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cernanec\Desktop\"/>
    </mc:Choice>
  </mc:AlternateContent>
  <xr:revisionPtr revIDLastSave="0" documentId="10_ncr:100000_{594DB4AA-35CB-4D52-B8BB-EF11DC394132}" xr6:coauthVersionLast="31" xr6:coauthVersionMax="31" xr10:uidLastSave="{00000000-0000-0000-0000-000000000000}"/>
  <workbookProtection workbookPassword="9F75" lockStructure="1"/>
  <bookViews>
    <workbookView xWindow="0" yWindow="210" windowWidth="19155" windowHeight="11415" tabRatio="503" firstSheet="1" activeTab="1" xr2:uid="{00000000-000D-0000-FFFF-FFFF00000000}"/>
  </bookViews>
  <sheets>
    <sheet name="SI" sheetId="8" state="hidden" r:id="rId1"/>
    <sheet name="Poznamky_k_UZ" sheetId="3" r:id="rId2"/>
  </sheets>
  <definedNames>
    <definedName name="_xlnm._FilterDatabase" localSheetId="1" hidden="1">Poznamky_k_UZ!$AJ$1:$AJ$2330</definedName>
    <definedName name="_Toc530739901" localSheetId="1">Poznamky_k_UZ!$B$567</definedName>
    <definedName name="_xlnm.Print_Area" localSheetId="1">Poznamky_k_UZ!$B$2:$AH$2330</definedName>
  </definedNames>
  <calcPr calcId="179017"/>
</workbook>
</file>

<file path=xl/calcChain.xml><?xml version="1.0" encoding="utf-8"?>
<calcChain xmlns="http://schemas.openxmlformats.org/spreadsheetml/2006/main">
  <c r="AG727" i="3" l="1"/>
  <c r="BH1977" i="3" l="1"/>
  <c r="BI1977" i="3" s="1"/>
  <c r="BF984" i="3" l="1"/>
  <c r="BF983" i="3"/>
  <c r="BF982" i="3"/>
  <c r="BF981" i="3"/>
  <c r="BF980" i="3"/>
  <c r="BH2205" i="3" l="1"/>
  <c r="BI2205" i="3" s="1"/>
  <c r="BH2241" i="3"/>
  <c r="BI2241" i="3" s="1"/>
  <c r="BH984" i="3" l="1"/>
  <c r="BG984" i="3"/>
  <c r="BH983" i="3"/>
  <c r="BG983" i="3"/>
  <c r="BH982" i="3"/>
  <c r="BG982" i="3"/>
  <c r="BH981" i="3"/>
  <c r="BG981" i="3"/>
  <c r="BH980" i="3"/>
  <c r="BG980" i="3"/>
  <c r="BH979" i="3"/>
  <c r="BG979" i="3"/>
  <c r="BH978" i="3"/>
  <c r="BG978" i="3"/>
  <c r="BH977" i="3"/>
  <c r="BG977" i="3"/>
  <c r="BG976" i="3"/>
  <c r="BF985" i="3"/>
  <c r="BF986" i="3"/>
  <c r="BF987" i="3"/>
  <c r="Y984" i="3"/>
  <c r="T984" i="3"/>
  <c r="O984" i="3"/>
  <c r="J984" i="3"/>
  <c r="AD983" i="3"/>
  <c r="AD982" i="3"/>
  <c r="AD981" i="3"/>
  <c r="AD980" i="3"/>
  <c r="AD979" i="3"/>
  <c r="Y975" i="3"/>
  <c r="T975" i="3"/>
  <c r="O975" i="3"/>
  <c r="J975" i="3"/>
  <c r="AD974" i="3"/>
  <c r="AD973" i="3"/>
  <c r="AD972" i="3"/>
  <c r="AD971" i="3"/>
  <c r="AD970" i="3"/>
  <c r="BG1142" i="3"/>
  <c r="BG1141" i="3"/>
  <c r="AC1129" i="3"/>
  <c r="AC1128" i="3"/>
  <c r="AC1127" i="3"/>
  <c r="AC1126" i="3"/>
  <c r="AC1125" i="3"/>
  <c r="AC1120" i="3"/>
  <c r="AC1119" i="3"/>
  <c r="AC1118" i="3"/>
  <c r="AC1117" i="3"/>
  <c r="AC1116" i="3"/>
  <c r="AA1143" i="3"/>
  <c r="S1143" i="3"/>
  <c r="BE1165" i="3"/>
  <c r="BE1164" i="3"/>
  <c r="BE1163" i="3"/>
  <c r="BE1162" i="3"/>
  <c r="BE1161" i="3"/>
  <c r="BE1160" i="3"/>
  <c r="BE1159" i="3"/>
  <c r="BE1158" i="3"/>
  <c r="BE1157" i="3"/>
  <c r="BE1156" i="3"/>
  <c r="BE1155" i="3"/>
  <c r="BE1154" i="3"/>
  <c r="BE1153" i="3"/>
  <c r="BE1152" i="3"/>
  <c r="BE1151" i="3"/>
  <c r="BE1150" i="3"/>
  <c r="BE1149" i="3"/>
  <c r="BE1148" i="3"/>
  <c r="BE1147" i="3"/>
  <c r="BE1146" i="3"/>
  <c r="BE1145" i="3"/>
  <c r="BE1144" i="3"/>
  <c r="BE1143" i="3"/>
  <c r="BE1142" i="3"/>
  <c r="BE1141" i="3"/>
  <c r="BE1140" i="3"/>
  <c r="BE1139" i="3"/>
  <c r="BE1138" i="3"/>
  <c r="BE1137" i="3"/>
  <c r="BE1136" i="3"/>
  <c r="BE1135" i="3"/>
  <c r="BE1134" i="3"/>
  <c r="BE1133" i="3"/>
  <c r="BE1132" i="3"/>
  <c r="BE1131" i="3"/>
  <c r="BE1130" i="3"/>
  <c r="BE1129" i="3"/>
  <c r="BE1128" i="3"/>
  <c r="BE1127" i="3"/>
  <c r="BE1126" i="3"/>
  <c r="BE1125" i="3"/>
  <c r="BE1124" i="3"/>
  <c r="BE1123" i="3"/>
  <c r="BE1122" i="3"/>
  <c r="BE1121" i="3"/>
  <c r="BE1120" i="3"/>
  <c r="BE1119" i="3"/>
  <c r="BE1118" i="3"/>
  <c r="BE1117" i="3"/>
  <c r="BE1116" i="3"/>
  <c r="BE1115" i="3"/>
  <c r="BE1114" i="3"/>
  <c r="BE1113" i="3"/>
  <c r="BE1112" i="3"/>
  <c r="BE1111" i="3"/>
  <c r="BE1110" i="3"/>
  <c r="BE1109" i="3"/>
  <c r="BE1108" i="3"/>
  <c r="BE1107" i="3"/>
  <c r="BE1106" i="3"/>
  <c r="BE1105" i="3"/>
  <c r="BE1104" i="3"/>
  <c r="BE1103" i="3"/>
  <c r="BE1102" i="3"/>
  <c r="BE1101" i="3"/>
  <c r="BE1100" i="3"/>
  <c r="BE1099" i="3"/>
  <c r="BE1098" i="3"/>
  <c r="BE1097" i="3"/>
  <c r="BE1096" i="3"/>
  <c r="BE1095" i="3"/>
  <c r="BE1094" i="3"/>
  <c r="BE1093" i="3"/>
  <c r="BE1092" i="3"/>
  <c r="BE1091" i="3"/>
  <c r="BE1090" i="3"/>
  <c r="BE1089" i="3"/>
  <c r="BE1088" i="3"/>
  <c r="BE1087" i="3"/>
  <c r="BE1086" i="3"/>
  <c r="BH1104" i="3"/>
  <c r="BF1131" i="3"/>
  <c r="BF1130" i="3"/>
  <c r="BF1129" i="3"/>
  <c r="BF1128" i="3"/>
  <c r="BF1127" i="3"/>
  <c r="BF1126" i="3"/>
  <c r="BF1125" i="3"/>
  <c r="BF1124" i="3"/>
  <c r="BF1123" i="3"/>
  <c r="BH1130" i="3"/>
  <c r="BH1129" i="3"/>
  <c r="BH1128" i="3"/>
  <c r="BH1127" i="3"/>
  <c r="BH1126" i="3"/>
  <c r="BH1125" i="3"/>
  <c r="BH1124" i="3"/>
  <c r="BH1123" i="3"/>
  <c r="BH1122" i="3"/>
  <c r="BH1121" i="3"/>
  <c r="BH1120" i="3"/>
  <c r="BH1119" i="3"/>
  <c r="BH1118" i="3"/>
  <c r="BH1117" i="3"/>
  <c r="BH1116" i="3"/>
  <c r="BH1115" i="3"/>
  <c r="BH1114" i="3"/>
  <c r="BH1113" i="3"/>
  <c r="BH1112" i="3"/>
  <c r="BH1111" i="3"/>
  <c r="BH1110" i="3"/>
  <c r="BH1109" i="3"/>
  <c r="BH1108" i="3"/>
  <c r="BH1107" i="3"/>
  <c r="BH1106" i="3"/>
  <c r="BH1105" i="3"/>
  <c r="W1130" i="3"/>
  <c r="Q1130" i="3"/>
  <c r="K1130" i="3"/>
  <c r="W1121" i="3"/>
  <c r="Q1121" i="3"/>
  <c r="K1121" i="3"/>
  <c r="Y1112" i="3"/>
  <c r="O1112" i="3"/>
  <c r="BH2204" i="3"/>
  <c r="BG2204" i="3"/>
  <c r="BF2204" i="3"/>
  <c r="BH2203" i="3"/>
  <c r="BG2203" i="3"/>
  <c r="BF2203" i="3"/>
  <c r="BH2202" i="3"/>
  <c r="BG2202" i="3"/>
  <c r="BF2202" i="3"/>
  <c r="BH2201" i="3"/>
  <c r="BG2201" i="3"/>
  <c r="BF2201" i="3"/>
  <c r="BH2200" i="3"/>
  <c r="BG2200" i="3"/>
  <c r="BF2200" i="3"/>
  <c r="BH2199" i="3"/>
  <c r="BG2199" i="3"/>
  <c r="BF2199" i="3"/>
  <c r="BH2198" i="3"/>
  <c r="BG2198" i="3"/>
  <c r="BF2198" i="3"/>
  <c r="BH2197" i="3"/>
  <c r="BG2197" i="3"/>
  <c r="BF2197" i="3"/>
  <c r="BH2196" i="3"/>
  <c r="BG2196" i="3"/>
  <c r="BF2196" i="3"/>
  <c r="BH2195" i="3"/>
  <c r="BG2195" i="3"/>
  <c r="BF2195" i="3"/>
  <c r="BH2194" i="3"/>
  <c r="BG2194" i="3"/>
  <c r="BF2194" i="3"/>
  <c r="BH2193" i="3"/>
  <c r="BG2193" i="3"/>
  <c r="BF2193" i="3"/>
  <c r="BH2192" i="3"/>
  <c r="BG2192" i="3"/>
  <c r="BF2192" i="3"/>
  <c r="BH2191" i="3"/>
  <c r="BG2191" i="3"/>
  <c r="BF2191" i="3"/>
  <c r="BH2190" i="3"/>
  <c r="BG2190" i="3"/>
  <c r="BF2190" i="3"/>
  <c r="CH2312" i="3"/>
  <c r="CA2312" i="3"/>
  <c r="CH2311" i="3"/>
  <c r="CA2311" i="3"/>
  <c r="CH2310" i="3"/>
  <c r="CA2310" i="3"/>
  <c r="CH2309" i="3"/>
  <c r="CA2309" i="3"/>
  <c r="CH2308" i="3"/>
  <c r="CA2308" i="3"/>
  <c r="CH2307" i="3"/>
  <c r="CA2307" i="3"/>
  <c r="CH2306" i="3"/>
  <c r="CA2306" i="3"/>
  <c r="CH2305" i="3"/>
  <c r="CA2305" i="3"/>
  <c r="CH2304" i="3"/>
  <c r="CA2304" i="3"/>
  <c r="CH2303" i="3"/>
  <c r="CA2303" i="3"/>
  <c r="CH2302" i="3"/>
  <c r="CA2302" i="3"/>
  <c r="CH2301" i="3"/>
  <c r="CA2301" i="3"/>
  <c r="CH2300" i="3"/>
  <c r="CA2300" i="3"/>
  <c r="CH2299" i="3"/>
  <c r="CA2299" i="3"/>
  <c r="CH2298" i="3"/>
  <c r="CA2298" i="3"/>
  <c r="CH2297" i="3"/>
  <c r="CA2297" i="3"/>
  <c r="CH2296" i="3"/>
  <c r="CA2296" i="3"/>
  <c r="CH2295" i="3"/>
  <c r="CA2295" i="3"/>
  <c r="CH2294" i="3"/>
  <c r="CA2294" i="3"/>
  <c r="CH2293" i="3"/>
  <c r="CA2293" i="3"/>
  <c r="CH2292" i="3"/>
  <c r="CA2292" i="3"/>
  <c r="CH2291" i="3"/>
  <c r="CA2291" i="3"/>
  <c r="CH2290" i="3"/>
  <c r="CA2290" i="3"/>
  <c r="CH2289" i="3"/>
  <c r="CA2289" i="3"/>
  <c r="CH2288" i="3"/>
  <c r="CA2288" i="3"/>
  <c r="CH2287" i="3"/>
  <c r="CA2287" i="3"/>
  <c r="CH2286" i="3"/>
  <c r="CA2286" i="3"/>
  <c r="CH2285" i="3"/>
  <c r="CA2285" i="3"/>
  <c r="CH2284" i="3"/>
  <c r="CA2284" i="3"/>
  <c r="CH2283" i="3"/>
  <c r="CA2283" i="3"/>
  <c r="CH2282" i="3"/>
  <c r="CA2282" i="3"/>
  <c r="CH2281" i="3"/>
  <c r="CA2281" i="3"/>
  <c r="CH2280" i="3"/>
  <c r="CA2280" i="3"/>
  <c r="CH2279" i="3"/>
  <c r="CA2279" i="3"/>
  <c r="CH2278" i="3"/>
  <c r="CA2278" i="3"/>
  <c r="CH2277" i="3"/>
  <c r="CA2277" i="3"/>
  <c r="CH2276" i="3"/>
  <c r="CA2276" i="3"/>
  <c r="CH2275" i="3"/>
  <c r="CA2275" i="3"/>
  <c r="CH2274" i="3"/>
  <c r="CA2274" i="3"/>
  <c r="CH2273" i="3"/>
  <c r="CA2273" i="3"/>
  <c r="CH2272" i="3"/>
  <c r="CA2272" i="3"/>
  <c r="CH2271" i="3"/>
  <c r="CA2271" i="3"/>
  <c r="CH2270" i="3"/>
  <c r="CA2270" i="3"/>
  <c r="CH2269" i="3"/>
  <c r="CA2269" i="3"/>
  <c r="CH2268" i="3"/>
  <c r="CA2268" i="3"/>
  <c r="CH2267" i="3"/>
  <c r="CA2267" i="3"/>
  <c r="CH2266" i="3"/>
  <c r="CA2266" i="3"/>
  <c r="CH2265" i="3"/>
  <c r="CA2265" i="3"/>
  <c r="CH2264" i="3"/>
  <c r="CA2264" i="3"/>
  <c r="CH2263" i="3"/>
  <c r="CA2263" i="3"/>
  <c r="CH2262" i="3"/>
  <c r="CA2262" i="3"/>
  <c r="CH2261" i="3"/>
  <c r="CA2261" i="3"/>
  <c r="CH2260" i="3"/>
  <c r="CA2260" i="3"/>
  <c r="CH2259" i="3"/>
  <c r="CA2259" i="3"/>
  <c r="CH2258" i="3"/>
  <c r="CA2258" i="3"/>
  <c r="CH2257" i="3"/>
  <c r="CA2257" i="3"/>
  <c r="CH2256" i="3"/>
  <c r="CA2256" i="3"/>
  <c r="CH2255" i="3"/>
  <c r="CA2255" i="3"/>
  <c r="CH2254" i="3"/>
  <c r="CA2254" i="3"/>
  <c r="CH2253" i="3"/>
  <c r="CA2253" i="3"/>
  <c r="CH2252" i="3"/>
  <c r="CA2252" i="3"/>
  <c r="CH2251" i="3"/>
  <c r="CA2251" i="3"/>
  <c r="CH2250" i="3"/>
  <c r="CA2250" i="3"/>
  <c r="CH2249" i="3"/>
  <c r="CA2249" i="3"/>
  <c r="CH2248" i="3"/>
  <c r="CA2248" i="3"/>
  <c r="CH2247" i="3"/>
  <c r="CA2247" i="3"/>
  <c r="CH2246" i="3"/>
  <c r="CA2246" i="3"/>
  <c r="CH2245" i="3"/>
  <c r="CA2245" i="3"/>
  <c r="CH2244" i="3"/>
  <c r="CA2244" i="3"/>
  <c r="CH2243" i="3"/>
  <c r="CA2243" i="3"/>
  <c r="CH2242" i="3"/>
  <c r="CA2242" i="3"/>
  <c r="CH2241" i="3"/>
  <c r="CA2241" i="3"/>
  <c r="CH2240" i="3"/>
  <c r="CA2240" i="3"/>
  <c r="CH2239" i="3"/>
  <c r="CA2239" i="3"/>
  <c r="CH2238" i="3"/>
  <c r="CA2238" i="3"/>
  <c r="CH2237" i="3"/>
  <c r="CA2237" i="3"/>
  <c r="CH2236" i="3"/>
  <c r="CA2236" i="3"/>
  <c r="CH2235" i="3"/>
  <c r="CA2235" i="3"/>
  <c r="CH2234" i="3"/>
  <c r="CA2234" i="3"/>
  <c r="CH2233" i="3"/>
  <c r="CA2233" i="3"/>
  <c r="CH2232" i="3"/>
  <c r="CA2232" i="3"/>
  <c r="CH2231" i="3"/>
  <c r="CA2231" i="3"/>
  <c r="CH2230" i="3"/>
  <c r="CA2230" i="3"/>
  <c r="CH2229" i="3"/>
  <c r="CA2229" i="3"/>
  <c r="CH2228" i="3"/>
  <c r="CA2228" i="3"/>
  <c r="CH2227" i="3"/>
  <c r="CA2227" i="3"/>
  <c r="CH2226" i="3"/>
  <c r="CA2226" i="3"/>
  <c r="CH2225" i="3"/>
  <c r="CA2225" i="3"/>
  <c r="CH2224" i="3"/>
  <c r="CA2224" i="3"/>
  <c r="CH2223" i="3"/>
  <c r="CA2223" i="3"/>
  <c r="CH2222" i="3"/>
  <c r="CA2222" i="3"/>
  <c r="CH2221" i="3"/>
  <c r="CA2221" i="3"/>
  <c r="CH2220" i="3"/>
  <c r="CA2220" i="3"/>
  <c r="CH2219" i="3"/>
  <c r="CA2219" i="3"/>
  <c r="CH2218" i="3"/>
  <c r="CA2218" i="3"/>
  <c r="CH2217" i="3"/>
  <c r="CA2217" i="3"/>
  <c r="CH2216" i="3"/>
  <c r="CA2216" i="3"/>
  <c r="CH2215" i="3"/>
  <c r="CA2215" i="3"/>
  <c r="CH2214" i="3"/>
  <c r="CA2214" i="3"/>
  <c r="CH2213" i="3"/>
  <c r="CA2213" i="3"/>
  <c r="CH2212" i="3"/>
  <c r="CA2212" i="3"/>
  <c r="CH2211" i="3"/>
  <c r="CA2211" i="3"/>
  <c r="CH2210" i="3"/>
  <c r="CA2210" i="3"/>
  <c r="CH2209" i="3"/>
  <c r="CA2209" i="3"/>
  <c r="CH2208" i="3"/>
  <c r="CA2208" i="3"/>
  <c r="CH2207" i="3"/>
  <c r="CA2207" i="3"/>
  <c r="CH2206" i="3"/>
  <c r="CA2206" i="3"/>
  <c r="CH2205" i="3"/>
  <c r="CA2205" i="3"/>
  <c r="CH2204" i="3"/>
  <c r="CA2204" i="3"/>
  <c r="CH2203" i="3"/>
  <c r="CA2203" i="3"/>
  <c r="CH2202" i="3"/>
  <c r="CA2202" i="3"/>
  <c r="CH2201" i="3"/>
  <c r="CA2201" i="3"/>
  <c r="CH2200" i="3"/>
  <c r="CA2200" i="3"/>
  <c r="CH2199" i="3"/>
  <c r="CA2199" i="3"/>
  <c r="CH2198" i="3"/>
  <c r="CA2198" i="3"/>
  <c r="CH2197" i="3"/>
  <c r="CA2197" i="3"/>
  <c r="CH2196" i="3"/>
  <c r="CA2196" i="3"/>
  <c r="CH2195" i="3"/>
  <c r="CA2195" i="3"/>
  <c r="CH2194" i="3"/>
  <c r="CA2194" i="3"/>
  <c r="CH2193" i="3"/>
  <c r="CA2193" i="3"/>
  <c r="CH2192" i="3"/>
  <c r="CA2192" i="3"/>
  <c r="CH2191" i="3"/>
  <c r="CA2191" i="3"/>
  <c r="CH2190" i="3"/>
  <c r="CA2190" i="3"/>
  <c r="B2164" i="3"/>
  <c r="BH2159" i="3"/>
  <c r="BH2158" i="3"/>
  <c r="BH2157" i="3"/>
  <c r="BH2156" i="3"/>
  <c r="BH2155" i="3"/>
  <c r="BH2154" i="3"/>
  <c r="BH2153" i="3"/>
  <c r="BH2152" i="3"/>
  <c r="BH2151" i="3"/>
  <c r="BH2150" i="3"/>
  <c r="BH2149" i="3"/>
  <c r="BH2148" i="3"/>
  <c r="BH2147" i="3"/>
  <c r="BH2146" i="3"/>
  <c r="BH2145" i="3"/>
  <c r="BH2144" i="3"/>
  <c r="BH2143" i="3"/>
  <c r="BH2142" i="3"/>
  <c r="BH2141" i="3"/>
  <c r="BH2140" i="3"/>
  <c r="BF2139" i="3"/>
  <c r="BF2140" i="3"/>
  <c r="BF2159" i="3"/>
  <c r="BF2158" i="3"/>
  <c r="BF2157" i="3"/>
  <c r="BF2156" i="3"/>
  <c r="BF2155" i="3"/>
  <c r="BF2154" i="3"/>
  <c r="BF2153" i="3"/>
  <c r="BF2152" i="3"/>
  <c r="BF2151" i="3"/>
  <c r="BF2150" i="3"/>
  <c r="BF2149" i="3"/>
  <c r="BF2148" i="3"/>
  <c r="BF2147" i="3"/>
  <c r="BF2146" i="3"/>
  <c r="BF2145" i="3"/>
  <c r="BF2144" i="3"/>
  <c r="BF2143" i="3"/>
  <c r="BF2142" i="3"/>
  <c r="BF2141" i="3"/>
  <c r="BF2138" i="3"/>
  <c r="BF2137" i="3"/>
  <c r="BF2136" i="3"/>
  <c r="BF2135" i="3"/>
  <c r="BF2134" i="3"/>
  <c r="BF2133" i="3"/>
  <c r="BF2132" i="3"/>
  <c r="BF2131" i="3"/>
  <c r="BF2130" i="3"/>
  <c r="BH2128" i="3"/>
  <c r="BH2127" i="3"/>
  <c r="BH2126" i="3"/>
  <c r="BH2125" i="3"/>
  <c r="BH2124" i="3"/>
  <c r="BH2123" i="3"/>
  <c r="BH2122" i="3"/>
  <c r="BE2160" i="3"/>
  <c r="BE2159" i="3"/>
  <c r="BI2159" i="3" s="1"/>
  <c r="AJ2159" i="3" s="1"/>
  <c r="BE2158" i="3"/>
  <c r="BI2158" i="3" s="1"/>
  <c r="AJ2158" i="3" s="1"/>
  <c r="BE2157" i="3"/>
  <c r="BE2156" i="3"/>
  <c r="BI2156" i="3" s="1"/>
  <c r="AJ2156" i="3" s="1"/>
  <c r="BE2155" i="3"/>
  <c r="BE2154" i="3"/>
  <c r="BI2154" i="3" s="1"/>
  <c r="AJ2154" i="3" s="1"/>
  <c r="BE2153" i="3"/>
  <c r="BE2152" i="3"/>
  <c r="BE2151" i="3"/>
  <c r="BE2150" i="3"/>
  <c r="BI2150" i="3" s="1"/>
  <c r="AJ2150" i="3" s="1"/>
  <c r="BE2149" i="3"/>
  <c r="BI2149" i="3" s="1"/>
  <c r="AJ2149" i="3" s="1"/>
  <c r="BE2148" i="3"/>
  <c r="BE2147" i="3"/>
  <c r="BE2146" i="3"/>
  <c r="BE2145" i="3"/>
  <c r="BE2144" i="3"/>
  <c r="BI2144" i="3" s="1"/>
  <c r="AJ2144" i="3" s="1"/>
  <c r="BE2143" i="3"/>
  <c r="BE2142" i="3"/>
  <c r="BE2141" i="3"/>
  <c r="BE2140" i="3"/>
  <c r="BI2140" i="3" s="1"/>
  <c r="AJ2140" i="3" s="1"/>
  <c r="BE2139" i="3"/>
  <c r="BI2139" i="3" s="1"/>
  <c r="AJ2139" i="3" s="1"/>
  <c r="BE2138" i="3"/>
  <c r="BE2137" i="3"/>
  <c r="BE2136" i="3"/>
  <c r="BE2135" i="3"/>
  <c r="BE2134" i="3"/>
  <c r="BE2133" i="3"/>
  <c r="BE2132" i="3"/>
  <c r="BE2131" i="3"/>
  <c r="BE2130" i="3"/>
  <c r="BE2129" i="3"/>
  <c r="BE2128" i="3"/>
  <c r="BE2127" i="3"/>
  <c r="BE2126" i="3"/>
  <c r="BE2125" i="3"/>
  <c r="BE2124" i="3"/>
  <c r="BE2123" i="3"/>
  <c r="BI2123" i="3" s="1"/>
  <c r="AJ2123" i="3" s="1"/>
  <c r="BE2122" i="3"/>
  <c r="BI2122" i="3" s="1"/>
  <c r="AJ2122" i="3" s="1"/>
  <c r="BH2119" i="3"/>
  <c r="BI2119" i="3" s="1"/>
  <c r="AJ2119" i="3" s="1"/>
  <c r="BH2118" i="3"/>
  <c r="BI2118" i="3" s="1"/>
  <c r="AJ2118" i="3" s="1"/>
  <c r="BH2117" i="3"/>
  <c r="BI2117" i="3" s="1"/>
  <c r="AJ2117" i="3" s="1"/>
  <c r="CH2189" i="3"/>
  <c r="CA2189" i="3"/>
  <c r="CH2188" i="3"/>
  <c r="CA2188" i="3"/>
  <c r="CH2187" i="3"/>
  <c r="CA2187" i="3"/>
  <c r="CH2186" i="3"/>
  <c r="CA2186" i="3"/>
  <c r="CH2185" i="3"/>
  <c r="CA2185" i="3"/>
  <c r="CH2184" i="3"/>
  <c r="CA2184" i="3"/>
  <c r="CH2183" i="3"/>
  <c r="CA2183" i="3"/>
  <c r="CH2182" i="3"/>
  <c r="CA2182" i="3"/>
  <c r="CH2181" i="3"/>
  <c r="CA2181" i="3"/>
  <c r="CH2180" i="3"/>
  <c r="CA2180" i="3"/>
  <c r="CH2179" i="3"/>
  <c r="CA2179" i="3"/>
  <c r="CH2178" i="3"/>
  <c r="CA2178" i="3"/>
  <c r="CH2177" i="3"/>
  <c r="CA2177" i="3"/>
  <c r="CH2176" i="3"/>
  <c r="CA2176" i="3"/>
  <c r="CH2175" i="3"/>
  <c r="CA2175" i="3"/>
  <c r="CH2174" i="3"/>
  <c r="CA2174" i="3"/>
  <c r="CH2173" i="3"/>
  <c r="CA2173" i="3"/>
  <c r="CH2172" i="3"/>
  <c r="CA2172" i="3"/>
  <c r="CH2171" i="3"/>
  <c r="CA2171" i="3"/>
  <c r="CH2170" i="3"/>
  <c r="CA2170" i="3"/>
  <c r="CH2169" i="3"/>
  <c r="CA2169" i="3"/>
  <c r="CH2168" i="3"/>
  <c r="CA2168" i="3"/>
  <c r="CH2167" i="3"/>
  <c r="CA2167" i="3"/>
  <c r="CH2166" i="3"/>
  <c r="CA2166" i="3"/>
  <c r="CH2165" i="3"/>
  <c r="CA2165" i="3"/>
  <c r="CH2164" i="3"/>
  <c r="CA2164" i="3"/>
  <c r="CH2163" i="3"/>
  <c r="CA2163" i="3"/>
  <c r="CH2162" i="3"/>
  <c r="CA2162" i="3"/>
  <c r="CH2161" i="3"/>
  <c r="CA2161" i="3"/>
  <c r="CH2160" i="3"/>
  <c r="CA2160" i="3"/>
  <c r="CH2159" i="3"/>
  <c r="CA2159" i="3"/>
  <c r="CH2158" i="3"/>
  <c r="CA2158" i="3"/>
  <c r="CH2157" i="3"/>
  <c r="CA2157" i="3"/>
  <c r="CH2156" i="3"/>
  <c r="CA2156" i="3"/>
  <c r="CH2155" i="3"/>
  <c r="CA2155" i="3"/>
  <c r="CH2154" i="3"/>
  <c r="CA2154" i="3"/>
  <c r="CH2153" i="3"/>
  <c r="CA2153" i="3"/>
  <c r="CH2152" i="3"/>
  <c r="CA2152" i="3"/>
  <c r="CH2151" i="3"/>
  <c r="CA2151" i="3"/>
  <c r="CH2150" i="3"/>
  <c r="CA2150" i="3"/>
  <c r="CH2149" i="3"/>
  <c r="CA2149" i="3"/>
  <c r="CH2148" i="3"/>
  <c r="CA2148" i="3"/>
  <c r="CH2147" i="3"/>
  <c r="CA2147" i="3"/>
  <c r="CH2146" i="3"/>
  <c r="CA2146" i="3"/>
  <c r="CH2145" i="3"/>
  <c r="CA2145" i="3"/>
  <c r="CH2144" i="3"/>
  <c r="CA2144" i="3"/>
  <c r="CH2143" i="3"/>
  <c r="CA2143" i="3"/>
  <c r="CH2142" i="3"/>
  <c r="CA2142" i="3"/>
  <c r="CH2141" i="3"/>
  <c r="CA2141" i="3"/>
  <c r="CH2140" i="3"/>
  <c r="CA2140" i="3"/>
  <c r="CH2139" i="3"/>
  <c r="CA2139" i="3"/>
  <c r="CH2138" i="3"/>
  <c r="CA2138" i="3"/>
  <c r="CH2137" i="3"/>
  <c r="CA2137" i="3"/>
  <c r="CH2136" i="3"/>
  <c r="CA2136" i="3"/>
  <c r="CH2135" i="3"/>
  <c r="CA2135" i="3"/>
  <c r="CH2134" i="3"/>
  <c r="CA2134" i="3"/>
  <c r="CH2133" i="3"/>
  <c r="CA2133" i="3"/>
  <c r="CH2132" i="3"/>
  <c r="CA2132" i="3"/>
  <c r="CH2131" i="3"/>
  <c r="CA2131" i="3"/>
  <c r="CH2130" i="3"/>
  <c r="CA2130" i="3"/>
  <c r="CH2129" i="3"/>
  <c r="CA2129" i="3"/>
  <c r="CH2128" i="3"/>
  <c r="CA2128" i="3"/>
  <c r="CH2127" i="3"/>
  <c r="CA2127" i="3"/>
  <c r="CH2126" i="3"/>
  <c r="CA2126" i="3"/>
  <c r="CH2125" i="3"/>
  <c r="CA2125" i="3"/>
  <c r="CH2124" i="3"/>
  <c r="CA2124" i="3"/>
  <c r="CH2123" i="3"/>
  <c r="CA2123" i="3"/>
  <c r="CH2122" i="3"/>
  <c r="CA2122" i="3"/>
  <c r="CH2121" i="3"/>
  <c r="CA2121" i="3"/>
  <c r="CH2120" i="3"/>
  <c r="CA2120" i="3"/>
  <c r="CH2119" i="3"/>
  <c r="CA2119" i="3"/>
  <c r="CH2118" i="3"/>
  <c r="CA2118" i="3"/>
  <c r="CH2117" i="3"/>
  <c r="CA2117" i="3"/>
  <c r="BG2240" i="3"/>
  <c r="BG2239" i="3"/>
  <c r="BG2238" i="3"/>
  <c r="BG2237" i="3"/>
  <c r="BG2236" i="3"/>
  <c r="BG2235" i="3"/>
  <c r="BG2234" i="3"/>
  <c r="BG2233" i="3"/>
  <c r="B2222" i="3"/>
  <c r="B832" i="3"/>
  <c r="B1305" i="3"/>
  <c r="BE1305" i="3" s="1"/>
  <c r="BI1305" i="3" s="1"/>
  <c r="AJ1305" i="3" s="1"/>
  <c r="BG2182" i="3"/>
  <c r="BG2181" i="3"/>
  <c r="BG2180" i="3"/>
  <c r="BG2179" i="3"/>
  <c r="BG2178" i="3"/>
  <c r="BG2177" i="3"/>
  <c r="BG2176" i="3"/>
  <c r="BG2175" i="3"/>
  <c r="BE1438" i="3"/>
  <c r="BE1437" i="3"/>
  <c r="BE1436" i="3"/>
  <c r="BE1435" i="3"/>
  <c r="BE1434" i="3"/>
  <c r="BE1433" i="3"/>
  <c r="BE1432" i="3"/>
  <c r="BE1431" i="3"/>
  <c r="BE1430" i="3"/>
  <c r="BE1429" i="3"/>
  <c r="BE1428" i="3"/>
  <c r="BE1427" i="3"/>
  <c r="BE1426" i="3"/>
  <c r="BE1425" i="3"/>
  <c r="BE1424" i="3"/>
  <c r="BE1423" i="3"/>
  <c r="BE1422" i="3"/>
  <c r="BE1421" i="3"/>
  <c r="BE1420" i="3"/>
  <c r="BE1419" i="3"/>
  <c r="BE1418" i="3"/>
  <c r="BE1417" i="3"/>
  <c r="BE1416" i="3"/>
  <c r="BE1415" i="3"/>
  <c r="BE1414" i="3"/>
  <c r="BE1413" i="3"/>
  <c r="BE1412" i="3"/>
  <c r="BE1411" i="3"/>
  <c r="BE1410" i="3"/>
  <c r="BE1409" i="3"/>
  <c r="BE1408" i="3"/>
  <c r="BE1407" i="3"/>
  <c r="BE1406" i="3"/>
  <c r="BE1405" i="3"/>
  <c r="BE1404" i="3"/>
  <c r="BE1403" i="3"/>
  <c r="BE1402" i="3"/>
  <c r="BE1401" i="3"/>
  <c r="BE1400" i="3"/>
  <c r="BE1399" i="3"/>
  <c r="BE1331" i="3"/>
  <c r="BE1330" i="3"/>
  <c r="BE1329" i="3"/>
  <c r="BE1328" i="3"/>
  <c r="BE1327" i="3"/>
  <c r="BE1326" i="3"/>
  <c r="BE1325" i="3"/>
  <c r="BE1324" i="3"/>
  <c r="BE1323" i="3"/>
  <c r="BE1322" i="3"/>
  <c r="BE1321" i="3"/>
  <c r="BE1320" i="3"/>
  <c r="BE1319" i="3"/>
  <c r="BE1318" i="3"/>
  <c r="BE1317" i="3"/>
  <c r="BE1316" i="3"/>
  <c r="BE1315" i="3"/>
  <c r="BE1314" i="3"/>
  <c r="BE1313" i="3"/>
  <c r="BE1312" i="3"/>
  <c r="BE1311" i="3"/>
  <c r="BE1310" i="3"/>
  <c r="BE1309" i="3"/>
  <c r="BE1308" i="3"/>
  <c r="BE1307" i="3"/>
  <c r="BE1306" i="3"/>
  <c r="BG1051" i="3"/>
  <c r="BG1050" i="3"/>
  <c r="BG1049" i="3"/>
  <c r="BG1048" i="3"/>
  <c r="BG1047" i="3"/>
  <c r="BG1046" i="3"/>
  <c r="BG1045" i="3"/>
  <c r="BG1044" i="3"/>
  <c r="BG1043" i="3"/>
  <c r="BG1042" i="3"/>
  <c r="BG1041" i="3"/>
  <c r="BF892" i="3"/>
  <c r="BF891" i="3"/>
  <c r="BF890" i="3"/>
  <c r="BF889" i="3"/>
  <c r="BF888" i="3"/>
  <c r="BF887" i="3"/>
  <c r="BF886" i="3"/>
  <c r="BF885" i="3"/>
  <c r="BF884" i="3"/>
  <c r="BF883" i="3"/>
  <c r="BF882" i="3"/>
  <c r="BF881" i="3"/>
  <c r="BF880" i="3"/>
  <c r="BF879" i="3"/>
  <c r="BF878" i="3"/>
  <c r="BF877" i="3"/>
  <c r="BF876" i="3"/>
  <c r="BF875" i="3"/>
  <c r="BF874" i="3"/>
  <c r="BF737" i="3"/>
  <c r="BF736" i="3"/>
  <c r="BF735" i="3"/>
  <c r="BF734" i="3"/>
  <c r="BF733" i="3"/>
  <c r="BF732" i="3"/>
  <c r="BF731" i="3"/>
  <c r="BF730" i="3"/>
  <c r="BF729" i="3"/>
  <c r="BF728" i="3"/>
  <c r="BF727" i="3"/>
  <c r="BF726" i="3"/>
  <c r="BF725" i="3"/>
  <c r="BF724" i="3"/>
  <c r="BF723" i="3"/>
  <c r="BF722" i="3"/>
  <c r="BF721" i="3"/>
  <c r="BF720" i="3"/>
  <c r="BF719" i="3"/>
  <c r="BF718" i="3"/>
  <c r="BF717" i="3"/>
  <c r="BF716" i="3"/>
  <c r="BF715" i="3"/>
  <c r="BF714" i="3"/>
  <c r="BF641" i="3"/>
  <c r="BF640" i="3"/>
  <c r="BF639" i="3"/>
  <c r="BF638" i="3"/>
  <c r="BF637" i="3"/>
  <c r="BF636" i="3"/>
  <c r="BF635" i="3"/>
  <c r="BF634" i="3"/>
  <c r="BF633" i="3"/>
  <c r="BF632" i="3"/>
  <c r="BF631" i="3"/>
  <c r="BF630" i="3"/>
  <c r="BF629" i="3"/>
  <c r="BF628" i="3"/>
  <c r="BF627" i="3"/>
  <c r="BF626" i="3"/>
  <c r="BF625" i="3"/>
  <c r="BF624" i="3"/>
  <c r="BF623" i="3"/>
  <c r="BF622" i="3"/>
  <c r="BF621" i="3"/>
  <c r="BF620" i="3"/>
  <c r="BF619" i="3"/>
  <c r="BF618" i="3"/>
  <c r="BE1263" i="3"/>
  <c r="AJ1280" i="3"/>
  <c r="AJ1279" i="3"/>
  <c r="AJ1278" i="3"/>
  <c r="AJ1277" i="3"/>
  <c r="AJ1276" i="3"/>
  <c r="AJ1275" i="3"/>
  <c r="AJ1274" i="3"/>
  <c r="AJ1273" i="3"/>
  <c r="AJ1272" i="3"/>
  <c r="AJ1271" i="3"/>
  <c r="AJ1270" i="3"/>
  <c r="AJ1269" i="3"/>
  <c r="AJ1268" i="3"/>
  <c r="AJ1267" i="3"/>
  <c r="AJ1266" i="3"/>
  <c r="AJ1265" i="3"/>
  <c r="AJ1264" i="3"/>
  <c r="AJ1263" i="3"/>
  <c r="CH2116" i="3"/>
  <c r="CH2115" i="3"/>
  <c r="CH2114" i="3"/>
  <c r="CH2113" i="3"/>
  <c r="CH2112" i="3"/>
  <c r="CH2111" i="3"/>
  <c r="CH2110" i="3"/>
  <c r="CH2109" i="3"/>
  <c r="CH2108" i="3"/>
  <c r="CH2107" i="3"/>
  <c r="CH2106" i="3"/>
  <c r="CH2105" i="3"/>
  <c r="CH2104" i="3"/>
  <c r="CH2103" i="3"/>
  <c r="CH2102" i="3"/>
  <c r="CH2101" i="3"/>
  <c r="CH2100" i="3"/>
  <c r="CH2099" i="3"/>
  <c r="CH2098" i="3"/>
  <c r="CH2097" i="3"/>
  <c r="CH2096" i="3"/>
  <c r="CH2095" i="3"/>
  <c r="CH2094" i="3"/>
  <c r="CH2093" i="3"/>
  <c r="CH2092" i="3"/>
  <c r="CH2091" i="3"/>
  <c r="CH2090" i="3"/>
  <c r="CH2089" i="3"/>
  <c r="CH2088" i="3"/>
  <c r="CH2087" i="3"/>
  <c r="CH2086" i="3"/>
  <c r="CH2085" i="3"/>
  <c r="CH2084" i="3"/>
  <c r="CH2083" i="3"/>
  <c r="CH2082" i="3"/>
  <c r="CH2081" i="3"/>
  <c r="CH2080" i="3"/>
  <c r="CH2079" i="3"/>
  <c r="CH2078" i="3"/>
  <c r="CH2077" i="3"/>
  <c r="CH2076" i="3"/>
  <c r="CH2075" i="3"/>
  <c r="CH2074" i="3"/>
  <c r="CH2073" i="3"/>
  <c r="CH2072" i="3"/>
  <c r="CH2071" i="3"/>
  <c r="CH2070" i="3"/>
  <c r="CH2069" i="3"/>
  <c r="CH2068" i="3"/>
  <c r="CH2067" i="3"/>
  <c r="CH2066" i="3"/>
  <c r="CH2065" i="3"/>
  <c r="CH2064" i="3"/>
  <c r="CH2063" i="3"/>
  <c r="CH2062" i="3"/>
  <c r="CH2061" i="3"/>
  <c r="CH2060" i="3"/>
  <c r="CH2059" i="3"/>
  <c r="CH2058" i="3"/>
  <c r="CH2057" i="3"/>
  <c r="CH2056" i="3"/>
  <c r="CH2055" i="3"/>
  <c r="CH2054" i="3"/>
  <c r="CH2053" i="3"/>
  <c r="CH2052" i="3"/>
  <c r="CH2051" i="3"/>
  <c r="CH2050" i="3"/>
  <c r="CH2049" i="3"/>
  <c r="CH2048" i="3"/>
  <c r="CH2047" i="3"/>
  <c r="CH2046" i="3"/>
  <c r="CH2045" i="3"/>
  <c r="CH2044" i="3"/>
  <c r="CH2043" i="3"/>
  <c r="CH2042" i="3"/>
  <c r="CH2041" i="3"/>
  <c r="CH2040" i="3"/>
  <c r="CH2039" i="3"/>
  <c r="CH2038" i="3"/>
  <c r="CH2037" i="3"/>
  <c r="CH2036" i="3"/>
  <c r="CH2035" i="3"/>
  <c r="CH2034" i="3"/>
  <c r="CH2033" i="3"/>
  <c r="CH2032" i="3"/>
  <c r="CH2031" i="3"/>
  <c r="CH2030" i="3"/>
  <c r="CH2029" i="3"/>
  <c r="CH2028" i="3"/>
  <c r="CH2027" i="3"/>
  <c r="CH2026" i="3"/>
  <c r="CH2025" i="3"/>
  <c r="CH2024" i="3"/>
  <c r="CH2023" i="3"/>
  <c r="CH2022" i="3"/>
  <c r="CH2021" i="3"/>
  <c r="CH2020" i="3"/>
  <c r="CH2019" i="3"/>
  <c r="CH2018" i="3"/>
  <c r="CH2017" i="3"/>
  <c r="CH2016" i="3"/>
  <c r="CH2015" i="3"/>
  <c r="CH2014" i="3"/>
  <c r="CH2013" i="3"/>
  <c r="CH2012" i="3"/>
  <c r="CH2011" i="3"/>
  <c r="CH2010" i="3"/>
  <c r="CH2009" i="3"/>
  <c r="CH2008" i="3"/>
  <c r="CH2007" i="3"/>
  <c r="CH2006" i="3"/>
  <c r="CH2005" i="3"/>
  <c r="CH2004" i="3"/>
  <c r="CH2003" i="3"/>
  <c r="CH2002" i="3"/>
  <c r="CH2001" i="3"/>
  <c r="CH2000" i="3"/>
  <c r="CH1999" i="3"/>
  <c r="CH1998" i="3"/>
  <c r="CH1997" i="3"/>
  <c r="CH1996" i="3"/>
  <c r="CH1995" i="3"/>
  <c r="CH1994" i="3"/>
  <c r="CH1993" i="3"/>
  <c r="CH1992" i="3"/>
  <c r="CH1991" i="3"/>
  <c r="CH1990" i="3"/>
  <c r="CH1989" i="3"/>
  <c r="CH1988" i="3"/>
  <c r="CH1987" i="3"/>
  <c r="CH1986" i="3"/>
  <c r="CH1985" i="3"/>
  <c r="CH1984" i="3"/>
  <c r="CH1983" i="3"/>
  <c r="CH1982" i="3"/>
  <c r="CH1981" i="3"/>
  <c r="CH1980" i="3"/>
  <c r="CH1979" i="3"/>
  <c r="CH1978" i="3"/>
  <c r="CH1977" i="3"/>
  <c r="CH1976" i="3"/>
  <c r="CH1975" i="3"/>
  <c r="CH1974" i="3"/>
  <c r="CH1973" i="3"/>
  <c r="CH1972" i="3"/>
  <c r="CH1971" i="3"/>
  <c r="CH1970" i="3"/>
  <c r="CH1969" i="3"/>
  <c r="CH1968" i="3"/>
  <c r="CH1967" i="3"/>
  <c r="CH1966" i="3"/>
  <c r="CH1965" i="3"/>
  <c r="CH1964" i="3"/>
  <c r="CH1963" i="3"/>
  <c r="CH1962" i="3"/>
  <c r="CH1961" i="3"/>
  <c r="CH1960" i="3"/>
  <c r="CH1959" i="3"/>
  <c r="CH1958" i="3"/>
  <c r="CH1957" i="3"/>
  <c r="CH1956" i="3"/>
  <c r="CH1955" i="3"/>
  <c r="CH1954" i="3"/>
  <c r="CH1953" i="3"/>
  <c r="CH1952" i="3"/>
  <c r="CH1951" i="3"/>
  <c r="CH1950" i="3"/>
  <c r="CH1949" i="3"/>
  <c r="CH1948" i="3"/>
  <c r="CH1947" i="3"/>
  <c r="CH1946" i="3"/>
  <c r="CH1945" i="3"/>
  <c r="CH1944" i="3"/>
  <c r="CH1943" i="3"/>
  <c r="CH1942" i="3"/>
  <c r="CH1941" i="3"/>
  <c r="CH1940" i="3"/>
  <c r="CH1939" i="3"/>
  <c r="CH1938" i="3"/>
  <c r="CH1937" i="3"/>
  <c r="CH1936" i="3"/>
  <c r="CH1935" i="3"/>
  <c r="CH1934" i="3"/>
  <c r="CH1933" i="3"/>
  <c r="CH1932" i="3"/>
  <c r="CH1931" i="3"/>
  <c r="CH1930" i="3"/>
  <c r="CH1929" i="3"/>
  <c r="CH1928" i="3"/>
  <c r="CH1927" i="3"/>
  <c r="CH1926" i="3"/>
  <c r="CH1925" i="3"/>
  <c r="CH1924" i="3"/>
  <c r="CH1923" i="3"/>
  <c r="CH1922" i="3"/>
  <c r="CH1921" i="3"/>
  <c r="CH1920" i="3"/>
  <c r="CH1919" i="3"/>
  <c r="CH1918" i="3"/>
  <c r="CH1917" i="3"/>
  <c r="CH1916" i="3"/>
  <c r="CH1915" i="3"/>
  <c r="CH1914" i="3"/>
  <c r="CH1913" i="3"/>
  <c r="CH1912" i="3"/>
  <c r="CH1911" i="3"/>
  <c r="CH1910" i="3"/>
  <c r="CH1909" i="3"/>
  <c r="CH1908" i="3"/>
  <c r="CH1907" i="3"/>
  <c r="CH1906" i="3"/>
  <c r="CH1905" i="3"/>
  <c r="CH1904" i="3"/>
  <c r="CH1903" i="3"/>
  <c r="CH1902" i="3"/>
  <c r="CH1901" i="3"/>
  <c r="CH1900" i="3"/>
  <c r="CH1899" i="3"/>
  <c r="CH1898" i="3"/>
  <c r="CH1897" i="3"/>
  <c r="CH1896" i="3"/>
  <c r="CH1895" i="3"/>
  <c r="CH1894" i="3"/>
  <c r="CH1893" i="3"/>
  <c r="CH1892" i="3"/>
  <c r="CH1891" i="3"/>
  <c r="CH1890" i="3"/>
  <c r="CH1889" i="3"/>
  <c r="CH1888" i="3"/>
  <c r="CH1887" i="3"/>
  <c r="CH1886" i="3"/>
  <c r="CH1885" i="3"/>
  <c r="CH1884" i="3"/>
  <c r="CH1883" i="3"/>
  <c r="CH1882" i="3"/>
  <c r="CH1881" i="3"/>
  <c r="CH1880" i="3"/>
  <c r="CH1879" i="3"/>
  <c r="CH1878" i="3"/>
  <c r="CH1877" i="3"/>
  <c r="CH1876" i="3"/>
  <c r="CH1875" i="3"/>
  <c r="CH1874" i="3"/>
  <c r="CH1873" i="3"/>
  <c r="CH1872" i="3"/>
  <c r="CH1871" i="3"/>
  <c r="CH1870" i="3"/>
  <c r="CH1869" i="3"/>
  <c r="CH1868" i="3"/>
  <c r="CH1867" i="3"/>
  <c r="CH1866" i="3"/>
  <c r="CH1865" i="3"/>
  <c r="CH1864" i="3"/>
  <c r="CH1863" i="3"/>
  <c r="CH1862" i="3"/>
  <c r="CH1861" i="3"/>
  <c r="CH1860" i="3"/>
  <c r="CH1859" i="3"/>
  <c r="CH1858" i="3"/>
  <c r="CH1857" i="3"/>
  <c r="CH1856" i="3"/>
  <c r="CH1855" i="3"/>
  <c r="CH1854" i="3"/>
  <c r="CH1853" i="3"/>
  <c r="CH1852" i="3"/>
  <c r="CH1851" i="3"/>
  <c r="CH1850" i="3"/>
  <c r="CH1849" i="3"/>
  <c r="CH1848" i="3"/>
  <c r="CH1847" i="3"/>
  <c r="CH1846" i="3"/>
  <c r="CH1845" i="3"/>
  <c r="CH1844" i="3"/>
  <c r="CH1843" i="3"/>
  <c r="CH1842" i="3"/>
  <c r="CH1841" i="3"/>
  <c r="CH1840" i="3"/>
  <c r="CH1839" i="3"/>
  <c r="CH1838" i="3"/>
  <c r="CH1837" i="3"/>
  <c r="CH1836" i="3"/>
  <c r="CH1835" i="3"/>
  <c r="CH1834" i="3"/>
  <c r="CH1833" i="3"/>
  <c r="CH1832" i="3"/>
  <c r="CH1831" i="3"/>
  <c r="CH1830" i="3"/>
  <c r="CH1829" i="3"/>
  <c r="CH1828" i="3"/>
  <c r="CH1827" i="3"/>
  <c r="CH1826" i="3"/>
  <c r="CH1825" i="3"/>
  <c r="CH1824" i="3"/>
  <c r="CH1823" i="3"/>
  <c r="CH1822" i="3"/>
  <c r="CH1821" i="3"/>
  <c r="CH1820" i="3"/>
  <c r="CH1819" i="3"/>
  <c r="CH1818" i="3"/>
  <c r="CH1817" i="3"/>
  <c r="CH1816" i="3"/>
  <c r="CH1815" i="3"/>
  <c r="CH1814" i="3"/>
  <c r="CH1813" i="3"/>
  <c r="CH1812" i="3"/>
  <c r="CH1811" i="3"/>
  <c r="CH1810" i="3"/>
  <c r="CH1809" i="3"/>
  <c r="CH1808" i="3"/>
  <c r="CH1807" i="3"/>
  <c r="CH1806" i="3"/>
  <c r="CH1805" i="3"/>
  <c r="CH1804" i="3"/>
  <c r="CH1803" i="3"/>
  <c r="CH1802" i="3"/>
  <c r="CH1801" i="3"/>
  <c r="CH1800" i="3"/>
  <c r="CH1799" i="3"/>
  <c r="CH1798" i="3"/>
  <c r="CH1797" i="3"/>
  <c r="CH1796" i="3"/>
  <c r="CH1795" i="3"/>
  <c r="CH1794" i="3"/>
  <c r="CH1793" i="3"/>
  <c r="CH1792" i="3"/>
  <c r="CH1791" i="3"/>
  <c r="CH1790" i="3"/>
  <c r="CH1789" i="3"/>
  <c r="CH1788" i="3"/>
  <c r="CH1787" i="3"/>
  <c r="CH1786" i="3"/>
  <c r="CH1785" i="3"/>
  <c r="CH1784" i="3"/>
  <c r="CH1783" i="3"/>
  <c r="CH1782" i="3"/>
  <c r="CH1781" i="3"/>
  <c r="CH1780" i="3"/>
  <c r="CH1779" i="3"/>
  <c r="CH1778" i="3"/>
  <c r="CH1777" i="3"/>
  <c r="CH1776" i="3"/>
  <c r="CH1775" i="3"/>
  <c r="CH1774" i="3"/>
  <c r="CH1773" i="3"/>
  <c r="CH1772" i="3"/>
  <c r="CH1771" i="3"/>
  <c r="CH1770" i="3"/>
  <c r="CH1769" i="3"/>
  <c r="CH1768" i="3"/>
  <c r="CH1767" i="3"/>
  <c r="CH1766" i="3"/>
  <c r="CH1765" i="3"/>
  <c r="CH1764" i="3"/>
  <c r="CH1763" i="3"/>
  <c r="CH1762" i="3"/>
  <c r="CH1761" i="3"/>
  <c r="CH1760" i="3"/>
  <c r="CH1759" i="3"/>
  <c r="CH1758" i="3"/>
  <c r="CH1757" i="3"/>
  <c r="CH1756" i="3"/>
  <c r="CH1755" i="3"/>
  <c r="CH1754" i="3"/>
  <c r="CH1753" i="3"/>
  <c r="CH1752" i="3"/>
  <c r="CH1751" i="3"/>
  <c r="CH1750" i="3"/>
  <c r="CH1749" i="3"/>
  <c r="CH1748" i="3"/>
  <c r="CH1747" i="3"/>
  <c r="CH1746" i="3"/>
  <c r="CH1745" i="3"/>
  <c r="CH1744" i="3"/>
  <c r="CH1743" i="3"/>
  <c r="CH1742" i="3"/>
  <c r="CH1741" i="3"/>
  <c r="CH1740" i="3"/>
  <c r="CH1739" i="3"/>
  <c r="CH1738" i="3"/>
  <c r="CH1737" i="3"/>
  <c r="CH1736" i="3"/>
  <c r="CH1735" i="3"/>
  <c r="CH1734" i="3"/>
  <c r="CH1733" i="3"/>
  <c r="CH1732" i="3"/>
  <c r="CH1731" i="3"/>
  <c r="CH1730" i="3"/>
  <c r="CH1729" i="3"/>
  <c r="CH1728" i="3"/>
  <c r="CH1727" i="3"/>
  <c r="CH1726" i="3"/>
  <c r="CH1725" i="3"/>
  <c r="CH1724" i="3"/>
  <c r="CH1723" i="3"/>
  <c r="CH1722" i="3"/>
  <c r="CH1721" i="3"/>
  <c r="CH1720" i="3"/>
  <c r="CH1719" i="3"/>
  <c r="CH1718" i="3"/>
  <c r="CH1717" i="3"/>
  <c r="CH1716" i="3"/>
  <c r="CH1715" i="3"/>
  <c r="CH1714" i="3"/>
  <c r="CH1713" i="3"/>
  <c r="CH1712" i="3"/>
  <c r="CH1711" i="3"/>
  <c r="CH1710" i="3"/>
  <c r="CH1709" i="3"/>
  <c r="CH1708" i="3"/>
  <c r="CH1707" i="3"/>
  <c r="CH1706" i="3"/>
  <c r="CH1705" i="3"/>
  <c r="CH1704" i="3"/>
  <c r="CH1703" i="3"/>
  <c r="CH1702" i="3"/>
  <c r="CH1701" i="3"/>
  <c r="CH1700" i="3"/>
  <c r="CH1699" i="3"/>
  <c r="CH1698" i="3"/>
  <c r="CH1697" i="3"/>
  <c r="CH1696" i="3"/>
  <c r="CH1695" i="3"/>
  <c r="CH1694" i="3"/>
  <c r="CH1693" i="3"/>
  <c r="CH1692" i="3"/>
  <c r="CH1691" i="3"/>
  <c r="CH1690" i="3"/>
  <c r="CH1689" i="3"/>
  <c r="CH1688" i="3"/>
  <c r="CH1687" i="3"/>
  <c r="CH1686" i="3"/>
  <c r="CH1685" i="3"/>
  <c r="CH1684" i="3"/>
  <c r="CH1683" i="3"/>
  <c r="CH1682" i="3"/>
  <c r="CH1681" i="3"/>
  <c r="CH1680" i="3"/>
  <c r="CH1679" i="3"/>
  <c r="CH1678" i="3"/>
  <c r="CH1677" i="3"/>
  <c r="CH1676" i="3"/>
  <c r="CH1675" i="3"/>
  <c r="CH1674" i="3"/>
  <c r="CH1673" i="3"/>
  <c r="CH1672" i="3"/>
  <c r="CH1671" i="3"/>
  <c r="CH1670" i="3"/>
  <c r="CH1669" i="3"/>
  <c r="CH1668" i="3"/>
  <c r="CH1667" i="3"/>
  <c r="CH1666" i="3"/>
  <c r="CH1665" i="3"/>
  <c r="CH1664" i="3"/>
  <c r="CH1663" i="3"/>
  <c r="CH1662" i="3"/>
  <c r="CH1661" i="3"/>
  <c r="CH1660" i="3"/>
  <c r="CH1659" i="3"/>
  <c r="CH1658" i="3"/>
  <c r="CH1657" i="3"/>
  <c r="CH1656" i="3"/>
  <c r="CH1655" i="3"/>
  <c r="CH1654" i="3"/>
  <c r="CH1653" i="3"/>
  <c r="CH1652" i="3"/>
  <c r="CH1651" i="3"/>
  <c r="CH1650" i="3"/>
  <c r="CH1649" i="3"/>
  <c r="CH1648" i="3"/>
  <c r="CH1647" i="3"/>
  <c r="CH1646" i="3"/>
  <c r="CH1645" i="3"/>
  <c r="CH1644" i="3"/>
  <c r="CH1643" i="3"/>
  <c r="CH1642" i="3"/>
  <c r="CH1641" i="3"/>
  <c r="CH1640" i="3"/>
  <c r="CH1639" i="3"/>
  <c r="CH1638" i="3"/>
  <c r="CH1637" i="3"/>
  <c r="CH1636" i="3"/>
  <c r="CH1635" i="3"/>
  <c r="CH1634" i="3"/>
  <c r="CH1633" i="3"/>
  <c r="CH1632" i="3"/>
  <c r="CH1631" i="3"/>
  <c r="CH1630" i="3"/>
  <c r="CH1629" i="3"/>
  <c r="CH1628" i="3"/>
  <c r="CH1627" i="3"/>
  <c r="CH1626" i="3"/>
  <c r="CH1625" i="3"/>
  <c r="CH1624" i="3"/>
  <c r="CH1623" i="3"/>
  <c r="CH1622" i="3"/>
  <c r="CH1621" i="3"/>
  <c r="CH1620" i="3"/>
  <c r="CH1619" i="3"/>
  <c r="CH1618" i="3"/>
  <c r="CH1617" i="3"/>
  <c r="CH1616" i="3"/>
  <c r="CH1615" i="3"/>
  <c r="CH1614" i="3"/>
  <c r="CH1613" i="3"/>
  <c r="CH1612" i="3"/>
  <c r="CH1611" i="3"/>
  <c r="CH1610" i="3"/>
  <c r="CH1609" i="3"/>
  <c r="CH1608" i="3"/>
  <c r="CH1607" i="3"/>
  <c r="CH1606" i="3"/>
  <c r="CH1605" i="3"/>
  <c r="CH1604" i="3"/>
  <c r="CH1603" i="3"/>
  <c r="CH1602" i="3"/>
  <c r="CH1601" i="3"/>
  <c r="CH1600" i="3"/>
  <c r="CH1599" i="3"/>
  <c r="CH1598" i="3"/>
  <c r="CH1597" i="3"/>
  <c r="CH1596" i="3"/>
  <c r="CH1595" i="3"/>
  <c r="CH1594" i="3"/>
  <c r="CH1593" i="3"/>
  <c r="CH1592" i="3"/>
  <c r="CH1591" i="3"/>
  <c r="CH1590" i="3"/>
  <c r="CH1589" i="3"/>
  <c r="CH1588" i="3"/>
  <c r="CH1587" i="3"/>
  <c r="CH1586" i="3"/>
  <c r="CH1585" i="3"/>
  <c r="CH1584" i="3"/>
  <c r="CH1583" i="3"/>
  <c r="CH1582" i="3"/>
  <c r="CH1581" i="3"/>
  <c r="CH1580" i="3"/>
  <c r="CH1579" i="3"/>
  <c r="CH1578" i="3"/>
  <c r="CH1577" i="3"/>
  <c r="CH1576" i="3"/>
  <c r="CH1575" i="3"/>
  <c r="CH1574" i="3"/>
  <c r="CH1573" i="3"/>
  <c r="CH1572" i="3"/>
  <c r="CH1571" i="3"/>
  <c r="CH1570" i="3"/>
  <c r="CH1569" i="3"/>
  <c r="CH1568" i="3"/>
  <c r="CH1567" i="3"/>
  <c r="CH1566" i="3"/>
  <c r="CH1565" i="3"/>
  <c r="CH1564" i="3"/>
  <c r="CH1563" i="3"/>
  <c r="CH1562" i="3"/>
  <c r="CH1561" i="3"/>
  <c r="CH1560" i="3"/>
  <c r="CH1559" i="3"/>
  <c r="CH1558" i="3"/>
  <c r="CH1557" i="3"/>
  <c r="CH1556" i="3"/>
  <c r="CH1555" i="3"/>
  <c r="CH1554" i="3"/>
  <c r="CH1553" i="3"/>
  <c r="CH1552" i="3"/>
  <c r="CH1551" i="3"/>
  <c r="CH1550" i="3"/>
  <c r="CH1549" i="3"/>
  <c r="CH1548" i="3"/>
  <c r="CH1547" i="3"/>
  <c r="CH1546" i="3"/>
  <c r="CH1545" i="3"/>
  <c r="CH1544" i="3"/>
  <c r="CH1543" i="3"/>
  <c r="CH1542" i="3"/>
  <c r="CH1541" i="3"/>
  <c r="CH1540" i="3"/>
  <c r="CH1539" i="3"/>
  <c r="CH1538" i="3"/>
  <c r="CH1537" i="3"/>
  <c r="CH1536" i="3"/>
  <c r="CH1535" i="3"/>
  <c r="CH1534" i="3"/>
  <c r="CH1533" i="3"/>
  <c r="CH1532" i="3"/>
  <c r="CH1531" i="3"/>
  <c r="CH1530" i="3"/>
  <c r="CH1529" i="3"/>
  <c r="CH1528" i="3"/>
  <c r="CH1527" i="3"/>
  <c r="CH1526" i="3"/>
  <c r="CH1525" i="3"/>
  <c r="CH1524" i="3"/>
  <c r="CH1523" i="3"/>
  <c r="CH1522" i="3"/>
  <c r="CH1521" i="3"/>
  <c r="CH1520" i="3"/>
  <c r="CH1519" i="3"/>
  <c r="CH1518" i="3"/>
  <c r="CH1517" i="3"/>
  <c r="CH1516" i="3"/>
  <c r="CH1515" i="3"/>
  <c r="CH1514" i="3"/>
  <c r="CH1513" i="3"/>
  <c r="CH1512" i="3"/>
  <c r="CH1511" i="3"/>
  <c r="CH1510" i="3"/>
  <c r="CH1509" i="3"/>
  <c r="CH1508" i="3"/>
  <c r="CH1507" i="3"/>
  <c r="CH1506" i="3"/>
  <c r="CH1505" i="3"/>
  <c r="CH1504" i="3"/>
  <c r="CH1503" i="3"/>
  <c r="CH1502" i="3"/>
  <c r="CH1501" i="3"/>
  <c r="CH1500" i="3"/>
  <c r="CH1499" i="3"/>
  <c r="CH1498" i="3"/>
  <c r="CH1497" i="3"/>
  <c r="CH1496" i="3"/>
  <c r="CH1495" i="3"/>
  <c r="CH1494" i="3"/>
  <c r="CH1493" i="3"/>
  <c r="CH1492" i="3"/>
  <c r="CH1491" i="3"/>
  <c r="CH1490" i="3"/>
  <c r="CH1489" i="3"/>
  <c r="CH1488" i="3"/>
  <c r="CH1487" i="3"/>
  <c r="CH1486" i="3"/>
  <c r="CH1485" i="3"/>
  <c r="CH1484" i="3"/>
  <c r="CH1483" i="3"/>
  <c r="CH1482" i="3"/>
  <c r="CH1481" i="3"/>
  <c r="CH1480" i="3"/>
  <c r="CH1479" i="3"/>
  <c r="CH1478" i="3"/>
  <c r="CH1477" i="3"/>
  <c r="CH1476" i="3"/>
  <c r="CH1475" i="3"/>
  <c r="CH1474" i="3"/>
  <c r="CH1473" i="3"/>
  <c r="CH1472" i="3"/>
  <c r="CH1471" i="3"/>
  <c r="CH1470" i="3"/>
  <c r="CH1469" i="3"/>
  <c r="CH1468" i="3"/>
  <c r="CH1467" i="3"/>
  <c r="CH1466" i="3"/>
  <c r="CH1465" i="3"/>
  <c r="CH1464" i="3"/>
  <c r="CH1463" i="3"/>
  <c r="CH1462" i="3"/>
  <c r="CH1461" i="3"/>
  <c r="CH1460" i="3"/>
  <c r="CH1459" i="3"/>
  <c r="CH1458" i="3"/>
  <c r="CH1457" i="3"/>
  <c r="CH1456" i="3"/>
  <c r="CH1455" i="3"/>
  <c r="CH1454" i="3"/>
  <c r="CH1453" i="3"/>
  <c r="CH1452" i="3"/>
  <c r="CH1451" i="3"/>
  <c r="CH1450" i="3"/>
  <c r="CH1449" i="3"/>
  <c r="CH1448" i="3"/>
  <c r="CH1447" i="3"/>
  <c r="CH1446" i="3"/>
  <c r="CH1445" i="3"/>
  <c r="CH1444" i="3"/>
  <c r="CH1443" i="3"/>
  <c r="CH1442" i="3"/>
  <c r="CH1441" i="3"/>
  <c r="CH1440" i="3"/>
  <c r="CH1439" i="3"/>
  <c r="CH1438" i="3"/>
  <c r="CH1437" i="3"/>
  <c r="CH1436" i="3"/>
  <c r="CH1435" i="3"/>
  <c r="CH1434" i="3"/>
  <c r="CH1433" i="3"/>
  <c r="CH1432" i="3"/>
  <c r="CH1431" i="3"/>
  <c r="CH1430" i="3"/>
  <c r="CH1429" i="3"/>
  <c r="CH1428" i="3"/>
  <c r="CH1427" i="3"/>
  <c r="CH1426" i="3"/>
  <c r="CH1425" i="3"/>
  <c r="CH1424" i="3"/>
  <c r="CH1423" i="3"/>
  <c r="CH1422" i="3"/>
  <c r="CH1421" i="3"/>
  <c r="CH1420" i="3"/>
  <c r="CH1419" i="3"/>
  <c r="CH1418" i="3"/>
  <c r="CH1417" i="3"/>
  <c r="CH1416" i="3"/>
  <c r="CH1415" i="3"/>
  <c r="CH1414" i="3"/>
  <c r="CH1413" i="3"/>
  <c r="CH1412" i="3"/>
  <c r="CH1411" i="3"/>
  <c r="CH1410" i="3"/>
  <c r="CH1409" i="3"/>
  <c r="CH1408" i="3"/>
  <c r="CH1407" i="3"/>
  <c r="CH1406" i="3"/>
  <c r="CH1405" i="3"/>
  <c r="CH1404" i="3"/>
  <c r="CH1403" i="3"/>
  <c r="CH1402" i="3"/>
  <c r="CH1401" i="3"/>
  <c r="CH1400" i="3"/>
  <c r="CH1399" i="3"/>
  <c r="CH1398" i="3"/>
  <c r="CH1397" i="3"/>
  <c r="CH1396" i="3"/>
  <c r="CH1395" i="3"/>
  <c r="CH1394" i="3"/>
  <c r="CH1393" i="3"/>
  <c r="CH1392" i="3"/>
  <c r="CH1391" i="3"/>
  <c r="CH1390" i="3"/>
  <c r="CH1389" i="3"/>
  <c r="CH1388" i="3"/>
  <c r="CH1387" i="3"/>
  <c r="CH1386" i="3"/>
  <c r="CH1385" i="3"/>
  <c r="CH1384" i="3"/>
  <c r="CH1383" i="3"/>
  <c r="CH1382" i="3"/>
  <c r="CH1381" i="3"/>
  <c r="CH1380" i="3"/>
  <c r="CH1379" i="3"/>
  <c r="CH1378" i="3"/>
  <c r="CH1377" i="3"/>
  <c r="CH1376" i="3"/>
  <c r="CH1375" i="3"/>
  <c r="CH1374" i="3"/>
  <c r="CH1373" i="3"/>
  <c r="CH1372" i="3"/>
  <c r="CH1371" i="3"/>
  <c r="CH1370" i="3"/>
  <c r="CH1369" i="3"/>
  <c r="CH1368" i="3"/>
  <c r="CH1367" i="3"/>
  <c r="CH1366" i="3"/>
  <c r="CH1365" i="3"/>
  <c r="CH1364" i="3"/>
  <c r="CH1363" i="3"/>
  <c r="CH1362" i="3"/>
  <c r="CH1361" i="3"/>
  <c r="CH1360" i="3"/>
  <c r="CH1359" i="3"/>
  <c r="CH1358" i="3"/>
  <c r="CH1357" i="3"/>
  <c r="CH1356" i="3"/>
  <c r="CH1355" i="3"/>
  <c r="CH1354" i="3"/>
  <c r="CH1353" i="3"/>
  <c r="CH1352" i="3"/>
  <c r="CH1351" i="3"/>
  <c r="CH1350" i="3"/>
  <c r="CH1349" i="3"/>
  <c r="CH1348" i="3"/>
  <c r="CH1347" i="3"/>
  <c r="CH1346" i="3"/>
  <c r="CH1345" i="3"/>
  <c r="CH1344" i="3"/>
  <c r="CH1343" i="3"/>
  <c r="CH1342" i="3"/>
  <c r="CH1341" i="3"/>
  <c r="CH1340" i="3"/>
  <c r="CH1339" i="3"/>
  <c r="CH1338" i="3"/>
  <c r="CH1337" i="3"/>
  <c r="CH1336" i="3"/>
  <c r="CH1335" i="3"/>
  <c r="CH1334" i="3"/>
  <c r="CH1333" i="3"/>
  <c r="CH1332" i="3"/>
  <c r="CH1331" i="3"/>
  <c r="CH1330" i="3"/>
  <c r="CH1329" i="3"/>
  <c r="CH1328" i="3"/>
  <c r="CH1327" i="3"/>
  <c r="CH1326" i="3"/>
  <c r="CH1325" i="3"/>
  <c r="CH1324" i="3"/>
  <c r="CH1323" i="3"/>
  <c r="CH1322" i="3"/>
  <c r="CH1321" i="3"/>
  <c r="CH1320" i="3"/>
  <c r="CH1319" i="3"/>
  <c r="CH1318" i="3"/>
  <c r="CH1317" i="3"/>
  <c r="CH1316" i="3"/>
  <c r="CH1315" i="3"/>
  <c r="CH1314" i="3"/>
  <c r="CH1313" i="3"/>
  <c r="CH1312" i="3"/>
  <c r="CH1311" i="3"/>
  <c r="CH1310" i="3"/>
  <c r="CH1309" i="3"/>
  <c r="CH1308" i="3"/>
  <c r="CH1307" i="3"/>
  <c r="CH1306" i="3"/>
  <c r="CH1305" i="3"/>
  <c r="CH1304" i="3"/>
  <c r="CH1303" i="3"/>
  <c r="CH1302" i="3"/>
  <c r="CH1301" i="3"/>
  <c r="CH1300" i="3"/>
  <c r="CH1299" i="3"/>
  <c r="CH1298" i="3"/>
  <c r="CH1297" i="3"/>
  <c r="CH1296" i="3"/>
  <c r="CH1295" i="3"/>
  <c r="CH1294" i="3"/>
  <c r="CH1293" i="3"/>
  <c r="CH1292" i="3"/>
  <c r="CH1291" i="3"/>
  <c r="CH1290" i="3"/>
  <c r="CH1289" i="3"/>
  <c r="CH1288" i="3"/>
  <c r="CH1287" i="3"/>
  <c r="CH1286" i="3"/>
  <c r="CH1285" i="3"/>
  <c r="CH1284" i="3"/>
  <c r="CH1283" i="3"/>
  <c r="CH1282" i="3"/>
  <c r="CH1281" i="3"/>
  <c r="CH1280" i="3"/>
  <c r="CH1279" i="3"/>
  <c r="CH1278" i="3"/>
  <c r="CH1277" i="3"/>
  <c r="CH1276" i="3"/>
  <c r="CH1275" i="3"/>
  <c r="CH1274" i="3"/>
  <c r="CH1273" i="3"/>
  <c r="CH1272" i="3"/>
  <c r="CH1271" i="3"/>
  <c r="CH1270" i="3"/>
  <c r="CH1269" i="3"/>
  <c r="CH1268" i="3"/>
  <c r="CH1267" i="3"/>
  <c r="CH1266" i="3"/>
  <c r="CH1265" i="3"/>
  <c r="CH1264" i="3"/>
  <c r="CH1263" i="3"/>
  <c r="CA2116" i="3"/>
  <c r="CA2115" i="3"/>
  <c r="CA2114" i="3"/>
  <c r="CA2113" i="3"/>
  <c r="CA2112" i="3"/>
  <c r="CA2111" i="3"/>
  <c r="CA2110" i="3"/>
  <c r="CA2109" i="3"/>
  <c r="CA2108" i="3"/>
  <c r="CA2107" i="3"/>
  <c r="CA2106" i="3"/>
  <c r="CA2105" i="3"/>
  <c r="CA2104" i="3"/>
  <c r="CA2103" i="3"/>
  <c r="CA2102" i="3"/>
  <c r="CA2101" i="3"/>
  <c r="CA2100" i="3"/>
  <c r="CA2099" i="3"/>
  <c r="CA2098" i="3"/>
  <c r="CA2097" i="3"/>
  <c r="CA2096" i="3"/>
  <c r="CA2095" i="3"/>
  <c r="CA2094" i="3"/>
  <c r="CA2093" i="3"/>
  <c r="CA2092" i="3"/>
  <c r="CA2091" i="3"/>
  <c r="CA2090" i="3"/>
  <c r="CA2089" i="3"/>
  <c r="CA2088" i="3"/>
  <c r="CA2087" i="3"/>
  <c r="CA2086" i="3"/>
  <c r="CA2085" i="3"/>
  <c r="CA2084" i="3"/>
  <c r="CA2083" i="3"/>
  <c r="CA2082" i="3"/>
  <c r="CA2081" i="3"/>
  <c r="CA2080" i="3"/>
  <c r="CA2079" i="3"/>
  <c r="CA2078" i="3"/>
  <c r="CA2077" i="3"/>
  <c r="CA2076" i="3"/>
  <c r="CA2075" i="3"/>
  <c r="CA2074" i="3"/>
  <c r="CA2073" i="3"/>
  <c r="CA2072" i="3"/>
  <c r="CA2071" i="3"/>
  <c r="CA2070" i="3"/>
  <c r="CA2069" i="3"/>
  <c r="CA2068" i="3"/>
  <c r="CA2067" i="3"/>
  <c r="CA2066" i="3"/>
  <c r="CA2065" i="3"/>
  <c r="CA2064" i="3"/>
  <c r="CA2063" i="3"/>
  <c r="CA2062" i="3"/>
  <c r="CA2061" i="3"/>
  <c r="CA2060" i="3"/>
  <c r="CA2059" i="3"/>
  <c r="CA2058" i="3"/>
  <c r="CA2057" i="3"/>
  <c r="CA2056" i="3"/>
  <c r="CA2055" i="3"/>
  <c r="CA2054" i="3"/>
  <c r="CA2053" i="3"/>
  <c r="CA2052" i="3"/>
  <c r="CA2051" i="3"/>
  <c r="CA2050" i="3"/>
  <c r="CA2049" i="3"/>
  <c r="CA2048" i="3"/>
  <c r="CA2047" i="3"/>
  <c r="CA2046" i="3"/>
  <c r="CA2045" i="3"/>
  <c r="CA2044" i="3"/>
  <c r="CA2043" i="3"/>
  <c r="CA2042" i="3"/>
  <c r="CA2041" i="3"/>
  <c r="CA2040" i="3"/>
  <c r="CA2039" i="3"/>
  <c r="CA2038" i="3"/>
  <c r="CA2037" i="3"/>
  <c r="CA2036" i="3"/>
  <c r="CA2035" i="3"/>
  <c r="CA2034" i="3"/>
  <c r="CA2033" i="3"/>
  <c r="CA2032" i="3"/>
  <c r="CA2031" i="3"/>
  <c r="CA2030" i="3"/>
  <c r="CA2029" i="3"/>
  <c r="CA2028" i="3"/>
  <c r="CA2027" i="3"/>
  <c r="CA2026" i="3"/>
  <c r="CA2025" i="3"/>
  <c r="CA2024" i="3"/>
  <c r="CA2023" i="3"/>
  <c r="CA2022" i="3"/>
  <c r="CA2021" i="3"/>
  <c r="CA2020" i="3"/>
  <c r="CA2019" i="3"/>
  <c r="CA2018" i="3"/>
  <c r="CA2017" i="3"/>
  <c r="CA2016" i="3"/>
  <c r="CA2015" i="3"/>
  <c r="CA2014" i="3"/>
  <c r="CA2013" i="3"/>
  <c r="CA2012" i="3"/>
  <c r="CA2011" i="3"/>
  <c r="CA2010" i="3"/>
  <c r="CA2009" i="3"/>
  <c r="CA2008" i="3"/>
  <c r="CA2007" i="3"/>
  <c r="CA2006" i="3"/>
  <c r="CA2005" i="3"/>
  <c r="CA2004" i="3"/>
  <c r="CA2003" i="3"/>
  <c r="CA2002" i="3"/>
  <c r="CA2001" i="3"/>
  <c r="CA2000" i="3"/>
  <c r="CA1999" i="3"/>
  <c r="CA1998" i="3"/>
  <c r="CA1997" i="3"/>
  <c r="CA1996" i="3"/>
  <c r="CA1995" i="3"/>
  <c r="CA1994" i="3"/>
  <c r="CA1993" i="3"/>
  <c r="CA1992" i="3"/>
  <c r="CA1991" i="3"/>
  <c r="CA1990" i="3"/>
  <c r="CA1989" i="3"/>
  <c r="CA1988" i="3"/>
  <c r="CA1987" i="3"/>
  <c r="CA1986" i="3"/>
  <c r="CA1985" i="3"/>
  <c r="CA1984" i="3"/>
  <c r="CA1983" i="3"/>
  <c r="CA1982" i="3"/>
  <c r="CA1981" i="3"/>
  <c r="CA1980" i="3"/>
  <c r="CA1979" i="3"/>
  <c r="CA1978" i="3"/>
  <c r="CA1977" i="3"/>
  <c r="CA1976" i="3"/>
  <c r="CA1975" i="3"/>
  <c r="CA1974" i="3"/>
  <c r="CA1973" i="3"/>
  <c r="CA1972" i="3"/>
  <c r="CA1971" i="3"/>
  <c r="CA1970" i="3"/>
  <c r="CA1969" i="3"/>
  <c r="CA1968" i="3"/>
  <c r="CA1967" i="3"/>
  <c r="CA1966" i="3"/>
  <c r="CA1965" i="3"/>
  <c r="CA1964" i="3"/>
  <c r="CA1963" i="3"/>
  <c r="CA1962" i="3"/>
  <c r="CA1961" i="3"/>
  <c r="CA1960" i="3"/>
  <c r="CA1959" i="3"/>
  <c r="CA1958" i="3"/>
  <c r="CA1957" i="3"/>
  <c r="CA1956" i="3"/>
  <c r="CA1955" i="3"/>
  <c r="CA1954" i="3"/>
  <c r="CA1953" i="3"/>
  <c r="CA1952" i="3"/>
  <c r="CA1951" i="3"/>
  <c r="CA1950" i="3"/>
  <c r="CA1949" i="3"/>
  <c r="CA1948" i="3"/>
  <c r="CA1947" i="3"/>
  <c r="CA1946" i="3"/>
  <c r="CA1945" i="3"/>
  <c r="CA1944" i="3"/>
  <c r="CA1943" i="3"/>
  <c r="CA1942" i="3"/>
  <c r="CA1941" i="3"/>
  <c r="CA1940" i="3"/>
  <c r="CA1939" i="3"/>
  <c r="CA1938" i="3"/>
  <c r="CA1937" i="3"/>
  <c r="CA1936" i="3"/>
  <c r="CA1935" i="3"/>
  <c r="CA1934" i="3"/>
  <c r="CA1933" i="3"/>
  <c r="CA1932" i="3"/>
  <c r="CA1931" i="3"/>
  <c r="CA1930" i="3"/>
  <c r="CA1929" i="3"/>
  <c r="CA1928" i="3"/>
  <c r="CA1927" i="3"/>
  <c r="CA1926" i="3"/>
  <c r="CA1925" i="3"/>
  <c r="CA1924" i="3"/>
  <c r="CA1923" i="3"/>
  <c r="CA1922" i="3"/>
  <c r="CA1921" i="3"/>
  <c r="CA1920" i="3"/>
  <c r="CA1919" i="3"/>
  <c r="CA1918" i="3"/>
  <c r="CA1917" i="3"/>
  <c r="CA1916" i="3"/>
  <c r="CA1915" i="3"/>
  <c r="CA1914" i="3"/>
  <c r="CA1913" i="3"/>
  <c r="CA1912" i="3"/>
  <c r="CA1911" i="3"/>
  <c r="CA1910" i="3"/>
  <c r="CA1909" i="3"/>
  <c r="CA1908" i="3"/>
  <c r="CA1907" i="3"/>
  <c r="CA1906" i="3"/>
  <c r="CA1905" i="3"/>
  <c r="CA1904" i="3"/>
  <c r="CA1903" i="3"/>
  <c r="CA1902" i="3"/>
  <c r="CA1901" i="3"/>
  <c r="CA1900" i="3"/>
  <c r="CA1899" i="3"/>
  <c r="CA1898" i="3"/>
  <c r="CA1897" i="3"/>
  <c r="CA1896" i="3"/>
  <c r="CA1895" i="3"/>
  <c r="CA1894" i="3"/>
  <c r="CA1893" i="3"/>
  <c r="CA1892" i="3"/>
  <c r="CA1891" i="3"/>
  <c r="CA1890" i="3"/>
  <c r="CA1889" i="3"/>
  <c r="CA1888" i="3"/>
  <c r="CA1887" i="3"/>
  <c r="CA1886" i="3"/>
  <c r="CA1885" i="3"/>
  <c r="CA1884" i="3"/>
  <c r="CA1883" i="3"/>
  <c r="CA1882" i="3"/>
  <c r="CA1881" i="3"/>
  <c r="CA1880" i="3"/>
  <c r="CA1879" i="3"/>
  <c r="CA1878" i="3"/>
  <c r="CA1877" i="3"/>
  <c r="CA1876" i="3"/>
  <c r="CA1875" i="3"/>
  <c r="CA1874" i="3"/>
  <c r="CA1873" i="3"/>
  <c r="CA1872" i="3"/>
  <c r="CA1871" i="3"/>
  <c r="CA1870" i="3"/>
  <c r="CA1869" i="3"/>
  <c r="CA1868" i="3"/>
  <c r="CA1867" i="3"/>
  <c r="CA1866" i="3"/>
  <c r="CA1865" i="3"/>
  <c r="CA1864" i="3"/>
  <c r="CA1863" i="3"/>
  <c r="CA1862" i="3"/>
  <c r="CA1861" i="3"/>
  <c r="CA1860" i="3"/>
  <c r="CA1859" i="3"/>
  <c r="CA1858" i="3"/>
  <c r="CA1857" i="3"/>
  <c r="CA1856" i="3"/>
  <c r="CA1855" i="3"/>
  <c r="CA1854" i="3"/>
  <c r="CA1853" i="3"/>
  <c r="CA1852" i="3"/>
  <c r="CA1851" i="3"/>
  <c r="CA1850" i="3"/>
  <c r="CA1849" i="3"/>
  <c r="CA1848" i="3"/>
  <c r="CA1847" i="3"/>
  <c r="CA1846" i="3"/>
  <c r="CA1845" i="3"/>
  <c r="CA1844" i="3"/>
  <c r="CA1843" i="3"/>
  <c r="CA1842" i="3"/>
  <c r="CA1841" i="3"/>
  <c r="CA1840" i="3"/>
  <c r="CA1839" i="3"/>
  <c r="CA1838" i="3"/>
  <c r="CA1837" i="3"/>
  <c r="CA1836" i="3"/>
  <c r="CA1835" i="3"/>
  <c r="CA1834" i="3"/>
  <c r="CA1833" i="3"/>
  <c r="CA1832" i="3"/>
  <c r="CA1831" i="3"/>
  <c r="CA1830" i="3"/>
  <c r="CA1829" i="3"/>
  <c r="CA1828" i="3"/>
  <c r="CA1827" i="3"/>
  <c r="CA1826" i="3"/>
  <c r="CA1825" i="3"/>
  <c r="CA1824" i="3"/>
  <c r="CA1823" i="3"/>
  <c r="CA1822" i="3"/>
  <c r="CA1821" i="3"/>
  <c r="CA1820" i="3"/>
  <c r="CA1819" i="3"/>
  <c r="CA1818" i="3"/>
  <c r="CA1817" i="3"/>
  <c r="CA1816" i="3"/>
  <c r="CA1815" i="3"/>
  <c r="CA1814" i="3"/>
  <c r="CA1813" i="3"/>
  <c r="CA1812" i="3"/>
  <c r="CA1811" i="3"/>
  <c r="CA1810" i="3"/>
  <c r="CA1809" i="3"/>
  <c r="CA1808" i="3"/>
  <c r="CA1807" i="3"/>
  <c r="CA1806" i="3"/>
  <c r="CA1805" i="3"/>
  <c r="CA1804" i="3"/>
  <c r="CA1803" i="3"/>
  <c r="CA1802" i="3"/>
  <c r="CA1801" i="3"/>
  <c r="CA1800" i="3"/>
  <c r="CA1799" i="3"/>
  <c r="CA1798" i="3"/>
  <c r="CA1797" i="3"/>
  <c r="CA1796" i="3"/>
  <c r="CA1795" i="3"/>
  <c r="CA1794" i="3"/>
  <c r="CA1793" i="3"/>
  <c r="CA1792" i="3"/>
  <c r="CA1791" i="3"/>
  <c r="CA1790" i="3"/>
  <c r="CA1789" i="3"/>
  <c r="CA1788" i="3"/>
  <c r="CA1787" i="3"/>
  <c r="CA1786" i="3"/>
  <c r="CA1785" i="3"/>
  <c r="CA1784" i="3"/>
  <c r="CA1783" i="3"/>
  <c r="CA1782" i="3"/>
  <c r="CA1781" i="3"/>
  <c r="CA1780" i="3"/>
  <c r="CA1779" i="3"/>
  <c r="CA1778" i="3"/>
  <c r="CA1777" i="3"/>
  <c r="CA1776" i="3"/>
  <c r="CA1775" i="3"/>
  <c r="CA1774" i="3"/>
  <c r="CA1773" i="3"/>
  <c r="CA1772" i="3"/>
  <c r="CA1771" i="3"/>
  <c r="CA1770" i="3"/>
  <c r="CA1769" i="3"/>
  <c r="CA1768" i="3"/>
  <c r="CA1767" i="3"/>
  <c r="CA1766" i="3"/>
  <c r="CA1765" i="3"/>
  <c r="CA1764" i="3"/>
  <c r="CA1763" i="3"/>
  <c r="CA1762" i="3"/>
  <c r="CA1761" i="3"/>
  <c r="CA1760" i="3"/>
  <c r="CA1759" i="3"/>
  <c r="CA1758" i="3"/>
  <c r="CA1757" i="3"/>
  <c r="CA1756" i="3"/>
  <c r="CA1755" i="3"/>
  <c r="CA1754" i="3"/>
  <c r="CA1753" i="3"/>
  <c r="CA1752" i="3"/>
  <c r="CA1751" i="3"/>
  <c r="CA1750" i="3"/>
  <c r="CA1749" i="3"/>
  <c r="CA1748" i="3"/>
  <c r="CA1747" i="3"/>
  <c r="CA1746" i="3"/>
  <c r="CA1745" i="3"/>
  <c r="CA1744" i="3"/>
  <c r="CA1743" i="3"/>
  <c r="CA1742" i="3"/>
  <c r="CA1741" i="3"/>
  <c r="CA1740" i="3"/>
  <c r="CA1739" i="3"/>
  <c r="CA1738" i="3"/>
  <c r="CA1737" i="3"/>
  <c r="CA1736" i="3"/>
  <c r="CA1735" i="3"/>
  <c r="CA1734" i="3"/>
  <c r="CA1733" i="3"/>
  <c r="CA1732" i="3"/>
  <c r="CA1731" i="3"/>
  <c r="CA1730" i="3"/>
  <c r="CA1729" i="3"/>
  <c r="CA1728" i="3"/>
  <c r="CA1727" i="3"/>
  <c r="CA1726" i="3"/>
  <c r="CA1725" i="3"/>
  <c r="CA1724" i="3"/>
  <c r="CA1723" i="3"/>
  <c r="CA1722" i="3"/>
  <c r="CA1721" i="3"/>
  <c r="CA1720" i="3"/>
  <c r="CA1719" i="3"/>
  <c r="CA1718" i="3"/>
  <c r="CA1717" i="3"/>
  <c r="CA1716" i="3"/>
  <c r="CA1715" i="3"/>
  <c r="CA1714" i="3"/>
  <c r="CA1713" i="3"/>
  <c r="CA1712" i="3"/>
  <c r="CA1711" i="3"/>
  <c r="CA1710" i="3"/>
  <c r="CA1709" i="3"/>
  <c r="CA1708" i="3"/>
  <c r="CA1707" i="3"/>
  <c r="CA1706" i="3"/>
  <c r="CA1705" i="3"/>
  <c r="CA1704" i="3"/>
  <c r="CA1703" i="3"/>
  <c r="CA1702" i="3"/>
  <c r="CA1701" i="3"/>
  <c r="CA1700" i="3"/>
  <c r="CA1699" i="3"/>
  <c r="CA1698" i="3"/>
  <c r="CA1697" i="3"/>
  <c r="CA1696" i="3"/>
  <c r="CA1695" i="3"/>
  <c r="CA1694" i="3"/>
  <c r="CA1693" i="3"/>
  <c r="CA1692" i="3"/>
  <c r="CA1691" i="3"/>
  <c r="CA1690" i="3"/>
  <c r="CA1689" i="3"/>
  <c r="CA1688" i="3"/>
  <c r="CA1687" i="3"/>
  <c r="CA1686" i="3"/>
  <c r="CA1685" i="3"/>
  <c r="CA1684" i="3"/>
  <c r="CA1683" i="3"/>
  <c r="CA1682" i="3"/>
  <c r="CA1681" i="3"/>
  <c r="CA1680" i="3"/>
  <c r="CA1679" i="3"/>
  <c r="CA1678" i="3"/>
  <c r="CA1677" i="3"/>
  <c r="CA1676" i="3"/>
  <c r="CA1675" i="3"/>
  <c r="CA1674" i="3"/>
  <c r="CA1673" i="3"/>
  <c r="CA1672" i="3"/>
  <c r="CA1671" i="3"/>
  <c r="CA1670" i="3"/>
  <c r="CA1669" i="3"/>
  <c r="CA1668" i="3"/>
  <c r="CA1667" i="3"/>
  <c r="CA1666" i="3"/>
  <c r="CA1665" i="3"/>
  <c r="CA1664" i="3"/>
  <c r="CA1663" i="3"/>
  <c r="CA1662" i="3"/>
  <c r="CA1661" i="3"/>
  <c r="CA1660" i="3"/>
  <c r="CA1659" i="3"/>
  <c r="CA1658" i="3"/>
  <c r="CA1657" i="3"/>
  <c r="CA1656" i="3"/>
  <c r="CA1655" i="3"/>
  <c r="CA1654" i="3"/>
  <c r="CA1653" i="3"/>
  <c r="CA1652" i="3"/>
  <c r="CA1651" i="3"/>
  <c r="CA1650" i="3"/>
  <c r="CA1649" i="3"/>
  <c r="CA1648" i="3"/>
  <c r="CA1647" i="3"/>
  <c r="CA1646" i="3"/>
  <c r="CA1645" i="3"/>
  <c r="CA1644" i="3"/>
  <c r="CA1643" i="3"/>
  <c r="CA1642" i="3"/>
  <c r="CA1641" i="3"/>
  <c r="CA1640" i="3"/>
  <c r="CA1639" i="3"/>
  <c r="CA1638" i="3"/>
  <c r="CA1637" i="3"/>
  <c r="CA1636" i="3"/>
  <c r="CA1635" i="3"/>
  <c r="CA1634" i="3"/>
  <c r="CA1633" i="3"/>
  <c r="CA1632" i="3"/>
  <c r="CA1631" i="3"/>
  <c r="CA1630" i="3"/>
  <c r="CA1629" i="3"/>
  <c r="CA1628" i="3"/>
  <c r="CA1627" i="3"/>
  <c r="CA1626" i="3"/>
  <c r="CA1625" i="3"/>
  <c r="CA1624" i="3"/>
  <c r="CA1623" i="3"/>
  <c r="CA1622" i="3"/>
  <c r="CA1621" i="3"/>
  <c r="CA1620" i="3"/>
  <c r="CA1619" i="3"/>
  <c r="CA1618" i="3"/>
  <c r="CA1617" i="3"/>
  <c r="CA1616" i="3"/>
  <c r="CA1615" i="3"/>
  <c r="CA1614" i="3"/>
  <c r="CA1613" i="3"/>
  <c r="CA1612" i="3"/>
  <c r="CA1611" i="3"/>
  <c r="CA1610" i="3"/>
  <c r="CA1609" i="3"/>
  <c r="CA1608" i="3"/>
  <c r="CA1607" i="3"/>
  <c r="CA1606" i="3"/>
  <c r="CA1605" i="3"/>
  <c r="CA1604" i="3"/>
  <c r="CA1603" i="3"/>
  <c r="CA1602" i="3"/>
  <c r="CA1601" i="3"/>
  <c r="CA1600" i="3"/>
  <c r="CA1599" i="3"/>
  <c r="CA1598" i="3"/>
  <c r="CA1597" i="3"/>
  <c r="CA1596" i="3"/>
  <c r="CA1595" i="3"/>
  <c r="CA1594" i="3"/>
  <c r="CA1593" i="3"/>
  <c r="CA1592" i="3"/>
  <c r="CA1591" i="3"/>
  <c r="CA1590" i="3"/>
  <c r="CA1589" i="3"/>
  <c r="CA1588" i="3"/>
  <c r="CA1587" i="3"/>
  <c r="CA1586" i="3"/>
  <c r="CA1585" i="3"/>
  <c r="CA1584" i="3"/>
  <c r="CA1583" i="3"/>
  <c r="CA1582" i="3"/>
  <c r="CA1581" i="3"/>
  <c r="CA1580" i="3"/>
  <c r="CA1579" i="3"/>
  <c r="CA1578" i="3"/>
  <c r="CA1577" i="3"/>
  <c r="CA1576" i="3"/>
  <c r="CA1575" i="3"/>
  <c r="CA1574" i="3"/>
  <c r="CA1573" i="3"/>
  <c r="CA1572" i="3"/>
  <c r="CA1571" i="3"/>
  <c r="CA1570" i="3"/>
  <c r="CA1569" i="3"/>
  <c r="CA1568" i="3"/>
  <c r="CA1567" i="3"/>
  <c r="CA1566" i="3"/>
  <c r="CA1565" i="3"/>
  <c r="CA1564" i="3"/>
  <c r="CA1563" i="3"/>
  <c r="CA1562" i="3"/>
  <c r="CA1561" i="3"/>
  <c r="CA1560" i="3"/>
  <c r="CA1559" i="3"/>
  <c r="CA1558" i="3"/>
  <c r="CA1557" i="3"/>
  <c r="CA1556" i="3"/>
  <c r="CA1555" i="3"/>
  <c r="CA1554" i="3"/>
  <c r="CA1553" i="3"/>
  <c r="CA1552" i="3"/>
  <c r="CA1551" i="3"/>
  <c r="CA1550" i="3"/>
  <c r="CA1549" i="3"/>
  <c r="CA1548" i="3"/>
  <c r="CA1547" i="3"/>
  <c r="CA1546" i="3"/>
  <c r="CA1545" i="3"/>
  <c r="CA1544" i="3"/>
  <c r="CA1543" i="3"/>
  <c r="CA1542" i="3"/>
  <c r="CA1541" i="3"/>
  <c r="CA1540" i="3"/>
  <c r="CA1539" i="3"/>
  <c r="CA1538" i="3"/>
  <c r="CA1537" i="3"/>
  <c r="CA1536" i="3"/>
  <c r="CA1535" i="3"/>
  <c r="CA1534" i="3"/>
  <c r="CA1533" i="3"/>
  <c r="CA1532" i="3"/>
  <c r="CA1531" i="3"/>
  <c r="CA1530" i="3"/>
  <c r="CA1529" i="3"/>
  <c r="CA1528" i="3"/>
  <c r="CA1527" i="3"/>
  <c r="CA1526" i="3"/>
  <c r="CA1525" i="3"/>
  <c r="CA1524" i="3"/>
  <c r="CA1523" i="3"/>
  <c r="CA1522" i="3"/>
  <c r="CA1521" i="3"/>
  <c r="CA1520" i="3"/>
  <c r="CA1519" i="3"/>
  <c r="CA1518" i="3"/>
  <c r="CA1517" i="3"/>
  <c r="CA1516" i="3"/>
  <c r="CA1515" i="3"/>
  <c r="CA1514" i="3"/>
  <c r="CA1513" i="3"/>
  <c r="CA1512" i="3"/>
  <c r="CA1511" i="3"/>
  <c r="CA1510" i="3"/>
  <c r="CA1509" i="3"/>
  <c r="CA1508" i="3"/>
  <c r="CA1507" i="3"/>
  <c r="CA1506" i="3"/>
  <c r="CA1505" i="3"/>
  <c r="CA1504" i="3"/>
  <c r="CA1503" i="3"/>
  <c r="CA1502" i="3"/>
  <c r="CA1501" i="3"/>
  <c r="CA1500" i="3"/>
  <c r="CA1499" i="3"/>
  <c r="CA1498" i="3"/>
  <c r="CA1497" i="3"/>
  <c r="CA1496" i="3"/>
  <c r="CA1495" i="3"/>
  <c r="CA1494" i="3"/>
  <c r="CA1493" i="3"/>
  <c r="CA1492" i="3"/>
  <c r="CA1491" i="3"/>
  <c r="CA1490" i="3"/>
  <c r="CA1489" i="3"/>
  <c r="CA1488" i="3"/>
  <c r="CA1487" i="3"/>
  <c r="CA1486" i="3"/>
  <c r="CA1485" i="3"/>
  <c r="CA1484" i="3"/>
  <c r="CA1483" i="3"/>
  <c r="CA1482" i="3"/>
  <c r="CA1481" i="3"/>
  <c r="CA1480" i="3"/>
  <c r="CA1479" i="3"/>
  <c r="CA1478" i="3"/>
  <c r="CA1477" i="3"/>
  <c r="CA1476" i="3"/>
  <c r="CA1475" i="3"/>
  <c r="CA1474" i="3"/>
  <c r="CA1473" i="3"/>
  <c r="CA1472" i="3"/>
  <c r="CA1471" i="3"/>
  <c r="CA1470" i="3"/>
  <c r="CA1469" i="3"/>
  <c r="CA1468" i="3"/>
  <c r="CA1467" i="3"/>
  <c r="CA1466" i="3"/>
  <c r="CA1465" i="3"/>
  <c r="CA1464" i="3"/>
  <c r="CA1463" i="3"/>
  <c r="CA1462" i="3"/>
  <c r="CA1461" i="3"/>
  <c r="CA1460" i="3"/>
  <c r="CA1459" i="3"/>
  <c r="CA1458" i="3"/>
  <c r="CA1457" i="3"/>
  <c r="CA1456" i="3"/>
  <c r="CA1455" i="3"/>
  <c r="CA1454" i="3"/>
  <c r="CA1453" i="3"/>
  <c r="CA1452" i="3"/>
  <c r="CA1451" i="3"/>
  <c r="CA1450" i="3"/>
  <c r="CA1449" i="3"/>
  <c r="CA1448" i="3"/>
  <c r="CA1447" i="3"/>
  <c r="CA1446" i="3"/>
  <c r="CA1445" i="3"/>
  <c r="CA1444" i="3"/>
  <c r="CA1443" i="3"/>
  <c r="CA1442" i="3"/>
  <c r="CA1441" i="3"/>
  <c r="CA1440" i="3"/>
  <c r="CA1439" i="3"/>
  <c r="CA1438" i="3"/>
  <c r="CA1437" i="3"/>
  <c r="CA1436" i="3"/>
  <c r="CA1435" i="3"/>
  <c r="CA1434" i="3"/>
  <c r="CA1433" i="3"/>
  <c r="CA1432" i="3"/>
  <c r="CA1431" i="3"/>
  <c r="CA1430" i="3"/>
  <c r="CA1429" i="3"/>
  <c r="CA1428" i="3"/>
  <c r="CA1427" i="3"/>
  <c r="CA1426" i="3"/>
  <c r="CA1425" i="3"/>
  <c r="CA1424" i="3"/>
  <c r="CA1423" i="3"/>
  <c r="CA1422" i="3"/>
  <c r="CA1421" i="3"/>
  <c r="CA1420" i="3"/>
  <c r="CA1419" i="3"/>
  <c r="CA1418" i="3"/>
  <c r="CA1417" i="3"/>
  <c r="CA1416" i="3"/>
  <c r="CA1415" i="3"/>
  <c r="CA1414" i="3"/>
  <c r="CA1413" i="3"/>
  <c r="CA1412" i="3"/>
  <c r="CA1411" i="3"/>
  <c r="CA1410" i="3"/>
  <c r="CA1409" i="3"/>
  <c r="CA1408" i="3"/>
  <c r="CA1407" i="3"/>
  <c r="CA1406" i="3"/>
  <c r="CA1405" i="3"/>
  <c r="CA1404" i="3"/>
  <c r="CA1403" i="3"/>
  <c r="CA1402" i="3"/>
  <c r="CA1401" i="3"/>
  <c r="CA1400" i="3"/>
  <c r="CA1399" i="3"/>
  <c r="CA1398" i="3"/>
  <c r="CA1397" i="3"/>
  <c r="CA1396" i="3"/>
  <c r="CA1395" i="3"/>
  <c r="CA1394" i="3"/>
  <c r="CA1393" i="3"/>
  <c r="CA1392" i="3"/>
  <c r="CA1391" i="3"/>
  <c r="CA1390" i="3"/>
  <c r="CA1389" i="3"/>
  <c r="CA1388" i="3"/>
  <c r="CA1387" i="3"/>
  <c r="CA1386" i="3"/>
  <c r="CA1385" i="3"/>
  <c r="CA1384" i="3"/>
  <c r="CA1383" i="3"/>
  <c r="CA1382" i="3"/>
  <c r="CA1381" i="3"/>
  <c r="CA1380" i="3"/>
  <c r="CA1379" i="3"/>
  <c r="CA1378" i="3"/>
  <c r="CA1377" i="3"/>
  <c r="CA1376" i="3"/>
  <c r="CA1375" i="3"/>
  <c r="CA1374" i="3"/>
  <c r="CA1373" i="3"/>
  <c r="CA1372" i="3"/>
  <c r="CA1371" i="3"/>
  <c r="CA1370" i="3"/>
  <c r="CA1369" i="3"/>
  <c r="CA1368" i="3"/>
  <c r="CA1367" i="3"/>
  <c r="CA1366" i="3"/>
  <c r="CA1365" i="3"/>
  <c r="CA1364" i="3"/>
  <c r="CA1363" i="3"/>
  <c r="CA1362" i="3"/>
  <c r="CA1361" i="3"/>
  <c r="CA1360" i="3"/>
  <c r="CA1359" i="3"/>
  <c r="CA1358" i="3"/>
  <c r="CA1357" i="3"/>
  <c r="CA1356" i="3"/>
  <c r="CA1355" i="3"/>
  <c r="CA1354" i="3"/>
  <c r="CA1353" i="3"/>
  <c r="CA1352" i="3"/>
  <c r="CA1351" i="3"/>
  <c r="CA1350" i="3"/>
  <c r="CA1349" i="3"/>
  <c r="CA1348" i="3"/>
  <c r="CA1347" i="3"/>
  <c r="CA1346" i="3"/>
  <c r="CA1345" i="3"/>
  <c r="CA1344" i="3"/>
  <c r="CA1343" i="3"/>
  <c r="CA1342" i="3"/>
  <c r="CA1341" i="3"/>
  <c r="CA1340" i="3"/>
  <c r="CA1339" i="3"/>
  <c r="CA1338" i="3"/>
  <c r="CA1337" i="3"/>
  <c r="CA1336" i="3"/>
  <c r="CA1335" i="3"/>
  <c r="CA1334" i="3"/>
  <c r="CA1333" i="3"/>
  <c r="CA1332" i="3"/>
  <c r="CA1331" i="3"/>
  <c r="CA1330" i="3"/>
  <c r="CA1329" i="3"/>
  <c r="CA1328" i="3"/>
  <c r="CA1327" i="3"/>
  <c r="CA1326" i="3"/>
  <c r="CA1325" i="3"/>
  <c r="CA1324" i="3"/>
  <c r="CA1323" i="3"/>
  <c r="CA1322" i="3"/>
  <c r="CA1321" i="3"/>
  <c r="CA1320" i="3"/>
  <c r="CA1319" i="3"/>
  <c r="CA1318" i="3"/>
  <c r="CA1317" i="3"/>
  <c r="CA1316" i="3"/>
  <c r="CA1315" i="3"/>
  <c r="CA1314" i="3"/>
  <c r="CA1313" i="3"/>
  <c r="CA1312" i="3"/>
  <c r="CA1311" i="3"/>
  <c r="CA1310" i="3"/>
  <c r="CA1309" i="3"/>
  <c r="CA1308" i="3"/>
  <c r="CA1307" i="3"/>
  <c r="CA1306" i="3"/>
  <c r="CA1305" i="3"/>
  <c r="CA1304" i="3"/>
  <c r="CA1303" i="3"/>
  <c r="CA1302" i="3"/>
  <c r="CA1301" i="3"/>
  <c r="CA1300" i="3"/>
  <c r="CA1299" i="3"/>
  <c r="CA1298" i="3"/>
  <c r="CA1297" i="3"/>
  <c r="CA1296" i="3"/>
  <c r="CA1295" i="3"/>
  <c r="CA1294" i="3"/>
  <c r="CA1293" i="3"/>
  <c r="CA1292" i="3"/>
  <c r="CA1291" i="3"/>
  <c r="CA1290" i="3"/>
  <c r="CA1289" i="3"/>
  <c r="CA1288" i="3"/>
  <c r="CA1287" i="3"/>
  <c r="CA1286" i="3"/>
  <c r="CA1285" i="3"/>
  <c r="CA1284" i="3"/>
  <c r="CA1283" i="3"/>
  <c r="CA1282" i="3"/>
  <c r="CA1281" i="3"/>
  <c r="CA1280" i="3"/>
  <c r="CA1279" i="3"/>
  <c r="CA1278" i="3"/>
  <c r="CA1277" i="3"/>
  <c r="CA1276" i="3"/>
  <c r="CA1275" i="3"/>
  <c r="CA1274" i="3"/>
  <c r="CA1273" i="3"/>
  <c r="CA1272" i="3"/>
  <c r="CA1271" i="3"/>
  <c r="CA1270" i="3"/>
  <c r="CA1269" i="3"/>
  <c r="CA1268" i="3"/>
  <c r="CA1267" i="3"/>
  <c r="CA1266" i="3"/>
  <c r="CA1265" i="3"/>
  <c r="CA1264" i="3"/>
  <c r="CA1263" i="3"/>
  <c r="AD1277" i="3"/>
  <c r="AD1276" i="3"/>
  <c r="AD1275" i="3"/>
  <c r="AD1274" i="3"/>
  <c r="AD1272" i="3"/>
  <c r="AD1271" i="3"/>
  <c r="AD1270" i="3"/>
  <c r="AD1269" i="3"/>
  <c r="AD1268" i="3"/>
  <c r="AD1267" i="3"/>
  <c r="Z1266" i="3"/>
  <c r="V1266" i="3"/>
  <c r="V1279" i="3" s="1"/>
  <c r="R1279" i="3"/>
  <c r="M1266" i="3"/>
  <c r="M1279" i="3" s="1"/>
  <c r="BE201" i="3"/>
  <c r="BE200" i="3"/>
  <c r="BE199" i="3"/>
  <c r="BE198" i="3"/>
  <c r="BE197" i="3"/>
  <c r="BE196" i="3"/>
  <c r="BE195" i="3"/>
  <c r="BE194" i="3"/>
  <c r="BE193" i="3"/>
  <c r="BE192" i="3"/>
  <c r="BE191" i="3"/>
  <c r="BE190" i="3"/>
  <c r="BE189" i="3"/>
  <c r="BE188" i="3"/>
  <c r="BE187" i="3"/>
  <c r="BE186" i="3"/>
  <c r="BE185" i="3"/>
  <c r="BE184" i="3"/>
  <c r="BE183" i="3"/>
  <c r="BE182" i="3"/>
  <c r="BE181" i="3"/>
  <c r="BE180" i="3"/>
  <c r="BE179" i="3"/>
  <c r="BE178" i="3"/>
  <c r="BE177" i="3"/>
  <c r="BE176" i="3"/>
  <c r="BE175" i="3"/>
  <c r="BE174" i="3"/>
  <c r="BE173" i="3"/>
  <c r="BE172" i="3"/>
  <c r="BE171" i="3"/>
  <c r="BE170" i="3"/>
  <c r="BE169" i="3"/>
  <c r="BE168" i="3"/>
  <c r="BE167" i="3"/>
  <c r="BE166" i="3"/>
  <c r="BE165" i="3"/>
  <c r="BE164" i="3"/>
  <c r="BE163" i="3"/>
  <c r="BH114" i="3"/>
  <c r="BF114" i="3"/>
  <c r="BH67" i="3"/>
  <c r="BF67" i="3"/>
  <c r="BH61" i="3"/>
  <c r="BH60" i="3"/>
  <c r="BH59" i="3"/>
  <c r="AD68" i="3"/>
  <c r="B60" i="3"/>
  <c r="K55" i="3"/>
  <c r="BE68" i="3"/>
  <c r="BE67" i="3"/>
  <c r="BI67" i="3" s="1"/>
  <c r="AJ67" i="3" s="1"/>
  <c r="BE66" i="3"/>
  <c r="BE65" i="3"/>
  <c r="BE64" i="3"/>
  <c r="BE63" i="3"/>
  <c r="BE62" i="3"/>
  <c r="BE61" i="3"/>
  <c r="BE60" i="3"/>
  <c r="BE59" i="3"/>
  <c r="BE58" i="3"/>
  <c r="BE57" i="3"/>
  <c r="BE56" i="3"/>
  <c r="BE55" i="3"/>
  <c r="BI55" i="3" s="1"/>
  <c r="AJ55" i="3" s="1"/>
  <c r="R58" i="3"/>
  <c r="Z1640" i="3"/>
  <c r="AD1640" i="3"/>
  <c r="Y1051" i="3"/>
  <c r="T1051" i="3"/>
  <c r="O1051" i="3"/>
  <c r="J1051" i="3"/>
  <c r="Y1040" i="3"/>
  <c r="T1040" i="3"/>
  <c r="O1040" i="3"/>
  <c r="J1040" i="3"/>
  <c r="BH1026" i="3"/>
  <c r="BH1008" i="3"/>
  <c r="BH1007" i="3"/>
  <c r="BH1006" i="3"/>
  <c r="BI1006" i="3" s="1"/>
  <c r="AJ1006" i="3" s="1"/>
  <c r="S1026" i="3"/>
  <c r="AA936" i="3"/>
  <c r="BE518" i="3"/>
  <c r="BI518" i="3" s="1"/>
  <c r="AJ518" i="3" s="1"/>
  <c r="BE519" i="3"/>
  <c r="BF2262" i="3"/>
  <c r="BF2263" i="3"/>
  <c r="BF2264" i="3"/>
  <c r="BF186" i="3"/>
  <c r="BF187" i="3"/>
  <c r="BF157" i="3"/>
  <c r="BI157" i="3" s="1"/>
  <c r="AJ157" i="3" s="1"/>
  <c r="BF156" i="3"/>
  <c r="BF155" i="3"/>
  <c r="BF154" i="3"/>
  <c r="BF153" i="3"/>
  <c r="BF152" i="3"/>
  <c r="BF151" i="3"/>
  <c r="BF150" i="3"/>
  <c r="BF149" i="3"/>
  <c r="BF148" i="3"/>
  <c r="BF147" i="3"/>
  <c r="BF146" i="3"/>
  <c r="BF145" i="3"/>
  <c r="BF144" i="3"/>
  <c r="BF143" i="3"/>
  <c r="BF142" i="3"/>
  <c r="BF141" i="3"/>
  <c r="BF140" i="3"/>
  <c r="BF139" i="3"/>
  <c r="BF138" i="3"/>
  <c r="BF137" i="3"/>
  <c r="BF136" i="3"/>
  <c r="BF135" i="3"/>
  <c r="BF134" i="3"/>
  <c r="BF132" i="3"/>
  <c r="BI132" i="3" s="1"/>
  <c r="AJ132" i="3" s="1"/>
  <c r="BF131" i="3"/>
  <c r="BI131" i="3" s="1"/>
  <c r="AJ131" i="3" s="1"/>
  <c r="BF130" i="3"/>
  <c r="BF129" i="3"/>
  <c r="BF128" i="3"/>
  <c r="BI128" i="3" s="1"/>
  <c r="AJ128" i="3" s="1"/>
  <c r="BF127" i="3"/>
  <c r="BI127" i="3" s="1"/>
  <c r="AJ127" i="3" s="1"/>
  <c r="BF126" i="3"/>
  <c r="BI126" i="3" s="1"/>
  <c r="BF125" i="3"/>
  <c r="BI125" i="3" s="1"/>
  <c r="AJ125" i="3" s="1"/>
  <c r="BF124" i="3"/>
  <c r="BI124" i="3" s="1"/>
  <c r="AJ124" i="3" s="1"/>
  <c r="BF123" i="3"/>
  <c r="BI123" i="3" s="1"/>
  <c r="AJ123" i="3" s="1"/>
  <c r="BF122" i="3"/>
  <c r="BI122" i="3" s="1"/>
  <c r="AJ122" i="3" s="1"/>
  <c r="BF121" i="3"/>
  <c r="BI121" i="3" s="1"/>
  <c r="AJ121" i="3" s="1"/>
  <c r="BF120" i="3"/>
  <c r="BI120" i="3" s="1"/>
  <c r="AJ120" i="3" s="1"/>
  <c r="BF119" i="3"/>
  <c r="BI119" i="3" s="1"/>
  <c r="AJ119" i="3" s="1"/>
  <c r="BF118" i="3"/>
  <c r="BF117" i="3"/>
  <c r="BI117" i="3" s="1"/>
  <c r="AJ117" i="3" s="1"/>
  <c r="BF116" i="3"/>
  <c r="BI116" i="3" s="1"/>
  <c r="BF115" i="3"/>
  <c r="BI115" i="3" s="1"/>
  <c r="AJ115" i="3" s="1"/>
  <c r="X203" i="3"/>
  <c r="EE1534" i="8"/>
  <c r="EG1534" i="8"/>
  <c r="EE1569" i="8"/>
  <c r="EG1569" i="8"/>
  <c r="EE1594" i="8"/>
  <c r="EG1594" i="8"/>
  <c r="EE1629" i="8"/>
  <c r="EG1629" i="8"/>
  <c r="EE1689" i="8"/>
  <c r="EG1689" i="8"/>
  <c r="EE1809" i="8"/>
  <c r="EG1809" i="8"/>
  <c r="EE1914" i="8"/>
  <c r="EG1914" i="8"/>
  <c r="EE2019" i="8"/>
  <c r="EG2019" i="8"/>
  <c r="EE2169" i="8"/>
  <c r="EG2169" i="8"/>
  <c r="EE2239" i="8"/>
  <c r="EG2239" i="8"/>
  <c r="EE2244" i="8"/>
  <c r="EG2244" i="8"/>
  <c r="EE2339" i="8"/>
  <c r="EG2339" i="8"/>
  <c r="EE2394" i="8"/>
  <c r="EG2394" i="8"/>
  <c r="EE2409" i="8"/>
  <c r="EG2409" i="8"/>
  <c r="EE2454" i="8"/>
  <c r="EG2454" i="8"/>
  <c r="EE2494" i="8"/>
  <c r="EG2494" i="8"/>
  <c r="EE2519" i="8"/>
  <c r="EG2519" i="8"/>
  <c r="EE2574" i="8"/>
  <c r="EG2574" i="8"/>
  <c r="EE2644" i="8"/>
  <c r="EG2644" i="8"/>
  <c r="EE2704" i="8"/>
  <c r="EG2704" i="8"/>
  <c r="EE2889" i="8"/>
  <c r="EG2889" i="8"/>
  <c r="EE2919" i="8"/>
  <c r="EG2919" i="8"/>
  <c r="EE2974" i="8"/>
  <c r="EG2974" i="8"/>
  <c r="EE3044" i="8"/>
  <c r="EG3044" i="8"/>
  <c r="EE3114" i="8"/>
  <c r="EG3114" i="8"/>
  <c r="EE3144" i="8"/>
  <c r="EG3144" i="8"/>
  <c r="EE3229" i="8"/>
  <c r="EG3229" i="8"/>
  <c r="EE3279" i="8"/>
  <c r="EG3279" i="8"/>
  <c r="EE3459" i="8"/>
  <c r="EG3459" i="8"/>
  <c r="BF1061" i="3"/>
  <c r="BF1062" i="3"/>
  <c r="BF1081" i="3"/>
  <c r="BH1082" i="3"/>
  <c r="BI1082" i="3" s="1"/>
  <c r="AJ1082" i="3" s="1"/>
  <c r="BF1063" i="3"/>
  <c r="BH1061" i="3"/>
  <c r="CH1262" i="3"/>
  <c r="CH1261" i="3"/>
  <c r="CH1260" i="3"/>
  <c r="CH1259" i="3"/>
  <c r="CH1258" i="3"/>
  <c r="CH1257" i="3"/>
  <c r="CH1256" i="3"/>
  <c r="CH1255" i="3"/>
  <c r="CH1254" i="3"/>
  <c r="CH1253" i="3"/>
  <c r="CH1252" i="3"/>
  <c r="CH1251" i="3"/>
  <c r="CH1250" i="3"/>
  <c r="CH1249" i="3"/>
  <c r="CH1248" i="3"/>
  <c r="CH1247" i="3"/>
  <c r="CH1246" i="3"/>
  <c r="CH1245" i="3"/>
  <c r="CH1244" i="3"/>
  <c r="CH1243" i="3"/>
  <c r="CH1242" i="3"/>
  <c r="CH1241" i="3"/>
  <c r="CH1240" i="3"/>
  <c r="CH1239" i="3"/>
  <c r="CH1238" i="3"/>
  <c r="CH1237" i="3"/>
  <c r="CH1236" i="3"/>
  <c r="CH1235" i="3"/>
  <c r="CH1234" i="3"/>
  <c r="CH1233" i="3"/>
  <c r="CH1232" i="3"/>
  <c r="CH1231" i="3"/>
  <c r="CH1230" i="3"/>
  <c r="CH1229" i="3"/>
  <c r="CH1228" i="3"/>
  <c r="CH1227" i="3"/>
  <c r="CH1226" i="3"/>
  <c r="CH1225" i="3"/>
  <c r="CH1224" i="3"/>
  <c r="CH1223" i="3"/>
  <c r="CH1222" i="3"/>
  <c r="CH1221" i="3"/>
  <c r="CH1220" i="3"/>
  <c r="CH1219" i="3"/>
  <c r="CH1218" i="3"/>
  <c r="CH1217" i="3"/>
  <c r="CH1216" i="3"/>
  <c r="CH1215" i="3"/>
  <c r="CH1214" i="3"/>
  <c r="CH1213" i="3"/>
  <c r="CH1212" i="3"/>
  <c r="CH1211" i="3"/>
  <c r="CH1210" i="3"/>
  <c r="CH1209" i="3"/>
  <c r="CH1208" i="3"/>
  <c r="CH1207" i="3"/>
  <c r="CH1206" i="3"/>
  <c r="CH1205" i="3"/>
  <c r="CH1204" i="3"/>
  <c r="CH1203" i="3"/>
  <c r="CH1202" i="3"/>
  <c r="CH1201" i="3"/>
  <c r="CH1200" i="3"/>
  <c r="CH1199" i="3"/>
  <c r="CH1198" i="3"/>
  <c r="CH1197" i="3"/>
  <c r="CH1196" i="3"/>
  <c r="CH1195" i="3"/>
  <c r="CH1194" i="3"/>
  <c r="CH1193" i="3"/>
  <c r="CH1192" i="3"/>
  <c r="CH1191" i="3"/>
  <c r="CH1190" i="3"/>
  <c r="CH1189" i="3"/>
  <c r="CH1188" i="3"/>
  <c r="CH1187" i="3"/>
  <c r="CH1186" i="3"/>
  <c r="CH1185" i="3"/>
  <c r="CH1184" i="3"/>
  <c r="CH1183" i="3"/>
  <c r="CH1182" i="3"/>
  <c r="CH1181" i="3"/>
  <c r="CH1180" i="3"/>
  <c r="CH1179" i="3"/>
  <c r="CH1178" i="3"/>
  <c r="CH1177" i="3"/>
  <c r="CH1176" i="3"/>
  <c r="CH1175" i="3"/>
  <c r="CH1174" i="3"/>
  <c r="CH1173" i="3"/>
  <c r="CH1172" i="3"/>
  <c r="CH1171" i="3"/>
  <c r="CH1170" i="3"/>
  <c r="CH1169" i="3"/>
  <c r="CH1168" i="3"/>
  <c r="CH1167" i="3"/>
  <c r="CH1166" i="3"/>
  <c r="CH1165" i="3"/>
  <c r="CH1164" i="3"/>
  <c r="CH1163" i="3"/>
  <c r="CH1162" i="3"/>
  <c r="CH1161" i="3"/>
  <c r="CH1160" i="3"/>
  <c r="CH1159" i="3"/>
  <c r="CH1158" i="3"/>
  <c r="CH1157" i="3"/>
  <c r="CH1156" i="3"/>
  <c r="CH1155" i="3"/>
  <c r="CH1154" i="3"/>
  <c r="CH1153" i="3"/>
  <c r="CH1152" i="3"/>
  <c r="CH1151" i="3"/>
  <c r="CH1150" i="3"/>
  <c r="CH1149" i="3"/>
  <c r="CH1148" i="3"/>
  <c r="CH1147" i="3"/>
  <c r="CH1146" i="3"/>
  <c r="CH1145" i="3"/>
  <c r="CH1144" i="3"/>
  <c r="CH1143" i="3"/>
  <c r="CH1142" i="3"/>
  <c r="CH1141" i="3"/>
  <c r="CH1140" i="3"/>
  <c r="CH1139" i="3"/>
  <c r="CH1138" i="3"/>
  <c r="CH1137" i="3"/>
  <c r="CH1136" i="3"/>
  <c r="CH1135" i="3"/>
  <c r="CH1134" i="3"/>
  <c r="CH1133" i="3"/>
  <c r="CH1132" i="3"/>
  <c r="CH1131" i="3"/>
  <c r="CH1130" i="3"/>
  <c r="CH1129" i="3"/>
  <c r="CH1128" i="3"/>
  <c r="CH1127" i="3"/>
  <c r="CH1126" i="3"/>
  <c r="CH1125" i="3"/>
  <c r="CH1124" i="3"/>
  <c r="CH1123" i="3"/>
  <c r="CH1122" i="3"/>
  <c r="CH1121" i="3"/>
  <c r="CH1120" i="3"/>
  <c r="CH1119" i="3"/>
  <c r="CH1118" i="3"/>
  <c r="CH1117" i="3"/>
  <c r="CH1116" i="3"/>
  <c r="CH1115" i="3"/>
  <c r="CH1114" i="3"/>
  <c r="CH1113" i="3"/>
  <c r="CH1112" i="3"/>
  <c r="CH1111" i="3"/>
  <c r="CH1110" i="3"/>
  <c r="CH1109" i="3"/>
  <c r="CH1108" i="3"/>
  <c r="CH1107" i="3"/>
  <c r="CH1106" i="3"/>
  <c r="CH1105" i="3"/>
  <c r="CH1104" i="3"/>
  <c r="CH1103" i="3"/>
  <c r="CH1102" i="3"/>
  <c r="CH1101" i="3"/>
  <c r="CH1100" i="3"/>
  <c r="CH1099" i="3"/>
  <c r="CH1098" i="3"/>
  <c r="CH1097" i="3"/>
  <c r="CH1096" i="3"/>
  <c r="CH1095" i="3"/>
  <c r="CH1094" i="3"/>
  <c r="CH1093" i="3"/>
  <c r="CH1092" i="3"/>
  <c r="CH1091" i="3"/>
  <c r="CH1090" i="3"/>
  <c r="CH1089" i="3"/>
  <c r="CH1088" i="3"/>
  <c r="CH1087" i="3"/>
  <c r="CH1086" i="3"/>
  <c r="CH1085" i="3"/>
  <c r="CH1084" i="3"/>
  <c r="CH1083" i="3"/>
  <c r="CH1082" i="3"/>
  <c r="CH1081" i="3"/>
  <c r="CH1080" i="3"/>
  <c r="CH1079" i="3"/>
  <c r="CH1078" i="3"/>
  <c r="CH1077" i="3"/>
  <c r="CH1076" i="3"/>
  <c r="CH1075" i="3"/>
  <c r="CH1074" i="3"/>
  <c r="CH1073" i="3"/>
  <c r="CH1072" i="3"/>
  <c r="CH1071" i="3"/>
  <c r="CH1070" i="3"/>
  <c r="CH1069" i="3"/>
  <c r="CH1068" i="3"/>
  <c r="CH1067" i="3"/>
  <c r="CH1066" i="3"/>
  <c r="CH1065" i="3"/>
  <c r="CH1064" i="3"/>
  <c r="CH1063" i="3"/>
  <c r="CH1062" i="3"/>
  <c r="CH1061" i="3"/>
  <c r="CH1060" i="3"/>
  <c r="CH1059" i="3"/>
  <c r="CH1058" i="3"/>
  <c r="CH1057" i="3"/>
  <c r="CH1056" i="3"/>
  <c r="CH1055" i="3"/>
  <c r="CH1054" i="3"/>
  <c r="CH1053" i="3"/>
  <c r="CH1052" i="3"/>
  <c r="CH1051" i="3"/>
  <c r="CH1050" i="3"/>
  <c r="CH1049" i="3"/>
  <c r="CH1048" i="3"/>
  <c r="CH1047" i="3"/>
  <c r="CH1046" i="3"/>
  <c r="CH1045" i="3"/>
  <c r="CH1044" i="3"/>
  <c r="CH1043" i="3"/>
  <c r="CH1042" i="3"/>
  <c r="CH1041" i="3"/>
  <c r="CH1040" i="3"/>
  <c r="CH1039" i="3"/>
  <c r="CH1038" i="3"/>
  <c r="CH1037" i="3"/>
  <c r="CH1036" i="3"/>
  <c r="CH1035" i="3"/>
  <c r="CH1034" i="3"/>
  <c r="CH1033" i="3"/>
  <c r="CH1032" i="3"/>
  <c r="CH1031" i="3"/>
  <c r="CH1030" i="3"/>
  <c r="CH1029" i="3"/>
  <c r="CH1028" i="3"/>
  <c r="CH1027" i="3"/>
  <c r="CH1026" i="3"/>
  <c r="CH1025" i="3"/>
  <c r="CH1024" i="3"/>
  <c r="CH1023" i="3"/>
  <c r="CH1022" i="3"/>
  <c r="CH1021" i="3"/>
  <c r="CH1020" i="3"/>
  <c r="CH1019" i="3"/>
  <c r="CH1018" i="3"/>
  <c r="CH1017" i="3"/>
  <c r="CH1016" i="3"/>
  <c r="CH1015" i="3"/>
  <c r="CH1014" i="3"/>
  <c r="CH1013" i="3"/>
  <c r="CH1012" i="3"/>
  <c r="CH1011" i="3"/>
  <c r="CH1010" i="3"/>
  <c r="CH1009" i="3"/>
  <c r="CH1008" i="3"/>
  <c r="CH1007" i="3"/>
  <c r="CH1006" i="3"/>
  <c r="CH1005" i="3"/>
  <c r="CH1004" i="3"/>
  <c r="CH1003" i="3"/>
  <c r="CH1002" i="3"/>
  <c r="CH1001" i="3"/>
  <c r="CH1000" i="3"/>
  <c r="CH999" i="3"/>
  <c r="CH998" i="3"/>
  <c r="CH997" i="3"/>
  <c r="CH996" i="3"/>
  <c r="CH995" i="3"/>
  <c r="CH994" i="3"/>
  <c r="CH993" i="3"/>
  <c r="CH992" i="3"/>
  <c r="CH991" i="3"/>
  <c r="CH990" i="3"/>
  <c r="CH989" i="3"/>
  <c r="CH988" i="3"/>
  <c r="CH987" i="3"/>
  <c r="CH986" i="3"/>
  <c r="CH985" i="3"/>
  <c r="CH984" i="3"/>
  <c r="CH983" i="3"/>
  <c r="CH982" i="3"/>
  <c r="CH981" i="3"/>
  <c r="CH980" i="3"/>
  <c r="CH979" i="3"/>
  <c r="CH978" i="3"/>
  <c r="CH977" i="3"/>
  <c r="CH976" i="3"/>
  <c r="CH975" i="3"/>
  <c r="CH974" i="3"/>
  <c r="CH973" i="3"/>
  <c r="CH972" i="3"/>
  <c r="CH971" i="3"/>
  <c r="CH970" i="3"/>
  <c r="CH969" i="3"/>
  <c r="CH968" i="3"/>
  <c r="CH967" i="3"/>
  <c r="CH966" i="3"/>
  <c r="CH965" i="3"/>
  <c r="CH964" i="3"/>
  <c r="CH963" i="3"/>
  <c r="CH962" i="3"/>
  <c r="CH961" i="3"/>
  <c r="CH960" i="3"/>
  <c r="CH959" i="3"/>
  <c r="CH958" i="3"/>
  <c r="CH957" i="3"/>
  <c r="CH956" i="3"/>
  <c r="CH955" i="3"/>
  <c r="CH954" i="3"/>
  <c r="CH953" i="3"/>
  <c r="CH952" i="3"/>
  <c r="CH951" i="3"/>
  <c r="CH950" i="3"/>
  <c r="CH949" i="3"/>
  <c r="CH948" i="3"/>
  <c r="CH947" i="3"/>
  <c r="CH946" i="3"/>
  <c r="CH945" i="3"/>
  <c r="CH944" i="3"/>
  <c r="CH943" i="3"/>
  <c r="CH942" i="3"/>
  <c r="CH941" i="3"/>
  <c r="CH940" i="3"/>
  <c r="CH939" i="3"/>
  <c r="CH938" i="3"/>
  <c r="CH937" i="3"/>
  <c r="CH936" i="3"/>
  <c r="CH935" i="3"/>
  <c r="CH934" i="3"/>
  <c r="CH933" i="3"/>
  <c r="CH932" i="3"/>
  <c r="CH931" i="3"/>
  <c r="CH930" i="3"/>
  <c r="CH929" i="3"/>
  <c r="CH928" i="3"/>
  <c r="CH927" i="3"/>
  <c r="CH926" i="3"/>
  <c r="CH925" i="3"/>
  <c r="CH924" i="3"/>
  <c r="CH923" i="3"/>
  <c r="CH922" i="3"/>
  <c r="CH921" i="3"/>
  <c r="CH920" i="3"/>
  <c r="CH919" i="3"/>
  <c r="CH918" i="3"/>
  <c r="CH917" i="3"/>
  <c r="CH916" i="3"/>
  <c r="CH915" i="3"/>
  <c r="CH914" i="3"/>
  <c r="CH913" i="3"/>
  <c r="CH912" i="3"/>
  <c r="CH911" i="3"/>
  <c r="CH910" i="3"/>
  <c r="CH909" i="3"/>
  <c r="CH908" i="3"/>
  <c r="CH907" i="3"/>
  <c r="CH906" i="3"/>
  <c r="CH905" i="3"/>
  <c r="CH904" i="3"/>
  <c r="CH903" i="3"/>
  <c r="CH902" i="3"/>
  <c r="CH901" i="3"/>
  <c r="CH900" i="3"/>
  <c r="CH899" i="3"/>
  <c r="CH898" i="3"/>
  <c r="CH897" i="3"/>
  <c r="CH896" i="3"/>
  <c r="CH895" i="3"/>
  <c r="CH894" i="3"/>
  <c r="CH893" i="3"/>
  <c r="CH892" i="3"/>
  <c r="CH891" i="3"/>
  <c r="CH890" i="3"/>
  <c r="CH889" i="3"/>
  <c r="CH888" i="3"/>
  <c r="CH887" i="3"/>
  <c r="CH886" i="3"/>
  <c r="CH885" i="3"/>
  <c r="CH884" i="3"/>
  <c r="CH883" i="3"/>
  <c r="CH882" i="3"/>
  <c r="CH881" i="3"/>
  <c r="CH880" i="3"/>
  <c r="CH879" i="3"/>
  <c r="CH878" i="3"/>
  <c r="CH877" i="3"/>
  <c r="CH876" i="3"/>
  <c r="CH875" i="3"/>
  <c r="CH874" i="3"/>
  <c r="CH873" i="3"/>
  <c r="CH872" i="3"/>
  <c r="CH871" i="3"/>
  <c r="CH870" i="3"/>
  <c r="CH869" i="3"/>
  <c r="CH868" i="3"/>
  <c r="CH867" i="3"/>
  <c r="CH866" i="3"/>
  <c r="CH865" i="3"/>
  <c r="CH864" i="3"/>
  <c r="CH863" i="3"/>
  <c r="CH862" i="3"/>
  <c r="CH861" i="3"/>
  <c r="CH860" i="3"/>
  <c r="CH859" i="3"/>
  <c r="CH858" i="3"/>
  <c r="CH857" i="3"/>
  <c r="CH856" i="3"/>
  <c r="CH855" i="3"/>
  <c r="CH854" i="3"/>
  <c r="CH853" i="3"/>
  <c r="CH852" i="3"/>
  <c r="CH851" i="3"/>
  <c r="CH850" i="3"/>
  <c r="CH849" i="3"/>
  <c r="CH848" i="3"/>
  <c r="CH847" i="3"/>
  <c r="CH846" i="3"/>
  <c r="CH845" i="3"/>
  <c r="CH844" i="3"/>
  <c r="CH843" i="3"/>
  <c r="CH842" i="3"/>
  <c r="CH841" i="3"/>
  <c r="CH840" i="3"/>
  <c r="CH839" i="3"/>
  <c r="CH838" i="3"/>
  <c r="CH837" i="3"/>
  <c r="CH836" i="3"/>
  <c r="CH835" i="3"/>
  <c r="CH834" i="3"/>
  <c r="CH833" i="3"/>
  <c r="CH832" i="3"/>
  <c r="CH831" i="3"/>
  <c r="CH830" i="3"/>
  <c r="CH829" i="3"/>
  <c r="CH828" i="3"/>
  <c r="CH827" i="3"/>
  <c r="CH826" i="3"/>
  <c r="CH825" i="3"/>
  <c r="CH824" i="3"/>
  <c r="CH823" i="3"/>
  <c r="CH822" i="3"/>
  <c r="CH821" i="3"/>
  <c r="CH820" i="3"/>
  <c r="CH819" i="3"/>
  <c r="CH818" i="3"/>
  <c r="CH817" i="3"/>
  <c r="CH816" i="3"/>
  <c r="CH815" i="3"/>
  <c r="CH814" i="3"/>
  <c r="CH813" i="3"/>
  <c r="CH812" i="3"/>
  <c r="CH811" i="3"/>
  <c r="CH810" i="3"/>
  <c r="CH809" i="3"/>
  <c r="CH808" i="3"/>
  <c r="CH807" i="3"/>
  <c r="CH806" i="3"/>
  <c r="CH805" i="3"/>
  <c r="CH804" i="3"/>
  <c r="CH803" i="3"/>
  <c r="CH802" i="3"/>
  <c r="CH801" i="3"/>
  <c r="CH800" i="3"/>
  <c r="CH799" i="3"/>
  <c r="CH798" i="3"/>
  <c r="CH797" i="3"/>
  <c r="CH796" i="3"/>
  <c r="CH795" i="3"/>
  <c r="CH794" i="3"/>
  <c r="CH793" i="3"/>
  <c r="CH792" i="3"/>
  <c r="CH791" i="3"/>
  <c r="CH790" i="3"/>
  <c r="CH789" i="3"/>
  <c r="CH788" i="3"/>
  <c r="CH787" i="3"/>
  <c r="CH786" i="3"/>
  <c r="CH785" i="3"/>
  <c r="CH784" i="3"/>
  <c r="CH783" i="3"/>
  <c r="CH782" i="3"/>
  <c r="CH781" i="3"/>
  <c r="CH780" i="3"/>
  <c r="CH779" i="3"/>
  <c r="CH778" i="3"/>
  <c r="CH777" i="3"/>
  <c r="CH776" i="3"/>
  <c r="CH775" i="3"/>
  <c r="CH774" i="3"/>
  <c r="CH773" i="3"/>
  <c r="CH772" i="3"/>
  <c r="CH771" i="3"/>
  <c r="CH770" i="3"/>
  <c r="CH769" i="3"/>
  <c r="CH768" i="3"/>
  <c r="CH767" i="3"/>
  <c r="CH766" i="3"/>
  <c r="CH765" i="3"/>
  <c r="CH764" i="3"/>
  <c r="CH763" i="3"/>
  <c r="CH762" i="3"/>
  <c r="CH761" i="3"/>
  <c r="CH760" i="3"/>
  <c r="CH759" i="3"/>
  <c r="CH758" i="3"/>
  <c r="CH757" i="3"/>
  <c r="CH756" i="3"/>
  <c r="CH755" i="3"/>
  <c r="CH754" i="3"/>
  <c r="CH753" i="3"/>
  <c r="CH752" i="3"/>
  <c r="CH751" i="3"/>
  <c r="CH750" i="3"/>
  <c r="CH749" i="3"/>
  <c r="CH748" i="3"/>
  <c r="CH747" i="3"/>
  <c r="CH746" i="3"/>
  <c r="CH745" i="3"/>
  <c r="CH744" i="3"/>
  <c r="CH743" i="3"/>
  <c r="CH742" i="3"/>
  <c r="CH741" i="3"/>
  <c r="CH740" i="3"/>
  <c r="CH739" i="3"/>
  <c r="CH738" i="3"/>
  <c r="CH737" i="3"/>
  <c r="CH736" i="3"/>
  <c r="CH735" i="3"/>
  <c r="CH734" i="3"/>
  <c r="CH733" i="3"/>
  <c r="CH732" i="3"/>
  <c r="CH731" i="3"/>
  <c r="CH730" i="3"/>
  <c r="CH729" i="3"/>
  <c r="CH728" i="3"/>
  <c r="CH727" i="3"/>
  <c r="CH726" i="3"/>
  <c r="CH725" i="3"/>
  <c r="CH724" i="3"/>
  <c r="CH723" i="3"/>
  <c r="CH722" i="3"/>
  <c r="CH721" i="3"/>
  <c r="CH720" i="3"/>
  <c r="CH719" i="3"/>
  <c r="CH718" i="3"/>
  <c r="CH717" i="3"/>
  <c r="CH716" i="3"/>
  <c r="CH715" i="3"/>
  <c r="CH714" i="3"/>
  <c r="CH713" i="3"/>
  <c r="CH712" i="3"/>
  <c r="CH711" i="3"/>
  <c r="CH710" i="3"/>
  <c r="CH709" i="3"/>
  <c r="CH708" i="3"/>
  <c r="CH707" i="3"/>
  <c r="CH706" i="3"/>
  <c r="CH705" i="3"/>
  <c r="CH704" i="3"/>
  <c r="CH703" i="3"/>
  <c r="CH702" i="3"/>
  <c r="CH701" i="3"/>
  <c r="CH700" i="3"/>
  <c r="CH699" i="3"/>
  <c r="CH698" i="3"/>
  <c r="CH697" i="3"/>
  <c r="CH696" i="3"/>
  <c r="CH695" i="3"/>
  <c r="CH694" i="3"/>
  <c r="CH693" i="3"/>
  <c r="CH692" i="3"/>
  <c r="CH691" i="3"/>
  <c r="CH690" i="3"/>
  <c r="CH689" i="3"/>
  <c r="CH688" i="3"/>
  <c r="CH687" i="3"/>
  <c r="CH686" i="3"/>
  <c r="CH685" i="3"/>
  <c r="CH684" i="3"/>
  <c r="CH683" i="3"/>
  <c r="CH682" i="3"/>
  <c r="CH681" i="3"/>
  <c r="CH680" i="3"/>
  <c r="CH679" i="3"/>
  <c r="CH678" i="3"/>
  <c r="CH677" i="3"/>
  <c r="CH676" i="3"/>
  <c r="CH675" i="3"/>
  <c r="CH674" i="3"/>
  <c r="CH673" i="3"/>
  <c r="CH672" i="3"/>
  <c r="CH671" i="3"/>
  <c r="CH670" i="3"/>
  <c r="CH669" i="3"/>
  <c r="CH668" i="3"/>
  <c r="CH667" i="3"/>
  <c r="CH666" i="3"/>
  <c r="CH665" i="3"/>
  <c r="CH664" i="3"/>
  <c r="CH663" i="3"/>
  <c r="CH662" i="3"/>
  <c r="CH661" i="3"/>
  <c r="CH660" i="3"/>
  <c r="CH659" i="3"/>
  <c r="CH658" i="3"/>
  <c r="CH657" i="3"/>
  <c r="CH656" i="3"/>
  <c r="CH655" i="3"/>
  <c r="CH654" i="3"/>
  <c r="CH653" i="3"/>
  <c r="CH652" i="3"/>
  <c r="CH651" i="3"/>
  <c r="CH650" i="3"/>
  <c r="CH649" i="3"/>
  <c r="CH648" i="3"/>
  <c r="CH647" i="3"/>
  <c r="CH646" i="3"/>
  <c r="CH645" i="3"/>
  <c r="CH644" i="3"/>
  <c r="CH643" i="3"/>
  <c r="CH642" i="3"/>
  <c r="CH641" i="3"/>
  <c r="CH640" i="3"/>
  <c r="B640" i="3" s="1"/>
  <c r="CH639" i="3"/>
  <c r="B639" i="3" s="1"/>
  <c r="CH638" i="3"/>
  <c r="B638" i="3" s="1"/>
  <c r="CH637" i="3"/>
  <c r="B637" i="3" s="1"/>
  <c r="CH636" i="3"/>
  <c r="CH635" i="3"/>
  <c r="B635" i="3" s="1"/>
  <c r="CH634" i="3"/>
  <c r="B634" i="3" s="1"/>
  <c r="CH633" i="3"/>
  <c r="CH632" i="3"/>
  <c r="B632" i="3" s="1"/>
  <c r="CH631" i="3"/>
  <c r="B631" i="3" s="1"/>
  <c r="CH630" i="3"/>
  <c r="CH629" i="3"/>
  <c r="B629" i="3" s="1"/>
  <c r="CH628" i="3"/>
  <c r="CH627" i="3"/>
  <c r="B627" i="3" s="1"/>
  <c r="CH626" i="3"/>
  <c r="B626" i="3" s="1"/>
  <c r="CH625" i="3"/>
  <c r="CH624" i="3"/>
  <c r="B624" i="3" s="1"/>
  <c r="CH623" i="3"/>
  <c r="B623" i="3" s="1"/>
  <c r="CH622" i="3"/>
  <c r="CH621" i="3"/>
  <c r="CH620" i="3"/>
  <c r="CH619" i="3"/>
  <c r="CH618" i="3"/>
  <c r="B618" i="3" s="1"/>
  <c r="CH617" i="3"/>
  <c r="CH616" i="3"/>
  <c r="B616" i="3" s="1"/>
  <c r="CH615" i="3"/>
  <c r="B615" i="3" s="1"/>
  <c r="CH614" i="3"/>
  <c r="B614" i="3" s="1"/>
  <c r="CH613" i="3"/>
  <c r="B613" i="3" s="1"/>
  <c r="CH612" i="3"/>
  <c r="B612" i="3" s="1"/>
  <c r="CH611" i="3"/>
  <c r="B611" i="3"/>
  <c r="CH610" i="3"/>
  <c r="B610" i="3" s="1"/>
  <c r="CH609" i="3"/>
  <c r="B609" i="3" s="1"/>
  <c r="CH608" i="3"/>
  <c r="B608" i="3" s="1"/>
  <c r="CH607" i="3"/>
  <c r="B607" i="3" s="1"/>
  <c r="CH606" i="3"/>
  <c r="B606" i="3"/>
  <c r="CH605" i="3"/>
  <c r="B605" i="3"/>
  <c r="CH604" i="3"/>
  <c r="CH603" i="3"/>
  <c r="B603" i="3" s="1"/>
  <c r="CH602" i="3"/>
  <c r="CH601" i="3"/>
  <c r="B601" i="3" s="1"/>
  <c r="CH600" i="3"/>
  <c r="CH599" i="3"/>
  <c r="B599" i="3" s="1"/>
  <c r="CH598" i="3"/>
  <c r="B598" i="3" s="1"/>
  <c r="CH597" i="3"/>
  <c r="CH596" i="3"/>
  <c r="CH595" i="3"/>
  <c r="CH594" i="3"/>
  <c r="CH593" i="3"/>
  <c r="CH592" i="3"/>
  <c r="CH591" i="3"/>
  <c r="CH590" i="3"/>
  <c r="CH589" i="3"/>
  <c r="CH588" i="3"/>
  <c r="CH587" i="3"/>
  <c r="CH586" i="3"/>
  <c r="CH585" i="3"/>
  <c r="CH584" i="3"/>
  <c r="CH583" i="3"/>
  <c r="CH582" i="3"/>
  <c r="CH581" i="3"/>
  <c r="CH580" i="3"/>
  <c r="CH579" i="3"/>
  <c r="CH578" i="3"/>
  <c r="CH577" i="3"/>
  <c r="CH576" i="3"/>
  <c r="CH575" i="3"/>
  <c r="CH574" i="3"/>
  <c r="CH573" i="3"/>
  <c r="CH572" i="3"/>
  <c r="CH571" i="3"/>
  <c r="CH570" i="3"/>
  <c r="CH569" i="3"/>
  <c r="CH568" i="3"/>
  <c r="CH567" i="3"/>
  <c r="CH566" i="3"/>
  <c r="CH565" i="3"/>
  <c r="CH564" i="3"/>
  <c r="CH563" i="3"/>
  <c r="CH562" i="3"/>
  <c r="CH561" i="3"/>
  <c r="CH560" i="3"/>
  <c r="CH559" i="3"/>
  <c r="CH558" i="3"/>
  <c r="CH557" i="3"/>
  <c r="CH556" i="3"/>
  <c r="CH555" i="3"/>
  <c r="CH554" i="3"/>
  <c r="CH553" i="3"/>
  <c r="CH552" i="3"/>
  <c r="CH551" i="3"/>
  <c r="CH550" i="3"/>
  <c r="CH549" i="3"/>
  <c r="CH548" i="3"/>
  <c r="CH547" i="3"/>
  <c r="CH546" i="3"/>
  <c r="CH545" i="3"/>
  <c r="CH544" i="3"/>
  <c r="CH543" i="3"/>
  <c r="CH542" i="3"/>
  <c r="CH541" i="3"/>
  <c r="CH540" i="3"/>
  <c r="CH539" i="3"/>
  <c r="CH538" i="3"/>
  <c r="CH537" i="3"/>
  <c r="CH536" i="3"/>
  <c r="CH535" i="3"/>
  <c r="CH534" i="3"/>
  <c r="CH533" i="3"/>
  <c r="CH532" i="3"/>
  <c r="CH531" i="3"/>
  <c r="CH530" i="3"/>
  <c r="CH529" i="3"/>
  <c r="CH528" i="3"/>
  <c r="CH527" i="3"/>
  <c r="CH526" i="3"/>
  <c r="CH525" i="3"/>
  <c r="CH524" i="3"/>
  <c r="CH523" i="3"/>
  <c r="CH522" i="3"/>
  <c r="CH521" i="3"/>
  <c r="CH520" i="3"/>
  <c r="CH519" i="3"/>
  <c r="CH518" i="3"/>
  <c r="CH517" i="3"/>
  <c r="CH516" i="3"/>
  <c r="CH515" i="3"/>
  <c r="CH514" i="3"/>
  <c r="CH513" i="3"/>
  <c r="CH512" i="3"/>
  <c r="CH511" i="3"/>
  <c r="CH510" i="3"/>
  <c r="CH509" i="3"/>
  <c r="CH508" i="3"/>
  <c r="CH507" i="3"/>
  <c r="CH506" i="3"/>
  <c r="CH505" i="3"/>
  <c r="CH504" i="3"/>
  <c r="CH503" i="3"/>
  <c r="CH502" i="3"/>
  <c r="CH501" i="3"/>
  <c r="CH500" i="3"/>
  <c r="CH499" i="3"/>
  <c r="CH498" i="3"/>
  <c r="CH497" i="3"/>
  <c r="CH496" i="3"/>
  <c r="CH495" i="3"/>
  <c r="CH494" i="3"/>
  <c r="CH493" i="3"/>
  <c r="CH492" i="3"/>
  <c r="CH491" i="3"/>
  <c r="CH490" i="3"/>
  <c r="CH489" i="3"/>
  <c r="CH488" i="3"/>
  <c r="CH487" i="3"/>
  <c r="CH486" i="3"/>
  <c r="CH485" i="3"/>
  <c r="CH484" i="3"/>
  <c r="CH483" i="3"/>
  <c r="CH482" i="3"/>
  <c r="CH481" i="3"/>
  <c r="CH480" i="3"/>
  <c r="CH479" i="3"/>
  <c r="CH478" i="3"/>
  <c r="CH477" i="3"/>
  <c r="CH476" i="3"/>
  <c r="CH475" i="3"/>
  <c r="CH474" i="3"/>
  <c r="CH473" i="3"/>
  <c r="CH472" i="3"/>
  <c r="CH471" i="3"/>
  <c r="CH470" i="3"/>
  <c r="CH469" i="3"/>
  <c r="CH468" i="3"/>
  <c r="CH467" i="3"/>
  <c r="CH466" i="3"/>
  <c r="CH465" i="3"/>
  <c r="CH464" i="3"/>
  <c r="CH463" i="3"/>
  <c r="CH462" i="3"/>
  <c r="CH461" i="3"/>
  <c r="CH460" i="3"/>
  <c r="CH459" i="3"/>
  <c r="CH458" i="3"/>
  <c r="CH457" i="3"/>
  <c r="CH456" i="3"/>
  <c r="CH455" i="3"/>
  <c r="CH454" i="3"/>
  <c r="CH453" i="3"/>
  <c r="CH452" i="3"/>
  <c r="CH451" i="3"/>
  <c r="CH450" i="3"/>
  <c r="CH449" i="3"/>
  <c r="CH448" i="3"/>
  <c r="CH447" i="3"/>
  <c r="CH446" i="3"/>
  <c r="CH445" i="3"/>
  <c r="CH444" i="3"/>
  <c r="CH443" i="3"/>
  <c r="CH442" i="3"/>
  <c r="CH441" i="3"/>
  <c r="CH440" i="3"/>
  <c r="CH439" i="3"/>
  <c r="CH438" i="3"/>
  <c r="CH437" i="3"/>
  <c r="CH436" i="3"/>
  <c r="CH435" i="3"/>
  <c r="CH434" i="3"/>
  <c r="CH433" i="3"/>
  <c r="CH432" i="3"/>
  <c r="CH431" i="3"/>
  <c r="CH430" i="3"/>
  <c r="CH429" i="3"/>
  <c r="CH428" i="3"/>
  <c r="CH427" i="3"/>
  <c r="CH426" i="3"/>
  <c r="CH425" i="3"/>
  <c r="CH424" i="3"/>
  <c r="CH423" i="3"/>
  <c r="CH422" i="3"/>
  <c r="CH421" i="3"/>
  <c r="CH420" i="3"/>
  <c r="CH419" i="3"/>
  <c r="CH418" i="3"/>
  <c r="CH417" i="3"/>
  <c r="CH416" i="3"/>
  <c r="CH415" i="3"/>
  <c r="CH414" i="3"/>
  <c r="CH413" i="3"/>
  <c r="CH412" i="3"/>
  <c r="CH411" i="3"/>
  <c r="CH410" i="3"/>
  <c r="CH409" i="3"/>
  <c r="CH408" i="3"/>
  <c r="CH407" i="3"/>
  <c r="CH406" i="3"/>
  <c r="CH405" i="3"/>
  <c r="CH404" i="3"/>
  <c r="CH403" i="3"/>
  <c r="CH402" i="3"/>
  <c r="CH401" i="3"/>
  <c r="CH400" i="3"/>
  <c r="CH399" i="3"/>
  <c r="CH398" i="3"/>
  <c r="CH397" i="3"/>
  <c r="CH396" i="3"/>
  <c r="CH395" i="3"/>
  <c r="CH394" i="3"/>
  <c r="CH393" i="3"/>
  <c r="CH392" i="3"/>
  <c r="CH391" i="3"/>
  <c r="CH390" i="3"/>
  <c r="CH389" i="3"/>
  <c r="CH388" i="3"/>
  <c r="CH387" i="3"/>
  <c r="CH386" i="3"/>
  <c r="CH385" i="3"/>
  <c r="CH384" i="3"/>
  <c r="CH383" i="3"/>
  <c r="CH382" i="3"/>
  <c r="CH381" i="3"/>
  <c r="CH380" i="3"/>
  <c r="CH379" i="3"/>
  <c r="CH378" i="3"/>
  <c r="CH377" i="3"/>
  <c r="CH376" i="3"/>
  <c r="CH375" i="3"/>
  <c r="CH374" i="3"/>
  <c r="CH373" i="3"/>
  <c r="CH372" i="3"/>
  <c r="CH371" i="3"/>
  <c r="CH370" i="3"/>
  <c r="CH369" i="3"/>
  <c r="CH368" i="3"/>
  <c r="CH367" i="3"/>
  <c r="CH366" i="3"/>
  <c r="CH365" i="3"/>
  <c r="CH364" i="3"/>
  <c r="CH363" i="3"/>
  <c r="CH362" i="3"/>
  <c r="CH361" i="3"/>
  <c r="CH360" i="3"/>
  <c r="CH359" i="3"/>
  <c r="CH358" i="3"/>
  <c r="CH357" i="3"/>
  <c r="CH356" i="3"/>
  <c r="CH355" i="3"/>
  <c r="CH354" i="3"/>
  <c r="CH353" i="3"/>
  <c r="CH352" i="3"/>
  <c r="CH351" i="3"/>
  <c r="CH350" i="3"/>
  <c r="CH349" i="3"/>
  <c r="CH348" i="3"/>
  <c r="CH347" i="3"/>
  <c r="CH346" i="3"/>
  <c r="CH345" i="3"/>
  <c r="CH344" i="3"/>
  <c r="CH343" i="3"/>
  <c r="CH342" i="3"/>
  <c r="CH341" i="3"/>
  <c r="CH340" i="3"/>
  <c r="CH339" i="3"/>
  <c r="CH338" i="3"/>
  <c r="CH337" i="3"/>
  <c r="CH336" i="3"/>
  <c r="CH335" i="3"/>
  <c r="CH334" i="3"/>
  <c r="CH333" i="3"/>
  <c r="CH332" i="3"/>
  <c r="CH331" i="3"/>
  <c r="CH330" i="3"/>
  <c r="CH329" i="3"/>
  <c r="CH328" i="3"/>
  <c r="CH327" i="3"/>
  <c r="CH326" i="3"/>
  <c r="CH325" i="3"/>
  <c r="CH324" i="3"/>
  <c r="CH323" i="3"/>
  <c r="CH322" i="3"/>
  <c r="CH321" i="3"/>
  <c r="CH320" i="3"/>
  <c r="CH319" i="3"/>
  <c r="CH318" i="3"/>
  <c r="CH317" i="3"/>
  <c r="CH316" i="3"/>
  <c r="CH315" i="3"/>
  <c r="CH314" i="3"/>
  <c r="CH313" i="3"/>
  <c r="CH312" i="3"/>
  <c r="CH311" i="3"/>
  <c r="CH310" i="3"/>
  <c r="CH309" i="3"/>
  <c r="CH308" i="3"/>
  <c r="CH307" i="3"/>
  <c r="CH306" i="3"/>
  <c r="CH305" i="3"/>
  <c r="CH304" i="3"/>
  <c r="CH303" i="3"/>
  <c r="CH302" i="3"/>
  <c r="CH301" i="3"/>
  <c r="CH300" i="3"/>
  <c r="CH299" i="3"/>
  <c r="CH298" i="3"/>
  <c r="CH297" i="3"/>
  <c r="CH296" i="3"/>
  <c r="CH295" i="3"/>
  <c r="CH294" i="3"/>
  <c r="CH293" i="3"/>
  <c r="CH292" i="3"/>
  <c r="CH291" i="3"/>
  <c r="CH290" i="3"/>
  <c r="CH289" i="3"/>
  <c r="CH288" i="3"/>
  <c r="CH287" i="3"/>
  <c r="CH286" i="3"/>
  <c r="CH285" i="3"/>
  <c r="CH284" i="3"/>
  <c r="CH283" i="3"/>
  <c r="CH282" i="3"/>
  <c r="CH281" i="3"/>
  <c r="CH280" i="3"/>
  <c r="CH279" i="3"/>
  <c r="CH278" i="3"/>
  <c r="CH277" i="3"/>
  <c r="CH276" i="3"/>
  <c r="CH275" i="3"/>
  <c r="CH274" i="3"/>
  <c r="CH273" i="3"/>
  <c r="CH272" i="3"/>
  <c r="CH271" i="3"/>
  <c r="CH270" i="3"/>
  <c r="CH269" i="3"/>
  <c r="CH268" i="3"/>
  <c r="CH267" i="3"/>
  <c r="CH266" i="3"/>
  <c r="CH265" i="3"/>
  <c r="CH264" i="3"/>
  <c r="CH263" i="3"/>
  <c r="CH262" i="3"/>
  <c r="CH261" i="3"/>
  <c r="CH260" i="3"/>
  <c r="CH259" i="3"/>
  <c r="CH258" i="3"/>
  <c r="CH257" i="3"/>
  <c r="CH256" i="3"/>
  <c r="CH255" i="3"/>
  <c r="CH254" i="3"/>
  <c r="CH253" i="3"/>
  <c r="CH252" i="3"/>
  <c r="CH251" i="3"/>
  <c r="CH250" i="3"/>
  <c r="CH249" i="3"/>
  <c r="CH248" i="3"/>
  <c r="CH247" i="3"/>
  <c r="CH246" i="3"/>
  <c r="CH245" i="3"/>
  <c r="CH244" i="3"/>
  <c r="CH243" i="3"/>
  <c r="CH242" i="3"/>
  <c r="CH241" i="3"/>
  <c r="CH240" i="3"/>
  <c r="CH239" i="3"/>
  <c r="CH238" i="3"/>
  <c r="CH237" i="3"/>
  <c r="CH236" i="3"/>
  <c r="CH235" i="3"/>
  <c r="CH234" i="3"/>
  <c r="CH233" i="3"/>
  <c r="CH232" i="3"/>
  <c r="CH231" i="3"/>
  <c r="CH230" i="3"/>
  <c r="CH229" i="3"/>
  <c r="CH228" i="3"/>
  <c r="CH227" i="3"/>
  <c r="CH226" i="3"/>
  <c r="CH225" i="3"/>
  <c r="CH224" i="3"/>
  <c r="CH223" i="3"/>
  <c r="CH222" i="3"/>
  <c r="CH221" i="3"/>
  <c r="CH220" i="3"/>
  <c r="CH219" i="3"/>
  <c r="CH218" i="3"/>
  <c r="CH217" i="3"/>
  <c r="CH216" i="3"/>
  <c r="CH215" i="3"/>
  <c r="CH214" i="3"/>
  <c r="CH213" i="3"/>
  <c r="CH212" i="3"/>
  <c r="CH211" i="3"/>
  <c r="CH210" i="3"/>
  <c r="CH209" i="3"/>
  <c r="CH208" i="3"/>
  <c r="CH207" i="3"/>
  <c r="CH206" i="3"/>
  <c r="CH205" i="3"/>
  <c r="CH204" i="3"/>
  <c r="CH203" i="3"/>
  <c r="CH202" i="3"/>
  <c r="CH201" i="3"/>
  <c r="CH200" i="3"/>
  <c r="CH199" i="3"/>
  <c r="CH198" i="3"/>
  <c r="CH197" i="3"/>
  <c r="CH196" i="3"/>
  <c r="CH195" i="3"/>
  <c r="CH194" i="3"/>
  <c r="CH193" i="3"/>
  <c r="CH192" i="3"/>
  <c r="CH191" i="3"/>
  <c r="CH190" i="3"/>
  <c r="CH189" i="3"/>
  <c r="CH188" i="3"/>
  <c r="CH187" i="3"/>
  <c r="CH186" i="3"/>
  <c r="CH185" i="3"/>
  <c r="CH184" i="3"/>
  <c r="CH183" i="3"/>
  <c r="CH182" i="3"/>
  <c r="CH181" i="3"/>
  <c r="CH180" i="3"/>
  <c r="CH179" i="3"/>
  <c r="CH178" i="3"/>
  <c r="CH177" i="3"/>
  <c r="CH176" i="3"/>
  <c r="CH175" i="3"/>
  <c r="CH174" i="3"/>
  <c r="CH173" i="3"/>
  <c r="CH172" i="3"/>
  <c r="CH171" i="3"/>
  <c r="CH170" i="3"/>
  <c r="CH169" i="3"/>
  <c r="CH168" i="3"/>
  <c r="CH167" i="3"/>
  <c r="CH166" i="3"/>
  <c r="CH165" i="3"/>
  <c r="CH164" i="3"/>
  <c r="CH163" i="3"/>
  <c r="CH162" i="3"/>
  <c r="CH161" i="3"/>
  <c r="CH160" i="3"/>
  <c r="CH159" i="3"/>
  <c r="CH158" i="3"/>
  <c r="CH157" i="3"/>
  <c r="CH156" i="3"/>
  <c r="CH155" i="3"/>
  <c r="CH154" i="3"/>
  <c r="CH153" i="3"/>
  <c r="CH152" i="3"/>
  <c r="CH151" i="3"/>
  <c r="CH150" i="3"/>
  <c r="CH149" i="3"/>
  <c r="CH148" i="3"/>
  <c r="CH147" i="3"/>
  <c r="CH146" i="3"/>
  <c r="CH145" i="3"/>
  <c r="CH144" i="3"/>
  <c r="CH143" i="3"/>
  <c r="CH142" i="3"/>
  <c r="CH141" i="3"/>
  <c r="CH140" i="3"/>
  <c r="CH139" i="3"/>
  <c r="CH138" i="3"/>
  <c r="CH137" i="3"/>
  <c r="CH136" i="3"/>
  <c r="CH135" i="3"/>
  <c r="CH134" i="3"/>
  <c r="CH133" i="3"/>
  <c r="CH132" i="3"/>
  <c r="CH131" i="3"/>
  <c r="CH130" i="3"/>
  <c r="CH129" i="3"/>
  <c r="CH128" i="3"/>
  <c r="CH127" i="3"/>
  <c r="CH126" i="3"/>
  <c r="CH125" i="3"/>
  <c r="CH124" i="3"/>
  <c r="CH123" i="3"/>
  <c r="CH122" i="3"/>
  <c r="CH121" i="3"/>
  <c r="CH120" i="3"/>
  <c r="CH119" i="3"/>
  <c r="CH118" i="3"/>
  <c r="CH117" i="3"/>
  <c r="CH116" i="3"/>
  <c r="CH115" i="3"/>
  <c r="CH114" i="3"/>
  <c r="CH113" i="3"/>
  <c r="CH112" i="3"/>
  <c r="CH111" i="3"/>
  <c r="CH110" i="3"/>
  <c r="CH109" i="3"/>
  <c r="CH108" i="3"/>
  <c r="CH107" i="3"/>
  <c r="CH106" i="3"/>
  <c r="CH105" i="3"/>
  <c r="CH104" i="3"/>
  <c r="CH103" i="3"/>
  <c r="CH102" i="3"/>
  <c r="CH101" i="3"/>
  <c r="CH100" i="3"/>
  <c r="CH99" i="3"/>
  <c r="CH98" i="3"/>
  <c r="CH97" i="3"/>
  <c r="CH96" i="3"/>
  <c r="CH95" i="3"/>
  <c r="CH94" i="3"/>
  <c r="CH93" i="3"/>
  <c r="CH92" i="3"/>
  <c r="CH91" i="3"/>
  <c r="CH90" i="3"/>
  <c r="CH89" i="3"/>
  <c r="CH88" i="3"/>
  <c r="CH87" i="3"/>
  <c r="CH86" i="3"/>
  <c r="CH85" i="3"/>
  <c r="CH84" i="3"/>
  <c r="CH83" i="3"/>
  <c r="CH82" i="3"/>
  <c r="CH81" i="3"/>
  <c r="CH80" i="3"/>
  <c r="CH79" i="3"/>
  <c r="CH78" i="3"/>
  <c r="CH77" i="3"/>
  <c r="CH76" i="3"/>
  <c r="B86" i="3" s="1"/>
  <c r="CH75" i="3"/>
  <c r="CH74" i="3"/>
  <c r="CH73" i="3"/>
  <c r="CH72" i="3"/>
  <c r="CH71" i="3"/>
  <c r="CH70" i="3"/>
  <c r="CH69" i="3"/>
  <c r="CH68" i="3"/>
  <c r="CH67" i="3"/>
  <c r="CH66" i="3"/>
  <c r="CH65" i="3"/>
  <c r="CH64" i="3"/>
  <c r="CH63" i="3"/>
  <c r="CH62" i="3"/>
  <c r="CH61" i="3"/>
  <c r="CH60" i="3"/>
  <c r="CH59" i="3"/>
  <c r="CH58" i="3"/>
  <c r="CH57" i="3"/>
  <c r="CH56" i="3"/>
  <c r="CH55" i="3"/>
  <c r="CH54" i="3"/>
  <c r="CH53" i="3"/>
  <c r="CH52" i="3"/>
  <c r="CH51" i="3"/>
  <c r="CH50" i="3"/>
  <c r="CH49" i="3"/>
  <c r="CH48" i="3"/>
  <c r="CH47" i="3"/>
  <c r="CH46" i="3"/>
  <c r="CH45" i="3"/>
  <c r="CH44" i="3"/>
  <c r="CH43" i="3"/>
  <c r="CH42" i="3"/>
  <c r="CH41" i="3"/>
  <c r="CH40" i="3"/>
  <c r="CH39" i="3"/>
  <c r="CH38" i="3"/>
  <c r="CH37" i="3"/>
  <c r="CH36" i="3"/>
  <c r="CH35" i="3"/>
  <c r="CH34" i="3"/>
  <c r="CH33" i="3"/>
  <c r="CH32" i="3"/>
  <c r="CH31" i="3"/>
  <c r="CH30" i="3"/>
  <c r="CH29" i="3"/>
  <c r="CH28" i="3"/>
  <c r="CH27" i="3"/>
  <c r="CH26" i="3"/>
  <c r="CH25" i="3"/>
  <c r="CH24" i="3"/>
  <c r="CH23" i="3"/>
  <c r="CH22" i="3"/>
  <c r="CH21" i="3"/>
  <c r="CH20" i="3"/>
  <c r="CH19" i="3"/>
  <c r="CH18" i="3"/>
  <c r="CH17" i="3"/>
  <c r="CH16" i="3"/>
  <c r="CH15" i="3"/>
  <c r="CH14" i="3"/>
  <c r="CH13" i="3"/>
  <c r="CH12" i="3"/>
  <c r="CH11" i="3"/>
  <c r="CH10" i="3"/>
  <c r="CH9" i="3"/>
  <c r="CA1262" i="3"/>
  <c r="CA1261" i="3"/>
  <c r="CA1260" i="3"/>
  <c r="CA1259" i="3"/>
  <c r="CA1258" i="3"/>
  <c r="CA1257" i="3"/>
  <c r="CA1256" i="3"/>
  <c r="CA1255" i="3"/>
  <c r="CA1254" i="3"/>
  <c r="CA1253" i="3"/>
  <c r="CA1252" i="3"/>
  <c r="CA1251" i="3"/>
  <c r="CA1250" i="3"/>
  <c r="CA1249" i="3"/>
  <c r="CA1248" i="3"/>
  <c r="CA1247" i="3"/>
  <c r="CA1246" i="3"/>
  <c r="CA1245" i="3"/>
  <c r="CA1244" i="3"/>
  <c r="CA1243" i="3"/>
  <c r="CA1242" i="3"/>
  <c r="CA1241" i="3"/>
  <c r="CA1240" i="3"/>
  <c r="CA1239" i="3"/>
  <c r="CA1238" i="3"/>
  <c r="CA1237" i="3"/>
  <c r="CA1236" i="3"/>
  <c r="CA1235" i="3"/>
  <c r="CA1234" i="3"/>
  <c r="CA1233" i="3"/>
  <c r="CA1232" i="3"/>
  <c r="CA1231" i="3"/>
  <c r="CA1230" i="3"/>
  <c r="CA1229" i="3"/>
  <c r="CA1228" i="3"/>
  <c r="CA1227" i="3"/>
  <c r="CA1226" i="3"/>
  <c r="CA1225" i="3"/>
  <c r="CA1224" i="3"/>
  <c r="CA1223" i="3"/>
  <c r="CA1222" i="3"/>
  <c r="CA1221" i="3"/>
  <c r="CA1220" i="3"/>
  <c r="CA1219" i="3"/>
  <c r="CA1218" i="3"/>
  <c r="CA1217" i="3"/>
  <c r="CA1216" i="3"/>
  <c r="CA1215" i="3"/>
  <c r="CA1214" i="3"/>
  <c r="CA1213" i="3"/>
  <c r="CA1212" i="3"/>
  <c r="CA1211" i="3"/>
  <c r="CA1210" i="3"/>
  <c r="CA1209" i="3"/>
  <c r="CA1208" i="3"/>
  <c r="CA1207" i="3"/>
  <c r="CA1206" i="3"/>
  <c r="CA1205" i="3"/>
  <c r="CA1204" i="3"/>
  <c r="CA1203" i="3"/>
  <c r="CA1202" i="3"/>
  <c r="CA1201" i="3"/>
  <c r="CA1200" i="3"/>
  <c r="CA1199" i="3"/>
  <c r="CA1198" i="3"/>
  <c r="CA1197" i="3"/>
  <c r="CA1196" i="3"/>
  <c r="CA1195" i="3"/>
  <c r="CA1194" i="3"/>
  <c r="CA1193" i="3"/>
  <c r="CA1192" i="3"/>
  <c r="CA1191" i="3"/>
  <c r="CA1190" i="3"/>
  <c r="CA1189" i="3"/>
  <c r="CA1188" i="3"/>
  <c r="CA1187" i="3"/>
  <c r="CA1186" i="3"/>
  <c r="CA1185" i="3"/>
  <c r="CA1184" i="3"/>
  <c r="CA1183" i="3"/>
  <c r="CA1182" i="3"/>
  <c r="CA1181" i="3"/>
  <c r="CA1180" i="3"/>
  <c r="CA1179" i="3"/>
  <c r="CA1178" i="3"/>
  <c r="CA1177" i="3"/>
  <c r="CA1176" i="3"/>
  <c r="CA1175" i="3"/>
  <c r="CA1174" i="3"/>
  <c r="CA1173" i="3"/>
  <c r="CA1172" i="3"/>
  <c r="CA1171" i="3"/>
  <c r="CA1170" i="3"/>
  <c r="CA1169" i="3"/>
  <c r="CA1168" i="3"/>
  <c r="CA1167" i="3"/>
  <c r="CA1166" i="3"/>
  <c r="CA1165" i="3"/>
  <c r="CA1164" i="3"/>
  <c r="CA1163" i="3"/>
  <c r="CA1162" i="3"/>
  <c r="CA1161" i="3"/>
  <c r="CA1160" i="3"/>
  <c r="CA1159" i="3"/>
  <c r="CA1158" i="3"/>
  <c r="CA1157" i="3"/>
  <c r="CA1156" i="3"/>
  <c r="CA1155" i="3"/>
  <c r="CA1154" i="3"/>
  <c r="CA1153" i="3"/>
  <c r="CA1152" i="3"/>
  <c r="CA1151" i="3"/>
  <c r="CA1150" i="3"/>
  <c r="CA1149" i="3"/>
  <c r="CA1148" i="3"/>
  <c r="CA1147" i="3"/>
  <c r="CA1146" i="3"/>
  <c r="CA1145" i="3"/>
  <c r="CA1144" i="3"/>
  <c r="CA1143" i="3"/>
  <c r="CA1142" i="3"/>
  <c r="CA1141" i="3"/>
  <c r="CA1140" i="3"/>
  <c r="CA1139" i="3"/>
  <c r="CA1138" i="3"/>
  <c r="CA1137" i="3"/>
  <c r="CA1136" i="3"/>
  <c r="CA1135" i="3"/>
  <c r="CA1134" i="3"/>
  <c r="CA1133" i="3"/>
  <c r="CA1132" i="3"/>
  <c r="CA1131" i="3"/>
  <c r="CA1130" i="3"/>
  <c r="CA1129" i="3"/>
  <c r="CA1128" i="3"/>
  <c r="CA1127" i="3"/>
  <c r="CA1126" i="3"/>
  <c r="CA1125" i="3"/>
  <c r="CA1124" i="3"/>
  <c r="CA1123" i="3"/>
  <c r="CA1122" i="3"/>
  <c r="CA1121" i="3"/>
  <c r="CA1120" i="3"/>
  <c r="CA1119" i="3"/>
  <c r="CA1118" i="3"/>
  <c r="CA1117" i="3"/>
  <c r="CA1116" i="3"/>
  <c r="CA1115" i="3"/>
  <c r="CA1114" i="3"/>
  <c r="CA1113" i="3"/>
  <c r="CA1112" i="3"/>
  <c r="CA1111" i="3"/>
  <c r="CA1110" i="3"/>
  <c r="CA1109" i="3"/>
  <c r="CA1108" i="3"/>
  <c r="CA1107" i="3"/>
  <c r="CA1106" i="3"/>
  <c r="CA1105" i="3"/>
  <c r="CA1104" i="3"/>
  <c r="CA1103" i="3"/>
  <c r="CA1102" i="3"/>
  <c r="CA1101" i="3"/>
  <c r="CA1100" i="3"/>
  <c r="CA1099" i="3"/>
  <c r="CA1098" i="3"/>
  <c r="CA1097" i="3"/>
  <c r="CA1096" i="3"/>
  <c r="CA1095" i="3"/>
  <c r="CA1094" i="3"/>
  <c r="CA1093" i="3"/>
  <c r="CA1092" i="3"/>
  <c r="CA1091" i="3"/>
  <c r="CA1090" i="3"/>
  <c r="CA1089" i="3"/>
  <c r="CA1088" i="3"/>
  <c r="CA1087" i="3"/>
  <c r="CA1086" i="3"/>
  <c r="CA1085" i="3"/>
  <c r="CA1084" i="3"/>
  <c r="CA1083" i="3"/>
  <c r="CA1082" i="3"/>
  <c r="CA1081" i="3"/>
  <c r="CA1080" i="3"/>
  <c r="CA1079" i="3"/>
  <c r="CA1078" i="3"/>
  <c r="CA1077" i="3"/>
  <c r="CA1076" i="3"/>
  <c r="CA1075" i="3"/>
  <c r="CA1074" i="3"/>
  <c r="CA1073" i="3"/>
  <c r="CA1072" i="3"/>
  <c r="CA1071" i="3"/>
  <c r="CA1070" i="3"/>
  <c r="CA1069" i="3"/>
  <c r="CA1068" i="3"/>
  <c r="CA1067" i="3"/>
  <c r="CA1066" i="3"/>
  <c r="CA1065" i="3"/>
  <c r="CA1064" i="3"/>
  <c r="CA1063" i="3"/>
  <c r="CA1062" i="3"/>
  <c r="CA1061" i="3"/>
  <c r="CA1060" i="3"/>
  <c r="CA1059" i="3"/>
  <c r="CA1058" i="3"/>
  <c r="CA1057" i="3"/>
  <c r="CA1056" i="3"/>
  <c r="CA1055" i="3"/>
  <c r="CA1054" i="3"/>
  <c r="CA1053" i="3"/>
  <c r="CA1052" i="3"/>
  <c r="CA1051" i="3"/>
  <c r="CA1050" i="3"/>
  <c r="CA1049" i="3"/>
  <c r="CA1048" i="3"/>
  <c r="CA1047" i="3"/>
  <c r="CA1046" i="3"/>
  <c r="CA1045" i="3"/>
  <c r="CA1044" i="3"/>
  <c r="CA1043" i="3"/>
  <c r="CA1042" i="3"/>
  <c r="CA1041" i="3"/>
  <c r="CA1040" i="3"/>
  <c r="CA1039" i="3"/>
  <c r="CA1038" i="3"/>
  <c r="CA1037" i="3"/>
  <c r="CA1036" i="3"/>
  <c r="CA1035" i="3"/>
  <c r="CA1034" i="3"/>
  <c r="CA1033" i="3"/>
  <c r="CA1032" i="3"/>
  <c r="CA1031" i="3"/>
  <c r="CA1030" i="3"/>
  <c r="CA1029" i="3"/>
  <c r="CA1028" i="3"/>
  <c r="CA1027" i="3"/>
  <c r="CA1026" i="3"/>
  <c r="CA1025" i="3"/>
  <c r="CA1024" i="3"/>
  <c r="CA1023" i="3"/>
  <c r="CA1022" i="3"/>
  <c r="CA1021" i="3"/>
  <c r="CA1020" i="3"/>
  <c r="CA1019" i="3"/>
  <c r="CA1018" i="3"/>
  <c r="CA1017" i="3"/>
  <c r="CA1016" i="3"/>
  <c r="CA1015" i="3"/>
  <c r="CA1014" i="3"/>
  <c r="CA1013" i="3"/>
  <c r="CA1012" i="3"/>
  <c r="CA1011" i="3"/>
  <c r="CA1010" i="3"/>
  <c r="CA1009" i="3"/>
  <c r="CA1008" i="3"/>
  <c r="CA1007" i="3"/>
  <c r="CA1006" i="3"/>
  <c r="CA1005" i="3"/>
  <c r="CA1004" i="3"/>
  <c r="CA1003" i="3"/>
  <c r="CA1002" i="3"/>
  <c r="CA1001" i="3"/>
  <c r="CA1000" i="3"/>
  <c r="CA999" i="3"/>
  <c r="CA998" i="3"/>
  <c r="CA997" i="3"/>
  <c r="CA996" i="3"/>
  <c r="CA995" i="3"/>
  <c r="CA994" i="3"/>
  <c r="CA993" i="3"/>
  <c r="CA992" i="3"/>
  <c r="CA991" i="3"/>
  <c r="CA990" i="3"/>
  <c r="CA989" i="3"/>
  <c r="CA988" i="3"/>
  <c r="CA987" i="3"/>
  <c r="CA986" i="3"/>
  <c r="CA985" i="3"/>
  <c r="CA984" i="3"/>
  <c r="CA983" i="3"/>
  <c r="CA982" i="3"/>
  <c r="CA981" i="3"/>
  <c r="CA980" i="3"/>
  <c r="CA979" i="3"/>
  <c r="CA978" i="3"/>
  <c r="CA977" i="3"/>
  <c r="CA976" i="3"/>
  <c r="CA975" i="3"/>
  <c r="CA974" i="3"/>
  <c r="CA973" i="3"/>
  <c r="CA972" i="3"/>
  <c r="CA971" i="3"/>
  <c r="CA970" i="3"/>
  <c r="CA969" i="3"/>
  <c r="CA968" i="3"/>
  <c r="CA967" i="3"/>
  <c r="CA966" i="3"/>
  <c r="CA965" i="3"/>
  <c r="CA964" i="3"/>
  <c r="CA963" i="3"/>
  <c r="CA962" i="3"/>
  <c r="CA961" i="3"/>
  <c r="CA960" i="3"/>
  <c r="CA959" i="3"/>
  <c r="CA958" i="3"/>
  <c r="CA957" i="3"/>
  <c r="CA956" i="3"/>
  <c r="CA955" i="3"/>
  <c r="CA954" i="3"/>
  <c r="CA953" i="3"/>
  <c r="CA952" i="3"/>
  <c r="CA951" i="3"/>
  <c r="CA950" i="3"/>
  <c r="CA949" i="3"/>
  <c r="CA948" i="3"/>
  <c r="CA947" i="3"/>
  <c r="CA946" i="3"/>
  <c r="CA945" i="3"/>
  <c r="CA944" i="3"/>
  <c r="CA943" i="3"/>
  <c r="CA942" i="3"/>
  <c r="CA941" i="3"/>
  <c r="CA940" i="3"/>
  <c r="CA939" i="3"/>
  <c r="CA938" i="3"/>
  <c r="CA937" i="3"/>
  <c r="CA936" i="3"/>
  <c r="CA935" i="3"/>
  <c r="CA934" i="3"/>
  <c r="CA933" i="3"/>
  <c r="CA932" i="3"/>
  <c r="CA931" i="3"/>
  <c r="CA930" i="3"/>
  <c r="CA929" i="3"/>
  <c r="CA928" i="3"/>
  <c r="CA927" i="3"/>
  <c r="CA926" i="3"/>
  <c r="CA925" i="3"/>
  <c r="CA924" i="3"/>
  <c r="CA923" i="3"/>
  <c r="CA922" i="3"/>
  <c r="CA921" i="3"/>
  <c r="CA920" i="3"/>
  <c r="CA919" i="3"/>
  <c r="CA918" i="3"/>
  <c r="CA917" i="3"/>
  <c r="CA916" i="3"/>
  <c r="CA915" i="3"/>
  <c r="CA914" i="3"/>
  <c r="CA913" i="3"/>
  <c r="CA912" i="3"/>
  <c r="CA911" i="3"/>
  <c r="CA910" i="3"/>
  <c r="CA909" i="3"/>
  <c r="CA908" i="3"/>
  <c r="CA907" i="3"/>
  <c r="CA906" i="3"/>
  <c r="CA905" i="3"/>
  <c r="CA904" i="3"/>
  <c r="CA903" i="3"/>
  <c r="CA902" i="3"/>
  <c r="CA901" i="3"/>
  <c r="CA900" i="3"/>
  <c r="CA899" i="3"/>
  <c r="CA898" i="3"/>
  <c r="CA897" i="3"/>
  <c r="CA896" i="3"/>
  <c r="CA895" i="3"/>
  <c r="CA894" i="3"/>
  <c r="CA893" i="3"/>
  <c r="CA892" i="3"/>
  <c r="CA891" i="3"/>
  <c r="CA890" i="3"/>
  <c r="CA889" i="3"/>
  <c r="CA888" i="3"/>
  <c r="CA887" i="3"/>
  <c r="CA886" i="3"/>
  <c r="CA885" i="3"/>
  <c r="CA884" i="3"/>
  <c r="CA883" i="3"/>
  <c r="CA882" i="3"/>
  <c r="CA881" i="3"/>
  <c r="CA880" i="3"/>
  <c r="CA879" i="3"/>
  <c r="CA878" i="3"/>
  <c r="CA877" i="3"/>
  <c r="CA876" i="3"/>
  <c r="CA875" i="3"/>
  <c r="CA874" i="3"/>
  <c r="CA873" i="3"/>
  <c r="CA872" i="3"/>
  <c r="CA871" i="3"/>
  <c r="CA870" i="3"/>
  <c r="CA869" i="3"/>
  <c r="CA868" i="3"/>
  <c r="CA867" i="3"/>
  <c r="CA866" i="3"/>
  <c r="CA865" i="3"/>
  <c r="CA864" i="3"/>
  <c r="CA863" i="3"/>
  <c r="CA862" i="3"/>
  <c r="CA861" i="3"/>
  <c r="CA860" i="3"/>
  <c r="CA859" i="3"/>
  <c r="CA858" i="3"/>
  <c r="CA857" i="3"/>
  <c r="CA856" i="3"/>
  <c r="CA855" i="3"/>
  <c r="CA854" i="3"/>
  <c r="CA853" i="3"/>
  <c r="CA852" i="3"/>
  <c r="CA851" i="3"/>
  <c r="CA850" i="3"/>
  <c r="CA849" i="3"/>
  <c r="CA848" i="3"/>
  <c r="CA847" i="3"/>
  <c r="CA846" i="3"/>
  <c r="CA845" i="3"/>
  <c r="CA844" i="3"/>
  <c r="CA843" i="3"/>
  <c r="CA842" i="3"/>
  <c r="CA841" i="3"/>
  <c r="CA840" i="3"/>
  <c r="CA839" i="3"/>
  <c r="CA838" i="3"/>
  <c r="CA837" i="3"/>
  <c r="CA836" i="3"/>
  <c r="CA835" i="3"/>
  <c r="CA834" i="3"/>
  <c r="CA833" i="3"/>
  <c r="CA832" i="3"/>
  <c r="CA831" i="3"/>
  <c r="CA830" i="3"/>
  <c r="CA829" i="3"/>
  <c r="CA828" i="3"/>
  <c r="CA827" i="3"/>
  <c r="CA826" i="3"/>
  <c r="CA825" i="3"/>
  <c r="CA824" i="3"/>
  <c r="CA823" i="3"/>
  <c r="CA822" i="3"/>
  <c r="CA821" i="3"/>
  <c r="CA820" i="3"/>
  <c r="CA819" i="3"/>
  <c r="CA818" i="3"/>
  <c r="CA817" i="3"/>
  <c r="CA816" i="3"/>
  <c r="CA815" i="3"/>
  <c r="CA814" i="3"/>
  <c r="CA813" i="3"/>
  <c r="CA812" i="3"/>
  <c r="CA811" i="3"/>
  <c r="CA810" i="3"/>
  <c r="CA809" i="3"/>
  <c r="CA808" i="3"/>
  <c r="CA807" i="3"/>
  <c r="CA806" i="3"/>
  <c r="CA805" i="3"/>
  <c r="CA804" i="3"/>
  <c r="CA803" i="3"/>
  <c r="CA802" i="3"/>
  <c r="CA801" i="3"/>
  <c r="CA800" i="3"/>
  <c r="CA799" i="3"/>
  <c r="CA798" i="3"/>
  <c r="CA797" i="3"/>
  <c r="CA796" i="3"/>
  <c r="CA795" i="3"/>
  <c r="CA794" i="3"/>
  <c r="CA793" i="3"/>
  <c r="CA792" i="3"/>
  <c r="CA791" i="3"/>
  <c r="CA790" i="3"/>
  <c r="CA789" i="3"/>
  <c r="CA788" i="3"/>
  <c r="CA787" i="3"/>
  <c r="CA786" i="3"/>
  <c r="CA785" i="3"/>
  <c r="CA784" i="3"/>
  <c r="CA783" i="3"/>
  <c r="CA782" i="3"/>
  <c r="CA781" i="3"/>
  <c r="CA780" i="3"/>
  <c r="CA779" i="3"/>
  <c r="CA778" i="3"/>
  <c r="CA777" i="3"/>
  <c r="CA776" i="3"/>
  <c r="CA775" i="3"/>
  <c r="CA774" i="3"/>
  <c r="CA773" i="3"/>
  <c r="CA772" i="3"/>
  <c r="CA771" i="3"/>
  <c r="CA770" i="3"/>
  <c r="CA769" i="3"/>
  <c r="CA768" i="3"/>
  <c r="CA767" i="3"/>
  <c r="CA766" i="3"/>
  <c r="CA765" i="3"/>
  <c r="CA764" i="3"/>
  <c r="CA763" i="3"/>
  <c r="CA762" i="3"/>
  <c r="CA761" i="3"/>
  <c r="CA760" i="3"/>
  <c r="CA759" i="3"/>
  <c r="CA758" i="3"/>
  <c r="CA757" i="3"/>
  <c r="CA756" i="3"/>
  <c r="CA755" i="3"/>
  <c r="CA754" i="3"/>
  <c r="CA753" i="3"/>
  <c r="CA752" i="3"/>
  <c r="CA751" i="3"/>
  <c r="CA750" i="3"/>
  <c r="CA749" i="3"/>
  <c r="CA748" i="3"/>
  <c r="CA747" i="3"/>
  <c r="CA746" i="3"/>
  <c r="CA745" i="3"/>
  <c r="CA744" i="3"/>
  <c r="CA743" i="3"/>
  <c r="CA742" i="3"/>
  <c r="CA741" i="3"/>
  <c r="CA740" i="3"/>
  <c r="CA739" i="3"/>
  <c r="CA738" i="3"/>
  <c r="CA737" i="3"/>
  <c r="CA736" i="3"/>
  <c r="CA735" i="3"/>
  <c r="CA734" i="3"/>
  <c r="CA733" i="3"/>
  <c r="CA732" i="3"/>
  <c r="CA731" i="3"/>
  <c r="CA730" i="3"/>
  <c r="CA729" i="3"/>
  <c r="CA728" i="3"/>
  <c r="CA727" i="3"/>
  <c r="CA726" i="3"/>
  <c r="CA725" i="3"/>
  <c r="CA724" i="3"/>
  <c r="CA723" i="3"/>
  <c r="CA722" i="3"/>
  <c r="CA721" i="3"/>
  <c r="CA720" i="3"/>
  <c r="CA719" i="3"/>
  <c r="CA718" i="3"/>
  <c r="CA717" i="3"/>
  <c r="CA716" i="3"/>
  <c r="CA715" i="3"/>
  <c r="CA714" i="3"/>
  <c r="CA713" i="3"/>
  <c r="CA712" i="3"/>
  <c r="CA711" i="3"/>
  <c r="CA710" i="3"/>
  <c r="CA709" i="3"/>
  <c r="CA708" i="3"/>
  <c r="CA707" i="3"/>
  <c r="CA706" i="3"/>
  <c r="CA705" i="3"/>
  <c r="CA704" i="3"/>
  <c r="CA703" i="3"/>
  <c r="CA702" i="3"/>
  <c r="CA701" i="3"/>
  <c r="CA700" i="3"/>
  <c r="CA699" i="3"/>
  <c r="CA698" i="3"/>
  <c r="CA697" i="3"/>
  <c r="CA696" i="3"/>
  <c r="CA695" i="3"/>
  <c r="CA694" i="3"/>
  <c r="CA693" i="3"/>
  <c r="CA692" i="3"/>
  <c r="CA691" i="3"/>
  <c r="CA690" i="3"/>
  <c r="CA689" i="3"/>
  <c r="CA688" i="3"/>
  <c r="CA687" i="3"/>
  <c r="CA686" i="3"/>
  <c r="CA685" i="3"/>
  <c r="CA684" i="3"/>
  <c r="CA683" i="3"/>
  <c r="CA682" i="3"/>
  <c r="CA681" i="3"/>
  <c r="CA680" i="3"/>
  <c r="CA679" i="3"/>
  <c r="CA678" i="3"/>
  <c r="CA677" i="3"/>
  <c r="CA676" i="3"/>
  <c r="CA675" i="3"/>
  <c r="CA674" i="3"/>
  <c r="CA673" i="3"/>
  <c r="CA672" i="3"/>
  <c r="CA671" i="3"/>
  <c r="CA670" i="3"/>
  <c r="CA669" i="3"/>
  <c r="CA668" i="3"/>
  <c r="CA667" i="3"/>
  <c r="CA666" i="3"/>
  <c r="CA665" i="3"/>
  <c r="CA664" i="3"/>
  <c r="CA663" i="3"/>
  <c r="CA662" i="3"/>
  <c r="CA661" i="3"/>
  <c r="CA660" i="3"/>
  <c r="CA659" i="3"/>
  <c r="CA658" i="3"/>
  <c r="CA657" i="3"/>
  <c r="CA656" i="3"/>
  <c r="CA655" i="3"/>
  <c r="CA654" i="3"/>
  <c r="CA653" i="3"/>
  <c r="CA652" i="3"/>
  <c r="CA651" i="3"/>
  <c r="CA650" i="3"/>
  <c r="CA649" i="3"/>
  <c r="CA648" i="3"/>
  <c r="CA647" i="3"/>
  <c r="CA646" i="3"/>
  <c r="CA645" i="3"/>
  <c r="CA644" i="3"/>
  <c r="CA643" i="3"/>
  <c r="CA642" i="3"/>
  <c r="CA641" i="3"/>
  <c r="CA640" i="3"/>
  <c r="CA639" i="3"/>
  <c r="CA638" i="3"/>
  <c r="CA637" i="3"/>
  <c r="CA636" i="3"/>
  <c r="CA635" i="3"/>
  <c r="CA634" i="3"/>
  <c r="CA633" i="3"/>
  <c r="CA632" i="3"/>
  <c r="CA631" i="3"/>
  <c r="CA630" i="3"/>
  <c r="CA629" i="3"/>
  <c r="CA628" i="3"/>
  <c r="CA627" i="3"/>
  <c r="CA626" i="3"/>
  <c r="CA625" i="3"/>
  <c r="CA624" i="3"/>
  <c r="CA623" i="3"/>
  <c r="CA622" i="3"/>
  <c r="CA621" i="3"/>
  <c r="CA620" i="3"/>
  <c r="CA619" i="3"/>
  <c r="CA618" i="3"/>
  <c r="CA617" i="3"/>
  <c r="CA616" i="3"/>
  <c r="CA615" i="3"/>
  <c r="CA614" i="3"/>
  <c r="CA613" i="3"/>
  <c r="CA612" i="3"/>
  <c r="CA611" i="3"/>
  <c r="CA610" i="3"/>
  <c r="CA609" i="3"/>
  <c r="CA608" i="3"/>
  <c r="CA607" i="3"/>
  <c r="CA606" i="3"/>
  <c r="CA605" i="3"/>
  <c r="CA604" i="3"/>
  <c r="CA603" i="3"/>
  <c r="CA602" i="3"/>
  <c r="CA601" i="3"/>
  <c r="CA600" i="3"/>
  <c r="CA599" i="3"/>
  <c r="CA598" i="3"/>
  <c r="CA597" i="3"/>
  <c r="CA596" i="3"/>
  <c r="CA595" i="3"/>
  <c r="CA594" i="3"/>
  <c r="CA593" i="3"/>
  <c r="CA592" i="3"/>
  <c r="CA591" i="3"/>
  <c r="CA590" i="3"/>
  <c r="CA589" i="3"/>
  <c r="CA588" i="3"/>
  <c r="CA587" i="3"/>
  <c r="CA586" i="3"/>
  <c r="CA585" i="3"/>
  <c r="CA584" i="3"/>
  <c r="CA583" i="3"/>
  <c r="CA582" i="3"/>
  <c r="CA581" i="3"/>
  <c r="CA580" i="3"/>
  <c r="CA579" i="3"/>
  <c r="CA578" i="3"/>
  <c r="CA577" i="3"/>
  <c r="CA576" i="3"/>
  <c r="CA575" i="3"/>
  <c r="CA574" i="3"/>
  <c r="CA573" i="3"/>
  <c r="CA572" i="3"/>
  <c r="CA571" i="3"/>
  <c r="CA570" i="3"/>
  <c r="CA569" i="3"/>
  <c r="CA568" i="3"/>
  <c r="CA567" i="3"/>
  <c r="CA566" i="3"/>
  <c r="CA565" i="3"/>
  <c r="CA564" i="3"/>
  <c r="CA563" i="3"/>
  <c r="CA562" i="3"/>
  <c r="CA561" i="3"/>
  <c r="CA560" i="3"/>
  <c r="CA559" i="3"/>
  <c r="CA558" i="3"/>
  <c r="CA557" i="3"/>
  <c r="CA556" i="3"/>
  <c r="CA555" i="3"/>
  <c r="CA554" i="3"/>
  <c r="CA553" i="3"/>
  <c r="CA552" i="3"/>
  <c r="CA551" i="3"/>
  <c r="CA550" i="3"/>
  <c r="CA549" i="3"/>
  <c r="CA548" i="3"/>
  <c r="CA547" i="3"/>
  <c r="CA546" i="3"/>
  <c r="CA545" i="3"/>
  <c r="CA544" i="3"/>
  <c r="CA543" i="3"/>
  <c r="CA542" i="3"/>
  <c r="CA541" i="3"/>
  <c r="CA540" i="3"/>
  <c r="CA539" i="3"/>
  <c r="CA538" i="3"/>
  <c r="CA537" i="3"/>
  <c r="CA536" i="3"/>
  <c r="CA535" i="3"/>
  <c r="CA534" i="3"/>
  <c r="CA533" i="3"/>
  <c r="CA532" i="3"/>
  <c r="CA531" i="3"/>
  <c r="CA530" i="3"/>
  <c r="CA529" i="3"/>
  <c r="CA528" i="3"/>
  <c r="CA527" i="3"/>
  <c r="CA526" i="3"/>
  <c r="CA525" i="3"/>
  <c r="CA524" i="3"/>
  <c r="CA523" i="3"/>
  <c r="CA522" i="3"/>
  <c r="CA521" i="3"/>
  <c r="CA520" i="3"/>
  <c r="CA519" i="3"/>
  <c r="CA518" i="3"/>
  <c r="CA517" i="3"/>
  <c r="CA516" i="3"/>
  <c r="CA515" i="3"/>
  <c r="CA514" i="3"/>
  <c r="CA513" i="3"/>
  <c r="CA512" i="3"/>
  <c r="CA511" i="3"/>
  <c r="CA510" i="3"/>
  <c r="CA509" i="3"/>
  <c r="CA508" i="3"/>
  <c r="CA507" i="3"/>
  <c r="CA506" i="3"/>
  <c r="CA505" i="3"/>
  <c r="CA504" i="3"/>
  <c r="CA503" i="3"/>
  <c r="CA502" i="3"/>
  <c r="CA501" i="3"/>
  <c r="CA500" i="3"/>
  <c r="CA499" i="3"/>
  <c r="CA498" i="3"/>
  <c r="CA497" i="3"/>
  <c r="CA496" i="3"/>
  <c r="CA495" i="3"/>
  <c r="CA494" i="3"/>
  <c r="CA493" i="3"/>
  <c r="CA492" i="3"/>
  <c r="CA491" i="3"/>
  <c r="CA490" i="3"/>
  <c r="CA489" i="3"/>
  <c r="CA488" i="3"/>
  <c r="CA487" i="3"/>
  <c r="CA486" i="3"/>
  <c r="CA485" i="3"/>
  <c r="CA484" i="3"/>
  <c r="CA483" i="3"/>
  <c r="CA482" i="3"/>
  <c r="CA481" i="3"/>
  <c r="CA480" i="3"/>
  <c r="CA479" i="3"/>
  <c r="CA478" i="3"/>
  <c r="CA477" i="3"/>
  <c r="CA476" i="3"/>
  <c r="CA475" i="3"/>
  <c r="CA474" i="3"/>
  <c r="CA473" i="3"/>
  <c r="CA472" i="3"/>
  <c r="CA471" i="3"/>
  <c r="CA470" i="3"/>
  <c r="CA469" i="3"/>
  <c r="CA468" i="3"/>
  <c r="CA467" i="3"/>
  <c r="CA466" i="3"/>
  <c r="CA465" i="3"/>
  <c r="CA464" i="3"/>
  <c r="CA463" i="3"/>
  <c r="CA462" i="3"/>
  <c r="CA461" i="3"/>
  <c r="CA460" i="3"/>
  <c r="CA459" i="3"/>
  <c r="CA458" i="3"/>
  <c r="CA457" i="3"/>
  <c r="CA456" i="3"/>
  <c r="CA455" i="3"/>
  <c r="CA454" i="3"/>
  <c r="CA453" i="3"/>
  <c r="CA452" i="3"/>
  <c r="CA451" i="3"/>
  <c r="CA450" i="3"/>
  <c r="CA449" i="3"/>
  <c r="CA448" i="3"/>
  <c r="CA447" i="3"/>
  <c r="CA446" i="3"/>
  <c r="CA445" i="3"/>
  <c r="CA444" i="3"/>
  <c r="CA443" i="3"/>
  <c r="CA442" i="3"/>
  <c r="CA441" i="3"/>
  <c r="CA440" i="3"/>
  <c r="CA439" i="3"/>
  <c r="CA438" i="3"/>
  <c r="CA437" i="3"/>
  <c r="CA436" i="3"/>
  <c r="CA435" i="3"/>
  <c r="CA434" i="3"/>
  <c r="CA433" i="3"/>
  <c r="CA432" i="3"/>
  <c r="CA431" i="3"/>
  <c r="CA430" i="3"/>
  <c r="CA429" i="3"/>
  <c r="CA428" i="3"/>
  <c r="CA427" i="3"/>
  <c r="CA426" i="3"/>
  <c r="CA425" i="3"/>
  <c r="CA424" i="3"/>
  <c r="CA423" i="3"/>
  <c r="CA422" i="3"/>
  <c r="CA421" i="3"/>
  <c r="CA420" i="3"/>
  <c r="CA419" i="3"/>
  <c r="CA418" i="3"/>
  <c r="CA417" i="3"/>
  <c r="CA416" i="3"/>
  <c r="CA415" i="3"/>
  <c r="CA414" i="3"/>
  <c r="CA413" i="3"/>
  <c r="CA412" i="3"/>
  <c r="CA411" i="3"/>
  <c r="CA410" i="3"/>
  <c r="CA409" i="3"/>
  <c r="CA408" i="3"/>
  <c r="CA407" i="3"/>
  <c r="CA406" i="3"/>
  <c r="CA405" i="3"/>
  <c r="CA404" i="3"/>
  <c r="CA403" i="3"/>
  <c r="CA402" i="3"/>
  <c r="CA401" i="3"/>
  <c r="CA400" i="3"/>
  <c r="CA399" i="3"/>
  <c r="CA398" i="3"/>
  <c r="CA397" i="3"/>
  <c r="CA396" i="3"/>
  <c r="CA395" i="3"/>
  <c r="CA394" i="3"/>
  <c r="CA393" i="3"/>
  <c r="CA392" i="3"/>
  <c r="CA391" i="3"/>
  <c r="CA390" i="3"/>
  <c r="CA389" i="3"/>
  <c r="CA388" i="3"/>
  <c r="CA387" i="3"/>
  <c r="CA386" i="3"/>
  <c r="CA385" i="3"/>
  <c r="CA384" i="3"/>
  <c r="CA383" i="3"/>
  <c r="CA382" i="3"/>
  <c r="CA381" i="3"/>
  <c r="CA380" i="3"/>
  <c r="CA379" i="3"/>
  <c r="CA378" i="3"/>
  <c r="CA377" i="3"/>
  <c r="CA376" i="3"/>
  <c r="CA375" i="3"/>
  <c r="CA374" i="3"/>
  <c r="CA373" i="3"/>
  <c r="CA372" i="3"/>
  <c r="CA371" i="3"/>
  <c r="CA370" i="3"/>
  <c r="CA369" i="3"/>
  <c r="CA368" i="3"/>
  <c r="CA367" i="3"/>
  <c r="CA366" i="3"/>
  <c r="CA365" i="3"/>
  <c r="CA364" i="3"/>
  <c r="CA363" i="3"/>
  <c r="CA362" i="3"/>
  <c r="CA361" i="3"/>
  <c r="CA360" i="3"/>
  <c r="CA359" i="3"/>
  <c r="CA358" i="3"/>
  <c r="CA357" i="3"/>
  <c r="CA356" i="3"/>
  <c r="CA355" i="3"/>
  <c r="CA354" i="3"/>
  <c r="CA353" i="3"/>
  <c r="CA352" i="3"/>
  <c r="CA351" i="3"/>
  <c r="CA350" i="3"/>
  <c r="CA349" i="3"/>
  <c r="CA348" i="3"/>
  <c r="CA347" i="3"/>
  <c r="CA346" i="3"/>
  <c r="CA345" i="3"/>
  <c r="CA344" i="3"/>
  <c r="CA343" i="3"/>
  <c r="CA342" i="3"/>
  <c r="CA341" i="3"/>
  <c r="CA340" i="3"/>
  <c r="CA339" i="3"/>
  <c r="CA338" i="3"/>
  <c r="CA337" i="3"/>
  <c r="CA336" i="3"/>
  <c r="CA335" i="3"/>
  <c r="CA334" i="3"/>
  <c r="CA333" i="3"/>
  <c r="CA332" i="3"/>
  <c r="CA331" i="3"/>
  <c r="CA330" i="3"/>
  <c r="CA329" i="3"/>
  <c r="CA328" i="3"/>
  <c r="CA327" i="3"/>
  <c r="CA326" i="3"/>
  <c r="CA325" i="3"/>
  <c r="CA324" i="3"/>
  <c r="CA323" i="3"/>
  <c r="CA322" i="3"/>
  <c r="CA321" i="3"/>
  <c r="CA320" i="3"/>
  <c r="CA319" i="3"/>
  <c r="CA318" i="3"/>
  <c r="CA317" i="3"/>
  <c r="CA316" i="3"/>
  <c r="CA315" i="3"/>
  <c r="CA314" i="3"/>
  <c r="CA313" i="3"/>
  <c r="CA312" i="3"/>
  <c r="CA311" i="3"/>
  <c r="CA310" i="3"/>
  <c r="CA309" i="3"/>
  <c r="CA308" i="3"/>
  <c r="CA307" i="3"/>
  <c r="CA306" i="3"/>
  <c r="CA305" i="3"/>
  <c r="CA304" i="3"/>
  <c r="CA303" i="3"/>
  <c r="CA302" i="3"/>
  <c r="CA301" i="3"/>
  <c r="CA300" i="3"/>
  <c r="CA299" i="3"/>
  <c r="CA298" i="3"/>
  <c r="CA297" i="3"/>
  <c r="CA296" i="3"/>
  <c r="CA295" i="3"/>
  <c r="CA294" i="3"/>
  <c r="CA293" i="3"/>
  <c r="CA292" i="3"/>
  <c r="CA291" i="3"/>
  <c r="CA290" i="3"/>
  <c r="CA289" i="3"/>
  <c r="CA288" i="3"/>
  <c r="CA287" i="3"/>
  <c r="CA286" i="3"/>
  <c r="CA285" i="3"/>
  <c r="CA284" i="3"/>
  <c r="CA283" i="3"/>
  <c r="CA282" i="3"/>
  <c r="CA281" i="3"/>
  <c r="CA280" i="3"/>
  <c r="CA279" i="3"/>
  <c r="CA278" i="3"/>
  <c r="CA277" i="3"/>
  <c r="CA276" i="3"/>
  <c r="CA275" i="3"/>
  <c r="CA274" i="3"/>
  <c r="CA273" i="3"/>
  <c r="CA272" i="3"/>
  <c r="CA271" i="3"/>
  <c r="CA270" i="3"/>
  <c r="CA269" i="3"/>
  <c r="CA268" i="3"/>
  <c r="CA267" i="3"/>
  <c r="CA266" i="3"/>
  <c r="CA265" i="3"/>
  <c r="CA264" i="3"/>
  <c r="CA263" i="3"/>
  <c r="CA262" i="3"/>
  <c r="CA261" i="3"/>
  <c r="CA260" i="3"/>
  <c r="CA259" i="3"/>
  <c r="CA258" i="3"/>
  <c r="CA257" i="3"/>
  <c r="CA256" i="3"/>
  <c r="CA255" i="3"/>
  <c r="CA254" i="3"/>
  <c r="CA253" i="3"/>
  <c r="CA252" i="3"/>
  <c r="CA251" i="3"/>
  <c r="CA250" i="3"/>
  <c r="CA249" i="3"/>
  <c r="CA248" i="3"/>
  <c r="CA247" i="3"/>
  <c r="CA246" i="3"/>
  <c r="CA245" i="3"/>
  <c r="CA244" i="3"/>
  <c r="CA243" i="3"/>
  <c r="CA242" i="3"/>
  <c r="CA241" i="3"/>
  <c r="CA240" i="3"/>
  <c r="CA239" i="3"/>
  <c r="CA238" i="3"/>
  <c r="CA237" i="3"/>
  <c r="CA236" i="3"/>
  <c r="CA235" i="3"/>
  <c r="CA234" i="3"/>
  <c r="CA233" i="3"/>
  <c r="CA232" i="3"/>
  <c r="CA231" i="3"/>
  <c r="CA230" i="3"/>
  <c r="CA229" i="3"/>
  <c r="CA228" i="3"/>
  <c r="CA227" i="3"/>
  <c r="CA226" i="3"/>
  <c r="CA225" i="3"/>
  <c r="CA224" i="3"/>
  <c r="CA223" i="3"/>
  <c r="CA222" i="3"/>
  <c r="CA221" i="3"/>
  <c r="CA220" i="3"/>
  <c r="CA219" i="3"/>
  <c r="CA218" i="3"/>
  <c r="CA217" i="3"/>
  <c r="CA216" i="3"/>
  <c r="CA215" i="3"/>
  <c r="CA214" i="3"/>
  <c r="CA213" i="3"/>
  <c r="CA212" i="3"/>
  <c r="CA211" i="3"/>
  <c r="CA210" i="3"/>
  <c r="CA209" i="3"/>
  <c r="CA208" i="3"/>
  <c r="CA207" i="3"/>
  <c r="CA206" i="3"/>
  <c r="CA205" i="3"/>
  <c r="CA204" i="3"/>
  <c r="CA203" i="3"/>
  <c r="CA202" i="3"/>
  <c r="CA201" i="3"/>
  <c r="CA200" i="3"/>
  <c r="CA199" i="3"/>
  <c r="CA198" i="3"/>
  <c r="CA197" i="3"/>
  <c r="CA196" i="3"/>
  <c r="CA195" i="3"/>
  <c r="CA194" i="3"/>
  <c r="CA193" i="3"/>
  <c r="CA192" i="3"/>
  <c r="CA191" i="3"/>
  <c r="CA190" i="3"/>
  <c r="CA189" i="3"/>
  <c r="CA188" i="3"/>
  <c r="CA187" i="3"/>
  <c r="CA186" i="3"/>
  <c r="CA185" i="3"/>
  <c r="CA184" i="3"/>
  <c r="CA183" i="3"/>
  <c r="CA182" i="3"/>
  <c r="CA181" i="3"/>
  <c r="CA180" i="3"/>
  <c r="CA179" i="3"/>
  <c r="CA178" i="3"/>
  <c r="CA177" i="3"/>
  <c r="CA176" i="3"/>
  <c r="CA175" i="3"/>
  <c r="CA174" i="3"/>
  <c r="CA173" i="3"/>
  <c r="CA172" i="3"/>
  <c r="CA171" i="3"/>
  <c r="CA170" i="3"/>
  <c r="CA169" i="3"/>
  <c r="CA168" i="3"/>
  <c r="CA167" i="3"/>
  <c r="CA166" i="3"/>
  <c r="CA165" i="3"/>
  <c r="CA164" i="3"/>
  <c r="CA163" i="3"/>
  <c r="CA162" i="3"/>
  <c r="CA161" i="3"/>
  <c r="CA160" i="3"/>
  <c r="CA159" i="3"/>
  <c r="CA158" i="3"/>
  <c r="CA157" i="3"/>
  <c r="CA156" i="3"/>
  <c r="CA155" i="3"/>
  <c r="CA154" i="3"/>
  <c r="CA153" i="3"/>
  <c r="CA152" i="3"/>
  <c r="CA151" i="3"/>
  <c r="CA150" i="3"/>
  <c r="CA149" i="3"/>
  <c r="CA148" i="3"/>
  <c r="CA147" i="3"/>
  <c r="CA146" i="3"/>
  <c r="CA145" i="3"/>
  <c r="CA144" i="3"/>
  <c r="CA143" i="3"/>
  <c r="CA142" i="3"/>
  <c r="CA141" i="3"/>
  <c r="CA140" i="3"/>
  <c r="CA139" i="3"/>
  <c r="CA138" i="3"/>
  <c r="CA137" i="3"/>
  <c r="CA136" i="3"/>
  <c r="CA135" i="3"/>
  <c r="CA134" i="3"/>
  <c r="CA133" i="3"/>
  <c r="CA132" i="3"/>
  <c r="CA131" i="3"/>
  <c r="CA130" i="3"/>
  <c r="CA129" i="3"/>
  <c r="CA128" i="3"/>
  <c r="CA127" i="3"/>
  <c r="CA126" i="3"/>
  <c r="CA125" i="3"/>
  <c r="CA124" i="3"/>
  <c r="CA123" i="3"/>
  <c r="CA122" i="3"/>
  <c r="CA121" i="3"/>
  <c r="CA120" i="3"/>
  <c r="CA119" i="3"/>
  <c r="CA118" i="3"/>
  <c r="CA117" i="3"/>
  <c r="CA116" i="3"/>
  <c r="CA115" i="3"/>
  <c r="CA114" i="3"/>
  <c r="CA113" i="3"/>
  <c r="CA112" i="3"/>
  <c r="CA111" i="3"/>
  <c r="CA110" i="3"/>
  <c r="CA109" i="3"/>
  <c r="CA108" i="3"/>
  <c r="CA107" i="3"/>
  <c r="CA106" i="3"/>
  <c r="CA105" i="3"/>
  <c r="CA104" i="3"/>
  <c r="CA103" i="3"/>
  <c r="CA102" i="3"/>
  <c r="CA101" i="3"/>
  <c r="CA100" i="3"/>
  <c r="CA99" i="3"/>
  <c r="CA98" i="3"/>
  <c r="CA97" i="3"/>
  <c r="CA96" i="3"/>
  <c r="CA95" i="3"/>
  <c r="CA94" i="3"/>
  <c r="CA93" i="3"/>
  <c r="CA92" i="3"/>
  <c r="CA91" i="3"/>
  <c r="CA90" i="3"/>
  <c r="CA89" i="3"/>
  <c r="CA88" i="3"/>
  <c r="CA87" i="3"/>
  <c r="CA86" i="3"/>
  <c r="CA85" i="3"/>
  <c r="CA84" i="3"/>
  <c r="CA83" i="3"/>
  <c r="CA82" i="3"/>
  <c r="CA81" i="3"/>
  <c r="CA80" i="3"/>
  <c r="CA79" i="3"/>
  <c r="CA78" i="3"/>
  <c r="CA77" i="3"/>
  <c r="CA76" i="3"/>
  <c r="CA75" i="3"/>
  <c r="CA74" i="3"/>
  <c r="CA73" i="3"/>
  <c r="CA72" i="3"/>
  <c r="CA71" i="3"/>
  <c r="CA70" i="3"/>
  <c r="CA69" i="3"/>
  <c r="CA68" i="3"/>
  <c r="CA67" i="3"/>
  <c r="CA66" i="3"/>
  <c r="CA65" i="3"/>
  <c r="CA64" i="3"/>
  <c r="CA63" i="3"/>
  <c r="CA62" i="3"/>
  <c r="CA61" i="3"/>
  <c r="CA60" i="3"/>
  <c r="CA59" i="3"/>
  <c r="CA58" i="3"/>
  <c r="CA57" i="3"/>
  <c r="CA56" i="3"/>
  <c r="CA55" i="3"/>
  <c r="CA54" i="3"/>
  <c r="CA53" i="3"/>
  <c r="CA52" i="3"/>
  <c r="CA51" i="3"/>
  <c r="CA50" i="3"/>
  <c r="CA49" i="3"/>
  <c r="CA48" i="3"/>
  <c r="CA47" i="3"/>
  <c r="CA46" i="3"/>
  <c r="CA45" i="3"/>
  <c r="CA44" i="3"/>
  <c r="CA43" i="3"/>
  <c r="CA42" i="3"/>
  <c r="CA41" i="3"/>
  <c r="CA40" i="3"/>
  <c r="CA39" i="3"/>
  <c r="CA38" i="3"/>
  <c r="CA37" i="3"/>
  <c r="CA36" i="3"/>
  <c r="CA35" i="3"/>
  <c r="CA34" i="3"/>
  <c r="CA33" i="3"/>
  <c r="CA32" i="3"/>
  <c r="CA31" i="3"/>
  <c r="CA30" i="3"/>
  <c r="CA29" i="3"/>
  <c r="CA28" i="3"/>
  <c r="CA27" i="3"/>
  <c r="CA26" i="3"/>
  <c r="CA25" i="3"/>
  <c r="CA24" i="3"/>
  <c r="CA23" i="3"/>
  <c r="CA22" i="3"/>
  <c r="CA21" i="3"/>
  <c r="CA20" i="3"/>
  <c r="CA19" i="3"/>
  <c r="CA18" i="3"/>
  <c r="CA17" i="3"/>
  <c r="CA16" i="3"/>
  <c r="CA15" i="3"/>
  <c r="CA14" i="3"/>
  <c r="CA13" i="3"/>
  <c r="CA12" i="3"/>
  <c r="CA11" i="3"/>
  <c r="CA10" i="3"/>
  <c r="CA9" i="3"/>
  <c r="CA8" i="3"/>
  <c r="CA7" i="3"/>
  <c r="CA6" i="3"/>
  <c r="CA5" i="3"/>
  <c r="CA4" i="3"/>
  <c r="BF185" i="3"/>
  <c r="BF188" i="3"/>
  <c r="BH185" i="3"/>
  <c r="BH186" i="3"/>
  <c r="BF184" i="3"/>
  <c r="BF183" i="3"/>
  <c r="BF182" i="3"/>
  <c r="BF181" i="3"/>
  <c r="BF180" i="3"/>
  <c r="BI180" i="3" s="1"/>
  <c r="AJ180" i="3" s="1"/>
  <c r="BF179" i="3"/>
  <c r="BF178" i="3"/>
  <c r="BF177" i="3"/>
  <c r="BF176" i="3"/>
  <c r="BF175" i="3"/>
  <c r="BF174" i="3"/>
  <c r="BF173" i="3"/>
  <c r="BF172" i="3"/>
  <c r="BF171" i="3"/>
  <c r="BF170" i="3"/>
  <c r="BF169" i="3"/>
  <c r="BF168" i="3"/>
  <c r="BF167" i="3"/>
  <c r="BH165" i="3"/>
  <c r="BH164" i="3"/>
  <c r="BH163" i="3"/>
  <c r="BH162" i="3"/>
  <c r="BI162" i="3" s="1"/>
  <c r="AJ162" i="3" s="1"/>
  <c r="BH161" i="3"/>
  <c r="BI161" i="3" s="1"/>
  <c r="BH160" i="3"/>
  <c r="BI160" i="3" s="1"/>
  <c r="AJ160" i="3" s="1"/>
  <c r="BH159" i="3"/>
  <c r="BI159" i="3" s="1"/>
  <c r="AJ159" i="3" s="1"/>
  <c r="BH158" i="3"/>
  <c r="BI158" i="3" s="1"/>
  <c r="AJ158" i="3" s="1"/>
  <c r="B162" i="3"/>
  <c r="B2291" i="3"/>
  <c r="BF2265" i="3"/>
  <c r="BF2284" i="3"/>
  <c r="BF2283" i="3"/>
  <c r="BF2282" i="3"/>
  <c r="BF2281" i="3"/>
  <c r="BF2280" i="3"/>
  <c r="BF2279" i="3"/>
  <c r="BF2278" i="3"/>
  <c r="BF2277" i="3"/>
  <c r="BF2276" i="3"/>
  <c r="BF2275" i="3"/>
  <c r="BF2274" i="3"/>
  <c r="BF2273" i="3"/>
  <c r="BF2272" i="3"/>
  <c r="BF2271" i="3"/>
  <c r="BF2270" i="3"/>
  <c r="BF2269" i="3"/>
  <c r="BF2268" i="3"/>
  <c r="BF2267" i="3"/>
  <c r="BF2266" i="3"/>
  <c r="BF2261" i="3"/>
  <c r="BF2260" i="3"/>
  <c r="BF2259" i="3"/>
  <c r="BF2258" i="3"/>
  <c r="BF2257" i="3"/>
  <c r="BF2256" i="3"/>
  <c r="BF2255" i="3"/>
  <c r="BF2253" i="3"/>
  <c r="BF2252" i="3"/>
  <c r="BF2251" i="3"/>
  <c r="BF2250" i="3"/>
  <c r="BF2249" i="3"/>
  <c r="BF2248" i="3"/>
  <c r="BE2284" i="3"/>
  <c r="BI2284" i="3" s="1"/>
  <c r="AJ2284" i="3" s="1"/>
  <c r="BE2283" i="3"/>
  <c r="BI2283" i="3" s="1"/>
  <c r="AJ2283" i="3" s="1"/>
  <c r="BE2282" i="3"/>
  <c r="BI2282" i="3" s="1"/>
  <c r="AJ2282" i="3" s="1"/>
  <c r="BE2281" i="3"/>
  <c r="BI2281" i="3" s="1"/>
  <c r="AJ2281" i="3" s="1"/>
  <c r="BE2280" i="3"/>
  <c r="BI2280" i="3" s="1"/>
  <c r="AJ2280" i="3" s="1"/>
  <c r="BE2279" i="3"/>
  <c r="BE2278" i="3"/>
  <c r="BI2278" i="3" s="1"/>
  <c r="AJ2278" i="3" s="1"/>
  <c r="BE2277" i="3"/>
  <c r="BE2276" i="3"/>
  <c r="BI2276" i="3" s="1"/>
  <c r="AJ2276" i="3" s="1"/>
  <c r="BE2275" i="3"/>
  <c r="BI2275" i="3" s="1"/>
  <c r="AJ2275" i="3" s="1"/>
  <c r="BE2274" i="3"/>
  <c r="BI2274" i="3" s="1"/>
  <c r="AJ2274" i="3" s="1"/>
  <c r="BE2273" i="3"/>
  <c r="BI2273" i="3" s="1"/>
  <c r="AJ2273" i="3" s="1"/>
  <c r="BE2272" i="3"/>
  <c r="BI2272" i="3" s="1"/>
  <c r="AJ2272" i="3" s="1"/>
  <c r="BE2271" i="3"/>
  <c r="BE2270" i="3"/>
  <c r="BI2270" i="3" s="1"/>
  <c r="AJ2270" i="3" s="1"/>
  <c r="BE2269" i="3"/>
  <c r="BE2268" i="3"/>
  <c r="BE2267" i="3"/>
  <c r="BE2266" i="3"/>
  <c r="BI2266" i="3" s="1"/>
  <c r="AJ2266" i="3" s="1"/>
  <c r="BE2265" i="3"/>
  <c r="BE2264" i="3"/>
  <c r="BE2263" i="3"/>
  <c r="BE2262" i="3"/>
  <c r="BE2261" i="3"/>
  <c r="BE2260" i="3"/>
  <c r="BE2259" i="3"/>
  <c r="BE2258" i="3"/>
  <c r="BI2258" i="3" s="1"/>
  <c r="AJ2258" i="3" s="1"/>
  <c r="BE2257" i="3"/>
  <c r="BE2256" i="3"/>
  <c r="BE2255" i="3"/>
  <c r="BE2254" i="3"/>
  <c r="BE2253" i="3"/>
  <c r="BE2252" i="3"/>
  <c r="BE2251" i="3"/>
  <c r="BE2250" i="3"/>
  <c r="BE2249" i="3"/>
  <c r="BE2248" i="3"/>
  <c r="BE2247" i="3"/>
  <c r="BE2246" i="3"/>
  <c r="BE2245" i="3"/>
  <c r="B2245" i="3"/>
  <c r="BG2220" i="3"/>
  <c r="BG2219" i="3"/>
  <c r="BG2218" i="3"/>
  <c r="BG2217" i="3"/>
  <c r="BG2216" i="3"/>
  <c r="BG2215" i="3"/>
  <c r="BG2214" i="3"/>
  <c r="BG2213" i="3"/>
  <c r="BG2212" i="3"/>
  <c r="BG2211" i="3"/>
  <c r="BF2240" i="3"/>
  <c r="BF2239" i="3"/>
  <c r="BF2238" i="3"/>
  <c r="BF2237" i="3"/>
  <c r="BF2236" i="3"/>
  <c r="BF2235" i="3"/>
  <c r="BF2234" i="3"/>
  <c r="BF2233" i="3"/>
  <c r="BF2232" i="3"/>
  <c r="BF2231" i="3"/>
  <c r="BF2230" i="3"/>
  <c r="BF2229" i="3"/>
  <c r="BF2228" i="3"/>
  <c r="BF2227" i="3"/>
  <c r="BF2226" i="3"/>
  <c r="BF2225" i="3"/>
  <c r="BF2224" i="3"/>
  <c r="BF2223" i="3"/>
  <c r="BF2222" i="3"/>
  <c r="BF2221" i="3"/>
  <c r="BF2220" i="3"/>
  <c r="BI2220" i="3" s="1"/>
  <c r="AJ2220" i="3" s="1"/>
  <c r="BF2219" i="3"/>
  <c r="BF2218" i="3"/>
  <c r="BF2217" i="3"/>
  <c r="BI2217" i="3" s="1"/>
  <c r="AJ2217" i="3" s="1"/>
  <c r="BF2216" i="3"/>
  <c r="BI2216" i="3" s="1"/>
  <c r="AJ2216" i="3" s="1"/>
  <c r="BF2215" i="3"/>
  <c r="BF2214" i="3"/>
  <c r="BF2213" i="3"/>
  <c r="BI2213" i="3" s="1"/>
  <c r="AJ2213" i="3" s="1"/>
  <c r="BF2212" i="3"/>
  <c r="BI2212" i="3" s="1"/>
  <c r="AJ2212" i="3" s="1"/>
  <c r="BF2211" i="3"/>
  <c r="BH2219" i="3"/>
  <c r="BH2218" i="3"/>
  <c r="BH2217" i="3"/>
  <c r="BH2216" i="3"/>
  <c r="B2210" i="3"/>
  <c r="BH2210" i="3"/>
  <c r="BI2210" i="3" s="1"/>
  <c r="AJ2210" i="3" s="1"/>
  <c r="BH905" i="3"/>
  <c r="BH904" i="3"/>
  <c r="BH903" i="3"/>
  <c r="BH902" i="3"/>
  <c r="BH901" i="3"/>
  <c r="BH900" i="3"/>
  <c r="BH899" i="3"/>
  <c r="BH898" i="3"/>
  <c r="BH897" i="3"/>
  <c r="BF91" i="3"/>
  <c r="BF92" i="3"/>
  <c r="BI92" i="3" s="1"/>
  <c r="AJ92" i="3" s="1"/>
  <c r="BH107" i="3"/>
  <c r="BH106" i="3"/>
  <c r="BH105" i="3"/>
  <c r="BH104" i="3"/>
  <c r="BH103" i="3"/>
  <c r="BH102" i="3"/>
  <c r="BH101" i="3"/>
  <c r="BH100" i="3"/>
  <c r="BH99" i="3"/>
  <c r="BH98" i="3"/>
  <c r="BH97" i="3"/>
  <c r="BH96" i="3"/>
  <c r="BH95" i="3"/>
  <c r="BH94" i="3"/>
  <c r="BH93" i="3"/>
  <c r="BH92" i="3"/>
  <c r="BH91" i="3"/>
  <c r="BH90" i="3"/>
  <c r="BI90" i="3" s="1"/>
  <c r="AJ90" i="3" s="1"/>
  <c r="BH89" i="3"/>
  <c r="BI89" i="3" s="1"/>
  <c r="AJ89" i="3" s="1"/>
  <c r="BH88" i="3"/>
  <c r="BI88" i="3" s="1"/>
  <c r="AJ88" i="3" s="1"/>
  <c r="BH87" i="3"/>
  <c r="BI87" i="3" s="1"/>
  <c r="AJ87" i="3" s="1"/>
  <c r="BH86" i="3"/>
  <c r="BI86" i="3" s="1"/>
  <c r="AJ86" i="3" s="1"/>
  <c r="BH85" i="3"/>
  <c r="BI85" i="3" s="1"/>
  <c r="AJ85" i="3" s="1"/>
  <c r="BH84" i="3"/>
  <c r="BI84" i="3" s="1"/>
  <c r="AJ84" i="3" s="1"/>
  <c r="BH83" i="3"/>
  <c r="BI83" i="3" s="1"/>
  <c r="AJ83" i="3" s="1"/>
  <c r="BH82" i="3"/>
  <c r="BH81" i="3"/>
  <c r="BH80" i="3"/>
  <c r="BH79" i="3"/>
  <c r="BH78" i="3"/>
  <c r="BH77" i="3"/>
  <c r="BI77" i="3" s="1"/>
  <c r="AJ77" i="3" s="1"/>
  <c r="BH76" i="3"/>
  <c r="BI76" i="3" s="1"/>
  <c r="AJ76" i="3" s="1"/>
  <c r="BH75" i="3"/>
  <c r="BH74" i="3"/>
  <c r="BH73" i="3"/>
  <c r="BH72" i="3"/>
  <c r="BH71" i="3"/>
  <c r="BH70" i="3"/>
  <c r="BI70" i="3" s="1"/>
  <c r="AJ70" i="3" s="1"/>
  <c r="BH69" i="3"/>
  <c r="BI69" i="3" s="1"/>
  <c r="AJ69" i="3" s="1"/>
  <c r="BH68" i="3"/>
  <c r="BH66" i="3"/>
  <c r="BH65" i="3"/>
  <c r="BH64" i="3"/>
  <c r="BH63" i="3"/>
  <c r="BH62" i="3"/>
  <c r="BH58" i="3"/>
  <c r="BH57" i="3"/>
  <c r="BH56" i="3"/>
  <c r="BI56" i="3"/>
  <c r="AJ56" i="3" s="1"/>
  <c r="BF82" i="3"/>
  <c r="BI82" i="3" s="1"/>
  <c r="AJ82" i="3" s="1"/>
  <c r="BF81" i="3"/>
  <c r="BI81" i="3" s="1"/>
  <c r="AJ81" i="3" s="1"/>
  <c r="BF80" i="3"/>
  <c r="BI80" i="3" s="1"/>
  <c r="AJ80" i="3" s="1"/>
  <c r="BF79" i="3"/>
  <c r="BI79" i="3" s="1"/>
  <c r="AJ79" i="3" s="1"/>
  <c r="BF78" i="3"/>
  <c r="BI78" i="3" s="1"/>
  <c r="AJ78" i="3" s="1"/>
  <c r="BF75" i="3"/>
  <c r="BI75" i="3" s="1"/>
  <c r="AJ75" i="3" s="1"/>
  <c r="BF74" i="3"/>
  <c r="BI74" i="3" s="1"/>
  <c r="AJ74" i="3" s="1"/>
  <c r="BF73" i="3"/>
  <c r="BI73" i="3" s="1"/>
  <c r="AJ73" i="3" s="1"/>
  <c r="BF72" i="3"/>
  <c r="BF71" i="3"/>
  <c r="BF66" i="3"/>
  <c r="BI66" i="3" s="1"/>
  <c r="AJ66" i="3" s="1"/>
  <c r="BF65" i="3"/>
  <c r="BF64" i="3"/>
  <c r="BF63" i="3"/>
  <c r="BF62" i="3"/>
  <c r="P85" i="3"/>
  <c r="I1008" i="3" s="1"/>
  <c r="BE2013" i="3"/>
  <c r="BE2012" i="3"/>
  <c r="BE2011" i="3"/>
  <c r="BE2010" i="3"/>
  <c r="BE2009" i="3"/>
  <c r="BE2008" i="3"/>
  <c r="BE2007" i="3"/>
  <c r="BE2006" i="3"/>
  <c r="BE2005" i="3"/>
  <c r="BE2004" i="3"/>
  <c r="BE2003" i="3"/>
  <c r="BE2002" i="3"/>
  <c r="BE2001" i="3"/>
  <c r="BE2000" i="3"/>
  <c r="BE1999" i="3"/>
  <c r="BE1998" i="3"/>
  <c r="BE1997" i="3"/>
  <c r="BE1996" i="3"/>
  <c r="BE1995" i="3"/>
  <c r="BE1994" i="3"/>
  <c r="BE1993" i="3"/>
  <c r="BE1992" i="3"/>
  <c r="BE1991" i="3"/>
  <c r="BE1990" i="3"/>
  <c r="BE1989" i="3"/>
  <c r="BE1988" i="3"/>
  <c r="BE1987" i="3"/>
  <c r="BE1986" i="3"/>
  <c r="BE1985" i="3"/>
  <c r="BE1984" i="3"/>
  <c r="BE1983" i="3"/>
  <c r="BE1982" i="3"/>
  <c r="BE1981" i="3"/>
  <c r="O2012" i="3"/>
  <c r="X1975" i="3"/>
  <c r="M1975" i="3"/>
  <c r="BH1974" i="3"/>
  <c r="BF1974" i="3"/>
  <c r="BH1973" i="3"/>
  <c r="BF1973" i="3"/>
  <c r="BH1972" i="3"/>
  <c r="BF1972" i="3"/>
  <c r="BH1971" i="3"/>
  <c r="BF1971" i="3"/>
  <c r="BH1970" i="3"/>
  <c r="BF1970" i="3"/>
  <c r="BH1969" i="3"/>
  <c r="BF1969" i="3"/>
  <c r="BH1968" i="3"/>
  <c r="BF1968" i="3"/>
  <c r="BH1967" i="3"/>
  <c r="BF1967" i="3"/>
  <c r="BH1966" i="3"/>
  <c r="BF1966" i="3"/>
  <c r="BH1965" i="3"/>
  <c r="BF1965" i="3"/>
  <c r="BE1976" i="3"/>
  <c r="BE1975" i="3"/>
  <c r="BE1974" i="3"/>
  <c r="BE1973" i="3"/>
  <c r="BI1973" i="3" s="1"/>
  <c r="AJ1973" i="3" s="1"/>
  <c r="BE1972" i="3"/>
  <c r="BI1972" i="3" s="1"/>
  <c r="AJ1972" i="3" s="1"/>
  <c r="BE1971" i="3"/>
  <c r="BE1970" i="3"/>
  <c r="BE1969" i="3"/>
  <c r="BI1969" i="3" s="1"/>
  <c r="AJ1969" i="3" s="1"/>
  <c r="BE1968" i="3"/>
  <c r="BI1968" i="3" s="1"/>
  <c r="AJ1968" i="3" s="1"/>
  <c r="BE1967" i="3"/>
  <c r="BI1967" i="3" s="1"/>
  <c r="AJ1967" i="3" s="1"/>
  <c r="BE1966" i="3"/>
  <c r="BE1965" i="3"/>
  <c r="BE1964" i="3"/>
  <c r="BE1963" i="3"/>
  <c r="BE1962" i="3"/>
  <c r="BE1961" i="3"/>
  <c r="BE1960" i="3"/>
  <c r="BE1959" i="3"/>
  <c r="BE1958" i="3"/>
  <c r="BE1957" i="3"/>
  <c r="BE1956" i="3"/>
  <c r="BE1955" i="3"/>
  <c r="BE1954" i="3"/>
  <c r="BE1953" i="3"/>
  <c r="BE1952" i="3"/>
  <c r="BE1951" i="3"/>
  <c r="BE1950" i="3"/>
  <c r="BE1949" i="3"/>
  <c r="BE1948" i="3"/>
  <c r="BE1947" i="3"/>
  <c r="BE1946" i="3"/>
  <c r="BE1945" i="3"/>
  <c r="BE1944" i="3"/>
  <c r="BE1943" i="3"/>
  <c r="BE1942" i="3"/>
  <c r="BE1941" i="3"/>
  <c r="BE1940" i="3"/>
  <c r="BE1939" i="3"/>
  <c r="BE1938" i="3"/>
  <c r="BH1870" i="3"/>
  <c r="BE1870" i="3"/>
  <c r="BI1870" i="3" s="1"/>
  <c r="AJ1870" i="3" s="1"/>
  <c r="BH1881" i="3"/>
  <c r="BE1881" i="3"/>
  <c r="BH1891" i="3"/>
  <c r="BE1891" i="3"/>
  <c r="BI1891" i="3" s="1"/>
  <c r="AJ1891" i="3" s="1"/>
  <c r="BH1890" i="3"/>
  <c r="BF1890" i="3"/>
  <c r="BH1889" i="3"/>
  <c r="BF1889" i="3"/>
  <c r="BH1888" i="3"/>
  <c r="BF1888" i="3"/>
  <c r="BH1887" i="3"/>
  <c r="BF1887" i="3"/>
  <c r="BH1886" i="3"/>
  <c r="BF1886" i="3"/>
  <c r="BH1877" i="3"/>
  <c r="BF1877" i="3"/>
  <c r="BH1876" i="3"/>
  <c r="BF1876" i="3"/>
  <c r="BH1875" i="3"/>
  <c r="BF1875" i="3"/>
  <c r="BH1866" i="3"/>
  <c r="BF1866" i="3"/>
  <c r="BH1865" i="3"/>
  <c r="BF1865" i="3"/>
  <c r="BH1864" i="3"/>
  <c r="BF1864" i="3"/>
  <c r="BH1863" i="3"/>
  <c r="BF1863" i="3"/>
  <c r="BH1862" i="3"/>
  <c r="BF1862" i="3"/>
  <c r="BH1861" i="3"/>
  <c r="BF1861" i="3"/>
  <c r="BH1860" i="3"/>
  <c r="BF1860" i="3"/>
  <c r="BH1859" i="3"/>
  <c r="BF1859" i="3"/>
  <c r="AB1891" i="3"/>
  <c r="U1891" i="3"/>
  <c r="U1881" i="3"/>
  <c r="AB1870" i="3"/>
  <c r="U1870" i="3"/>
  <c r="AB1858" i="3"/>
  <c r="U1858" i="3"/>
  <c r="BF1900" i="3"/>
  <c r="U1904" i="3"/>
  <c r="BF1811" i="3"/>
  <c r="BF1812" i="3"/>
  <c r="BF1813" i="3"/>
  <c r="BF1814" i="3"/>
  <c r="BF1824" i="3"/>
  <c r="BF1823" i="3"/>
  <c r="BF1822" i="3"/>
  <c r="BF1821" i="3"/>
  <c r="BF1820" i="3"/>
  <c r="BF1819" i="3"/>
  <c r="BF1818" i="3"/>
  <c r="BF1817" i="3"/>
  <c r="BF1816" i="3"/>
  <c r="BH1804" i="3"/>
  <c r="BF1804" i="3"/>
  <c r="BH1803" i="3"/>
  <c r="BF1803" i="3"/>
  <c r="BH1802" i="3"/>
  <c r="BF1802" i="3"/>
  <c r="BH1801" i="3"/>
  <c r="BF1801" i="3"/>
  <c r="BH1810" i="3"/>
  <c r="BH1800" i="3"/>
  <c r="BH1799" i="3"/>
  <c r="BH1798" i="3"/>
  <c r="BH1797" i="3"/>
  <c r="BH1796" i="3"/>
  <c r="BH1795" i="3"/>
  <c r="BI1795" i="3" s="1"/>
  <c r="AJ1795" i="3" s="1"/>
  <c r="BH1794" i="3"/>
  <c r="BE1824" i="3"/>
  <c r="BE1823" i="3"/>
  <c r="BE1822" i="3"/>
  <c r="BE1821" i="3"/>
  <c r="BE1820" i="3"/>
  <c r="BE1819" i="3"/>
  <c r="BE1818" i="3"/>
  <c r="BE1817" i="3"/>
  <c r="BE1816" i="3"/>
  <c r="BE1815" i="3"/>
  <c r="BE1814" i="3"/>
  <c r="BE1813" i="3"/>
  <c r="BE1812" i="3"/>
  <c r="BI1812" i="3" s="1"/>
  <c r="AJ1812" i="3" s="1"/>
  <c r="BE1811" i="3"/>
  <c r="BE1810" i="3"/>
  <c r="BE1809" i="3"/>
  <c r="BE1808" i="3"/>
  <c r="BE1807" i="3"/>
  <c r="BE1806" i="3"/>
  <c r="BE1805" i="3"/>
  <c r="BE1804" i="3"/>
  <c r="BE1803" i="3"/>
  <c r="BE1802" i="3"/>
  <c r="BE1801" i="3"/>
  <c r="BE1800" i="3"/>
  <c r="BE1799" i="3"/>
  <c r="BE1798" i="3"/>
  <c r="BE1797" i="3"/>
  <c r="BE1796" i="3"/>
  <c r="BE1795" i="3"/>
  <c r="BE1794" i="3"/>
  <c r="BH1793" i="3"/>
  <c r="BH1792" i="3"/>
  <c r="BI1792" i="3" s="1"/>
  <c r="AJ1792" i="3" s="1"/>
  <c r="BH1791" i="3"/>
  <c r="Z1800" i="3"/>
  <c r="Q1800" i="3"/>
  <c r="B1793" i="3"/>
  <c r="BH1788" i="3"/>
  <c r="BH1779" i="3"/>
  <c r="BI1779" i="3" s="1"/>
  <c r="AJ1779" i="3" s="1"/>
  <c r="BF1779" i="3"/>
  <c r="BH1778" i="3"/>
  <c r="BF1778" i="3"/>
  <c r="BE1788" i="3"/>
  <c r="BE1787" i="3"/>
  <c r="BE1786" i="3"/>
  <c r="BE1785" i="3"/>
  <c r="BE1784" i="3"/>
  <c r="BE1783" i="3"/>
  <c r="BE1782" i="3"/>
  <c r="BE1781" i="3"/>
  <c r="BE1780" i="3"/>
  <c r="BE1779" i="3"/>
  <c r="BE1778" i="3"/>
  <c r="BE1777" i="3"/>
  <c r="BE1776" i="3"/>
  <c r="BE1775" i="3"/>
  <c r="BE1774" i="3"/>
  <c r="BE1773" i="3"/>
  <c r="BE1772" i="3"/>
  <c r="BE1771" i="3"/>
  <c r="BE1770" i="3"/>
  <c r="BE1769" i="3"/>
  <c r="BE1768" i="3"/>
  <c r="BE1767" i="3"/>
  <c r="BE1766" i="3"/>
  <c r="BE1765" i="3"/>
  <c r="BE1764" i="3"/>
  <c r="BE1763" i="3"/>
  <c r="BE1762" i="3"/>
  <c r="BE1761" i="3"/>
  <c r="BE1760" i="3"/>
  <c r="BE1759" i="3"/>
  <c r="BE1758" i="3"/>
  <c r="BE1757" i="3"/>
  <c r="BE1756" i="3"/>
  <c r="BE1755" i="3"/>
  <c r="BE1754" i="3"/>
  <c r="BE1753" i="3"/>
  <c r="BE1752" i="3"/>
  <c r="BF1746" i="3"/>
  <c r="BF1745" i="3"/>
  <c r="BF1744" i="3"/>
  <c r="BF1743" i="3"/>
  <c r="BI1743" i="3" s="1"/>
  <c r="AJ1743" i="3" s="1"/>
  <c r="BF1742" i="3"/>
  <c r="BF1741" i="3"/>
  <c r="BI1741" i="3" s="1"/>
  <c r="AJ1741" i="3" s="1"/>
  <c r="BF1740" i="3"/>
  <c r="BF1739" i="3"/>
  <c r="BI1739" i="3" s="1"/>
  <c r="AJ1739" i="3" s="1"/>
  <c r="BF1738" i="3"/>
  <c r="BF1737" i="3"/>
  <c r="BF1736" i="3"/>
  <c r="BF1735" i="3"/>
  <c r="BE1747" i="3"/>
  <c r="BE1746" i="3"/>
  <c r="BE1745" i="3"/>
  <c r="BE1744" i="3"/>
  <c r="BE1743" i="3"/>
  <c r="BE1742" i="3"/>
  <c r="BE1741" i="3"/>
  <c r="BE1740" i="3"/>
  <c r="BE1739" i="3"/>
  <c r="BE1738" i="3"/>
  <c r="BI1738" i="3" s="1"/>
  <c r="AJ1738" i="3" s="1"/>
  <c r="BE1737" i="3"/>
  <c r="BE1736" i="3"/>
  <c r="BE1735" i="3"/>
  <c r="BE1734" i="3"/>
  <c r="BE1733" i="3"/>
  <c r="BE1732" i="3"/>
  <c r="BE1731" i="3"/>
  <c r="BE1730" i="3"/>
  <c r="BE1729" i="3"/>
  <c r="BE1728" i="3"/>
  <c r="BE1727" i="3"/>
  <c r="BE1726" i="3"/>
  <c r="BE1725" i="3"/>
  <c r="BE1724" i="3"/>
  <c r="BE1723" i="3"/>
  <c r="BE1722" i="3"/>
  <c r="BE1721" i="3"/>
  <c r="BE1720" i="3"/>
  <c r="BE1719" i="3"/>
  <c r="BE1718" i="3"/>
  <c r="BE1717" i="3"/>
  <c r="BE1716" i="3"/>
  <c r="BE1715" i="3"/>
  <c r="BE1714" i="3"/>
  <c r="BE1713" i="3"/>
  <c r="BE1712" i="3"/>
  <c r="BE1711" i="3"/>
  <c r="BE1710" i="3"/>
  <c r="BF1704" i="3"/>
  <c r="BH1693" i="3"/>
  <c r="BF1693" i="3"/>
  <c r="BE1693" i="3"/>
  <c r="BH1695" i="3"/>
  <c r="BF1695" i="3"/>
  <c r="BI1695" i="3" s="1"/>
  <c r="AJ1695" i="3" s="1"/>
  <c r="BE1695" i="3"/>
  <c r="BH1694" i="3"/>
  <c r="BF1694" i="3"/>
  <c r="BE1694" i="3"/>
  <c r="AE1705" i="3"/>
  <c r="AA1705" i="3"/>
  <c r="W1705" i="3"/>
  <c r="S1705" i="3"/>
  <c r="O1705" i="3"/>
  <c r="K1705" i="3"/>
  <c r="BH1218" i="3"/>
  <c r="BF1218" i="3"/>
  <c r="BF1211" i="3"/>
  <c r="BF1212" i="3"/>
  <c r="BF1213" i="3"/>
  <c r="BF1214" i="3"/>
  <c r="Q1213" i="3"/>
  <c r="BH1658" i="3"/>
  <c r="BF1658" i="3"/>
  <c r="BE1658" i="3"/>
  <c r="BH1657" i="3"/>
  <c r="BF1657" i="3"/>
  <c r="BI1657" i="3" s="1"/>
  <c r="AJ1657" i="3" s="1"/>
  <c r="BE1657" i="3"/>
  <c r="BH1656" i="3"/>
  <c r="BF1656" i="3"/>
  <c r="BE1656" i="3"/>
  <c r="BF1640" i="3"/>
  <c r="BF1641" i="3"/>
  <c r="BF1642" i="3"/>
  <c r="BH1655" i="3"/>
  <c r="BF1655" i="3"/>
  <c r="BH1654" i="3"/>
  <c r="BF1654" i="3"/>
  <c r="BH1653" i="3"/>
  <c r="BF1653" i="3"/>
  <c r="BH1652" i="3"/>
  <c r="BF1652" i="3"/>
  <c r="BH1651" i="3"/>
  <c r="BF1651" i="3"/>
  <c r="BH1650" i="3"/>
  <c r="BF1650" i="3"/>
  <c r="BH1649" i="3"/>
  <c r="BF1649" i="3"/>
  <c r="BH1648" i="3"/>
  <c r="BF1648" i="3"/>
  <c r="BH1647" i="3"/>
  <c r="BF1647" i="3"/>
  <c r="BH1646" i="3"/>
  <c r="BF1646" i="3"/>
  <c r="BH1645" i="3"/>
  <c r="BF1645" i="3"/>
  <c r="BH1644" i="3"/>
  <c r="BF1644" i="3"/>
  <c r="BH1643" i="3"/>
  <c r="BF1643" i="3"/>
  <c r="BH1642" i="3"/>
  <c r="BH1641" i="3"/>
  <c r="BH1640" i="3"/>
  <c r="BH1639" i="3"/>
  <c r="BH1638" i="3"/>
  <c r="BH1637" i="3"/>
  <c r="BH1636" i="3"/>
  <c r="BH1635" i="3"/>
  <c r="BH1634" i="3"/>
  <c r="BH1633" i="3"/>
  <c r="BH1632" i="3"/>
  <c r="BH1631" i="3"/>
  <c r="BH1630" i="3"/>
  <c r="BH1629" i="3"/>
  <c r="BH1628" i="3"/>
  <c r="BH1627" i="3"/>
  <c r="BH1626" i="3"/>
  <c r="BH1625" i="3"/>
  <c r="BH1624" i="3"/>
  <c r="BH1623" i="3"/>
  <c r="BH1622" i="3"/>
  <c r="BH1621" i="3"/>
  <c r="BH1620" i="3"/>
  <c r="BH1619" i="3"/>
  <c r="BH1618" i="3"/>
  <c r="BH1617" i="3"/>
  <c r="BH1616" i="3"/>
  <c r="BH1615" i="3"/>
  <c r="BH1614" i="3"/>
  <c r="BH1613" i="3"/>
  <c r="BH1612" i="3"/>
  <c r="BH1611" i="3"/>
  <c r="BH1610" i="3"/>
  <c r="BH1609" i="3"/>
  <c r="BH1608" i="3"/>
  <c r="BH1607" i="3"/>
  <c r="BH1606" i="3"/>
  <c r="BH1605" i="3"/>
  <c r="BH1604" i="3"/>
  <c r="BH1603" i="3"/>
  <c r="BH1602" i="3"/>
  <c r="BH1601" i="3"/>
  <c r="BH1600" i="3"/>
  <c r="BH1599" i="3"/>
  <c r="BH1598" i="3"/>
  <c r="BF1638" i="3"/>
  <c r="BF1637" i="3"/>
  <c r="BF1636" i="3"/>
  <c r="BF1635" i="3"/>
  <c r="BF1634" i="3"/>
  <c r="BF1633" i="3"/>
  <c r="BF1632" i="3"/>
  <c r="BF1631" i="3"/>
  <c r="BF1630" i="3"/>
  <c r="BF1629" i="3"/>
  <c r="BF1628" i="3"/>
  <c r="BF1627" i="3"/>
  <c r="BF1626" i="3"/>
  <c r="BF1625" i="3"/>
  <c r="BF1624" i="3"/>
  <c r="BF1623" i="3"/>
  <c r="BF1622" i="3"/>
  <c r="BF1621" i="3"/>
  <c r="BF1620" i="3"/>
  <c r="BF1619" i="3"/>
  <c r="BF1618" i="3"/>
  <c r="BF1617" i="3"/>
  <c r="BF1616" i="3"/>
  <c r="BF1615" i="3"/>
  <c r="BF1614" i="3"/>
  <c r="BF1613" i="3"/>
  <c r="BF1612" i="3"/>
  <c r="BF1611" i="3"/>
  <c r="BF1610" i="3"/>
  <c r="BF1609" i="3"/>
  <c r="BF1608" i="3"/>
  <c r="BF1607" i="3"/>
  <c r="BF1606" i="3"/>
  <c r="BF1605" i="3"/>
  <c r="BF1604" i="3"/>
  <c r="BF1603" i="3"/>
  <c r="BF1602" i="3"/>
  <c r="BF1601" i="3"/>
  <c r="BF1600" i="3"/>
  <c r="BF1599" i="3"/>
  <c r="BF1598" i="3"/>
  <c r="BF1597" i="3"/>
  <c r="BF1596" i="3"/>
  <c r="BH1595" i="3"/>
  <c r="BH1594" i="3"/>
  <c r="BH1593" i="3"/>
  <c r="BH1592" i="3"/>
  <c r="BH1591" i="3"/>
  <c r="BH1543" i="3"/>
  <c r="BH1542" i="3"/>
  <c r="BH1541" i="3"/>
  <c r="BH1540" i="3"/>
  <c r="BH1539" i="3"/>
  <c r="BE1564" i="3"/>
  <c r="BE1563" i="3"/>
  <c r="BE1562" i="3"/>
  <c r="BE1561" i="3"/>
  <c r="BE1560" i="3"/>
  <c r="BE1559" i="3"/>
  <c r="BE1558" i="3"/>
  <c r="BE1557" i="3"/>
  <c r="BE1556" i="3"/>
  <c r="BE1555" i="3"/>
  <c r="BE1554" i="3"/>
  <c r="BE1553" i="3"/>
  <c r="BE1552" i="3"/>
  <c r="BE1551" i="3"/>
  <c r="BE1550" i="3"/>
  <c r="BE1549" i="3"/>
  <c r="BE1548" i="3"/>
  <c r="BE1547" i="3"/>
  <c r="BE1546" i="3"/>
  <c r="BE1545" i="3"/>
  <c r="BE1544" i="3"/>
  <c r="BE1543" i="3"/>
  <c r="BI1543" i="3" s="1"/>
  <c r="AJ1543" i="3" s="1"/>
  <c r="BE1542" i="3"/>
  <c r="BI1542" i="3" s="1"/>
  <c r="AJ1542" i="3" s="1"/>
  <c r="BE1541" i="3"/>
  <c r="BI1541" i="3" s="1"/>
  <c r="AJ1541" i="3" s="1"/>
  <c r="BE1540" i="3"/>
  <c r="BI1540" i="3" s="1"/>
  <c r="AJ1540" i="3" s="1"/>
  <c r="BE1539" i="3"/>
  <c r="BE1538" i="3"/>
  <c r="BE1537" i="3"/>
  <c r="BE1536" i="3"/>
  <c r="BE1535" i="3"/>
  <c r="BE1534" i="3"/>
  <c r="X1542" i="3"/>
  <c r="BE1508" i="3"/>
  <c r="BE1529" i="3"/>
  <c r="BE1528" i="3"/>
  <c r="BE1527" i="3"/>
  <c r="BE1526" i="3"/>
  <c r="BE1525" i="3"/>
  <c r="BE1524" i="3"/>
  <c r="BE1523" i="3"/>
  <c r="BE1522" i="3"/>
  <c r="BE1521" i="3"/>
  <c r="BE1520" i="3"/>
  <c r="BE1519" i="3"/>
  <c r="BE1518" i="3"/>
  <c r="BE1517" i="3"/>
  <c r="BE1516" i="3"/>
  <c r="BE1515" i="3"/>
  <c r="BE1514" i="3"/>
  <c r="BE1513" i="3"/>
  <c r="BE1512" i="3"/>
  <c r="BE1511" i="3"/>
  <c r="BE1510" i="3"/>
  <c r="BE1509" i="3"/>
  <c r="BE1483" i="3"/>
  <c r="B1498" i="3"/>
  <c r="BH1483" i="3"/>
  <c r="BF1468" i="3"/>
  <c r="BF1467" i="3"/>
  <c r="BF1466" i="3"/>
  <c r="BF1465" i="3"/>
  <c r="BF1464" i="3"/>
  <c r="AC1475" i="3"/>
  <c r="AC1476" i="3"/>
  <c r="AC1483" i="3"/>
  <c r="AC1482" i="3"/>
  <c r="AC1481" i="3"/>
  <c r="AC1480" i="3"/>
  <c r="AC1479" i="3"/>
  <c r="AC1478" i="3"/>
  <c r="AC1477" i="3"/>
  <c r="AC1474" i="3"/>
  <c r="AC1473" i="3"/>
  <c r="AC1472" i="3"/>
  <c r="AC1471" i="3"/>
  <c r="AC1470" i="3"/>
  <c r="AC1469" i="3"/>
  <c r="AC1468" i="3"/>
  <c r="BF1439" i="3"/>
  <c r="BF1440" i="3"/>
  <c r="BF1441" i="3"/>
  <c r="BH1438" i="3"/>
  <c r="BF1438" i="3"/>
  <c r="BH1437" i="3"/>
  <c r="BF1437" i="3"/>
  <c r="Y1437" i="3"/>
  <c r="T1437" i="3"/>
  <c r="O1437" i="3"/>
  <c r="J1437" i="3"/>
  <c r="BH1436" i="3"/>
  <c r="BG1436" i="3"/>
  <c r="BF1436" i="3"/>
  <c r="AD1436" i="3"/>
  <c r="BH1435" i="3"/>
  <c r="BG1435" i="3"/>
  <c r="BF1435" i="3"/>
  <c r="AD1435" i="3"/>
  <c r="BH1434" i="3"/>
  <c r="BG1434" i="3"/>
  <c r="BF1434" i="3"/>
  <c r="AD1434" i="3"/>
  <c r="BH1433" i="3"/>
  <c r="BG1433" i="3"/>
  <c r="BF1433" i="3"/>
  <c r="AD1433" i="3"/>
  <c r="BH1432" i="3"/>
  <c r="BG1432" i="3"/>
  <c r="BF1432" i="3"/>
  <c r="AD1432" i="3"/>
  <c r="BH1431" i="3"/>
  <c r="BG1431" i="3"/>
  <c r="BF1431" i="3"/>
  <c r="AD1431" i="3"/>
  <c r="BH1430" i="3"/>
  <c r="BF1430" i="3"/>
  <c r="AD1430" i="3"/>
  <c r="BH1429" i="3"/>
  <c r="BF1429" i="3"/>
  <c r="BH1428" i="3"/>
  <c r="BG1428" i="3"/>
  <c r="BF1428" i="3"/>
  <c r="BI1428" i="3" s="1"/>
  <c r="AJ1428" i="3" s="1"/>
  <c r="AD1428" i="3"/>
  <c r="BH1427" i="3"/>
  <c r="BG1427" i="3"/>
  <c r="BF1427" i="3"/>
  <c r="AD1427" i="3"/>
  <c r="BH1426" i="3"/>
  <c r="BG1426" i="3"/>
  <c r="BF1426" i="3"/>
  <c r="AD1426" i="3"/>
  <c r="BH1425" i="3"/>
  <c r="BG1425" i="3"/>
  <c r="BF1425" i="3"/>
  <c r="AD1425" i="3"/>
  <c r="BH1424" i="3"/>
  <c r="BG1424" i="3"/>
  <c r="BF1424" i="3"/>
  <c r="AD1424" i="3"/>
  <c r="BH1423" i="3"/>
  <c r="BG1423" i="3"/>
  <c r="BF1423" i="3"/>
  <c r="AD1423" i="3"/>
  <c r="BH1422" i="3"/>
  <c r="BF1422" i="3"/>
  <c r="AD1422" i="3"/>
  <c r="AD1437" i="3" s="1"/>
  <c r="BH1421" i="3"/>
  <c r="BF1421" i="3"/>
  <c r="BH1420" i="3"/>
  <c r="BF1420" i="3"/>
  <c r="Y1420" i="3"/>
  <c r="T1420" i="3"/>
  <c r="T1438" i="3" s="1"/>
  <c r="O1420" i="3"/>
  <c r="O1438" i="3" s="1"/>
  <c r="J1420" i="3"/>
  <c r="J1438" i="3" s="1"/>
  <c r="BH1419" i="3"/>
  <c r="BG1419" i="3"/>
  <c r="BF1419" i="3"/>
  <c r="AD1419" i="3"/>
  <c r="BH1418" i="3"/>
  <c r="BG1418" i="3"/>
  <c r="BF1418" i="3"/>
  <c r="AD1418" i="3"/>
  <c r="BH1417" i="3"/>
  <c r="BG1417" i="3"/>
  <c r="BF1417" i="3"/>
  <c r="AD1417" i="3"/>
  <c r="BH1416" i="3"/>
  <c r="BG1416" i="3"/>
  <c r="BF1416" i="3"/>
  <c r="AD1416" i="3"/>
  <c r="BH1415" i="3"/>
  <c r="BG1415" i="3"/>
  <c r="BF1415" i="3"/>
  <c r="AD1415" i="3"/>
  <c r="BH1414" i="3"/>
  <c r="BG1414" i="3"/>
  <c r="BF1414" i="3"/>
  <c r="AD1414" i="3"/>
  <c r="AD1420" i="3" s="1"/>
  <c r="BH1413" i="3"/>
  <c r="BF1413" i="3"/>
  <c r="AD1413" i="3"/>
  <c r="BH1412" i="3"/>
  <c r="BF1412" i="3"/>
  <c r="BH1411" i="3"/>
  <c r="BG1411" i="3"/>
  <c r="BF1411" i="3"/>
  <c r="AD1411" i="3"/>
  <c r="BH1410" i="3"/>
  <c r="BG1410" i="3"/>
  <c r="BF1410" i="3"/>
  <c r="AD1410" i="3"/>
  <c r="BH1409" i="3"/>
  <c r="BG1409" i="3"/>
  <c r="BF1409" i="3"/>
  <c r="AD1409" i="3"/>
  <c r="BH1408" i="3"/>
  <c r="BG1408" i="3"/>
  <c r="BF1408" i="3"/>
  <c r="AD1408" i="3"/>
  <c r="BH1407" i="3"/>
  <c r="BG1407" i="3"/>
  <c r="BF1407" i="3"/>
  <c r="AD1407" i="3"/>
  <c r="BH1406" i="3"/>
  <c r="BG1406" i="3"/>
  <c r="BF1406" i="3"/>
  <c r="BH1405" i="3"/>
  <c r="BF1405" i="3"/>
  <c r="AD1405" i="3"/>
  <c r="BH1404" i="3"/>
  <c r="BF1404" i="3"/>
  <c r="BH1403" i="3"/>
  <c r="BF1403" i="3"/>
  <c r="BH1402" i="3"/>
  <c r="BF1402" i="3"/>
  <c r="BH1401" i="3"/>
  <c r="BF1401" i="3"/>
  <c r="BH1387" i="3"/>
  <c r="BF1387" i="3"/>
  <c r="BH1386" i="3"/>
  <c r="BF1386" i="3"/>
  <c r="BH1385" i="3"/>
  <c r="BF1385" i="3"/>
  <c r="BH1384" i="3"/>
  <c r="BF1384" i="3"/>
  <c r="BH1383" i="3"/>
  <c r="BF1383" i="3"/>
  <c r="BH1382" i="3"/>
  <c r="BF1382" i="3"/>
  <c r="BH1397" i="3"/>
  <c r="BE1397" i="3"/>
  <c r="BH1396" i="3"/>
  <c r="BE1396" i="3"/>
  <c r="BH1389" i="3"/>
  <c r="BE1389" i="3"/>
  <c r="BH1388" i="3"/>
  <c r="BE1388" i="3"/>
  <c r="BH1381" i="3"/>
  <c r="BE1381" i="3"/>
  <c r="BH1380" i="3"/>
  <c r="BE1380" i="3"/>
  <c r="BH1379" i="3"/>
  <c r="BE1379" i="3"/>
  <c r="BH1372" i="3"/>
  <c r="BE1372" i="3"/>
  <c r="BH1371" i="3"/>
  <c r="BE1371" i="3"/>
  <c r="BH1364" i="3"/>
  <c r="BE1364" i="3"/>
  <c r="BH1363" i="3"/>
  <c r="BE1363" i="3"/>
  <c r="BH1362" i="3"/>
  <c r="BE1362" i="3"/>
  <c r="BH1361" i="3"/>
  <c r="BE1361" i="3"/>
  <c r="BH1360" i="3"/>
  <c r="BE1360" i="3"/>
  <c r="Y1396" i="3"/>
  <c r="T1396" i="3"/>
  <c r="O1396" i="3"/>
  <c r="J1396" i="3"/>
  <c r="AD1395" i="3"/>
  <c r="AD1394" i="3"/>
  <c r="AD1393" i="3"/>
  <c r="AD1392" i="3"/>
  <c r="AD1391" i="3"/>
  <c r="AD1390" i="3"/>
  <c r="AD1389" i="3"/>
  <c r="AD1387" i="3"/>
  <c r="AD1386" i="3"/>
  <c r="AD1385" i="3"/>
  <c r="AD1384" i="3"/>
  <c r="AD1383" i="3"/>
  <c r="AD1382" i="3"/>
  <c r="AD1381" i="3"/>
  <c r="Y1379" i="3"/>
  <c r="T1379" i="3"/>
  <c r="O1379" i="3"/>
  <c r="J1379" i="3"/>
  <c r="AD1378" i="3"/>
  <c r="AD1377" i="3"/>
  <c r="AD1376" i="3"/>
  <c r="AD1375" i="3"/>
  <c r="AD1374" i="3"/>
  <c r="AD1373" i="3"/>
  <c r="AD1372" i="3"/>
  <c r="AD1370" i="3"/>
  <c r="AD1369" i="3"/>
  <c r="AD1368" i="3"/>
  <c r="AD1367" i="3"/>
  <c r="AD1366" i="3"/>
  <c r="AD1365" i="3"/>
  <c r="AD1364" i="3"/>
  <c r="CA1" i="3"/>
  <c r="CH1" i="3"/>
  <c r="BH2" i="3"/>
  <c r="BI2" i="3" s="1"/>
  <c r="AJ2" i="3" s="1"/>
  <c r="CA2" i="3"/>
  <c r="CH2" i="3"/>
  <c r="BH3" i="3"/>
  <c r="BI3" i="3" s="1"/>
  <c r="AJ3" i="3" s="1"/>
  <c r="CA3" i="3"/>
  <c r="CH3" i="3"/>
  <c r="BH4" i="3"/>
  <c r="BI4" i="3" s="1"/>
  <c r="AJ4" i="3" s="1"/>
  <c r="CH4" i="3"/>
  <c r="BH5" i="3"/>
  <c r="BI5" i="3" s="1"/>
  <c r="AJ5" i="3" s="1"/>
  <c r="CH5" i="3"/>
  <c r="BH6" i="3"/>
  <c r="BI6" i="3" s="1"/>
  <c r="AJ6" i="3" s="1"/>
  <c r="CH6" i="3"/>
  <c r="BH7" i="3"/>
  <c r="BI7" i="3" s="1"/>
  <c r="AJ7" i="3" s="1"/>
  <c r="CH7" i="3"/>
  <c r="BH8" i="3"/>
  <c r="BI8" i="3" s="1"/>
  <c r="AJ8" i="3" s="1"/>
  <c r="CH8" i="3"/>
  <c r="BH9" i="3"/>
  <c r="BI9" i="3" s="1"/>
  <c r="AJ9" i="3" s="1"/>
  <c r="BH10" i="3"/>
  <c r="BI10" i="3" s="1"/>
  <c r="AJ10" i="3" s="1"/>
  <c r="BH11" i="3"/>
  <c r="BI11" i="3" s="1"/>
  <c r="AJ11" i="3" s="1"/>
  <c r="BH12" i="3"/>
  <c r="BI12" i="3" s="1"/>
  <c r="AJ12" i="3" s="1"/>
  <c r="BH13" i="3"/>
  <c r="BI13" i="3" s="1"/>
  <c r="AJ13" i="3" s="1"/>
  <c r="BH14" i="3"/>
  <c r="BI14" i="3" s="1"/>
  <c r="AJ14" i="3" s="1"/>
  <c r="BH15" i="3"/>
  <c r="BI15" i="3" s="1"/>
  <c r="AJ15" i="3" s="1"/>
  <c r="BH16" i="3"/>
  <c r="BI16" i="3" s="1"/>
  <c r="AJ16" i="3" s="1"/>
  <c r="BH17" i="3"/>
  <c r="BI17" i="3" s="1"/>
  <c r="AJ17" i="3" s="1"/>
  <c r="BH18" i="3"/>
  <c r="BI18" i="3" s="1"/>
  <c r="AJ18" i="3" s="1"/>
  <c r="BH19" i="3"/>
  <c r="BI19" i="3" s="1"/>
  <c r="AJ19" i="3" s="1"/>
  <c r="BH20" i="3"/>
  <c r="BI20" i="3" s="1"/>
  <c r="AJ20" i="3" s="1"/>
  <c r="BH21" i="3"/>
  <c r="BI21" i="3" s="1"/>
  <c r="AJ21" i="3" s="1"/>
  <c r="BH22" i="3"/>
  <c r="BI22" i="3" s="1"/>
  <c r="AJ22" i="3" s="1"/>
  <c r="BH23" i="3"/>
  <c r="BI23" i="3" s="1"/>
  <c r="AJ23" i="3" s="1"/>
  <c r="BH24" i="3"/>
  <c r="BI24" i="3" s="1"/>
  <c r="AJ24" i="3" s="1"/>
  <c r="BH25" i="3"/>
  <c r="BI25" i="3" s="1"/>
  <c r="AJ25" i="3" s="1"/>
  <c r="BH26" i="3"/>
  <c r="BI26" i="3" s="1"/>
  <c r="AJ26" i="3" s="1"/>
  <c r="BH28" i="3"/>
  <c r="BI28" i="3" s="1"/>
  <c r="AJ28" i="3" s="1"/>
  <c r="BH29" i="3"/>
  <c r="BI29" i="3" s="1"/>
  <c r="AJ29" i="3" s="1"/>
  <c r="BH30" i="3"/>
  <c r="BI30" i="3" s="1"/>
  <c r="AJ30" i="3" s="1"/>
  <c r="BH31" i="3"/>
  <c r="BI31" i="3" s="1"/>
  <c r="AJ31" i="3" s="1"/>
  <c r="BH32" i="3"/>
  <c r="BI32" i="3" s="1"/>
  <c r="AJ32" i="3" s="1"/>
  <c r="BH33" i="3"/>
  <c r="BI33" i="3" s="1"/>
  <c r="AJ33" i="3" s="1"/>
  <c r="BH34" i="3"/>
  <c r="BI34" i="3" s="1"/>
  <c r="AJ34" i="3" s="1"/>
  <c r="BH35" i="3"/>
  <c r="BI35" i="3" s="1"/>
  <c r="AJ35" i="3" s="1"/>
  <c r="BH36" i="3"/>
  <c r="BI36" i="3" s="1"/>
  <c r="AJ36" i="3" s="1"/>
  <c r="BH37" i="3"/>
  <c r="BI37" i="3" s="1"/>
  <c r="AJ37" i="3" s="1"/>
  <c r="BH38" i="3"/>
  <c r="BI38" i="3" s="1"/>
  <c r="AJ38" i="3" s="1"/>
  <c r="BH39" i="3"/>
  <c r="BI39" i="3" s="1"/>
  <c r="AJ39" i="3" s="1"/>
  <c r="BH40" i="3"/>
  <c r="BI40" i="3" s="1"/>
  <c r="AJ40" i="3" s="1"/>
  <c r="BH41" i="3"/>
  <c r="BI41" i="3" s="1"/>
  <c r="AJ41" i="3" s="1"/>
  <c r="BH42" i="3"/>
  <c r="BI42" i="3" s="1"/>
  <c r="AJ42" i="3" s="1"/>
  <c r="BH43" i="3"/>
  <c r="BI43" i="3" s="1"/>
  <c r="AJ43" i="3" s="1"/>
  <c r="BH44" i="3"/>
  <c r="BI44" i="3" s="1"/>
  <c r="AJ44" i="3" s="1"/>
  <c r="BH45" i="3"/>
  <c r="BI45" i="3" s="1"/>
  <c r="AJ45" i="3" s="1"/>
  <c r="BH46" i="3"/>
  <c r="BI46" i="3" s="1"/>
  <c r="AJ46" i="3" s="1"/>
  <c r="BH47" i="3"/>
  <c r="BI47" i="3" s="1"/>
  <c r="AJ47" i="3" s="1"/>
  <c r="BH48" i="3"/>
  <c r="BI48" i="3" s="1"/>
  <c r="AJ48" i="3" s="1"/>
  <c r="BH49" i="3"/>
  <c r="BI49" i="3" s="1"/>
  <c r="AJ49" i="3" s="1"/>
  <c r="BH50" i="3"/>
  <c r="BI50" i="3" s="1"/>
  <c r="AJ50" i="3" s="1"/>
  <c r="BH51" i="3"/>
  <c r="BI51" i="3" s="1"/>
  <c r="AJ51" i="3" s="1"/>
  <c r="BH52" i="3"/>
  <c r="BI52" i="3" s="1"/>
  <c r="AJ52" i="3" s="1"/>
  <c r="BH53" i="3"/>
  <c r="BI53" i="3" s="1"/>
  <c r="AJ53" i="3" s="1"/>
  <c r="BH54" i="3"/>
  <c r="BI54" i="3" s="1"/>
  <c r="AJ54" i="3" s="1"/>
  <c r="BH55" i="3"/>
  <c r="B70" i="3"/>
  <c r="L77" i="3"/>
  <c r="BF93" i="3"/>
  <c r="BF94" i="3"/>
  <c r="BF95" i="3"/>
  <c r="BI95" i="3" s="1"/>
  <c r="AJ95" i="3" s="1"/>
  <c r="BF96" i="3"/>
  <c r="BF97" i="3"/>
  <c r="BI97" i="3" s="1"/>
  <c r="AJ97" i="3" s="1"/>
  <c r="BF98" i="3"/>
  <c r="BF99" i="3"/>
  <c r="BI99" i="3" s="1"/>
  <c r="AJ99" i="3" s="1"/>
  <c r="BF100" i="3"/>
  <c r="BF101" i="3"/>
  <c r="BI101" i="3" s="1"/>
  <c r="AJ101" i="3" s="1"/>
  <c r="BF102" i="3"/>
  <c r="BF103" i="3"/>
  <c r="BI103" i="3" s="1"/>
  <c r="AJ103" i="3" s="1"/>
  <c r="BF104" i="3"/>
  <c r="BI104" i="3" s="1"/>
  <c r="AJ104" i="3" s="1"/>
  <c r="BF105" i="3"/>
  <c r="BI105" i="3" s="1"/>
  <c r="AJ105" i="3" s="1"/>
  <c r="BF106" i="3"/>
  <c r="AL107" i="3"/>
  <c r="BF107" i="3"/>
  <c r="BH108" i="3"/>
  <c r="BI108" i="3" s="1"/>
  <c r="AJ108" i="3" s="1"/>
  <c r="BH109" i="3"/>
  <c r="BI109" i="3" s="1"/>
  <c r="AJ109" i="3" s="1"/>
  <c r="BH110" i="3"/>
  <c r="BI110" i="3" s="1"/>
  <c r="AJ110" i="3" s="1"/>
  <c r="BH111" i="3"/>
  <c r="BI111" i="3" s="1"/>
  <c r="AJ111" i="3" s="1"/>
  <c r="BH112" i="3"/>
  <c r="BI112" i="3" s="1"/>
  <c r="AJ112" i="3" s="1"/>
  <c r="BH113" i="3"/>
  <c r="BI113" i="3" s="1"/>
  <c r="AJ113" i="3" s="1"/>
  <c r="BH115" i="3"/>
  <c r="BH116" i="3"/>
  <c r="BH117" i="3"/>
  <c r="BH118" i="3"/>
  <c r="BH119" i="3"/>
  <c r="BH120" i="3"/>
  <c r="BH121" i="3"/>
  <c r="BH122" i="3"/>
  <c r="BH123" i="3"/>
  <c r="BH124" i="3"/>
  <c r="BH125" i="3"/>
  <c r="BH126" i="3"/>
  <c r="BH127" i="3"/>
  <c r="BH128" i="3"/>
  <c r="BH129" i="3"/>
  <c r="BH130" i="3"/>
  <c r="BH131" i="3"/>
  <c r="BH132" i="3"/>
  <c r="BH133" i="3"/>
  <c r="BI133" i="3" s="1"/>
  <c r="AJ133" i="3" s="1"/>
  <c r="BE134" i="3"/>
  <c r="BH134" i="3"/>
  <c r="BE135" i="3"/>
  <c r="BH135" i="3"/>
  <c r="BE136" i="3"/>
  <c r="BH136" i="3"/>
  <c r="BE137" i="3"/>
  <c r="BH137" i="3"/>
  <c r="BE138" i="3"/>
  <c r="BH138" i="3"/>
  <c r="BE139" i="3"/>
  <c r="BH139" i="3"/>
  <c r="BE140" i="3"/>
  <c r="BH140" i="3"/>
  <c r="BE141" i="3"/>
  <c r="BH141" i="3"/>
  <c r="BE142" i="3"/>
  <c r="BH142" i="3"/>
  <c r="BE143" i="3"/>
  <c r="BH143" i="3"/>
  <c r="BI143" i="3" s="1"/>
  <c r="AJ143" i="3" s="1"/>
  <c r="BE144" i="3"/>
  <c r="BH144" i="3"/>
  <c r="BE145" i="3"/>
  <c r="BH145" i="3"/>
  <c r="BE146" i="3"/>
  <c r="BH146" i="3"/>
  <c r="BE147" i="3"/>
  <c r="BH147" i="3"/>
  <c r="BI147" i="3" s="1"/>
  <c r="AJ147" i="3" s="1"/>
  <c r="BE148" i="3"/>
  <c r="BH148" i="3"/>
  <c r="BE149" i="3"/>
  <c r="BH149" i="3"/>
  <c r="BI149" i="3" s="1"/>
  <c r="AJ149" i="3" s="1"/>
  <c r="BE150" i="3"/>
  <c r="BH150" i="3"/>
  <c r="BE151" i="3"/>
  <c r="BH151" i="3"/>
  <c r="BI151" i="3" s="1"/>
  <c r="AJ151" i="3" s="1"/>
  <c r="BE152" i="3"/>
  <c r="BH152" i="3"/>
  <c r="BE153" i="3"/>
  <c r="BH153" i="3"/>
  <c r="BE154" i="3"/>
  <c r="BH154" i="3"/>
  <c r="BE155" i="3"/>
  <c r="BI155" i="3" s="1"/>
  <c r="AJ155" i="3" s="1"/>
  <c r="BH155" i="3"/>
  <c r="BE156" i="3"/>
  <c r="BH156" i="3"/>
  <c r="BH157" i="3"/>
  <c r="BF166" i="3"/>
  <c r="BH166" i="3"/>
  <c r="BH167" i="3"/>
  <c r="BH168" i="3"/>
  <c r="BH169" i="3"/>
  <c r="BH170" i="3"/>
  <c r="BH171" i="3"/>
  <c r="BH172" i="3"/>
  <c r="BH173" i="3"/>
  <c r="BH174" i="3"/>
  <c r="BH175" i="3"/>
  <c r="BH176" i="3"/>
  <c r="BH177" i="3"/>
  <c r="BH178" i="3"/>
  <c r="BH179" i="3"/>
  <c r="BH180" i="3"/>
  <c r="BH181" i="3"/>
  <c r="BH182" i="3"/>
  <c r="BH183" i="3"/>
  <c r="BH184" i="3"/>
  <c r="BH187" i="3"/>
  <c r="BI187" i="3" s="1"/>
  <c r="AJ187" i="3" s="1"/>
  <c r="BH188" i="3"/>
  <c r="BF189" i="3"/>
  <c r="BI189" i="3" s="1"/>
  <c r="AJ189" i="3" s="1"/>
  <c r="BH189" i="3"/>
  <c r="BF190" i="3"/>
  <c r="BH190" i="3"/>
  <c r="BF191" i="3"/>
  <c r="BH191" i="3"/>
  <c r="BF192" i="3"/>
  <c r="BH192" i="3"/>
  <c r="BF193" i="3"/>
  <c r="BI193" i="3" s="1"/>
  <c r="AJ193" i="3" s="1"/>
  <c r="BH193" i="3"/>
  <c r="BF194" i="3"/>
  <c r="BH194" i="3"/>
  <c r="BF195" i="3"/>
  <c r="BH195" i="3"/>
  <c r="BF196" i="3"/>
  <c r="BH196" i="3"/>
  <c r="BF197" i="3"/>
  <c r="BH197" i="3"/>
  <c r="BF198" i="3"/>
  <c r="BH198" i="3"/>
  <c r="BF199" i="3"/>
  <c r="BH199" i="3"/>
  <c r="BF200" i="3"/>
  <c r="BH200" i="3"/>
  <c r="BF201" i="3"/>
  <c r="BH201" i="3"/>
  <c r="BH202" i="3"/>
  <c r="BI202" i="3" s="1"/>
  <c r="AJ202" i="3" s="1"/>
  <c r="BH203" i="3"/>
  <c r="BI203" i="3" s="1"/>
  <c r="AJ203" i="3" s="1"/>
  <c r="BH204" i="3"/>
  <c r="BI204" i="3" s="1"/>
  <c r="AJ204" i="3" s="1"/>
  <c r="BH205" i="3"/>
  <c r="BI205" i="3" s="1"/>
  <c r="AJ205" i="3" s="1"/>
  <c r="BH206" i="3"/>
  <c r="BI206" i="3" s="1"/>
  <c r="AJ206" i="3" s="1"/>
  <c r="BH207" i="3"/>
  <c r="BI207" i="3" s="1"/>
  <c r="AJ207" i="3" s="1"/>
  <c r="BH208" i="3"/>
  <c r="BI208" i="3" s="1"/>
  <c r="AJ208" i="3" s="1"/>
  <c r="B209" i="3"/>
  <c r="BE209" i="3"/>
  <c r="BI209" i="3" s="1"/>
  <c r="AJ209" i="3" s="1"/>
  <c r="BH209" i="3"/>
  <c r="BH210" i="3"/>
  <c r="BI210" i="3" s="1"/>
  <c r="AJ210" i="3" s="1"/>
  <c r="BH211" i="3"/>
  <c r="BI211" i="3" s="1"/>
  <c r="AJ211" i="3" s="1"/>
  <c r="B212" i="3"/>
  <c r="BH212" i="3"/>
  <c r="BI212" i="3" s="1"/>
  <c r="AJ212" i="3" s="1"/>
  <c r="BE213" i="3"/>
  <c r="BH213" i="3"/>
  <c r="BE214" i="3"/>
  <c r="BI214" i="3" s="1"/>
  <c r="AJ214" i="3" s="1"/>
  <c r="BH214" i="3"/>
  <c r="BE215" i="3"/>
  <c r="BH215" i="3"/>
  <c r="BE216" i="3"/>
  <c r="BF216" i="3"/>
  <c r="BH216" i="3"/>
  <c r="BE217" i="3"/>
  <c r="BF217" i="3"/>
  <c r="BH217" i="3"/>
  <c r="BE218" i="3"/>
  <c r="BI218" i="3" s="1"/>
  <c r="AJ218" i="3" s="1"/>
  <c r="BF218" i="3"/>
  <c r="BH218" i="3"/>
  <c r="BE219" i="3"/>
  <c r="BF219" i="3"/>
  <c r="BI219" i="3" s="1"/>
  <c r="AJ219" i="3" s="1"/>
  <c r="BH219" i="3"/>
  <c r="BE220" i="3"/>
  <c r="BF220" i="3"/>
  <c r="BH220" i="3"/>
  <c r="BE221" i="3"/>
  <c r="BF221" i="3"/>
  <c r="BH221" i="3"/>
  <c r="BE222" i="3"/>
  <c r="BF222" i="3"/>
  <c r="BH222" i="3"/>
  <c r="BE223" i="3"/>
  <c r="BF223" i="3"/>
  <c r="BH223" i="3"/>
  <c r="BE224" i="3"/>
  <c r="BF224" i="3"/>
  <c r="BH224" i="3"/>
  <c r="BE225" i="3"/>
  <c r="BI225" i="3" s="1"/>
  <c r="AJ225" i="3" s="1"/>
  <c r="BH225" i="3"/>
  <c r="BH226" i="3"/>
  <c r="BI226" i="3" s="1"/>
  <c r="AJ226" i="3" s="1"/>
  <c r="BE227" i="3"/>
  <c r="BH227" i="3"/>
  <c r="BE228" i="3"/>
  <c r="BH228" i="3"/>
  <c r="BE229" i="3"/>
  <c r="BI229" i="3" s="1"/>
  <c r="AJ229" i="3" s="1"/>
  <c r="BH229" i="3"/>
  <c r="BE230" i="3"/>
  <c r="BH230" i="3"/>
  <c r="BE231" i="3"/>
  <c r="BH231" i="3"/>
  <c r="BE232" i="3"/>
  <c r="BH232" i="3"/>
  <c r="BE233" i="3"/>
  <c r="BH233" i="3"/>
  <c r="BE234" i="3"/>
  <c r="BH234" i="3"/>
  <c r="BE235" i="3"/>
  <c r="BI235" i="3" s="1"/>
  <c r="AJ235" i="3" s="1"/>
  <c r="BH235" i="3"/>
  <c r="BE236" i="3"/>
  <c r="BI236" i="3" s="1"/>
  <c r="AJ236" i="3" s="1"/>
  <c r="BH236" i="3"/>
  <c r="BE237" i="3"/>
  <c r="BI237" i="3" s="1"/>
  <c r="AJ237" i="3" s="1"/>
  <c r="BH237" i="3"/>
  <c r="BE238" i="3"/>
  <c r="BI238" i="3" s="1"/>
  <c r="AJ238" i="3" s="1"/>
  <c r="BH238" i="3"/>
  <c r="BE239" i="3"/>
  <c r="BI239" i="3" s="1"/>
  <c r="AJ239" i="3" s="1"/>
  <c r="BH239" i="3"/>
  <c r="BE240" i="3"/>
  <c r="BI240" i="3" s="1"/>
  <c r="AJ240" i="3" s="1"/>
  <c r="BH240" i="3"/>
  <c r="BE241" i="3"/>
  <c r="BI241" i="3" s="1"/>
  <c r="AJ241" i="3" s="1"/>
  <c r="BH241" i="3"/>
  <c r="BE242" i="3"/>
  <c r="BI242" i="3" s="1"/>
  <c r="AJ242" i="3" s="1"/>
  <c r="BH242" i="3"/>
  <c r="BE243" i="3"/>
  <c r="BI243" i="3" s="1"/>
  <c r="AJ243" i="3" s="1"/>
  <c r="BH243" i="3"/>
  <c r="BE244" i="3"/>
  <c r="BI244" i="3" s="1"/>
  <c r="AJ244" i="3" s="1"/>
  <c r="BH244" i="3"/>
  <c r="BE245" i="3"/>
  <c r="BI245" i="3" s="1"/>
  <c r="AJ245" i="3" s="1"/>
  <c r="BH245" i="3"/>
  <c r="BE246" i="3"/>
  <c r="BI246" i="3" s="1"/>
  <c r="AJ246" i="3" s="1"/>
  <c r="BH246" i="3"/>
  <c r="BH247" i="3"/>
  <c r="BI247" i="3" s="1"/>
  <c r="AJ247" i="3" s="1"/>
  <c r="BE248" i="3"/>
  <c r="BH248" i="3"/>
  <c r="BE249" i="3"/>
  <c r="BH249" i="3"/>
  <c r="BE250" i="3"/>
  <c r="BH250" i="3"/>
  <c r="BE251" i="3"/>
  <c r="BH251" i="3"/>
  <c r="BE252" i="3"/>
  <c r="BH252" i="3"/>
  <c r="BE253" i="3"/>
  <c r="BH253" i="3"/>
  <c r="BE254" i="3"/>
  <c r="BI254" i="3" s="1"/>
  <c r="AJ254" i="3" s="1"/>
  <c r="BH254" i="3"/>
  <c r="BE255" i="3"/>
  <c r="BI255" i="3" s="1"/>
  <c r="AJ255" i="3" s="1"/>
  <c r="BH255" i="3"/>
  <c r="BE256" i="3"/>
  <c r="BI256" i="3" s="1"/>
  <c r="AJ256" i="3" s="1"/>
  <c r="BH256" i="3"/>
  <c r="BE257" i="3"/>
  <c r="BI257" i="3" s="1"/>
  <c r="AJ257" i="3" s="1"/>
  <c r="BH257" i="3"/>
  <c r="BE258" i="3"/>
  <c r="BI258" i="3" s="1"/>
  <c r="AJ258" i="3" s="1"/>
  <c r="BH258" i="3"/>
  <c r="BE259" i="3"/>
  <c r="BI259" i="3" s="1"/>
  <c r="AJ259" i="3" s="1"/>
  <c r="BH259" i="3"/>
  <c r="BE260" i="3"/>
  <c r="BI260" i="3" s="1"/>
  <c r="AJ260" i="3" s="1"/>
  <c r="BH260" i="3"/>
  <c r="BE261" i="3"/>
  <c r="BE262" i="3" s="1"/>
  <c r="BH261" i="3"/>
  <c r="BH262" i="3"/>
  <c r="BE263" i="3"/>
  <c r="BH263" i="3"/>
  <c r="BE264" i="3"/>
  <c r="BH264" i="3"/>
  <c r="BE265" i="3"/>
  <c r="BH265" i="3"/>
  <c r="BE266" i="3"/>
  <c r="BI266" i="3" s="1"/>
  <c r="AJ266" i="3" s="1"/>
  <c r="BH266" i="3"/>
  <c r="BE267" i="3"/>
  <c r="BI267" i="3" s="1"/>
  <c r="AJ267" i="3" s="1"/>
  <c r="BH267" i="3"/>
  <c r="BE268" i="3"/>
  <c r="BI268" i="3" s="1"/>
  <c r="BH268" i="3"/>
  <c r="AJ268" i="3"/>
  <c r="BE269" i="3"/>
  <c r="BI269" i="3" s="1"/>
  <c r="AJ269" i="3" s="1"/>
  <c r="BH269" i="3"/>
  <c r="BE270" i="3"/>
  <c r="BI270" i="3" s="1"/>
  <c r="AJ270" i="3" s="1"/>
  <c r="BH270" i="3"/>
  <c r="BE271" i="3"/>
  <c r="BI271" i="3" s="1"/>
  <c r="AJ271" i="3" s="1"/>
  <c r="BH271" i="3"/>
  <c r="BE272" i="3"/>
  <c r="BI272" i="3" s="1"/>
  <c r="AJ272" i="3" s="1"/>
  <c r="BH272" i="3"/>
  <c r="BE273" i="3"/>
  <c r="BI273" i="3" s="1"/>
  <c r="AJ273" i="3" s="1"/>
  <c r="BH273" i="3"/>
  <c r="BE274" i="3"/>
  <c r="BI274" i="3" s="1"/>
  <c r="AJ274" i="3" s="1"/>
  <c r="BH274" i="3"/>
  <c r="BE275" i="3"/>
  <c r="BI275" i="3" s="1"/>
  <c r="AJ275" i="3" s="1"/>
  <c r="BH275" i="3"/>
  <c r="BE276" i="3"/>
  <c r="BI276" i="3" s="1"/>
  <c r="AJ276" i="3" s="1"/>
  <c r="BH276" i="3"/>
  <c r="BE277" i="3"/>
  <c r="BI277" i="3" s="1"/>
  <c r="AJ277" i="3" s="1"/>
  <c r="BH277" i="3"/>
  <c r="BE278" i="3"/>
  <c r="BI278" i="3" s="1"/>
  <c r="AJ278" i="3" s="1"/>
  <c r="BH278" i="3"/>
  <c r="BE279" i="3"/>
  <c r="BI279" i="3" s="1"/>
  <c r="AJ279" i="3" s="1"/>
  <c r="BH279" i="3"/>
  <c r="BE280" i="3"/>
  <c r="BI280" i="3" s="1"/>
  <c r="AJ280" i="3" s="1"/>
  <c r="BH280" i="3"/>
  <c r="BE281" i="3"/>
  <c r="BI281" i="3" s="1"/>
  <c r="AJ281" i="3" s="1"/>
  <c r="BH281" i="3"/>
  <c r="BE282" i="3"/>
  <c r="BI282" i="3" s="1"/>
  <c r="AJ282" i="3" s="1"/>
  <c r="BH282" i="3"/>
  <c r="BH283" i="3"/>
  <c r="BI283" i="3" s="1"/>
  <c r="AJ283" i="3" s="1"/>
  <c r="BE284" i="3"/>
  <c r="BH284" i="3"/>
  <c r="BE285" i="3"/>
  <c r="BH285" i="3"/>
  <c r="BE286" i="3"/>
  <c r="BH286" i="3"/>
  <c r="BE287" i="3"/>
  <c r="BH287" i="3"/>
  <c r="BE288" i="3"/>
  <c r="BH288" i="3"/>
  <c r="BE289" i="3"/>
  <c r="BI289" i="3" s="1"/>
  <c r="AJ289" i="3" s="1"/>
  <c r="BH289" i="3"/>
  <c r="BE290" i="3"/>
  <c r="BI290" i="3" s="1"/>
  <c r="AJ290" i="3" s="1"/>
  <c r="BH290" i="3"/>
  <c r="BE291" i="3"/>
  <c r="BI291" i="3" s="1"/>
  <c r="AJ291" i="3" s="1"/>
  <c r="BH291" i="3"/>
  <c r="BE292" i="3"/>
  <c r="BI292" i="3" s="1"/>
  <c r="AJ292" i="3" s="1"/>
  <c r="BH292" i="3"/>
  <c r="BE293" i="3"/>
  <c r="BI293" i="3" s="1"/>
  <c r="AJ293" i="3" s="1"/>
  <c r="BH293" i="3"/>
  <c r="BE294" i="3"/>
  <c r="BI294" i="3" s="1"/>
  <c r="AJ294" i="3" s="1"/>
  <c r="BH294" i="3"/>
  <c r="BE295" i="3"/>
  <c r="BI295" i="3" s="1"/>
  <c r="AJ295" i="3" s="1"/>
  <c r="BH295" i="3"/>
  <c r="BE296" i="3"/>
  <c r="BI296" i="3" s="1"/>
  <c r="AJ296" i="3" s="1"/>
  <c r="BH296" i="3"/>
  <c r="BE297" i="3"/>
  <c r="BH297" i="3"/>
  <c r="BE298" i="3"/>
  <c r="BH298" i="3"/>
  <c r="BH299" i="3"/>
  <c r="BI299" i="3" s="1"/>
  <c r="AJ299" i="3" s="1"/>
  <c r="BE300" i="3"/>
  <c r="BH300" i="3"/>
  <c r="BI300" i="3" s="1"/>
  <c r="AJ300" i="3" s="1"/>
  <c r="BE301" i="3"/>
  <c r="BI301" i="3" s="1"/>
  <c r="AJ301" i="3" s="1"/>
  <c r="BH301" i="3"/>
  <c r="BE302" i="3"/>
  <c r="BI302" i="3" s="1"/>
  <c r="AJ302" i="3" s="1"/>
  <c r="BH302" i="3"/>
  <c r="BE303" i="3"/>
  <c r="BI303" i="3" s="1"/>
  <c r="AJ303" i="3" s="1"/>
  <c r="BH303" i="3"/>
  <c r="BE304" i="3"/>
  <c r="BI304" i="3" s="1"/>
  <c r="AJ304" i="3" s="1"/>
  <c r="BH304" i="3"/>
  <c r="BE305" i="3"/>
  <c r="BI305" i="3" s="1"/>
  <c r="AJ305" i="3" s="1"/>
  <c r="BH305" i="3"/>
  <c r="BE306" i="3"/>
  <c r="BI306" i="3" s="1"/>
  <c r="AJ306" i="3" s="1"/>
  <c r="BH306" i="3"/>
  <c r="BE307" i="3"/>
  <c r="BI307" i="3" s="1"/>
  <c r="AJ307" i="3" s="1"/>
  <c r="BH307" i="3"/>
  <c r="BE308" i="3"/>
  <c r="BI308" i="3" s="1"/>
  <c r="AJ308" i="3" s="1"/>
  <c r="BH308" i="3"/>
  <c r="BE309" i="3"/>
  <c r="BI309" i="3" s="1"/>
  <c r="AJ309" i="3" s="1"/>
  <c r="BH309" i="3"/>
  <c r="BE310" i="3"/>
  <c r="BI310" i="3" s="1"/>
  <c r="AJ310" i="3" s="1"/>
  <c r="BH310" i="3"/>
  <c r="BE311" i="3"/>
  <c r="BI311" i="3" s="1"/>
  <c r="AJ311" i="3" s="1"/>
  <c r="BH311" i="3"/>
  <c r="BE312" i="3"/>
  <c r="BI312" i="3" s="1"/>
  <c r="AJ312" i="3" s="1"/>
  <c r="BH312" i="3"/>
  <c r="BE313" i="3"/>
  <c r="BI313" i="3" s="1"/>
  <c r="AJ313" i="3" s="1"/>
  <c r="BH313" i="3"/>
  <c r="BE314" i="3"/>
  <c r="BI314" i="3" s="1"/>
  <c r="AJ314" i="3" s="1"/>
  <c r="BH314" i="3"/>
  <c r="BE315" i="3"/>
  <c r="BI315" i="3" s="1"/>
  <c r="AJ315" i="3" s="1"/>
  <c r="BH315" i="3"/>
  <c r="BE316" i="3"/>
  <c r="BI316" i="3" s="1"/>
  <c r="AJ316" i="3" s="1"/>
  <c r="BH316" i="3"/>
  <c r="BE317" i="3"/>
  <c r="BI317" i="3" s="1"/>
  <c r="AJ317" i="3" s="1"/>
  <c r="BH317" i="3"/>
  <c r="BE318" i="3"/>
  <c r="BI318" i="3" s="1"/>
  <c r="AJ318" i="3" s="1"/>
  <c r="BH318" i="3"/>
  <c r="BE319" i="3"/>
  <c r="BI319" i="3" s="1"/>
  <c r="AJ319" i="3" s="1"/>
  <c r="BH319" i="3"/>
  <c r="BH320" i="3"/>
  <c r="BI320" i="3" s="1"/>
  <c r="AJ320" i="3" s="1"/>
  <c r="BH321" i="3"/>
  <c r="BI321" i="3" s="1"/>
  <c r="AJ321" i="3" s="1"/>
  <c r="BE322" i="3"/>
  <c r="BH322" i="3"/>
  <c r="BE323" i="3"/>
  <c r="BH323" i="3"/>
  <c r="BE324" i="3"/>
  <c r="BH324" i="3"/>
  <c r="BE325" i="3"/>
  <c r="BH325" i="3"/>
  <c r="BI325" i="3" s="1"/>
  <c r="AJ325" i="3" s="1"/>
  <c r="BE326" i="3"/>
  <c r="BI326" i="3" s="1"/>
  <c r="AJ326" i="3" s="1"/>
  <c r="BH326" i="3"/>
  <c r="BE327" i="3"/>
  <c r="BI327" i="3" s="1"/>
  <c r="AJ327" i="3" s="1"/>
  <c r="BH327" i="3"/>
  <c r="BE328" i="3"/>
  <c r="BI328" i="3" s="1"/>
  <c r="AJ328" i="3" s="1"/>
  <c r="BH328" i="3"/>
  <c r="BE329" i="3"/>
  <c r="BI329" i="3" s="1"/>
  <c r="AJ329" i="3" s="1"/>
  <c r="BH329" i="3"/>
  <c r="BE330" i="3"/>
  <c r="BI330" i="3" s="1"/>
  <c r="AJ330" i="3" s="1"/>
  <c r="BH330" i="3"/>
  <c r="BE331" i="3"/>
  <c r="BI331" i="3" s="1"/>
  <c r="AJ331" i="3" s="1"/>
  <c r="BH331" i="3"/>
  <c r="BE332" i="3"/>
  <c r="BI332" i="3" s="1"/>
  <c r="AJ332" i="3" s="1"/>
  <c r="BH332" i="3"/>
  <c r="BE333" i="3"/>
  <c r="BI333" i="3" s="1"/>
  <c r="AJ333" i="3" s="1"/>
  <c r="BH333" i="3"/>
  <c r="BE334" i="3"/>
  <c r="BI334" i="3" s="1"/>
  <c r="AJ334" i="3" s="1"/>
  <c r="BH334" i="3"/>
  <c r="BE335" i="3"/>
  <c r="BI335" i="3" s="1"/>
  <c r="AJ335" i="3" s="1"/>
  <c r="BH335" i="3"/>
  <c r="BE336" i="3"/>
  <c r="BH336" i="3"/>
  <c r="BI336" i="3"/>
  <c r="AJ336" i="3" s="1"/>
  <c r="BE337" i="3"/>
  <c r="BI337" i="3" s="1"/>
  <c r="AJ337" i="3" s="1"/>
  <c r="BH337" i="3"/>
  <c r="BE338" i="3"/>
  <c r="BI338" i="3" s="1"/>
  <c r="AJ338" i="3" s="1"/>
  <c r="BH338" i="3"/>
  <c r="BE339" i="3"/>
  <c r="BH339" i="3"/>
  <c r="BI339" i="3"/>
  <c r="AJ339" i="3" s="1"/>
  <c r="BE340" i="3"/>
  <c r="BI340" i="3" s="1"/>
  <c r="AJ340" i="3" s="1"/>
  <c r="BH340" i="3"/>
  <c r="BE341" i="3"/>
  <c r="BI341" i="3" s="1"/>
  <c r="AJ341" i="3" s="1"/>
  <c r="BH341" i="3"/>
  <c r="BH342" i="3"/>
  <c r="BI342" i="3" s="1"/>
  <c r="AJ342" i="3" s="1"/>
  <c r="BH343" i="3"/>
  <c r="BI343" i="3" s="1"/>
  <c r="AJ343" i="3" s="1"/>
  <c r="BE344" i="3"/>
  <c r="BH344" i="3"/>
  <c r="BE345" i="3"/>
  <c r="BH345" i="3"/>
  <c r="BI345" i="3" s="1"/>
  <c r="AJ345" i="3" s="1"/>
  <c r="BE346" i="3"/>
  <c r="BH346" i="3"/>
  <c r="BE347" i="3"/>
  <c r="BI347" i="3" s="1"/>
  <c r="AJ347" i="3" s="1"/>
  <c r="BH347" i="3"/>
  <c r="BE348" i="3"/>
  <c r="BI348" i="3" s="1"/>
  <c r="AJ348" i="3" s="1"/>
  <c r="BH348" i="3"/>
  <c r="BE349" i="3"/>
  <c r="BI349" i="3" s="1"/>
  <c r="AJ349" i="3" s="1"/>
  <c r="BH349" i="3"/>
  <c r="BE350" i="3"/>
  <c r="BI350" i="3" s="1"/>
  <c r="AJ350" i="3" s="1"/>
  <c r="BH350" i="3"/>
  <c r="BE351" i="3"/>
  <c r="BI351" i="3" s="1"/>
  <c r="AJ351" i="3" s="1"/>
  <c r="BH351" i="3"/>
  <c r="BE352" i="3"/>
  <c r="BI352" i="3" s="1"/>
  <c r="AJ352" i="3" s="1"/>
  <c r="BH352" i="3"/>
  <c r="BE353" i="3"/>
  <c r="BI353" i="3" s="1"/>
  <c r="AJ353" i="3" s="1"/>
  <c r="BH353" i="3"/>
  <c r="BE354" i="3"/>
  <c r="BI354" i="3" s="1"/>
  <c r="AJ354" i="3" s="1"/>
  <c r="BH354" i="3"/>
  <c r="BE355" i="3"/>
  <c r="BI355" i="3" s="1"/>
  <c r="AJ355" i="3" s="1"/>
  <c r="BH355" i="3"/>
  <c r="BE356" i="3"/>
  <c r="BI356" i="3" s="1"/>
  <c r="AJ356" i="3" s="1"/>
  <c r="BH356" i="3"/>
  <c r="BE357" i="3"/>
  <c r="BI357" i="3" s="1"/>
  <c r="AJ357" i="3" s="1"/>
  <c r="BH357" i="3"/>
  <c r="BE358" i="3"/>
  <c r="BI358" i="3" s="1"/>
  <c r="AJ358" i="3" s="1"/>
  <c r="BH358" i="3"/>
  <c r="BE359" i="3"/>
  <c r="BI359" i="3" s="1"/>
  <c r="AJ359" i="3" s="1"/>
  <c r="BH359" i="3"/>
  <c r="BE360" i="3"/>
  <c r="BI360" i="3" s="1"/>
  <c r="AJ360" i="3" s="1"/>
  <c r="BH360" i="3"/>
  <c r="BE361" i="3"/>
  <c r="BI361" i="3" s="1"/>
  <c r="AJ361" i="3" s="1"/>
  <c r="BH361" i="3"/>
  <c r="BE362" i="3"/>
  <c r="BI362" i="3" s="1"/>
  <c r="AJ362" i="3" s="1"/>
  <c r="BH362" i="3"/>
  <c r="BE363" i="3"/>
  <c r="BI363" i="3" s="1"/>
  <c r="AJ363" i="3" s="1"/>
  <c r="BH363" i="3"/>
  <c r="BH364" i="3"/>
  <c r="BI364" i="3" s="1"/>
  <c r="AJ364" i="3" s="1"/>
  <c r="BH365" i="3"/>
  <c r="BI365" i="3" s="1"/>
  <c r="AJ365" i="3" s="1"/>
  <c r="BE366" i="3"/>
  <c r="BH366" i="3"/>
  <c r="BE367" i="3"/>
  <c r="BH367" i="3"/>
  <c r="BE368" i="3"/>
  <c r="BH368" i="3"/>
  <c r="BE369" i="3"/>
  <c r="BH369" i="3"/>
  <c r="BE370" i="3"/>
  <c r="BI370" i="3" s="1"/>
  <c r="AJ370" i="3" s="1"/>
  <c r="BH370" i="3"/>
  <c r="BE371" i="3"/>
  <c r="BI371" i="3" s="1"/>
  <c r="AJ371" i="3" s="1"/>
  <c r="BH371" i="3"/>
  <c r="BE372" i="3"/>
  <c r="BI372" i="3" s="1"/>
  <c r="AJ372" i="3" s="1"/>
  <c r="BH372" i="3"/>
  <c r="BE373" i="3"/>
  <c r="BI373" i="3" s="1"/>
  <c r="BH373" i="3"/>
  <c r="AJ373" i="3"/>
  <c r="BE374" i="3"/>
  <c r="BI374" i="3" s="1"/>
  <c r="AJ374" i="3" s="1"/>
  <c r="BH374" i="3"/>
  <c r="BE375" i="3"/>
  <c r="BI375" i="3" s="1"/>
  <c r="AJ375" i="3" s="1"/>
  <c r="BH375" i="3"/>
  <c r="BE376" i="3"/>
  <c r="BI376" i="3" s="1"/>
  <c r="AJ376" i="3" s="1"/>
  <c r="BH376" i="3"/>
  <c r="BE377" i="3"/>
  <c r="BI377" i="3" s="1"/>
  <c r="AJ377" i="3" s="1"/>
  <c r="BH377" i="3"/>
  <c r="BE378" i="3"/>
  <c r="BI378" i="3" s="1"/>
  <c r="AJ378" i="3" s="1"/>
  <c r="BH378" i="3"/>
  <c r="BE379" i="3"/>
  <c r="BI379" i="3" s="1"/>
  <c r="AJ379" i="3" s="1"/>
  <c r="BH379" i="3"/>
  <c r="BE380" i="3"/>
  <c r="BI380" i="3" s="1"/>
  <c r="AJ380" i="3" s="1"/>
  <c r="BH380" i="3"/>
  <c r="BE381" i="3"/>
  <c r="BI381" i="3" s="1"/>
  <c r="AJ381" i="3" s="1"/>
  <c r="BH381" i="3"/>
  <c r="BE382" i="3"/>
  <c r="BI382" i="3" s="1"/>
  <c r="AJ382" i="3" s="1"/>
  <c r="BH382" i="3"/>
  <c r="BE383" i="3"/>
  <c r="BI383" i="3" s="1"/>
  <c r="AJ383" i="3" s="1"/>
  <c r="BH383" i="3"/>
  <c r="BE384" i="3"/>
  <c r="BI384" i="3" s="1"/>
  <c r="AJ384" i="3" s="1"/>
  <c r="BH384" i="3"/>
  <c r="BE385" i="3"/>
  <c r="BI385" i="3" s="1"/>
  <c r="AJ385" i="3" s="1"/>
  <c r="BH385" i="3"/>
  <c r="BH386" i="3"/>
  <c r="BI386" i="3" s="1"/>
  <c r="AJ386" i="3" s="1"/>
  <c r="BH387" i="3"/>
  <c r="BI387" i="3" s="1"/>
  <c r="AJ387" i="3" s="1"/>
  <c r="BE388" i="3"/>
  <c r="BH388" i="3"/>
  <c r="BE389" i="3"/>
  <c r="BH389" i="3"/>
  <c r="BE390" i="3"/>
  <c r="BI390" i="3" s="1"/>
  <c r="AJ390" i="3" s="1"/>
  <c r="BH390" i="3"/>
  <c r="BE391" i="3"/>
  <c r="BI391" i="3" s="1"/>
  <c r="AJ391" i="3" s="1"/>
  <c r="BH391" i="3"/>
  <c r="BE392" i="3"/>
  <c r="BI392" i="3" s="1"/>
  <c r="AJ392" i="3" s="1"/>
  <c r="BH392" i="3"/>
  <c r="BE393" i="3"/>
  <c r="BI393" i="3" s="1"/>
  <c r="AJ393" i="3" s="1"/>
  <c r="BH393" i="3"/>
  <c r="BE394" i="3"/>
  <c r="BI394" i="3" s="1"/>
  <c r="AJ394" i="3" s="1"/>
  <c r="BH394" i="3"/>
  <c r="BE395" i="3"/>
  <c r="BH395" i="3"/>
  <c r="BI395" i="3"/>
  <c r="AJ395" i="3" s="1"/>
  <c r="BE396" i="3"/>
  <c r="BI396" i="3" s="1"/>
  <c r="AJ396" i="3" s="1"/>
  <c r="BH396" i="3"/>
  <c r="BE397" i="3"/>
  <c r="BI397" i="3" s="1"/>
  <c r="AJ397" i="3" s="1"/>
  <c r="BH397" i="3"/>
  <c r="BE398" i="3"/>
  <c r="BH398" i="3"/>
  <c r="BI398" i="3"/>
  <c r="AJ398" i="3" s="1"/>
  <c r="BE399" i="3"/>
  <c r="BI399" i="3" s="1"/>
  <c r="AJ399" i="3" s="1"/>
  <c r="BH399" i="3"/>
  <c r="BE400" i="3"/>
  <c r="BI400" i="3" s="1"/>
  <c r="AJ400" i="3" s="1"/>
  <c r="BH400" i="3"/>
  <c r="BE401" i="3"/>
  <c r="BI401" i="3" s="1"/>
  <c r="AJ401" i="3" s="1"/>
  <c r="BH401" i="3"/>
  <c r="BE402" i="3"/>
  <c r="BI402" i="3" s="1"/>
  <c r="AJ402" i="3" s="1"/>
  <c r="BH402" i="3"/>
  <c r="BE403" i="3"/>
  <c r="BI403" i="3" s="1"/>
  <c r="AJ403" i="3" s="1"/>
  <c r="BH403" i="3"/>
  <c r="BE404" i="3"/>
  <c r="BI404" i="3" s="1"/>
  <c r="AJ404" i="3" s="1"/>
  <c r="BH404" i="3"/>
  <c r="BE405" i="3"/>
  <c r="BI405" i="3" s="1"/>
  <c r="AJ405" i="3" s="1"/>
  <c r="BH405" i="3"/>
  <c r="BE406" i="3"/>
  <c r="BI406" i="3" s="1"/>
  <c r="AJ406" i="3" s="1"/>
  <c r="BH406" i="3"/>
  <c r="BE407" i="3"/>
  <c r="BI407" i="3" s="1"/>
  <c r="AJ407" i="3" s="1"/>
  <c r="BH407" i="3"/>
  <c r="BH408" i="3"/>
  <c r="BI408" i="3" s="1"/>
  <c r="AJ408" i="3" s="1"/>
  <c r="BH409" i="3"/>
  <c r="BI409" i="3" s="1"/>
  <c r="AJ409" i="3" s="1"/>
  <c r="BE410" i="3"/>
  <c r="BH410" i="3"/>
  <c r="BE411" i="3"/>
  <c r="BH411" i="3"/>
  <c r="BE412" i="3"/>
  <c r="BI412" i="3" s="1"/>
  <c r="AJ412" i="3" s="1"/>
  <c r="BH412" i="3"/>
  <c r="BE413" i="3"/>
  <c r="BI413" i="3" s="1"/>
  <c r="AJ413" i="3" s="1"/>
  <c r="BH413" i="3"/>
  <c r="BE414" i="3"/>
  <c r="BI414" i="3" s="1"/>
  <c r="AJ414" i="3" s="1"/>
  <c r="BH414" i="3"/>
  <c r="BE415" i="3"/>
  <c r="BI415" i="3" s="1"/>
  <c r="AJ415" i="3" s="1"/>
  <c r="BH415" i="3"/>
  <c r="BE416" i="3"/>
  <c r="BI416" i="3" s="1"/>
  <c r="AJ416" i="3" s="1"/>
  <c r="BH416" i="3"/>
  <c r="BE417" i="3"/>
  <c r="BI417" i="3" s="1"/>
  <c r="AJ417" i="3" s="1"/>
  <c r="BH417" i="3"/>
  <c r="BE418" i="3"/>
  <c r="BI418" i="3" s="1"/>
  <c r="AJ418" i="3" s="1"/>
  <c r="BH418" i="3"/>
  <c r="BE419" i="3"/>
  <c r="BI419" i="3" s="1"/>
  <c r="AJ419" i="3" s="1"/>
  <c r="BH419" i="3"/>
  <c r="BE420" i="3"/>
  <c r="BI420" i="3" s="1"/>
  <c r="AJ420" i="3" s="1"/>
  <c r="BH420" i="3"/>
  <c r="BE421" i="3"/>
  <c r="BI421" i="3" s="1"/>
  <c r="AJ421" i="3" s="1"/>
  <c r="BH421" i="3"/>
  <c r="BE422" i="3"/>
  <c r="BI422" i="3" s="1"/>
  <c r="AJ422" i="3" s="1"/>
  <c r="BH422" i="3"/>
  <c r="BE423" i="3"/>
  <c r="BI423" i="3" s="1"/>
  <c r="AJ423" i="3" s="1"/>
  <c r="BH423" i="3"/>
  <c r="BE424" i="3"/>
  <c r="BI424" i="3" s="1"/>
  <c r="AJ424" i="3" s="1"/>
  <c r="BH424" i="3"/>
  <c r="BE425" i="3"/>
  <c r="BI425" i="3" s="1"/>
  <c r="AJ425" i="3" s="1"/>
  <c r="BH425" i="3"/>
  <c r="BE426" i="3"/>
  <c r="BI426" i="3" s="1"/>
  <c r="AJ426" i="3" s="1"/>
  <c r="BH426" i="3"/>
  <c r="BE427" i="3"/>
  <c r="BI427" i="3" s="1"/>
  <c r="AJ427" i="3" s="1"/>
  <c r="BH427" i="3"/>
  <c r="BE428" i="3"/>
  <c r="BI428" i="3" s="1"/>
  <c r="AJ428" i="3" s="1"/>
  <c r="BH428" i="3"/>
  <c r="BE429" i="3"/>
  <c r="BI429" i="3" s="1"/>
  <c r="AJ429" i="3" s="1"/>
  <c r="BH429" i="3"/>
  <c r="BH430" i="3"/>
  <c r="BI430" i="3" s="1"/>
  <c r="AJ430" i="3" s="1"/>
  <c r="BH431" i="3"/>
  <c r="BI431" i="3" s="1"/>
  <c r="AJ431" i="3" s="1"/>
  <c r="BE432" i="3"/>
  <c r="BI432" i="3" s="1"/>
  <c r="AJ432" i="3" s="1"/>
  <c r="BH432" i="3"/>
  <c r="BE433" i="3"/>
  <c r="BH433" i="3"/>
  <c r="BE434" i="3"/>
  <c r="BI434" i="3" s="1"/>
  <c r="AJ434" i="3" s="1"/>
  <c r="BH434" i="3"/>
  <c r="BE435" i="3"/>
  <c r="BI435" i="3" s="1"/>
  <c r="AJ435" i="3" s="1"/>
  <c r="BH435" i="3"/>
  <c r="BE436" i="3"/>
  <c r="BI436" i="3" s="1"/>
  <c r="AJ436" i="3" s="1"/>
  <c r="BH436" i="3"/>
  <c r="BE437" i="3"/>
  <c r="BI437" i="3" s="1"/>
  <c r="AJ437" i="3" s="1"/>
  <c r="BH437" i="3"/>
  <c r="BE438" i="3"/>
  <c r="BI438" i="3" s="1"/>
  <c r="AJ438" i="3" s="1"/>
  <c r="BH438" i="3"/>
  <c r="BE439" i="3"/>
  <c r="BI439" i="3" s="1"/>
  <c r="AJ439" i="3" s="1"/>
  <c r="BH439" i="3"/>
  <c r="BE440" i="3"/>
  <c r="BI440" i="3" s="1"/>
  <c r="AJ440" i="3" s="1"/>
  <c r="BH440" i="3"/>
  <c r="BE441" i="3"/>
  <c r="BI441" i="3" s="1"/>
  <c r="AJ441" i="3" s="1"/>
  <c r="BH441" i="3"/>
  <c r="BE442" i="3"/>
  <c r="BI442" i="3" s="1"/>
  <c r="AJ442" i="3" s="1"/>
  <c r="BH442" i="3"/>
  <c r="BE443" i="3"/>
  <c r="BI443" i="3" s="1"/>
  <c r="AJ443" i="3" s="1"/>
  <c r="BH443" i="3"/>
  <c r="BE444" i="3"/>
  <c r="BI444" i="3" s="1"/>
  <c r="AJ444" i="3" s="1"/>
  <c r="BH444" i="3"/>
  <c r="BE445" i="3"/>
  <c r="BI445" i="3" s="1"/>
  <c r="AJ445" i="3" s="1"/>
  <c r="BH445" i="3"/>
  <c r="BE446" i="3"/>
  <c r="BH446" i="3"/>
  <c r="BI446" i="3"/>
  <c r="AJ446" i="3" s="1"/>
  <c r="BE447" i="3"/>
  <c r="BI447" i="3" s="1"/>
  <c r="AJ447" i="3" s="1"/>
  <c r="BH447" i="3"/>
  <c r="BE448" i="3"/>
  <c r="BI448" i="3" s="1"/>
  <c r="AJ448" i="3" s="1"/>
  <c r="BH448" i="3"/>
  <c r="BE449" i="3"/>
  <c r="BI449" i="3" s="1"/>
  <c r="AJ449" i="3" s="1"/>
  <c r="BH449" i="3"/>
  <c r="BE450" i="3"/>
  <c r="BI450" i="3" s="1"/>
  <c r="AJ450" i="3" s="1"/>
  <c r="BH450" i="3"/>
  <c r="BE451" i="3"/>
  <c r="BH451" i="3"/>
  <c r="BI451" i="3"/>
  <c r="AJ451" i="3" s="1"/>
  <c r="BH452" i="3"/>
  <c r="BI452" i="3" s="1"/>
  <c r="AJ452" i="3" s="1"/>
  <c r="BH453" i="3"/>
  <c r="BI453" i="3" s="1"/>
  <c r="AJ453" i="3" s="1"/>
  <c r="BE454" i="3"/>
  <c r="BH454" i="3"/>
  <c r="BE455" i="3"/>
  <c r="BH455" i="3"/>
  <c r="BE456" i="3"/>
  <c r="BI456" i="3" s="1"/>
  <c r="AJ456" i="3" s="1"/>
  <c r="BH456" i="3"/>
  <c r="BE457" i="3"/>
  <c r="BI457" i="3" s="1"/>
  <c r="AJ457" i="3" s="1"/>
  <c r="BH457" i="3"/>
  <c r="BE458" i="3"/>
  <c r="BI458" i="3" s="1"/>
  <c r="AJ458" i="3" s="1"/>
  <c r="BH458" i="3"/>
  <c r="BE459" i="3"/>
  <c r="BI459" i="3" s="1"/>
  <c r="AJ459" i="3" s="1"/>
  <c r="BH459" i="3"/>
  <c r="BE460" i="3"/>
  <c r="BI460" i="3" s="1"/>
  <c r="AJ460" i="3" s="1"/>
  <c r="BH460" i="3"/>
  <c r="BE461" i="3"/>
  <c r="BI461" i="3" s="1"/>
  <c r="AJ461" i="3" s="1"/>
  <c r="BH461" i="3"/>
  <c r="BE462" i="3"/>
  <c r="BI462" i="3" s="1"/>
  <c r="AJ462" i="3" s="1"/>
  <c r="BH462" i="3"/>
  <c r="BE463" i="3"/>
  <c r="BI463" i="3" s="1"/>
  <c r="AJ463" i="3" s="1"/>
  <c r="BH463" i="3"/>
  <c r="BE464" i="3"/>
  <c r="BI464" i="3" s="1"/>
  <c r="AJ464" i="3" s="1"/>
  <c r="BH464" i="3"/>
  <c r="BE465" i="3"/>
  <c r="BI465" i="3" s="1"/>
  <c r="AJ465" i="3" s="1"/>
  <c r="BH465" i="3"/>
  <c r="BE466" i="3"/>
  <c r="BI466" i="3" s="1"/>
  <c r="AJ466" i="3" s="1"/>
  <c r="BH466" i="3"/>
  <c r="BE467" i="3"/>
  <c r="BI467" i="3" s="1"/>
  <c r="AJ467" i="3" s="1"/>
  <c r="BH467" i="3"/>
  <c r="BE468" i="3"/>
  <c r="BI468" i="3" s="1"/>
  <c r="AJ468" i="3" s="1"/>
  <c r="BH468" i="3"/>
  <c r="BE469" i="3"/>
  <c r="BI469" i="3" s="1"/>
  <c r="AJ469" i="3" s="1"/>
  <c r="BH469" i="3"/>
  <c r="BE470" i="3"/>
  <c r="BI470" i="3" s="1"/>
  <c r="AJ470" i="3" s="1"/>
  <c r="BH470" i="3"/>
  <c r="BE471" i="3"/>
  <c r="BI471" i="3" s="1"/>
  <c r="AJ471" i="3" s="1"/>
  <c r="BH471" i="3"/>
  <c r="BE472" i="3"/>
  <c r="BI472" i="3" s="1"/>
  <c r="AJ472" i="3" s="1"/>
  <c r="BH472" i="3"/>
  <c r="BE473" i="3"/>
  <c r="BI473" i="3" s="1"/>
  <c r="AJ473" i="3" s="1"/>
  <c r="BH473" i="3"/>
  <c r="BH474" i="3"/>
  <c r="BI474" i="3" s="1"/>
  <c r="AJ474" i="3" s="1"/>
  <c r="BH475" i="3"/>
  <c r="BI475" i="3" s="1"/>
  <c r="AJ475" i="3" s="1"/>
  <c r="BE476" i="3"/>
  <c r="BH476" i="3"/>
  <c r="BE477" i="3"/>
  <c r="BH477" i="3"/>
  <c r="BE478" i="3"/>
  <c r="BH478" i="3"/>
  <c r="BE479" i="3"/>
  <c r="BI479" i="3" s="1"/>
  <c r="AJ479" i="3" s="1"/>
  <c r="BH479" i="3"/>
  <c r="BE480" i="3"/>
  <c r="BI480" i="3" s="1"/>
  <c r="AJ480" i="3" s="1"/>
  <c r="BH480" i="3"/>
  <c r="BE481" i="3"/>
  <c r="BI481" i="3" s="1"/>
  <c r="AJ481" i="3" s="1"/>
  <c r="BH481" i="3"/>
  <c r="BE482" i="3"/>
  <c r="BI482" i="3" s="1"/>
  <c r="AJ482" i="3" s="1"/>
  <c r="BH482" i="3"/>
  <c r="BE483" i="3"/>
  <c r="BI483" i="3" s="1"/>
  <c r="AJ483" i="3" s="1"/>
  <c r="BH483" i="3"/>
  <c r="BE484" i="3"/>
  <c r="BI484" i="3" s="1"/>
  <c r="AJ484" i="3" s="1"/>
  <c r="BH484" i="3"/>
  <c r="BE485" i="3"/>
  <c r="BI485" i="3" s="1"/>
  <c r="AJ485" i="3" s="1"/>
  <c r="BH485" i="3"/>
  <c r="BE486" i="3"/>
  <c r="BI486" i="3" s="1"/>
  <c r="AJ486" i="3" s="1"/>
  <c r="BH486" i="3"/>
  <c r="BE487" i="3"/>
  <c r="BI487" i="3" s="1"/>
  <c r="AJ487" i="3" s="1"/>
  <c r="BH487" i="3"/>
  <c r="BE488" i="3"/>
  <c r="BI488" i="3" s="1"/>
  <c r="AJ488" i="3" s="1"/>
  <c r="BH488" i="3"/>
  <c r="BE489" i="3"/>
  <c r="BI489" i="3" s="1"/>
  <c r="AJ489" i="3" s="1"/>
  <c r="BH489" i="3"/>
  <c r="BE490" i="3"/>
  <c r="BI490" i="3" s="1"/>
  <c r="AJ490" i="3" s="1"/>
  <c r="BH490" i="3"/>
  <c r="BE491" i="3"/>
  <c r="BI491" i="3" s="1"/>
  <c r="AJ491" i="3" s="1"/>
  <c r="BH491" i="3"/>
  <c r="BE492" i="3"/>
  <c r="BI492" i="3" s="1"/>
  <c r="AJ492" i="3" s="1"/>
  <c r="BH492" i="3"/>
  <c r="BE493" i="3"/>
  <c r="BI493" i="3" s="1"/>
  <c r="AJ493" i="3" s="1"/>
  <c r="BH493" i="3"/>
  <c r="BE494" i="3"/>
  <c r="BI494" i="3" s="1"/>
  <c r="AJ494" i="3" s="1"/>
  <c r="BH494" i="3"/>
  <c r="BE495" i="3"/>
  <c r="BI495" i="3" s="1"/>
  <c r="AJ495" i="3" s="1"/>
  <c r="BH495" i="3"/>
  <c r="BH496" i="3"/>
  <c r="BI496" i="3" s="1"/>
  <c r="AJ496" i="3" s="1"/>
  <c r="BH497" i="3"/>
  <c r="BI497" i="3" s="1"/>
  <c r="AJ497" i="3" s="1"/>
  <c r="BE498" i="3"/>
  <c r="BH498" i="3"/>
  <c r="BE499" i="3"/>
  <c r="BH499" i="3"/>
  <c r="BE500" i="3"/>
  <c r="BH500" i="3"/>
  <c r="BE501" i="3"/>
  <c r="BI501" i="3" s="1"/>
  <c r="AJ501" i="3" s="1"/>
  <c r="BH501" i="3"/>
  <c r="BE502" i="3"/>
  <c r="BI502" i="3" s="1"/>
  <c r="AJ502" i="3" s="1"/>
  <c r="BH502" i="3"/>
  <c r="BE503" i="3"/>
  <c r="BI503" i="3" s="1"/>
  <c r="AJ503" i="3" s="1"/>
  <c r="BH503" i="3"/>
  <c r="BE504" i="3"/>
  <c r="BI504" i="3" s="1"/>
  <c r="AJ504" i="3" s="1"/>
  <c r="BH504" i="3"/>
  <c r="BE505" i="3"/>
  <c r="BI505" i="3" s="1"/>
  <c r="AJ505" i="3" s="1"/>
  <c r="BH505" i="3"/>
  <c r="BE506" i="3"/>
  <c r="BI506" i="3" s="1"/>
  <c r="AJ506" i="3" s="1"/>
  <c r="BH506" i="3"/>
  <c r="BE507" i="3"/>
  <c r="BI507" i="3" s="1"/>
  <c r="AJ507" i="3" s="1"/>
  <c r="BH507" i="3"/>
  <c r="BE508" i="3"/>
  <c r="BI508" i="3" s="1"/>
  <c r="AJ508" i="3" s="1"/>
  <c r="BH508" i="3"/>
  <c r="BE509" i="3"/>
  <c r="BI509" i="3" s="1"/>
  <c r="AJ509" i="3" s="1"/>
  <c r="BH509" i="3"/>
  <c r="BE510" i="3"/>
  <c r="BI510" i="3" s="1"/>
  <c r="AJ510" i="3" s="1"/>
  <c r="BH510" i="3"/>
  <c r="BE511" i="3"/>
  <c r="BI511" i="3" s="1"/>
  <c r="AJ511" i="3" s="1"/>
  <c r="BH511" i="3"/>
  <c r="BE512" i="3"/>
  <c r="BI512" i="3" s="1"/>
  <c r="AJ512" i="3" s="1"/>
  <c r="BH512" i="3"/>
  <c r="BE513" i="3"/>
  <c r="BI513" i="3" s="1"/>
  <c r="AJ513" i="3" s="1"/>
  <c r="BH513" i="3"/>
  <c r="BE514" i="3"/>
  <c r="BI514" i="3" s="1"/>
  <c r="AJ514" i="3" s="1"/>
  <c r="BH514" i="3"/>
  <c r="BE515" i="3"/>
  <c r="BI515" i="3" s="1"/>
  <c r="AJ515" i="3" s="1"/>
  <c r="BH515" i="3"/>
  <c r="BE516" i="3"/>
  <c r="BI516" i="3" s="1"/>
  <c r="AJ516" i="3" s="1"/>
  <c r="BH516" i="3"/>
  <c r="BE517" i="3"/>
  <c r="BI517" i="3" s="1"/>
  <c r="AJ517" i="3" s="1"/>
  <c r="BH517" i="3"/>
  <c r="BH518" i="3"/>
  <c r="BH519" i="3"/>
  <c r="BI519" i="3"/>
  <c r="AJ519" i="3" s="1"/>
  <c r="BE520" i="3"/>
  <c r="BI520" i="3" s="1"/>
  <c r="AJ520" i="3" s="1"/>
  <c r="BH520" i="3"/>
  <c r="BE521" i="3"/>
  <c r="BI521" i="3" s="1"/>
  <c r="AJ521" i="3" s="1"/>
  <c r="BH521" i="3"/>
  <c r="BE522" i="3"/>
  <c r="BI522" i="3" s="1"/>
  <c r="AJ522" i="3" s="1"/>
  <c r="BH522" i="3"/>
  <c r="BE523" i="3"/>
  <c r="BI523" i="3" s="1"/>
  <c r="AJ523" i="3" s="1"/>
  <c r="BH523" i="3"/>
  <c r="BE524" i="3"/>
  <c r="BI524" i="3" s="1"/>
  <c r="AJ524" i="3" s="1"/>
  <c r="BH524" i="3"/>
  <c r="BE525" i="3"/>
  <c r="BI525" i="3" s="1"/>
  <c r="AJ525" i="3" s="1"/>
  <c r="BH525" i="3"/>
  <c r="BE526" i="3"/>
  <c r="BI526" i="3" s="1"/>
  <c r="AJ526" i="3" s="1"/>
  <c r="BH526" i="3"/>
  <c r="BE527" i="3"/>
  <c r="BI527" i="3" s="1"/>
  <c r="AJ527" i="3" s="1"/>
  <c r="BH527" i="3"/>
  <c r="BE528" i="3"/>
  <c r="BI528" i="3" s="1"/>
  <c r="AJ528" i="3" s="1"/>
  <c r="BH528" i="3"/>
  <c r="BE529" i="3"/>
  <c r="BI529" i="3" s="1"/>
  <c r="AJ529" i="3" s="1"/>
  <c r="BH529" i="3"/>
  <c r="BE530" i="3"/>
  <c r="BI530" i="3" s="1"/>
  <c r="AJ530" i="3" s="1"/>
  <c r="BH530" i="3"/>
  <c r="BE531" i="3"/>
  <c r="BI531" i="3" s="1"/>
  <c r="AJ531" i="3" s="1"/>
  <c r="BH531" i="3"/>
  <c r="BE532" i="3"/>
  <c r="BI532" i="3" s="1"/>
  <c r="AJ532" i="3" s="1"/>
  <c r="BH532" i="3"/>
  <c r="BE533" i="3"/>
  <c r="BI533" i="3" s="1"/>
  <c r="AJ533" i="3" s="1"/>
  <c r="BH533" i="3"/>
  <c r="BE534" i="3"/>
  <c r="BI534" i="3" s="1"/>
  <c r="AJ534" i="3" s="1"/>
  <c r="BH534" i="3"/>
  <c r="BE535" i="3"/>
  <c r="BI535" i="3" s="1"/>
  <c r="AJ535" i="3" s="1"/>
  <c r="BH535" i="3"/>
  <c r="BE536" i="3"/>
  <c r="BI536" i="3" s="1"/>
  <c r="AJ536" i="3" s="1"/>
  <c r="BH536" i="3"/>
  <c r="BE537" i="3"/>
  <c r="BI537" i="3" s="1"/>
  <c r="AJ537" i="3" s="1"/>
  <c r="BH537" i="3"/>
  <c r="BE538" i="3"/>
  <c r="BI538" i="3" s="1"/>
  <c r="AJ538" i="3" s="1"/>
  <c r="BH538" i="3"/>
  <c r="BE539" i="3"/>
  <c r="BI539" i="3" s="1"/>
  <c r="AJ539" i="3" s="1"/>
  <c r="BH539" i="3"/>
  <c r="BE540" i="3"/>
  <c r="BI540" i="3" s="1"/>
  <c r="AJ540" i="3" s="1"/>
  <c r="BH540" i="3"/>
  <c r="BE541" i="3"/>
  <c r="BI541" i="3" s="1"/>
  <c r="AJ541" i="3" s="1"/>
  <c r="BH541" i="3"/>
  <c r="BE542" i="3"/>
  <c r="BI542" i="3" s="1"/>
  <c r="AJ542" i="3" s="1"/>
  <c r="BH542" i="3"/>
  <c r="BE543" i="3"/>
  <c r="BI543" i="3" s="1"/>
  <c r="AJ543" i="3" s="1"/>
  <c r="BH543" i="3"/>
  <c r="BE544" i="3"/>
  <c r="BI544" i="3" s="1"/>
  <c r="AJ544" i="3" s="1"/>
  <c r="BH544" i="3"/>
  <c r="BE545" i="3"/>
  <c r="BI545" i="3" s="1"/>
  <c r="AJ545" i="3" s="1"/>
  <c r="BH545" i="3"/>
  <c r="BE546" i="3"/>
  <c r="BI546" i="3" s="1"/>
  <c r="AJ546" i="3" s="1"/>
  <c r="BH546" i="3"/>
  <c r="BE547" i="3"/>
  <c r="BI547" i="3" s="1"/>
  <c r="AJ547" i="3" s="1"/>
  <c r="BH547" i="3"/>
  <c r="BE548" i="3"/>
  <c r="BI548" i="3" s="1"/>
  <c r="AJ548" i="3" s="1"/>
  <c r="BH548" i="3"/>
  <c r="BE549" i="3"/>
  <c r="BI549" i="3" s="1"/>
  <c r="AJ549" i="3" s="1"/>
  <c r="BH549" i="3"/>
  <c r="BE550" i="3"/>
  <c r="BI550" i="3" s="1"/>
  <c r="AJ550" i="3" s="1"/>
  <c r="BH550" i="3"/>
  <c r="BE551" i="3"/>
  <c r="BI551" i="3" s="1"/>
  <c r="AJ551" i="3" s="1"/>
  <c r="BH551" i="3"/>
  <c r="BE552" i="3"/>
  <c r="BI552" i="3" s="1"/>
  <c r="AJ552" i="3" s="1"/>
  <c r="BH552" i="3"/>
  <c r="BE553" i="3"/>
  <c r="BI553" i="3" s="1"/>
  <c r="AJ553" i="3" s="1"/>
  <c r="BH553" i="3"/>
  <c r="BE554" i="3"/>
  <c r="BI554" i="3" s="1"/>
  <c r="AJ554" i="3" s="1"/>
  <c r="BH554" i="3"/>
  <c r="BE555" i="3"/>
  <c r="BI555" i="3" s="1"/>
  <c r="AJ555" i="3" s="1"/>
  <c r="BH555" i="3"/>
  <c r="BE556" i="3"/>
  <c r="BI556" i="3" s="1"/>
  <c r="AJ556" i="3" s="1"/>
  <c r="BH556" i="3"/>
  <c r="BE557" i="3"/>
  <c r="BI557" i="3" s="1"/>
  <c r="AJ557" i="3" s="1"/>
  <c r="BH557" i="3"/>
  <c r="BE558" i="3"/>
  <c r="BI558" i="3" s="1"/>
  <c r="AJ558" i="3" s="1"/>
  <c r="BH558" i="3"/>
  <c r="BE559" i="3"/>
  <c r="BI559" i="3" s="1"/>
  <c r="AJ559" i="3" s="1"/>
  <c r="BH559" i="3"/>
  <c r="BE560" i="3"/>
  <c r="BI560" i="3" s="1"/>
  <c r="AJ560" i="3" s="1"/>
  <c r="BH560" i="3"/>
  <c r="BE561" i="3"/>
  <c r="BI561" i="3" s="1"/>
  <c r="AJ561" i="3" s="1"/>
  <c r="BH561" i="3"/>
  <c r="BE562" i="3"/>
  <c r="BI562" i="3" s="1"/>
  <c r="AJ562" i="3" s="1"/>
  <c r="BH562" i="3"/>
  <c r="BH563" i="3"/>
  <c r="BI563" i="3" s="1"/>
  <c r="AJ563" i="3" s="1"/>
  <c r="BH564" i="3"/>
  <c r="BI564" i="3" s="1"/>
  <c r="AJ564" i="3" s="1"/>
  <c r="BH565" i="3"/>
  <c r="BI565" i="3" s="1"/>
  <c r="AJ565" i="3" s="1"/>
  <c r="BH566" i="3"/>
  <c r="BI566" i="3" s="1"/>
  <c r="AJ566" i="3" s="1"/>
  <c r="BH567" i="3"/>
  <c r="BI567" i="3" s="1"/>
  <c r="AJ567" i="3" s="1"/>
  <c r="BH568" i="3"/>
  <c r="BI568" i="3" s="1"/>
  <c r="AJ568" i="3" s="1"/>
  <c r="BH569" i="3"/>
  <c r="BI569" i="3" s="1"/>
  <c r="AJ569" i="3" s="1"/>
  <c r="BH570" i="3"/>
  <c r="BE571" i="3"/>
  <c r="BF571" i="3"/>
  <c r="BH571" i="3"/>
  <c r="BE572" i="3"/>
  <c r="BF572" i="3"/>
  <c r="BH572" i="3"/>
  <c r="BE573" i="3"/>
  <c r="BF573" i="3"/>
  <c r="BH573" i="3"/>
  <c r="BE574" i="3"/>
  <c r="BF574" i="3"/>
  <c r="BH574" i="3"/>
  <c r="BE575" i="3"/>
  <c r="BF575" i="3"/>
  <c r="BH575" i="3"/>
  <c r="BE576" i="3"/>
  <c r="BI576" i="3" s="1"/>
  <c r="AJ576" i="3" s="1"/>
  <c r="BF576" i="3"/>
  <c r="BH576" i="3"/>
  <c r="BE577" i="3"/>
  <c r="BF577" i="3"/>
  <c r="BH577" i="3"/>
  <c r="BE578" i="3"/>
  <c r="BF578" i="3"/>
  <c r="BH578" i="3"/>
  <c r="BE579" i="3"/>
  <c r="BF579" i="3"/>
  <c r="BI579" i="3" s="1"/>
  <c r="AJ579" i="3" s="1"/>
  <c r="BH579" i="3"/>
  <c r="BE580" i="3"/>
  <c r="BF580" i="3"/>
  <c r="BH580" i="3"/>
  <c r="BE581" i="3"/>
  <c r="BF581" i="3"/>
  <c r="BH581" i="3"/>
  <c r="BE582" i="3"/>
  <c r="BF582" i="3"/>
  <c r="BH582" i="3"/>
  <c r="BE583" i="3"/>
  <c r="BF583" i="3"/>
  <c r="BH583" i="3"/>
  <c r="BE584" i="3"/>
  <c r="BF584" i="3"/>
  <c r="BH584" i="3"/>
  <c r="BE585" i="3"/>
  <c r="BF585" i="3"/>
  <c r="BI585" i="3" s="1"/>
  <c r="AJ585" i="3" s="1"/>
  <c r="BH585" i="3"/>
  <c r="BE586" i="3"/>
  <c r="BF586" i="3"/>
  <c r="BH586" i="3"/>
  <c r="BE587" i="3"/>
  <c r="BF587" i="3"/>
  <c r="BH587" i="3"/>
  <c r="BE588" i="3"/>
  <c r="BF588" i="3"/>
  <c r="BH588" i="3"/>
  <c r="BE589" i="3"/>
  <c r="BF589" i="3"/>
  <c r="BH589" i="3"/>
  <c r="BE590" i="3"/>
  <c r="BI590" i="3" s="1"/>
  <c r="AJ590" i="3" s="1"/>
  <c r="BF590" i="3"/>
  <c r="BH590" i="3"/>
  <c r="BE591" i="3"/>
  <c r="BF591" i="3"/>
  <c r="BH591" i="3"/>
  <c r="B592" i="3"/>
  <c r="BE592" i="3"/>
  <c r="BH592" i="3"/>
  <c r="BI592" i="3" s="1"/>
  <c r="AJ592" i="3" s="1"/>
  <c r="BE593" i="3"/>
  <c r="BH593" i="3"/>
  <c r="BE594" i="3"/>
  <c r="BH594" i="3"/>
  <c r="BI594" i="3" s="1"/>
  <c r="AJ594" i="3" s="1"/>
  <c r="BE595" i="3"/>
  <c r="BH595" i="3"/>
  <c r="BE596" i="3"/>
  <c r="BH596" i="3"/>
  <c r="BE597" i="3"/>
  <c r="BH597" i="3"/>
  <c r="BI597" i="3" s="1"/>
  <c r="AJ597" i="3" s="1"/>
  <c r="BE598" i="3"/>
  <c r="BH598" i="3"/>
  <c r="BI598" i="3" s="1"/>
  <c r="AJ598" i="3" s="1"/>
  <c r="AF599" i="3"/>
  <c r="BE599" i="3"/>
  <c r="BH599" i="3"/>
  <c r="AF600" i="3"/>
  <c r="BE600" i="3"/>
  <c r="BH600" i="3"/>
  <c r="AF601" i="3"/>
  <c r="BE601" i="3"/>
  <c r="BH601" i="3"/>
  <c r="AF602" i="3"/>
  <c r="BE602" i="3"/>
  <c r="BH602" i="3"/>
  <c r="K603" i="3"/>
  <c r="O603" i="3"/>
  <c r="S603" i="3"/>
  <c r="W603" i="3"/>
  <c r="Z603" i="3"/>
  <c r="AC603" i="3"/>
  <c r="BE603" i="3"/>
  <c r="BH603" i="3"/>
  <c r="BE604" i="3"/>
  <c r="BH604" i="3"/>
  <c r="BI604" i="3" s="1"/>
  <c r="AJ604" i="3" s="1"/>
  <c r="AF605" i="3"/>
  <c r="BE605" i="3"/>
  <c r="BH605" i="3"/>
  <c r="AF606" i="3"/>
  <c r="BE606" i="3"/>
  <c r="BH606" i="3"/>
  <c r="AF607" i="3"/>
  <c r="BE607" i="3"/>
  <c r="BH607" i="3"/>
  <c r="K608" i="3"/>
  <c r="O608" i="3"/>
  <c r="S608" i="3"/>
  <c r="W608" i="3"/>
  <c r="Z608" i="3"/>
  <c r="AC608" i="3"/>
  <c r="BE608" i="3"/>
  <c r="BH608" i="3"/>
  <c r="BE609" i="3"/>
  <c r="BH609" i="3"/>
  <c r="AF610" i="3"/>
  <c r="BE610" i="3"/>
  <c r="BH610" i="3"/>
  <c r="BI610" i="3" s="1"/>
  <c r="AJ610" i="3" s="1"/>
  <c r="AF611" i="3"/>
  <c r="BE611" i="3"/>
  <c r="BH611" i="3"/>
  <c r="AF612" i="3"/>
  <c r="BE612" i="3"/>
  <c r="BH612" i="3"/>
  <c r="K613" i="3"/>
  <c r="O613" i="3"/>
  <c r="S613" i="3"/>
  <c r="W613" i="3"/>
  <c r="Z613" i="3"/>
  <c r="AC613" i="3"/>
  <c r="BE613" i="3"/>
  <c r="BH613" i="3"/>
  <c r="BE614" i="3"/>
  <c r="BH614" i="3"/>
  <c r="BI614" i="3" s="1"/>
  <c r="AJ614" i="3" s="1"/>
  <c r="K615" i="3"/>
  <c r="O615" i="3"/>
  <c r="S615" i="3"/>
  <c r="W615" i="3"/>
  <c r="Z615" i="3"/>
  <c r="AC615" i="3"/>
  <c r="BE615" i="3"/>
  <c r="BH615" i="3"/>
  <c r="BE616" i="3"/>
  <c r="BH616" i="3"/>
  <c r="BE617" i="3"/>
  <c r="BH617" i="3"/>
  <c r="BE618" i="3"/>
  <c r="BH618" i="3"/>
  <c r="BE619" i="3"/>
  <c r="BH619" i="3"/>
  <c r="BE620" i="3"/>
  <c r="BH620" i="3"/>
  <c r="BE621" i="3"/>
  <c r="BH621" i="3"/>
  <c r="BE622" i="3"/>
  <c r="BH622" i="3"/>
  <c r="AF623" i="3"/>
  <c r="BE623" i="3"/>
  <c r="BH623" i="3"/>
  <c r="AF624" i="3"/>
  <c r="BE624" i="3"/>
  <c r="BH624" i="3"/>
  <c r="AF625" i="3"/>
  <c r="BE625" i="3"/>
  <c r="BH625" i="3"/>
  <c r="AF626" i="3"/>
  <c r="BE626" i="3"/>
  <c r="BH626" i="3"/>
  <c r="K627" i="3"/>
  <c r="O627" i="3"/>
  <c r="S627" i="3"/>
  <c r="W627" i="3"/>
  <c r="Z627" i="3"/>
  <c r="AC627" i="3"/>
  <c r="BE627" i="3"/>
  <c r="BH627" i="3"/>
  <c r="BE628" i="3"/>
  <c r="BH628" i="3"/>
  <c r="AF629" i="3"/>
  <c r="BE629" i="3"/>
  <c r="BH629" i="3"/>
  <c r="AF630" i="3"/>
  <c r="BE630" i="3"/>
  <c r="BH630" i="3"/>
  <c r="AF631" i="3"/>
  <c r="BE631" i="3"/>
  <c r="BH631" i="3"/>
  <c r="K632" i="3"/>
  <c r="O632" i="3"/>
  <c r="S632" i="3"/>
  <c r="W632" i="3"/>
  <c r="Z632" i="3"/>
  <c r="AC632" i="3"/>
  <c r="BE632" i="3"/>
  <c r="BH632" i="3"/>
  <c r="BE633" i="3"/>
  <c r="BH633" i="3"/>
  <c r="AF634" i="3"/>
  <c r="BE634" i="3"/>
  <c r="BH634" i="3"/>
  <c r="AF635" i="3"/>
  <c r="BE635" i="3"/>
  <c r="BH635" i="3"/>
  <c r="AF636" i="3"/>
  <c r="BE636" i="3"/>
  <c r="BH636" i="3"/>
  <c r="K637" i="3"/>
  <c r="O637" i="3"/>
  <c r="S637" i="3"/>
  <c r="W637" i="3"/>
  <c r="Z637" i="3"/>
  <c r="AC637" i="3"/>
  <c r="BE637" i="3"/>
  <c r="BH637" i="3"/>
  <c r="BE638" i="3"/>
  <c r="BH638" i="3"/>
  <c r="K639" i="3"/>
  <c r="O639" i="3"/>
  <c r="S639" i="3"/>
  <c r="W639" i="3"/>
  <c r="AC639" i="3"/>
  <c r="BE639" i="3"/>
  <c r="BH639" i="3"/>
  <c r="BE640" i="3"/>
  <c r="BH640" i="3"/>
  <c r="BE641" i="3"/>
  <c r="BH641" i="3"/>
  <c r="BE642" i="3"/>
  <c r="BH642" i="3"/>
  <c r="BE643" i="3"/>
  <c r="BF643" i="3"/>
  <c r="BH643" i="3"/>
  <c r="BE644" i="3"/>
  <c r="BF644" i="3"/>
  <c r="BH644" i="3"/>
  <c r="BE645" i="3"/>
  <c r="BF645" i="3"/>
  <c r="BH645" i="3"/>
  <c r="BE646" i="3"/>
  <c r="BF646" i="3"/>
  <c r="BH646" i="3"/>
  <c r="BE647" i="3"/>
  <c r="BF647" i="3"/>
  <c r="BH647" i="3"/>
  <c r="BE648" i="3"/>
  <c r="BF648" i="3"/>
  <c r="BH648" i="3"/>
  <c r="BE649" i="3"/>
  <c r="BF649" i="3"/>
  <c r="BH649" i="3"/>
  <c r="BE650" i="3"/>
  <c r="BF650" i="3"/>
  <c r="BH650" i="3"/>
  <c r="BE651" i="3"/>
  <c r="BF651" i="3"/>
  <c r="BH651" i="3"/>
  <c r="BE652" i="3"/>
  <c r="BF652" i="3"/>
  <c r="BH652" i="3"/>
  <c r="BE653" i="3"/>
  <c r="BF653" i="3"/>
  <c r="BH653" i="3"/>
  <c r="BE654" i="3"/>
  <c r="BF654" i="3"/>
  <c r="BG654" i="3"/>
  <c r="BH654" i="3"/>
  <c r="BE655" i="3"/>
  <c r="BF655" i="3"/>
  <c r="BG655" i="3"/>
  <c r="BH655" i="3"/>
  <c r="BE656" i="3"/>
  <c r="BF656" i="3"/>
  <c r="BG656" i="3"/>
  <c r="BH656" i="3"/>
  <c r="BE657" i="3"/>
  <c r="BF657" i="3"/>
  <c r="BG657" i="3"/>
  <c r="BH657" i="3"/>
  <c r="BE658" i="3"/>
  <c r="BF658" i="3"/>
  <c r="BG658" i="3"/>
  <c r="BH658" i="3"/>
  <c r="BE659" i="3"/>
  <c r="BF659" i="3"/>
  <c r="BG659" i="3"/>
  <c r="BH659" i="3"/>
  <c r="BE660" i="3"/>
  <c r="BF660" i="3"/>
  <c r="BG660" i="3"/>
  <c r="BH660" i="3"/>
  <c r="BE661" i="3"/>
  <c r="BF661" i="3"/>
  <c r="BG661" i="3"/>
  <c r="BH661" i="3"/>
  <c r="BE662" i="3"/>
  <c r="BF662" i="3"/>
  <c r="BG662" i="3"/>
  <c r="BH662" i="3"/>
  <c r="BE663" i="3"/>
  <c r="BF663" i="3"/>
  <c r="BG663" i="3"/>
  <c r="BH663" i="3"/>
  <c r="BF664" i="3"/>
  <c r="BH664" i="3"/>
  <c r="BI664" i="3" s="1"/>
  <c r="AJ664" i="3" s="1"/>
  <c r="BH665" i="3"/>
  <c r="BI665" i="3" s="1"/>
  <c r="AJ665" i="3" s="1"/>
  <c r="BH666" i="3"/>
  <c r="BI666" i="3" s="1"/>
  <c r="AJ666" i="3" s="1"/>
  <c r="BH667" i="3"/>
  <c r="BI667" i="3" s="1"/>
  <c r="AJ667" i="3" s="1"/>
  <c r="BE668" i="3"/>
  <c r="BI668" i="3" s="1"/>
  <c r="AJ668" i="3" s="1"/>
  <c r="BH668" i="3"/>
  <c r="BE669" i="3"/>
  <c r="BF669" i="3"/>
  <c r="BH669" i="3"/>
  <c r="BE670" i="3"/>
  <c r="BF670" i="3"/>
  <c r="BH670" i="3"/>
  <c r="BE671" i="3"/>
  <c r="BF671" i="3"/>
  <c r="BH671" i="3"/>
  <c r="BE672" i="3"/>
  <c r="BF672" i="3"/>
  <c r="BH672" i="3"/>
  <c r="BE673" i="3"/>
  <c r="BF673" i="3"/>
  <c r="BH673" i="3"/>
  <c r="BE674" i="3"/>
  <c r="BF674" i="3"/>
  <c r="BI674" i="3" s="1"/>
  <c r="AJ674" i="3" s="1"/>
  <c r="BH674" i="3"/>
  <c r="BE675" i="3"/>
  <c r="BF675" i="3"/>
  <c r="BH675" i="3"/>
  <c r="BE676" i="3"/>
  <c r="BF676" i="3"/>
  <c r="BI676" i="3" s="1"/>
  <c r="AJ676" i="3" s="1"/>
  <c r="BH676" i="3"/>
  <c r="BE677" i="3"/>
  <c r="BF677" i="3"/>
  <c r="BH677" i="3"/>
  <c r="BE678" i="3"/>
  <c r="BF678" i="3"/>
  <c r="BI678" i="3" s="1"/>
  <c r="AJ678" i="3" s="1"/>
  <c r="BH678" i="3"/>
  <c r="BE679" i="3"/>
  <c r="BI679" i="3" s="1"/>
  <c r="AJ679" i="3" s="1"/>
  <c r="BF679" i="3"/>
  <c r="BH679" i="3"/>
  <c r="BE680" i="3"/>
  <c r="BF680" i="3"/>
  <c r="BH680" i="3"/>
  <c r="BE681" i="3"/>
  <c r="BI681" i="3" s="1"/>
  <c r="AJ681" i="3" s="1"/>
  <c r="BF681" i="3"/>
  <c r="BH681" i="3"/>
  <c r="BE682" i="3"/>
  <c r="BF682" i="3"/>
  <c r="BH682" i="3"/>
  <c r="BE683" i="3"/>
  <c r="BI683" i="3" s="1"/>
  <c r="AJ683" i="3" s="1"/>
  <c r="BF683" i="3"/>
  <c r="BH683" i="3"/>
  <c r="BE684" i="3"/>
  <c r="BF684" i="3"/>
  <c r="BH684" i="3"/>
  <c r="BE685" i="3"/>
  <c r="BF685" i="3"/>
  <c r="BH685" i="3"/>
  <c r="BE686" i="3"/>
  <c r="BF686" i="3"/>
  <c r="BH686" i="3"/>
  <c r="BE687" i="3"/>
  <c r="BF687" i="3"/>
  <c r="BH687" i="3"/>
  <c r="BE688" i="3"/>
  <c r="BF688" i="3"/>
  <c r="BH688" i="3"/>
  <c r="BE689" i="3"/>
  <c r="BI689" i="3" s="1"/>
  <c r="AJ689" i="3" s="1"/>
  <c r="BH689" i="3"/>
  <c r="BE690" i="3"/>
  <c r="BI690" i="3" s="1"/>
  <c r="AJ690" i="3" s="1"/>
  <c r="BH690" i="3"/>
  <c r="BE691" i="3"/>
  <c r="BH691" i="3"/>
  <c r="BE692" i="3"/>
  <c r="BI692" i="3" s="1"/>
  <c r="AJ692" i="3" s="1"/>
  <c r="BH692" i="3"/>
  <c r="BE693" i="3"/>
  <c r="BH693" i="3"/>
  <c r="BE694" i="3"/>
  <c r="BH694" i="3"/>
  <c r="AF695" i="3"/>
  <c r="BE695" i="3"/>
  <c r="BH695" i="3"/>
  <c r="AF696" i="3"/>
  <c r="BE696" i="3"/>
  <c r="BH696" i="3"/>
  <c r="BE697" i="3"/>
  <c r="BH697" i="3"/>
  <c r="AF698" i="3"/>
  <c r="BE698" i="3"/>
  <c r="BH698" i="3"/>
  <c r="BI698" i="3" s="1"/>
  <c r="AJ698" i="3" s="1"/>
  <c r="H699" i="3"/>
  <c r="J699" i="3"/>
  <c r="L699" i="3"/>
  <c r="N699" i="3"/>
  <c r="Q699" i="3"/>
  <c r="T699" i="3"/>
  <c r="V699" i="3"/>
  <c r="Y699" i="3"/>
  <c r="AA699" i="3"/>
  <c r="AC699" i="3"/>
  <c r="BE699" i="3"/>
  <c r="BH699" i="3"/>
  <c r="BI699" i="3" s="1"/>
  <c r="AJ699" i="3" s="1"/>
  <c r="BE700" i="3"/>
  <c r="BH700" i="3"/>
  <c r="AF701" i="3"/>
  <c r="BE701" i="3"/>
  <c r="BI701" i="3" s="1"/>
  <c r="AJ701" i="3" s="1"/>
  <c r="BH701" i="3"/>
  <c r="AF702" i="3"/>
  <c r="BE702" i="3"/>
  <c r="BH702" i="3"/>
  <c r="BE703" i="3"/>
  <c r="BH703" i="3"/>
  <c r="H704" i="3"/>
  <c r="J704" i="3"/>
  <c r="L704" i="3"/>
  <c r="N704" i="3"/>
  <c r="Q704" i="3"/>
  <c r="T704" i="3"/>
  <c r="V704" i="3"/>
  <c r="Y704" i="3"/>
  <c r="AA704" i="3"/>
  <c r="AC704" i="3"/>
  <c r="BE704" i="3"/>
  <c r="BH704" i="3"/>
  <c r="BE705" i="3"/>
  <c r="BH705" i="3"/>
  <c r="AF706" i="3"/>
  <c r="BE706" i="3"/>
  <c r="BI706" i="3" s="1"/>
  <c r="AJ706" i="3" s="1"/>
  <c r="BH706" i="3"/>
  <c r="AF707" i="3"/>
  <c r="BE707" i="3"/>
  <c r="BH707" i="3"/>
  <c r="AF708" i="3"/>
  <c r="BE708" i="3"/>
  <c r="BH708" i="3"/>
  <c r="H709" i="3"/>
  <c r="H712" i="3" s="1"/>
  <c r="J709" i="3"/>
  <c r="L709" i="3"/>
  <c r="L712" i="3" s="1"/>
  <c r="N709" i="3"/>
  <c r="Q709" i="3"/>
  <c r="T709" i="3"/>
  <c r="V709" i="3"/>
  <c r="Y709" i="3"/>
  <c r="AA709" i="3"/>
  <c r="AC709" i="3"/>
  <c r="BE709" i="3"/>
  <c r="BH709" i="3"/>
  <c r="BE710" i="3"/>
  <c r="BI710" i="3" s="1"/>
  <c r="AJ710" i="3" s="1"/>
  <c r="BH710" i="3"/>
  <c r="H711" i="3"/>
  <c r="J711" i="3"/>
  <c r="L711" i="3"/>
  <c r="N711" i="3"/>
  <c r="Q711" i="3"/>
  <c r="T711" i="3"/>
  <c r="V711" i="3"/>
  <c r="Y711" i="3"/>
  <c r="AA711" i="3"/>
  <c r="AC711" i="3"/>
  <c r="BE711" i="3"/>
  <c r="BH711" i="3"/>
  <c r="BE712" i="3"/>
  <c r="BH712" i="3"/>
  <c r="BE713" i="3"/>
  <c r="BI713" i="3" s="1"/>
  <c r="AJ713" i="3" s="1"/>
  <c r="BH713" i="3"/>
  <c r="BE714" i="3"/>
  <c r="BH714" i="3"/>
  <c r="BE715" i="3"/>
  <c r="BI715" i="3" s="1"/>
  <c r="AJ715" i="3" s="1"/>
  <c r="BH715" i="3"/>
  <c r="BE716" i="3"/>
  <c r="BH716" i="3"/>
  <c r="BE717" i="3"/>
  <c r="BH717" i="3"/>
  <c r="BE718" i="3"/>
  <c r="BH718" i="3"/>
  <c r="AF719" i="3"/>
  <c r="BE719" i="3"/>
  <c r="BH719" i="3"/>
  <c r="AF720" i="3"/>
  <c r="BE720" i="3"/>
  <c r="BH720" i="3"/>
  <c r="AF721" i="3"/>
  <c r="BE721" i="3"/>
  <c r="BH721" i="3"/>
  <c r="AF722" i="3"/>
  <c r="BE722" i="3"/>
  <c r="BH722" i="3"/>
  <c r="H723" i="3"/>
  <c r="J723" i="3"/>
  <c r="L723" i="3"/>
  <c r="N723" i="3"/>
  <c r="Q723" i="3"/>
  <c r="T723" i="3"/>
  <c r="V723" i="3"/>
  <c r="Y723" i="3"/>
  <c r="AA723" i="3"/>
  <c r="AC723" i="3"/>
  <c r="BE723" i="3"/>
  <c r="BH723" i="3"/>
  <c r="BE724" i="3"/>
  <c r="BH724" i="3"/>
  <c r="AF725" i="3"/>
  <c r="BE725" i="3"/>
  <c r="BH725" i="3"/>
  <c r="AF726" i="3"/>
  <c r="BE726" i="3"/>
  <c r="BH726" i="3"/>
  <c r="BE727" i="3"/>
  <c r="BH727" i="3"/>
  <c r="H728" i="3"/>
  <c r="J728" i="3"/>
  <c r="L728" i="3"/>
  <c r="N728" i="3"/>
  <c r="Q728" i="3"/>
  <c r="T728" i="3"/>
  <c r="V728" i="3"/>
  <c r="AA728" i="3"/>
  <c r="AC728" i="3"/>
  <c r="BE728" i="3"/>
  <c r="BH728" i="3"/>
  <c r="BE729" i="3"/>
  <c r="BH729" i="3"/>
  <c r="AF730" i="3"/>
  <c r="BE730" i="3"/>
  <c r="BH730" i="3"/>
  <c r="AF731" i="3"/>
  <c r="BE731" i="3"/>
  <c r="BH731" i="3"/>
  <c r="AF732" i="3"/>
  <c r="BE732" i="3"/>
  <c r="BH732" i="3"/>
  <c r="H733" i="3"/>
  <c r="J733" i="3"/>
  <c r="L733" i="3"/>
  <c r="N733" i="3"/>
  <c r="Q733" i="3"/>
  <c r="T733" i="3"/>
  <c r="V733" i="3"/>
  <c r="Y733" i="3"/>
  <c r="AA733" i="3"/>
  <c r="AC733" i="3"/>
  <c r="BE733" i="3"/>
  <c r="BH733" i="3"/>
  <c r="BE734" i="3"/>
  <c r="BH734" i="3"/>
  <c r="H735" i="3"/>
  <c r="J735" i="3"/>
  <c r="L735" i="3"/>
  <c r="N735" i="3"/>
  <c r="Q735" i="3"/>
  <c r="T735" i="3"/>
  <c r="V735" i="3"/>
  <c r="Y735" i="3"/>
  <c r="AA735" i="3"/>
  <c r="AC735" i="3"/>
  <c r="BE735" i="3"/>
  <c r="BH735" i="3"/>
  <c r="BE736" i="3"/>
  <c r="BH736" i="3"/>
  <c r="BE737" i="3"/>
  <c r="BH737" i="3"/>
  <c r="BE738" i="3"/>
  <c r="BF738" i="3"/>
  <c r="BH738" i="3"/>
  <c r="B739" i="3"/>
  <c r="BE739" i="3"/>
  <c r="BF739" i="3"/>
  <c r="BH739" i="3"/>
  <c r="BE740" i="3"/>
  <c r="BF740" i="3"/>
  <c r="BI740" i="3" s="1"/>
  <c r="AJ740" i="3" s="1"/>
  <c r="BH740" i="3"/>
  <c r="BE741" i="3"/>
  <c r="BF741" i="3"/>
  <c r="BH741" i="3"/>
  <c r="BE742" i="3"/>
  <c r="BF742" i="3"/>
  <c r="BH742" i="3"/>
  <c r="BE743" i="3"/>
  <c r="BI743" i="3" s="1"/>
  <c r="AJ743" i="3" s="1"/>
  <c r="BF743" i="3"/>
  <c r="BH743" i="3"/>
  <c r="BE744" i="3"/>
  <c r="BF744" i="3"/>
  <c r="BH744" i="3"/>
  <c r="BE745" i="3"/>
  <c r="BF745" i="3"/>
  <c r="BH745" i="3"/>
  <c r="BE746" i="3"/>
  <c r="BF746" i="3"/>
  <c r="BH746" i="3"/>
  <c r="BE747" i="3"/>
  <c r="BF747" i="3"/>
  <c r="BH747" i="3"/>
  <c r="BE748" i="3"/>
  <c r="BF748" i="3"/>
  <c r="BH748" i="3"/>
  <c r="BE749" i="3"/>
  <c r="BF749" i="3"/>
  <c r="BG749" i="3"/>
  <c r="BH749" i="3"/>
  <c r="BE750" i="3"/>
  <c r="BF750" i="3"/>
  <c r="BG750" i="3"/>
  <c r="BH750" i="3"/>
  <c r="BE751" i="3"/>
  <c r="BF751" i="3"/>
  <c r="BG751" i="3"/>
  <c r="BH751" i="3"/>
  <c r="BE752" i="3"/>
  <c r="BF752" i="3"/>
  <c r="BG752" i="3"/>
  <c r="BH752" i="3"/>
  <c r="BE753" i="3"/>
  <c r="BF753" i="3"/>
  <c r="BG753" i="3"/>
  <c r="BH753" i="3"/>
  <c r="BE754" i="3"/>
  <c r="BF754" i="3"/>
  <c r="BG754" i="3"/>
  <c r="BH754" i="3"/>
  <c r="BE755" i="3"/>
  <c r="BF755" i="3"/>
  <c r="BG755" i="3"/>
  <c r="BH755" i="3"/>
  <c r="BE756" i="3"/>
  <c r="BF756" i="3"/>
  <c r="BH756" i="3"/>
  <c r="BE757" i="3"/>
  <c r="BF757" i="3"/>
  <c r="BI757" i="3" s="1"/>
  <c r="AJ757" i="3" s="1"/>
  <c r="BH757" i="3"/>
  <c r="BE758" i="3"/>
  <c r="BH758" i="3"/>
  <c r="BE759" i="3"/>
  <c r="BH759" i="3"/>
  <c r="BE760" i="3"/>
  <c r="BF760" i="3"/>
  <c r="BH760" i="3"/>
  <c r="B761" i="3"/>
  <c r="BE761" i="3"/>
  <c r="BF761" i="3"/>
  <c r="BH761" i="3"/>
  <c r="BE762" i="3"/>
  <c r="BF762" i="3"/>
  <c r="BH762" i="3"/>
  <c r="BE763" i="3"/>
  <c r="BF763" i="3"/>
  <c r="BH763" i="3"/>
  <c r="AC764" i="3"/>
  <c r="BE764" i="3"/>
  <c r="BF764" i="3"/>
  <c r="BG764" i="3"/>
  <c r="BH764" i="3"/>
  <c r="AC765" i="3"/>
  <c r="BE765" i="3"/>
  <c r="BF765" i="3"/>
  <c r="BG765" i="3"/>
  <c r="BH765" i="3"/>
  <c r="AC766" i="3"/>
  <c r="BE766" i="3"/>
  <c r="BF766" i="3"/>
  <c r="BG766" i="3"/>
  <c r="BH766" i="3"/>
  <c r="AC767" i="3"/>
  <c r="BE767" i="3"/>
  <c r="BF767" i="3"/>
  <c r="BG767" i="3"/>
  <c r="BH767" i="3"/>
  <c r="AC768" i="3"/>
  <c r="BE768" i="3"/>
  <c r="BF768" i="3"/>
  <c r="BG768" i="3"/>
  <c r="BH768" i="3"/>
  <c r="AC769" i="3"/>
  <c r="BE769" i="3"/>
  <c r="BF769" i="3"/>
  <c r="BG769" i="3"/>
  <c r="BH769" i="3"/>
  <c r="AC770" i="3"/>
  <c r="BE770" i="3"/>
  <c r="BF770" i="3"/>
  <c r="BG770" i="3"/>
  <c r="BH770" i="3"/>
  <c r="AC771" i="3"/>
  <c r="BE771" i="3"/>
  <c r="BF771" i="3"/>
  <c r="BG771" i="3"/>
  <c r="BH771" i="3"/>
  <c r="AC772" i="3"/>
  <c r="BE772" i="3"/>
  <c r="BF772" i="3"/>
  <c r="BG772" i="3"/>
  <c r="BH772" i="3"/>
  <c r="AC773" i="3"/>
  <c r="BE773" i="3"/>
  <c r="BF773" i="3"/>
  <c r="BG773" i="3"/>
  <c r="BH773" i="3"/>
  <c r="BE774" i="3"/>
  <c r="BF774" i="3"/>
  <c r="BH774" i="3"/>
  <c r="BE775" i="3"/>
  <c r="BF775" i="3"/>
  <c r="BH775" i="3"/>
  <c r="B776" i="3"/>
  <c r="BE776" i="3"/>
  <c r="BF776" i="3"/>
  <c r="BH776" i="3"/>
  <c r="BE777" i="3"/>
  <c r="BF777" i="3"/>
  <c r="BH777" i="3"/>
  <c r="BE778" i="3"/>
  <c r="BF778" i="3"/>
  <c r="BH778" i="3"/>
  <c r="AC779" i="3"/>
  <c r="BE779" i="3"/>
  <c r="BF779" i="3"/>
  <c r="BH779" i="3"/>
  <c r="AC780" i="3"/>
  <c r="BE780" i="3"/>
  <c r="BF780" i="3"/>
  <c r="BG780" i="3"/>
  <c r="BH780" i="3"/>
  <c r="AC781" i="3"/>
  <c r="BE781" i="3"/>
  <c r="BF781" i="3"/>
  <c r="BG781" i="3"/>
  <c r="BH781" i="3"/>
  <c r="AC782" i="3"/>
  <c r="BE782" i="3"/>
  <c r="BF782" i="3"/>
  <c r="BG782" i="3"/>
  <c r="BH782" i="3"/>
  <c r="AC783" i="3"/>
  <c r="BE783" i="3"/>
  <c r="BF783" i="3"/>
  <c r="BG783" i="3"/>
  <c r="BH783" i="3"/>
  <c r="AC784" i="3"/>
  <c r="BE784" i="3"/>
  <c r="BF784" i="3"/>
  <c r="BG784" i="3"/>
  <c r="BH784" i="3"/>
  <c r="AC785" i="3"/>
  <c r="BE785" i="3"/>
  <c r="BF785" i="3"/>
  <c r="BG785" i="3"/>
  <c r="BH785" i="3"/>
  <c r="AC786" i="3"/>
  <c r="BE786" i="3"/>
  <c r="BF786" i="3"/>
  <c r="BG786" i="3"/>
  <c r="BH786" i="3"/>
  <c r="AC787" i="3"/>
  <c r="BE787" i="3"/>
  <c r="BF787" i="3"/>
  <c r="BG787" i="3"/>
  <c r="BH787" i="3"/>
  <c r="AC788" i="3"/>
  <c r="BE788" i="3"/>
  <c r="BF788" i="3"/>
  <c r="BG788" i="3"/>
  <c r="BH788" i="3"/>
  <c r="AC789" i="3"/>
  <c r="BE789" i="3"/>
  <c r="BF789" i="3"/>
  <c r="BI789" i="3" s="1"/>
  <c r="AJ789" i="3" s="1"/>
  <c r="BG789" i="3"/>
  <c r="BH789" i="3"/>
  <c r="BF790" i="3"/>
  <c r="BI790" i="3" s="1"/>
  <c r="AJ790" i="3" s="1"/>
  <c r="BH790" i="3"/>
  <c r="BE791" i="3"/>
  <c r="BH791" i="3"/>
  <c r="BE792" i="3"/>
  <c r="BF792" i="3"/>
  <c r="BH792" i="3"/>
  <c r="B793" i="3"/>
  <c r="BE793" i="3"/>
  <c r="BF793" i="3"/>
  <c r="BH793" i="3"/>
  <c r="BE794" i="3"/>
  <c r="BF794" i="3"/>
  <c r="BH794" i="3"/>
  <c r="BE795" i="3"/>
  <c r="BF795" i="3"/>
  <c r="BH795" i="3"/>
  <c r="BE796" i="3"/>
  <c r="BF796" i="3"/>
  <c r="BG796" i="3"/>
  <c r="BH796" i="3"/>
  <c r="BE797" i="3"/>
  <c r="BF797" i="3"/>
  <c r="BG797" i="3"/>
  <c r="BH797" i="3"/>
  <c r="BE798" i="3"/>
  <c r="BF798" i="3"/>
  <c r="BG798" i="3"/>
  <c r="BH798" i="3"/>
  <c r="BE799" i="3"/>
  <c r="BF799" i="3"/>
  <c r="BG799" i="3"/>
  <c r="BH799" i="3"/>
  <c r="BE800" i="3"/>
  <c r="BF800" i="3"/>
  <c r="BG800" i="3"/>
  <c r="BH800" i="3"/>
  <c r="BE801" i="3"/>
  <c r="BF801" i="3"/>
  <c r="BG801" i="3"/>
  <c r="BH801" i="3"/>
  <c r="BE802" i="3"/>
  <c r="BF802" i="3"/>
  <c r="BG802" i="3"/>
  <c r="BH802" i="3"/>
  <c r="BE803" i="3"/>
  <c r="BF803" i="3"/>
  <c r="BG803" i="3"/>
  <c r="BH803" i="3"/>
  <c r="BE804" i="3"/>
  <c r="BF804" i="3"/>
  <c r="BG804" i="3"/>
  <c r="BH804" i="3"/>
  <c r="BE805" i="3"/>
  <c r="BF805" i="3"/>
  <c r="BG805" i="3"/>
  <c r="BH805" i="3"/>
  <c r="BE806" i="3"/>
  <c r="BF806" i="3"/>
  <c r="BH806" i="3"/>
  <c r="BE807" i="3"/>
  <c r="BI807" i="3" s="1"/>
  <c r="AJ807" i="3" s="1"/>
  <c r="BH807" i="3"/>
  <c r="BE808" i="3"/>
  <c r="BI808" i="3" s="1"/>
  <c r="AJ808" i="3" s="1"/>
  <c r="BH808" i="3"/>
  <c r="BE809" i="3"/>
  <c r="BI809" i="3" s="1"/>
  <c r="AJ809" i="3" s="1"/>
  <c r="BH809" i="3"/>
  <c r="BE810" i="3"/>
  <c r="BI810" i="3" s="1"/>
  <c r="AJ810" i="3" s="1"/>
  <c r="BH810" i="3"/>
  <c r="BE811" i="3"/>
  <c r="BI811" i="3" s="1"/>
  <c r="AJ811" i="3" s="1"/>
  <c r="BH811" i="3"/>
  <c r="BE812" i="3"/>
  <c r="BI812" i="3" s="1"/>
  <c r="AJ812" i="3" s="1"/>
  <c r="BH812" i="3"/>
  <c r="BE813" i="3"/>
  <c r="BI813" i="3" s="1"/>
  <c r="AJ813" i="3" s="1"/>
  <c r="BH813" i="3"/>
  <c r="BE814" i="3"/>
  <c r="BI814" i="3" s="1"/>
  <c r="AJ814" i="3" s="1"/>
  <c r="BH814" i="3"/>
  <c r="BE815" i="3"/>
  <c r="BI815" i="3" s="1"/>
  <c r="AJ815" i="3" s="1"/>
  <c r="BH815" i="3"/>
  <c r="BE816" i="3"/>
  <c r="BI816" i="3" s="1"/>
  <c r="AJ816" i="3" s="1"/>
  <c r="BH816" i="3"/>
  <c r="BE817" i="3"/>
  <c r="BI817" i="3" s="1"/>
  <c r="AJ817" i="3" s="1"/>
  <c r="BH817" i="3"/>
  <c r="BE818" i="3"/>
  <c r="BH818" i="3"/>
  <c r="BI818" i="3"/>
  <c r="AJ818" i="3" s="1"/>
  <c r="BE819" i="3"/>
  <c r="BI819" i="3" s="1"/>
  <c r="AJ819" i="3" s="1"/>
  <c r="BH819" i="3"/>
  <c r="BE820" i="3"/>
  <c r="BI820" i="3" s="1"/>
  <c r="AJ820" i="3" s="1"/>
  <c r="BH820" i="3"/>
  <c r="BE821" i="3"/>
  <c r="BI821" i="3" s="1"/>
  <c r="AJ821" i="3" s="1"/>
  <c r="BH821" i="3"/>
  <c r="BE822" i="3"/>
  <c r="BI822" i="3" s="1"/>
  <c r="AJ822" i="3" s="1"/>
  <c r="BH822" i="3"/>
  <c r="BE823" i="3"/>
  <c r="BI823" i="3" s="1"/>
  <c r="AJ823" i="3" s="1"/>
  <c r="BH823" i="3"/>
  <c r="BE824" i="3"/>
  <c r="BI824" i="3" s="1"/>
  <c r="AJ824" i="3" s="1"/>
  <c r="BH824" i="3"/>
  <c r="BE825" i="3"/>
  <c r="BI825" i="3" s="1"/>
  <c r="AJ825" i="3" s="1"/>
  <c r="BH825" i="3"/>
  <c r="BE826" i="3"/>
  <c r="BI826" i="3" s="1"/>
  <c r="AJ826" i="3" s="1"/>
  <c r="BH826" i="3"/>
  <c r="BE827" i="3"/>
  <c r="BI827" i="3" s="1"/>
  <c r="AJ827" i="3" s="1"/>
  <c r="BH827" i="3"/>
  <c r="BE828" i="3"/>
  <c r="BI828" i="3" s="1"/>
  <c r="AJ828" i="3" s="1"/>
  <c r="BH828" i="3"/>
  <c r="BH829" i="3"/>
  <c r="BI829" i="3" s="1"/>
  <c r="AJ829" i="3" s="1"/>
  <c r="BH830" i="3"/>
  <c r="BI830" i="3" s="1"/>
  <c r="AJ830" i="3" s="1"/>
  <c r="BH831" i="3"/>
  <c r="BI831" i="3" s="1"/>
  <c r="AJ831" i="3" s="1"/>
  <c r="BH832" i="3"/>
  <c r="BI832" i="3" s="1"/>
  <c r="AJ832" i="3" s="1"/>
  <c r="BE833" i="3"/>
  <c r="BH833" i="3"/>
  <c r="BE834" i="3"/>
  <c r="BF834" i="3"/>
  <c r="BH834" i="3"/>
  <c r="BE835" i="3"/>
  <c r="BF835" i="3"/>
  <c r="BH835" i="3"/>
  <c r="BE836" i="3"/>
  <c r="BF836" i="3"/>
  <c r="BH836" i="3"/>
  <c r="BE837" i="3"/>
  <c r="BF837" i="3"/>
  <c r="BH837" i="3"/>
  <c r="BE838" i="3"/>
  <c r="BF838" i="3"/>
  <c r="BH838" i="3"/>
  <c r="BE839" i="3"/>
  <c r="BF839" i="3"/>
  <c r="BH839" i="3"/>
  <c r="BE840" i="3"/>
  <c r="BF840" i="3"/>
  <c r="BH840" i="3"/>
  <c r="BE841" i="3"/>
  <c r="BF841" i="3"/>
  <c r="BI841" i="3" s="1"/>
  <c r="AJ841" i="3" s="1"/>
  <c r="BH841" i="3"/>
  <c r="BE842" i="3"/>
  <c r="BF842" i="3"/>
  <c r="BH842" i="3"/>
  <c r="BE843" i="3"/>
  <c r="BF843" i="3"/>
  <c r="BH843" i="3"/>
  <c r="BE844" i="3"/>
  <c r="BF844" i="3"/>
  <c r="BH844" i="3"/>
  <c r="BE845" i="3"/>
  <c r="BF845" i="3"/>
  <c r="BH845" i="3"/>
  <c r="BE846" i="3"/>
  <c r="BF846" i="3"/>
  <c r="BH846" i="3"/>
  <c r="BE847" i="3"/>
  <c r="BF847" i="3"/>
  <c r="BH847" i="3"/>
  <c r="BE848" i="3"/>
  <c r="BF848" i="3"/>
  <c r="BH848" i="3"/>
  <c r="BE849" i="3"/>
  <c r="BF849" i="3"/>
  <c r="BH849" i="3"/>
  <c r="BE850" i="3"/>
  <c r="BF850" i="3"/>
  <c r="BH850" i="3"/>
  <c r="BE851" i="3"/>
  <c r="BF851" i="3"/>
  <c r="BH851" i="3"/>
  <c r="BE852" i="3"/>
  <c r="BF852" i="3"/>
  <c r="BH852" i="3"/>
  <c r="BE853" i="3"/>
  <c r="BF853" i="3"/>
  <c r="BH853" i="3"/>
  <c r="BE854" i="3"/>
  <c r="BH854" i="3"/>
  <c r="BE855" i="3"/>
  <c r="BH855" i="3"/>
  <c r="BE856" i="3"/>
  <c r="BH856" i="3"/>
  <c r="BE857" i="3"/>
  <c r="BH857" i="3"/>
  <c r="BE858" i="3"/>
  <c r="BH858" i="3"/>
  <c r="BE859" i="3"/>
  <c r="BH859" i="3"/>
  <c r="AF860" i="3"/>
  <c r="BE860" i="3"/>
  <c r="BH860" i="3"/>
  <c r="AF861" i="3"/>
  <c r="BE861" i="3"/>
  <c r="BH861" i="3"/>
  <c r="AF862" i="3"/>
  <c r="BE862" i="3"/>
  <c r="BH862" i="3"/>
  <c r="AF863" i="3"/>
  <c r="BE863" i="3"/>
  <c r="BH863" i="3"/>
  <c r="H864" i="3"/>
  <c r="L864" i="3"/>
  <c r="P864" i="3"/>
  <c r="S864" i="3"/>
  <c r="W864" i="3"/>
  <c r="Z864" i="3"/>
  <c r="AC864" i="3"/>
  <c r="BE864" i="3"/>
  <c r="BH864" i="3"/>
  <c r="BE865" i="3"/>
  <c r="BH865" i="3"/>
  <c r="AF866" i="3"/>
  <c r="BE866" i="3"/>
  <c r="BH866" i="3"/>
  <c r="AF867" i="3"/>
  <c r="BE867" i="3"/>
  <c r="BH867" i="3"/>
  <c r="AF868" i="3"/>
  <c r="BE868" i="3"/>
  <c r="BH868" i="3"/>
  <c r="H869" i="3"/>
  <c r="L869" i="3"/>
  <c r="P869" i="3"/>
  <c r="S869" i="3"/>
  <c r="W869" i="3"/>
  <c r="Z869" i="3"/>
  <c r="AC869" i="3"/>
  <c r="BE869" i="3"/>
  <c r="BH869" i="3"/>
  <c r="BE870" i="3"/>
  <c r="BH870" i="3"/>
  <c r="H871" i="3"/>
  <c r="L871" i="3"/>
  <c r="P871" i="3"/>
  <c r="W871" i="3"/>
  <c r="Z871" i="3"/>
  <c r="AC871" i="3"/>
  <c r="BE871" i="3"/>
  <c r="BH871" i="3"/>
  <c r="BE872" i="3"/>
  <c r="BH872" i="3"/>
  <c r="BE873" i="3"/>
  <c r="BH873" i="3"/>
  <c r="BE874" i="3"/>
  <c r="BH874" i="3"/>
  <c r="BE875" i="3"/>
  <c r="BH875" i="3"/>
  <c r="BE876" i="3"/>
  <c r="BH876" i="3"/>
  <c r="BE877" i="3"/>
  <c r="BH877" i="3"/>
  <c r="BE878" i="3"/>
  <c r="BH878" i="3"/>
  <c r="AF879" i="3"/>
  <c r="BE879" i="3"/>
  <c r="BH879" i="3"/>
  <c r="BE880" i="3"/>
  <c r="BH880" i="3"/>
  <c r="BE881" i="3"/>
  <c r="BH881" i="3"/>
  <c r="BE882" i="3"/>
  <c r="BH882" i="3"/>
  <c r="L883" i="3"/>
  <c r="P883" i="3"/>
  <c r="W883" i="3"/>
  <c r="Z883" i="3"/>
  <c r="BE883" i="3"/>
  <c r="BH883" i="3"/>
  <c r="BE884" i="3"/>
  <c r="BH884" i="3"/>
  <c r="AF885" i="3"/>
  <c r="BE885" i="3"/>
  <c r="BH885" i="3"/>
  <c r="AF886" i="3"/>
  <c r="BE886" i="3"/>
  <c r="BH886" i="3"/>
  <c r="AF887" i="3"/>
  <c r="BE887" i="3"/>
  <c r="BH887" i="3"/>
  <c r="H888" i="3"/>
  <c r="L888" i="3"/>
  <c r="P888" i="3"/>
  <c r="S888" i="3"/>
  <c r="W888" i="3"/>
  <c r="Z888" i="3"/>
  <c r="AC888" i="3"/>
  <c r="BE888" i="3"/>
  <c r="BH888" i="3"/>
  <c r="BE889" i="3"/>
  <c r="BH889" i="3"/>
  <c r="H890" i="3"/>
  <c r="L890" i="3"/>
  <c r="P890" i="3"/>
  <c r="W890" i="3"/>
  <c r="Z890" i="3"/>
  <c r="AC890" i="3"/>
  <c r="BE890" i="3"/>
  <c r="BH890" i="3"/>
  <c r="BE891" i="3"/>
  <c r="BH891" i="3"/>
  <c r="BE892" i="3"/>
  <c r="BH892" i="3"/>
  <c r="BE893" i="3"/>
  <c r="BF893" i="3"/>
  <c r="BH893" i="3"/>
  <c r="B894" i="3"/>
  <c r="BE894" i="3"/>
  <c r="BF894" i="3"/>
  <c r="BH894" i="3"/>
  <c r="BE895" i="3"/>
  <c r="BF895" i="3"/>
  <c r="BH895" i="3"/>
  <c r="BE896" i="3"/>
  <c r="BF896" i="3"/>
  <c r="BH896" i="3"/>
  <c r="BE897" i="3"/>
  <c r="BF897" i="3"/>
  <c r="BE898" i="3"/>
  <c r="BI898" i="3" s="1"/>
  <c r="AJ898" i="3" s="1"/>
  <c r="BF898" i="3"/>
  <c r="AD899" i="3"/>
  <c r="BE899" i="3"/>
  <c r="BF899" i="3"/>
  <c r="AD900" i="3"/>
  <c r="BE900" i="3"/>
  <c r="BF900" i="3"/>
  <c r="AD901" i="3"/>
  <c r="BE901" i="3"/>
  <c r="BF901" i="3"/>
  <c r="AD902" i="3"/>
  <c r="BE902" i="3"/>
  <c r="BF902" i="3"/>
  <c r="AD903" i="3"/>
  <c r="BE903" i="3"/>
  <c r="BF903" i="3"/>
  <c r="AD904" i="3"/>
  <c r="BE904" i="3"/>
  <c r="BF904" i="3"/>
  <c r="AD905" i="3"/>
  <c r="BE905" i="3"/>
  <c r="BF905" i="3"/>
  <c r="J906" i="3"/>
  <c r="O906" i="3"/>
  <c r="T906" i="3"/>
  <c r="Y906" i="3"/>
  <c r="BE906" i="3"/>
  <c r="BF906" i="3"/>
  <c r="BH906" i="3"/>
  <c r="BE907" i="3"/>
  <c r="BH907" i="3"/>
  <c r="BE908" i="3"/>
  <c r="BF908" i="3"/>
  <c r="BH908" i="3"/>
  <c r="B909" i="3"/>
  <c r="BE909" i="3"/>
  <c r="BF909" i="3"/>
  <c r="BH909" i="3"/>
  <c r="BE910" i="3"/>
  <c r="BF910" i="3"/>
  <c r="BH910" i="3"/>
  <c r="BE911" i="3"/>
  <c r="BF911" i="3"/>
  <c r="BH911" i="3"/>
  <c r="BE912" i="3"/>
  <c r="BF912" i="3"/>
  <c r="BH912" i="3"/>
  <c r="BE913" i="3"/>
  <c r="BF913" i="3"/>
  <c r="BH913" i="3"/>
  <c r="BE914" i="3"/>
  <c r="BF914" i="3"/>
  <c r="BH914" i="3"/>
  <c r="BE915" i="3"/>
  <c r="BF915" i="3"/>
  <c r="BH915" i="3"/>
  <c r="BE916" i="3"/>
  <c r="BF916" i="3"/>
  <c r="BG916" i="3"/>
  <c r="BH916" i="3"/>
  <c r="BE917" i="3"/>
  <c r="BF917" i="3"/>
  <c r="BG917" i="3"/>
  <c r="BH917" i="3"/>
  <c r="BE918" i="3"/>
  <c r="BF918" i="3"/>
  <c r="BG918" i="3"/>
  <c r="BH918" i="3"/>
  <c r="BE919" i="3"/>
  <c r="BF919" i="3"/>
  <c r="BG919" i="3"/>
  <c r="BH919" i="3"/>
  <c r="BE920" i="3"/>
  <c r="BF920" i="3"/>
  <c r="BG920" i="3"/>
  <c r="BH920" i="3"/>
  <c r="BE921" i="3"/>
  <c r="BF921" i="3"/>
  <c r="BG921" i="3"/>
  <c r="BH921" i="3"/>
  <c r="BE922" i="3"/>
  <c r="BF922" i="3"/>
  <c r="BG922" i="3"/>
  <c r="BH922" i="3"/>
  <c r="BE923" i="3"/>
  <c r="BF923" i="3"/>
  <c r="BG923" i="3"/>
  <c r="BH923" i="3"/>
  <c r="BE924" i="3"/>
  <c r="BF924" i="3"/>
  <c r="BG924" i="3"/>
  <c r="BH924" i="3"/>
  <c r="BE925" i="3"/>
  <c r="BF925" i="3"/>
  <c r="BG925" i="3"/>
  <c r="BH925" i="3"/>
  <c r="BE926" i="3"/>
  <c r="BF926" i="3"/>
  <c r="BG926" i="3"/>
  <c r="BH926" i="3"/>
  <c r="BE927" i="3"/>
  <c r="BF927" i="3"/>
  <c r="BG927" i="3"/>
  <c r="BH927" i="3"/>
  <c r="BE928" i="3"/>
  <c r="BF928" i="3"/>
  <c r="BG928" i="3"/>
  <c r="BH928" i="3"/>
  <c r="BE929" i="3"/>
  <c r="BF929" i="3"/>
  <c r="BG929" i="3"/>
  <c r="BH929" i="3"/>
  <c r="BE930" i="3"/>
  <c r="BF930" i="3"/>
  <c r="BG930" i="3"/>
  <c r="BH930" i="3"/>
  <c r="BE931" i="3"/>
  <c r="BF931" i="3"/>
  <c r="BG931" i="3"/>
  <c r="BH931" i="3"/>
  <c r="BE932" i="3"/>
  <c r="BF932" i="3"/>
  <c r="BG932" i="3"/>
  <c r="BH932" i="3"/>
  <c r="BE933" i="3"/>
  <c r="BF933" i="3"/>
  <c r="BG933" i="3"/>
  <c r="BH933" i="3"/>
  <c r="BE934" i="3"/>
  <c r="BF934" i="3"/>
  <c r="BG934" i="3"/>
  <c r="BH934" i="3"/>
  <c r="BE935" i="3"/>
  <c r="BF935" i="3"/>
  <c r="BH935" i="3"/>
  <c r="AE936" i="3"/>
  <c r="BE936" i="3"/>
  <c r="BF936" i="3"/>
  <c r="BH936" i="3"/>
  <c r="BE937" i="3"/>
  <c r="BF937" i="3"/>
  <c r="BH937" i="3"/>
  <c r="BE938" i="3"/>
  <c r="BF938" i="3"/>
  <c r="BH938" i="3"/>
  <c r="BE939" i="3"/>
  <c r="BF939" i="3"/>
  <c r="BH939" i="3"/>
  <c r="BE940" i="3"/>
  <c r="BF940" i="3"/>
  <c r="BH940" i="3"/>
  <c r="BE941" i="3"/>
  <c r="BF941" i="3"/>
  <c r="BH941" i="3"/>
  <c r="BE942" i="3"/>
  <c r="BF942" i="3"/>
  <c r="BH942" i="3"/>
  <c r="BE943" i="3"/>
  <c r="BF943" i="3"/>
  <c r="BH943" i="3"/>
  <c r="BE944" i="3"/>
  <c r="BF944" i="3"/>
  <c r="BH944" i="3"/>
  <c r="BE945" i="3"/>
  <c r="BF945" i="3"/>
  <c r="BH945" i="3"/>
  <c r="BE946" i="3"/>
  <c r="BF946" i="3"/>
  <c r="BH946" i="3"/>
  <c r="BE947" i="3"/>
  <c r="BF947" i="3"/>
  <c r="BH947" i="3"/>
  <c r="BE948" i="3"/>
  <c r="BF948" i="3"/>
  <c r="BH948" i="3"/>
  <c r="BE949" i="3"/>
  <c r="BI949" i="3" s="1"/>
  <c r="AJ949" i="3" s="1"/>
  <c r="BF949" i="3"/>
  <c r="BH949" i="3"/>
  <c r="BE950" i="3"/>
  <c r="BF950" i="3"/>
  <c r="BH950" i="3"/>
  <c r="BE951" i="3"/>
  <c r="BF951" i="3"/>
  <c r="BH951" i="3"/>
  <c r="BE952" i="3"/>
  <c r="BF952" i="3"/>
  <c r="BH952" i="3"/>
  <c r="BE953" i="3"/>
  <c r="BI953" i="3" s="1"/>
  <c r="AJ953" i="3" s="1"/>
  <c r="BF953" i="3"/>
  <c r="BH953" i="3"/>
  <c r="BE954" i="3"/>
  <c r="BF954" i="3"/>
  <c r="BH954" i="3"/>
  <c r="BE955" i="3"/>
  <c r="BF955" i="3"/>
  <c r="BH955" i="3"/>
  <c r="BE956" i="3"/>
  <c r="BF956" i="3"/>
  <c r="BI956" i="3" s="1"/>
  <c r="AJ956" i="3" s="1"/>
  <c r="BH956" i="3"/>
  <c r="BE957" i="3"/>
  <c r="BI957" i="3" s="1"/>
  <c r="AJ957" i="3" s="1"/>
  <c r="BF957" i="3"/>
  <c r="BH957" i="3"/>
  <c r="BE958" i="3"/>
  <c r="BF958" i="3"/>
  <c r="BH958" i="3"/>
  <c r="BE959" i="3"/>
  <c r="BF959" i="3"/>
  <c r="BH959" i="3"/>
  <c r="BH960" i="3"/>
  <c r="BI960" i="3" s="1"/>
  <c r="AJ960" i="3" s="1"/>
  <c r="BH961" i="3"/>
  <c r="BI961" i="3" s="1"/>
  <c r="AJ961" i="3" s="1"/>
  <c r="BH962" i="3"/>
  <c r="BI962" i="3" s="1"/>
  <c r="AJ962" i="3" s="1"/>
  <c r="BH963" i="3"/>
  <c r="BI963" i="3" s="1"/>
  <c r="AJ963" i="3" s="1"/>
  <c r="B964" i="3"/>
  <c r="BE964" i="3"/>
  <c r="BH964" i="3"/>
  <c r="BE965" i="3"/>
  <c r="BH965" i="3"/>
  <c r="BE966" i="3"/>
  <c r="BF966" i="3"/>
  <c r="BH966" i="3"/>
  <c r="BE967" i="3"/>
  <c r="BF967" i="3"/>
  <c r="BH967" i="3"/>
  <c r="BE968" i="3"/>
  <c r="BF968" i="3"/>
  <c r="BH968" i="3"/>
  <c r="BE969" i="3"/>
  <c r="BF969" i="3"/>
  <c r="BH969" i="3"/>
  <c r="BE970" i="3"/>
  <c r="BF970" i="3"/>
  <c r="BH970" i="3"/>
  <c r="BE971" i="3"/>
  <c r="BF971" i="3"/>
  <c r="BH971" i="3"/>
  <c r="BE972" i="3"/>
  <c r="BF972" i="3"/>
  <c r="BH972" i="3"/>
  <c r="BE973" i="3"/>
  <c r="BF973" i="3"/>
  <c r="BH973" i="3"/>
  <c r="BE974" i="3"/>
  <c r="BF974" i="3"/>
  <c r="BH974" i="3"/>
  <c r="BE975" i="3"/>
  <c r="BF975" i="3"/>
  <c r="BH975" i="3"/>
  <c r="BE976" i="3"/>
  <c r="BF976" i="3"/>
  <c r="BH976" i="3"/>
  <c r="BE977" i="3"/>
  <c r="BF977" i="3"/>
  <c r="BE978" i="3"/>
  <c r="BF978" i="3"/>
  <c r="BE979" i="3"/>
  <c r="BF979" i="3"/>
  <c r="BE980" i="3"/>
  <c r="BE981" i="3"/>
  <c r="BE982" i="3"/>
  <c r="BE983" i="3"/>
  <c r="BI983" i="3" s="1"/>
  <c r="AJ983" i="3" s="1"/>
  <c r="BE984" i="3"/>
  <c r="BE985" i="3"/>
  <c r="BH985" i="3"/>
  <c r="BE986" i="3"/>
  <c r="BH986" i="3"/>
  <c r="BE987" i="3"/>
  <c r="BH987" i="3"/>
  <c r="BE988" i="3"/>
  <c r="BF988" i="3"/>
  <c r="BH988" i="3"/>
  <c r="BE989" i="3"/>
  <c r="BF989" i="3"/>
  <c r="BH989" i="3"/>
  <c r="BE990" i="3"/>
  <c r="BF990" i="3"/>
  <c r="BH990" i="3"/>
  <c r="BE991" i="3"/>
  <c r="BF991" i="3"/>
  <c r="BH991" i="3"/>
  <c r="BE992" i="3"/>
  <c r="BF992" i="3"/>
  <c r="BH992" i="3"/>
  <c r="BE993" i="3"/>
  <c r="BF993" i="3"/>
  <c r="BH993" i="3"/>
  <c r="BE994" i="3"/>
  <c r="BF994" i="3"/>
  <c r="BH994" i="3"/>
  <c r="BE995" i="3"/>
  <c r="BF995" i="3"/>
  <c r="BH995" i="3"/>
  <c r="BE996" i="3"/>
  <c r="BF996" i="3"/>
  <c r="BH996" i="3"/>
  <c r="BE997" i="3"/>
  <c r="BF997" i="3"/>
  <c r="BH997" i="3"/>
  <c r="BE998" i="3"/>
  <c r="BF998" i="3"/>
  <c r="BH998" i="3"/>
  <c r="BE999" i="3"/>
  <c r="BF999" i="3"/>
  <c r="BH999" i="3"/>
  <c r="BE1000" i="3"/>
  <c r="BF1000" i="3"/>
  <c r="BH1000" i="3"/>
  <c r="BE1001" i="3"/>
  <c r="BF1001" i="3"/>
  <c r="BH1001" i="3"/>
  <c r="BH1002" i="3"/>
  <c r="BI1002" i="3" s="1"/>
  <c r="AJ1002" i="3" s="1"/>
  <c r="BH1003" i="3"/>
  <c r="BI1003" i="3" s="1"/>
  <c r="AJ1003" i="3" s="1"/>
  <c r="BH1004" i="3"/>
  <c r="BI1004" i="3" s="1"/>
  <c r="AJ1004" i="3" s="1"/>
  <c r="BH1005" i="3"/>
  <c r="BI1005" i="3" s="1"/>
  <c r="AJ1005" i="3" s="1"/>
  <c r="BE1007" i="3"/>
  <c r="BE1008" i="3"/>
  <c r="BE1009" i="3"/>
  <c r="BF1009" i="3"/>
  <c r="BH1009" i="3"/>
  <c r="BE1010" i="3"/>
  <c r="BF1010" i="3"/>
  <c r="BH1010" i="3"/>
  <c r="BE1011" i="3"/>
  <c r="BF1011" i="3"/>
  <c r="BH1011" i="3"/>
  <c r="BE1012" i="3"/>
  <c r="BF1012" i="3"/>
  <c r="BH1012" i="3"/>
  <c r="BE1013" i="3"/>
  <c r="BF1013" i="3"/>
  <c r="BH1013" i="3"/>
  <c r="BE1014" i="3"/>
  <c r="BF1014" i="3"/>
  <c r="BH1014" i="3"/>
  <c r="BE1015" i="3"/>
  <c r="BF1015" i="3"/>
  <c r="BH1015" i="3"/>
  <c r="BE1016" i="3"/>
  <c r="BF1016" i="3"/>
  <c r="BH1016" i="3"/>
  <c r="BE1017" i="3"/>
  <c r="BI1017" i="3" s="1"/>
  <c r="AJ1017" i="3" s="1"/>
  <c r="BF1017" i="3"/>
  <c r="BH1017" i="3"/>
  <c r="BE1018" i="3"/>
  <c r="BF1018" i="3"/>
  <c r="BH1018" i="3"/>
  <c r="BE1019" i="3"/>
  <c r="BF1019" i="3"/>
  <c r="BH1019" i="3"/>
  <c r="BE1020" i="3"/>
  <c r="BF1020" i="3"/>
  <c r="BH1020" i="3"/>
  <c r="BE1021" i="3"/>
  <c r="BF1021" i="3"/>
  <c r="BH1021" i="3"/>
  <c r="BE1022" i="3"/>
  <c r="BF1022" i="3"/>
  <c r="BH1022" i="3"/>
  <c r="BE1023" i="3"/>
  <c r="BF1023" i="3"/>
  <c r="BH1023" i="3"/>
  <c r="BE1024" i="3"/>
  <c r="BF1024" i="3"/>
  <c r="BH1024" i="3"/>
  <c r="BE1025" i="3"/>
  <c r="BF1025" i="3"/>
  <c r="BH1025" i="3"/>
  <c r="BE1026" i="3"/>
  <c r="BE1027" i="3"/>
  <c r="BI1027" i="3" s="1"/>
  <c r="AJ1027" i="3" s="1"/>
  <c r="BH1027" i="3"/>
  <c r="BE1028" i="3"/>
  <c r="BH1028" i="3"/>
  <c r="B1029" i="3"/>
  <c r="BE1029" i="3"/>
  <c r="BF1029" i="3"/>
  <c r="BH1029" i="3"/>
  <c r="BE1030" i="3"/>
  <c r="BF1030" i="3"/>
  <c r="BH1030" i="3"/>
  <c r="BE1031" i="3"/>
  <c r="BF1031" i="3"/>
  <c r="BH1031" i="3"/>
  <c r="BE1032" i="3"/>
  <c r="BF1032" i="3"/>
  <c r="BH1032" i="3"/>
  <c r="BE1033" i="3"/>
  <c r="BF1033" i="3"/>
  <c r="BH1033" i="3"/>
  <c r="BE1034" i="3"/>
  <c r="BF1034" i="3"/>
  <c r="BH1034" i="3"/>
  <c r="BE1035" i="3"/>
  <c r="BF1035" i="3"/>
  <c r="BI1035" i="3" s="1"/>
  <c r="AJ1035" i="3" s="1"/>
  <c r="BH1035" i="3"/>
  <c r="AD1036" i="3"/>
  <c r="BE1036" i="3"/>
  <c r="BF1036" i="3"/>
  <c r="BI1036" i="3" s="1"/>
  <c r="AJ1036" i="3" s="1"/>
  <c r="BH1036" i="3"/>
  <c r="AD1037" i="3"/>
  <c r="BE1037" i="3"/>
  <c r="BF1037" i="3"/>
  <c r="BI1037" i="3" s="1"/>
  <c r="AJ1037" i="3" s="1"/>
  <c r="BH1037" i="3"/>
  <c r="AD1038" i="3"/>
  <c r="BE1038" i="3"/>
  <c r="BF1038" i="3"/>
  <c r="BI1038" i="3" s="1"/>
  <c r="AJ1038" i="3" s="1"/>
  <c r="BH1038" i="3"/>
  <c r="AD1039" i="3"/>
  <c r="BE1039" i="3"/>
  <c r="BF1039" i="3"/>
  <c r="BI1039" i="3" s="1"/>
  <c r="AJ1039" i="3" s="1"/>
  <c r="BH1039" i="3"/>
  <c r="BE1040" i="3"/>
  <c r="BF1040" i="3"/>
  <c r="BH1040" i="3"/>
  <c r="BE1041" i="3"/>
  <c r="BF1041" i="3"/>
  <c r="BH1041" i="3"/>
  <c r="BE1042" i="3"/>
  <c r="BF1042" i="3"/>
  <c r="BH1042" i="3"/>
  <c r="BE1043" i="3"/>
  <c r="BF1043" i="3"/>
  <c r="BH1043" i="3"/>
  <c r="BE1044" i="3"/>
  <c r="BF1044" i="3"/>
  <c r="BH1044" i="3"/>
  <c r="BE1045" i="3"/>
  <c r="BF1045" i="3"/>
  <c r="BH1045" i="3"/>
  <c r="BE1046" i="3"/>
  <c r="BF1046" i="3"/>
  <c r="BH1046" i="3"/>
  <c r="AD1047" i="3"/>
  <c r="BE1047" i="3"/>
  <c r="BF1047" i="3"/>
  <c r="BH1047" i="3"/>
  <c r="AD1048" i="3"/>
  <c r="BE1048" i="3"/>
  <c r="BF1048" i="3"/>
  <c r="BH1048" i="3"/>
  <c r="AD1049" i="3"/>
  <c r="BE1049" i="3"/>
  <c r="BF1049" i="3"/>
  <c r="BH1049" i="3"/>
  <c r="AD1050" i="3"/>
  <c r="BE1050" i="3"/>
  <c r="BF1050" i="3"/>
  <c r="BH1050" i="3"/>
  <c r="BE1051" i="3"/>
  <c r="BF1051" i="3"/>
  <c r="BH1051" i="3"/>
  <c r="BE1052" i="3"/>
  <c r="BH1052" i="3"/>
  <c r="BE1053" i="3"/>
  <c r="BI1053" i="3" s="1"/>
  <c r="AJ1053" i="3" s="1"/>
  <c r="BH1053" i="3"/>
  <c r="BE1054" i="3"/>
  <c r="BH1054" i="3"/>
  <c r="BE1055" i="3"/>
  <c r="BH1055" i="3"/>
  <c r="BE1056" i="3"/>
  <c r="BH1056" i="3"/>
  <c r="BE1057" i="3"/>
  <c r="BI1057" i="3" s="1"/>
  <c r="AJ1057" i="3" s="1"/>
  <c r="BH1057" i="3"/>
  <c r="BE1058" i="3"/>
  <c r="BH1058" i="3"/>
  <c r="BE1059" i="3"/>
  <c r="BI1059" i="3" s="1"/>
  <c r="AJ1059" i="3" s="1"/>
  <c r="BH1059" i="3"/>
  <c r="K1060" i="3"/>
  <c r="W1060" i="3"/>
  <c r="BE1060" i="3"/>
  <c r="BI1060" i="3" s="1"/>
  <c r="AJ1060" i="3" s="1"/>
  <c r="BH1060" i="3"/>
  <c r="BE1061" i="3"/>
  <c r="BE1062" i="3"/>
  <c r="BH1062" i="3"/>
  <c r="BI1062" i="3" s="1"/>
  <c r="AJ1062" i="3" s="1"/>
  <c r="BE1063" i="3"/>
  <c r="BH1063" i="3"/>
  <c r="BE1064" i="3"/>
  <c r="BF1064" i="3"/>
  <c r="BI1064" i="3" s="1"/>
  <c r="AJ1064" i="3" s="1"/>
  <c r="BH1064" i="3"/>
  <c r="BE1065" i="3"/>
  <c r="BF1065" i="3"/>
  <c r="BH1065" i="3"/>
  <c r="BE1066" i="3"/>
  <c r="BF1066" i="3"/>
  <c r="BH1066" i="3"/>
  <c r="BE1067" i="3"/>
  <c r="BF1067" i="3"/>
  <c r="BH1067" i="3"/>
  <c r="BE1068" i="3"/>
  <c r="BF1068" i="3"/>
  <c r="BI1068" i="3" s="1"/>
  <c r="AJ1068" i="3" s="1"/>
  <c r="BH1068" i="3"/>
  <c r="BE1069" i="3"/>
  <c r="BF1069" i="3"/>
  <c r="BH1069" i="3"/>
  <c r="BE1070" i="3"/>
  <c r="BF1070" i="3"/>
  <c r="BH1070" i="3"/>
  <c r="BE1071" i="3"/>
  <c r="BI1071" i="3" s="1"/>
  <c r="AJ1071" i="3" s="1"/>
  <c r="BF1071" i="3"/>
  <c r="BH1071" i="3"/>
  <c r="BE1072" i="3"/>
  <c r="BF1072" i="3"/>
  <c r="BI1072" i="3" s="1"/>
  <c r="AJ1072" i="3" s="1"/>
  <c r="BH1072" i="3"/>
  <c r="BE1073" i="3"/>
  <c r="BF1073" i="3"/>
  <c r="BH1073" i="3"/>
  <c r="BE1074" i="3"/>
  <c r="BF1074" i="3"/>
  <c r="BH1074" i="3"/>
  <c r="BE1075" i="3"/>
  <c r="BI1075" i="3" s="1"/>
  <c r="AJ1075" i="3" s="1"/>
  <c r="BF1075" i="3"/>
  <c r="BH1075" i="3"/>
  <c r="BE1076" i="3"/>
  <c r="BF1076" i="3"/>
  <c r="BI1076" i="3" s="1"/>
  <c r="AJ1076" i="3" s="1"/>
  <c r="BH1076" i="3"/>
  <c r="BE1077" i="3"/>
  <c r="BF1077" i="3"/>
  <c r="BH1077" i="3"/>
  <c r="BE1078" i="3"/>
  <c r="BF1078" i="3"/>
  <c r="BH1078" i="3"/>
  <c r="BE1079" i="3"/>
  <c r="BF1079" i="3"/>
  <c r="BH1079" i="3"/>
  <c r="BE1080" i="3"/>
  <c r="BF1080" i="3"/>
  <c r="BI1080" i="3" s="1"/>
  <c r="AJ1080" i="3" s="1"/>
  <c r="BH1080" i="3"/>
  <c r="BE1081" i="3"/>
  <c r="BH1081" i="3"/>
  <c r="BH1083" i="3"/>
  <c r="BI1083" i="3" s="1"/>
  <c r="AJ1083" i="3" s="1"/>
  <c r="BH1084" i="3"/>
  <c r="BI1084" i="3" s="1"/>
  <c r="AJ1084" i="3" s="1"/>
  <c r="BH1085" i="3"/>
  <c r="BI1085" i="3" s="1"/>
  <c r="AJ1085" i="3" s="1"/>
  <c r="BH1086" i="3"/>
  <c r="BF1087" i="3"/>
  <c r="BH1087" i="3"/>
  <c r="BF1088" i="3"/>
  <c r="BH1088" i="3"/>
  <c r="BF1089" i="3"/>
  <c r="BH1089" i="3"/>
  <c r="BF1090" i="3"/>
  <c r="BH1090" i="3"/>
  <c r="BF1091" i="3"/>
  <c r="BH1091" i="3"/>
  <c r="BF1092" i="3"/>
  <c r="BI1092" i="3" s="1"/>
  <c r="AJ1092" i="3" s="1"/>
  <c r="BH1092" i="3"/>
  <c r="BF1093" i="3"/>
  <c r="BH1093" i="3"/>
  <c r="BF1094" i="3"/>
  <c r="BH1094" i="3"/>
  <c r="BF1095" i="3"/>
  <c r="BH1095" i="3"/>
  <c r="BF1096" i="3"/>
  <c r="BI1096" i="3" s="1"/>
  <c r="AJ1096" i="3" s="1"/>
  <c r="BH1096" i="3"/>
  <c r="BF1097" i="3"/>
  <c r="BH1097" i="3"/>
  <c r="BF1098" i="3"/>
  <c r="BH1098" i="3"/>
  <c r="BF1099" i="3"/>
  <c r="BH1099" i="3"/>
  <c r="BF1100" i="3"/>
  <c r="BI1100" i="3" s="1"/>
  <c r="AJ1100" i="3" s="1"/>
  <c r="BH1100" i="3"/>
  <c r="BF1101" i="3"/>
  <c r="BH1101" i="3"/>
  <c r="BF1102" i="3"/>
  <c r="BH1102" i="3"/>
  <c r="BF1103" i="3"/>
  <c r="BH1103" i="3"/>
  <c r="BH1131" i="3"/>
  <c r="BI1131" i="3" s="1"/>
  <c r="AJ1131" i="3" s="1"/>
  <c r="BH1132" i="3"/>
  <c r="BH1133" i="3"/>
  <c r="BI1133" i="3" s="1"/>
  <c r="AJ1133" i="3" s="1"/>
  <c r="B1134" i="3"/>
  <c r="BF1134" i="3"/>
  <c r="BH1134" i="3"/>
  <c r="BF1135" i="3"/>
  <c r="BH1135" i="3"/>
  <c r="BF1136" i="3"/>
  <c r="BH1136" i="3"/>
  <c r="BF1137" i="3"/>
  <c r="BH1137" i="3"/>
  <c r="BF1138" i="3"/>
  <c r="BH1138" i="3"/>
  <c r="BF1139" i="3"/>
  <c r="BH1139" i="3"/>
  <c r="BF1140" i="3"/>
  <c r="BH1140" i="3"/>
  <c r="BF1141" i="3"/>
  <c r="BH1141" i="3"/>
  <c r="BF1142" i="3"/>
  <c r="BH1142" i="3"/>
  <c r="K1143" i="3"/>
  <c r="BF1143" i="3"/>
  <c r="BH1143" i="3"/>
  <c r="BF1144" i="3"/>
  <c r="BH1144" i="3"/>
  <c r="BF1145" i="3"/>
  <c r="BH1145" i="3"/>
  <c r="BF1146" i="3"/>
  <c r="BH1146" i="3"/>
  <c r="BF1147" i="3"/>
  <c r="BH1147" i="3"/>
  <c r="BF1148" i="3"/>
  <c r="BH1148" i="3"/>
  <c r="BF1149" i="3"/>
  <c r="BH1149" i="3"/>
  <c r="BF1150" i="3"/>
  <c r="BH1150" i="3"/>
  <c r="BF1151" i="3"/>
  <c r="BH1151" i="3"/>
  <c r="BF1152" i="3"/>
  <c r="BH1152" i="3"/>
  <c r="BF1153" i="3"/>
  <c r="BH1153" i="3"/>
  <c r="BF1154" i="3"/>
  <c r="BH1154" i="3"/>
  <c r="BF1155" i="3"/>
  <c r="BH1155" i="3"/>
  <c r="BF1156" i="3"/>
  <c r="BH1156" i="3"/>
  <c r="BF1157" i="3"/>
  <c r="BH1157" i="3"/>
  <c r="BF1158" i="3"/>
  <c r="BH1158" i="3"/>
  <c r="BF1159" i="3"/>
  <c r="BH1159" i="3"/>
  <c r="BF1160" i="3"/>
  <c r="BH1160" i="3"/>
  <c r="BF1161" i="3"/>
  <c r="BH1161" i="3"/>
  <c r="BF1162" i="3"/>
  <c r="BH1162" i="3"/>
  <c r="BF1163" i="3"/>
  <c r="BH1163" i="3"/>
  <c r="BF1164" i="3"/>
  <c r="BH1164" i="3"/>
  <c r="BF1165" i="3"/>
  <c r="BH1165" i="3"/>
  <c r="BH1166" i="3"/>
  <c r="BI1166" i="3" s="1"/>
  <c r="AJ1166" i="3" s="1"/>
  <c r="BH1167" i="3"/>
  <c r="BI1167" i="3" s="1"/>
  <c r="AJ1167" i="3" s="1"/>
  <c r="BH1168" i="3"/>
  <c r="BI1168" i="3" s="1"/>
  <c r="AJ1168" i="3" s="1"/>
  <c r="BH1169" i="3"/>
  <c r="BI1169" i="3" s="1"/>
  <c r="AJ1169" i="3" s="1"/>
  <c r="BH1170" i="3"/>
  <c r="BI1170" i="3" s="1"/>
  <c r="AJ1170" i="3" s="1"/>
  <c r="BE1171" i="3"/>
  <c r="BH1171" i="3"/>
  <c r="BE1172" i="3"/>
  <c r="BH1172" i="3"/>
  <c r="BE1173" i="3"/>
  <c r="BI1173" i="3" s="1"/>
  <c r="AJ1173" i="3" s="1"/>
  <c r="BH1173" i="3"/>
  <c r="BE1174" i="3"/>
  <c r="BH1174" i="3"/>
  <c r="BE1175" i="3"/>
  <c r="BH1175" i="3"/>
  <c r="BE1176" i="3"/>
  <c r="BH1176" i="3"/>
  <c r="BE1177" i="3"/>
  <c r="BF1177" i="3"/>
  <c r="BH1177" i="3"/>
  <c r="BE1178" i="3"/>
  <c r="BF1178" i="3"/>
  <c r="BH1178" i="3"/>
  <c r="BE1179" i="3"/>
  <c r="BF1179" i="3"/>
  <c r="BH1179" i="3"/>
  <c r="BE1180" i="3"/>
  <c r="BF1180" i="3"/>
  <c r="BH1180" i="3"/>
  <c r="BE1181" i="3"/>
  <c r="BF1181" i="3"/>
  <c r="BH1181" i="3"/>
  <c r="BE1182" i="3"/>
  <c r="BF1182" i="3"/>
  <c r="BH1182" i="3"/>
  <c r="BE1183" i="3"/>
  <c r="BI1183" i="3" s="1"/>
  <c r="AJ1183" i="3" s="1"/>
  <c r="BF1183" i="3"/>
  <c r="BH1183" i="3"/>
  <c r="BE1184" i="3"/>
  <c r="BF1184" i="3"/>
  <c r="BH1184" i="3"/>
  <c r="BE1185" i="3"/>
  <c r="BH1185" i="3"/>
  <c r="Q1186" i="3"/>
  <c r="BE1186" i="3"/>
  <c r="BH1186" i="3"/>
  <c r="BE1187" i="3"/>
  <c r="BH1187" i="3"/>
  <c r="BE1188" i="3"/>
  <c r="BF1188" i="3"/>
  <c r="BH1188" i="3"/>
  <c r="BE1189" i="3"/>
  <c r="BF1189" i="3"/>
  <c r="BH1189" i="3"/>
  <c r="BE1190" i="3"/>
  <c r="BF1190" i="3"/>
  <c r="BH1190" i="3"/>
  <c r="BE1191" i="3"/>
  <c r="BF1191" i="3"/>
  <c r="BH1191" i="3"/>
  <c r="BE1192" i="3"/>
  <c r="BF1192" i="3"/>
  <c r="BH1192" i="3"/>
  <c r="BE1193" i="3"/>
  <c r="BF1193" i="3"/>
  <c r="BH1193" i="3"/>
  <c r="BE1194" i="3"/>
  <c r="BF1194" i="3"/>
  <c r="BH1194" i="3"/>
  <c r="BE1195" i="3"/>
  <c r="BF1195" i="3"/>
  <c r="BH1195" i="3"/>
  <c r="BE1196" i="3"/>
  <c r="BH1196" i="3"/>
  <c r="BE1197" i="3"/>
  <c r="BH1197" i="3"/>
  <c r="B1198" i="3"/>
  <c r="BE1198" i="3"/>
  <c r="BI1198" i="3" s="1"/>
  <c r="AJ1198" i="3" s="1"/>
  <c r="BH1198" i="3"/>
  <c r="BE1199" i="3"/>
  <c r="BH1199" i="3"/>
  <c r="BE1200" i="3"/>
  <c r="BH1200" i="3"/>
  <c r="BE1201" i="3"/>
  <c r="BH1201" i="3"/>
  <c r="BE1202" i="3"/>
  <c r="BH1202" i="3"/>
  <c r="BE1203" i="3"/>
  <c r="BH1203" i="3"/>
  <c r="AC1204" i="3"/>
  <c r="BE1204" i="3"/>
  <c r="BH1204" i="3"/>
  <c r="AC1205" i="3"/>
  <c r="BE1205" i="3"/>
  <c r="BH1205" i="3"/>
  <c r="AC1206" i="3"/>
  <c r="BE1206" i="3"/>
  <c r="BH1206" i="3"/>
  <c r="AC1207" i="3"/>
  <c r="BE1207" i="3"/>
  <c r="BH1207" i="3"/>
  <c r="AC1208" i="3"/>
  <c r="BE1208" i="3"/>
  <c r="BH1208" i="3"/>
  <c r="AC1209" i="3"/>
  <c r="BE1209" i="3"/>
  <c r="BH1209" i="3"/>
  <c r="AC1210" i="3"/>
  <c r="BE1210" i="3"/>
  <c r="BH1210" i="3"/>
  <c r="BE1211" i="3"/>
  <c r="BH1211" i="3"/>
  <c r="BE1212" i="3"/>
  <c r="BH1212" i="3"/>
  <c r="BE1213" i="3"/>
  <c r="BH1213" i="3"/>
  <c r="BE1214" i="3"/>
  <c r="BH1214" i="3"/>
  <c r="BE1215" i="3"/>
  <c r="BF1215" i="3"/>
  <c r="BH1215" i="3"/>
  <c r="BE1216" i="3"/>
  <c r="BF1216" i="3"/>
  <c r="BH1216" i="3"/>
  <c r="BE1217" i="3"/>
  <c r="BF1217" i="3"/>
  <c r="BH1217" i="3"/>
  <c r="BE1218" i="3"/>
  <c r="BI1218" i="3" s="1"/>
  <c r="AJ1218" i="3" s="1"/>
  <c r="BE1219" i="3"/>
  <c r="BF1219" i="3"/>
  <c r="BH1219" i="3"/>
  <c r="BE1220" i="3"/>
  <c r="BF1220" i="3"/>
  <c r="BH1220" i="3"/>
  <c r="BE1221" i="3"/>
  <c r="BF1221" i="3"/>
  <c r="BH1221" i="3"/>
  <c r="BE1222" i="3"/>
  <c r="BF1222" i="3"/>
  <c r="BH1222" i="3"/>
  <c r="BE1223" i="3"/>
  <c r="BF1223" i="3"/>
  <c r="BH1223" i="3"/>
  <c r="BE1224" i="3"/>
  <c r="BF1224" i="3"/>
  <c r="BH1224" i="3"/>
  <c r="BE1225" i="3"/>
  <c r="BF1225" i="3"/>
  <c r="BH1225" i="3"/>
  <c r="BE1226" i="3"/>
  <c r="BI1226" i="3" s="1"/>
  <c r="AJ1226" i="3" s="1"/>
  <c r="BF1226" i="3"/>
  <c r="BH1226" i="3"/>
  <c r="BE1227" i="3"/>
  <c r="BF1227" i="3"/>
  <c r="BH1227" i="3"/>
  <c r="BE1228" i="3"/>
  <c r="BF1228" i="3"/>
  <c r="BH1228" i="3"/>
  <c r="BE1229" i="3"/>
  <c r="BF1229" i="3"/>
  <c r="BH1229" i="3"/>
  <c r="BE1230" i="3"/>
  <c r="BI1230" i="3" s="1"/>
  <c r="AJ1230" i="3" s="1"/>
  <c r="BF1230" i="3"/>
  <c r="BH1230" i="3"/>
  <c r="BE1231" i="3"/>
  <c r="BF1231" i="3"/>
  <c r="BH1231" i="3"/>
  <c r="BE1232" i="3"/>
  <c r="BF1232" i="3"/>
  <c r="BH1232" i="3"/>
  <c r="BE1233" i="3"/>
  <c r="BF1233" i="3"/>
  <c r="BH1233" i="3"/>
  <c r="BE1234" i="3"/>
  <c r="BI1234" i="3" s="1"/>
  <c r="AJ1234" i="3" s="1"/>
  <c r="BF1234" i="3"/>
  <c r="BH1234" i="3"/>
  <c r="BE1235" i="3"/>
  <c r="BF1235" i="3"/>
  <c r="BI1235" i="3" s="1"/>
  <c r="AJ1235" i="3" s="1"/>
  <c r="BH1235" i="3"/>
  <c r="BE1236" i="3"/>
  <c r="BF1236" i="3"/>
  <c r="BH1236" i="3"/>
  <c r="BE1237" i="3"/>
  <c r="BF1237" i="3"/>
  <c r="BH1237" i="3"/>
  <c r="BE1238" i="3"/>
  <c r="BI1238" i="3" s="1"/>
  <c r="AJ1238" i="3" s="1"/>
  <c r="BF1238" i="3"/>
  <c r="BH1238" i="3"/>
  <c r="BE1239" i="3"/>
  <c r="BF1239" i="3"/>
  <c r="BH1239" i="3"/>
  <c r="BE1240" i="3"/>
  <c r="BF1240" i="3"/>
  <c r="BH1240" i="3"/>
  <c r="BH1241" i="3"/>
  <c r="BI1241" i="3" s="1"/>
  <c r="AJ1241" i="3" s="1"/>
  <c r="BH1242" i="3"/>
  <c r="BI1242" i="3" s="1"/>
  <c r="AJ1242" i="3" s="1"/>
  <c r="BH1243" i="3"/>
  <c r="BI1243" i="3" s="1"/>
  <c r="AJ1243" i="3" s="1"/>
  <c r="BH1244" i="3"/>
  <c r="BI1244" i="3" s="1"/>
  <c r="AJ1244" i="3" s="1"/>
  <c r="BH1245" i="3"/>
  <c r="BI1245" i="3" s="1"/>
  <c r="AJ1245" i="3" s="1"/>
  <c r="BH1246" i="3"/>
  <c r="BI1246" i="3" s="1"/>
  <c r="AJ1246" i="3" s="1"/>
  <c r="BH1247" i="3"/>
  <c r="BI1247" i="3" s="1"/>
  <c r="AJ1247" i="3" s="1"/>
  <c r="R1248" i="3"/>
  <c r="R1261" i="3" s="1"/>
  <c r="V1248" i="3"/>
  <c r="Z1248" i="3"/>
  <c r="Z1261" i="3" s="1"/>
  <c r="BH1248" i="3"/>
  <c r="BI1248" i="3" s="1"/>
  <c r="AJ1248" i="3" s="1"/>
  <c r="AD1249" i="3"/>
  <c r="BH1249" i="3"/>
  <c r="BI1249" i="3" s="1"/>
  <c r="AJ1249" i="3" s="1"/>
  <c r="AD1250" i="3"/>
  <c r="BH1250" i="3"/>
  <c r="BI1250" i="3" s="1"/>
  <c r="AJ1250" i="3" s="1"/>
  <c r="AD1251" i="3"/>
  <c r="BH1251" i="3"/>
  <c r="BI1251" i="3" s="1"/>
  <c r="AJ1251" i="3" s="1"/>
  <c r="AD1252" i="3"/>
  <c r="BH1252" i="3"/>
  <c r="BI1252" i="3" s="1"/>
  <c r="AJ1252" i="3" s="1"/>
  <c r="AD1253" i="3"/>
  <c r="BH1253" i="3"/>
  <c r="BI1253" i="3" s="1"/>
  <c r="AJ1253" i="3" s="1"/>
  <c r="AD1254" i="3"/>
  <c r="BH1254" i="3"/>
  <c r="BI1254" i="3" s="1"/>
  <c r="AJ1254" i="3" s="1"/>
  <c r="BH1255" i="3"/>
  <c r="BI1255" i="3" s="1"/>
  <c r="AJ1255" i="3" s="1"/>
  <c r="AD1256" i="3"/>
  <c r="BH1256" i="3"/>
  <c r="BI1256" i="3" s="1"/>
  <c r="AJ1256" i="3" s="1"/>
  <c r="AD1257" i="3"/>
  <c r="BH1257" i="3"/>
  <c r="BI1257" i="3" s="1"/>
  <c r="AJ1257" i="3" s="1"/>
  <c r="AD1258" i="3"/>
  <c r="BH1258" i="3"/>
  <c r="BI1258" i="3" s="1"/>
  <c r="AJ1258" i="3" s="1"/>
  <c r="AD1259" i="3"/>
  <c r="BH1259" i="3"/>
  <c r="BI1259" i="3" s="1"/>
  <c r="AJ1259" i="3" s="1"/>
  <c r="BH1260" i="3"/>
  <c r="BI1260" i="3" s="1"/>
  <c r="AJ1260" i="3" s="1"/>
  <c r="BH1261" i="3"/>
  <c r="BI1261" i="3" s="1"/>
  <c r="AJ1261" i="3" s="1"/>
  <c r="BE1262" i="3"/>
  <c r="BH1262" i="3"/>
  <c r="BE1281" i="3"/>
  <c r="BH1281" i="3"/>
  <c r="BE1282" i="3"/>
  <c r="BH1282" i="3"/>
  <c r="BE1283" i="3"/>
  <c r="BI1283" i="3" s="1"/>
  <c r="AJ1283" i="3" s="1"/>
  <c r="BH1283" i="3"/>
  <c r="BE1284" i="3"/>
  <c r="BI1284" i="3" s="1"/>
  <c r="AJ1284" i="3" s="1"/>
  <c r="BH1284" i="3"/>
  <c r="BE1285" i="3"/>
  <c r="BI1285" i="3" s="1"/>
  <c r="AJ1285" i="3" s="1"/>
  <c r="BH1285" i="3"/>
  <c r="BE1286" i="3"/>
  <c r="BI1286" i="3" s="1"/>
  <c r="AJ1286" i="3" s="1"/>
  <c r="BH1286" i="3"/>
  <c r="BE1287" i="3"/>
  <c r="BI1287" i="3" s="1"/>
  <c r="AJ1287" i="3" s="1"/>
  <c r="BH1287" i="3"/>
  <c r="BE1288" i="3"/>
  <c r="BI1288" i="3" s="1"/>
  <c r="AJ1288" i="3" s="1"/>
  <c r="BH1288" i="3"/>
  <c r="BE1289" i="3"/>
  <c r="BI1289" i="3" s="1"/>
  <c r="AJ1289" i="3" s="1"/>
  <c r="BH1289" i="3"/>
  <c r="BE1290" i="3"/>
  <c r="BI1290" i="3" s="1"/>
  <c r="AJ1290" i="3" s="1"/>
  <c r="BH1290" i="3"/>
  <c r="BE1291" i="3"/>
  <c r="BI1291" i="3" s="1"/>
  <c r="AJ1291" i="3" s="1"/>
  <c r="BH1291" i="3"/>
  <c r="BE1292" i="3"/>
  <c r="BI1292" i="3" s="1"/>
  <c r="AJ1292" i="3" s="1"/>
  <c r="BH1292" i="3"/>
  <c r="BE1293" i="3"/>
  <c r="BI1293" i="3" s="1"/>
  <c r="AJ1293" i="3" s="1"/>
  <c r="BH1293" i="3"/>
  <c r="BE1294" i="3"/>
  <c r="BI1294" i="3" s="1"/>
  <c r="AJ1294" i="3" s="1"/>
  <c r="BH1294" i="3"/>
  <c r="BE1295" i="3"/>
  <c r="BI1295" i="3" s="1"/>
  <c r="AJ1295" i="3" s="1"/>
  <c r="BH1295" i="3"/>
  <c r="BE1296" i="3"/>
  <c r="BI1296" i="3" s="1"/>
  <c r="AJ1296" i="3" s="1"/>
  <c r="BH1296" i="3"/>
  <c r="BE1297" i="3"/>
  <c r="BI1297" i="3" s="1"/>
  <c r="AJ1297" i="3" s="1"/>
  <c r="BH1297" i="3"/>
  <c r="BE1298" i="3"/>
  <c r="BI1298" i="3" s="1"/>
  <c r="AJ1298" i="3" s="1"/>
  <c r="BH1298" i="3"/>
  <c r="BE1299" i="3"/>
  <c r="BI1299" i="3" s="1"/>
  <c r="AJ1299" i="3" s="1"/>
  <c r="BH1299" i="3"/>
  <c r="BE1300" i="3"/>
  <c r="BI1300" i="3" s="1"/>
  <c r="AJ1300" i="3" s="1"/>
  <c r="BH1300" i="3"/>
  <c r="BE1301" i="3"/>
  <c r="BI1301" i="3" s="1"/>
  <c r="AJ1301" i="3" s="1"/>
  <c r="BH1301" i="3"/>
  <c r="BH1302" i="3"/>
  <c r="BI1302" i="3" s="1"/>
  <c r="AJ1302" i="3" s="1"/>
  <c r="BH1303" i="3"/>
  <c r="BI1303" i="3" s="1"/>
  <c r="AJ1303" i="3" s="1"/>
  <c r="BH1304" i="3"/>
  <c r="BI1304" i="3" s="1"/>
  <c r="AJ1304" i="3" s="1"/>
  <c r="BH1305" i="3"/>
  <c r="BH1306" i="3"/>
  <c r="B1307" i="3"/>
  <c r="BH1307" i="3"/>
  <c r="BH1308" i="3"/>
  <c r="BH1309" i="3"/>
  <c r="BH1310" i="3"/>
  <c r="BF1311" i="3"/>
  <c r="BH1311" i="3"/>
  <c r="BF1312" i="3"/>
  <c r="BH1312" i="3"/>
  <c r="BF1313" i="3"/>
  <c r="BH1313" i="3"/>
  <c r="BF1314" i="3"/>
  <c r="BH1314" i="3"/>
  <c r="BF1315" i="3"/>
  <c r="BH1315" i="3"/>
  <c r="BF1316" i="3"/>
  <c r="BH1316" i="3"/>
  <c r="BF1317" i="3"/>
  <c r="BH1317" i="3"/>
  <c r="BF1318" i="3"/>
  <c r="BH1318" i="3"/>
  <c r="BF1319" i="3"/>
  <c r="BH1319" i="3"/>
  <c r="BF1320" i="3"/>
  <c r="BH1320" i="3"/>
  <c r="BF1321" i="3"/>
  <c r="BH1321" i="3"/>
  <c r="BF1322" i="3"/>
  <c r="BH1322" i="3"/>
  <c r="BF1323" i="3"/>
  <c r="BH1323" i="3"/>
  <c r="BF1324" i="3"/>
  <c r="BH1324" i="3"/>
  <c r="BF1325" i="3"/>
  <c r="BH1325" i="3"/>
  <c r="BF1326" i="3"/>
  <c r="BH1326" i="3"/>
  <c r="BF1327" i="3"/>
  <c r="BH1327" i="3"/>
  <c r="BF1328" i="3"/>
  <c r="BH1328" i="3"/>
  <c r="BF1329" i="3"/>
  <c r="BH1329" i="3"/>
  <c r="BF1330" i="3"/>
  <c r="BH1330" i="3"/>
  <c r="BF1331" i="3"/>
  <c r="BH1331" i="3"/>
  <c r="BE1332" i="3"/>
  <c r="BI1332" i="3" s="1"/>
  <c r="AJ1332" i="3" s="1"/>
  <c r="BH1332" i="3"/>
  <c r="BE1333" i="3"/>
  <c r="BI1333" i="3" s="1"/>
  <c r="AJ1333" i="3" s="1"/>
  <c r="BH1333" i="3"/>
  <c r="BE1334" i="3"/>
  <c r="BI1334" i="3" s="1"/>
  <c r="AJ1334" i="3" s="1"/>
  <c r="BH1334" i="3"/>
  <c r="BE1335" i="3"/>
  <c r="BI1335" i="3" s="1"/>
  <c r="AJ1335" i="3" s="1"/>
  <c r="BH1335" i="3"/>
  <c r="BE1336" i="3"/>
  <c r="BI1336" i="3" s="1"/>
  <c r="AJ1336" i="3" s="1"/>
  <c r="BH1336" i="3"/>
  <c r="BE1337" i="3"/>
  <c r="BI1337" i="3" s="1"/>
  <c r="AJ1337" i="3" s="1"/>
  <c r="BH1337" i="3"/>
  <c r="BE1338" i="3"/>
  <c r="BI1338" i="3" s="1"/>
  <c r="AJ1338" i="3" s="1"/>
  <c r="BH1338" i="3"/>
  <c r="BE1339" i="3"/>
  <c r="BI1339" i="3" s="1"/>
  <c r="AJ1339" i="3" s="1"/>
  <c r="BH1339" i="3"/>
  <c r="BE1340" i="3"/>
  <c r="BI1340" i="3" s="1"/>
  <c r="AJ1340" i="3" s="1"/>
  <c r="BH1340" i="3"/>
  <c r="BE1341" i="3"/>
  <c r="BI1341" i="3" s="1"/>
  <c r="AJ1341" i="3" s="1"/>
  <c r="BH1341" i="3"/>
  <c r="BE1342" i="3"/>
  <c r="BI1342" i="3" s="1"/>
  <c r="AJ1342" i="3" s="1"/>
  <c r="BH1342" i="3"/>
  <c r="BE1343" i="3"/>
  <c r="BI1343" i="3" s="1"/>
  <c r="AJ1343" i="3" s="1"/>
  <c r="BH1343" i="3"/>
  <c r="BE1344" i="3"/>
  <c r="BI1344" i="3" s="1"/>
  <c r="AJ1344" i="3" s="1"/>
  <c r="BH1344" i="3"/>
  <c r="BE1345" i="3"/>
  <c r="BI1345" i="3" s="1"/>
  <c r="AJ1345" i="3" s="1"/>
  <c r="BH1345" i="3"/>
  <c r="BE1346" i="3"/>
  <c r="BI1346" i="3" s="1"/>
  <c r="AJ1346" i="3" s="1"/>
  <c r="BH1346" i="3"/>
  <c r="BE1347" i="3"/>
  <c r="BI1347" i="3" s="1"/>
  <c r="AJ1347" i="3" s="1"/>
  <c r="BH1347" i="3"/>
  <c r="BE1348" i="3"/>
  <c r="BI1348" i="3" s="1"/>
  <c r="AJ1348" i="3" s="1"/>
  <c r="BH1348" i="3"/>
  <c r="BE1349" i="3"/>
  <c r="BI1349" i="3" s="1"/>
  <c r="AJ1349" i="3" s="1"/>
  <c r="BH1349" i="3"/>
  <c r="BE1350" i="3"/>
  <c r="BI1350" i="3" s="1"/>
  <c r="AJ1350" i="3" s="1"/>
  <c r="BH1350" i="3"/>
  <c r="BE1351" i="3"/>
  <c r="BI1351" i="3" s="1"/>
  <c r="AJ1351" i="3" s="1"/>
  <c r="BH1351" i="3"/>
  <c r="BE1352" i="3"/>
  <c r="BI1352" i="3" s="1"/>
  <c r="AJ1352" i="3" s="1"/>
  <c r="BH1352" i="3"/>
  <c r="BE1353" i="3"/>
  <c r="BI1353" i="3" s="1"/>
  <c r="AJ1353" i="3" s="1"/>
  <c r="BH1353" i="3"/>
  <c r="BH1354" i="3"/>
  <c r="BI1354" i="3" s="1"/>
  <c r="AJ1354" i="3" s="1"/>
  <c r="BH1355" i="3"/>
  <c r="BI1355" i="3" s="1"/>
  <c r="AJ1355" i="3" s="1"/>
  <c r="BH1356" i="3"/>
  <c r="BI1356" i="3" s="1"/>
  <c r="AJ1356" i="3" s="1"/>
  <c r="BH1357" i="3"/>
  <c r="BI1357" i="3" s="1"/>
  <c r="AJ1357" i="3" s="1"/>
  <c r="BE1358" i="3"/>
  <c r="BH1358" i="3"/>
  <c r="BE1359" i="3"/>
  <c r="BH1359" i="3"/>
  <c r="BE1365" i="3"/>
  <c r="BF1365" i="3"/>
  <c r="BH1365" i="3"/>
  <c r="BE1366" i="3"/>
  <c r="BF1366" i="3"/>
  <c r="BH1366" i="3"/>
  <c r="BE1367" i="3"/>
  <c r="BF1367" i="3"/>
  <c r="BH1367" i="3"/>
  <c r="BE1368" i="3"/>
  <c r="BF1368" i="3"/>
  <c r="BH1368" i="3"/>
  <c r="BE1369" i="3"/>
  <c r="BF1369" i="3"/>
  <c r="BH1369" i="3"/>
  <c r="BE1370" i="3"/>
  <c r="BF1370" i="3"/>
  <c r="BH1370" i="3"/>
  <c r="BE1373" i="3"/>
  <c r="BF1373" i="3"/>
  <c r="BH1373" i="3"/>
  <c r="BE1374" i="3"/>
  <c r="BF1374" i="3"/>
  <c r="BH1374" i="3"/>
  <c r="BE1375" i="3"/>
  <c r="BF1375" i="3"/>
  <c r="BH1375" i="3"/>
  <c r="BE1376" i="3"/>
  <c r="BF1376" i="3"/>
  <c r="BH1376" i="3"/>
  <c r="BE1377" i="3"/>
  <c r="BF1377" i="3"/>
  <c r="BH1377" i="3"/>
  <c r="BE1378" i="3"/>
  <c r="BF1378" i="3"/>
  <c r="BH1378" i="3"/>
  <c r="BE1382" i="3"/>
  <c r="BI1382" i="3" s="1"/>
  <c r="AJ1382" i="3" s="1"/>
  <c r="BE1383" i="3"/>
  <c r="BI1383" i="3" s="1"/>
  <c r="AJ1383" i="3" s="1"/>
  <c r="BE1384" i="3"/>
  <c r="BI1384" i="3" s="1"/>
  <c r="AJ1384" i="3" s="1"/>
  <c r="BE1385" i="3"/>
  <c r="BI1385" i="3" s="1"/>
  <c r="AJ1385" i="3" s="1"/>
  <c r="BE1386" i="3"/>
  <c r="BI1386" i="3" s="1"/>
  <c r="AJ1386" i="3" s="1"/>
  <c r="BE1387" i="3"/>
  <c r="BI1387" i="3" s="1"/>
  <c r="AJ1387" i="3" s="1"/>
  <c r="BE1390" i="3"/>
  <c r="BF1390" i="3"/>
  <c r="BH1390" i="3"/>
  <c r="BE1391" i="3"/>
  <c r="BF1391" i="3"/>
  <c r="BH1391" i="3"/>
  <c r="BE1392" i="3"/>
  <c r="BF1392" i="3"/>
  <c r="BH1392" i="3"/>
  <c r="BE1393" i="3"/>
  <c r="BF1393" i="3"/>
  <c r="BH1393" i="3"/>
  <c r="BE1394" i="3"/>
  <c r="BF1394" i="3"/>
  <c r="BH1394" i="3"/>
  <c r="BE1395" i="3"/>
  <c r="BF1395" i="3"/>
  <c r="BH1395" i="3"/>
  <c r="BE1398" i="3"/>
  <c r="BH1398" i="3"/>
  <c r="BF1399" i="3"/>
  <c r="BH1399" i="3"/>
  <c r="BF1400" i="3"/>
  <c r="BH1400" i="3"/>
  <c r="BE1439" i="3"/>
  <c r="BH1439" i="3"/>
  <c r="BE1440" i="3"/>
  <c r="BI1440" i="3" s="1"/>
  <c r="AJ1440" i="3" s="1"/>
  <c r="BH1440" i="3"/>
  <c r="BE1441" i="3"/>
  <c r="BH1441" i="3"/>
  <c r="BE1442" i="3"/>
  <c r="BF1442" i="3"/>
  <c r="BH1442" i="3"/>
  <c r="BE1443" i="3"/>
  <c r="BF1443" i="3"/>
  <c r="BH1443" i="3"/>
  <c r="BE1444" i="3"/>
  <c r="BF1444" i="3"/>
  <c r="BH1444" i="3"/>
  <c r="BE1445" i="3"/>
  <c r="BF1445" i="3"/>
  <c r="BH1445" i="3"/>
  <c r="BE1446" i="3"/>
  <c r="BF1446" i="3"/>
  <c r="BH1446" i="3"/>
  <c r="BE1447" i="3"/>
  <c r="BF1447" i="3"/>
  <c r="BH1447" i="3"/>
  <c r="BE1448" i="3"/>
  <c r="BF1448" i="3"/>
  <c r="BH1448" i="3"/>
  <c r="BE1449" i="3"/>
  <c r="BF1449" i="3"/>
  <c r="BH1449" i="3"/>
  <c r="BE1450" i="3"/>
  <c r="BF1450" i="3"/>
  <c r="BH1450" i="3"/>
  <c r="BE1451" i="3"/>
  <c r="BF1451" i="3"/>
  <c r="BH1451" i="3"/>
  <c r="BE1452" i="3"/>
  <c r="BF1452" i="3"/>
  <c r="BH1452" i="3"/>
  <c r="BE1453" i="3"/>
  <c r="BF1453" i="3"/>
  <c r="BH1453" i="3"/>
  <c r="BE1454" i="3"/>
  <c r="BF1454" i="3"/>
  <c r="BH1454" i="3"/>
  <c r="BE1455" i="3"/>
  <c r="BF1455" i="3"/>
  <c r="BH1455" i="3"/>
  <c r="BE1456" i="3"/>
  <c r="BF1456" i="3"/>
  <c r="BH1456" i="3"/>
  <c r="BE1457" i="3"/>
  <c r="BF1457" i="3"/>
  <c r="BH1457" i="3"/>
  <c r="BE1458" i="3"/>
  <c r="BF1458" i="3"/>
  <c r="BH1458" i="3"/>
  <c r="BH1459" i="3"/>
  <c r="BI1459" i="3" s="1"/>
  <c r="AJ1459" i="3" s="1"/>
  <c r="BH1460" i="3"/>
  <c r="BI1460" i="3" s="1"/>
  <c r="AJ1460" i="3" s="1"/>
  <c r="BH1461" i="3"/>
  <c r="BI1461" i="3" s="1"/>
  <c r="AJ1461" i="3" s="1"/>
  <c r="BH1462" i="3"/>
  <c r="BI1462" i="3" s="1"/>
  <c r="AJ1462" i="3" s="1"/>
  <c r="BE1463" i="3"/>
  <c r="BF1463" i="3"/>
  <c r="BH1463" i="3"/>
  <c r="BE1464" i="3"/>
  <c r="BH1464" i="3"/>
  <c r="BI1464" i="3" s="1"/>
  <c r="AJ1464" i="3" s="1"/>
  <c r="BE1465" i="3"/>
  <c r="BH1465" i="3"/>
  <c r="BE1466" i="3"/>
  <c r="BH1466" i="3"/>
  <c r="BI1466" i="3" s="1"/>
  <c r="AJ1466" i="3" s="1"/>
  <c r="BE1467" i="3"/>
  <c r="BH1467" i="3"/>
  <c r="BE1468" i="3"/>
  <c r="BH1468" i="3"/>
  <c r="BE1469" i="3"/>
  <c r="BF1469" i="3"/>
  <c r="BH1469" i="3"/>
  <c r="BE1470" i="3"/>
  <c r="BF1470" i="3"/>
  <c r="BH1470" i="3"/>
  <c r="BE1471" i="3"/>
  <c r="BF1471" i="3"/>
  <c r="BI1471" i="3" s="1"/>
  <c r="AJ1471" i="3" s="1"/>
  <c r="BH1471" i="3"/>
  <c r="BE1472" i="3"/>
  <c r="BF1472" i="3"/>
  <c r="BH1472" i="3"/>
  <c r="BE1473" i="3"/>
  <c r="BF1473" i="3"/>
  <c r="BH1473" i="3"/>
  <c r="BE1474" i="3"/>
  <c r="BF1474" i="3"/>
  <c r="BH1474" i="3"/>
  <c r="BE1475" i="3"/>
  <c r="BF1475" i="3"/>
  <c r="BH1475" i="3"/>
  <c r="BE1476" i="3"/>
  <c r="BF1476" i="3"/>
  <c r="BH1476" i="3"/>
  <c r="BE1477" i="3"/>
  <c r="BF1477" i="3"/>
  <c r="BH1477" i="3"/>
  <c r="BE1478" i="3"/>
  <c r="BF1478" i="3"/>
  <c r="BH1478" i="3"/>
  <c r="BE1479" i="3"/>
  <c r="BF1479" i="3"/>
  <c r="BH1479" i="3"/>
  <c r="BE1480" i="3"/>
  <c r="BF1480" i="3"/>
  <c r="BH1480" i="3"/>
  <c r="BE1481" i="3"/>
  <c r="BF1481" i="3"/>
  <c r="BH1481" i="3"/>
  <c r="BE1482" i="3"/>
  <c r="BF1482" i="3"/>
  <c r="BH1482" i="3"/>
  <c r="BE1484" i="3"/>
  <c r="BH1484" i="3"/>
  <c r="BE1485" i="3"/>
  <c r="BH1485" i="3"/>
  <c r="BE1486" i="3"/>
  <c r="BH1486" i="3"/>
  <c r="BE1487" i="3"/>
  <c r="BH1487" i="3"/>
  <c r="BE1488" i="3"/>
  <c r="BH1488" i="3"/>
  <c r="BE1489" i="3"/>
  <c r="BH1489" i="3"/>
  <c r="BE1490" i="3"/>
  <c r="BH1490" i="3"/>
  <c r="BE1491" i="3"/>
  <c r="BH1491" i="3"/>
  <c r="BE1492" i="3"/>
  <c r="BH1492" i="3"/>
  <c r="BE1493" i="3"/>
  <c r="BH1493" i="3"/>
  <c r="X1495" i="3"/>
  <c r="BE1494" i="3"/>
  <c r="BH1494" i="3"/>
  <c r="BE1495" i="3"/>
  <c r="BH1495" i="3"/>
  <c r="BE1496" i="3"/>
  <c r="BH1496" i="3"/>
  <c r="BE1497" i="3"/>
  <c r="BF1497" i="3"/>
  <c r="BH1497" i="3"/>
  <c r="BE1498" i="3"/>
  <c r="BF1498" i="3"/>
  <c r="BH1498" i="3"/>
  <c r="BE1499" i="3"/>
  <c r="BF1499" i="3"/>
  <c r="BH1499" i="3"/>
  <c r="BE1500" i="3"/>
  <c r="BF1500" i="3"/>
  <c r="BH1500" i="3"/>
  <c r="BE1501" i="3"/>
  <c r="BF1501" i="3"/>
  <c r="BH1501" i="3"/>
  <c r="BE1502" i="3"/>
  <c r="BF1502" i="3"/>
  <c r="BH1502" i="3"/>
  <c r="BE1503" i="3"/>
  <c r="BF1503" i="3"/>
  <c r="BH1503" i="3"/>
  <c r="BE1504" i="3"/>
  <c r="BF1504" i="3"/>
  <c r="BH1504" i="3"/>
  <c r="BE1505" i="3"/>
  <c r="BF1505" i="3"/>
  <c r="BH1505" i="3"/>
  <c r="BE1506" i="3"/>
  <c r="BF1506" i="3"/>
  <c r="BH1506" i="3"/>
  <c r="BE1507" i="3"/>
  <c r="BF1507" i="3"/>
  <c r="BH1507" i="3"/>
  <c r="BH1508" i="3"/>
  <c r="BF1509" i="3"/>
  <c r="BH1509" i="3"/>
  <c r="BF1510" i="3"/>
  <c r="BI1510" i="3" s="1"/>
  <c r="AJ1510" i="3" s="1"/>
  <c r="BH1510" i="3"/>
  <c r="BF1511" i="3"/>
  <c r="BH1511" i="3"/>
  <c r="BF1512" i="3"/>
  <c r="BH1512" i="3"/>
  <c r="BF1513" i="3"/>
  <c r="BH1513" i="3"/>
  <c r="BF1514" i="3"/>
  <c r="BI1514" i="3" s="1"/>
  <c r="AJ1514" i="3" s="1"/>
  <c r="BH1514" i="3"/>
  <c r="BF1515" i="3"/>
  <c r="BI1515" i="3" s="1"/>
  <c r="AJ1515" i="3" s="1"/>
  <c r="BH1515" i="3"/>
  <c r="BF1516" i="3"/>
  <c r="BH1516" i="3"/>
  <c r="BF1517" i="3"/>
  <c r="BH1517" i="3"/>
  <c r="BF1518" i="3"/>
  <c r="BI1518" i="3" s="1"/>
  <c r="AJ1518" i="3" s="1"/>
  <c r="BH1518" i="3"/>
  <c r="BF1519" i="3"/>
  <c r="BH1519" i="3"/>
  <c r="BF1520" i="3"/>
  <c r="BH1520" i="3"/>
  <c r="BF1521" i="3"/>
  <c r="BH1521" i="3"/>
  <c r="BF1522" i="3"/>
  <c r="BI1522" i="3" s="1"/>
  <c r="AJ1522" i="3" s="1"/>
  <c r="BH1522" i="3"/>
  <c r="BF1523" i="3"/>
  <c r="BI1523" i="3" s="1"/>
  <c r="AJ1523" i="3" s="1"/>
  <c r="BH1523" i="3"/>
  <c r="BF1524" i="3"/>
  <c r="BH1524" i="3"/>
  <c r="BF1525" i="3"/>
  <c r="BH1525" i="3"/>
  <c r="BF1526" i="3"/>
  <c r="BI1526" i="3" s="1"/>
  <c r="AJ1526" i="3" s="1"/>
  <c r="BH1526" i="3"/>
  <c r="BF1527" i="3"/>
  <c r="BI1527" i="3" s="1"/>
  <c r="AJ1527" i="3" s="1"/>
  <c r="BH1527" i="3"/>
  <c r="BF1528" i="3"/>
  <c r="BH1528" i="3"/>
  <c r="BF1529" i="3"/>
  <c r="BH1529" i="3"/>
  <c r="BH1530" i="3"/>
  <c r="BI1530" i="3" s="1"/>
  <c r="AJ1530" i="3" s="1"/>
  <c r="BH1531" i="3"/>
  <c r="BI1531" i="3" s="1"/>
  <c r="AJ1531" i="3" s="1"/>
  <c r="BH1532" i="3"/>
  <c r="BI1532" i="3" s="1"/>
  <c r="AJ1532" i="3" s="1"/>
  <c r="BH1533" i="3"/>
  <c r="BI1533" i="3" s="1"/>
  <c r="AJ1533" i="3" s="1"/>
  <c r="BH1534" i="3"/>
  <c r="BI1534" i="3" s="1"/>
  <c r="AJ1534" i="3" s="1"/>
  <c r="BH1535" i="3"/>
  <c r="BH1536" i="3"/>
  <c r="BH1537" i="3"/>
  <c r="BH1538" i="3"/>
  <c r="BI1538" i="3" s="1"/>
  <c r="AJ1538" i="3" s="1"/>
  <c r="BF1544" i="3"/>
  <c r="BH1544" i="3"/>
  <c r="BF1545" i="3"/>
  <c r="BH1545" i="3"/>
  <c r="BF1546" i="3"/>
  <c r="BH1546" i="3"/>
  <c r="BI1546" i="3" s="1"/>
  <c r="AJ1546" i="3" s="1"/>
  <c r="BF1547" i="3"/>
  <c r="BH1547" i="3"/>
  <c r="BF1548" i="3"/>
  <c r="BH1548" i="3"/>
  <c r="BF1549" i="3"/>
  <c r="BH1549" i="3"/>
  <c r="BF1550" i="3"/>
  <c r="BH1550" i="3"/>
  <c r="BF1551" i="3"/>
  <c r="BH1551" i="3"/>
  <c r="BF1552" i="3"/>
  <c r="BH1552" i="3"/>
  <c r="BF1553" i="3"/>
  <c r="BH1553" i="3"/>
  <c r="BF1554" i="3"/>
  <c r="BH1554" i="3"/>
  <c r="BF1555" i="3"/>
  <c r="BH1555" i="3"/>
  <c r="BF1556" i="3"/>
  <c r="BH1556" i="3"/>
  <c r="BF1557" i="3"/>
  <c r="BH1557" i="3"/>
  <c r="BF1558" i="3"/>
  <c r="BH1558" i="3"/>
  <c r="BF1559" i="3"/>
  <c r="BH1559" i="3"/>
  <c r="BF1560" i="3"/>
  <c r="BH1560" i="3"/>
  <c r="BF1561" i="3"/>
  <c r="BH1561" i="3"/>
  <c r="BF1562" i="3"/>
  <c r="BH1562" i="3"/>
  <c r="BF1563" i="3"/>
  <c r="BH1563" i="3"/>
  <c r="BF1564" i="3"/>
  <c r="BH1564" i="3"/>
  <c r="BH1565" i="3"/>
  <c r="BI1565" i="3" s="1"/>
  <c r="AJ1565" i="3" s="1"/>
  <c r="BH1566" i="3"/>
  <c r="BI1566" i="3" s="1"/>
  <c r="AJ1566" i="3" s="1"/>
  <c r="BH1567" i="3"/>
  <c r="BI1567" i="3" s="1"/>
  <c r="AJ1567" i="3" s="1"/>
  <c r="BH1568" i="3"/>
  <c r="BI1568" i="3" s="1"/>
  <c r="AJ1568" i="3" s="1"/>
  <c r="BE1569" i="3"/>
  <c r="BH1569" i="3"/>
  <c r="BE1570" i="3"/>
  <c r="BF1570" i="3"/>
  <c r="BH1570" i="3"/>
  <c r="BE1571" i="3"/>
  <c r="BF1571" i="3"/>
  <c r="BH1571" i="3"/>
  <c r="BE1572" i="3"/>
  <c r="BF1572" i="3"/>
  <c r="BH1572" i="3"/>
  <c r="BE1573" i="3"/>
  <c r="BF1573" i="3"/>
  <c r="BH1573" i="3"/>
  <c r="BE1574" i="3"/>
  <c r="BF1574" i="3"/>
  <c r="BH1574" i="3"/>
  <c r="BE1575" i="3"/>
  <c r="BF1575" i="3"/>
  <c r="BH1575" i="3"/>
  <c r="BE1576" i="3"/>
  <c r="BF1576" i="3"/>
  <c r="BH1576" i="3"/>
  <c r="BE1577" i="3"/>
  <c r="BF1577" i="3"/>
  <c r="BH1577" i="3"/>
  <c r="BE1578" i="3"/>
  <c r="BF1578" i="3"/>
  <c r="BH1578" i="3"/>
  <c r="BE1579" i="3"/>
  <c r="BF1579" i="3"/>
  <c r="BH1579" i="3"/>
  <c r="BE1580" i="3"/>
  <c r="BF1580" i="3"/>
  <c r="BH1580" i="3"/>
  <c r="BE1581" i="3"/>
  <c r="BF1581" i="3"/>
  <c r="BH1581" i="3"/>
  <c r="BE1582" i="3"/>
  <c r="BF1582" i="3"/>
  <c r="BH1582" i="3"/>
  <c r="BE1583" i="3"/>
  <c r="BF1583" i="3"/>
  <c r="BH1583" i="3"/>
  <c r="BE1584" i="3"/>
  <c r="BF1584" i="3"/>
  <c r="BH1584" i="3"/>
  <c r="BE1585" i="3"/>
  <c r="BF1585" i="3"/>
  <c r="BH1585" i="3"/>
  <c r="BE1586" i="3"/>
  <c r="BF1586" i="3"/>
  <c r="BH1586" i="3"/>
  <c r="BE1587" i="3"/>
  <c r="BI1587" i="3" s="1"/>
  <c r="AJ1587" i="3" s="1"/>
  <c r="BF1587" i="3"/>
  <c r="BH1587" i="3"/>
  <c r="BE1588" i="3"/>
  <c r="BF1588" i="3"/>
  <c r="BH1588" i="3"/>
  <c r="BE1589" i="3"/>
  <c r="BI1589" i="3" s="1"/>
  <c r="AJ1589" i="3" s="1"/>
  <c r="BF1589" i="3"/>
  <c r="BH1589" i="3"/>
  <c r="BE1590" i="3"/>
  <c r="BH1590" i="3"/>
  <c r="BI1590" i="3" s="1"/>
  <c r="AJ1590" i="3" s="1"/>
  <c r="BE1591" i="3"/>
  <c r="BE1592" i="3"/>
  <c r="BI1592" i="3" s="1"/>
  <c r="AJ1592" i="3" s="1"/>
  <c r="BE1593" i="3"/>
  <c r="BE1594" i="3"/>
  <c r="BI1594" i="3" s="1"/>
  <c r="AJ1594" i="3" s="1"/>
  <c r="BE1595" i="3"/>
  <c r="BE1596" i="3"/>
  <c r="BH1596" i="3"/>
  <c r="BE1597" i="3"/>
  <c r="BH1597" i="3"/>
  <c r="BE1598" i="3"/>
  <c r="BI1598" i="3" s="1"/>
  <c r="AJ1598" i="3" s="1"/>
  <c r="BE1599" i="3"/>
  <c r="BE1600" i="3"/>
  <c r="BE1601" i="3"/>
  <c r="BE1602" i="3"/>
  <c r="BI1602" i="3" s="1"/>
  <c r="AJ1602" i="3" s="1"/>
  <c r="BE1603" i="3"/>
  <c r="BE1604" i="3"/>
  <c r="BE1605" i="3"/>
  <c r="BE1606" i="3"/>
  <c r="BI1606" i="3" s="1"/>
  <c r="AJ1606" i="3" s="1"/>
  <c r="BE1607" i="3"/>
  <c r="BE1608" i="3"/>
  <c r="BI1608" i="3" s="1"/>
  <c r="AJ1608" i="3" s="1"/>
  <c r="BE1609" i="3"/>
  <c r="BE1610" i="3"/>
  <c r="BE1611" i="3"/>
  <c r="BE1612" i="3"/>
  <c r="BI1612" i="3" s="1"/>
  <c r="AJ1612" i="3" s="1"/>
  <c r="BE1613" i="3"/>
  <c r="BE1614" i="3"/>
  <c r="BI1614" i="3" s="1"/>
  <c r="AJ1614" i="3" s="1"/>
  <c r="BE1615" i="3"/>
  <c r="BE1616" i="3"/>
  <c r="BI1616" i="3" s="1"/>
  <c r="AJ1616" i="3" s="1"/>
  <c r="BE1617" i="3"/>
  <c r="BE1618" i="3"/>
  <c r="BE1619" i="3"/>
  <c r="BE1620" i="3"/>
  <c r="BI1620" i="3" s="1"/>
  <c r="AJ1620" i="3" s="1"/>
  <c r="BE1621" i="3"/>
  <c r="BE1622" i="3"/>
  <c r="BI1622" i="3" s="1"/>
  <c r="AJ1622" i="3" s="1"/>
  <c r="BE1623" i="3"/>
  <c r="BE1624" i="3"/>
  <c r="BE1625" i="3"/>
  <c r="BE1626" i="3"/>
  <c r="BI1626" i="3" s="1"/>
  <c r="AJ1626" i="3" s="1"/>
  <c r="BE1627" i="3"/>
  <c r="BE1628" i="3"/>
  <c r="BI1628" i="3" s="1"/>
  <c r="AJ1628" i="3" s="1"/>
  <c r="BE1629" i="3"/>
  <c r="BE1630" i="3"/>
  <c r="BE1631" i="3"/>
  <c r="BE1632" i="3"/>
  <c r="BI1632" i="3" s="1"/>
  <c r="AJ1632" i="3" s="1"/>
  <c r="BE1633" i="3"/>
  <c r="BE1634" i="3"/>
  <c r="BE1635" i="3"/>
  <c r="BE1636" i="3"/>
  <c r="BI1636" i="3" s="1"/>
  <c r="AJ1636" i="3" s="1"/>
  <c r="BE1637" i="3"/>
  <c r="BE1638" i="3"/>
  <c r="BE1639" i="3"/>
  <c r="BI1639" i="3" s="1"/>
  <c r="AJ1639" i="3" s="1"/>
  <c r="BE1640" i="3"/>
  <c r="BI1640" i="3" s="1"/>
  <c r="AJ1640" i="3" s="1"/>
  <c r="BE1641" i="3"/>
  <c r="BE1642" i="3"/>
  <c r="BE1643" i="3"/>
  <c r="BI1643" i="3" s="1"/>
  <c r="AJ1643" i="3" s="1"/>
  <c r="BE1644" i="3"/>
  <c r="BI1644" i="3" s="1"/>
  <c r="AJ1644" i="3" s="1"/>
  <c r="BE1645" i="3"/>
  <c r="BI1645" i="3" s="1"/>
  <c r="AJ1645" i="3" s="1"/>
  <c r="BE1646" i="3"/>
  <c r="BE1647" i="3"/>
  <c r="BE1648" i="3"/>
  <c r="BE1649" i="3"/>
  <c r="BE1650" i="3"/>
  <c r="BI1650" i="3" s="1"/>
  <c r="AJ1650" i="3" s="1"/>
  <c r="BE1651" i="3"/>
  <c r="BI1651" i="3" s="1"/>
  <c r="AJ1651" i="3" s="1"/>
  <c r="BE1652" i="3"/>
  <c r="BE1653" i="3"/>
  <c r="BI1653" i="3" s="1"/>
  <c r="AJ1653" i="3" s="1"/>
  <c r="BE1654" i="3"/>
  <c r="BI1654" i="3" s="1"/>
  <c r="AJ1654" i="3" s="1"/>
  <c r="BE1655" i="3"/>
  <c r="BH1659" i="3"/>
  <c r="BI1659" i="3" s="1"/>
  <c r="AJ1659" i="3" s="1"/>
  <c r="BH1660" i="3"/>
  <c r="BI1660" i="3" s="1"/>
  <c r="AJ1660" i="3" s="1"/>
  <c r="BH1661" i="3"/>
  <c r="BI1661" i="3" s="1"/>
  <c r="AJ1661" i="3" s="1"/>
  <c r="BH1662" i="3"/>
  <c r="BI1662" i="3" s="1"/>
  <c r="AJ1662" i="3" s="1"/>
  <c r="BH1663" i="3"/>
  <c r="BI1663" i="3" s="1"/>
  <c r="AJ1663" i="3" s="1"/>
  <c r="BH1664" i="3"/>
  <c r="BI1664" i="3" s="1"/>
  <c r="AJ1664" i="3" s="1"/>
  <c r="BE1665" i="3"/>
  <c r="BI1665" i="3" s="1"/>
  <c r="AJ1665" i="3" s="1"/>
  <c r="BH1665" i="3"/>
  <c r="BE1666" i="3"/>
  <c r="BF1666" i="3"/>
  <c r="BH1666" i="3"/>
  <c r="BE1667" i="3"/>
  <c r="BF1667" i="3"/>
  <c r="BH1667" i="3"/>
  <c r="BE1668" i="3"/>
  <c r="BF1668" i="3"/>
  <c r="BH1668" i="3"/>
  <c r="BE1669" i="3"/>
  <c r="BF1669" i="3"/>
  <c r="BH1669" i="3"/>
  <c r="BE1670" i="3"/>
  <c r="BF1670" i="3"/>
  <c r="BH1670" i="3"/>
  <c r="BE1671" i="3"/>
  <c r="BF1671" i="3"/>
  <c r="BH1671" i="3"/>
  <c r="BE1672" i="3"/>
  <c r="BF1672" i="3"/>
  <c r="BH1672" i="3"/>
  <c r="BE1673" i="3"/>
  <c r="BF1673" i="3"/>
  <c r="BH1673" i="3"/>
  <c r="BE1674" i="3"/>
  <c r="BF1674" i="3"/>
  <c r="BH1674" i="3"/>
  <c r="BE1675" i="3"/>
  <c r="BF1675" i="3"/>
  <c r="BI1675" i="3" s="1"/>
  <c r="AJ1675" i="3" s="1"/>
  <c r="BH1675" i="3"/>
  <c r="BE1676" i="3"/>
  <c r="BF1676" i="3"/>
  <c r="BH1676" i="3"/>
  <c r="BE1677" i="3"/>
  <c r="BF1677" i="3"/>
  <c r="BH1677" i="3"/>
  <c r="BE1678" i="3"/>
  <c r="BF1678" i="3"/>
  <c r="BH1678" i="3"/>
  <c r="BE1679" i="3"/>
  <c r="BF1679" i="3"/>
  <c r="BH1679" i="3"/>
  <c r="BE1680" i="3"/>
  <c r="BF1680" i="3"/>
  <c r="BH1680" i="3"/>
  <c r="BE1681" i="3"/>
  <c r="BF1681" i="3"/>
  <c r="BH1681" i="3"/>
  <c r="BE1682" i="3"/>
  <c r="BF1682" i="3"/>
  <c r="BH1682" i="3"/>
  <c r="BE1683" i="3"/>
  <c r="BF1683" i="3"/>
  <c r="BH1683" i="3"/>
  <c r="BE1684" i="3"/>
  <c r="BF1684" i="3"/>
  <c r="BH1684" i="3"/>
  <c r="BE1685" i="3"/>
  <c r="BF1685" i="3"/>
  <c r="BH1685" i="3"/>
  <c r="BE1686" i="3"/>
  <c r="BH1686" i="3"/>
  <c r="BE1687" i="3"/>
  <c r="BH1687" i="3"/>
  <c r="BE1688" i="3"/>
  <c r="BH1688" i="3"/>
  <c r="BE1689" i="3"/>
  <c r="BH1689" i="3"/>
  <c r="BE1690" i="3"/>
  <c r="BH1690" i="3"/>
  <c r="S1691" i="3"/>
  <c r="BE1691" i="3"/>
  <c r="BH1691" i="3"/>
  <c r="BE1692" i="3"/>
  <c r="BH1692" i="3"/>
  <c r="BE1696" i="3"/>
  <c r="BF1696" i="3"/>
  <c r="BH1696" i="3"/>
  <c r="BE1697" i="3"/>
  <c r="BF1697" i="3"/>
  <c r="BH1697" i="3"/>
  <c r="BE1698" i="3"/>
  <c r="BF1698" i="3"/>
  <c r="BH1698" i="3"/>
  <c r="BE1699" i="3"/>
  <c r="BF1699" i="3"/>
  <c r="BH1699" i="3"/>
  <c r="BE1700" i="3"/>
  <c r="BF1700" i="3"/>
  <c r="BI1700" i="3" s="1"/>
  <c r="AJ1700" i="3" s="1"/>
  <c r="BH1700" i="3"/>
  <c r="BE1701" i="3"/>
  <c r="BF1701" i="3"/>
  <c r="BH1701" i="3"/>
  <c r="BE1702" i="3"/>
  <c r="BF1702" i="3"/>
  <c r="BH1702" i="3"/>
  <c r="BE1703" i="3"/>
  <c r="BF1703" i="3"/>
  <c r="BH1703" i="3"/>
  <c r="BE1704" i="3"/>
  <c r="BH1704" i="3"/>
  <c r="BE1705" i="3"/>
  <c r="BH1705" i="3"/>
  <c r="BH1706" i="3"/>
  <c r="BI1706" i="3" s="1"/>
  <c r="AJ1706" i="3" s="1"/>
  <c r="BH1707" i="3"/>
  <c r="BI1707" i="3" s="1"/>
  <c r="AJ1707" i="3" s="1"/>
  <c r="BH1708" i="3"/>
  <c r="BI1708" i="3" s="1"/>
  <c r="AJ1708" i="3" s="1"/>
  <c r="BH1709" i="3"/>
  <c r="BI1709" i="3" s="1"/>
  <c r="AJ1709" i="3" s="1"/>
  <c r="BH1710" i="3"/>
  <c r="BF1711" i="3"/>
  <c r="BI1711" i="3" s="1"/>
  <c r="AJ1711" i="3" s="1"/>
  <c r="BH1711" i="3"/>
  <c r="BF1712" i="3"/>
  <c r="BH1712" i="3"/>
  <c r="BF1713" i="3"/>
  <c r="BH1713" i="3"/>
  <c r="BF1714" i="3"/>
  <c r="BH1714" i="3"/>
  <c r="BF1715" i="3"/>
  <c r="BI1715" i="3" s="1"/>
  <c r="AJ1715" i="3" s="1"/>
  <c r="BH1715" i="3"/>
  <c r="BF1716" i="3"/>
  <c r="BH1716" i="3"/>
  <c r="BF1717" i="3"/>
  <c r="BI1717" i="3" s="1"/>
  <c r="AJ1717" i="3" s="1"/>
  <c r="BH1717" i="3"/>
  <c r="BF1718" i="3"/>
  <c r="BH1718" i="3"/>
  <c r="BF1719" i="3"/>
  <c r="BI1719" i="3" s="1"/>
  <c r="AJ1719" i="3" s="1"/>
  <c r="BH1719" i="3"/>
  <c r="BF1720" i="3"/>
  <c r="BH1720" i="3"/>
  <c r="BF1721" i="3"/>
  <c r="BI1721" i="3" s="1"/>
  <c r="AJ1721" i="3" s="1"/>
  <c r="BH1721" i="3"/>
  <c r="BF1722" i="3"/>
  <c r="BH1722" i="3"/>
  <c r="BF1723" i="3"/>
  <c r="BI1723" i="3" s="1"/>
  <c r="AJ1723" i="3" s="1"/>
  <c r="BH1723" i="3"/>
  <c r="BF1724" i="3"/>
  <c r="BH1724" i="3"/>
  <c r="BF1725" i="3"/>
  <c r="BI1725" i="3" s="1"/>
  <c r="AJ1725" i="3" s="1"/>
  <c r="BH1725" i="3"/>
  <c r="BF1726" i="3"/>
  <c r="BH1726" i="3"/>
  <c r="BF1727" i="3"/>
  <c r="BH1727" i="3"/>
  <c r="BF1728" i="3"/>
  <c r="BH1728" i="3"/>
  <c r="BF1729" i="3"/>
  <c r="BI1729" i="3" s="1"/>
  <c r="AJ1729" i="3" s="1"/>
  <c r="BH1729" i="3"/>
  <c r="BF1730" i="3"/>
  <c r="BH1730" i="3"/>
  <c r="BH1731" i="3"/>
  <c r="BI1731" i="3" s="1"/>
  <c r="AJ1731" i="3" s="1"/>
  <c r="BH1732" i="3"/>
  <c r="BH1733" i="3"/>
  <c r="BH1734" i="3"/>
  <c r="BH1735" i="3"/>
  <c r="BH1736" i="3"/>
  <c r="BH1737" i="3"/>
  <c r="BH1738" i="3"/>
  <c r="BH1739" i="3"/>
  <c r="BH1740" i="3"/>
  <c r="BH1741" i="3"/>
  <c r="BH1742" i="3"/>
  <c r="BH1743" i="3"/>
  <c r="BH1744" i="3"/>
  <c r="BH1745" i="3"/>
  <c r="BH1746" i="3"/>
  <c r="BH1747" i="3"/>
  <c r="BI1747" i="3" s="1"/>
  <c r="AJ1747" i="3" s="1"/>
  <c r="BH1748" i="3"/>
  <c r="BI1748" i="3" s="1"/>
  <c r="AJ1748" i="3" s="1"/>
  <c r="BH1749" i="3"/>
  <c r="BI1749" i="3" s="1"/>
  <c r="AJ1749" i="3" s="1"/>
  <c r="BH1750" i="3"/>
  <c r="BI1750" i="3" s="1"/>
  <c r="AJ1750" i="3" s="1"/>
  <c r="BH1751" i="3"/>
  <c r="BI1751" i="3" s="1"/>
  <c r="AJ1751" i="3" s="1"/>
  <c r="BH1752" i="3"/>
  <c r="BF1753" i="3"/>
  <c r="BI1753" i="3" s="1"/>
  <c r="AJ1753" i="3" s="1"/>
  <c r="BH1753" i="3"/>
  <c r="BF1754" i="3"/>
  <c r="BH1754" i="3"/>
  <c r="BF1755" i="3"/>
  <c r="BH1755" i="3"/>
  <c r="BF1756" i="3"/>
  <c r="BH1756" i="3"/>
  <c r="BF1757" i="3"/>
  <c r="BH1757" i="3"/>
  <c r="BF1758" i="3"/>
  <c r="BH1758" i="3"/>
  <c r="BF1759" i="3"/>
  <c r="BH1759" i="3"/>
  <c r="BF1760" i="3"/>
  <c r="BH1760" i="3"/>
  <c r="BF1761" i="3"/>
  <c r="BH1761" i="3"/>
  <c r="BF1762" i="3"/>
  <c r="BH1762" i="3"/>
  <c r="BF1763" i="3"/>
  <c r="BH1763" i="3"/>
  <c r="BF1764" i="3"/>
  <c r="BH1764" i="3"/>
  <c r="BF1765" i="3"/>
  <c r="BH1765" i="3"/>
  <c r="BF1766" i="3"/>
  <c r="BH1766" i="3"/>
  <c r="BF1767" i="3"/>
  <c r="BI1767" i="3" s="1"/>
  <c r="AJ1767" i="3" s="1"/>
  <c r="BH1767" i="3"/>
  <c r="BF1768" i="3"/>
  <c r="BH1768" i="3"/>
  <c r="BF1769" i="3"/>
  <c r="BI1769" i="3" s="1"/>
  <c r="AJ1769" i="3" s="1"/>
  <c r="BH1769" i="3"/>
  <c r="BF1770" i="3"/>
  <c r="BH1770" i="3"/>
  <c r="BF1771" i="3"/>
  <c r="BH1771" i="3"/>
  <c r="BF1772" i="3"/>
  <c r="BH1772" i="3"/>
  <c r="BH1773" i="3"/>
  <c r="BI1773" i="3" s="1"/>
  <c r="AJ1773" i="3" s="1"/>
  <c r="BH1774" i="3"/>
  <c r="BH1775" i="3"/>
  <c r="BI1775" i="3" s="1"/>
  <c r="AJ1775" i="3" s="1"/>
  <c r="BH1776" i="3"/>
  <c r="BH1777" i="3"/>
  <c r="BI1777" i="3" s="1"/>
  <c r="AJ1777" i="3" s="1"/>
  <c r="BF1780" i="3"/>
  <c r="BH1780" i="3"/>
  <c r="BF1781" i="3"/>
  <c r="BH1781" i="3"/>
  <c r="BI1781" i="3" s="1"/>
  <c r="AJ1781" i="3" s="1"/>
  <c r="BF1782" i="3"/>
  <c r="BH1782" i="3"/>
  <c r="BF1783" i="3"/>
  <c r="BH1783" i="3"/>
  <c r="BF1784" i="3"/>
  <c r="BH1784" i="3"/>
  <c r="BF1785" i="3"/>
  <c r="BH1785" i="3"/>
  <c r="BF1786" i="3"/>
  <c r="BH1786" i="3"/>
  <c r="BF1787" i="3"/>
  <c r="BI1787" i="3" s="1"/>
  <c r="AJ1787" i="3" s="1"/>
  <c r="BH1787" i="3"/>
  <c r="BH1789" i="3"/>
  <c r="BI1789" i="3" s="1"/>
  <c r="AJ1789" i="3" s="1"/>
  <c r="BH1790" i="3"/>
  <c r="BI1790" i="3" s="1"/>
  <c r="AJ1790" i="3" s="1"/>
  <c r="BF1805" i="3"/>
  <c r="BI1805" i="3" s="1"/>
  <c r="AJ1805" i="3" s="1"/>
  <c r="BH1805" i="3"/>
  <c r="BF1806" i="3"/>
  <c r="BH1806" i="3"/>
  <c r="BF1807" i="3"/>
  <c r="BH1807" i="3"/>
  <c r="BF1808" i="3"/>
  <c r="BH1808" i="3"/>
  <c r="BF1809" i="3"/>
  <c r="BI1809" i="3" s="1"/>
  <c r="AJ1809" i="3" s="1"/>
  <c r="BH1809" i="3"/>
  <c r="BH1811" i="3"/>
  <c r="BH1812" i="3"/>
  <c r="BH1813" i="3"/>
  <c r="BH1814" i="3"/>
  <c r="BF1815" i="3"/>
  <c r="BI1815" i="3" s="1"/>
  <c r="AJ1815" i="3" s="1"/>
  <c r="BH1815" i="3"/>
  <c r="BH1816" i="3"/>
  <c r="BH1817" i="3"/>
  <c r="BH1818" i="3"/>
  <c r="BH1819" i="3"/>
  <c r="BH1820" i="3"/>
  <c r="BH1821" i="3"/>
  <c r="BH1822" i="3"/>
  <c r="BH1823" i="3"/>
  <c r="BH1824" i="3"/>
  <c r="BH1825" i="3"/>
  <c r="BI1825" i="3" s="1"/>
  <c r="AJ1825" i="3" s="1"/>
  <c r="BH1826" i="3"/>
  <c r="BI1826" i="3" s="1"/>
  <c r="AJ1826" i="3" s="1"/>
  <c r="BH1827" i="3"/>
  <c r="BI1827" i="3" s="1"/>
  <c r="AJ1827" i="3" s="1"/>
  <c r="BH1828" i="3"/>
  <c r="BI1828" i="3" s="1"/>
  <c r="AJ1828" i="3" s="1"/>
  <c r="BH1829" i="3"/>
  <c r="BI1829" i="3" s="1"/>
  <c r="AJ1829" i="3" s="1"/>
  <c r="BH1830" i="3"/>
  <c r="BI1830" i="3" s="1"/>
  <c r="AJ1830" i="3" s="1"/>
  <c r="BE1831" i="3"/>
  <c r="BH1831" i="3"/>
  <c r="BE1832" i="3"/>
  <c r="BF1832" i="3"/>
  <c r="BH1832" i="3"/>
  <c r="BE1833" i="3"/>
  <c r="BF1833" i="3"/>
  <c r="BH1833" i="3"/>
  <c r="BE1834" i="3"/>
  <c r="BF1834" i="3"/>
  <c r="BH1834" i="3"/>
  <c r="BE1835" i="3"/>
  <c r="BF1835" i="3"/>
  <c r="BH1835" i="3"/>
  <c r="BE1836" i="3"/>
  <c r="BF1836" i="3"/>
  <c r="BH1836" i="3"/>
  <c r="BE1837" i="3"/>
  <c r="BF1837" i="3"/>
  <c r="BH1837" i="3"/>
  <c r="BE1838" i="3"/>
  <c r="BF1838" i="3"/>
  <c r="BH1838" i="3"/>
  <c r="BE1839" i="3"/>
  <c r="BF1839" i="3"/>
  <c r="BH1839" i="3"/>
  <c r="BE1840" i="3"/>
  <c r="BF1840" i="3"/>
  <c r="BH1840" i="3"/>
  <c r="BE1841" i="3"/>
  <c r="BF1841" i="3"/>
  <c r="BH1841" i="3"/>
  <c r="BE1842" i="3"/>
  <c r="BF1842" i="3"/>
  <c r="BH1842" i="3"/>
  <c r="BE1843" i="3"/>
  <c r="BF1843" i="3"/>
  <c r="BH1843" i="3"/>
  <c r="BE1844" i="3"/>
  <c r="BF1844" i="3"/>
  <c r="BH1844" i="3"/>
  <c r="BE1845" i="3"/>
  <c r="BF1845" i="3"/>
  <c r="BH1845" i="3"/>
  <c r="BE1846" i="3"/>
  <c r="BF1846" i="3"/>
  <c r="BH1846" i="3"/>
  <c r="BE1847" i="3"/>
  <c r="BF1847" i="3"/>
  <c r="BH1847" i="3"/>
  <c r="BE1848" i="3"/>
  <c r="BF1848" i="3"/>
  <c r="BH1848" i="3"/>
  <c r="BE1849" i="3"/>
  <c r="BF1849" i="3"/>
  <c r="BH1849" i="3"/>
  <c r="BE1850" i="3"/>
  <c r="BF1850" i="3"/>
  <c r="BH1850" i="3"/>
  <c r="BE1851" i="3"/>
  <c r="BF1851" i="3"/>
  <c r="BH1851" i="3"/>
  <c r="BE1852" i="3"/>
  <c r="BH1852" i="3"/>
  <c r="BE1853" i="3"/>
  <c r="BH1853" i="3"/>
  <c r="BE1854" i="3"/>
  <c r="BH1854" i="3"/>
  <c r="BE1855" i="3"/>
  <c r="BH1855" i="3"/>
  <c r="BE1856" i="3"/>
  <c r="BH1856" i="3"/>
  <c r="BE1857" i="3"/>
  <c r="BH1857" i="3"/>
  <c r="BE1858" i="3"/>
  <c r="BH1858" i="3"/>
  <c r="BE1859" i="3"/>
  <c r="BI1859" i="3" s="1"/>
  <c r="AJ1859" i="3" s="1"/>
  <c r="BE1860" i="3"/>
  <c r="BE1861" i="3"/>
  <c r="BI1861" i="3" s="1"/>
  <c r="AJ1861" i="3" s="1"/>
  <c r="BE1862" i="3"/>
  <c r="BE1863" i="3"/>
  <c r="BI1863" i="3" s="1"/>
  <c r="AJ1863" i="3" s="1"/>
  <c r="BE1864" i="3"/>
  <c r="BE1865" i="3"/>
  <c r="BI1865" i="3" s="1"/>
  <c r="AJ1865" i="3" s="1"/>
  <c r="BE1866" i="3"/>
  <c r="BE1867" i="3"/>
  <c r="BF1867" i="3"/>
  <c r="BH1867" i="3"/>
  <c r="BE1868" i="3"/>
  <c r="BF1868" i="3"/>
  <c r="BH1868" i="3"/>
  <c r="BE1869" i="3"/>
  <c r="BF1869" i="3"/>
  <c r="BH1869" i="3"/>
  <c r="BE1871" i="3"/>
  <c r="BF1871" i="3"/>
  <c r="BH1871" i="3"/>
  <c r="BE1872" i="3"/>
  <c r="BF1872" i="3"/>
  <c r="BH1872" i="3"/>
  <c r="BE1873" i="3"/>
  <c r="BF1873" i="3"/>
  <c r="BH1873" i="3"/>
  <c r="BE1874" i="3"/>
  <c r="BF1874" i="3"/>
  <c r="BH1874" i="3"/>
  <c r="BE1875" i="3"/>
  <c r="BE1876" i="3"/>
  <c r="BI1876" i="3" s="1"/>
  <c r="AJ1876" i="3" s="1"/>
  <c r="BE1877" i="3"/>
  <c r="BE1878" i="3"/>
  <c r="BF1878" i="3"/>
  <c r="BH1878" i="3"/>
  <c r="BE1879" i="3"/>
  <c r="BF1879" i="3"/>
  <c r="BH1879" i="3"/>
  <c r="BE1880" i="3"/>
  <c r="BF1880" i="3"/>
  <c r="BH1880" i="3"/>
  <c r="BE1882" i="3"/>
  <c r="BF1882" i="3"/>
  <c r="BH1882" i="3"/>
  <c r="BE1883" i="3"/>
  <c r="BF1883" i="3"/>
  <c r="BH1883" i="3"/>
  <c r="BE1884" i="3"/>
  <c r="BF1884" i="3"/>
  <c r="BH1884" i="3"/>
  <c r="BE1885" i="3"/>
  <c r="BF1885" i="3"/>
  <c r="BH1885" i="3"/>
  <c r="BE1886" i="3"/>
  <c r="BE1887" i="3"/>
  <c r="BI1887" i="3" s="1"/>
  <c r="AJ1887" i="3" s="1"/>
  <c r="BE1888" i="3"/>
  <c r="BE1889" i="3"/>
  <c r="BI1889" i="3" s="1"/>
  <c r="AJ1889" i="3" s="1"/>
  <c r="BE1890" i="3"/>
  <c r="BE1892" i="3"/>
  <c r="BF1892" i="3"/>
  <c r="BH1892" i="3"/>
  <c r="BE1893" i="3"/>
  <c r="BF1893" i="3"/>
  <c r="BH1893" i="3"/>
  <c r="BE1894" i="3"/>
  <c r="BF1894" i="3"/>
  <c r="BH1894" i="3"/>
  <c r="BE1895" i="3"/>
  <c r="BF1895" i="3"/>
  <c r="BH1895" i="3"/>
  <c r="BE1896" i="3"/>
  <c r="BF1896" i="3"/>
  <c r="BH1896" i="3"/>
  <c r="BE1897" i="3"/>
  <c r="BF1897" i="3"/>
  <c r="BH1897" i="3"/>
  <c r="BE1898" i="3"/>
  <c r="BF1898" i="3"/>
  <c r="BH1898" i="3"/>
  <c r="BE1899" i="3"/>
  <c r="BF1899" i="3"/>
  <c r="BH1899" i="3"/>
  <c r="BE1900" i="3"/>
  <c r="BH1900" i="3"/>
  <c r="BE1901" i="3"/>
  <c r="BH1901" i="3"/>
  <c r="BE1902" i="3"/>
  <c r="BF1902" i="3"/>
  <c r="BH1902" i="3"/>
  <c r="BE1903" i="3"/>
  <c r="BF1903" i="3"/>
  <c r="BH1903" i="3"/>
  <c r="BE1904" i="3"/>
  <c r="BF1904" i="3"/>
  <c r="BH1904" i="3"/>
  <c r="BE1905" i="3"/>
  <c r="BF1905" i="3"/>
  <c r="BH1905" i="3"/>
  <c r="BE1906" i="3"/>
  <c r="BF1906" i="3"/>
  <c r="BH1906" i="3"/>
  <c r="BE1907" i="3"/>
  <c r="BF1907" i="3"/>
  <c r="BH1907" i="3"/>
  <c r="BE1908" i="3"/>
  <c r="BF1908" i="3"/>
  <c r="BH1908" i="3"/>
  <c r="BE1909" i="3"/>
  <c r="BF1909" i="3"/>
  <c r="BH1909" i="3"/>
  <c r="BE1910" i="3"/>
  <c r="BF1910" i="3"/>
  <c r="BH1910" i="3"/>
  <c r="BE1911" i="3"/>
  <c r="BF1911" i="3"/>
  <c r="BH1911" i="3"/>
  <c r="BE1912" i="3"/>
  <c r="BF1912" i="3"/>
  <c r="BH1912" i="3"/>
  <c r="BE1913" i="3"/>
  <c r="BF1913" i="3"/>
  <c r="BH1913" i="3"/>
  <c r="BE1914" i="3"/>
  <c r="BF1914" i="3"/>
  <c r="BH1914" i="3"/>
  <c r="BE1915" i="3"/>
  <c r="BF1915" i="3"/>
  <c r="BH1915" i="3"/>
  <c r="BE1916" i="3"/>
  <c r="BF1916" i="3"/>
  <c r="BH1916" i="3"/>
  <c r="BE1917" i="3"/>
  <c r="BF1917" i="3"/>
  <c r="BH1917" i="3"/>
  <c r="BE1918" i="3"/>
  <c r="BF1918" i="3"/>
  <c r="BH1918" i="3"/>
  <c r="BE1919" i="3"/>
  <c r="BF1919" i="3"/>
  <c r="BH1919" i="3"/>
  <c r="BE1920" i="3"/>
  <c r="BF1920" i="3"/>
  <c r="BH1920" i="3"/>
  <c r="BE1921" i="3"/>
  <c r="BF1921" i="3"/>
  <c r="BH1921" i="3"/>
  <c r="BE1922" i="3"/>
  <c r="BF1922" i="3"/>
  <c r="BH1922" i="3"/>
  <c r="BE1923" i="3"/>
  <c r="BF1923" i="3"/>
  <c r="BH1923" i="3"/>
  <c r="BE1924" i="3"/>
  <c r="BF1924" i="3"/>
  <c r="BH1924" i="3"/>
  <c r="BE1925" i="3"/>
  <c r="BF1925" i="3"/>
  <c r="BH1925" i="3"/>
  <c r="BE1926" i="3"/>
  <c r="BF1926" i="3"/>
  <c r="BH1926" i="3"/>
  <c r="BE1927" i="3"/>
  <c r="BF1927" i="3"/>
  <c r="BH1927" i="3"/>
  <c r="BE1928" i="3"/>
  <c r="BF1928" i="3"/>
  <c r="BH1928" i="3"/>
  <c r="BE1929" i="3"/>
  <c r="BF1929" i="3"/>
  <c r="BH1929" i="3"/>
  <c r="BE1930" i="3"/>
  <c r="BF1930" i="3"/>
  <c r="BH1930" i="3"/>
  <c r="BE1931" i="3"/>
  <c r="BF1931" i="3"/>
  <c r="BH1931" i="3"/>
  <c r="BE1932" i="3"/>
  <c r="BF1932" i="3"/>
  <c r="BH1932" i="3"/>
  <c r="BE1933" i="3"/>
  <c r="BF1933" i="3"/>
  <c r="BH1933" i="3"/>
  <c r="BH1934" i="3"/>
  <c r="BI1934" i="3" s="1"/>
  <c r="AJ1934" i="3" s="1"/>
  <c r="BH1935" i="3"/>
  <c r="BI1935" i="3" s="1"/>
  <c r="AJ1935" i="3" s="1"/>
  <c r="BH1936" i="3"/>
  <c r="BI1936" i="3" s="1"/>
  <c r="AJ1936" i="3" s="1"/>
  <c r="BH1937" i="3"/>
  <c r="BI1937" i="3" s="1"/>
  <c r="AJ1937" i="3" s="1"/>
  <c r="BH1938" i="3"/>
  <c r="BF1939" i="3"/>
  <c r="BH1939" i="3"/>
  <c r="BF1940" i="3"/>
  <c r="BH1940" i="3"/>
  <c r="BF1941" i="3"/>
  <c r="BH1941" i="3"/>
  <c r="BF1942" i="3"/>
  <c r="BH1942" i="3"/>
  <c r="BF1943" i="3"/>
  <c r="BH1943" i="3"/>
  <c r="BF1944" i="3"/>
  <c r="BH1944" i="3"/>
  <c r="BF1945" i="3"/>
  <c r="BH1945" i="3"/>
  <c r="BF1946" i="3"/>
  <c r="BH1946" i="3"/>
  <c r="BF1947" i="3"/>
  <c r="BH1947" i="3"/>
  <c r="BF1948" i="3"/>
  <c r="BH1948" i="3"/>
  <c r="BF1949" i="3"/>
  <c r="BH1949" i="3"/>
  <c r="BF1950" i="3"/>
  <c r="BH1950" i="3"/>
  <c r="BF1951" i="3"/>
  <c r="BH1951" i="3"/>
  <c r="BF1952" i="3"/>
  <c r="BH1952" i="3"/>
  <c r="BF1953" i="3"/>
  <c r="BH1953" i="3"/>
  <c r="BF1954" i="3"/>
  <c r="BH1954" i="3"/>
  <c r="BF1955" i="3"/>
  <c r="BH1955" i="3"/>
  <c r="BF1956" i="3"/>
  <c r="BH1956" i="3"/>
  <c r="BF1957" i="3"/>
  <c r="BH1957" i="3"/>
  <c r="BF1958" i="3"/>
  <c r="BH1958" i="3"/>
  <c r="BH1959" i="3"/>
  <c r="BH1960" i="3"/>
  <c r="BH1961" i="3"/>
  <c r="BH1962" i="3"/>
  <c r="BH1963" i="3"/>
  <c r="BH1964" i="3"/>
  <c r="BH1975" i="3"/>
  <c r="BH1976" i="3"/>
  <c r="AJ1977" i="3"/>
  <c r="BH1978" i="3"/>
  <c r="BI1978" i="3" s="1"/>
  <c r="AJ1978" i="3" s="1"/>
  <c r="BH1979" i="3"/>
  <c r="BI1979" i="3" s="1"/>
  <c r="AJ1979" i="3" s="1"/>
  <c r="BH1980" i="3"/>
  <c r="BI1980" i="3" s="1"/>
  <c r="AJ1980" i="3" s="1"/>
  <c r="BH1981" i="3"/>
  <c r="BF1982" i="3"/>
  <c r="BH1982" i="3"/>
  <c r="BF1983" i="3"/>
  <c r="BH1983" i="3"/>
  <c r="BF1984" i="3"/>
  <c r="BH1984" i="3"/>
  <c r="BF1985" i="3"/>
  <c r="BH1985" i="3"/>
  <c r="BF1986" i="3"/>
  <c r="BH1986" i="3"/>
  <c r="BF1987" i="3"/>
  <c r="BH1987" i="3"/>
  <c r="BF1988" i="3"/>
  <c r="BH1988" i="3"/>
  <c r="BF1989" i="3"/>
  <c r="BH1989" i="3"/>
  <c r="BF1990" i="3"/>
  <c r="BH1990" i="3"/>
  <c r="BF1991" i="3"/>
  <c r="BH1991" i="3"/>
  <c r="BF1992" i="3"/>
  <c r="BH1992" i="3"/>
  <c r="BF1993" i="3"/>
  <c r="BH1993" i="3"/>
  <c r="BF1994" i="3"/>
  <c r="BH1994" i="3"/>
  <c r="BF1995" i="3"/>
  <c r="BH1995" i="3"/>
  <c r="BF1996" i="3"/>
  <c r="BH1996" i="3"/>
  <c r="BF1997" i="3"/>
  <c r="BH1997" i="3"/>
  <c r="BF1998" i="3"/>
  <c r="BH1998" i="3"/>
  <c r="BF1999" i="3"/>
  <c r="BH1999" i="3"/>
  <c r="BF2000" i="3"/>
  <c r="BH2000" i="3"/>
  <c r="BF2001" i="3"/>
  <c r="BH2001" i="3"/>
  <c r="BH2002" i="3"/>
  <c r="BH2003" i="3"/>
  <c r="BH2004" i="3"/>
  <c r="BH2005" i="3"/>
  <c r="BH2006" i="3"/>
  <c r="BH2007" i="3"/>
  <c r="BH2008" i="3"/>
  <c r="BH2009" i="3"/>
  <c r="BH2010" i="3"/>
  <c r="BH2011" i="3"/>
  <c r="BH2012" i="3"/>
  <c r="BH2013" i="3"/>
  <c r="BH2014" i="3"/>
  <c r="BI2014" i="3" s="1"/>
  <c r="AJ2014" i="3" s="1"/>
  <c r="BH2015" i="3"/>
  <c r="BI2015" i="3" s="1"/>
  <c r="AJ2015" i="3" s="1"/>
  <c r="BH2016" i="3"/>
  <c r="BI2016" i="3" s="1"/>
  <c r="AJ2016" i="3" s="1"/>
  <c r="BE2017" i="3"/>
  <c r="BH2017" i="3"/>
  <c r="BE2018" i="3"/>
  <c r="BF2018" i="3"/>
  <c r="BH2018" i="3"/>
  <c r="BE2019" i="3"/>
  <c r="BF2019" i="3"/>
  <c r="BH2019" i="3"/>
  <c r="BE2020" i="3"/>
  <c r="BF2020" i="3"/>
  <c r="BH2020" i="3"/>
  <c r="BE2021" i="3"/>
  <c r="BF2021" i="3"/>
  <c r="BH2021" i="3"/>
  <c r="BE2022" i="3"/>
  <c r="BF2022" i="3"/>
  <c r="BH2022" i="3"/>
  <c r="BE2023" i="3"/>
  <c r="BF2023" i="3"/>
  <c r="BH2023" i="3"/>
  <c r="BE2024" i="3"/>
  <c r="BF2024" i="3"/>
  <c r="BH2024" i="3"/>
  <c r="BE2025" i="3"/>
  <c r="BF2025" i="3"/>
  <c r="BH2025" i="3"/>
  <c r="BE2026" i="3"/>
  <c r="BF2026" i="3"/>
  <c r="BH2026" i="3"/>
  <c r="BE2027" i="3"/>
  <c r="BF2027" i="3"/>
  <c r="BH2027" i="3"/>
  <c r="BE2028" i="3"/>
  <c r="BF2028" i="3"/>
  <c r="BH2028" i="3"/>
  <c r="BE2029" i="3"/>
  <c r="BF2029" i="3"/>
  <c r="BH2029" i="3"/>
  <c r="BE2030" i="3"/>
  <c r="BF2030" i="3"/>
  <c r="BH2030" i="3"/>
  <c r="BE2031" i="3"/>
  <c r="BF2031" i="3"/>
  <c r="BH2031" i="3"/>
  <c r="BE2032" i="3"/>
  <c r="BF2032" i="3"/>
  <c r="BH2032" i="3"/>
  <c r="BE2033" i="3"/>
  <c r="BF2033" i="3"/>
  <c r="BH2033" i="3"/>
  <c r="BE2034" i="3"/>
  <c r="BF2034" i="3"/>
  <c r="BH2034" i="3"/>
  <c r="BE2035" i="3"/>
  <c r="BF2035" i="3"/>
  <c r="BH2035" i="3"/>
  <c r="BE2036" i="3"/>
  <c r="BF2036" i="3"/>
  <c r="BH2036" i="3"/>
  <c r="BE2037" i="3"/>
  <c r="BF2037" i="3"/>
  <c r="BH2037" i="3"/>
  <c r="BE2038" i="3"/>
  <c r="BH2038" i="3"/>
  <c r="BE2039" i="3"/>
  <c r="BH2039" i="3"/>
  <c r="BE2040" i="3"/>
  <c r="BH2040" i="3"/>
  <c r="BE2041" i="3"/>
  <c r="BH2041" i="3"/>
  <c r="BE2042" i="3"/>
  <c r="BF2042" i="3"/>
  <c r="BH2042" i="3"/>
  <c r="BE2043" i="3"/>
  <c r="BF2043" i="3"/>
  <c r="BH2043" i="3"/>
  <c r="BE2044" i="3"/>
  <c r="BF2044" i="3"/>
  <c r="BH2044" i="3"/>
  <c r="BE2045" i="3"/>
  <c r="BF2045" i="3"/>
  <c r="BG2045" i="3"/>
  <c r="BH2045" i="3"/>
  <c r="BE2046" i="3"/>
  <c r="BF2046" i="3"/>
  <c r="BG2046" i="3"/>
  <c r="BH2046" i="3"/>
  <c r="BE2047" i="3"/>
  <c r="BF2047" i="3"/>
  <c r="BG2047" i="3"/>
  <c r="BH2047" i="3"/>
  <c r="BE2048" i="3"/>
  <c r="BF2048" i="3"/>
  <c r="BG2048" i="3"/>
  <c r="BH2048" i="3"/>
  <c r="BE2049" i="3"/>
  <c r="BF2049" i="3"/>
  <c r="BG2049" i="3"/>
  <c r="BH2049" i="3"/>
  <c r="BE2050" i="3"/>
  <c r="BF2050" i="3"/>
  <c r="BG2050" i="3"/>
  <c r="BH2050" i="3"/>
  <c r="BE2051" i="3"/>
  <c r="BF2051" i="3"/>
  <c r="BG2051" i="3"/>
  <c r="BH2051" i="3"/>
  <c r="BE2052" i="3"/>
  <c r="BF2052" i="3"/>
  <c r="BG2052" i="3"/>
  <c r="BH2052" i="3"/>
  <c r="BE2053" i="3"/>
  <c r="BF2053" i="3"/>
  <c r="BH2053" i="3"/>
  <c r="BE2054" i="3"/>
  <c r="BH2054" i="3"/>
  <c r="BE2055" i="3"/>
  <c r="BH2055" i="3"/>
  <c r="BE2056" i="3"/>
  <c r="BF2056" i="3"/>
  <c r="BH2056" i="3"/>
  <c r="BE2057" i="3"/>
  <c r="BF2057" i="3"/>
  <c r="BH2057" i="3"/>
  <c r="BE2058" i="3"/>
  <c r="BF2058" i="3"/>
  <c r="BH2058" i="3"/>
  <c r="BE2059" i="3"/>
  <c r="BF2059" i="3"/>
  <c r="BG2059" i="3"/>
  <c r="BH2059" i="3"/>
  <c r="BE2060" i="3"/>
  <c r="BF2060" i="3"/>
  <c r="BG2060" i="3"/>
  <c r="BH2060" i="3"/>
  <c r="BE2061" i="3"/>
  <c r="BF2061" i="3"/>
  <c r="BG2061" i="3"/>
  <c r="BH2061" i="3"/>
  <c r="BE2062" i="3"/>
  <c r="BF2062" i="3"/>
  <c r="BG2062" i="3"/>
  <c r="BH2062" i="3"/>
  <c r="BE2063" i="3"/>
  <c r="BF2063" i="3"/>
  <c r="BG2063" i="3"/>
  <c r="BH2063" i="3"/>
  <c r="BE2064" i="3"/>
  <c r="BF2064" i="3"/>
  <c r="BG2064" i="3"/>
  <c r="BH2064" i="3"/>
  <c r="BE2065" i="3"/>
  <c r="BF2065" i="3"/>
  <c r="BG2065" i="3"/>
  <c r="BH2065" i="3"/>
  <c r="BE2066" i="3"/>
  <c r="BF2066" i="3"/>
  <c r="BG2066" i="3"/>
  <c r="BH2066" i="3"/>
  <c r="BE2067" i="3"/>
  <c r="BF2067" i="3"/>
  <c r="BH2067" i="3"/>
  <c r="BE2068" i="3"/>
  <c r="BH2068" i="3"/>
  <c r="BE2069" i="3"/>
  <c r="BH2069" i="3"/>
  <c r="BE2070" i="3"/>
  <c r="BF2070" i="3"/>
  <c r="BH2070" i="3"/>
  <c r="BE2071" i="3"/>
  <c r="BF2071" i="3"/>
  <c r="BH2071" i="3"/>
  <c r="BE2072" i="3"/>
  <c r="BF2072" i="3"/>
  <c r="BH2072" i="3"/>
  <c r="BE2073" i="3"/>
  <c r="BF2073" i="3"/>
  <c r="BG2073" i="3"/>
  <c r="BH2073" i="3"/>
  <c r="BE2074" i="3"/>
  <c r="BF2074" i="3"/>
  <c r="BG2074" i="3"/>
  <c r="BH2074" i="3"/>
  <c r="BE2075" i="3"/>
  <c r="BF2075" i="3"/>
  <c r="BG2075" i="3"/>
  <c r="BH2075" i="3"/>
  <c r="BE2076" i="3"/>
  <c r="BF2076" i="3"/>
  <c r="BG2076" i="3"/>
  <c r="BH2076" i="3"/>
  <c r="BE2077" i="3"/>
  <c r="BF2077" i="3"/>
  <c r="BG2077" i="3"/>
  <c r="BH2077" i="3"/>
  <c r="BE2078" i="3"/>
  <c r="BF2078" i="3"/>
  <c r="BG2078" i="3"/>
  <c r="BH2078" i="3"/>
  <c r="BE2079" i="3"/>
  <c r="BF2079" i="3"/>
  <c r="BG2079" i="3"/>
  <c r="BH2079" i="3"/>
  <c r="BE2080" i="3"/>
  <c r="BF2080" i="3"/>
  <c r="BG2080" i="3"/>
  <c r="BH2080" i="3"/>
  <c r="BE2081" i="3"/>
  <c r="BF2081" i="3"/>
  <c r="BH2081" i="3"/>
  <c r="BE2082" i="3"/>
  <c r="BH2082" i="3"/>
  <c r="BE2083" i="3"/>
  <c r="BH2083" i="3"/>
  <c r="BE2084" i="3"/>
  <c r="BH2084" i="3"/>
  <c r="BE2085" i="3"/>
  <c r="BH2085" i="3"/>
  <c r="BE2086" i="3"/>
  <c r="BF2086" i="3"/>
  <c r="BH2086" i="3"/>
  <c r="BE2087" i="3"/>
  <c r="BF2087" i="3"/>
  <c r="BH2087" i="3"/>
  <c r="BE2088" i="3"/>
  <c r="BF2088" i="3"/>
  <c r="BH2088" i="3"/>
  <c r="BE2089" i="3"/>
  <c r="BF2089" i="3"/>
  <c r="BG2089" i="3"/>
  <c r="BH2089" i="3"/>
  <c r="BE2090" i="3"/>
  <c r="BF2090" i="3"/>
  <c r="BG2090" i="3"/>
  <c r="BH2090" i="3"/>
  <c r="BE2091" i="3"/>
  <c r="BF2091" i="3"/>
  <c r="BG2091" i="3"/>
  <c r="BH2091" i="3"/>
  <c r="BE2092" i="3"/>
  <c r="BF2092" i="3"/>
  <c r="BG2092" i="3"/>
  <c r="BH2092" i="3"/>
  <c r="BE2093" i="3"/>
  <c r="BF2093" i="3"/>
  <c r="BG2093" i="3"/>
  <c r="BH2093" i="3"/>
  <c r="BE2094" i="3"/>
  <c r="BF2094" i="3"/>
  <c r="BG2094" i="3"/>
  <c r="BH2094" i="3"/>
  <c r="BE2095" i="3"/>
  <c r="BF2095" i="3"/>
  <c r="BG2095" i="3"/>
  <c r="BH2095" i="3"/>
  <c r="BE2096" i="3"/>
  <c r="BF2096" i="3"/>
  <c r="BG2096" i="3"/>
  <c r="BH2096" i="3"/>
  <c r="BE2097" i="3"/>
  <c r="BF2097" i="3"/>
  <c r="BH2097" i="3"/>
  <c r="BE2098" i="3"/>
  <c r="BH2098" i="3"/>
  <c r="BE2099" i="3"/>
  <c r="BH2099" i="3"/>
  <c r="BE2100" i="3"/>
  <c r="BH2100" i="3"/>
  <c r="BE2101" i="3"/>
  <c r="BH2101" i="3"/>
  <c r="BE2102" i="3"/>
  <c r="BF2102" i="3"/>
  <c r="BH2102" i="3"/>
  <c r="BE2103" i="3"/>
  <c r="BF2103" i="3"/>
  <c r="BH2103" i="3"/>
  <c r="BE2104" i="3"/>
  <c r="BF2104" i="3"/>
  <c r="BH2104" i="3"/>
  <c r="BE2105" i="3"/>
  <c r="BF2105" i="3"/>
  <c r="BH2105" i="3"/>
  <c r="BE2106" i="3"/>
  <c r="BF2106" i="3"/>
  <c r="BH2106" i="3"/>
  <c r="BE2107" i="3"/>
  <c r="BF2107" i="3"/>
  <c r="BH2107" i="3"/>
  <c r="BE2108" i="3"/>
  <c r="BF2108" i="3"/>
  <c r="BH2108" i="3"/>
  <c r="BE2109" i="3"/>
  <c r="BF2109" i="3"/>
  <c r="BH2109" i="3"/>
  <c r="BE2110" i="3"/>
  <c r="BF2110" i="3"/>
  <c r="BH2110" i="3"/>
  <c r="BE2111" i="3"/>
  <c r="BF2111" i="3"/>
  <c r="BH2111" i="3"/>
  <c r="BE2112" i="3"/>
  <c r="BF2112" i="3"/>
  <c r="BH2112" i="3"/>
  <c r="BE2113" i="3"/>
  <c r="BF2113" i="3"/>
  <c r="BH2113" i="3"/>
  <c r="BH2114" i="3"/>
  <c r="BI2114" i="3" s="1"/>
  <c r="AJ2114" i="3" s="1"/>
  <c r="BH2115" i="3"/>
  <c r="BI2115" i="3" s="1"/>
  <c r="AJ2115" i="3" s="1"/>
  <c r="BH2116" i="3"/>
  <c r="BI2116" i="3" s="1"/>
  <c r="AJ2116" i="3" s="1"/>
  <c r="BE2120" i="3"/>
  <c r="BH2120" i="3"/>
  <c r="BE2121" i="3"/>
  <c r="BH2121" i="3"/>
  <c r="BH2129" i="3"/>
  <c r="BH2130" i="3"/>
  <c r="BH2131" i="3"/>
  <c r="BH2132" i="3"/>
  <c r="BH2133" i="3"/>
  <c r="BH2134" i="3"/>
  <c r="BH2135" i="3"/>
  <c r="BH2136" i="3"/>
  <c r="BH2137" i="3"/>
  <c r="BH2138" i="3"/>
  <c r="BH2139" i="3"/>
  <c r="BH2160" i="3"/>
  <c r="BH2161" i="3"/>
  <c r="BI2161" i="3" s="1"/>
  <c r="AJ2161" i="3" s="1"/>
  <c r="BH2162" i="3"/>
  <c r="BI2162" i="3" s="1"/>
  <c r="AJ2162" i="3" s="1"/>
  <c r="BH2163" i="3"/>
  <c r="BI2163" i="3" s="1"/>
  <c r="AJ2163" i="3" s="1"/>
  <c r="BF2164" i="3"/>
  <c r="BH2164" i="3"/>
  <c r="BF2165" i="3"/>
  <c r="BI2165" i="3" s="1"/>
  <c r="AJ2165" i="3" s="1"/>
  <c r="BH2165" i="3"/>
  <c r="BF2166" i="3"/>
  <c r="BH2166" i="3"/>
  <c r="BF2167" i="3"/>
  <c r="BH2167" i="3"/>
  <c r="BF2168" i="3"/>
  <c r="BH2168" i="3"/>
  <c r="BF2169" i="3"/>
  <c r="BH2169" i="3"/>
  <c r="BF2170" i="3"/>
  <c r="BH2170" i="3"/>
  <c r="BF2171" i="3"/>
  <c r="BH2171" i="3"/>
  <c r="BF2172" i="3"/>
  <c r="BH2172" i="3"/>
  <c r="BF2173" i="3"/>
  <c r="BI2173" i="3" s="1"/>
  <c r="AJ2173" i="3" s="1"/>
  <c r="BH2173" i="3"/>
  <c r="BF2174" i="3"/>
  <c r="BI2174" i="3" s="1"/>
  <c r="AJ2174" i="3" s="1"/>
  <c r="BH2174" i="3"/>
  <c r="BF2175" i="3"/>
  <c r="BH2175" i="3"/>
  <c r="BF2176" i="3"/>
  <c r="BH2176" i="3"/>
  <c r="BF2177" i="3"/>
  <c r="BH2177" i="3"/>
  <c r="BF2178" i="3"/>
  <c r="BH2178" i="3"/>
  <c r="BF2179" i="3"/>
  <c r="BH2179" i="3"/>
  <c r="BF2180" i="3"/>
  <c r="BH2180" i="3"/>
  <c r="BF2181" i="3"/>
  <c r="BH2181" i="3"/>
  <c r="BF2182" i="3"/>
  <c r="BH2182" i="3"/>
  <c r="BF2183" i="3"/>
  <c r="BG2183" i="3"/>
  <c r="BH2183" i="3"/>
  <c r="BF2184" i="3"/>
  <c r="BG2184" i="3"/>
  <c r="BH2184" i="3"/>
  <c r="BF2185" i="3"/>
  <c r="BG2185" i="3"/>
  <c r="BH2185" i="3"/>
  <c r="BF2186" i="3"/>
  <c r="BG2186" i="3"/>
  <c r="BH2186" i="3"/>
  <c r="BF2187" i="3"/>
  <c r="BG2187" i="3"/>
  <c r="BH2187" i="3"/>
  <c r="BF2188" i="3"/>
  <c r="BG2188" i="3"/>
  <c r="BH2188" i="3"/>
  <c r="BF2189" i="3"/>
  <c r="BG2189" i="3"/>
  <c r="BH2189" i="3"/>
  <c r="BH2206" i="3"/>
  <c r="BI2206" i="3" s="1"/>
  <c r="AJ2206" i="3" s="1"/>
  <c r="BH2207" i="3"/>
  <c r="BI2207" i="3" s="1"/>
  <c r="AJ2207" i="3" s="1"/>
  <c r="BH2208" i="3"/>
  <c r="BI2208" i="3" s="1"/>
  <c r="AJ2208" i="3" s="1"/>
  <c r="BH2209" i="3"/>
  <c r="BI2209" i="3" s="1"/>
  <c r="AJ2209" i="3" s="1"/>
  <c r="BH2211" i="3"/>
  <c r="BH2212" i="3"/>
  <c r="BH2213" i="3"/>
  <c r="BH2214" i="3"/>
  <c r="BH2215" i="3"/>
  <c r="BH2220" i="3"/>
  <c r="BH2221" i="3"/>
  <c r="BH2222" i="3"/>
  <c r="BH2223" i="3"/>
  <c r="BI2223" i="3" s="1"/>
  <c r="AJ2223" i="3" s="1"/>
  <c r="BH2224" i="3"/>
  <c r="BH2225" i="3"/>
  <c r="BH2226" i="3"/>
  <c r="BH2227" i="3"/>
  <c r="BH2228" i="3"/>
  <c r="BH2229" i="3"/>
  <c r="BH2230" i="3"/>
  <c r="BH2231" i="3"/>
  <c r="BH2232" i="3"/>
  <c r="BH2233" i="3"/>
  <c r="BH2234" i="3"/>
  <c r="BH2235" i="3"/>
  <c r="BH2236" i="3"/>
  <c r="BH2237" i="3"/>
  <c r="BH2238" i="3"/>
  <c r="BH2239" i="3"/>
  <c r="BH2240" i="3"/>
  <c r="BH2242" i="3"/>
  <c r="BI2242" i="3" s="1"/>
  <c r="AJ2242" i="3" s="1"/>
  <c r="BH2243" i="3"/>
  <c r="BI2243" i="3" s="1"/>
  <c r="AJ2243" i="3" s="1"/>
  <c r="BH2244" i="3"/>
  <c r="BI2244" i="3" s="1"/>
  <c r="AJ2244" i="3" s="1"/>
  <c r="BH2245" i="3"/>
  <c r="BH2246" i="3"/>
  <c r="BH2247" i="3"/>
  <c r="BH2248" i="3"/>
  <c r="BH2249" i="3"/>
  <c r="BH2250" i="3"/>
  <c r="BH2251" i="3"/>
  <c r="BH2252" i="3"/>
  <c r="BH2253" i="3"/>
  <c r="BF2254" i="3"/>
  <c r="BH2254" i="3"/>
  <c r="BH2255" i="3"/>
  <c r="BH2256" i="3"/>
  <c r="BH2257" i="3"/>
  <c r="BH2258" i="3"/>
  <c r="BH2259" i="3"/>
  <c r="BH2260" i="3"/>
  <c r="BH2261" i="3"/>
  <c r="BH2262" i="3"/>
  <c r="BH2263" i="3"/>
  <c r="BH2264" i="3"/>
  <c r="BH2265" i="3"/>
  <c r="BH2266" i="3"/>
  <c r="BH2267" i="3"/>
  <c r="BH2268" i="3"/>
  <c r="BH2269" i="3"/>
  <c r="BH2270" i="3"/>
  <c r="BH2271" i="3"/>
  <c r="BH2272" i="3"/>
  <c r="BH2273" i="3"/>
  <c r="BH2274" i="3"/>
  <c r="BH2275" i="3"/>
  <c r="BH2276" i="3"/>
  <c r="BH2277" i="3"/>
  <c r="BH2278" i="3"/>
  <c r="BH2279" i="3"/>
  <c r="BH2280" i="3"/>
  <c r="BH2281" i="3"/>
  <c r="BH2282" i="3"/>
  <c r="BH2283" i="3"/>
  <c r="BH2284" i="3"/>
  <c r="BH2285" i="3"/>
  <c r="BI2285" i="3" s="1"/>
  <c r="AJ2285" i="3" s="1"/>
  <c r="BH2286" i="3"/>
  <c r="BI2286" i="3" s="1"/>
  <c r="AJ2286" i="3" s="1"/>
  <c r="BH2287" i="3"/>
  <c r="BI2287" i="3" s="1"/>
  <c r="AJ2287" i="3" s="1"/>
  <c r="BH2288" i="3"/>
  <c r="BI2288" i="3" s="1"/>
  <c r="AJ2288" i="3" s="1"/>
  <c r="C2289" i="3"/>
  <c r="BH2289" i="3"/>
  <c r="BI2289" i="3" s="1"/>
  <c r="AJ2289" i="3" s="1"/>
  <c r="BH2290" i="3"/>
  <c r="BI2290" i="3" s="1"/>
  <c r="AJ2290" i="3" s="1"/>
  <c r="BE2291" i="3"/>
  <c r="BH2291" i="3"/>
  <c r="BE2292" i="3"/>
  <c r="BI2292" i="3" s="1"/>
  <c r="AJ2292" i="3" s="1"/>
  <c r="BH2292" i="3"/>
  <c r="BE2293" i="3"/>
  <c r="BI2293" i="3" s="1"/>
  <c r="AJ2293" i="3" s="1"/>
  <c r="BH2293" i="3"/>
  <c r="BE2294" i="3"/>
  <c r="BI2294" i="3" s="1"/>
  <c r="AJ2294" i="3" s="1"/>
  <c r="BH2294" i="3"/>
  <c r="BE2295" i="3"/>
  <c r="BI2295" i="3" s="1"/>
  <c r="AJ2295" i="3" s="1"/>
  <c r="BH2295" i="3"/>
  <c r="BE2296" i="3"/>
  <c r="BI2296" i="3" s="1"/>
  <c r="AJ2296" i="3" s="1"/>
  <c r="BH2296" i="3"/>
  <c r="BE2297" i="3"/>
  <c r="BI2297" i="3" s="1"/>
  <c r="AJ2297" i="3" s="1"/>
  <c r="BH2297" i="3"/>
  <c r="BE2298" i="3"/>
  <c r="BI2298" i="3" s="1"/>
  <c r="AJ2298" i="3" s="1"/>
  <c r="BH2298" i="3"/>
  <c r="BE2299" i="3"/>
  <c r="BI2299" i="3" s="1"/>
  <c r="AJ2299" i="3" s="1"/>
  <c r="BH2299" i="3"/>
  <c r="BE2300" i="3"/>
  <c r="BI2300" i="3" s="1"/>
  <c r="AJ2300" i="3" s="1"/>
  <c r="BH2300" i="3"/>
  <c r="BE2301" i="3"/>
  <c r="BI2301" i="3" s="1"/>
  <c r="AJ2301" i="3" s="1"/>
  <c r="BH2301" i="3"/>
  <c r="BE2302" i="3"/>
  <c r="BI2302" i="3" s="1"/>
  <c r="AJ2302" i="3" s="1"/>
  <c r="BH2302" i="3"/>
  <c r="BE2303" i="3"/>
  <c r="BI2303" i="3" s="1"/>
  <c r="AJ2303" i="3" s="1"/>
  <c r="BH2303" i="3"/>
  <c r="BE2304" i="3"/>
  <c r="BI2304" i="3" s="1"/>
  <c r="AJ2304" i="3" s="1"/>
  <c r="BH2304" i="3"/>
  <c r="BE2305" i="3"/>
  <c r="BI2305" i="3" s="1"/>
  <c r="AJ2305" i="3" s="1"/>
  <c r="BH2305" i="3"/>
  <c r="BE2306" i="3"/>
  <c r="BI2306" i="3" s="1"/>
  <c r="AJ2306" i="3" s="1"/>
  <c r="BH2306" i="3"/>
  <c r="BE2307" i="3"/>
  <c r="BI2307" i="3" s="1"/>
  <c r="AJ2307" i="3" s="1"/>
  <c r="BH2307" i="3"/>
  <c r="BE2308" i="3"/>
  <c r="BI2308" i="3" s="1"/>
  <c r="AJ2308" i="3" s="1"/>
  <c r="BH2308" i="3"/>
  <c r="BE2309" i="3"/>
  <c r="BI2309" i="3" s="1"/>
  <c r="AJ2309" i="3" s="1"/>
  <c r="BH2309" i="3"/>
  <c r="BE2310" i="3"/>
  <c r="BI2310" i="3" s="1"/>
  <c r="AJ2310" i="3" s="1"/>
  <c r="BH2310" i="3"/>
  <c r="BE2311" i="3"/>
  <c r="BI2311" i="3" s="1"/>
  <c r="AJ2311" i="3" s="1"/>
  <c r="BH2311" i="3"/>
  <c r="BH2312" i="3"/>
  <c r="BI2312" i="3" s="1"/>
  <c r="AJ2312" i="3" s="1"/>
  <c r="BH2313" i="3"/>
  <c r="BI2313" i="3" s="1"/>
  <c r="AJ2313" i="3" s="1"/>
  <c r="BH2314" i="3"/>
  <c r="BI2314" i="3" s="1"/>
  <c r="AJ2314" i="3" s="1"/>
  <c r="BH2315" i="3"/>
  <c r="BI2315" i="3" s="1"/>
  <c r="AJ2315" i="3" s="1"/>
  <c r="BH2316" i="3"/>
  <c r="BI2316" i="3" s="1"/>
  <c r="AJ2316" i="3" s="1"/>
  <c r="BH2317" i="3"/>
  <c r="BI2317" i="3" s="1"/>
  <c r="AJ2317" i="3" s="1"/>
  <c r="BH2318" i="3"/>
  <c r="BI2318" i="3" s="1"/>
  <c r="AJ2318" i="3" s="1"/>
  <c r="BH2319" i="3"/>
  <c r="BI2319" i="3" s="1"/>
  <c r="AJ2319" i="3" s="1"/>
  <c r="BH2320" i="3"/>
  <c r="BI2320" i="3" s="1"/>
  <c r="AJ2320" i="3" s="1"/>
  <c r="BH2321" i="3"/>
  <c r="BI2321" i="3" s="1"/>
  <c r="AJ2321" i="3" s="1"/>
  <c r="BH2322" i="3"/>
  <c r="BI2322" i="3" s="1"/>
  <c r="AJ2322" i="3" s="1"/>
  <c r="BH2323" i="3"/>
  <c r="BI2323" i="3" s="1"/>
  <c r="AJ2323" i="3" s="1"/>
  <c r="BH2324" i="3"/>
  <c r="BI2324" i="3" s="1"/>
  <c r="AJ2324" i="3" s="1"/>
  <c r="BH2325" i="3"/>
  <c r="BI2325" i="3" s="1"/>
  <c r="AJ2325" i="3" s="1"/>
  <c r="BH2326" i="3"/>
  <c r="BI2326" i="3" s="1"/>
  <c r="AJ2326" i="3" s="1"/>
  <c r="BH2327" i="3"/>
  <c r="BI2327" i="3" s="1"/>
  <c r="AJ2327" i="3" s="1"/>
  <c r="BH2328" i="3"/>
  <c r="BI2328" i="3" s="1"/>
  <c r="AJ2328" i="3" s="1"/>
  <c r="BH2329" i="3"/>
  <c r="BI2329" i="3" s="1"/>
  <c r="AJ2329" i="3" s="1"/>
  <c r="BH2330" i="3"/>
  <c r="BI2330" i="3" s="1"/>
  <c r="AJ2330" i="3" s="1"/>
  <c r="CY3" i="8"/>
  <c r="W2115" i="3"/>
  <c r="N6" i="8"/>
  <c r="D32" i="3" s="1"/>
  <c r="Z9" i="8"/>
  <c r="V36" i="3" s="1"/>
  <c r="N8" i="8"/>
  <c r="D36" i="3" s="1"/>
  <c r="BI1801" i="3"/>
  <c r="AJ1801" i="3" s="1"/>
  <c r="BI1817" i="3"/>
  <c r="AJ1817" i="3" s="1"/>
  <c r="BI1561" i="3"/>
  <c r="AJ1561" i="3" s="1"/>
  <c r="BI1821" i="3"/>
  <c r="AJ1821" i="3" s="1"/>
  <c r="BI129" i="3"/>
  <c r="AJ129" i="3" s="1"/>
  <c r="BI96" i="3"/>
  <c r="AJ96" i="3" s="1"/>
  <c r="L891" i="3"/>
  <c r="BI575" i="3"/>
  <c r="AJ575" i="3" s="1"/>
  <c r="BI100" i="3"/>
  <c r="AJ100" i="3" s="1"/>
  <c r="BI71" i="3"/>
  <c r="AJ71" i="3" s="1"/>
  <c r="BI669" i="3"/>
  <c r="AJ669" i="3" s="1"/>
  <c r="BI201" i="3"/>
  <c r="AJ201" i="3" s="1"/>
  <c r="AJ161" i="3"/>
  <c r="BI135" i="3"/>
  <c r="AJ135" i="3" s="1"/>
  <c r="AJ116" i="3"/>
  <c r="BI102" i="3"/>
  <c r="AJ102" i="3" s="1"/>
  <c r="BI91" i="3"/>
  <c r="AJ91" i="3" s="1"/>
  <c r="BI72" i="3"/>
  <c r="AJ72" i="3" s="1"/>
  <c r="BI1813" i="3"/>
  <c r="AJ1813" i="3" s="1"/>
  <c r="BI750" i="3"/>
  <c r="AJ750" i="3" s="1"/>
  <c r="BI684" i="3"/>
  <c r="AJ684" i="3" s="1"/>
  <c r="BI584" i="3"/>
  <c r="AJ584" i="3" s="1"/>
  <c r="Z872" i="3"/>
  <c r="L872" i="3"/>
  <c r="N736" i="3"/>
  <c r="BI233" i="3"/>
  <c r="AJ233" i="3" s="1"/>
  <c r="BI146" i="3"/>
  <c r="AJ146" i="3" s="1"/>
  <c r="BI130" i="3"/>
  <c r="AJ130" i="3" s="1"/>
  <c r="AJ126" i="3"/>
  <c r="BI118" i="3"/>
  <c r="AJ118" i="3" s="1"/>
  <c r="BI107" i="3"/>
  <c r="AJ107" i="3" s="1"/>
  <c r="BI106" i="3"/>
  <c r="AJ106" i="3" s="1"/>
  <c r="BI93" i="3"/>
  <c r="AJ93" i="3" s="1"/>
  <c r="M1542" i="3"/>
  <c r="BI1658" i="3"/>
  <c r="AJ1658" i="3" s="1"/>
  <c r="BI1791" i="3"/>
  <c r="AJ1791" i="3" s="1"/>
  <c r="BI1793" i="3"/>
  <c r="AJ1793" i="3" s="1"/>
  <c r="BI1955" i="3"/>
  <c r="AJ1955" i="3" s="1"/>
  <c r="X1964" i="3"/>
  <c r="BI1971" i="3"/>
  <c r="AJ1971" i="3" s="1"/>
  <c r="BI1742" i="3"/>
  <c r="AJ1742" i="3" s="1"/>
  <c r="BI1881" i="3"/>
  <c r="AJ1881" i="3" s="1"/>
  <c r="J1360" i="3"/>
  <c r="R9" i="8"/>
  <c r="N36" i="3" s="1"/>
  <c r="T5" i="8"/>
  <c r="J28" i="3" s="1"/>
  <c r="M4" i="8"/>
  <c r="C27" i="3" s="1"/>
  <c r="AK27" i="3" s="1"/>
  <c r="BH27" i="3" s="1"/>
  <c r="BI27" i="3" s="1"/>
  <c r="AJ27" i="3" s="1"/>
  <c r="P2287" i="3"/>
  <c r="AH9" i="8"/>
  <c r="AD36" i="3" s="1"/>
  <c r="AJ5" i="8"/>
  <c r="Z28" i="3" s="1"/>
  <c r="AC4" i="8"/>
  <c r="S27" i="3" s="1"/>
  <c r="O8" i="8"/>
  <c r="E36" i="3" s="1"/>
  <c r="AP7" i="8"/>
  <c r="AF33" i="3" s="1"/>
  <c r="AL7" i="8"/>
  <c r="AB33" i="3" s="1"/>
  <c r="AH7" i="8"/>
  <c r="X33" i="3" s="1"/>
  <c r="AD7" i="8"/>
  <c r="T33" i="3" s="1"/>
  <c r="Z7" i="8"/>
  <c r="P33" i="3" s="1"/>
  <c r="V7" i="8"/>
  <c r="L33" i="3" s="1"/>
  <c r="R7" i="8"/>
  <c r="H33" i="3" s="1"/>
  <c r="N7" i="8"/>
  <c r="D33" i="3" s="1"/>
  <c r="AO6" i="8"/>
  <c r="AE32" i="3" s="1"/>
  <c r="AK6" i="8"/>
  <c r="AA32" i="3" s="1"/>
  <c r="AG6" i="8"/>
  <c r="W32" i="3" s="1"/>
  <c r="AC6" i="8"/>
  <c r="S32" i="3" s="1"/>
  <c r="Y6" i="8"/>
  <c r="O32" i="3" s="1"/>
  <c r="U6" i="8"/>
  <c r="K32" i="3" s="1"/>
  <c r="Q6" i="8"/>
  <c r="G32" i="3" s="1"/>
  <c r="M6" i="8"/>
  <c r="C32" i="3" s="1"/>
  <c r="Q8" i="8"/>
  <c r="G36" i="3" s="1"/>
  <c r="M8" i="8"/>
  <c r="C36" i="3" s="1"/>
  <c r="AN7" i="8"/>
  <c r="AD33" i="3" s="1"/>
  <c r="AJ7" i="8"/>
  <c r="Z33" i="3" s="1"/>
  <c r="AF7" i="8"/>
  <c r="V33" i="3" s="1"/>
  <c r="AB7" i="8"/>
  <c r="R33" i="3" s="1"/>
  <c r="X7" i="8"/>
  <c r="N33" i="3" s="1"/>
  <c r="T7" i="8"/>
  <c r="J33" i="3" s="1"/>
  <c r="P7" i="8"/>
  <c r="F33" i="3" s="1"/>
  <c r="AQ6" i="8"/>
  <c r="AG32" i="3" s="1"/>
  <c r="AM6" i="8"/>
  <c r="AC32" i="3" s="1"/>
  <c r="AI6" i="8"/>
  <c r="Y32" i="3" s="1"/>
  <c r="AE6" i="8"/>
  <c r="U32" i="3" s="1"/>
  <c r="AA6" i="8"/>
  <c r="Q32" i="3" s="1"/>
  <c r="W6" i="8"/>
  <c r="M32" i="3" s="1"/>
  <c r="S6" i="8"/>
  <c r="I32" i="3" s="1"/>
  <c r="O6" i="8"/>
  <c r="E32" i="3" s="1"/>
  <c r="CY5" i="8"/>
  <c r="AB5" i="8"/>
  <c r="R28" i="3" s="1"/>
  <c r="AK4" i="8"/>
  <c r="AA27" i="3" s="1"/>
  <c r="U4" i="8"/>
  <c r="K27" i="3" s="1"/>
  <c r="B567" i="3" s="1"/>
  <c r="CY4" i="8"/>
  <c r="M9" i="8"/>
  <c r="I36" i="3" s="1"/>
  <c r="O9" i="8"/>
  <c r="K36" i="3" s="1"/>
  <c r="Q9" i="8"/>
  <c r="M36" i="3" s="1"/>
  <c r="S9" i="8"/>
  <c r="O36" i="3" s="1"/>
  <c r="U9" i="8"/>
  <c r="Q36" i="3" s="1"/>
  <c r="W9" i="8"/>
  <c r="S36" i="3" s="1"/>
  <c r="Y9" i="8"/>
  <c r="U36" i="3" s="1"/>
  <c r="AA9" i="8"/>
  <c r="W36" i="3" s="1"/>
  <c r="AC9" i="8"/>
  <c r="Y36" i="3" s="1"/>
  <c r="AE9" i="8"/>
  <c r="AA36" i="3" s="1"/>
  <c r="AG9" i="8"/>
  <c r="AC36" i="3" s="1"/>
  <c r="AI9" i="8"/>
  <c r="AE36" i="3" s="1"/>
  <c r="AK9" i="8"/>
  <c r="AG36" i="3" s="1"/>
  <c r="P9" i="8"/>
  <c r="L36" i="3" s="1"/>
  <c r="T9" i="8"/>
  <c r="P36" i="3" s="1"/>
  <c r="X9" i="8"/>
  <c r="T36" i="3" s="1"/>
  <c r="AB9" i="8"/>
  <c r="X36" i="3" s="1"/>
  <c r="AF9" i="8"/>
  <c r="AB36" i="3" s="1"/>
  <c r="AJ9" i="8"/>
  <c r="AF36" i="3" s="1"/>
  <c r="B53" i="3"/>
  <c r="Q109" i="3"/>
  <c r="B565" i="3"/>
  <c r="B594" i="3"/>
  <c r="CY1" i="8"/>
  <c r="N4" i="8"/>
  <c r="D27" i="3" s="1"/>
  <c r="L1937" i="3" s="1"/>
  <c r="P4" i="8"/>
  <c r="F27" i="3" s="1"/>
  <c r="R4" i="8"/>
  <c r="H27" i="3" s="1"/>
  <c r="T4" i="8"/>
  <c r="J27" i="3" s="1"/>
  <c r="V4" i="8"/>
  <c r="L27" i="3" s="1"/>
  <c r="X4" i="8"/>
  <c r="N27" i="3" s="1"/>
  <c r="Z4" i="8"/>
  <c r="P27" i="3" s="1"/>
  <c r="AB4" i="8"/>
  <c r="R27" i="3" s="1"/>
  <c r="AD4" i="8"/>
  <c r="T27" i="3" s="1"/>
  <c r="AF4" i="8"/>
  <c r="V27" i="3" s="1"/>
  <c r="AH4" i="8"/>
  <c r="X27" i="3" s="1"/>
  <c r="AJ4" i="8"/>
  <c r="Z27" i="3"/>
  <c r="AL4" i="8"/>
  <c r="AB27" i="3"/>
  <c r="AN4" i="8"/>
  <c r="AD27" i="3"/>
  <c r="AP4" i="8"/>
  <c r="AF27" i="3"/>
  <c r="M5" i="8"/>
  <c r="C28" i="3"/>
  <c r="O5" i="8"/>
  <c r="E28" i="3"/>
  <c r="Q5" i="8"/>
  <c r="G28" i="3"/>
  <c r="S5" i="8"/>
  <c r="I28" i="3"/>
  <c r="U5" i="8"/>
  <c r="K28" i="3"/>
  <c r="W5" i="8"/>
  <c r="M28" i="3"/>
  <c r="Y5" i="8"/>
  <c r="O28" i="3"/>
  <c r="AA5" i="8"/>
  <c r="Q28" i="3"/>
  <c r="AC5" i="8"/>
  <c r="S28" i="3"/>
  <c r="AE5" i="8"/>
  <c r="U28" i="3"/>
  <c r="AG5" i="8"/>
  <c r="W28" i="3"/>
  <c r="AI5" i="8"/>
  <c r="Y28" i="3"/>
  <c r="AK5" i="8"/>
  <c r="AA28" i="3"/>
  <c r="AM5" i="8"/>
  <c r="AC28" i="3"/>
  <c r="AO5" i="8"/>
  <c r="AE28" i="3"/>
  <c r="AQ5" i="8"/>
  <c r="AG28" i="3"/>
  <c r="B600" i="3"/>
  <c r="B602" i="3"/>
  <c r="B604" i="3"/>
  <c r="B622" i="3"/>
  <c r="B625" i="3"/>
  <c r="B628" i="3"/>
  <c r="B630" i="3"/>
  <c r="B633" i="3"/>
  <c r="B636" i="3"/>
  <c r="W2014" i="3"/>
  <c r="O4" i="8"/>
  <c r="E27" i="3" s="1"/>
  <c r="L1829" i="3" s="1"/>
  <c r="S4" i="8"/>
  <c r="I27" i="3" s="1"/>
  <c r="W4" i="8"/>
  <c r="M27" i="3" s="1"/>
  <c r="AA4" i="8"/>
  <c r="Q27" i="3" s="1"/>
  <c r="AE4" i="8"/>
  <c r="U27" i="3" s="1"/>
  <c r="AI4" i="8"/>
  <c r="Y27" i="3" s="1"/>
  <c r="AM4" i="8"/>
  <c r="AC27" i="3" s="1"/>
  <c r="AQ4" i="8"/>
  <c r="AG27" i="3" s="1"/>
  <c r="N5" i="8"/>
  <c r="D28" i="3" s="1"/>
  <c r="R5" i="8"/>
  <c r="H28" i="3" s="1"/>
  <c r="V5" i="8"/>
  <c r="L28" i="3" s="1"/>
  <c r="Z5" i="8"/>
  <c r="P28" i="3" s="1"/>
  <c r="AD5" i="8"/>
  <c r="T28" i="3" s="1"/>
  <c r="AH5" i="8"/>
  <c r="X28" i="3" s="1"/>
  <c r="AL5" i="8"/>
  <c r="AB28" i="3" s="1"/>
  <c r="AP5" i="8"/>
  <c r="AF28" i="3" s="1"/>
  <c r="AD9" i="8"/>
  <c r="Z36" i="3" s="1"/>
  <c r="V9" i="8"/>
  <c r="R36" i="3" s="1"/>
  <c r="N9" i="8"/>
  <c r="J36" i="3" s="1"/>
  <c r="AN5" i="8"/>
  <c r="AD28" i="3" s="1"/>
  <c r="AF5" i="8"/>
  <c r="V28" i="3" s="1"/>
  <c r="X5" i="8"/>
  <c r="N28" i="3" s="1"/>
  <c r="P5" i="8"/>
  <c r="F28" i="3" s="1"/>
  <c r="AO4" i="8"/>
  <c r="AE27" i="3" s="1"/>
  <c r="AG4" i="8"/>
  <c r="W27" i="3" s="1"/>
  <c r="Y4" i="8"/>
  <c r="O27" i="3" s="1"/>
  <c r="Q4" i="8"/>
  <c r="G27" i="3" s="1"/>
  <c r="CY2" i="8"/>
  <c r="P8" i="8"/>
  <c r="F36" i="3" s="1"/>
  <c r="AQ7" i="8"/>
  <c r="AG33" i="3" s="1"/>
  <c r="AO7" i="8"/>
  <c r="AE33" i="3" s="1"/>
  <c r="AM7" i="8"/>
  <c r="AC33" i="3" s="1"/>
  <c r="AK7" i="8"/>
  <c r="AA33" i="3" s="1"/>
  <c r="AI7" i="8"/>
  <c r="Y33" i="3" s="1"/>
  <c r="AG7" i="8"/>
  <c r="W33" i="3" s="1"/>
  <c r="AE7" i="8"/>
  <c r="U33" i="3" s="1"/>
  <c r="AC7" i="8"/>
  <c r="S33" i="3" s="1"/>
  <c r="AA7" i="8"/>
  <c r="Q33" i="3" s="1"/>
  <c r="Y7" i="8"/>
  <c r="O33" i="3" s="1"/>
  <c r="W7" i="8"/>
  <c r="M33" i="3" s="1"/>
  <c r="U7" i="8"/>
  <c r="K33" i="3" s="1"/>
  <c r="S7" i="8"/>
  <c r="I33" i="3" s="1"/>
  <c r="Q7" i="8"/>
  <c r="G33" i="3" s="1"/>
  <c r="O7" i="8"/>
  <c r="E33" i="3" s="1"/>
  <c r="M7" i="8"/>
  <c r="C33" i="3" s="1"/>
  <c r="AP6" i="8"/>
  <c r="AF32" i="3" s="1"/>
  <c r="AN6" i="8"/>
  <c r="AD32" i="3" s="1"/>
  <c r="AL6" i="8"/>
  <c r="AB32" i="3" s="1"/>
  <c r="AJ6" i="8"/>
  <c r="Z32" i="3" s="1"/>
  <c r="AH6" i="8"/>
  <c r="X32" i="3" s="1"/>
  <c r="AF6" i="8"/>
  <c r="V32" i="3" s="1"/>
  <c r="AD6" i="8"/>
  <c r="T32" i="3" s="1"/>
  <c r="AB6" i="8"/>
  <c r="R32" i="3" s="1"/>
  <c r="Z6" i="8"/>
  <c r="P32" i="3" s="1"/>
  <c r="X6" i="8"/>
  <c r="N32" i="3" s="1"/>
  <c r="V6" i="8"/>
  <c r="L32" i="3" s="1"/>
  <c r="T6" i="8"/>
  <c r="J32" i="3" s="1"/>
  <c r="R6" i="8"/>
  <c r="H32" i="3" s="1"/>
  <c r="P6" i="8"/>
  <c r="F32" i="3" s="1"/>
  <c r="AA914" i="3"/>
  <c r="BI1800" i="3"/>
  <c r="AJ1800" i="3" s="1"/>
  <c r="BI617" i="3"/>
  <c r="AJ617" i="3" s="1"/>
  <c r="Y1438" i="3"/>
  <c r="BI368" i="3"/>
  <c r="AJ368" i="3" s="1"/>
  <c r="BI671" i="3"/>
  <c r="AJ671" i="3" s="1"/>
  <c r="BI500" i="3"/>
  <c r="AJ500" i="3" s="1"/>
  <c r="M1495" i="3"/>
  <c r="S914" i="3"/>
  <c r="Z1312" i="3"/>
  <c r="M1488" i="3"/>
  <c r="AA1691" i="3"/>
  <c r="O2006" i="3"/>
  <c r="L2166" i="3"/>
  <c r="Z1595" i="3"/>
  <c r="Z646" i="3"/>
  <c r="S1057" i="3"/>
  <c r="AC1467" i="3"/>
  <c r="M1264" i="3"/>
  <c r="K594" i="3"/>
  <c r="Q1172" i="3"/>
  <c r="V1261" i="3"/>
  <c r="BI663" i="3"/>
  <c r="AJ663" i="3" s="1"/>
  <c r="H736" i="3"/>
  <c r="K1115" i="3"/>
  <c r="AC1115" i="3"/>
  <c r="BI2199" i="3"/>
  <c r="AJ2199" i="3" s="1"/>
  <c r="BI2127" i="3"/>
  <c r="AJ2127" i="3" s="1"/>
  <c r="BI2126" i="3"/>
  <c r="AJ2126" i="3" s="1"/>
  <c r="AJ2241" i="3"/>
  <c r="BI1132" i="3"/>
  <c r="AJ1132" i="3" s="1"/>
  <c r="BI705" i="3"/>
  <c r="AJ705" i="3" s="1"/>
  <c r="BI687" i="3"/>
  <c r="AJ687" i="3" s="1"/>
  <c r="BI611" i="3"/>
  <c r="AJ611" i="3" s="1"/>
  <c r="BI577" i="3"/>
  <c r="AJ577" i="3" s="1"/>
  <c r="V736" i="3"/>
  <c r="AJ2205" i="3"/>
  <c r="BI1562" i="3"/>
  <c r="AJ1562" i="3" s="1"/>
  <c r="BI1213" i="3"/>
  <c r="AJ1213" i="3" s="1"/>
  <c r="BI1153" i="3"/>
  <c r="AJ1153" i="3" s="1"/>
  <c r="J1401" i="3"/>
  <c r="Z1795" i="3"/>
  <c r="BI1159" i="3"/>
  <c r="AJ1159" i="3" s="1"/>
  <c r="BI714" i="3"/>
  <c r="AJ714" i="3" s="1"/>
  <c r="B2039" i="3"/>
  <c r="Z1279" i="3"/>
  <c r="B1774" i="3"/>
  <c r="K1124" i="3"/>
  <c r="AD1595" i="3"/>
  <c r="W914" i="3"/>
  <c r="Z1309" i="3"/>
  <c r="K1202" i="3"/>
  <c r="L2130" i="3"/>
  <c r="H874" i="3"/>
  <c r="M1964" i="3"/>
  <c r="L2175" i="3"/>
  <c r="M1503" i="3"/>
  <c r="AB2103" i="3"/>
  <c r="H714" i="3"/>
  <c r="BI650" i="3"/>
  <c r="AJ650" i="3" s="1"/>
  <c r="EE6" i="8" l="1"/>
  <c r="EE1676" i="8" s="1"/>
  <c r="BI1797" i="3"/>
  <c r="AJ1797" i="3" s="1"/>
  <c r="BI775" i="3"/>
  <c r="AJ775" i="3" s="1"/>
  <c r="BI1548" i="3"/>
  <c r="AJ1548" i="3" s="1"/>
  <c r="BI1550" i="3"/>
  <c r="AJ1550" i="3" s="1"/>
  <c r="BI1552" i="3"/>
  <c r="AJ1552" i="3" s="1"/>
  <c r="BI1564" i="3"/>
  <c r="AJ1564" i="3" s="1"/>
  <c r="BI1625" i="3"/>
  <c r="AJ1625" i="3" s="1"/>
  <c r="BI134" i="3"/>
  <c r="AJ134" i="3" s="1"/>
  <c r="BI142" i="3"/>
  <c r="AJ142" i="3" s="1"/>
  <c r="BI154" i="3"/>
  <c r="AJ154" i="3" s="1"/>
  <c r="BI801" i="3"/>
  <c r="AJ801" i="3" s="1"/>
  <c r="BI754" i="3"/>
  <c r="AJ754" i="3" s="1"/>
  <c r="BI738" i="3"/>
  <c r="AJ738" i="3" s="1"/>
  <c r="AA736" i="3"/>
  <c r="Q736" i="3"/>
  <c r="AF615" i="3"/>
  <c r="O616" i="3"/>
  <c r="BI945" i="3"/>
  <c r="AJ945" i="3" s="1"/>
  <c r="BI150" i="3"/>
  <c r="AJ150" i="3" s="1"/>
  <c r="BI1449" i="3"/>
  <c r="AJ1449" i="3" s="1"/>
  <c r="BI913" i="3"/>
  <c r="AJ913" i="3" s="1"/>
  <c r="BI909" i="3"/>
  <c r="AJ909" i="3" s="1"/>
  <c r="BI895" i="3"/>
  <c r="AJ895" i="3" s="1"/>
  <c r="BI891" i="3"/>
  <c r="AJ891" i="3" s="1"/>
  <c r="W891" i="3"/>
  <c r="BI231" i="3"/>
  <c r="AJ231" i="3" s="1"/>
  <c r="BI916" i="3"/>
  <c r="AJ916" i="3" s="1"/>
  <c r="Z891" i="3"/>
  <c r="AF890" i="3"/>
  <c r="BI870" i="3"/>
  <c r="AJ870" i="3" s="1"/>
  <c r="AF869" i="3"/>
  <c r="BI865" i="3"/>
  <c r="AJ865" i="3" s="1"/>
  <c r="W872" i="3"/>
  <c r="P872" i="3"/>
  <c r="BI860" i="3"/>
  <c r="AJ860" i="3" s="1"/>
  <c r="BI853" i="3"/>
  <c r="AJ853" i="3" s="1"/>
  <c r="BI849" i="3"/>
  <c r="AJ849" i="3" s="1"/>
  <c r="BI845" i="3"/>
  <c r="AJ845" i="3" s="1"/>
  <c r="BI837" i="3"/>
  <c r="AJ837" i="3" s="1"/>
  <c r="BI836" i="3"/>
  <c r="AJ836" i="3" s="1"/>
  <c r="BI388" i="3"/>
  <c r="AJ388" i="3" s="1"/>
  <c r="BI366" i="3"/>
  <c r="AJ366" i="3" s="1"/>
  <c r="BI346" i="3"/>
  <c r="AJ346" i="3" s="1"/>
  <c r="BI323" i="3"/>
  <c r="AJ323" i="3" s="1"/>
  <c r="BI227" i="3"/>
  <c r="AJ227" i="3" s="1"/>
  <c r="BI908" i="3"/>
  <c r="AJ908" i="3" s="1"/>
  <c r="BI2013" i="3"/>
  <c r="AJ2013" i="3" s="1"/>
  <c r="BI1222" i="3"/>
  <c r="AJ1222" i="3" s="1"/>
  <c r="BI1009" i="3"/>
  <c r="AJ1009" i="3" s="1"/>
  <c r="BI805" i="3"/>
  <c r="AJ805" i="3" s="1"/>
  <c r="BI786" i="3"/>
  <c r="AJ786" i="3" s="1"/>
  <c r="BI777" i="3"/>
  <c r="AJ777" i="3" s="1"/>
  <c r="BI767" i="3"/>
  <c r="AJ767" i="3" s="1"/>
  <c r="BI756" i="3"/>
  <c r="AJ756" i="3" s="1"/>
  <c r="BI751" i="3"/>
  <c r="AJ751" i="3" s="1"/>
  <c r="BI744" i="3"/>
  <c r="AJ744" i="3" s="1"/>
  <c r="BI742" i="3"/>
  <c r="AJ742" i="3" s="1"/>
  <c r="BI726" i="3"/>
  <c r="AJ726" i="3" s="1"/>
  <c r="BI711" i="3"/>
  <c r="AJ711" i="3" s="1"/>
  <c r="AC712" i="3"/>
  <c r="BI707" i="3"/>
  <c r="AJ707" i="3" s="1"/>
  <c r="BI702" i="3"/>
  <c r="AJ702" i="3" s="1"/>
  <c r="BI700" i="3"/>
  <c r="AJ700" i="3" s="1"/>
  <c r="AA712" i="3"/>
  <c r="BI696" i="3"/>
  <c r="AJ696" i="3" s="1"/>
  <c r="BI695" i="3"/>
  <c r="AJ695" i="3" s="1"/>
  <c r="BI694" i="3"/>
  <c r="AJ694" i="3" s="1"/>
  <c r="BI693" i="3"/>
  <c r="AJ693" i="3" s="1"/>
  <c r="BI691" i="3"/>
  <c r="AJ691" i="3" s="1"/>
  <c r="BI688" i="3"/>
  <c r="AJ688" i="3" s="1"/>
  <c r="BI686" i="3"/>
  <c r="AJ686" i="3" s="1"/>
  <c r="BI682" i="3"/>
  <c r="AJ682" i="3" s="1"/>
  <c r="BI680" i="3"/>
  <c r="AJ680" i="3" s="1"/>
  <c r="BI677" i="3"/>
  <c r="AJ677" i="3" s="1"/>
  <c r="BI675" i="3"/>
  <c r="AJ675" i="3" s="1"/>
  <c r="BI673" i="3"/>
  <c r="AJ673" i="3" s="1"/>
  <c r="BI672" i="3"/>
  <c r="AJ672" i="3" s="1"/>
  <c r="BI659" i="3"/>
  <c r="AJ659" i="3" s="1"/>
  <c r="BI658" i="3"/>
  <c r="AJ658" i="3" s="1"/>
  <c r="BI651" i="3"/>
  <c r="AJ651" i="3" s="1"/>
  <c r="BI647" i="3"/>
  <c r="AJ647" i="3" s="1"/>
  <c r="AF637" i="3"/>
  <c r="BI615" i="3"/>
  <c r="AJ615" i="3" s="1"/>
  <c r="BI609" i="3"/>
  <c r="AJ609" i="3" s="1"/>
  <c r="BI608" i="3"/>
  <c r="AJ608" i="3" s="1"/>
  <c r="W616" i="3"/>
  <c r="BI607" i="3"/>
  <c r="AJ607" i="3" s="1"/>
  <c r="BI606" i="3"/>
  <c r="AJ606" i="3" s="1"/>
  <c r="BI603" i="3"/>
  <c r="AJ603" i="3" s="1"/>
  <c r="S616" i="3"/>
  <c r="BI602" i="3"/>
  <c r="AJ602" i="3" s="1"/>
  <c r="BI599" i="3"/>
  <c r="AJ599" i="3" s="1"/>
  <c r="BI596" i="3"/>
  <c r="AJ596" i="3" s="1"/>
  <c r="BI591" i="3"/>
  <c r="AJ591" i="3" s="1"/>
  <c r="BI588" i="3"/>
  <c r="AJ588" i="3" s="1"/>
  <c r="BI583" i="3"/>
  <c r="AJ583" i="3" s="1"/>
  <c r="BI580" i="3"/>
  <c r="AJ580" i="3" s="1"/>
  <c r="BI574" i="3"/>
  <c r="AJ574" i="3" s="1"/>
  <c r="BI572" i="3"/>
  <c r="AJ572" i="3" s="1"/>
  <c r="BI571" i="3"/>
  <c r="AJ571" i="3" s="1"/>
  <c r="BI498" i="3"/>
  <c r="AJ498" i="3" s="1"/>
  <c r="BI478" i="3"/>
  <c r="AJ478" i="3" s="1"/>
  <c r="BI455" i="3"/>
  <c r="AJ455" i="3" s="1"/>
  <c r="BI2082" i="3"/>
  <c r="AJ2082" i="3" s="1"/>
  <c r="BI2080" i="3"/>
  <c r="AJ2080" i="3" s="1"/>
  <c r="BI2074" i="3"/>
  <c r="AJ2074" i="3" s="1"/>
  <c r="BI2037" i="3"/>
  <c r="AJ2037" i="3" s="1"/>
  <c r="BI2030" i="3"/>
  <c r="AJ2030" i="3" s="1"/>
  <c r="BI2028" i="3"/>
  <c r="AJ2028" i="3" s="1"/>
  <c r="BI2026" i="3"/>
  <c r="AJ2026" i="3" s="1"/>
  <c r="BI2025" i="3"/>
  <c r="AJ2025" i="3" s="1"/>
  <c r="BI2022" i="3"/>
  <c r="AJ2022" i="3" s="1"/>
  <c r="BI2009" i="3"/>
  <c r="AJ2009" i="3" s="1"/>
  <c r="BI2005" i="3"/>
  <c r="AJ2005" i="3" s="1"/>
  <c r="BI1981" i="3"/>
  <c r="AJ1981" i="3" s="1"/>
  <c r="BI1956" i="3"/>
  <c r="AJ1956" i="3" s="1"/>
  <c r="BI1952" i="3"/>
  <c r="AJ1952" i="3" s="1"/>
  <c r="BI1948" i="3"/>
  <c r="AJ1948" i="3" s="1"/>
  <c r="BI1944" i="3"/>
  <c r="AJ1944" i="3" s="1"/>
  <c r="BI2018" i="3"/>
  <c r="AJ2018" i="3" s="1"/>
  <c r="BI2001" i="3"/>
  <c r="AJ2001" i="3" s="1"/>
  <c r="BI1997" i="3"/>
  <c r="AJ1997" i="3" s="1"/>
  <c r="BI1993" i="3"/>
  <c r="AJ1993" i="3" s="1"/>
  <c r="BI1989" i="3"/>
  <c r="AJ1989" i="3" s="1"/>
  <c r="BI1985" i="3"/>
  <c r="AJ1985" i="3" s="1"/>
  <c r="BI1976" i="3"/>
  <c r="AJ1976" i="3" s="1"/>
  <c r="BI1964" i="3"/>
  <c r="AJ1964" i="3" s="1"/>
  <c r="BI1960" i="3"/>
  <c r="AJ1960" i="3" s="1"/>
  <c r="BI1931" i="3"/>
  <c r="AJ1931" i="3" s="1"/>
  <c r="BI1930" i="3"/>
  <c r="AJ1930" i="3" s="1"/>
  <c r="BI1929" i="3"/>
  <c r="AJ1929" i="3" s="1"/>
  <c r="BI1926" i="3"/>
  <c r="AJ1926" i="3" s="1"/>
  <c r="BI1925" i="3"/>
  <c r="AJ1925" i="3" s="1"/>
  <c r="BI1922" i="3"/>
  <c r="AJ1922" i="3" s="1"/>
  <c r="BI1919" i="3"/>
  <c r="AJ1919" i="3" s="1"/>
  <c r="BI1918" i="3"/>
  <c r="AJ1918" i="3" s="1"/>
  <c r="BI1917" i="3"/>
  <c r="AJ1917" i="3" s="1"/>
  <c r="BI1896" i="3"/>
  <c r="AJ1896" i="3" s="1"/>
  <c r="BI1894" i="3"/>
  <c r="AJ1894" i="3" s="1"/>
  <c r="BI1890" i="3"/>
  <c r="AJ1890" i="3" s="1"/>
  <c r="BI1888" i="3"/>
  <c r="AJ1888" i="3" s="1"/>
  <c r="BI1886" i="3"/>
  <c r="AJ1886" i="3" s="1"/>
  <c r="BI1877" i="3"/>
  <c r="AJ1877" i="3" s="1"/>
  <c r="BI1875" i="3"/>
  <c r="AJ1875" i="3" s="1"/>
  <c r="BI1866" i="3"/>
  <c r="AJ1866" i="3" s="1"/>
  <c r="BI1864" i="3"/>
  <c r="AJ1864" i="3" s="1"/>
  <c r="BI1862" i="3"/>
  <c r="AJ1862" i="3" s="1"/>
  <c r="BI1860" i="3"/>
  <c r="AJ1860" i="3" s="1"/>
  <c r="BI1824" i="3"/>
  <c r="AJ1824" i="3" s="1"/>
  <c r="BI1808" i="3"/>
  <c r="AJ1808" i="3" s="1"/>
  <c r="BI1806" i="3"/>
  <c r="AJ1806" i="3" s="1"/>
  <c r="BI1710" i="3"/>
  <c r="AJ1710" i="3" s="1"/>
  <c r="BI1687" i="3"/>
  <c r="AJ1687" i="3" s="1"/>
  <c r="BI1685" i="3"/>
  <c r="AJ1685" i="3" s="1"/>
  <c r="BI1684" i="3"/>
  <c r="AJ1684" i="3" s="1"/>
  <c r="BI1641" i="3"/>
  <c r="AJ1641" i="3" s="1"/>
  <c r="BI1637" i="3"/>
  <c r="AJ1637" i="3" s="1"/>
  <c r="BI1635" i="3"/>
  <c r="AJ1635" i="3" s="1"/>
  <c r="BI1633" i="3"/>
  <c r="AJ1633" i="3" s="1"/>
  <c r="BI1631" i="3"/>
  <c r="AJ1631" i="3" s="1"/>
  <c r="BI1629" i="3"/>
  <c r="AJ1629" i="3" s="1"/>
  <c r="BI1627" i="3"/>
  <c r="AJ1627" i="3" s="1"/>
  <c r="BI1623" i="3"/>
  <c r="AJ1623" i="3" s="1"/>
  <c r="BI1621" i="3"/>
  <c r="AJ1621" i="3" s="1"/>
  <c r="BI1617" i="3"/>
  <c r="AJ1617" i="3" s="1"/>
  <c r="BI1615" i="3"/>
  <c r="AJ1615" i="3" s="1"/>
  <c r="BI1613" i="3"/>
  <c r="AJ1613" i="3" s="1"/>
  <c r="BI1611" i="3"/>
  <c r="AJ1611" i="3" s="1"/>
  <c r="BI1609" i="3"/>
  <c r="AJ1609" i="3" s="1"/>
  <c r="BI1607" i="3"/>
  <c r="AJ1607" i="3" s="1"/>
  <c r="BI1605" i="3"/>
  <c r="AJ1605" i="3" s="1"/>
  <c r="BI1601" i="3"/>
  <c r="AJ1601" i="3" s="1"/>
  <c r="BI1595" i="3"/>
  <c r="AJ1595" i="3" s="1"/>
  <c r="BI1593" i="3"/>
  <c r="AJ1593" i="3" s="1"/>
  <c r="BI1558" i="3"/>
  <c r="AJ1558" i="3" s="1"/>
  <c r="BI1554" i="3"/>
  <c r="AJ1554" i="3" s="1"/>
  <c r="BI1214" i="3"/>
  <c r="AJ1214" i="3" s="1"/>
  <c r="BI1212" i="3"/>
  <c r="AJ1212" i="3" s="1"/>
  <c r="BI1164" i="3"/>
  <c r="AJ1164" i="3" s="1"/>
  <c r="BI1160" i="3"/>
  <c r="AJ1160" i="3" s="1"/>
  <c r="BI1156" i="3"/>
  <c r="AJ1156" i="3" s="1"/>
  <c r="BI1148" i="3"/>
  <c r="AJ1148" i="3" s="1"/>
  <c r="BI1144" i="3"/>
  <c r="AJ1144" i="3" s="1"/>
  <c r="BI1026" i="3"/>
  <c r="AJ1026" i="3" s="1"/>
  <c r="BI499" i="3"/>
  <c r="AJ499" i="3" s="1"/>
  <c r="BI477" i="3"/>
  <c r="AJ477" i="3" s="1"/>
  <c r="BI389" i="3"/>
  <c r="AJ389" i="3" s="1"/>
  <c r="BI369" i="3"/>
  <c r="AJ369" i="3" s="1"/>
  <c r="BI367" i="3"/>
  <c r="AJ367" i="3" s="1"/>
  <c r="BI344" i="3"/>
  <c r="AJ344" i="3" s="1"/>
  <c r="BI264" i="3"/>
  <c r="AJ264" i="3" s="1"/>
  <c r="BI98" i="3"/>
  <c r="AJ98" i="3" s="1"/>
  <c r="BI94" i="3"/>
  <c r="AJ94" i="3" s="1"/>
  <c r="BI1737" i="3"/>
  <c r="AJ1737" i="3" s="1"/>
  <c r="BI1745" i="3"/>
  <c r="AJ1745" i="3" s="1"/>
  <c r="BI1799" i="3"/>
  <c r="AJ1799" i="3" s="1"/>
  <c r="BI1823" i="3"/>
  <c r="AJ1823" i="3" s="1"/>
  <c r="BI2250" i="3"/>
  <c r="AJ2250" i="3" s="1"/>
  <c r="BI167" i="3"/>
  <c r="AJ167" i="3" s="1"/>
  <c r="BI175" i="3"/>
  <c r="AJ175" i="3" s="1"/>
  <c r="BI179" i="3"/>
  <c r="AJ179" i="3" s="1"/>
  <c r="BI183" i="3"/>
  <c r="AJ183" i="3" s="1"/>
  <c r="BI1683" i="3"/>
  <c r="AJ1683" i="3" s="1"/>
  <c r="BI1680" i="3"/>
  <c r="AJ1680" i="3" s="1"/>
  <c r="BI1677" i="3"/>
  <c r="AJ1677" i="3" s="1"/>
  <c r="BI1676" i="3"/>
  <c r="AJ1676" i="3" s="1"/>
  <c r="BI1670" i="3"/>
  <c r="AJ1670" i="3" s="1"/>
  <c r="BI1588" i="3"/>
  <c r="AJ1588" i="3" s="1"/>
  <c r="BI1586" i="3"/>
  <c r="AJ1586" i="3" s="1"/>
  <c r="BI1583" i="3"/>
  <c r="AJ1583" i="3" s="1"/>
  <c r="BI1582" i="3"/>
  <c r="AJ1582" i="3" s="1"/>
  <c r="BI1578" i="3"/>
  <c r="AJ1578" i="3" s="1"/>
  <c r="BI1575" i="3"/>
  <c r="AJ1575" i="3" s="1"/>
  <c r="BI1448" i="3"/>
  <c r="AJ1448" i="3" s="1"/>
  <c r="BI1320" i="3"/>
  <c r="AJ1320" i="3" s="1"/>
  <c r="BI1316" i="3"/>
  <c r="AJ1316" i="3" s="1"/>
  <c r="BI1312" i="3"/>
  <c r="AJ1312" i="3" s="1"/>
  <c r="BI1223" i="3"/>
  <c r="AJ1223" i="3" s="1"/>
  <c r="BI1200" i="3"/>
  <c r="AJ1200" i="3" s="1"/>
  <c r="BI1195" i="3"/>
  <c r="AJ1195" i="3" s="1"/>
  <c r="BI1022" i="3"/>
  <c r="AJ1022" i="3" s="1"/>
  <c r="BI1018" i="3"/>
  <c r="AJ1018" i="3" s="1"/>
  <c r="BI1014" i="3"/>
  <c r="AJ1014" i="3" s="1"/>
  <c r="BI1010" i="3"/>
  <c r="AJ1010" i="3" s="1"/>
  <c r="BI887" i="3"/>
  <c r="AJ887" i="3" s="1"/>
  <c r="AF888" i="3"/>
  <c r="BI885" i="3"/>
  <c r="AJ885" i="3" s="1"/>
  <c r="BI878" i="3"/>
  <c r="AJ878" i="3" s="1"/>
  <c r="BI876" i="3"/>
  <c r="AJ876" i="3" s="1"/>
  <c r="BI873" i="3"/>
  <c r="AJ873" i="3" s="1"/>
  <c r="BI872" i="3"/>
  <c r="AJ872" i="3" s="1"/>
  <c r="BI871" i="3"/>
  <c r="AJ871" i="3" s="1"/>
  <c r="BI869" i="3"/>
  <c r="AJ869" i="3" s="1"/>
  <c r="BI868" i="3"/>
  <c r="AJ868" i="3" s="1"/>
  <c r="BI867" i="3"/>
  <c r="AJ867" i="3" s="1"/>
  <c r="BI866" i="3"/>
  <c r="AJ866" i="3" s="1"/>
  <c r="BI864" i="3"/>
  <c r="AJ864" i="3" s="1"/>
  <c r="BI1656" i="3"/>
  <c r="AJ1656" i="3" s="1"/>
  <c r="BI2249" i="3"/>
  <c r="AJ2249" i="3" s="1"/>
  <c r="BI2253" i="3"/>
  <c r="AJ2253" i="3" s="1"/>
  <c r="BI61" i="3"/>
  <c r="AJ61" i="3" s="1"/>
  <c r="BI114" i="3"/>
  <c r="AJ114" i="3" s="1"/>
  <c r="BI1107" i="3"/>
  <c r="AJ1107" i="3" s="1"/>
  <c r="AC1130" i="3"/>
  <c r="BI1900" i="3"/>
  <c r="AJ1900" i="3" s="1"/>
  <c r="BI1765" i="3"/>
  <c r="AJ1765" i="3" s="1"/>
  <c r="BI1619" i="3"/>
  <c r="AJ1619" i="3" s="1"/>
  <c r="BI1899" i="3"/>
  <c r="AJ1899" i="3" s="1"/>
  <c r="BI1108" i="3"/>
  <c r="AJ1108" i="3" s="1"/>
  <c r="BI1112" i="3"/>
  <c r="AJ1112" i="3" s="1"/>
  <c r="BI1116" i="3"/>
  <c r="AJ1116" i="3" s="1"/>
  <c r="BI1120" i="3"/>
  <c r="AJ1120" i="3" s="1"/>
  <c r="BI727" i="3"/>
  <c r="AJ727" i="3" s="1"/>
  <c r="BI697" i="3"/>
  <c r="AJ697" i="3" s="1"/>
  <c r="BI670" i="3"/>
  <c r="AJ670" i="3" s="1"/>
  <c r="AF632" i="3"/>
  <c r="BI587" i="3"/>
  <c r="AJ587" i="3" s="1"/>
  <c r="BI194" i="3"/>
  <c r="AJ194" i="3" s="1"/>
  <c r="BI190" i="3"/>
  <c r="AJ190" i="3" s="1"/>
  <c r="BI1408" i="3"/>
  <c r="AJ1408" i="3" s="1"/>
  <c r="BI1409" i="3"/>
  <c r="AJ1409" i="3" s="1"/>
  <c r="BI1424" i="3"/>
  <c r="AJ1424" i="3" s="1"/>
  <c r="BI1426" i="3"/>
  <c r="AJ1426" i="3" s="1"/>
  <c r="BI1883" i="3"/>
  <c r="AJ1883" i="3" s="1"/>
  <c r="BI1878" i="3"/>
  <c r="AJ1878" i="3" s="1"/>
  <c r="BI1872" i="3"/>
  <c r="AJ1872" i="3" s="1"/>
  <c r="BI1855" i="3"/>
  <c r="AJ1855" i="3" s="1"/>
  <c r="BI1853" i="3"/>
  <c r="AJ1853" i="3" s="1"/>
  <c r="BI1847" i="3"/>
  <c r="AJ1847" i="3" s="1"/>
  <c r="BI1843" i="3"/>
  <c r="AJ1843" i="3" s="1"/>
  <c r="BI1783" i="3"/>
  <c r="AJ1783" i="3" s="1"/>
  <c r="BI1713" i="3"/>
  <c r="AJ1713" i="3" s="1"/>
  <c r="BI1704" i="3"/>
  <c r="AJ1704" i="3" s="1"/>
  <c r="BI1184" i="3"/>
  <c r="AJ1184" i="3" s="1"/>
  <c r="BI1180" i="3"/>
  <c r="AJ1180" i="3" s="1"/>
  <c r="BI1001" i="3"/>
  <c r="AJ1001" i="3" s="1"/>
  <c r="BI997" i="3"/>
  <c r="AJ997" i="3" s="1"/>
  <c r="BI970" i="3"/>
  <c r="AJ970" i="3" s="1"/>
  <c r="BI964" i="3"/>
  <c r="AJ964" i="3" s="1"/>
  <c r="BI958" i="3"/>
  <c r="AJ958" i="3" s="1"/>
  <c r="BI954" i="3"/>
  <c r="AJ954" i="3" s="1"/>
  <c r="BI951" i="3"/>
  <c r="AJ951" i="3" s="1"/>
  <c r="BI950" i="3"/>
  <c r="AJ950" i="3" s="1"/>
  <c r="BI948" i="3"/>
  <c r="AJ948" i="3" s="1"/>
  <c r="BI947" i="3"/>
  <c r="AJ947" i="3" s="1"/>
  <c r="BI946" i="3"/>
  <c r="AJ946" i="3" s="1"/>
  <c r="BI943" i="3"/>
  <c r="AJ943" i="3" s="1"/>
  <c r="BI941" i="3"/>
  <c r="AJ941" i="3" s="1"/>
  <c r="BI915" i="3"/>
  <c r="AJ915" i="3" s="1"/>
  <c r="BI914" i="3"/>
  <c r="AJ914" i="3" s="1"/>
  <c r="BI912" i="3"/>
  <c r="AJ912" i="3" s="1"/>
  <c r="BI911" i="3"/>
  <c r="AJ911" i="3" s="1"/>
  <c r="BI910" i="3"/>
  <c r="AJ910" i="3" s="1"/>
  <c r="BI907" i="3"/>
  <c r="AJ907" i="3" s="1"/>
  <c r="BI904" i="3"/>
  <c r="AJ904" i="3" s="1"/>
  <c r="BI903" i="3"/>
  <c r="AJ903" i="3" s="1"/>
  <c r="BI900" i="3"/>
  <c r="AJ900" i="3" s="1"/>
  <c r="BI897" i="3"/>
  <c r="AJ897" i="3" s="1"/>
  <c r="BI892" i="3"/>
  <c r="AJ892" i="3" s="1"/>
  <c r="S872" i="3"/>
  <c r="BI1763" i="3"/>
  <c r="AJ1763" i="3" s="1"/>
  <c r="BI1761" i="3"/>
  <c r="AJ1761" i="3" s="1"/>
  <c r="BI1759" i="3"/>
  <c r="AJ1759" i="3" s="1"/>
  <c r="BI1757" i="3"/>
  <c r="AJ1757" i="3" s="1"/>
  <c r="BI1755" i="3"/>
  <c r="AJ1755" i="3" s="1"/>
  <c r="BI1482" i="3"/>
  <c r="AJ1482" i="3" s="1"/>
  <c r="BI1480" i="3"/>
  <c r="AJ1480" i="3" s="1"/>
  <c r="BI1476" i="3"/>
  <c r="AJ1476" i="3" s="1"/>
  <c r="BI1395" i="3"/>
  <c r="AJ1395" i="3" s="1"/>
  <c r="BI1391" i="3"/>
  <c r="AJ1391" i="3" s="1"/>
  <c r="BI1378" i="3"/>
  <c r="AJ1378" i="3" s="1"/>
  <c r="AC872" i="3"/>
  <c r="AF639" i="3"/>
  <c r="BI262" i="3"/>
  <c r="AJ262" i="3" s="1"/>
  <c r="BI253" i="3"/>
  <c r="AJ253" i="3" s="1"/>
  <c r="BI252" i="3"/>
  <c r="AJ252" i="3" s="1"/>
  <c r="BI251" i="3"/>
  <c r="AJ251" i="3" s="1"/>
  <c r="BI250" i="3"/>
  <c r="AJ250" i="3" s="1"/>
  <c r="BI249" i="3"/>
  <c r="AJ249" i="3" s="1"/>
  <c r="BI248" i="3"/>
  <c r="AJ248" i="3" s="1"/>
  <c r="BI1694" i="3"/>
  <c r="AJ1694" i="3" s="1"/>
  <c r="BI1693" i="3"/>
  <c r="AJ1693" i="3" s="1"/>
  <c r="BI1735" i="3"/>
  <c r="AJ1735" i="3" s="1"/>
  <c r="BI1966" i="3"/>
  <c r="AJ1966" i="3" s="1"/>
  <c r="BI1970" i="3"/>
  <c r="AJ1970" i="3" s="1"/>
  <c r="BI1974" i="3"/>
  <c r="AJ1974" i="3" s="1"/>
  <c r="BI185" i="3"/>
  <c r="AJ185" i="3" s="1"/>
  <c r="BI138" i="3"/>
  <c r="AJ138" i="3" s="1"/>
  <c r="BI165" i="3"/>
  <c r="AJ165" i="3" s="1"/>
  <c r="BI863" i="3"/>
  <c r="AJ863" i="3" s="1"/>
  <c r="BI862" i="3"/>
  <c r="AJ862" i="3" s="1"/>
  <c r="BI861" i="3"/>
  <c r="AJ861" i="3" s="1"/>
  <c r="AF871" i="3"/>
  <c r="BI859" i="3"/>
  <c r="AJ859" i="3" s="1"/>
  <c r="BI858" i="3"/>
  <c r="AJ858" i="3" s="1"/>
  <c r="BI857" i="3"/>
  <c r="AJ857" i="3" s="1"/>
  <c r="BI856" i="3"/>
  <c r="AJ856" i="3" s="1"/>
  <c r="BI855" i="3"/>
  <c r="AJ855" i="3" s="1"/>
  <c r="BI854" i="3"/>
  <c r="AJ854" i="3" s="1"/>
  <c r="BI852" i="3"/>
  <c r="AJ852" i="3" s="1"/>
  <c r="BI851" i="3"/>
  <c r="AJ851" i="3" s="1"/>
  <c r="BI850" i="3"/>
  <c r="AJ850" i="3" s="1"/>
  <c r="BI848" i="3"/>
  <c r="AJ848" i="3" s="1"/>
  <c r="BI847" i="3"/>
  <c r="AJ847" i="3" s="1"/>
  <c r="BI846" i="3"/>
  <c r="AJ846" i="3" s="1"/>
  <c r="BI844" i="3"/>
  <c r="AJ844" i="3" s="1"/>
  <c r="BI843" i="3"/>
  <c r="AJ843" i="3" s="1"/>
  <c r="BI842" i="3"/>
  <c r="AJ842" i="3" s="1"/>
  <c r="BI840" i="3"/>
  <c r="AJ840" i="3" s="1"/>
  <c r="BI838" i="3"/>
  <c r="AJ838" i="3" s="1"/>
  <c r="BI835" i="3"/>
  <c r="AJ835" i="3" s="1"/>
  <c r="BI833" i="3"/>
  <c r="AJ833" i="3" s="1"/>
  <c r="BI806" i="3"/>
  <c r="AJ806" i="3" s="1"/>
  <c r="BI804" i="3"/>
  <c r="AJ804" i="3" s="1"/>
  <c r="BI803" i="3"/>
  <c r="AJ803" i="3" s="1"/>
  <c r="BI802" i="3"/>
  <c r="AJ802" i="3" s="1"/>
  <c r="BI800" i="3"/>
  <c r="AJ800" i="3" s="1"/>
  <c r="BI799" i="3"/>
  <c r="AJ799" i="3" s="1"/>
  <c r="BI798" i="3"/>
  <c r="AJ798" i="3" s="1"/>
  <c r="BI794" i="3"/>
  <c r="AJ794" i="3" s="1"/>
  <c r="BI791" i="3"/>
  <c r="AJ791" i="3" s="1"/>
  <c r="BI788" i="3"/>
  <c r="AJ788" i="3" s="1"/>
  <c r="BI780" i="3"/>
  <c r="AJ780" i="3" s="1"/>
  <c r="BI779" i="3"/>
  <c r="AJ779" i="3" s="1"/>
  <c r="BI778" i="3"/>
  <c r="AJ778" i="3" s="1"/>
  <c r="BI772" i="3"/>
  <c r="AJ772" i="3" s="1"/>
  <c r="BI771" i="3"/>
  <c r="AJ771" i="3" s="1"/>
  <c r="BI770" i="3"/>
  <c r="AJ770" i="3" s="1"/>
  <c r="BI768" i="3"/>
  <c r="AJ768" i="3" s="1"/>
  <c r="BI766" i="3"/>
  <c r="AJ766" i="3" s="1"/>
  <c r="BI764" i="3"/>
  <c r="AJ764" i="3" s="1"/>
  <c r="BI763" i="3"/>
  <c r="AJ763" i="3" s="1"/>
  <c r="BI761" i="3"/>
  <c r="AJ761" i="3" s="1"/>
  <c r="BI760" i="3"/>
  <c r="AJ760" i="3" s="1"/>
  <c r="BI759" i="3"/>
  <c r="AJ759" i="3" s="1"/>
  <c r="BI755" i="3"/>
  <c r="AJ755" i="3" s="1"/>
  <c r="BI753" i="3"/>
  <c r="AJ753" i="3" s="1"/>
  <c r="BI752" i="3"/>
  <c r="AJ752" i="3" s="1"/>
  <c r="BI749" i="3"/>
  <c r="AJ749" i="3" s="1"/>
  <c r="BI741" i="3"/>
  <c r="AJ741" i="3" s="1"/>
  <c r="BI704" i="3"/>
  <c r="AJ704" i="3" s="1"/>
  <c r="BI703" i="3"/>
  <c r="AJ703" i="3" s="1"/>
  <c r="BI652" i="3"/>
  <c r="AJ652" i="3" s="1"/>
  <c r="BI646" i="3"/>
  <c r="AJ646" i="3" s="1"/>
  <c r="BI298" i="3"/>
  <c r="AJ298" i="3" s="1"/>
  <c r="BI297" i="3"/>
  <c r="AJ297" i="3" s="1"/>
  <c r="BI288" i="3"/>
  <c r="AJ288" i="3" s="1"/>
  <c r="BI287" i="3"/>
  <c r="AJ287" i="3" s="1"/>
  <c r="BI286" i="3"/>
  <c r="AJ286" i="3" s="1"/>
  <c r="BI285" i="3"/>
  <c r="AJ285" i="3" s="1"/>
  <c r="BI284" i="3"/>
  <c r="AJ284" i="3" s="1"/>
  <c r="BI1361" i="3"/>
  <c r="AJ1361" i="3" s="1"/>
  <c r="BI1362" i="3"/>
  <c r="AJ1362" i="3" s="1"/>
  <c r="BI1363" i="3"/>
  <c r="AJ1363" i="3" s="1"/>
  <c r="BI1371" i="3"/>
  <c r="AJ1371" i="3" s="1"/>
  <c r="BI1379" i="3"/>
  <c r="AJ1379" i="3" s="1"/>
  <c r="BI1381" i="3"/>
  <c r="AJ1381" i="3" s="1"/>
  <c r="BI1388" i="3"/>
  <c r="AJ1388" i="3" s="1"/>
  <c r="BI1389" i="3"/>
  <c r="AJ1389" i="3" s="1"/>
  <c r="BI1397" i="3"/>
  <c r="AJ1397" i="3" s="1"/>
  <c r="BI619" i="3"/>
  <c r="AJ619" i="3" s="1"/>
  <c r="BI729" i="3"/>
  <c r="AJ729" i="3" s="1"/>
  <c r="BI731" i="3"/>
  <c r="AJ731" i="3" s="1"/>
  <c r="BI1043" i="3"/>
  <c r="AJ1043" i="3" s="1"/>
  <c r="BI2137" i="3"/>
  <c r="AJ2137" i="3" s="1"/>
  <c r="BI2190" i="3"/>
  <c r="AJ2190" i="3" s="1"/>
  <c r="BI2192" i="3"/>
  <c r="AJ2192" i="3" s="1"/>
  <c r="BI2194" i="3"/>
  <c r="AJ2194" i="3" s="1"/>
  <c r="BI2196" i="3"/>
  <c r="AJ2196" i="3" s="1"/>
  <c r="BI2198" i="3"/>
  <c r="AJ2198" i="3" s="1"/>
  <c r="BI2200" i="3"/>
  <c r="AJ2200" i="3" s="1"/>
  <c r="BI2202" i="3"/>
  <c r="AJ2202" i="3" s="1"/>
  <c r="BI2204" i="3"/>
  <c r="AJ2204" i="3" s="1"/>
  <c r="BI1669" i="3"/>
  <c r="AJ1669" i="3" s="1"/>
  <c r="BI1648" i="3"/>
  <c r="AJ1648" i="3" s="1"/>
  <c r="BI796" i="3"/>
  <c r="AJ796" i="3" s="1"/>
  <c r="AD1246" i="3"/>
  <c r="L2121" i="3"/>
  <c r="O1106" i="3"/>
  <c r="J896" i="3"/>
  <c r="Q1212" i="3"/>
  <c r="H855" i="3"/>
  <c r="H690" i="3"/>
  <c r="M1246" i="3"/>
  <c r="J1031" i="3"/>
  <c r="M1537" i="3"/>
  <c r="AC1503" i="3"/>
  <c r="U2103" i="3"/>
  <c r="U1856" i="3"/>
  <c r="K1691" i="3"/>
  <c r="Z1324" i="3"/>
  <c r="J968" i="3"/>
  <c r="L2224" i="3"/>
  <c r="AC1202" i="3"/>
  <c r="Z741" i="3"/>
  <c r="Q1795" i="3"/>
  <c r="K1467" i="3"/>
  <c r="BI1321" i="3"/>
  <c r="AJ1321" i="3" s="1"/>
  <c r="BI1317" i="3"/>
  <c r="AJ1317" i="3" s="1"/>
  <c r="BI1313" i="3"/>
  <c r="AJ1313" i="3" s="1"/>
  <c r="BI1309" i="3"/>
  <c r="AJ1309" i="3" s="1"/>
  <c r="BI879" i="3"/>
  <c r="AJ879" i="3" s="1"/>
  <c r="BI1667" i="3"/>
  <c r="AJ1667" i="3" s="1"/>
  <c r="BI261" i="3"/>
  <c r="AJ261" i="3" s="1"/>
  <c r="BI2110" i="3"/>
  <c r="AJ2110" i="3" s="1"/>
  <c r="BI2056" i="3"/>
  <c r="AJ2056" i="3" s="1"/>
  <c r="BI1647" i="3"/>
  <c r="AJ1647" i="3" s="1"/>
  <c r="AF864" i="3"/>
  <c r="BI834" i="3"/>
  <c r="AJ834" i="3" s="1"/>
  <c r="BI797" i="3"/>
  <c r="AJ797" i="3" s="1"/>
  <c r="AF723" i="3"/>
  <c r="BI2184" i="3"/>
  <c r="AJ2184" i="3" s="1"/>
  <c r="BI2120" i="3"/>
  <c r="AJ2120" i="3" s="1"/>
  <c r="BI1940" i="3"/>
  <c r="AJ1940" i="3" s="1"/>
  <c r="BI1880" i="3"/>
  <c r="AJ1880" i="3" s="1"/>
  <c r="BI1846" i="3"/>
  <c r="AJ1846" i="3" s="1"/>
  <c r="BI1839" i="3"/>
  <c r="AJ1839" i="3" s="1"/>
  <c r="BI1831" i="3"/>
  <c r="AJ1831" i="3" s="1"/>
  <c r="BI1701" i="3"/>
  <c r="AJ1701" i="3" s="1"/>
  <c r="BI1597" i="3"/>
  <c r="AJ1597" i="3" s="1"/>
  <c r="BI1596" i="3"/>
  <c r="AJ1596" i="3" s="1"/>
  <c r="BI1505" i="3"/>
  <c r="AJ1505" i="3" s="1"/>
  <c r="BI1503" i="3"/>
  <c r="AJ1503" i="3" s="1"/>
  <c r="BI1502" i="3"/>
  <c r="AJ1502" i="3" s="1"/>
  <c r="BI1495" i="3"/>
  <c r="AJ1495" i="3" s="1"/>
  <c r="BI1494" i="3"/>
  <c r="AJ1494" i="3" s="1"/>
  <c r="BI1492" i="3"/>
  <c r="AJ1492" i="3" s="1"/>
  <c r="BI1489" i="3"/>
  <c r="AJ1489" i="3" s="1"/>
  <c r="BI1487" i="3"/>
  <c r="AJ1487" i="3" s="1"/>
  <c r="BI1486" i="3"/>
  <c r="AJ1486" i="3" s="1"/>
  <c r="BI1485" i="3"/>
  <c r="AJ1485" i="3" s="1"/>
  <c r="BI1484" i="3"/>
  <c r="AJ1484" i="3" s="1"/>
  <c r="BI1481" i="3"/>
  <c r="AJ1481" i="3" s="1"/>
  <c r="BI1477" i="3"/>
  <c r="AJ1477" i="3" s="1"/>
  <c r="BI1473" i="3"/>
  <c r="AJ1473" i="3" s="1"/>
  <c r="BI1467" i="3"/>
  <c r="AJ1467" i="3" s="1"/>
  <c r="BI1465" i="3"/>
  <c r="AJ1465" i="3" s="1"/>
  <c r="BI1463" i="3"/>
  <c r="AJ1463" i="3" s="1"/>
  <c r="BI1365" i="3"/>
  <c r="AJ1365" i="3" s="1"/>
  <c r="BI1326" i="3"/>
  <c r="AJ1326" i="3" s="1"/>
  <c r="BI1237" i="3"/>
  <c r="AJ1237" i="3" s="1"/>
  <c r="BI1233" i="3"/>
  <c r="AJ1233" i="3" s="1"/>
  <c r="BI1229" i="3"/>
  <c r="AJ1229" i="3" s="1"/>
  <c r="BI1225" i="3"/>
  <c r="AJ1225" i="3" s="1"/>
  <c r="BI1221" i="3"/>
  <c r="AJ1221" i="3" s="1"/>
  <c r="BI1220" i="3"/>
  <c r="AJ1220" i="3" s="1"/>
  <c r="BI1216" i="3"/>
  <c r="AJ1216" i="3" s="1"/>
  <c r="BI1215" i="3"/>
  <c r="AJ1215" i="3" s="1"/>
  <c r="BI1204" i="3"/>
  <c r="AJ1204" i="3" s="1"/>
  <c r="BI1181" i="3"/>
  <c r="AJ1181" i="3" s="1"/>
  <c r="BI1177" i="3"/>
  <c r="AJ1177" i="3" s="1"/>
  <c r="BI1176" i="3"/>
  <c r="AJ1176" i="3" s="1"/>
  <c r="BI1174" i="3"/>
  <c r="AJ1174" i="3" s="1"/>
  <c r="BI1172" i="3"/>
  <c r="AJ1172" i="3" s="1"/>
  <c r="BI1063" i="3"/>
  <c r="AJ1063" i="3" s="1"/>
  <c r="BI1024" i="3"/>
  <c r="AJ1024" i="3" s="1"/>
  <c r="BI1023" i="3"/>
  <c r="AJ1023" i="3" s="1"/>
  <c r="BI1019" i="3"/>
  <c r="AJ1019" i="3" s="1"/>
  <c r="BI1015" i="3"/>
  <c r="AJ1015" i="3" s="1"/>
  <c r="BI1012" i="3"/>
  <c r="AJ1012" i="3" s="1"/>
  <c r="BI1011" i="3"/>
  <c r="AJ1011" i="3" s="1"/>
  <c r="BI959" i="3"/>
  <c r="AJ959" i="3" s="1"/>
  <c r="BI839" i="3"/>
  <c r="AJ839" i="3" s="1"/>
  <c r="BI795" i="3"/>
  <c r="AJ795" i="3" s="1"/>
  <c r="BI787" i="3"/>
  <c r="AJ787" i="3" s="1"/>
  <c r="BI783" i="3"/>
  <c r="AJ783" i="3" s="1"/>
  <c r="BI769" i="3"/>
  <c r="AJ769" i="3" s="1"/>
  <c r="BI723" i="3"/>
  <c r="AJ723" i="3" s="1"/>
  <c r="BI929" i="3"/>
  <c r="AJ929" i="3" s="1"/>
  <c r="AD906" i="3"/>
  <c r="P891" i="3"/>
  <c r="BI1483" i="3"/>
  <c r="AJ1483" i="3" s="1"/>
  <c r="BI1733" i="3"/>
  <c r="AJ1733" i="3" s="1"/>
  <c r="BI1785" i="3"/>
  <c r="AJ1785" i="3" s="1"/>
  <c r="BI2227" i="3"/>
  <c r="AJ2227" i="3" s="1"/>
  <c r="BI2229" i="3"/>
  <c r="AJ2229" i="3" s="1"/>
  <c r="BI2231" i="3"/>
  <c r="AJ2231" i="3" s="1"/>
  <c r="BI2246" i="3"/>
  <c r="AJ2246" i="3" s="1"/>
  <c r="BI2262" i="3"/>
  <c r="AJ2262" i="3" s="1"/>
  <c r="BI58" i="3"/>
  <c r="AJ58" i="3" s="1"/>
  <c r="BI191" i="3"/>
  <c r="AJ191" i="3" s="1"/>
  <c r="BI199" i="3"/>
  <c r="AJ199" i="3" s="1"/>
  <c r="BI632" i="3"/>
  <c r="AJ632" i="3" s="1"/>
  <c r="BI640" i="3"/>
  <c r="AJ640" i="3" s="1"/>
  <c r="BI724" i="3"/>
  <c r="AJ724" i="3" s="1"/>
  <c r="BI736" i="3"/>
  <c r="AJ736" i="3" s="1"/>
  <c r="BI888" i="3"/>
  <c r="AJ888" i="3" s="1"/>
  <c r="BI1399" i="3"/>
  <c r="BI1401" i="3"/>
  <c r="AJ1401" i="3" s="1"/>
  <c r="BI1403" i="3"/>
  <c r="AJ1403" i="3" s="1"/>
  <c r="BI1405" i="3"/>
  <c r="AJ1405" i="3" s="1"/>
  <c r="BI1413" i="3"/>
  <c r="AJ1413" i="3" s="1"/>
  <c r="BI1421" i="3"/>
  <c r="AJ1421" i="3" s="1"/>
  <c r="BI1425" i="3"/>
  <c r="AJ1425" i="3" s="1"/>
  <c r="BI1429" i="3"/>
  <c r="AJ1429" i="3" s="1"/>
  <c r="BI1431" i="3"/>
  <c r="AJ1431" i="3" s="1"/>
  <c r="BI1091" i="3"/>
  <c r="AJ1091" i="3" s="1"/>
  <c r="BI1095" i="3"/>
  <c r="AJ1095" i="3" s="1"/>
  <c r="BI1103" i="3"/>
  <c r="AJ1103" i="3" s="1"/>
  <c r="BI1114" i="3"/>
  <c r="AJ1114" i="3" s="1"/>
  <c r="BI1138" i="3"/>
  <c r="AJ1138" i="3" s="1"/>
  <c r="BI1142" i="3"/>
  <c r="AJ1142" i="3" s="1"/>
  <c r="BI1146" i="3"/>
  <c r="AJ1146" i="3" s="1"/>
  <c r="BI1154" i="3"/>
  <c r="AJ1154" i="3" s="1"/>
  <c r="BI1158" i="3"/>
  <c r="AJ1158" i="3" s="1"/>
  <c r="BI476" i="3"/>
  <c r="AJ476" i="3" s="1"/>
  <c r="BI324" i="3"/>
  <c r="AJ324" i="3" s="1"/>
  <c r="BI322" i="3"/>
  <c r="AJ322" i="3" s="1"/>
  <c r="BI265" i="3"/>
  <c r="AJ265" i="3" s="1"/>
  <c r="BI263" i="3"/>
  <c r="AJ263" i="3" s="1"/>
  <c r="BI223" i="3"/>
  <c r="AJ223" i="3" s="1"/>
  <c r="BI222" i="3"/>
  <c r="AJ222" i="3" s="1"/>
  <c r="BI1432" i="3"/>
  <c r="AJ1432" i="3" s="1"/>
  <c r="BI1517" i="3"/>
  <c r="AJ1517" i="3" s="1"/>
  <c r="BI1519" i="3"/>
  <c r="AJ1519" i="3" s="1"/>
  <c r="BI1521" i="3"/>
  <c r="AJ1521" i="3" s="1"/>
  <c r="BI1525" i="3"/>
  <c r="AJ1525" i="3" s="1"/>
  <c r="BI1529" i="3"/>
  <c r="AJ1529" i="3" s="1"/>
  <c r="BI1551" i="3"/>
  <c r="AJ1551" i="3" s="1"/>
  <c r="BI1618" i="3"/>
  <c r="AJ1618" i="3" s="1"/>
  <c r="BI1732" i="3"/>
  <c r="AJ1732" i="3" s="1"/>
  <c r="BI1734" i="3"/>
  <c r="AJ1734" i="3" s="1"/>
  <c r="BI1740" i="3"/>
  <c r="AJ1740" i="3" s="1"/>
  <c r="BI1744" i="3"/>
  <c r="AJ1744" i="3" s="1"/>
  <c r="BI1746" i="3"/>
  <c r="AJ1746" i="3" s="1"/>
  <c r="BI1774" i="3"/>
  <c r="AJ1774" i="3" s="1"/>
  <c r="BI1788" i="3"/>
  <c r="AJ1788" i="3" s="1"/>
  <c r="BI1796" i="3"/>
  <c r="AJ1796" i="3" s="1"/>
  <c r="BI1798" i="3"/>
  <c r="AJ1798" i="3" s="1"/>
  <c r="BI1802" i="3"/>
  <c r="AJ1802" i="3" s="1"/>
  <c r="BI1804" i="3"/>
  <c r="AJ1804" i="3" s="1"/>
  <c r="BI1816" i="3"/>
  <c r="AJ1816" i="3" s="1"/>
  <c r="BI1818" i="3"/>
  <c r="AJ1818" i="3" s="1"/>
  <c r="BI1820" i="3"/>
  <c r="AJ1820" i="3" s="1"/>
  <c r="BI1822" i="3"/>
  <c r="AJ1822" i="3" s="1"/>
  <c r="BI1939" i="3"/>
  <c r="AJ1939" i="3" s="1"/>
  <c r="BI1941" i="3"/>
  <c r="AJ1941" i="3" s="1"/>
  <c r="BI1957" i="3"/>
  <c r="AJ1957" i="3" s="1"/>
  <c r="BI1959" i="3"/>
  <c r="AJ1959" i="3" s="1"/>
  <c r="BI1963" i="3"/>
  <c r="AJ1963" i="3" s="1"/>
  <c r="BI1965" i="3"/>
  <c r="AJ1965" i="3" s="1"/>
  <c r="BI1982" i="3"/>
  <c r="AJ1982" i="3" s="1"/>
  <c r="BI2238" i="3"/>
  <c r="AJ2238" i="3" s="1"/>
  <c r="BI2240" i="3"/>
  <c r="AJ2240" i="3" s="1"/>
  <c r="BI2247" i="3"/>
  <c r="AJ2247" i="3" s="1"/>
  <c r="BI2257" i="3"/>
  <c r="AJ2257" i="3" s="1"/>
  <c r="BI2261" i="3"/>
  <c r="AJ2261" i="3" s="1"/>
  <c r="BI2265" i="3"/>
  <c r="AJ2265" i="3" s="1"/>
  <c r="BI2267" i="3"/>
  <c r="AJ2267" i="3" s="1"/>
  <c r="BI2269" i="3"/>
  <c r="AJ2269" i="3" s="1"/>
  <c r="BI2271" i="3"/>
  <c r="AJ2271" i="3" s="1"/>
  <c r="BI2256" i="3"/>
  <c r="AJ2256" i="3" s="1"/>
  <c r="BI2260" i="3"/>
  <c r="AJ2260" i="3" s="1"/>
  <c r="BI2268" i="3"/>
  <c r="AJ2268" i="3" s="1"/>
  <c r="BI2264" i="3"/>
  <c r="AJ2264" i="3" s="1"/>
  <c r="BI168" i="3"/>
  <c r="AJ168" i="3" s="1"/>
  <c r="BI200" i="3"/>
  <c r="AJ200" i="3" s="1"/>
  <c r="BI621" i="3"/>
  <c r="AJ621" i="3" s="1"/>
  <c r="BI625" i="3"/>
  <c r="AJ625" i="3" s="1"/>
  <c r="BI633" i="3"/>
  <c r="AJ633" i="3" s="1"/>
  <c r="BI637" i="3"/>
  <c r="AJ637" i="3" s="1"/>
  <c r="BI641" i="3"/>
  <c r="AJ641" i="3" s="1"/>
  <c r="BI725" i="3"/>
  <c r="AJ725" i="3" s="1"/>
  <c r="BI733" i="3"/>
  <c r="AJ733" i="3" s="1"/>
  <c r="BI1327" i="3"/>
  <c r="AJ1327" i="3" s="1"/>
  <c r="BI1400" i="3"/>
  <c r="AJ1400" i="3" s="1"/>
  <c r="BI1402" i="3"/>
  <c r="AJ1402" i="3" s="1"/>
  <c r="BI1404" i="3"/>
  <c r="AJ1404" i="3" s="1"/>
  <c r="BI1412" i="3"/>
  <c r="AJ1412" i="3" s="1"/>
  <c r="BI1420" i="3"/>
  <c r="AJ1420" i="3" s="1"/>
  <c r="BI1422" i="3"/>
  <c r="AJ1422" i="3" s="1"/>
  <c r="BI1430" i="3"/>
  <c r="AJ1430" i="3" s="1"/>
  <c r="BI1438" i="3"/>
  <c r="AJ1438" i="3" s="1"/>
  <c r="BI2160" i="3"/>
  <c r="AJ2160" i="3" s="1"/>
  <c r="BI2191" i="3"/>
  <c r="AJ2191" i="3" s="1"/>
  <c r="BI2195" i="3"/>
  <c r="AJ2195" i="3" s="1"/>
  <c r="BI2203" i="3"/>
  <c r="AJ2203" i="3" s="1"/>
  <c r="BI1147" i="3"/>
  <c r="AJ1147" i="3" s="1"/>
  <c r="BI1151" i="3"/>
  <c r="AJ1151" i="3" s="1"/>
  <c r="BI1155" i="3"/>
  <c r="AJ1155" i="3" s="1"/>
  <c r="BI1163" i="3"/>
  <c r="AJ1163" i="3" s="1"/>
  <c r="BI942" i="3"/>
  <c r="AJ942" i="3" s="1"/>
  <c r="BI938" i="3"/>
  <c r="AJ938" i="3" s="1"/>
  <c r="BI1087" i="3"/>
  <c r="AJ1087" i="3" s="1"/>
  <c r="BI1511" i="3"/>
  <c r="AJ1511" i="3" s="1"/>
  <c r="BI1780" i="3"/>
  <c r="AJ1780" i="3" s="1"/>
  <c r="BI1778" i="3"/>
  <c r="AJ1778" i="3" s="1"/>
  <c r="BI1736" i="3"/>
  <c r="AJ1736" i="3" s="1"/>
  <c r="BI1712" i="3"/>
  <c r="AJ1712" i="3" s="1"/>
  <c r="BI1838" i="3"/>
  <c r="AJ1838" i="3" s="1"/>
  <c r="BI1837" i="3"/>
  <c r="AJ1837" i="3" s="1"/>
  <c r="BI1834" i="3"/>
  <c r="AJ1834" i="3" s="1"/>
  <c r="BI1873" i="3"/>
  <c r="AJ1873" i="3" s="1"/>
  <c r="BI1983" i="3"/>
  <c r="AJ1983" i="3" s="1"/>
  <c r="BI899" i="3"/>
  <c r="AJ899" i="3" s="1"/>
  <c r="BI896" i="3"/>
  <c r="AJ896" i="3" s="1"/>
  <c r="AF891" i="3"/>
  <c r="BI215" i="3"/>
  <c r="AJ215" i="3" s="1"/>
  <c r="BI213" i="3"/>
  <c r="AJ213" i="3" s="1"/>
  <c r="BI136" i="3"/>
  <c r="AJ136" i="3" s="1"/>
  <c r="BI64" i="3"/>
  <c r="AJ64" i="3" s="1"/>
  <c r="EG363" i="8"/>
  <c r="EE759" i="8"/>
  <c r="L1462" i="3"/>
  <c r="B1133" i="3"/>
  <c r="L1169" i="3"/>
  <c r="BI1437" i="3"/>
  <c r="AJ1437" i="3" s="1"/>
  <c r="M1664" i="3"/>
  <c r="B1145" i="3"/>
  <c r="K1980" i="3"/>
  <c r="C431" i="3"/>
  <c r="L1568" i="3"/>
  <c r="B644" i="3"/>
  <c r="J2069" i="3"/>
  <c r="EK4" i="8"/>
  <c r="B665" i="3"/>
  <c r="B1826" i="3"/>
  <c r="B1853" i="3"/>
  <c r="L1751" i="3"/>
  <c r="BI2234" i="3"/>
  <c r="AJ2234" i="3" s="1"/>
  <c r="BI2230" i="3"/>
  <c r="AJ2230" i="3" s="1"/>
  <c r="BI2226" i="3"/>
  <c r="AJ2226" i="3" s="1"/>
  <c r="BI2222" i="3"/>
  <c r="AJ2222" i="3" s="1"/>
  <c r="BI2239" i="3"/>
  <c r="AJ2239" i="3" s="1"/>
  <c r="BI2193" i="3"/>
  <c r="AJ2193" i="3" s="1"/>
  <c r="BI2197" i="3"/>
  <c r="AJ2197" i="3" s="1"/>
  <c r="BI2201" i="3"/>
  <c r="AJ2201" i="3" s="1"/>
  <c r="B1591" i="3"/>
  <c r="EG81" i="8"/>
  <c r="EG2851" i="8"/>
  <c r="EG1676" i="8"/>
  <c r="EE105" i="8"/>
  <c r="EE2596" i="8"/>
  <c r="EG715" i="8"/>
  <c r="EE906" i="8"/>
  <c r="EG1826" i="8"/>
  <c r="EG2921" i="8"/>
  <c r="EG111" i="8"/>
  <c r="B1913" i="3"/>
  <c r="B2003" i="3"/>
  <c r="M1709" i="3"/>
  <c r="B1220" i="3"/>
  <c r="J2055" i="3"/>
  <c r="EE583" i="8"/>
  <c r="EE2951" i="8"/>
  <c r="EE1696" i="8"/>
  <c r="EE649" i="8"/>
  <c r="EG3506" i="8"/>
  <c r="EE2" i="8"/>
  <c r="EE2717" i="8" s="1"/>
  <c r="B570" i="3"/>
  <c r="BE570" i="3" s="1"/>
  <c r="BI570" i="3" s="1"/>
  <c r="AJ570" i="3" s="1"/>
  <c r="EK3" i="8"/>
  <c r="EG831" i="8"/>
  <c r="EE2406" i="8"/>
  <c r="B1355" i="3"/>
  <c r="J2289" i="3"/>
  <c r="B1687" i="3"/>
  <c r="B1003" i="3"/>
  <c r="B830" i="3"/>
  <c r="B1167" i="3"/>
  <c r="B2099" i="3"/>
  <c r="B1830" i="3"/>
  <c r="L569" i="3"/>
  <c r="B1938" i="3"/>
  <c r="L2208" i="3"/>
  <c r="J2041" i="3"/>
  <c r="L1357" i="3"/>
  <c r="B2290" i="3"/>
  <c r="B1660" i="3"/>
  <c r="L1085" i="3"/>
  <c r="L2085" i="3"/>
  <c r="EE5" i="8"/>
  <c r="EE3" i="8"/>
  <c r="B1569" i="3"/>
  <c r="B1281" i="3"/>
  <c r="B1665" i="3"/>
  <c r="CY6" i="8"/>
  <c r="J22" i="8" s="1"/>
  <c r="L2119" i="3"/>
  <c r="B1752" i="3"/>
  <c r="B2087" i="3"/>
  <c r="B2209" i="3"/>
  <c r="C343" i="3"/>
  <c r="S966" i="3"/>
  <c r="B1688" i="3"/>
  <c r="J775" i="3"/>
  <c r="BI940" i="3"/>
  <c r="AJ940" i="3" s="1"/>
  <c r="BI935" i="3"/>
  <c r="AJ935" i="3" s="1"/>
  <c r="BI933" i="3"/>
  <c r="AJ933" i="3" s="1"/>
  <c r="BI932" i="3"/>
  <c r="AJ932" i="3" s="1"/>
  <c r="BI931" i="3"/>
  <c r="AJ931" i="3" s="1"/>
  <c r="BI928" i="3"/>
  <c r="AJ928" i="3" s="1"/>
  <c r="BI927" i="3"/>
  <c r="AJ927" i="3" s="1"/>
  <c r="BI926" i="3"/>
  <c r="AJ926" i="3" s="1"/>
  <c r="BI925" i="3"/>
  <c r="AJ925" i="3" s="1"/>
  <c r="BI924" i="3"/>
  <c r="AJ924" i="3" s="1"/>
  <c r="BI923" i="3"/>
  <c r="AJ923" i="3" s="1"/>
  <c r="BI922" i="3"/>
  <c r="AJ922" i="3" s="1"/>
  <c r="BI920" i="3"/>
  <c r="AJ920" i="3" s="1"/>
  <c r="BI919" i="3"/>
  <c r="AJ919" i="3" s="1"/>
  <c r="BI918" i="3"/>
  <c r="AJ918" i="3" s="1"/>
  <c r="BI917" i="3"/>
  <c r="AJ917" i="3" s="1"/>
  <c r="BI894" i="3"/>
  <c r="AJ894" i="3" s="1"/>
  <c r="BI893" i="3"/>
  <c r="AJ893" i="3" s="1"/>
  <c r="BI901" i="3"/>
  <c r="AJ901" i="3" s="1"/>
  <c r="BI905" i="3"/>
  <c r="AJ905" i="3" s="1"/>
  <c r="BI880" i="3"/>
  <c r="AJ880" i="3" s="1"/>
  <c r="BI902" i="3"/>
  <c r="AJ902" i="3" s="1"/>
  <c r="BI877" i="3"/>
  <c r="AJ877" i="3" s="1"/>
  <c r="BI881" i="3"/>
  <c r="AJ881" i="3" s="1"/>
  <c r="BI889" i="3"/>
  <c r="AJ889" i="3" s="1"/>
  <c r="BI793" i="3"/>
  <c r="AJ793" i="3" s="1"/>
  <c r="BI792" i="3"/>
  <c r="AJ792" i="3" s="1"/>
  <c r="BI785" i="3"/>
  <c r="AJ785" i="3" s="1"/>
  <c r="BI781" i="3"/>
  <c r="AJ781" i="3" s="1"/>
  <c r="BI774" i="3"/>
  <c r="AJ774" i="3" s="1"/>
  <c r="BI1417" i="3"/>
  <c r="AJ1417" i="3" s="1"/>
  <c r="BI1433" i="3"/>
  <c r="AJ1433" i="3" s="1"/>
  <c r="BI1444" i="3"/>
  <c r="AJ1444" i="3" s="1"/>
  <c r="BI1441" i="3"/>
  <c r="AJ1441" i="3" s="1"/>
  <c r="BI1439" i="3"/>
  <c r="AJ1439" i="3" s="1"/>
  <c r="BI1390" i="3"/>
  <c r="AJ1390" i="3" s="1"/>
  <c r="BI1536" i="3"/>
  <c r="AJ1536" i="3" s="1"/>
  <c r="BI1560" i="3"/>
  <c r="AJ1560" i="3" s="1"/>
  <c r="BI1556" i="3"/>
  <c r="AJ1556" i="3" s="1"/>
  <c r="BI1544" i="3"/>
  <c r="AJ1544" i="3" s="1"/>
  <c r="BI1557" i="3"/>
  <c r="AJ1557" i="3" s="1"/>
  <c r="BI1553" i="3"/>
  <c r="AJ1553" i="3" s="1"/>
  <c r="BI1549" i="3"/>
  <c r="AJ1549" i="3" s="1"/>
  <c r="BI1547" i="3"/>
  <c r="AJ1547" i="3" s="1"/>
  <c r="BI1545" i="3"/>
  <c r="AJ1545" i="3" s="1"/>
  <c r="BI1537" i="3"/>
  <c r="AJ1537" i="3" s="1"/>
  <c r="BI1535" i="3"/>
  <c r="AJ1535" i="3" s="1"/>
  <c r="BI1730" i="3"/>
  <c r="AJ1730" i="3" s="1"/>
  <c r="BI1728" i="3"/>
  <c r="AJ1728" i="3" s="1"/>
  <c r="BI1726" i="3"/>
  <c r="AJ1726" i="3" s="1"/>
  <c r="BI1722" i="3"/>
  <c r="AJ1722" i="3" s="1"/>
  <c r="BI1718" i="3"/>
  <c r="AJ1718" i="3" s="1"/>
  <c r="BI1714" i="3"/>
  <c r="AJ1714" i="3" s="1"/>
  <c r="BI1776" i="3"/>
  <c r="AJ1776" i="3" s="1"/>
  <c r="BI1752" i="3"/>
  <c r="AJ1752" i="3" s="1"/>
  <c r="BI1807" i="3"/>
  <c r="AJ1807" i="3" s="1"/>
  <c r="BI1819" i="3"/>
  <c r="AJ1819" i="3" s="1"/>
  <c r="BI1999" i="3"/>
  <c r="AJ1999" i="3" s="1"/>
  <c r="BI1995" i="3"/>
  <c r="AJ1995" i="3" s="1"/>
  <c r="BI1991" i="3"/>
  <c r="AJ1991" i="3" s="1"/>
  <c r="BI1987" i="3"/>
  <c r="AJ1987" i="3" s="1"/>
  <c r="BI2011" i="3"/>
  <c r="AJ2011" i="3" s="1"/>
  <c r="BI2007" i="3"/>
  <c r="AJ2007" i="3" s="1"/>
  <c r="BI2003" i="3"/>
  <c r="AJ2003" i="3" s="1"/>
  <c r="BI2251" i="3"/>
  <c r="AJ2251" i="3" s="1"/>
  <c r="BI2248" i="3"/>
  <c r="AJ2248" i="3" s="1"/>
  <c r="BI2252" i="3"/>
  <c r="AJ2252" i="3" s="1"/>
  <c r="BI2263" i="3"/>
  <c r="AJ2263" i="3" s="1"/>
  <c r="BI2214" i="3"/>
  <c r="AJ2214" i="3" s="1"/>
  <c r="BI2218" i="3"/>
  <c r="AJ2218" i="3" s="1"/>
  <c r="BI2211" i="3"/>
  <c r="AJ2211" i="3" s="1"/>
  <c r="BI2215" i="3"/>
  <c r="AJ2215" i="3" s="1"/>
  <c r="BI2219" i="3"/>
  <c r="AJ2219" i="3" s="1"/>
  <c r="BI2187" i="3"/>
  <c r="AJ2187" i="3" s="1"/>
  <c r="BI2175" i="3"/>
  <c r="AJ2175" i="3" s="1"/>
  <c r="BI2171" i="3"/>
  <c r="AJ2171" i="3" s="1"/>
  <c r="BI2169" i="3"/>
  <c r="AJ2169" i="3" s="1"/>
  <c r="BI2164" i="3"/>
  <c r="AJ2164" i="3" s="1"/>
  <c r="BI2143" i="3"/>
  <c r="AJ2143" i="3" s="1"/>
  <c r="BI2135" i="3"/>
  <c r="AJ2135" i="3" s="1"/>
  <c r="BI2125" i="3"/>
  <c r="AJ2125" i="3" s="1"/>
  <c r="BI2129" i="3"/>
  <c r="AJ2129" i="3" s="1"/>
  <c r="BI2063" i="3"/>
  <c r="AJ2063" i="3" s="1"/>
  <c r="BI2053" i="3"/>
  <c r="AJ2053" i="3" s="1"/>
  <c r="BI2048" i="3"/>
  <c r="AJ2048" i="3" s="1"/>
  <c r="BI2012" i="3"/>
  <c r="AJ2012" i="3" s="1"/>
  <c r="BI2008" i="3"/>
  <c r="AJ2008" i="3" s="1"/>
  <c r="BI2004" i="3"/>
  <c r="AJ2004" i="3" s="1"/>
  <c r="BI2010" i="3"/>
  <c r="AJ2010" i="3" s="1"/>
  <c r="BI2006" i="3"/>
  <c r="AJ2006" i="3" s="1"/>
  <c r="BI2002" i="3"/>
  <c r="AJ2002" i="3" s="1"/>
  <c r="BI2000" i="3"/>
  <c r="AJ2000" i="3" s="1"/>
  <c r="BI1998" i="3"/>
  <c r="AJ1998" i="3" s="1"/>
  <c r="BI1996" i="3"/>
  <c r="AJ1996" i="3" s="1"/>
  <c r="BI1994" i="3"/>
  <c r="AJ1994" i="3" s="1"/>
  <c r="BI1992" i="3"/>
  <c r="AJ1992" i="3" s="1"/>
  <c r="BI1990" i="3"/>
  <c r="AJ1990" i="3" s="1"/>
  <c r="BI1988" i="3"/>
  <c r="AJ1988" i="3" s="1"/>
  <c r="BI1986" i="3"/>
  <c r="AJ1986" i="3" s="1"/>
  <c r="BI1984" i="3"/>
  <c r="AJ1984" i="3" s="1"/>
  <c r="BI1962" i="3"/>
  <c r="AJ1962" i="3" s="1"/>
  <c r="BI1938" i="3"/>
  <c r="AJ1938" i="3" s="1"/>
  <c r="BI1958" i="3"/>
  <c r="AJ1958" i="3" s="1"/>
  <c r="BI1954" i="3"/>
  <c r="AJ1954" i="3" s="1"/>
  <c r="BI1950" i="3"/>
  <c r="AJ1950" i="3" s="1"/>
  <c r="BI1946" i="3"/>
  <c r="AJ1946" i="3" s="1"/>
  <c r="BI1942" i="3"/>
  <c r="AJ1942" i="3" s="1"/>
  <c r="BI1953" i="3"/>
  <c r="AJ1953" i="3" s="1"/>
  <c r="BI1949" i="3"/>
  <c r="AJ1949" i="3" s="1"/>
  <c r="BI1945" i="3"/>
  <c r="AJ1945" i="3" s="1"/>
  <c r="BI1975" i="3"/>
  <c r="AJ1975" i="3" s="1"/>
  <c r="BI1961" i="3"/>
  <c r="AJ1961" i="3" s="1"/>
  <c r="BI1914" i="3"/>
  <c r="AJ1914" i="3" s="1"/>
  <c r="BI1910" i="3"/>
  <c r="AJ1910" i="3" s="1"/>
  <c r="BI1906" i="3"/>
  <c r="AJ1906" i="3" s="1"/>
  <c r="BI1849" i="3"/>
  <c r="AJ1849" i="3" s="1"/>
  <c r="BI1832" i="3"/>
  <c r="AJ1832" i="3" s="1"/>
  <c r="BI1794" i="3"/>
  <c r="AJ1794" i="3" s="1"/>
  <c r="BI1803" i="3"/>
  <c r="AJ1803" i="3" s="1"/>
  <c r="BI1811" i="3"/>
  <c r="AJ1811" i="3" s="1"/>
  <c r="BI1786" i="3"/>
  <c r="AJ1786" i="3" s="1"/>
  <c r="BI1784" i="3"/>
  <c r="AJ1784" i="3" s="1"/>
  <c r="BI1782" i="3"/>
  <c r="AJ1782" i="3" s="1"/>
  <c r="BI1772" i="3"/>
  <c r="AJ1772" i="3" s="1"/>
  <c r="BI1770" i="3"/>
  <c r="AJ1770" i="3" s="1"/>
  <c r="BI1766" i="3"/>
  <c r="AJ1766" i="3" s="1"/>
  <c r="BI1764" i="3"/>
  <c r="AJ1764" i="3" s="1"/>
  <c r="BI1762" i="3"/>
  <c r="AJ1762" i="3" s="1"/>
  <c r="BI1760" i="3"/>
  <c r="AJ1760" i="3" s="1"/>
  <c r="BI1758" i="3"/>
  <c r="AJ1758" i="3" s="1"/>
  <c r="BI1756" i="3"/>
  <c r="AJ1756" i="3" s="1"/>
  <c r="BI1754" i="3"/>
  <c r="AJ1754" i="3" s="1"/>
  <c r="BI1528" i="3"/>
  <c r="AJ1528" i="3" s="1"/>
  <c r="BI1524" i="3"/>
  <c r="AJ1524" i="3" s="1"/>
  <c r="BI1508" i="3"/>
  <c r="AJ1508" i="3" s="1"/>
  <c r="BI1520" i="3"/>
  <c r="AJ1520" i="3" s="1"/>
  <c r="BI1512" i="3"/>
  <c r="AJ1512" i="3" s="1"/>
  <c r="BI1509" i="3"/>
  <c r="AJ1509" i="3" s="1"/>
  <c r="BI1414" i="3"/>
  <c r="AJ1414" i="3" s="1"/>
  <c r="BI1418" i="3"/>
  <c r="AJ1418" i="3" s="1"/>
  <c r="BI1434" i="3"/>
  <c r="AJ1434" i="3" s="1"/>
  <c r="BI1406" i="3"/>
  <c r="AJ1406" i="3" s="1"/>
  <c r="BI1410" i="3"/>
  <c r="AJ1410" i="3" s="1"/>
  <c r="BI1360" i="3"/>
  <c r="AJ1360" i="3" s="1"/>
  <c r="BI1364" i="3"/>
  <c r="AJ1364" i="3" s="1"/>
  <c r="BI1372" i="3"/>
  <c r="AJ1372" i="3" s="1"/>
  <c r="BI1380" i="3"/>
  <c r="AJ1380" i="3" s="1"/>
  <c r="BI1396" i="3"/>
  <c r="AJ1396" i="3" s="1"/>
  <c r="BI2182" i="3"/>
  <c r="AJ2182" i="3" s="1"/>
  <c r="BI2178" i="3"/>
  <c r="AJ2178" i="3" s="1"/>
  <c r="BI2170" i="3"/>
  <c r="AJ2170" i="3" s="1"/>
  <c r="BI2166" i="3"/>
  <c r="AJ2166" i="3" s="1"/>
  <c r="BI2069" i="3"/>
  <c r="AJ2069" i="3" s="1"/>
  <c r="BI2032" i="3"/>
  <c r="AJ2032" i="3" s="1"/>
  <c r="BI2017" i="3"/>
  <c r="AJ2017" i="3" s="1"/>
  <c r="BI1892" i="3"/>
  <c r="AJ1892" i="3" s="1"/>
  <c r="BI1885" i="3"/>
  <c r="AJ1885" i="3" s="1"/>
  <c r="BI1869" i="3"/>
  <c r="AJ1869" i="3" s="1"/>
  <c r="BI1852" i="3"/>
  <c r="AJ1852" i="3" s="1"/>
  <c r="BI1848" i="3"/>
  <c r="AJ1848" i="3" s="1"/>
  <c r="BI1322" i="3"/>
  <c r="AJ1322" i="3" s="1"/>
  <c r="BI1318" i="3"/>
  <c r="AJ1318" i="3" s="1"/>
  <c r="BI1314" i="3"/>
  <c r="AJ1314" i="3" s="1"/>
  <c r="BI1081" i="3"/>
  <c r="AJ1081" i="3" s="1"/>
  <c r="BI1007" i="3"/>
  <c r="AJ1007" i="3" s="1"/>
  <c r="BI176" i="3"/>
  <c r="AJ176" i="3" s="1"/>
  <c r="EG2976" i="8"/>
  <c r="EG218" i="8"/>
  <c r="EE929" i="8"/>
  <c r="J643" i="3" s="1"/>
  <c r="EG2146" i="8"/>
  <c r="EE218" i="8"/>
  <c r="EG2106" i="8"/>
  <c r="EG2596" i="8"/>
  <c r="EE2786" i="8"/>
  <c r="EG1591" i="8"/>
  <c r="EG181" i="8"/>
  <c r="AB1856" i="3"/>
  <c r="Z1172" i="3"/>
  <c r="J977" i="3"/>
  <c r="J1042" i="3"/>
  <c r="W1691" i="3"/>
  <c r="X1537" i="3"/>
  <c r="X1488" i="3"/>
  <c r="BI2236" i="3"/>
  <c r="AJ2236" i="3" s="1"/>
  <c r="BI2232" i="3"/>
  <c r="AJ2232" i="3" s="1"/>
  <c r="BI2228" i="3"/>
  <c r="AJ2228" i="3" s="1"/>
  <c r="BI2224" i="3"/>
  <c r="AJ2224" i="3" s="1"/>
  <c r="BI1923" i="3"/>
  <c r="AJ1923" i="3" s="1"/>
  <c r="H872" i="3"/>
  <c r="BI884" i="3"/>
  <c r="AJ884" i="3" s="1"/>
  <c r="BI1310" i="3"/>
  <c r="AJ1310" i="3" s="1"/>
  <c r="BI1330" i="3"/>
  <c r="AJ1330" i="3" s="1"/>
  <c r="BI2155" i="3"/>
  <c r="AJ2155" i="3" s="1"/>
  <c r="BI1126" i="3"/>
  <c r="AJ1126" i="3" s="1"/>
  <c r="BI2189" i="3"/>
  <c r="AJ2189" i="3" s="1"/>
  <c r="BI2180" i="3"/>
  <c r="AJ2180" i="3" s="1"/>
  <c r="BI2176" i="3"/>
  <c r="AJ2176" i="3" s="1"/>
  <c r="BI2172" i="3"/>
  <c r="AJ2172" i="3" s="1"/>
  <c r="BI2168" i="3"/>
  <c r="AJ2168" i="3" s="1"/>
  <c r="BI2067" i="3"/>
  <c r="AJ2067" i="3" s="1"/>
  <c r="BI2024" i="3"/>
  <c r="AJ2024" i="3" s="1"/>
  <c r="BI2020" i="3"/>
  <c r="AJ2020" i="3" s="1"/>
  <c r="BI1874" i="3"/>
  <c r="AJ1874" i="3" s="1"/>
  <c r="BI1854" i="3"/>
  <c r="AJ1854" i="3" s="1"/>
  <c r="BI1306" i="3"/>
  <c r="AJ1306" i="3" s="1"/>
  <c r="BI2221" i="3"/>
  <c r="AJ2221" i="3" s="1"/>
  <c r="BI172" i="3"/>
  <c r="AJ172" i="3" s="1"/>
  <c r="EG429" i="8"/>
  <c r="EG829" i="8"/>
  <c r="EG407" i="8"/>
  <c r="EG627" i="8"/>
  <c r="EE407" i="8"/>
  <c r="EE2246" i="8"/>
  <c r="EG1441" i="8"/>
  <c r="EE3176" i="8"/>
  <c r="EG930" i="8"/>
  <c r="EG1696" i="8"/>
  <c r="Y1106" i="3"/>
  <c r="BI2081" i="3"/>
  <c r="AJ2081" i="3" s="1"/>
  <c r="BI2061" i="3"/>
  <c r="AJ2061" i="3" s="1"/>
  <c r="BI2060" i="3"/>
  <c r="AJ2060" i="3" s="1"/>
  <c r="BI2033" i="3"/>
  <c r="AJ2033" i="3" s="1"/>
  <c r="BI2029" i="3"/>
  <c r="AJ2029" i="3" s="1"/>
  <c r="BI2021" i="3"/>
  <c r="AJ2021" i="3" s="1"/>
  <c r="BI1927" i="3"/>
  <c r="AJ1927" i="3" s="1"/>
  <c r="BI1915" i="3"/>
  <c r="AJ1915" i="3" s="1"/>
  <c r="BI1911" i="3"/>
  <c r="AJ1911" i="3" s="1"/>
  <c r="BI1907" i="3"/>
  <c r="AJ1907" i="3" s="1"/>
  <c r="BI1903" i="3"/>
  <c r="AJ1903" i="3" s="1"/>
  <c r="BI1897" i="3"/>
  <c r="AJ1897" i="3" s="1"/>
  <c r="BI1893" i="3"/>
  <c r="AJ1893" i="3" s="1"/>
  <c r="BI1882" i="3"/>
  <c r="AJ1882" i="3" s="1"/>
  <c r="BI1871" i="3"/>
  <c r="AJ1871" i="3" s="1"/>
  <c r="BI1845" i="3"/>
  <c r="AJ1845" i="3" s="1"/>
  <c r="BI737" i="3"/>
  <c r="AJ737" i="3" s="1"/>
  <c r="BI2245" i="3"/>
  <c r="AJ2245" i="3" s="1"/>
  <c r="BI1705" i="3"/>
  <c r="AJ1705" i="3" s="1"/>
  <c r="BI141" i="3"/>
  <c r="AJ141" i="3" s="1"/>
  <c r="BI137" i="3"/>
  <c r="AJ137" i="3" s="1"/>
  <c r="BI2291" i="3"/>
  <c r="AJ2291" i="3" s="1"/>
  <c r="BI2183" i="3"/>
  <c r="AJ2183" i="3" s="1"/>
  <c r="BI2181" i="3"/>
  <c r="AJ2181" i="3" s="1"/>
  <c r="BI2177" i="3"/>
  <c r="AJ2177" i="3" s="1"/>
  <c r="BI2167" i="3"/>
  <c r="AJ2167" i="3" s="1"/>
  <c r="BI2138" i="3"/>
  <c r="AJ2138" i="3" s="1"/>
  <c r="BI2100" i="3"/>
  <c r="AJ2100" i="3" s="1"/>
  <c r="BI2098" i="3"/>
  <c r="AJ2098" i="3" s="1"/>
  <c r="BI2071" i="3"/>
  <c r="AJ2071" i="3" s="1"/>
  <c r="BI2068" i="3"/>
  <c r="AJ2068" i="3" s="1"/>
  <c r="BI2038" i="3"/>
  <c r="AJ2038" i="3" s="1"/>
  <c r="BI2035" i="3"/>
  <c r="AJ2035" i="3" s="1"/>
  <c r="BI2031" i="3"/>
  <c r="AJ2031" i="3" s="1"/>
  <c r="BI2027" i="3"/>
  <c r="AJ2027" i="3" s="1"/>
  <c r="BI2023" i="3"/>
  <c r="AJ2023" i="3" s="1"/>
  <c r="BI1895" i="3"/>
  <c r="AJ1895" i="3" s="1"/>
  <c r="BI1884" i="3"/>
  <c r="AJ1884" i="3" s="1"/>
  <c r="BI1879" i="3"/>
  <c r="AJ1879" i="3" s="1"/>
  <c r="BI1691" i="3"/>
  <c r="AJ1691" i="3" s="1"/>
  <c r="BI1688" i="3"/>
  <c r="AJ1688" i="3" s="1"/>
  <c r="BI1686" i="3"/>
  <c r="AJ1686" i="3" s="1"/>
  <c r="BI1682" i="3"/>
  <c r="AJ1682" i="3" s="1"/>
  <c r="BI1572" i="3"/>
  <c r="AJ1572" i="3" s="1"/>
  <c r="BI1472" i="3"/>
  <c r="AJ1472" i="3" s="1"/>
  <c r="BI1139" i="3"/>
  <c r="AJ1139" i="3" s="1"/>
  <c r="BI988" i="3"/>
  <c r="AJ988" i="3" s="1"/>
  <c r="BI965" i="3"/>
  <c r="AJ965" i="3" s="1"/>
  <c r="BI955" i="3"/>
  <c r="AJ955" i="3" s="1"/>
  <c r="BI944" i="3"/>
  <c r="AJ944" i="3" s="1"/>
  <c r="BI939" i="3"/>
  <c r="AJ939" i="3" s="1"/>
  <c r="BI716" i="3"/>
  <c r="AJ716" i="3" s="1"/>
  <c r="BI1835" i="3"/>
  <c r="AJ1835" i="3" s="1"/>
  <c r="BI1570" i="3"/>
  <c r="AJ1570" i="3" s="1"/>
  <c r="BI1501" i="3"/>
  <c r="AJ1501" i="3" s="1"/>
  <c r="BI1497" i="3"/>
  <c r="AJ1497" i="3" s="1"/>
  <c r="BI728" i="3"/>
  <c r="AJ728" i="3" s="1"/>
  <c r="BI628" i="3"/>
  <c r="AJ628" i="3" s="1"/>
  <c r="BI624" i="3"/>
  <c r="AJ624" i="3" s="1"/>
  <c r="BI1697" i="3"/>
  <c r="AJ1697" i="3" s="1"/>
  <c r="BI1689" i="3"/>
  <c r="AJ1689" i="3" s="1"/>
  <c r="BI1652" i="3"/>
  <c r="AJ1652" i="3" s="1"/>
  <c r="BI1646" i="3"/>
  <c r="AJ1646" i="3" s="1"/>
  <c r="BI1642" i="3"/>
  <c r="AJ1642" i="3" s="1"/>
  <c r="BI1638" i="3"/>
  <c r="AJ1638" i="3" s="1"/>
  <c r="BI1634" i="3"/>
  <c r="AJ1634" i="3" s="1"/>
  <c r="BI1630" i="3"/>
  <c r="AJ1630" i="3" s="1"/>
  <c r="BI1610" i="3"/>
  <c r="AJ1610" i="3" s="1"/>
  <c r="BI1603" i="3"/>
  <c r="AJ1603" i="3" s="1"/>
  <c r="BI1599" i="3"/>
  <c r="AJ1599" i="3" s="1"/>
  <c r="BI1591" i="3"/>
  <c r="AJ1591" i="3" s="1"/>
  <c r="BI1584" i="3"/>
  <c r="AJ1584" i="3" s="1"/>
  <c r="BI1576" i="3"/>
  <c r="AJ1576" i="3" s="1"/>
  <c r="BI1571" i="3"/>
  <c r="AJ1571" i="3" s="1"/>
  <c r="BI1496" i="3"/>
  <c r="AJ1496" i="3" s="1"/>
  <c r="BI1493" i="3"/>
  <c r="AJ1493" i="3" s="1"/>
  <c r="BI1491" i="3"/>
  <c r="AJ1491" i="3" s="1"/>
  <c r="BI1490" i="3"/>
  <c r="AJ1490" i="3" s="1"/>
  <c r="BI1488" i="3"/>
  <c r="AJ1488" i="3" s="1"/>
  <c r="BI1479" i="3"/>
  <c r="AJ1479" i="3" s="1"/>
  <c r="BI1475" i="3"/>
  <c r="AJ1475" i="3" s="1"/>
  <c r="BI1451" i="3"/>
  <c r="AJ1451" i="3" s="1"/>
  <c r="BI1447" i="3"/>
  <c r="AJ1447" i="3" s="1"/>
  <c r="BI1442" i="3"/>
  <c r="AJ1442" i="3" s="1"/>
  <c r="BI1392" i="3"/>
  <c r="AJ1392" i="3" s="1"/>
  <c r="BI1375" i="3"/>
  <c r="AJ1375" i="3" s="1"/>
  <c r="BI1369" i="3"/>
  <c r="AJ1369" i="3" s="1"/>
  <c r="BI1366" i="3"/>
  <c r="AJ1366" i="3" s="1"/>
  <c r="BI1358" i="3"/>
  <c r="AJ1358" i="3" s="1"/>
  <c r="BI1319" i="3"/>
  <c r="AJ1319" i="3" s="1"/>
  <c r="BI1315" i="3"/>
  <c r="AJ1315" i="3" s="1"/>
  <c r="BI1311" i="3"/>
  <c r="AJ1311" i="3" s="1"/>
  <c r="BI1307" i="3"/>
  <c r="AJ1307" i="3" s="1"/>
  <c r="BI1211" i="3"/>
  <c r="AJ1211" i="3" s="1"/>
  <c r="BI1208" i="3"/>
  <c r="AJ1208" i="3" s="1"/>
  <c r="BI1201" i="3"/>
  <c r="AJ1201" i="3" s="1"/>
  <c r="BI1199" i="3"/>
  <c r="AJ1199" i="3" s="1"/>
  <c r="BI1197" i="3"/>
  <c r="AJ1197" i="3" s="1"/>
  <c r="BI1194" i="3"/>
  <c r="AJ1194" i="3" s="1"/>
  <c r="BI1193" i="3"/>
  <c r="AJ1193" i="3" s="1"/>
  <c r="BI1189" i="3"/>
  <c r="AJ1189" i="3" s="1"/>
  <c r="BI1178" i="3"/>
  <c r="AJ1178" i="3" s="1"/>
  <c r="BI1171" i="3"/>
  <c r="AJ1171" i="3" s="1"/>
  <c r="BI1143" i="3"/>
  <c r="AJ1143" i="3" s="1"/>
  <c r="BI1079" i="3"/>
  <c r="AJ1079" i="3" s="1"/>
  <c r="BI1078" i="3"/>
  <c r="AJ1078" i="3" s="1"/>
  <c r="BI1067" i="3"/>
  <c r="AJ1067" i="3" s="1"/>
  <c r="BI1055" i="3"/>
  <c r="AJ1055" i="3" s="1"/>
  <c r="BI1033" i="3"/>
  <c r="AJ1033" i="3" s="1"/>
  <c r="BI1020" i="3"/>
  <c r="AJ1020" i="3" s="1"/>
  <c r="BI1016" i="3"/>
  <c r="AJ1016" i="3" s="1"/>
  <c r="BI1013" i="3"/>
  <c r="AJ1013" i="3" s="1"/>
  <c r="BI732" i="3"/>
  <c r="AJ732" i="3" s="1"/>
  <c r="BI411" i="3"/>
  <c r="AJ411" i="3" s="1"/>
  <c r="BI192" i="3"/>
  <c r="AJ192" i="3" s="1"/>
  <c r="BI140" i="3"/>
  <c r="AJ140" i="3" s="1"/>
  <c r="BI1539" i="3"/>
  <c r="AJ1539" i="3" s="1"/>
  <c r="BI1555" i="3"/>
  <c r="AJ1555" i="3" s="1"/>
  <c r="BI197" i="3"/>
  <c r="AJ197" i="3" s="1"/>
  <c r="BI1308" i="3"/>
  <c r="AJ1308" i="3" s="1"/>
  <c r="BI1093" i="3"/>
  <c r="AJ1093" i="3" s="1"/>
  <c r="BI1097" i="3"/>
  <c r="AJ1097" i="3" s="1"/>
  <c r="BI1124" i="3"/>
  <c r="AJ1124" i="3" s="1"/>
  <c r="BI1128" i="3"/>
  <c r="AJ1128" i="3" s="1"/>
  <c r="BI1136" i="3"/>
  <c r="AJ1136" i="3" s="1"/>
  <c r="BI1140" i="3"/>
  <c r="AJ1140" i="3" s="1"/>
  <c r="BI1152" i="3"/>
  <c r="AJ1152" i="3" s="1"/>
  <c r="BI735" i="3"/>
  <c r="AJ735" i="3" s="1"/>
  <c r="BI410" i="3"/>
  <c r="AJ410" i="3" s="1"/>
  <c r="BI221" i="3"/>
  <c r="AJ221" i="3" s="1"/>
  <c r="BI153" i="3"/>
  <c r="AJ153" i="3" s="1"/>
  <c r="BI145" i="3"/>
  <c r="AJ145" i="3" s="1"/>
  <c r="BI2255" i="3"/>
  <c r="AJ2255" i="3" s="1"/>
  <c r="BI1102" i="3"/>
  <c r="AJ1102" i="3" s="1"/>
  <c r="BI1113" i="3"/>
  <c r="AJ1113" i="3" s="1"/>
  <c r="BI1129" i="3"/>
  <c r="AJ1129" i="3" s="1"/>
  <c r="BI1145" i="3"/>
  <c r="AJ1145" i="3" s="1"/>
  <c r="BI1149" i="3"/>
  <c r="AJ1149" i="3" s="1"/>
  <c r="BI1157" i="3"/>
  <c r="AJ1157" i="3" s="1"/>
  <c r="BI1161" i="3"/>
  <c r="AJ1161" i="3" s="1"/>
  <c r="BI1165" i="3"/>
  <c r="AJ1165" i="3" s="1"/>
  <c r="BI1086" i="3"/>
  <c r="AJ1086" i="3" s="1"/>
  <c r="BI1098" i="3"/>
  <c r="AJ1098" i="3" s="1"/>
  <c r="BI1094" i="3"/>
  <c r="AJ1094" i="3" s="1"/>
  <c r="BI1090" i="3"/>
  <c r="AJ1090" i="3" s="1"/>
  <c r="BI1106" i="3"/>
  <c r="AJ1106" i="3" s="1"/>
  <c r="BI1101" i="3"/>
  <c r="AJ1101" i="3" s="1"/>
  <c r="BI1089" i="3"/>
  <c r="AJ1089" i="3" s="1"/>
  <c r="BI1130" i="3"/>
  <c r="AJ1130" i="3" s="1"/>
  <c r="L2233" i="3"/>
  <c r="K618" i="3"/>
  <c r="AC1124" i="3"/>
  <c r="Z1212" i="3"/>
  <c r="AE1057" i="3"/>
  <c r="AE1691" i="3"/>
  <c r="AD1264" i="3"/>
  <c r="AE914" i="3"/>
  <c r="O1691" i="3"/>
  <c r="BI2106" i="3"/>
  <c r="AJ2106" i="3" s="1"/>
  <c r="BI2102" i="3"/>
  <c r="AJ2102" i="3" s="1"/>
  <c r="BI2086" i="3"/>
  <c r="AJ2086" i="3" s="1"/>
  <c r="BI2070" i="3"/>
  <c r="AJ2070" i="3" s="1"/>
  <c r="BI1867" i="3"/>
  <c r="AJ1867" i="3" s="1"/>
  <c r="BI1179" i="3"/>
  <c r="AJ1179" i="3" s="1"/>
  <c r="BI2254" i="3"/>
  <c r="AJ2254" i="3" s="1"/>
  <c r="BI2186" i="3"/>
  <c r="AJ2186" i="3" s="1"/>
  <c r="BI1696" i="3"/>
  <c r="AJ1696" i="3" s="1"/>
  <c r="AD1438" i="3"/>
  <c r="BI1674" i="3"/>
  <c r="AJ1674" i="3" s="1"/>
  <c r="BI1666" i="3"/>
  <c r="AJ1666" i="3" s="1"/>
  <c r="BI1655" i="3"/>
  <c r="AJ1655" i="3" s="1"/>
  <c r="BI1649" i="3"/>
  <c r="AJ1649" i="3" s="1"/>
  <c r="BI1624" i="3"/>
  <c r="AJ1624" i="3" s="1"/>
  <c r="BI1563" i="3"/>
  <c r="AJ1563" i="3" s="1"/>
  <c r="BI1559" i="3"/>
  <c r="AJ1559" i="3" s="1"/>
  <c r="BI1513" i="3"/>
  <c r="AJ1513" i="3" s="1"/>
  <c r="BI1507" i="3"/>
  <c r="AJ1507" i="3" s="1"/>
  <c r="BI1506" i="3"/>
  <c r="AJ1506" i="3" s="1"/>
  <c r="BI1504" i="3"/>
  <c r="AJ1504" i="3" s="1"/>
  <c r="BI1500" i="3"/>
  <c r="AJ1500" i="3" s="1"/>
  <c r="BI1499" i="3"/>
  <c r="AJ1499" i="3" s="1"/>
  <c r="BI1498" i="3"/>
  <c r="AJ1498" i="3" s="1"/>
  <c r="BI1470" i="3"/>
  <c r="AJ1470" i="3" s="1"/>
  <c r="BI1453" i="3"/>
  <c r="AJ1453" i="3" s="1"/>
  <c r="BI936" i="3"/>
  <c r="AJ936" i="3" s="1"/>
  <c r="H891" i="3"/>
  <c r="BI171" i="3"/>
  <c r="AJ171" i="3" s="1"/>
  <c r="BI182" i="3"/>
  <c r="AJ182" i="3" s="1"/>
  <c r="BI1162" i="3"/>
  <c r="AJ1162" i="3" s="1"/>
  <c r="BI1150" i="3"/>
  <c r="AJ1150" i="3" s="1"/>
  <c r="BI1141" i="3"/>
  <c r="AJ1141" i="3" s="1"/>
  <c r="BI1137" i="3"/>
  <c r="AJ1137" i="3" s="1"/>
  <c r="BI1135" i="3"/>
  <c r="AJ1135" i="3" s="1"/>
  <c r="BI1088" i="3"/>
  <c r="AJ1088" i="3" s="1"/>
  <c r="BI220" i="3"/>
  <c r="AJ220" i="3" s="1"/>
  <c r="BI216" i="3"/>
  <c r="AJ216" i="3" s="1"/>
  <c r="BI1516" i="3"/>
  <c r="AJ1516" i="3" s="1"/>
  <c r="BI1727" i="3"/>
  <c r="AJ1727" i="3" s="1"/>
  <c r="BI1943" i="3"/>
  <c r="AJ1943" i="3" s="1"/>
  <c r="BI1933" i="3"/>
  <c r="AJ1933" i="3" s="1"/>
  <c r="BI1932" i="3"/>
  <c r="AJ1932" i="3" s="1"/>
  <c r="BI1928" i="3"/>
  <c r="AJ1928" i="3" s="1"/>
  <c r="BI1924" i="3"/>
  <c r="AJ1924" i="3" s="1"/>
  <c r="BI1921" i="3"/>
  <c r="AJ1921" i="3" s="1"/>
  <c r="BI1920" i="3"/>
  <c r="AJ1920" i="3" s="1"/>
  <c r="BI1916" i="3"/>
  <c r="AJ1916" i="3" s="1"/>
  <c r="BI1912" i="3"/>
  <c r="AJ1912" i="3" s="1"/>
  <c r="BI1909" i="3"/>
  <c r="AJ1909" i="3" s="1"/>
  <c r="BI1908" i="3"/>
  <c r="AJ1908" i="3" s="1"/>
  <c r="BI1904" i="3"/>
  <c r="AJ1904" i="3" s="1"/>
  <c r="BI1901" i="3"/>
  <c r="AJ1901" i="3" s="1"/>
  <c r="BI1679" i="3"/>
  <c r="AJ1679" i="3" s="1"/>
  <c r="BI1671" i="3"/>
  <c r="AJ1671" i="3" s="1"/>
  <c r="BI1443" i="3"/>
  <c r="AJ1443" i="3" s="1"/>
  <c r="BI1376" i="3"/>
  <c r="AJ1376" i="3" s="1"/>
  <c r="BI1370" i="3"/>
  <c r="AJ1370" i="3" s="1"/>
  <c r="BI1239" i="3"/>
  <c r="AJ1239" i="3" s="1"/>
  <c r="BI1231" i="3"/>
  <c r="AJ1231" i="3" s="1"/>
  <c r="BI1227" i="3"/>
  <c r="AJ1227" i="3" s="1"/>
  <c r="BI1219" i="3"/>
  <c r="AJ1219" i="3" s="1"/>
  <c r="BI1217" i="3"/>
  <c r="AJ1217" i="3" s="1"/>
  <c r="BI1209" i="3"/>
  <c r="AJ1209" i="3" s="1"/>
  <c r="BI1205" i="3"/>
  <c r="AJ1205" i="3" s="1"/>
  <c r="BI1202" i="3"/>
  <c r="AJ1202" i="3" s="1"/>
  <c r="BI1191" i="3"/>
  <c r="AJ1191" i="3" s="1"/>
  <c r="BI1187" i="3"/>
  <c r="AJ1187" i="3" s="1"/>
  <c r="BI1716" i="3"/>
  <c r="AJ1716" i="3" s="1"/>
  <c r="BI2279" i="3"/>
  <c r="AJ2279" i="3" s="1"/>
  <c r="BI2237" i="3"/>
  <c r="AJ2237" i="3" s="1"/>
  <c r="BI2233" i="3"/>
  <c r="AJ2233" i="3" s="1"/>
  <c r="BI2225" i="3"/>
  <c r="AJ2225" i="3" s="1"/>
  <c r="BI2185" i="3"/>
  <c r="AJ2185" i="3" s="1"/>
  <c r="BI2085" i="3"/>
  <c r="AJ2085" i="3" s="1"/>
  <c r="BI2079" i="3"/>
  <c r="AJ2079" i="3" s="1"/>
  <c r="BI2078" i="3"/>
  <c r="AJ2078" i="3" s="1"/>
  <c r="BI2077" i="3"/>
  <c r="AJ2077" i="3" s="1"/>
  <c r="BI2076" i="3"/>
  <c r="AJ2076" i="3" s="1"/>
  <c r="BI2075" i="3"/>
  <c r="AJ2075" i="3" s="1"/>
  <c r="BI2073" i="3"/>
  <c r="AJ2073" i="3" s="1"/>
  <c r="BI2072" i="3"/>
  <c r="AJ2072" i="3" s="1"/>
  <c r="BI2066" i="3"/>
  <c r="AJ2066" i="3" s="1"/>
  <c r="BI2065" i="3"/>
  <c r="AJ2065" i="3" s="1"/>
  <c r="BI2064" i="3"/>
  <c r="AJ2064" i="3" s="1"/>
  <c r="BI2062" i="3"/>
  <c r="AJ2062" i="3" s="1"/>
  <c r="BI2059" i="3"/>
  <c r="AJ2059" i="3" s="1"/>
  <c r="BI2058" i="3"/>
  <c r="AJ2058" i="3" s="1"/>
  <c r="BI2057" i="3"/>
  <c r="AJ2057" i="3" s="1"/>
  <c r="BI2055" i="3"/>
  <c r="AJ2055" i="3" s="1"/>
  <c r="BI2051" i="3"/>
  <c r="AJ2051" i="3" s="1"/>
  <c r="BI2046" i="3"/>
  <c r="AJ2046" i="3" s="1"/>
  <c r="BI2045" i="3"/>
  <c r="AJ2045" i="3" s="1"/>
  <c r="BI2041" i="3"/>
  <c r="AJ2041" i="3" s="1"/>
  <c r="BI2039" i="3"/>
  <c r="AJ2039" i="3" s="1"/>
  <c r="BI1951" i="3"/>
  <c r="AJ1951" i="3" s="1"/>
  <c r="BI1947" i="3"/>
  <c r="AJ1947" i="3" s="1"/>
  <c r="BI1857" i="3"/>
  <c r="AJ1857" i="3" s="1"/>
  <c r="BI1851" i="3"/>
  <c r="AJ1851" i="3" s="1"/>
  <c r="BI1842" i="3"/>
  <c r="AJ1842" i="3" s="1"/>
  <c r="BI1771" i="3"/>
  <c r="AJ1771" i="3" s="1"/>
  <c r="BI1768" i="3"/>
  <c r="AJ1768" i="3" s="1"/>
  <c r="BI1724" i="3"/>
  <c r="AJ1724" i="3" s="1"/>
  <c r="BI1720" i="3"/>
  <c r="AJ1720" i="3" s="1"/>
  <c r="BI1703" i="3"/>
  <c r="AJ1703" i="3" s="1"/>
  <c r="BI1702" i="3"/>
  <c r="AJ1702" i="3" s="1"/>
  <c r="BI1699" i="3"/>
  <c r="AJ1699" i="3" s="1"/>
  <c r="BI1698" i="3"/>
  <c r="AJ1698" i="3" s="1"/>
  <c r="BI1692" i="3"/>
  <c r="AJ1692" i="3" s="1"/>
  <c r="BI1690" i="3"/>
  <c r="AJ1690" i="3" s="1"/>
  <c r="BI1604" i="3"/>
  <c r="AJ1604" i="3" s="1"/>
  <c r="BI1600" i="3"/>
  <c r="AJ1600" i="3" s="1"/>
  <c r="BI1580" i="3"/>
  <c r="AJ1580" i="3" s="1"/>
  <c r="BI1468" i="3"/>
  <c r="AJ1468" i="3" s="1"/>
  <c r="BI1458" i="3"/>
  <c r="AJ1458" i="3" s="1"/>
  <c r="BI1457" i="3"/>
  <c r="AJ1457" i="3" s="1"/>
  <c r="BI1452" i="3"/>
  <c r="AJ1452" i="3" s="1"/>
  <c r="BI1394" i="3"/>
  <c r="AJ1394" i="3" s="1"/>
  <c r="BI1377" i="3"/>
  <c r="AJ1377" i="3" s="1"/>
  <c r="BI1374" i="3"/>
  <c r="AJ1374" i="3" s="1"/>
  <c r="BI1282" i="3"/>
  <c r="AJ1282" i="3" s="1"/>
  <c r="BI1262" i="3"/>
  <c r="AJ1262" i="3" s="1"/>
  <c r="BI1196" i="3"/>
  <c r="BI1186" i="3"/>
  <c r="AJ1186" i="3" s="1"/>
  <c r="BI1185" i="3"/>
  <c r="AJ1185" i="3" s="1"/>
  <c r="BI1182" i="3"/>
  <c r="AJ1182" i="3" s="1"/>
  <c r="BI1099" i="3"/>
  <c r="AJ1099" i="3" s="1"/>
  <c r="BI998" i="3"/>
  <c r="AJ998" i="3" s="1"/>
  <c r="BI994" i="3"/>
  <c r="AJ994" i="3" s="1"/>
  <c r="BI990" i="3"/>
  <c r="AJ990" i="3" s="1"/>
  <c r="BI987" i="3"/>
  <c r="AJ987" i="3" s="1"/>
  <c r="BI985" i="3"/>
  <c r="AJ985" i="3" s="1"/>
  <c r="BI981" i="3"/>
  <c r="AJ981" i="3" s="1"/>
  <c r="BI952" i="3"/>
  <c r="AJ952" i="3" s="1"/>
  <c r="BI937" i="3"/>
  <c r="AJ937" i="3" s="1"/>
  <c r="BI934" i="3"/>
  <c r="AJ934" i="3" s="1"/>
  <c r="BI930" i="3"/>
  <c r="AJ930" i="3" s="1"/>
  <c r="BI758" i="3"/>
  <c r="AJ758" i="3" s="1"/>
  <c r="BI718" i="3"/>
  <c r="AJ718" i="3" s="1"/>
  <c r="BI712" i="3"/>
  <c r="AJ712" i="3" s="1"/>
  <c r="BI709" i="3"/>
  <c r="AJ709" i="3" s="1"/>
  <c r="Y712" i="3"/>
  <c r="N712" i="3"/>
  <c r="BI708" i="3"/>
  <c r="AJ708" i="3" s="1"/>
  <c r="AF709" i="3"/>
  <c r="V712" i="3"/>
  <c r="BI653" i="3"/>
  <c r="AJ653" i="3" s="1"/>
  <c r="BI2124" i="3"/>
  <c r="AJ2124" i="3" s="1"/>
  <c r="BI2128" i="3"/>
  <c r="AJ2128" i="3" s="1"/>
  <c r="BI1134" i="3"/>
  <c r="AJ1134" i="3" s="1"/>
  <c r="BI1061" i="3"/>
  <c r="AJ1061" i="3" s="1"/>
  <c r="BI1008" i="3"/>
  <c r="AJ1008" i="3" s="1"/>
  <c r="BI972" i="3"/>
  <c r="AJ972" i="3" s="1"/>
  <c r="AF733" i="3"/>
  <c r="BI720" i="3"/>
  <c r="AJ720" i="3" s="1"/>
  <c r="BI717" i="3"/>
  <c r="AJ717" i="3" s="1"/>
  <c r="BI656" i="3"/>
  <c r="AJ656" i="3" s="1"/>
  <c r="BI655" i="3"/>
  <c r="AJ655" i="3" s="1"/>
  <c r="AD1379" i="3"/>
  <c r="AD1396" i="3"/>
  <c r="BI1415" i="3"/>
  <c r="AJ1415" i="3" s="1"/>
  <c r="AD1051" i="3"/>
  <c r="BI57" i="3"/>
  <c r="AJ57" i="3" s="1"/>
  <c r="BI163" i="3"/>
  <c r="AJ163" i="3" s="1"/>
  <c r="BI188" i="3"/>
  <c r="AJ188" i="3" s="1"/>
  <c r="BI2147" i="3"/>
  <c r="AJ2147" i="3" s="1"/>
  <c r="BI906" i="3"/>
  <c r="AJ906" i="3" s="1"/>
  <c r="BI883" i="3"/>
  <c r="AJ883" i="3" s="1"/>
  <c r="BI660" i="3"/>
  <c r="AJ660" i="3" s="1"/>
  <c r="BI638" i="3"/>
  <c r="AJ638" i="3" s="1"/>
  <c r="Z640" i="3"/>
  <c r="K640" i="3"/>
  <c r="W640" i="3"/>
  <c r="BI627" i="3"/>
  <c r="AJ627" i="3" s="1"/>
  <c r="S640" i="3"/>
  <c r="BI626" i="3"/>
  <c r="AJ626" i="3" s="1"/>
  <c r="AF627" i="3"/>
  <c r="BI623" i="3"/>
  <c r="AJ623" i="3" s="1"/>
  <c r="BI620" i="3"/>
  <c r="AJ620" i="3" s="1"/>
  <c r="BI616" i="3"/>
  <c r="AJ616" i="3" s="1"/>
  <c r="BI613" i="3"/>
  <c r="AJ613" i="3" s="1"/>
  <c r="BI612" i="3"/>
  <c r="AJ612" i="3" s="1"/>
  <c r="AF613" i="3"/>
  <c r="AC616" i="3"/>
  <c r="AF608" i="3"/>
  <c r="BI605" i="3"/>
  <c r="AJ605" i="3" s="1"/>
  <c r="Z616" i="3"/>
  <c r="K616" i="3"/>
  <c r="BI601" i="3"/>
  <c r="AJ601" i="3" s="1"/>
  <c r="BI600" i="3"/>
  <c r="AJ600" i="3" s="1"/>
  <c r="AF603" i="3"/>
  <c r="BI595" i="3"/>
  <c r="AJ595" i="3" s="1"/>
  <c r="BI593" i="3"/>
  <c r="AJ593" i="3" s="1"/>
  <c r="BI589" i="3"/>
  <c r="AJ589" i="3" s="1"/>
  <c r="BI586" i="3"/>
  <c r="AJ586" i="3" s="1"/>
  <c r="BI582" i="3"/>
  <c r="AJ582" i="3" s="1"/>
  <c r="BI581" i="3"/>
  <c r="AJ581" i="3" s="1"/>
  <c r="BI578" i="3"/>
  <c r="AJ578" i="3" s="1"/>
  <c r="BI573" i="3"/>
  <c r="AJ573" i="3" s="1"/>
  <c r="BI156" i="3"/>
  <c r="AJ156" i="3" s="1"/>
  <c r="BI152" i="3"/>
  <c r="AJ152" i="3" s="1"/>
  <c r="BI148" i="3"/>
  <c r="AJ148" i="3" s="1"/>
  <c r="BI144" i="3"/>
  <c r="AJ144" i="3" s="1"/>
  <c r="BI1407" i="3"/>
  <c r="AJ1407" i="3" s="1"/>
  <c r="BI169" i="3"/>
  <c r="AJ169" i="3" s="1"/>
  <c r="BI186" i="3"/>
  <c r="AJ186" i="3" s="1"/>
  <c r="BI1416" i="3"/>
  <c r="AJ1416" i="3" s="1"/>
  <c r="BI2142" i="3"/>
  <c r="AJ2142" i="3" s="1"/>
  <c r="BI2151" i="3"/>
  <c r="AJ2151" i="3" s="1"/>
  <c r="BI1115" i="3"/>
  <c r="AJ1115" i="3" s="1"/>
  <c r="BI1119" i="3"/>
  <c r="AJ1119" i="3" s="1"/>
  <c r="AD975" i="3"/>
  <c r="AD984" i="3"/>
  <c r="BI2146" i="3"/>
  <c r="AJ2146" i="3" s="1"/>
  <c r="BI969" i="3"/>
  <c r="AJ969" i="3" s="1"/>
  <c r="BI977" i="3"/>
  <c r="AJ977" i="3" s="1"/>
  <c r="BI973" i="3"/>
  <c r="AJ973" i="3" s="1"/>
  <c r="BI976" i="3"/>
  <c r="AJ976" i="3" s="1"/>
  <c r="BI978" i="3"/>
  <c r="AJ978" i="3" s="1"/>
  <c r="BI971" i="3"/>
  <c r="AJ971" i="3" s="1"/>
  <c r="BI986" i="3"/>
  <c r="AJ986" i="3" s="1"/>
  <c r="BI991" i="3"/>
  <c r="AJ991" i="3" s="1"/>
  <c r="BI968" i="3"/>
  <c r="AJ968" i="3" s="1"/>
  <c r="EE348" i="8"/>
  <c r="B284" i="3" s="1"/>
  <c r="EE930" i="8"/>
  <c r="EG951" i="8"/>
  <c r="EE627" i="8"/>
  <c r="EE81" i="8"/>
  <c r="EE181" i="8"/>
  <c r="EG101" i="8"/>
  <c r="EG759" i="8"/>
  <c r="EE1591" i="8"/>
  <c r="EG561" i="8"/>
  <c r="EG737" i="8"/>
  <c r="EG834" i="8"/>
  <c r="EE953" i="8"/>
  <c r="B667" i="3" s="1"/>
  <c r="EE2726" i="8"/>
  <c r="EE2106" i="8"/>
  <c r="B1534" i="3" s="1"/>
  <c r="EE239" i="8"/>
  <c r="EG2316" i="8"/>
  <c r="EE312" i="8"/>
  <c r="B248" i="3" s="1"/>
  <c r="EG936" i="8"/>
  <c r="BI1913" i="3"/>
  <c r="AJ1913" i="3" s="1"/>
  <c r="BI1905" i="3"/>
  <c r="AJ1905" i="3" s="1"/>
  <c r="BI1902" i="3"/>
  <c r="AJ1902" i="3" s="1"/>
  <c r="BI1898" i="3"/>
  <c r="AJ1898" i="3" s="1"/>
  <c r="BI1673" i="3"/>
  <c r="AJ1673" i="3" s="1"/>
  <c r="EG1031" i="8"/>
  <c r="EG1556" i="8"/>
  <c r="EE828" i="8"/>
  <c r="EG312" i="8"/>
  <c r="EG2246" i="8"/>
  <c r="EG3176" i="8"/>
  <c r="EE2976" i="8"/>
  <c r="EE2241" i="8"/>
  <c r="EE1031" i="8"/>
  <c r="B745" i="3" s="1"/>
  <c r="EE2121" i="8"/>
  <c r="B1544" i="3" s="1"/>
  <c r="EE951" i="8"/>
  <c r="EG2731" i="8"/>
  <c r="EE936" i="8"/>
  <c r="B650" i="3" s="1"/>
  <c r="EE1546" i="8"/>
  <c r="EG828" i="8"/>
  <c r="EG1546" i="8"/>
  <c r="EE2851" i="8"/>
  <c r="B2017" i="3" s="1"/>
  <c r="EG1046" i="8"/>
  <c r="EE290" i="8"/>
  <c r="C226" i="3" s="1"/>
  <c r="EG2241" i="8"/>
  <c r="EG1851" i="8"/>
  <c r="EG473" i="8"/>
  <c r="BI1398" i="3"/>
  <c r="AJ1398" i="3" s="1"/>
  <c r="BI1373" i="3"/>
  <c r="AJ1373" i="3" s="1"/>
  <c r="BI1240" i="3"/>
  <c r="AJ1240" i="3" s="1"/>
  <c r="BI1236" i="3"/>
  <c r="AJ1236" i="3" s="1"/>
  <c r="BI1232" i="3"/>
  <c r="AJ1232" i="3" s="1"/>
  <c r="BI1228" i="3"/>
  <c r="AJ1228" i="3" s="1"/>
  <c r="BI1224" i="3"/>
  <c r="AJ1224" i="3" s="1"/>
  <c r="BI2034" i="3"/>
  <c r="AJ2034" i="3" s="1"/>
  <c r="BI1840" i="3"/>
  <c r="AJ1840" i="3" s="1"/>
  <c r="BI1833" i="3"/>
  <c r="AJ1833" i="3" s="1"/>
  <c r="BI1573" i="3"/>
  <c r="AJ1573" i="3" s="1"/>
  <c r="BI1569" i="3"/>
  <c r="AJ1569" i="3" s="1"/>
  <c r="BI1454" i="3"/>
  <c r="AJ1454" i="3" s="1"/>
  <c r="BI1367" i="3"/>
  <c r="AJ1367" i="3" s="1"/>
  <c r="BI2188" i="3"/>
  <c r="AJ2188" i="3" s="1"/>
  <c r="BI2052" i="3"/>
  <c r="AJ2052" i="3" s="1"/>
  <c r="BI2050" i="3"/>
  <c r="AJ2050" i="3" s="1"/>
  <c r="BI2049" i="3"/>
  <c r="AJ2049" i="3" s="1"/>
  <c r="BI2047" i="3"/>
  <c r="AJ2047" i="3" s="1"/>
  <c r="BI2036" i="3"/>
  <c r="AJ2036" i="3" s="1"/>
  <c r="BI1856" i="3"/>
  <c r="AJ1856" i="3" s="1"/>
  <c r="BI1841" i="3"/>
  <c r="AJ1841" i="3" s="1"/>
  <c r="BI1672" i="3"/>
  <c r="AJ1672" i="3" s="1"/>
  <c r="BI1668" i="3"/>
  <c r="AJ1668" i="3" s="1"/>
  <c r="BI1579" i="3"/>
  <c r="AJ1579" i="3" s="1"/>
  <c r="BI1478" i="3"/>
  <c r="AJ1478" i="3" s="1"/>
  <c r="BI1474" i="3"/>
  <c r="AJ1474" i="3" s="1"/>
  <c r="BI1445" i="3"/>
  <c r="AJ1445" i="3" s="1"/>
  <c r="BI1190" i="3"/>
  <c r="AJ1190" i="3" s="1"/>
  <c r="BI1469" i="3"/>
  <c r="AJ1469" i="3" s="1"/>
  <c r="BI999" i="3"/>
  <c r="AJ999" i="3" s="1"/>
  <c r="BI974" i="3"/>
  <c r="AJ974" i="3" s="1"/>
  <c r="BI882" i="3"/>
  <c r="AJ882" i="3" s="1"/>
  <c r="BI874" i="3"/>
  <c r="AJ874" i="3" s="1"/>
  <c r="BI1051" i="3"/>
  <c r="AJ1051" i="3" s="1"/>
  <c r="BI1031" i="3"/>
  <c r="AJ1031" i="3" s="1"/>
  <c r="BI1025" i="3"/>
  <c r="AJ1025" i="3" s="1"/>
  <c r="BI1021" i="3"/>
  <c r="AJ1021" i="3" s="1"/>
  <c r="BI1000" i="3"/>
  <c r="AJ1000" i="3" s="1"/>
  <c r="BI989" i="3"/>
  <c r="AJ989" i="3" s="1"/>
  <c r="BI966" i="3"/>
  <c r="AJ966" i="3" s="1"/>
  <c r="L736" i="3"/>
  <c r="BI649" i="3"/>
  <c r="AJ649" i="3" s="1"/>
  <c r="BI644" i="3"/>
  <c r="AJ644" i="3" s="1"/>
  <c r="BI635" i="3"/>
  <c r="AJ635" i="3" s="1"/>
  <c r="BI631" i="3"/>
  <c r="AJ631" i="3" s="1"/>
  <c r="BI2131" i="3"/>
  <c r="AJ2131" i="3" s="1"/>
  <c r="BI2121" i="3"/>
  <c r="AJ2121" i="3" s="1"/>
  <c r="BI2113" i="3"/>
  <c r="AJ2113" i="3" s="1"/>
  <c r="BI2112" i="3"/>
  <c r="AJ2112" i="3" s="1"/>
  <c r="BI2111" i="3"/>
  <c r="AJ2111" i="3" s="1"/>
  <c r="BI2109" i="3"/>
  <c r="AJ2109" i="3" s="1"/>
  <c r="BI2108" i="3"/>
  <c r="AJ2108" i="3" s="1"/>
  <c r="BI2107" i="3"/>
  <c r="AJ2107" i="3" s="1"/>
  <c r="BI2105" i="3"/>
  <c r="AJ2105" i="3" s="1"/>
  <c r="BI2104" i="3"/>
  <c r="AJ2104" i="3" s="1"/>
  <c r="BI2103" i="3"/>
  <c r="AJ2103" i="3" s="1"/>
  <c r="BI2101" i="3"/>
  <c r="AJ2101" i="3" s="1"/>
  <c r="BI2099" i="3"/>
  <c r="AJ2099" i="3" s="1"/>
  <c r="BI2097" i="3"/>
  <c r="AJ2097" i="3" s="1"/>
  <c r="BI2096" i="3"/>
  <c r="AJ2096" i="3" s="1"/>
  <c r="BI2095" i="3"/>
  <c r="AJ2095" i="3" s="1"/>
  <c r="BI2094" i="3"/>
  <c r="AJ2094" i="3" s="1"/>
  <c r="BI2093" i="3"/>
  <c r="AJ2093" i="3" s="1"/>
  <c r="BI2092" i="3"/>
  <c r="AJ2092" i="3" s="1"/>
  <c r="BI2091" i="3"/>
  <c r="AJ2091" i="3" s="1"/>
  <c r="BI2090" i="3"/>
  <c r="AJ2090" i="3" s="1"/>
  <c r="BI2089" i="3"/>
  <c r="AJ2089" i="3" s="1"/>
  <c r="BI2088" i="3"/>
  <c r="AJ2088" i="3" s="1"/>
  <c r="BI2087" i="3"/>
  <c r="AJ2087" i="3" s="1"/>
  <c r="BI2084" i="3"/>
  <c r="AJ2084" i="3" s="1"/>
  <c r="BI2054" i="3"/>
  <c r="AJ2054" i="3" s="1"/>
  <c r="BI2044" i="3"/>
  <c r="AJ2044" i="3" s="1"/>
  <c r="BI2043" i="3"/>
  <c r="AJ2043" i="3" s="1"/>
  <c r="BI2042" i="3"/>
  <c r="AJ2042" i="3" s="1"/>
  <c r="BI2040" i="3"/>
  <c r="AJ2040" i="3" s="1"/>
  <c r="BI2019" i="3"/>
  <c r="AJ2019" i="3" s="1"/>
  <c r="BI1868" i="3"/>
  <c r="AJ1868" i="3" s="1"/>
  <c r="BI1858" i="3"/>
  <c r="AJ1858" i="3" s="1"/>
  <c r="BI1850" i="3"/>
  <c r="AJ1850" i="3" s="1"/>
  <c r="BI1681" i="3"/>
  <c r="AJ1681" i="3" s="1"/>
  <c r="BI1581" i="3"/>
  <c r="AJ1581" i="3" s="1"/>
  <c r="BI1574" i="3"/>
  <c r="AJ1574" i="3" s="1"/>
  <c r="BI1456" i="3"/>
  <c r="AJ1456" i="3" s="1"/>
  <c r="BI1455" i="3"/>
  <c r="AJ1455" i="3" s="1"/>
  <c r="BI1450" i="3"/>
  <c r="AJ1450" i="3" s="1"/>
  <c r="BI1359" i="3"/>
  <c r="AJ1359" i="3" s="1"/>
  <c r="BI1331" i="3"/>
  <c r="AJ1331" i="3" s="1"/>
  <c r="BI1329" i="3"/>
  <c r="AJ1329" i="3" s="1"/>
  <c r="BI1325" i="3"/>
  <c r="AJ1325" i="3" s="1"/>
  <c r="BI1323" i="3"/>
  <c r="AJ1323" i="3" s="1"/>
  <c r="BI1210" i="3"/>
  <c r="AJ1210" i="3" s="1"/>
  <c r="BI1207" i="3"/>
  <c r="AJ1207" i="3" s="1"/>
  <c r="BI1206" i="3"/>
  <c r="AJ1206" i="3" s="1"/>
  <c r="BI1203" i="3"/>
  <c r="AJ1203" i="3" s="1"/>
  <c r="BI1192" i="3"/>
  <c r="AJ1192" i="3" s="1"/>
  <c r="BI1077" i="3"/>
  <c r="AJ1077" i="3" s="1"/>
  <c r="BI1074" i="3"/>
  <c r="AJ1074" i="3" s="1"/>
  <c r="BI995" i="3"/>
  <c r="AJ995" i="3" s="1"/>
  <c r="BI980" i="3"/>
  <c r="AJ980" i="3" s="1"/>
  <c r="BI745" i="3"/>
  <c r="AJ745" i="3" s="1"/>
  <c r="AC736" i="3"/>
  <c r="T736" i="3"/>
  <c r="J736" i="3"/>
  <c r="BI1073" i="3"/>
  <c r="AJ1073" i="3" s="1"/>
  <c r="BI1070" i="3"/>
  <c r="AJ1070" i="3" s="1"/>
  <c r="BI1069" i="3"/>
  <c r="AJ1069" i="3" s="1"/>
  <c r="BI1066" i="3"/>
  <c r="AJ1066" i="3" s="1"/>
  <c r="BI1065" i="3"/>
  <c r="AJ1065" i="3" s="1"/>
  <c r="BI1058" i="3"/>
  <c r="AJ1058" i="3" s="1"/>
  <c r="BI1056" i="3"/>
  <c r="AJ1056" i="3" s="1"/>
  <c r="BI1054" i="3"/>
  <c r="AJ1054" i="3" s="1"/>
  <c r="BI1052" i="3"/>
  <c r="AJ1052" i="3" s="1"/>
  <c r="BI1049" i="3"/>
  <c r="AJ1049" i="3" s="1"/>
  <c r="BI1048" i="3"/>
  <c r="AJ1048" i="3" s="1"/>
  <c r="BI1046" i="3"/>
  <c r="AJ1046" i="3" s="1"/>
  <c r="BI1045" i="3"/>
  <c r="AJ1045" i="3" s="1"/>
  <c r="BI1044" i="3"/>
  <c r="AJ1044" i="3" s="1"/>
  <c r="BI1042" i="3"/>
  <c r="AJ1042" i="3" s="1"/>
  <c r="BI1041" i="3"/>
  <c r="AJ1041" i="3" s="1"/>
  <c r="BI1040" i="3"/>
  <c r="AJ1040" i="3" s="1"/>
  <c r="BI1034" i="3"/>
  <c r="AJ1034" i="3" s="1"/>
  <c r="BI1032" i="3"/>
  <c r="AJ1032" i="3" s="1"/>
  <c r="BI1030" i="3"/>
  <c r="AJ1030" i="3" s="1"/>
  <c r="BI1029" i="3"/>
  <c r="AJ1029" i="3" s="1"/>
  <c r="BI1028" i="3"/>
  <c r="AJ1028" i="3" s="1"/>
  <c r="BI996" i="3"/>
  <c r="AJ996" i="3" s="1"/>
  <c r="BI993" i="3"/>
  <c r="AJ993" i="3" s="1"/>
  <c r="BI982" i="3"/>
  <c r="AJ982" i="3" s="1"/>
  <c r="BI784" i="3"/>
  <c r="AJ784" i="3" s="1"/>
  <c r="BI782" i="3"/>
  <c r="AJ782" i="3" s="1"/>
  <c r="BI776" i="3"/>
  <c r="AJ776" i="3" s="1"/>
  <c r="BI773" i="3"/>
  <c r="AJ773" i="3" s="1"/>
  <c r="BI765" i="3"/>
  <c r="AJ765" i="3" s="1"/>
  <c r="BI730" i="3"/>
  <c r="AJ730" i="3" s="1"/>
  <c r="Y736" i="3"/>
  <c r="BI721" i="3"/>
  <c r="AJ721" i="3" s="1"/>
  <c r="BI685" i="3"/>
  <c r="AJ685" i="3" s="1"/>
  <c r="BI662" i="3"/>
  <c r="AJ662" i="3" s="1"/>
  <c r="BI661" i="3"/>
  <c r="AJ661" i="3" s="1"/>
  <c r="BI454" i="3"/>
  <c r="AJ454" i="3" s="1"/>
  <c r="BI433" i="3"/>
  <c r="AJ433" i="3" s="1"/>
  <c r="BI217" i="3"/>
  <c r="AJ217" i="3" s="1"/>
  <c r="BI2132" i="3"/>
  <c r="AJ2132" i="3" s="1"/>
  <c r="BI2136" i="3"/>
  <c r="AJ2136" i="3" s="1"/>
  <c r="BI1127" i="3"/>
  <c r="AJ1127" i="3" s="1"/>
  <c r="BI975" i="3"/>
  <c r="AJ975" i="3" s="1"/>
  <c r="BI967" i="3"/>
  <c r="AJ967" i="3" s="1"/>
  <c r="BI762" i="3"/>
  <c r="AJ762" i="3" s="1"/>
  <c r="BI748" i="3"/>
  <c r="AJ748" i="3" s="1"/>
  <c r="BI747" i="3"/>
  <c r="AJ747" i="3" s="1"/>
  <c r="BI746" i="3"/>
  <c r="AJ746" i="3" s="1"/>
  <c r="BI739" i="3"/>
  <c r="AJ739" i="3" s="1"/>
  <c r="BI719" i="3"/>
  <c r="AJ719" i="3" s="1"/>
  <c r="T712" i="3"/>
  <c r="BI654" i="3"/>
  <c r="AJ654" i="3" s="1"/>
  <c r="BI645" i="3"/>
  <c r="AJ645" i="3" s="1"/>
  <c r="BI636" i="3"/>
  <c r="AJ636" i="3" s="1"/>
  <c r="O640" i="3"/>
  <c r="O1397" i="3"/>
  <c r="BI1435" i="3"/>
  <c r="AJ1435" i="3" s="1"/>
  <c r="BI1436" i="3"/>
  <c r="AJ1436" i="3" s="1"/>
  <c r="BI60" i="3"/>
  <c r="AJ60" i="3" s="1"/>
  <c r="BI62" i="3"/>
  <c r="AJ62" i="3" s="1"/>
  <c r="BI173" i="3"/>
  <c r="AJ173" i="3" s="1"/>
  <c r="BI178" i="3"/>
  <c r="AJ178" i="3" s="1"/>
  <c r="BI2153" i="3"/>
  <c r="AJ2153" i="3" s="1"/>
  <c r="BI1109" i="3"/>
  <c r="AJ1109" i="3" s="1"/>
  <c r="BI170" i="3"/>
  <c r="AJ170" i="3" s="1"/>
  <c r="BI68" i="3"/>
  <c r="AJ68" i="3" s="1"/>
  <c r="BI164" i="3"/>
  <c r="AJ164" i="3" s="1"/>
  <c r="BI177" i="3"/>
  <c r="AJ177" i="3" s="1"/>
  <c r="BI2145" i="3"/>
  <c r="AJ2145" i="3" s="1"/>
  <c r="BI1117" i="3"/>
  <c r="AJ1117" i="3" s="1"/>
  <c r="AC1121" i="3"/>
  <c r="BI643" i="3"/>
  <c r="AJ643" i="3" s="1"/>
  <c r="BI234" i="3"/>
  <c r="AJ234" i="3" s="1"/>
  <c r="BI232" i="3"/>
  <c r="AJ232" i="3" s="1"/>
  <c r="BI230" i="3"/>
  <c r="AJ230" i="3" s="1"/>
  <c r="BI228" i="3"/>
  <c r="AJ228" i="3" s="1"/>
  <c r="BI224" i="3"/>
  <c r="AJ224" i="3" s="1"/>
  <c r="BI139" i="3"/>
  <c r="AJ139" i="3" s="1"/>
  <c r="J1397" i="3"/>
  <c r="T1397" i="3"/>
  <c r="BI1810" i="3"/>
  <c r="AJ1810" i="3" s="1"/>
  <c r="BI1814" i="3"/>
  <c r="AJ1814" i="3" s="1"/>
  <c r="BI2259" i="3"/>
  <c r="AJ2259" i="3" s="1"/>
  <c r="BI59" i="3"/>
  <c r="AJ59" i="3" s="1"/>
  <c r="BI65" i="3"/>
  <c r="AJ65" i="3" s="1"/>
  <c r="BI184" i="3"/>
  <c r="AJ184" i="3" s="1"/>
  <c r="BI2141" i="3"/>
  <c r="AJ2141" i="3" s="1"/>
  <c r="BI2157" i="3"/>
  <c r="AJ2157" i="3" s="1"/>
  <c r="BI1110" i="3"/>
  <c r="AJ1110" i="3" s="1"/>
  <c r="BI1118" i="3"/>
  <c r="AJ1118" i="3" s="1"/>
  <c r="BI1104" i="3"/>
  <c r="AJ1104" i="3" s="1"/>
  <c r="BI1105" i="3"/>
  <c r="AJ1105" i="3" s="1"/>
  <c r="EE272" i="8"/>
  <c r="K208" i="3" s="1"/>
  <c r="EE1826" i="8"/>
  <c r="EG74" i="8"/>
  <c r="EE737" i="8"/>
  <c r="EE429" i="8"/>
  <c r="C365" i="3" s="1"/>
  <c r="EG2951" i="8"/>
  <c r="EE97" i="8"/>
  <c r="EE831" i="8"/>
  <c r="EG97" i="8"/>
  <c r="EG87" i="8"/>
  <c r="EG2496" i="8"/>
  <c r="EE1046" i="8"/>
  <c r="J760" i="3" s="1"/>
  <c r="EE473" i="8"/>
  <c r="C409" i="3" s="1"/>
  <c r="EG135" i="8"/>
  <c r="EG348" i="8"/>
  <c r="EG2786" i="8"/>
  <c r="EE74" i="8"/>
  <c r="EG2811" i="8"/>
  <c r="EE1441" i="8"/>
  <c r="EE2146" i="8"/>
  <c r="EG105" i="8"/>
  <c r="EG605" i="8"/>
  <c r="EE1731" i="8"/>
  <c r="EE240" i="8"/>
  <c r="EG3471" i="8"/>
  <c r="EE495" i="8"/>
  <c r="EG290" i="8"/>
  <c r="EG275" i="8"/>
  <c r="EG272" i="8"/>
  <c r="EE1556" i="8"/>
  <c r="EG1024" i="8"/>
  <c r="EG3016" i="8"/>
  <c r="EE561" i="8"/>
  <c r="C497" i="3" s="1"/>
  <c r="EE671" i="8"/>
  <c r="EE2496" i="8"/>
  <c r="EG3091" i="8"/>
  <c r="EE111" i="8"/>
  <c r="B111" i="3" s="1"/>
  <c r="EE2811" i="8"/>
  <c r="EE834" i="8"/>
  <c r="EG671" i="8"/>
  <c r="EE87" i="8"/>
  <c r="EE1686" i="8"/>
  <c r="AJ1196" i="3"/>
  <c r="EG1125" i="8"/>
  <c r="EE1700" i="8"/>
  <c r="EG2500" i="8"/>
  <c r="EG2028" i="8"/>
  <c r="EE2736" i="8"/>
  <c r="EE3112" i="8"/>
  <c r="EE3515" i="8"/>
  <c r="EE1955" i="8"/>
  <c r="EE2380" i="8"/>
  <c r="EE3115" i="8"/>
  <c r="EE3517" i="8"/>
  <c r="EE2748" i="8"/>
  <c r="EE3132" i="8"/>
  <c r="EG3296" i="8"/>
  <c r="EE3519" i="8"/>
  <c r="EG3295" i="8"/>
  <c r="EG1026" i="8"/>
  <c r="EE2928" i="8"/>
  <c r="EE2074" i="8"/>
  <c r="EE2806" i="8"/>
  <c r="EE2715" i="8"/>
  <c r="EE2467" i="8"/>
  <c r="EE1746" i="8"/>
  <c r="EE1904" i="8"/>
  <c r="EE2082" i="8"/>
  <c r="EE2922" i="8"/>
  <c r="EE1626" i="8"/>
  <c r="EG649" i="8"/>
  <c r="EE1024" i="8"/>
  <c r="J738" i="3" s="1"/>
  <c r="EE3016" i="8"/>
  <c r="EG2726" i="8"/>
  <c r="EG929" i="8"/>
  <c r="EE715" i="8"/>
  <c r="EG2621" i="8"/>
  <c r="EE104" i="8"/>
  <c r="EE3506" i="8"/>
  <c r="EE954" i="8"/>
  <c r="B668" i="3" s="1"/>
  <c r="EG240" i="8"/>
  <c r="EE135" i="8"/>
  <c r="EE829" i="8"/>
  <c r="EE275" i="8"/>
  <c r="B211" i="3" s="1"/>
  <c r="EE2621" i="8"/>
  <c r="EE3471" i="8"/>
  <c r="EE2731" i="8"/>
  <c r="EE605" i="8"/>
  <c r="EG954" i="8"/>
  <c r="EG2406" i="8"/>
  <c r="EE3091" i="8"/>
  <c r="EG906" i="8"/>
  <c r="EG2081" i="8"/>
  <c r="EG583" i="8"/>
  <c r="EE2316" i="8"/>
  <c r="EG953" i="8"/>
  <c r="EE1851" i="8"/>
  <c r="B1306" i="3" s="1"/>
  <c r="EG104" i="8"/>
  <c r="EE2921" i="8"/>
  <c r="EG94" i="8"/>
  <c r="EG1731" i="8"/>
  <c r="EG2121" i="8"/>
  <c r="EE101" i="8"/>
  <c r="EG1686" i="8"/>
  <c r="EG239" i="8"/>
  <c r="EE2081" i="8"/>
  <c r="B1509" i="3" s="1"/>
  <c r="EE94" i="8"/>
  <c r="EE363" i="8"/>
  <c r="EG495" i="8"/>
  <c r="AF735" i="3"/>
  <c r="AF711" i="3"/>
  <c r="AC640" i="3"/>
  <c r="BI1844" i="3"/>
  <c r="AJ1844" i="3" s="1"/>
  <c r="BI1836" i="3"/>
  <c r="AJ1836" i="3" s="1"/>
  <c r="BI1678" i="3"/>
  <c r="AJ1678" i="3" s="1"/>
  <c r="BI1585" i="3"/>
  <c r="AJ1585" i="3" s="1"/>
  <c r="BI1577" i="3"/>
  <c r="AJ1577" i="3" s="1"/>
  <c r="BI1446" i="3"/>
  <c r="AJ1446" i="3" s="1"/>
  <c r="BI1368" i="3"/>
  <c r="AJ1368" i="3" s="1"/>
  <c r="BI921" i="3"/>
  <c r="AJ921" i="3" s="1"/>
  <c r="Q712" i="3"/>
  <c r="BI2083" i="3"/>
  <c r="AJ2083" i="3" s="1"/>
  <c r="BI1393" i="3"/>
  <c r="AJ1393" i="3" s="1"/>
  <c r="BI1281" i="3"/>
  <c r="AJ1281" i="3" s="1"/>
  <c r="BI1188" i="3"/>
  <c r="AJ1188" i="3" s="1"/>
  <c r="BI1175" i="3"/>
  <c r="AJ1175" i="3" s="1"/>
  <c r="BI648" i="3"/>
  <c r="AJ648" i="3" s="1"/>
  <c r="BI622" i="3"/>
  <c r="AJ622" i="3" s="1"/>
  <c r="BI618" i="3"/>
  <c r="AJ618" i="3" s="1"/>
  <c r="BI2179" i="3"/>
  <c r="AJ2179" i="3" s="1"/>
  <c r="BI992" i="3"/>
  <c r="AJ992" i="3" s="1"/>
  <c r="BI984" i="3"/>
  <c r="AJ984" i="3" s="1"/>
  <c r="BI734" i="3"/>
  <c r="AJ734" i="3" s="1"/>
  <c r="BI629" i="3"/>
  <c r="AJ629" i="3" s="1"/>
  <c r="BI1328" i="3"/>
  <c r="AJ1328" i="3" s="1"/>
  <c r="BI1050" i="3"/>
  <c r="AJ1050" i="3" s="1"/>
  <c r="BI1047" i="3"/>
  <c r="AJ1047" i="3" s="1"/>
  <c r="BI979" i="3"/>
  <c r="AJ979" i="3" s="1"/>
  <c r="BI875" i="3"/>
  <c r="AJ875" i="3" s="1"/>
  <c r="J712" i="3"/>
  <c r="BI657" i="3"/>
  <c r="AJ657" i="3" s="1"/>
  <c r="BI642" i="3"/>
  <c r="AJ642" i="3" s="1"/>
  <c r="BI890" i="3"/>
  <c r="AJ890" i="3" s="1"/>
  <c r="BI886" i="3"/>
  <c r="AJ886" i="3" s="1"/>
  <c r="BI639" i="3"/>
  <c r="AJ639" i="3" s="1"/>
  <c r="BI634" i="3"/>
  <c r="AJ634" i="3" s="1"/>
  <c r="BI630" i="3"/>
  <c r="AJ630" i="3" s="1"/>
  <c r="BI722" i="3"/>
  <c r="AJ722" i="3" s="1"/>
  <c r="AJ1399" i="3"/>
  <c r="BI198" i="3"/>
  <c r="AJ198" i="3" s="1"/>
  <c r="BI1423" i="3"/>
  <c r="AJ1423" i="3" s="1"/>
  <c r="BI2235" i="3"/>
  <c r="AJ2235" i="3" s="1"/>
  <c r="BI166" i="3"/>
  <c r="AJ166" i="3" s="1"/>
  <c r="Y1397" i="3"/>
  <c r="BI1411" i="3"/>
  <c r="AJ1411" i="3" s="1"/>
  <c r="BI2277" i="3"/>
  <c r="AJ2277" i="3" s="1"/>
  <c r="BI2133" i="3"/>
  <c r="AJ2133" i="3" s="1"/>
  <c r="BI2152" i="3"/>
  <c r="AJ2152" i="3" s="1"/>
  <c r="BI196" i="3"/>
  <c r="AJ196" i="3" s="1"/>
  <c r="BI1419" i="3"/>
  <c r="AJ1419" i="3" s="1"/>
  <c r="BI2148" i="3"/>
  <c r="AJ2148" i="3" s="1"/>
  <c r="BI1125" i="3"/>
  <c r="AJ1125" i="3" s="1"/>
  <c r="BI1111" i="3"/>
  <c r="AJ1111" i="3" s="1"/>
  <c r="BI1121" i="3"/>
  <c r="AJ1121" i="3" s="1"/>
  <c r="AD1040" i="3"/>
  <c r="BI174" i="3"/>
  <c r="AJ174" i="3" s="1"/>
  <c r="BI181" i="3"/>
  <c r="AJ181" i="3" s="1"/>
  <c r="BI195" i="3"/>
  <c r="AJ195" i="3" s="1"/>
  <c r="BI1123" i="3"/>
  <c r="AJ1123" i="3" s="1"/>
  <c r="BI63" i="3"/>
  <c r="AJ63" i="3" s="1"/>
  <c r="BI1324" i="3"/>
  <c r="AJ1324" i="3" s="1"/>
  <c r="BI1427" i="3"/>
  <c r="AJ1427" i="3" s="1"/>
  <c r="BI2130" i="3"/>
  <c r="AJ2130" i="3" s="1"/>
  <c r="BI2134" i="3"/>
  <c r="AJ2134" i="3" s="1"/>
  <c r="BI1122" i="3"/>
  <c r="AJ1122" i="3" s="1"/>
  <c r="EE1634" i="8" l="1"/>
  <c r="EE2055" i="8"/>
  <c r="EE2461" i="8"/>
  <c r="EE2652" i="8"/>
  <c r="EG1997" i="8"/>
  <c r="EE2653" i="8"/>
  <c r="EE2576" i="8"/>
  <c r="EG1978" i="8"/>
  <c r="EE2288" i="8"/>
  <c r="EE1624" i="8"/>
  <c r="EE1333" i="8"/>
  <c r="EG861" i="8"/>
  <c r="EG2964" i="8"/>
  <c r="EE2803" i="8"/>
  <c r="EG2965" i="8"/>
  <c r="EE2435" i="8"/>
  <c r="EE2687" i="8"/>
  <c r="EE3430" i="8"/>
  <c r="EE2737" i="8"/>
  <c r="EE2890" i="8"/>
  <c r="EE2488" i="8"/>
  <c r="EE3428" i="8"/>
  <c r="EE2733" i="8"/>
  <c r="EE2864" i="8"/>
  <c r="EE2565" i="8"/>
  <c r="EE1779" i="8"/>
  <c r="EE2385" i="8"/>
  <c r="EG1937" i="8"/>
  <c r="EE1898" i="8"/>
  <c r="EE2783" i="8"/>
  <c r="EE3089" i="8"/>
  <c r="EE2292" i="8"/>
  <c r="EE1726" i="8"/>
  <c r="EE2057" i="8"/>
  <c r="EE1641" i="8"/>
  <c r="EG2641" i="8"/>
  <c r="EE2337" i="8"/>
  <c r="EE2918" i="8"/>
  <c r="EE2098" i="8"/>
  <c r="EE2346" i="8"/>
  <c r="EE1852" i="8"/>
  <c r="EE1902" i="8"/>
  <c r="EE2622" i="8"/>
  <c r="B1831" i="3" s="1"/>
  <c r="EG2557" i="8"/>
  <c r="EE1632" i="8"/>
  <c r="EE2347" i="8"/>
  <c r="EE2077" i="8"/>
  <c r="EE1009" i="8"/>
  <c r="EE669" i="8"/>
  <c r="EG3453" i="8"/>
  <c r="EG3137" i="8"/>
  <c r="EG2800" i="8"/>
  <c r="EE3285" i="8"/>
  <c r="EG3454" i="8"/>
  <c r="EG3138" i="8"/>
  <c r="EG2713" i="8"/>
  <c r="EE3200" i="8"/>
  <c r="EE2829" i="8"/>
  <c r="EE2131" i="8"/>
  <c r="EG2799" i="8"/>
  <c r="EE3283" i="8"/>
  <c r="EE3275" i="8"/>
  <c r="EE2782" i="8"/>
  <c r="EE2046" i="8"/>
  <c r="EG2594" i="8"/>
  <c r="EE2179" i="8"/>
  <c r="EG2384" i="8"/>
  <c r="EG2797" i="8"/>
  <c r="EE3277" i="8"/>
  <c r="EE3271" i="8"/>
  <c r="EE2778" i="8"/>
  <c r="EE2667" i="8"/>
  <c r="EE2104" i="8"/>
  <c r="EE2545" i="8"/>
  <c r="EE1957" i="8"/>
  <c r="EE2256" i="8"/>
  <c r="EE2464" i="8"/>
  <c r="EE2924" i="8"/>
  <c r="EE2043" i="8"/>
  <c r="EE2702" i="8"/>
  <c r="AF872" i="3"/>
  <c r="EE1695" i="8"/>
  <c r="L1132" i="3" s="1"/>
  <c r="EG1995" i="8"/>
  <c r="EG1179" i="8"/>
  <c r="EE2495" i="8"/>
  <c r="EG2240" i="8"/>
  <c r="EE2730" i="8"/>
  <c r="EE2455" i="8"/>
  <c r="B1710" i="3" s="1"/>
  <c r="EG2145" i="8"/>
  <c r="EE2875" i="8"/>
  <c r="EE2450" i="8"/>
  <c r="EE2161" i="8"/>
  <c r="EE2499" i="8"/>
  <c r="EE2886" i="8"/>
  <c r="EE2631" i="8"/>
  <c r="EE2304" i="8"/>
  <c r="EG2411" i="8"/>
  <c r="EG2547" i="8"/>
  <c r="EG2123" i="8"/>
  <c r="EE1674" i="8"/>
  <c r="EE1922" i="8"/>
  <c r="EE2092" i="8"/>
  <c r="EE2439" i="8"/>
  <c r="EE1713" i="8"/>
  <c r="EE2116" i="8"/>
  <c r="EE2307" i="8"/>
  <c r="EE2473" i="8"/>
  <c r="EE3032" i="8"/>
  <c r="EE2866" i="8"/>
  <c r="EE2125" i="8"/>
  <c r="EE1961" i="8"/>
  <c r="EE1768" i="8"/>
  <c r="EG2321" i="8"/>
  <c r="EG2190" i="8"/>
  <c r="EG1855" i="8"/>
  <c r="EE2228" i="8"/>
  <c r="EE2508" i="8"/>
  <c r="EE2750" i="8"/>
  <c r="EE3094" i="8"/>
  <c r="EE2303" i="8"/>
  <c r="EG2367" i="8"/>
  <c r="EE2404" i="8"/>
  <c r="EE2176" i="8"/>
  <c r="EE2507" i="8"/>
  <c r="EE2872" i="8"/>
  <c r="EE2627" i="8"/>
  <c r="EE2295" i="8"/>
  <c r="EG1987" i="8"/>
  <c r="EG2504" i="8"/>
  <c r="EG2162" i="8"/>
  <c r="EE1683" i="8"/>
  <c r="EE1926" i="8"/>
  <c r="EE2078" i="8"/>
  <c r="EE2584" i="8"/>
  <c r="EG2069" i="8"/>
  <c r="EE2126" i="8"/>
  <c r="EE2312" i="8"/>
  <c r="EE2480" i="8"/>
  <c r="EE3068" i="8"/>
  <c r="EE2898" i="8"/>
  <c r="EE2762" i="8"/>
  <c r="EE2039" i="8"/>
  <c r="EE1876" i="8"/>
  <c r="EG2627" i="8"/>
  <c r="EG1666" i="8"/>
  <c r="EE1721" i="8"/>
  <c r="EE1978" i="8"/>
  <c r="EE2402" i="8"/>
  <c r="EE2701" i="8"/>
  <c r="EE3017" i="8"/>
  <c r="EE2375" i="8"/>
  <c r="EE1927" i="8"/>
  <c r="EE2533" i="8"/>
  <c r="EE2476" i="8"/>
  <c r="EE2617" i="8"/>
  <c r="EG2472" i="8"/>
  <c r="EG2270" i="8"/>
  <c r="EE1950" i="8"/>
  <c r="EE2391" i="8"/>
  <c r="EE2174" i="8"/>
  <c r="EE2505" i="8"/>
  <c r="EE2894" i="8"/>
  <c r="EE2034" i="8"/>
  <c r="EG2612" i="8"/>
  <c r="EE1741" i="8"/>
  <c r="EE2372" i="8"/>
  <c r="EE2943" i="8"/>
  <c r="EE2068" i="8"/>
  <c r="EE2192" i="8"/>
  <c r="EE1694" i="8"/>
  <c r="EE3058" i="8"/>
  <c r="EE2472" i="8"/>
  <c r="EE1857" i="8"/>
  <c r="EG2477" i="8"/>
  <c r="EE1998" i="8"/>
  <c r="EE2044" i="8"/>
  <c r="EE2225" i="8"/>
  <c r="EE2560" i="8"/>
  <c r="EE2769" i="8"/>
  <c r="EE1881" i="8"/>
  <c r="EG1751" i="8"/>
  <c r="EE1958" i="8"/>
  <c r="EE2655" i="8"/>
  <c r="EE2471" i="8"/>
  <c r="EE2554" i="8"/>
  <c r="EE2342" i="8"/>
  <c r="EE2713" i="8"/>
  <c r="EE2088" i="8"/>
  <c r="EG1084" i="8"/>
  <c r="EE1842" i="8"/>
  <c r="EE2162" i="8"/>
  <c r="EE1931" i="8"/>
  <c r="EE2390" i="8"/>
  <c r="EE2983" i="8"/>
  <c r="EE2120" i="8"/>
  <c r="EE1756" i="8"/>
  <c r="EG2232" i="8"/>
  <c r="EE2236" i="8"/>
  <c r="EE2846" i="8"/>
  <c r="EE2210" i="8"/>
  <c r="EE2122" i="8"/>
  <c r="EE2287" i="8"/>
  <c r="EE1739" i="8"/>
  <c r="EE1800" i="8"/>
  <c r="EE3064" i="8"/>
  <c r="EE1872" i="8"/>
  <c r="EE1920" i="8"/>
  <c r="EE2452" i="8"/>
  <c r="EE2529" i="8"/>
  <c r="EE1912" i="8"/>
  <c r="EE2671" i="8"/>
  <c r="EE2860" i="8"/>
  <c r="EE3031" i="8"/>
  <c r="EE3151" i="8"/>
  <c r="EE3233" i="8"/>
  <c r="EE3313" i="8"/>
  <c r="EE3387" i="8"/>
  <c r="EE2954" i="8"/>
  <c r="EE3197" i="8"/>
  <c r="EE3353" i="8"/>
  <c r="EE3476" i="8"/>
  <c r="EG2667" i="8"/>
  <c r="EG2748" i="8"/>
  <c r="EG2836" i="8"/>
  <c r="EE2141" i="8"/>
  <c r="EE2852" i="8"/>
  <c r="EE2277" i="8"/>
  <c r="EG2258" i="8"/>
  <c r="EE1751" i="8"/>
  <c r="EE2113" i="8"/>
  <c r="EE1837" i="8"/>
  <c r="EE2344" i="8"/>
  <c r="EE3060" i="8"/>
  <c r="EE2729" i="8"/>
  <c r="EE1867" i="8"/>
  <c r="EG1497" i="8"/>
  <c r="EE1937" i="8"/>
  <c r="EE2672" i="8"/>
  <c r="EE2440" i="8"/>
  <c r="EE2657" i="8"/>
  <c r="EE2549" i="8"/>
  <c r="EE1954" i="8"/>
  <c r="EE2680" i="8"/>
  <c r="EE2865" i="8"/>
  <c r="EE3036" i="8"/>
  <c r="EE3154" i="8"/>
  <c r="EE3235" i="8"/>
  <c r="EE3315" i="8"/>
  <c r="EE3389" i="8"/>
  <c r="EE2962" i="8"/>
  <c r="EE3201" i="8"/>
  <c r="EE3358" i="8"/>
  <c r="EE3479" i="8"/>
  <c r="EG2670" i="8"/>
  <c r="EG2750" i="8"/>
  <c r="EG2838" i="8"/>
  <c r="EE2436" i="8"/>
  <c r="EE1987" i="8"/>
  <c r="EE1896" i="8"/>
  <c r="EE1672" i="8"/>
  <c r="EE3077" i="8"/>
  <c r="EE1844" i="8"/>
  <c r="EE2262" i="8"/>
  <c r="EE2231" i="8"/>
  <c r="EE2745" i="8"/>
  <c r="EE2795" i="8"/>
  <c r="EE3119" i="8"/>
  <c r="EE3282" i="8"/>
  <c r="EE2816" i="8"/>
  <c r="EE3291" i="8"/>
  <c r="EE3522" i="8"/>
  <c r="EG2804" i="8"/>
  <c r="EG2926" i="8"/>
  <c r="EG3010" i="8"/>
  <c r="EG3098" i="8"/>
  <c r="EG3177" i="8"/>
  <c r="EG3258" i="8"/>
  <c r="EG3338" i="8"/>
  <c r="EG3412" i="8"/>
  <c r="EG3494" i="8"/>
  <c r="EG878" i="8"/>
  <c r="EE2966" i="8"/>
  <c r="EE3203" i="8"/>
  <c r="EE3363" i="8"/>
  <c r="EE3480" i="8"/>
  <c r="EG2671" i="8"/>
  <c r="EG2752" i="8"/>
  <c r="EG2839" i="8"/>
  <c r="EG2925" i="8"/>
  <c r="EG3009" i="8"/>
  <c r="EG3095" i="8"/>
  <c r="EG3175" i="8"/>
  <c r="EG3257" i="8"/>
  <c r="EG3336" i="8"/>
  <c r="EG3411" i="8"/>
  <c r="EG3493" i="8"/>
  <c r="EE498" i="8"/>
  <c r="EG942" i="8"/>
  <c r="EE591" i="8"/>
  <c r="EE750" i="8"/>
  <c r="EG867" i="8"/>
  <c r="EE674" i="8"/>
  <c r="EE932" i="8"/>
  <c r="EE1086" i="8"/>
  <c r="EE1252" i="8"/>
  <c r="EE1411" i="8"/>
  <c r="EE1474" i="8"/>
  <c r="EE2290" i="8"/>
  <c r="EE3101" i="8"/>
  <c r="EE2759" i="8"/>
  <c r="EE2515" i="8"/>
  <c r="EE2182" i="8"/>
  <c r="EE1897" i="8"/>
  <c r="EG1929" i="8"/>
  <c r="EG2388" i="8"/>
  <c r="EE1803" i="8"/>
  <c r="EE1979" i="8"/>
  <c r="EE2158" i="8"/>
  <c r="EE2188" i="8"/>
  <c r="EE1960" i="8"/>
  <c r="EE2203" i="8"/>
  <c r="EE2368" i="8"/>
  <c r="EE2536" i="8"/>
  <c r="EE3055" i="8"/>
  <c r="EE2884" i="8"/>
  <c r="EE2148" i="8"/>
  <c r="EE1982" i="8"/>
  <c r="EE1807" i="8"/>
  <c r="EG2402" i="8"/>
  <c r="EG1889" i="8"/>
  <c r="EE1893" i="8"/>
  <c r="EE2186" i="8"/>
  <c r="EE2629" i="8"/>
  <c r="EE2881" i="8"/>
  <c r="EE2512" i="8"/>
  <c r="EE2181" i="8"/>
  <c r="EE2382" i="8"/>
  <c r="EE1901" i="8"/>
  <c r="EG1966" i="8"/>
  <c r="EG2380" i="8"/>
  <c r="EE1798" i="8"/>
  <c r="EE1977" i="8"/>
  <c r="EE2138" i="8"/>
  <c r="EE2862" i="8"/>
  <c r="EE3005" i="8"/>
  <c r="EE2541" i="8"/>
  <c r="EE2373" i="8"/>
  <c r="EE2208" i="8"/>
  <c r="EE1877" i="8"/>
  <c r="EE2334" i="8"/>
  <c r="EE2143" i="8"/>
  <c r="EE1984" i="8"/>
  <c r="EE1813" i="8"/>
  <c r="EG2415" i="8"/>
  <c r="EG1813" i="8"/>
  <c r="EE1887" i="8"/>
  <c r="EE2173" i="8"/>
  <c r="EE2504" i="8"/>
  <c r="EE2746" i="8"/>
  <c r="EE3086" i="8"/>
  <c r="EE2298" i="8"/>
  <c r="EG2201" i="8"/>
  <c r="EE1819" i="8"/>
  <c r="EE3053" i="8"/>
  <c r="EE2351" i="8"/>
  <c r="EE1614" i="8"/>
  <c r="EE1636" i="8"/>
  <c r="EE2059" i="8"/>
  <c r="EE2965" i="8"/>
  <c r="EE2457" i="8"/>
  <c r="EE2073" i="8"/>
  <c r="EE2525" i="8"/>
  <c r="EE1900" i="8"/>
  <c r="EG1958" i="8"/>
  <c r="EE1832" i="8"/>
  <c r="EE2658" i="8"/>
  <c r="EE2459" i="8"/>
  <c r="EE2640" i="8"/>
  <c r="EE1168" i="8"/>
  <c r="EE837" i="8"/>
  <c r="EE850" i="8"/>
  <c r="EG1022" i="8"/>
  <c r="EE658" i="8"/>
  <c r="EG3374" i="8"/>
  <c r="EG3217" i="8"/>
  <c r="EG3054" i="8"/>
  <c r="EG2883" i="8"/>
  <c r="EG2710" i="8"/>
  <c r="EE3435" i="8"/>
  <c r="EE3122" i="8"/>
  <c r="EE688" i="8"/>
  <c r="EG3375" i="8"/>
  <c r="EG3218" i="8"/>
  <c r="EG3055" i="8"/>
  <c r="EG2884" i="8"/>
  <c r="EE3441" i="8"/>
  <c r="EE3357" i="8"/>
  <c r="EE2960" i="8"/>
  <c r="EE2260" i="8"/>
  <c r="EE995" i="8"/>
  <c r="EE2322" i="8"/>
  <c r="EG1920" i="8"/>
  <c r="EG2881" i="8"/>
  <c r="EG2709" i="8"/>
  <c r="EE3434" i="8"/>
  <c r="EE3120" i="8"/>
  <c r="EE3352" i="8"/>
  <c r="EE3196" i="8"/>
  <c r="EE2952" i="8"/>
  <c r="EE2386" i="8"/>
  <c r="EE2214" i="8"/>
  <c r="EE2955" i="8"/>
  <c r="EE1763" i="8"/>
  <c r="EE2027" i="8"/>
  <c r="EE2509" i="8"/>
  <c r="EE2374" i="8"/>
  <c r="EG2291" i="8"/>
  <c r="EE2607" i="8"/>
  <c r="EE2491" i="8"/>
  <c r="EG2707" i="8"/>
  <c r="EE3431" i="8"/>
  <c r="EE3116" i="8"/>
  <c r="EE3350" i="8"/>
  <c r="EE3194" i="8"/>
  <c r="EE2946" i="8"/>
  <c r="EE2369" i="8"/>
  <c r="EE2630" i="8"/>
  <c r="EG1579" i="8"/>
  <c r="EE2338" i="8"/>
  <c r="EG2295" i="8"/>
  <c r="EE2264" i="8"/>
  <c r="EE2603" i="8"/>
  <c r="EG2299" i="8"/>
  <c r="EE2840" i="8"/>
  <c r="EE2229" i="8"/>
  <c r="EE2005" i="8"/>
  <c r="EE1843" i="8"/>
  <c r="EE3045" i="8"/>
  <c r="EE2111" i="8"/>
  <c r="EE2388" i="8"/>
  <c r="EG2635" i="8"/>
  <c r="EE2948" i="8"/>
  <c r="EE2001" i="8"/>
  <c r="EE1838" i="8"/>
  <c r="EE2114" i="8"/>
  <c r="EE2328" i="8"/>
  <c r="EG2520" i="8"/>
  <c r="EG1186" i="8"/>
  <c r="EG1690" i="8"/>
  <c r="EE2105" i="8"/>
  <c r="EE2410" i="8"/>
  <c r="EE1186" i="8"/>
  <c r="J893" i="3" s="1"/>
  <c r="EE2520" i="8"/>
  <c r="EE3090" i="8"/>
  <c r="EG1119" i="8"/>
  <c r="EE1810" i="8"/>
  <c r="EG2620" i="8"/>
  <c r="EE1440" i="8"/>
  <c r="EE2645" i="8"/>
  <c r="B1854" i="3" s="1"/>
  <c r="EE1890" i="8"/>
  <c r="B1333" i="3" s="1"/>
  <c r="EE3230" i="8"/>
  <c r="EG2645" i="8"/>
  <c r="EE2775" i="8"/>
  <c r="EG2730" i="8"/>
  <c r="EG2775" i="8"/>
  <c r="EE1179" i="8"/>
  <c r="EE1269" i="8"/>
  <c r="EE2245" i="8"/>
  <c r="EG1440" i="8"/>
  <c r="EG2935" i="8"/>
  <c r="EG1204" i="8"/>
  <c r="EE1204" i="8"/>
  <c r="B911" i="3" s="1"/>
  <c r="EG1269" i="8"/>
  <c r="EG1630" i="8"/>
  <c r="AD1397" i="3"/>
  <c r="AF616" i="3"/>
  <c r="AF640" i="3"/>
  <c r="EG190" i="8"/>
  <c r="EE418" i="8"/>
  <c r="EE678" i="8"/>
  <c r="EE1443" i="8"/>
  <c r="B1006" i="3" s="1"/>
  <c r="EG1613" i="8"/>
  <c r="EG2332" i="8"/>
  <c r="EE1999" i="8"/>
  <c r="EE2721" i="8"/>
  <c r="EE3093" i="8"/>
  <c r="EE3447" i="8"/>
  <c r="EG2876" i="8"/>
  <c r="EG3210" i="8"/>
  <c r="EG78" i="8"/>
  <c r="EE201" i="8"/>
  <c r="EG645" i="8"/>
  <c r="EG1129" i="8"/>
  <c r="EG2561" i="8"/>
  <c r="EE2909" i="8"/>
  <c r="EG2692" i="8"/>
  <c r="EG3359" i="8"/>
  <c r="EG336" i="8"/>
  <c r="EE469" i="8"/>
  <c r="EG846" i="8"/>
  <c r="EE740" i="8"/>
  <c r="EE1169" i="8"/>
  <c r="EE1544" i="8"/>
  <c r="EG1380" i="8"/>
  <c r="EG1750" i="8"/>
  <c r="EG560" i="8"/>
  <c r="EG2254" i="8"/>
  <c r="EE3440" i="8"/>
  <c r="EE223" i="8"/>
  <c r="EG758" i="8"/>
  <c r="EE1018" i="8"/>
  <c r="EG1237" i="8"/>
  <c r="EG1970" i="8"/>
  <c r="EG2362" i="8"/>
  <c r="EE1665" i="8"/>
  <c r="EE2053" i="8"/>
  <c r="EE2408" i="8"/>
  <c r="EE2754" i="8"/>
  <c r="EE285" i="8"/>
  <c r="EG763" i="8"/>
  <c r="EE1037" i="8"/>
  <c r="EG1236" i="8"/>
  <c r="EG1951" i="8"/>
  <c r="EE1643" i="8"/>
  <c r="EE2305" i="8"/>
  <c r="EE2917" i="8"/>
  <c r="EE3273" i="8"/>
  <c r="EG2721" i="8"/>
  <c r="EG3027" i="8"/>
  <c r="EG3394" i="8"/>
  <c r="EG1642" i="8"/>
  <c r="EE77" i="8"/>
  <c r="EE1007" i="8"/>
  <c r="EG1884" i="8"/>
  <c r="EE1645" i="8"/>
  <c r="EE2370" i="8"/>
  <c r="EE196" i="8"/>
  <c r="EE2200" i="8"/>
  <c r="EG390" i="8"/>
  <c r="EE1129" i="8"/>
  <c r="EG2072" i="8"/>
  <c r="EE1761" i="8"/>
  <c r="EE2479" i="8"/>
  <c r="EG334" i="8"/>
  <c r="EE1096" i="8"/>
  <c r="EG2029" i="8"/>
  <c r="EE2419" i="8"/>
  <c r="EE3329" i="8"/>
  <c r="EG3080" i="8"/>
  <c r="EG710" i="8"/>
  <c r="EG1169" i="8"/>
  <c r="EG2608" i="8"/>
  <c r="EE2910" i="8"/>
  <c r="EG2698" i="8"/>
  <c r="EG3367" i="8"/>
  <c r="EG532" i="8"/>
  <c r="EG1043" i="8"/>
  <c r="EE1310" i="8"/>
  <c r="EG1654" i="8"/>
  <c r="EG2370" i="8"/>
  <c r="EE2037" i="8"/>
  <c r="EE2760" i="8"/>
  <c r="EE3104" i="8"/>
  <c r="EE3470" i="8"/>
  <c r="EG2887" i="8"/>
  <c r="EG3221" i="8"/>
  <c r="EG108" i="8"/>
  <c r="EE226" i="8"/>
  <c r="EG743" i="8"/>
  <c r="EG1214" i="8"/>
  <c r="EE1639" i="8"/>
  <c r="EE2947" i="8"/>
  <c r="EG2727" i="8"/>
  <c r="EG3402" i="8"/>
  <c r="EG366" i="8"/>
  <c r="EE496" i="8"/>
  <c r="EG862" i="8"/>
  <c r="EE752" i="8"/>
  <c r="EE1097" i="8"/>
  <c r="EE1464" i="8"/>
  <c r="EG1314" i="8"/>
  <c r="EG1684" i="8"/>
  <c r="EG259" i="8"/>
  <c r="EG1725" i="8"/>
  <c r="EE3163" i="8"/>
  <c r="EG193" i="8"/>
  <c r="EG620" i="8"/>
  <c r="EE863" i="8"/>
  <c r="EG1099" i="8"/>
  <c r="EG1823" i="8"/>
  <c r="EG2283" i="8"/>
  <c r="EE1613" i="8"/>
  <c r="EE1976" i="8"/>
  <c r="EE2335" i="8"/>
  <c r="EE2696" i="8"/>
  <c r="EE137" i="8"/>
  <c r="EG622" i="8"/>
  <c r="EE865" i="8"/>
  <c r="EG1097" i="8"/>
  <c r="EG1820" i="8"/>
  <c r="EG2544" i="8"/>
  <c r="EE2168" i="8"/>
  <c r="EE2854" i="8"/>
  <c r="EE3193" i="8"/>
  <c r="EG2651" i="8"/>
  <c r="EG2982" i="8"/>
  <c r="EG3311" i="8"/>
  <c r="EE1041" i="8"/>
  <c r="EG3057" i="8"/>
  <c r="EE713" i="8"/>
  <c r="EG1639" i="8"/>
  <c r="EG2546" i="8"/>
  <c r="EE2254" i="8"/>
  <c r="EG170" i="8"/>
  <c r="EG2540" i="8"/>
  <c r="EG231" i="8"/>
  <c r="EE848" i="8"/>
  <c r="EG1850" i="8"/>
  <c r="EE1620" i="8"/>
  <c r="EE2359" i="8"/>
  <c r="EG304" i="8"/>
  <c r="EE815" i="8"/>
  <c r="EG1755" i="8"/>
  <c r="EE2140" i="8"/>
  <c r="EE3186" i="8"/>
  <c r="EG2975" i="8"/>
  <c r="EE411" i="8"/>
  <c r="EE1410" i="8"/>
  <c r="EG2335" i="8"/>
  <c r="EE2725" i="8"/>
  <c r="EE3472" i="8"/>
  <c r="EG3240" i="8"/>
  <c r="EE390" i="8"/>
  <c r="EE1403" i="8"/>
  <c r="EG2278" i="8"/>
  <c r="EE2666" i="8"/>
  <c r="EE3436" i="8"/>
  <c r="EG3185" i="8"/>
  <c r="EE190" i="8"/>
  <c r="EE1550" i="8"/>
  <c r="EE2861" i="8"/>
  <c r="EG3306" i="8"/>
  <c r="EE441" i="8"/>
  <c r="EE710" i="8"/>
  <c r="EE1428" i="8"/>
  <c r="EG1643" i="8"/>
  <c r="EG1351" i="8"/>
  <c r="EG3466" i="8"/>
  <c r="EE785" i="8"/>
  <c r="EG1747" i="8"/>
  <c r="EG2591" i="8"/>
  <c r="EE2302" i="8"/>
  <c r="EG291" i="8"/>
  <c r="EE786" i="8"/>
  <c r="EG1744" i="8"/>
  <c r="EE2430" i="8"/>
  <c r="EE3332" i="8"/>
  <c r="EG3087" i="8"/>
  <c r="EE1660" i="8"/>
  <c r="EE1267" i="8"/>
  <c r="EE1772" i="8"/>
  <c r="EE85" i="8"/>
  <c r="EE410" i="8"/>
  <c r="EG2196" i="8"/>
  <c r="EE2618" i="8"/>
  <c r="EE1369" i="8"/>
  <c r="EE2673" i="8"/>
  <c r="EG3213" i="8"/>
  <c r="EG1439" i="8"/>
  <c r="EE3043" i="8"/>
  <c r="EG3500" i="8"/>
  <c r="EE1529" i="8"/>
  <c r="EE2850" i="8"/>
  <c r="EG892" i="8"/>
  <c r="EG1340" i="8"/>
  <c r="EE1744" i="8"/>
  <c r="EE2998" i="8"/>
  <c r="B2184" i="3" s="1"/>
  <c r="EE3499" i="8"/>
  <c r="EG3246" i="8"/>
  <c r="EE259" i="8"/>
  <c r="EG1313" i="8"/>
  <c r="EE2992" i="8"/>
  <c r="EG3440" i="8"/>
  <c r="EE507" i="8"/>
  <c r="EE763" i="8"/>
  <c r="EE1492" i="8"/>
  <c r="EG1717" i="8"/>
  <c r="EG1886" i="8"/>
  <c r="EG289" i="8"/>
  <c r="EE918" i="8"/>
  <c r="EG1861" i="8"/>
  <c r="EE1642" i="8"/>
  <c r="EE2363" i="8"/>
  <c r="EE175" i="8"/>
  <c r="EE921" i="8"/>
  <c r="EG1856" i="8"/>
  <c r="EE2207" i="8"/>
  <c r="EE3216" i="8"/>
  <c r="EG2992" i="8"/>
  <c r="EE1431" i="8"/>
  <c r="EE812" i="8"/>
  <c r="EG2588" i="8"/>
  <c r="EG266" i="8"/>
  <c r="EE170" i="8"/>
  <c r="EG1943" i="8"/>
  <c r="EE2395" i="8"/>
  <c r="EE893" i="8"/>
  <c r="EE2219" i="8"/>
  <c r="EG2998" i="8"/>
  <c r="EE1494" i="8"/>
  <c r="EE2790" i="8"/>
  <c r="EG3276" i="8"/>
  <c r="EG1375" i="8"/>
  <c r="EG713" i="8"/>
  <c r="EE3337" i="8"/>
  <c r="EE80" i="8"/>
  <c r="EE2514" i="8"/>
  <c r="EE341" i="8"/>
  <c r="EE1316" i="8"/>
  <c r="EE1161" i="8"/>
  <c r="EE590" i="8"/>
  <c r="EG2514" i="8"/>
  <c r="EG107" i="8"/>
  <c r="EG1550" i="8"/>
  <c r="EE3076" i="8"/>
  <c r="EG3530" i="8"/>
  <c r="EG2305" i="8"/>
  <c r="EG2823" i="8"/>
  <c r="EE2064" i="8"/>
  <c r="EE2941" i="8"/>
  <c r="EG1794" i="8"/>
  <c r="EE977" i="8"/>
  <c r="EG918" i="8"/>
  <c r="EE788" i="8"/>
  <c r="EG718" i="8"/>
  <c r="EE2732" i="8"/>
  <c r="EE2906" i="8"/>
  <c r="EG1795" i="8"/>
  <c r="EE1585" i="8"/>
  <c r="EE2619" i="8"/>
  <c r="EE2065" i="8"/>
  <c r="EE1580" i="8"/>
  <c r="EE1104" i="8"/>
  <c r="EG859" i="8"/>
  <c r="EG3076" i="8"/>
  <c r="EE2882" i="8"/>
  <c r="EG2202" i="8"/>
  <c r="EG3463" i="8"/>
  <c r="EE1891" i="8"/>
  <c r="EG3156" i="8"/>
  <c r="EE1462" i="8"/>
  <c r="EE303" i="8"/>
  <c r="EG812" i="8"/>
  <c r="EE1070" i="8"/>
  <c r="EG1239" i="8"/>
  <c r="EG1973" i="8"/>
  <c r="EE1650" i="8"/>
  <c r="EE2362" i="8"/>
  <c r="EE2975" i="8"/>
  <c r="EE3274" i="8"/>
  <c r="EG2724" i="8"/>
  <c r="EG3033" i="8"/>
  <c r="EG3395" i="8"/>
  <c r="EG285" i="8"/>
  <c r="EE140" i="8"/>
  <c r="EE889" i="8"/>
  <c r="EG1853" i="8"/>
  <c r="EE2238" i="8"/>
  <c r="EE3243" i="8"/>
  <c r="EG3008" i="8"/>
  <c r="EG261" i="8"/>
  <c r="EG530" i="8"/>
  <c r="EG653" i="8"/>
  <c r="EG1041" i="8"/>
  <c r="EE895" i="8"/>
  <c r="EE1344" i="8"/>
  <c r="EG1206" i="8"/>
  <c r="EG1577" i="8"/>
  <c r="EG1921" i="8"/>
  <c r="EE1321" i="8"/>
  <c r="EE2651" i="8"/>
  <c r="EG3188" i="8"/>
  <c r="EE393" i="8"/>
  <c r="EE645" i="8"/>
  <c r="EE1375" i="8"/>
  <c r="EG1612" i="8"/>
  <c r="EG2172" i="8"/>
  <c r="EG2543" i="8"/>
  <c r="EE1856" i="8"/>
  <c r="EE2217" i="8"/>
  <c r="EE2585" i="8"/>
  <c r="EG145" i="8"/>
  <c r="EE394" i="8"/>
  <c r="EE646" i="8"/>
  <c r="EE1380" i="8"/>
  <c r="EG1609" i="8"/>
  <c r="EG2313" i="8"/>
  <c r="EE1943" i="8"/>
  <c r="EE2662" i="8"/>
  <c r="EE3087" i="8"/>
  <c r="EE3442" i="8"/>
  <c r="EG2873" i="8"/>
  <c r="EG3193" i="8"/>
  <c r="EG167" i="8"/>
  <c r="EE3126" i="8"/>
  <c r="EG748" i="8"/>
  <c r="EG1209" i="8"/>
  <c r="EG2340" i="8"/>
  <c r="EE2007" i="8"/>
  <c r="EE2727" i="8"/>
  <c r="EE1237" i="8"/>
  <c r="EG2990" i="8"/>
  <c r="EG865" i="8"/>
  <c r="EG1346" i="8"/>
  <c r="EG2419" i="8"/>
  <c r="EE2102" i="8"/>
  <c r="EE2766" i="8"/>
  <c r="EG845" i="8"/>
  <c r="EG1304" i="8"/>
  <c r="EE1717" i="8"/>
  <c r="EE2986" i="8"/>
  <c r="EG2757" i="8"/>
  <c r="EG3439" i="8"/>
  <c r="EE952" i="8"/>
  <c r="EG1883" i="8"/>
  <c r="EE2276" i="8"/>
  <c r="EE3251" i="8"/>
  <c r="EG3020" i="8"/>
  <c r="EE168" i="8"/>
  <c r="EG672" i="8"/>
  <c r="EE900" i="8"/>
  <c r="EG1297" i="8"/>
  <c r="EG2007" i="8"/>
  <c r="EE1708" i="8"/>
  <c r="EE2400" i="8"/>
  <c r="EE2989" i="8"/>
  <c r="EE3303" i="8"/>
  <c r="EG2732" i="8"/>
  <c r="EG3050" i="8"/>
  <c r="EG3424" i="8"/>
  <c r="EG296" i="8"/>
  <c r="EE231" i="8"/>
  <c r="EE988" i="8"/>
  <c r="EG1944" i="8"/>
  <c r="EE2333" i="8"/>
  <c r="EE3281" i="8"/>
  <c r="EG3046" i="8"/>
  <c r="EG303" i="8"/>
  <c r="EG559" i="8"/>
  <c r="EG678" i="8"/>
  <c r="EG1070" i="8"/>
  <c r="EE922" i="8"/>
  <c r="EE1293" i="8"/>
  <c r="EG1134" i="8"/>
  <c r="EG1499" i="8"/>
  <c r="EG1854" i="8"/>
  <c r="EE755" i="8"/>
  <c r="EE2109" i="8"/>
  <c r="EG2945" i="8"/>
  <c r="EG499" i="8"/>
  <c r="EG1010" i="8"/>
  <c r="EE1239" i="8"/>
  <c r="EG1464" i="8"/>
  <c r="EG2109" i="8"/>
  <c r="EG2456" i="8"/>
  <c r="EE1791" i="8"/>
  <c r="EE2166" i="8"/>
  <c r="EE2516" i="8"/>
  <c r="EE2853" i="8"/>
  <c r="EG500" i="8"/>
  <c r="EG1011" i="8"/>
  <c r="EE1244" i="8"/>
  <c r="EG1462" i="8"/>
  <c r="EG2177" i="8"/>
  <c r="EE1797" i="8"/>
  <c r="EE2521" i="8"/>
  <c r="EE3027" i="8"/>
  <c r="EE3394" i="8"/>
  <c r="EG2796" i="8"/>
  <c r="EG3127" i="8"/>
  <c r="EG3496" i="8"/>
  <c r="EE2389" i="8"/>
  <c r="EE448" i="8"/>
  <c r="EE1461" i="8"/>
  <c r="EG2207" i="8"/>
  <c r="EE1868" i="8"/>
  <c r="EE2589" i="8"/>
  <c r="EG590" i="8"/>
  <c r="EE3402" i="8"/>
  <c r="EG592" i="8"/>
  <c r="EE1593" i="8"/>
  <c r="EG2276" i="8"/>
  <c r="EE1996" i="8"/>
  <c r="EE2703" i="8"/>
  <c r="EE559" i="8"/>
  <c r="EE1547" i="8"/>
  <c r="EG2475" i="8"/>
  <c r="EE2826" i="8"/>
  <c r="EG2648" i="8"/>
  <c r="EG3304" i="8"/>
  <c r="EE675" i="8"/>
  <c r="EG1620" i="8"/>
  <c r="EE2002" i="8"/>
  <c r="EE3123" i="8"/>
  <c r="EG2903" i="8"/>
  <c r="EG138" i="8"/>
  <c r="EE642" i="8"/>
  <c r="EG1574" i="8"/>
  <c r="EE1946" i="8"/>
  <c r="EE3079" i="8"/>
  <c r="EG2854" i="8"/>
  <c r="EG3532" i="8"/>
  <c r="EE537" i="8"/>
  <c r="EG2479" i="8"/>
  <c r="EG2649" i="8"/>
  <c r="EE311" i="8"/>
  <c r="EG818" i="8"/>
  <c r="EE1078" i="8"/>
  <c r="B792" i="3" s="1"/>
  <c r="EG1274" i="8"/>
  <c r="EG1999" i="8"/>
  <c r="EE3008" i="8"/>
  <c r="EE529" i="8"/>
  <c r="EE1524" i="8"/>
  <c r="EG2238" i="8"/>
  <c r="EE1940" i="8"/>
  <c r="EE2656" i="8"/>
  <c r="EE530" i="8"/>
  <c r="EE1522" i="8"/>
  <c r="EG2448" i="8"/>
  <c r="EE2990" i="8"/>
  <c r="EG2763" i="8"/>
  <c r="EG3442" i="8"/>
  <c r="EG526" i="8"/>
  <c r="EG2097" i="8"/>
  <c r="EE2513" i="8"/>
  <c r="EE3046" i="8"/>
  <c r="EE1405" i="8"/>
  <c r="EE1886" i="8"/>
  <c r="EE366" i="8"/>
  <c r="EG2302" i="8"/>
  <c r="EE3463" i="8"/>
  <c r="EG983" i="8"/>
  <c r="EE1824" i="8"/>
  <c r="EG2820" i="8"/>
  <c r="EE562" i="8"/>
  <c r="EG2451" i="8"/>
  <c r="EG396" i="8"/>
  <c r="EE1188" i="8"/>
  <c r="EG2064" i="8"/>
  <c r="EE2445" i="8"/>
  <c r="EE3129" i="8"/>
  <c r="EG2910" i="8"/>
  <c r="EG137" i="8"/>
  <c r="EG823" i="8"/>
  <c r="EE1720" i="8"/>
  <c r="EG2760" i="8"/>
  <c r="EG394" i="8"/>
  <c r="EG889" i="8"/>
  <c r="EE1126" i="8"/>
  <c r="EG1343" i="8"/>
  <c r="EE193" i="8"/>
  <c r="EE3270" i="8"/>
  <c r="EG675" i="8"/>
  <c r="EG1161" i="8"/>
  <c r="EG2308" i="8"/>
  <c r="EE2000" i="8"/>
  <c r="EE2724" i="8"/>
  <c r="EG676" i="8"/>
  <c r="EG1158" i="8"/>
  <c r="EG2585" i="8"/>
  <c r="EE2880" i="8"/>
  <c r="EG2666" i="8"/>
  <c r="EG3332" i="8"/>
  <c r="EG3243" i="8"/>
  <c r="EG1720" i="8"/>
  <c r="EE2306" i="8"/>
  <c r="EE1848" i="8"/>
  <c r="B1303" i="3" s="1"/>
  <c r="EE948" i="8"/>
  <c r="EE1658" i="8"/>
  <c r="EE164" i="8"/>
  <c r="EG1848" i="8"/>
  <c r="EE3240" i="8"/>
  <c r="EE502" i="8"/>
  <c r="EG2425" i="8"/>
  <c r="EE3526" i="8"/>
  <c r="EG948" i="8"/>
  <c r="EE1767" i="8"/>
  <c r="EG2589" i="8"/>
  <c r="EG3093" i="8"/>
  <c r="EE1199" i="8"/>
  <c r="EG3126" i="8"/>
  <c r="EE597" i="8"/>
  <c r="EG1548" i="8"/>
  <c r="EG3097" i="8"/>
  <c r="EG1555" i="8"/>
  <c r="EE2202" i="8"/>
  <c r="EE592" i="8"/>
  <c r="EE1884" i="8"/>
  <c r="EG2853" i="8"/>
  <c r="EG646" i="8"/>
  <c r="EE2692" i="8"/>
  <c r="EG1266" i="8"/>
  <c r="EG1207" i="8"/>
  <c r="EG3397" i="8"/>
  <c r="EE3213" i="8"/>
  <c r="EG2941" i="8"/>
  <c r="EG2794" i="8"/>
  <c r="EG371" i="8"/>
  <c r="EG2333" i="8"/>
  <c r="EG1194" i="8"/>
  <c r="EG3360" i="8"/>
  <c r="EG1940" i="8"/>
  <c r="EG3329" i="8"/>
  <c r="EG224" i="8"/>
  <c r="EG616" i="8"/>
  <c r="EG2618" i="8"/>
  <c r="EE2095" i="8"/>
  <c r="EE2393" i="8"/>
  <c r="EG2061" i="8"/>
  <c r="EE1853" i="8"/>
  <c r="EG870" i="8"/>
  <c r="EE589" i="8"/>
  <c r="EE3424" i="8"/>
  <c r="EE167" i="8"/>
  <c r="EE2771" i="8"/>
  <c r="EE413" i="8"/>
  <c r="EE1399" i="8"/>
  <c r="EG1191" i="8"/>
  <c r="EE743" i="8"/>
  <c r="EG2566" i="8"/>
  <c r="EG255" i="8"/>
  <c r="EG1688" i="8"/>
  <c r="EE3127" i="8"/>
  <c r="EE401" i="8"/>
  <c r="EG2430" i="8"/>
  <c r="EG3330" i="8"/>
  <c r="EE2199" i="8"/>
  <c r="EE1861" i="8"/>
  <c r="EE1134" i="8"/>
  <c r="EG3096" i="8"/>
  <c r="EE3518" i="8"/>
  <c r="EE3022" i="8"/>
  <c r="EE1158" i="8"/>
  <c r="EE134" i="8"/>
  <c r="EE2392" i="8"/>
  <c r="EE2249" i="8"/>
  <c r="EE892" i="8"/>
  <c r="EE1043" i="8"/>
  <c r="EE258" i="8"/>
  <c r="EG597" i="8"/>
  <c r="EG2224" i="8"/>
  <c r="EG201" i="8"/>
  <c r="EG477" i="8"/>
  <c r="EG683" i="8"/>
  <c r="EG2400" i="8"/>
  <c r="EE1123" i="8"/>
  <c r="EG2754" i="8"/>
  <c r="EE1747" i="8"/>
  <c r="EE2551" i="8"/>
  <c r="EG1344" i="8"/>
  <c r="EE115" i="8"/>
  <c r="EE862" i="8"/>
  <c r="EG1783" i="8"/>
  <c r="EE2172" i="8"/>
  <c r="EE3185" i="8"/>
  <c r="EG2971" i="8"/>
  <c r="EG175" i="8"/>
  <c r="EG1018" i="8"/>
  <c r="EE1880" i="8"/>
  <c r="EG2850" i="8"/>
  <c r="EG440" i="8"/>
  <c r="EG924" i="8"/>
  <c r="EE1263" i="8"/>
  <c r="EG1488" i="8"/>
  <c r="EG1071" i="8"/>
  <c r="EG2861" i="8"/>
  <c r="EG952" i="8"/>
  <c r="EG1431" i="8"/>
  <c r="EG2445" i="8"/>
  <c r="EE2139" i="8"/>
  <c r="EE2824" i="8"/>
  <c r="EG959" i="8"/>
  <c r="EG1428" i="8"/>
  <c r="EE1764" i="8"/>
  <c r="EE3018" i="8"/>
  <c r="EG2788" i="8"/>
  <c r="EG3469" i="8"/>
  <c r="EE364" i="8"/>
  <c r="EG2168" i="8"/>
  <c r="EE2561" i="8"/>
  <c r="EE3214" i="8"/>
  <c r="EE1499" i="8"/>
  <c r="EE1944" i="8"/>
  <c r="EE466" i="8"/>
  <c r="EG2392" i="8"/>
  <c r="EE3500" i="8"/>
  <c r="EG1078" i="8"/>
  <c r="EE1913" i="8"/>
  <c r="EG2856" i="8"/>
  <c r="EE470" i="8"/>
  <c r="EG1104" i="8"/>
  <c r="EG2551" i="8"/>
  <c r="EE2903" i="8"/>
  <c r="EG2656" i="8"/>
  <c r="EG3326" i="8"/>
  <c r="EG110" i="8"/>
  <c r="EG1585" i="8"/>
  <c r="EE3097" i="8"/>
  <c r="EG115" i="8"/>
  <c r="EG589" i="8"/>
  <c r="EE845" i="8"/>
  <c r="EE1555" i="8"/>
  <c r="EG1765" i="8"/>
  <c r="EG2433" i="8"/>
  <c r="EE304" i="8"/>
  <c r="EE1071" i="8"/>
  <c r="EG2002" i="8"/>
  <c r="EE1714" i="8"/>
  <c r="EE2425" i="8"/>
  <c r="EE306" i="8"/>
  <c r="EE1073" i="8"/>
  <c r="EG2000" i="8"/>
  <c r="EE2340" i="8"/>
  <c r="EE3300" i="8"/>
  <c r="EG3049" i="8"/>
  <c r="EG1996" i="8"/>
  <c r="EE1093" i="8"/>
  <c r="EE1688" i="8"/>
  <c r="EE296" i="8"/>
  <c r="EG470" i="8"/>
  <c r="EG2112" i="8"/>
  <c r="EE2540" i="8"/>
  <c r="EE1192" i="8"/>
  <c r="EE2510" i="8"/>
  <c r="EG3123" i="8"/>
  <c r="EG1263" i="8"/>
  <c r="EE2971" i="8"/>
  <c r="EG3425" i="8"/>
  <c r="EG1203" i="8"/>
  <c r="EE2944" i="8"/>
  <c r="EG3362" i="8"/>
  <c r="EG1764" i="8"/>
  <c r="EG220" i="8"/>
  <c r="EE870" i="8"/>
  <c r="EG1802" i="8"/>
  <c r="EG401" i="8"/>
  <c r="EG2065" i="8"/>
  <c r="EE2475" i="8"/>
  <c r="EE1164" i="8"/>
  <c r="EE2764" i="8"/>
  <c r="EG3273" i="8"/>
  <c r="EG1443" i="8"/>
  <c r="EG1797" i="8"/>
  <c r="EG2559" i="8"/>
  <c r="EG1578" i="8"/>
  <c r="EG472" i="8"/>
  <c r="EE3397" i="8"/>
  <c r="EG1748" i="8"/>
  <c r="EE782" i="8"/>
  <c r="EE2094" i="8"/>
  <c r="EG2755" i="8"/>
  <c r="EG330" i="8"/>
  <c r="EE3330" i="8"/>
  <c r="EG711" i="8"/>
  <c r="EG1164" i="8"/>
  <c r="EE2283" i="8"/>
  <c r="EE1297" i="8"/>
  <c r="EE1802" i="8"/>
  <c r="EG556" i="8"/>
  <c r="EG2217" i="8"/>
  <c r="EE3421" i="8"/>
  <c r="EE2728" i="8"/>
  <c r="EE1916" i="8"/>
  <c r="EG707" i="8"/>
  <c r="EE2753" i="8"/>
  <c r="B1960" i="3" s="1"/>
  <c r="EE2887" i="8"/>
  <c r="EG1718" i="8"/>
  <c r="EG441" i="8"/>
  <c r="EG1162" i="8"/>
  <c r="EG413" i="8"/>
  <c r="EG741" i="8"/>
  <c r="EE2456" i="8"/>
  <c r="EE1831" i="8"/>
  <c r="EG2275" i="8"/>
  <c r="EE2982" i="8"/>
  <c r="EG786" i="8"/>
  <c r="EG2725" i="8"/>
  <c r="EE2272" i="8"/>
  <c r="EE1521" i="8"/>
  <c r="EG740" i="8"/>
  <c r="EE2332" i="8"/>
  <c r="EG2997" i="8"/>
  <c r="EG1791" i="8"/>
  <c r="EG1316" i="8"/>
  <c r="EE1313" i="8"/>
  <c r="EG80" i="8"/>
  <c r="EG3518" i="8"/>
  <c r="EG3270" i="8"/>
  <c r="EE1067" i="8"/>
  <c r="EE2933" i="8"/>
  <c r="EG1708" i="8"/>
  <c r="EE2626" i="8"/>
  <c r="EG2408" i="8"/>
  <c r="EG2909" i="8"/>
  <c r="EG1403" i="8"/>
  <c r="EG1073" i="8"/>
  <c r="EG1040" i="8"/>
  <c r="EG3526" i="8"/>
  <c r="EE220" i="8"/>
  <c r="EE288" i="8"/>
  <c r="EG900" i="8"/>
  <c r="EE980" i="8"/>
  <c r="EE981" i="8"/>
  <c r="EG1267" i="8"/>
  <c r="EG2030" i="8"/>
  <c r="EE2329" i="8"/>
  <c r="EE333" i="8"/>
  <c r="EG1665" i="8"/>
  <c r="EE1207" i="8"/>
  <c r="EG1321" i="8"/>
  <c r="EG2053" i="8"/>
  <c r="EG418" i="8"/>
  <c r="EG2140" i="8"/>
  <c r="EE1748" i="8"/>
  <c r="EG496" i="8"/>
  <c r="EE1266" i="8"/>
  <c r="EG2142" i="8"/>
  <c r="EE2543" i="8"/>
  <c r="EE3362" i="8"/>
  <c r="EG3104" i="8"/>
  <c r="EE110" i="8"/>
  <c r="EE1296" i="8"/>
  <c r="EE2591" i="8"/>
  <c r="EG3163" i="8"/>
  <c r="EE371" i="8"/>
  <c r="EE622" i="8"/>
  <c r="EE1439" i="8"/>
  <c r="EG1657" i="8"/>
  <c r="EG1547" i="8"/>
  <c r="EG85" i="8"/>
  <c r="EE823" i="8"/>
  <c r="EG1772" i="8"/>
  <c r="EG2619" i="8"/>
  <c r="EE2313" i="8"/>
  <c r="EE78" i="8"/>
  <c r="EE842" i="8"/>
  <c r="EG1767" i="8"/>
  <c r="EE2112" i="8"/>
  <c r="EE3182" i="8"/>
  <c r="EG2947" i="8"/>
  <c r="EE653" i="8"/>
  <c r="EE619" i="8"/>
  <c r="EG2510" i="8"/>
  <c r="EG77" i="8"/>
  <c r="EG140" i="8"/>
  <c r="EG1761" i="8"/>
  <c r="EE2278" i="8"/>
  <c r="EE718" i="8"/>
  <c r="EE2061" i="8"/>
  <c r="EG2912" i="8"/>
  <c r="EE1314" i="8"/>
  <c r="EE2648" i="8"/>
  <c r="EG3186" i="8"/>
  <c r="EG848" i="8"/>
  <c r="EG1469" i="8"/>
  <c r="EE1854" i="8"/>
  <c r="EE3033" i="8"/>
  <c r="EG2801" i="8"/>
  <c r="EG3499" i="8"/>
  <c r="EE360" i="8"/>
  <c r="EG2306" i="8"/>
  <c r="EE3466" i="8"/>
  <c r="EE255" i="8"/>
  <c r="EG782" i="8"/>
  <c r="EE1040" i="8"/>
  <c r="EG1233" i="8"/>
  <c r="EG1946" i="8"/>
  <c r="EE2823" i="8"/>
  <c r="EE437" i="8"/>
  <c r="EE1432" i="8"/>
  <c r="EG2200" i="8"/>
  <c r="EE1883" i="8"/>
  <c r="EE2608" i="8"/>
  <c r="EE440" i="8"/>
  <c r="EE1434" i="8"/>
  <c r="EG2363" i="8"/>
  <c r="EE2698" i="8"/>
  <c r="EE3469" i="8"/>
  <c r="EG3216" i="8"/>
  <c r="EE3306" i="8"/>
  <c r="EG1310" i="8"/>
  <c r="EE2091" i="8"/>
  <c r="EG1093" i="8"/>
  <c r="EG981" i="8"/>
  <c r="EG2478" i="8"/>
  <c r="EE2820" i="8"/>
  <c r="EG1399" i="8"/>
  <c r="EE3020" i="8"/>
  <c r="EG3472" i="8"/>
  <c r="EG1976" i="8"/>
  <c r="EE3304" i="8"/>
  <c r="EE261" i="8"/>
  <c r="EG1916" i="8"/>
  <c r="EE3246" i="8"/>
  <c r="EG258" i="8"/>
  <c r="EE2147" i="8"/>
  <c r="EG502" i="8"/>
  <c r="EE1236" i="8"/>
  <c r="EG863" i="8"/>
  <c r="EG893" i="8"/>
  <c r="EG2423" i="8"/>
  <c r="EE2796" i="8"/>
  <c r="EG1372" i="8"/>
  <c r="EE3155" i="8"/>
  <c r="EG785" i="8"/>
  <c r="EG2449" i="8"/>
  <c r="EG3502" i="8"/>
  <c r="EE2224" i="8"/>
  <c r="EE1970" i="8"/>
  <c r="EE1233" i="8"/>
  <c r="EG3134" i="8"/>
  <c r="EE2136" i="8"/>
  <c r="EE1491" i="8"/>
  <c r="EE2794" i="8"/>
  <c r="EG3079" i="8"/>
  <c r="EE1099" i="8"/>
  <c r="EG3082" i="8"/>
  <c r="EE586" i="8"/>
  <c r="EG1524" i="8"/>
  <c r="EG3022" i="8"/>
  <c r="EG1521" i="8"/>
  <c r="EE2177" i="8"/>
  <c r="EG1067" i="8"/>
  <c r="EE1850" i="8"/>
  <c r="EG2824" i="8"/>
  <c r="EE556" i="8"/>
  <c r="EE2649" i="8"/>
  <c r="EG1188" i="8"/>
  <c r="EG648" i="8"/>
  <c r="EG2673" i="8"/>
  <c r="EE2097" i="8"/>
  <c r="EE1209" i="8"/>
  <c r="EE2912" i="8"/>
  <c r="EG2117" i="8"/>
  <c r="EE983" i="8"/>
  <c r="EE334" i="8"/>
  <c r="EE2558" i="8"/>
  <c r="EE2615" i="8"/>
  <c r="EG1127" i="8"/>
  <c r="EG2365" i="8"/>
  <c r="EE853" i="8"/>
  <c r="EG164" i="8"/>
  <c r="EE3359" i="8"/>
  <c r="EG2626" i="8"/>
  <c r="EG3043" i="8"/>
  <c r="EE711" i="8"/>
  <c r="EG360" i="8"/>
  <c r="EE3311" i="8"/>
  <c r="EG529" i="8"/>
  <c r="EG1522" i="8"/>
  <c r="EE443" i="8"/>
  <c r="EE291" i="8"/>
  <c r="EG1244" i="8"/>
  <c r="EG3391" i="8"/>
  <c r="EG2216" i="8"/>
  <c r="EE477" i="8"/>
  <c r="EE2030" i="8"/>
  <c r="EG3244" i="8"/>
  <c r="EE2117" i="8"/>
  <c r="EG1580" i="8"/>
  <c r="EG1491" i="8"/>
  <c r="EG2067" i="8"/>
  <c r="EG1868" i="8"/>
  <c r="EG1405" i="8"/>
  <c r="EG1369" i="8"/>
  <c r="EG1913" i="8"/>
  <c r="EG1910" i="8"/>
  <c r="EE1609" i="8"/>
  <c r="EE1718" i="8"/>
  <c r="EE3276" i="8"/>
  <c r="EE3221" i="8"/>
  <c r="EE3152" i="8"/>
  <c r="EG1434" i="8"/>
  <c r="EE1725" i="8"/>
  <c r="EE1733" i="8"/>
  <c r="B1170" i="3" s="1"/>
  <c r="EE1191" i="8"/>
  <c r="EE1274" i="8"/>
  <c r="EG2766" i="8"/>
  <c r="EG1007" i="8"/>
  <c r="EG1432" i="8"/>
  <c r="EE1820" i="8"/>
  <c r="EE3019" i="8"/>
  <c r="EG2790" i="8"/>
  <c r="EG3470" i="8"/>
  <c r="EG507" i="8"/>
  <c r="EG2213" i="8"/>
  <c r="EE3427" i="8"/>
  <c r="EE194" i="8"/>
  <c r="EG755" i="8"/>
  <c r="EE1011" i="8"/>
  <c r="EG1299" i="8"/>
  <c r="EG2026" i="8"/>
  <c r="EE3082" i="8"/>
  <c r="EE567" i="8"/>
  <c r="EE1577" i="8"/>
  <c r="EG2272" i="8"/>
  <c r="EE1951" i="8"/>
  <c r="EE2668" i="8"/>
  <c r="EG586" i="8"/>
  <c r="EE1574" i="8"/>
  <c r="EG2486" i="8"/>
  <c r="EE2801" i="8"/>
  <c r="EE3530" i="8"/>
  <c r="EG3300" i="8"/>
  <c r="EG2906" i="8"/>
  <c r="EG1544" i="8"/>
  <c r="EE2213" i="8"/>
  <c r="EG2170" i="8"/>
  <c r="EE756" i="8"/>
  <c r="EG2615" i="8"/>
  <c r="EG223" i="8"/>
  <c r="EG1658" i="8"/>
  <c r="EE3134" i="8"/>
  <c r="EG567" i="8"/>
  <c r="EG2243" i="8"/>
  <c r="EG341" i="8"/>
  <c r="EE1127" i="8"/>
  <c r="EG2199" i="8"/>
  <c r="EE2566" i="8"/>
  <c r="EE3395" i="8"/>
  <c r="EG3129" i="8"/>
  <c r="EE138" i="8"/>
  <c r="EE1373" i="8"/>
  <c r="EE2695" i="8"/>
  <c r="EG3214" i="8"/>
  <c r="EE396" i="8"/>
  <c r="EE648" i="8"/>
  <c r="EE1372" i="8"/>
  <c r="EG1593" i="8"/>
  <c r="EE1518" i="8"/>
  <c r="EG3281" i="8"/>
  <c r="EE683" i="8"/>
  <c r="EG1650" i="8"/>
  <c r="EE2243" i="8"/>
  <c r="EG194" i="8"/>
  <c r="EE707" i="8"/>
  <c r="EG1645" i="8"/>
  <c r="EE1981" i="8"/>
  <c r="EE3099" i="8"/>
  <c r="EG469" i="8"/>
  <c r="EG842" i="8"/>
  <c r="EE2757" i="8"/>
  <c r="EG1492" i="8"/>
  <c r="EG922" i="8"/>
  <c r="EG2793" i="8"/>
  <c r="EE2365" i="8"/>
  <c r="EE1013" i="8"/>
  <c r="EG3019" i="8"/>
  <c r="EE793" i="8"/>
  <c r="EG1013" i="8"/>
  <c r="EG2771" i="8"/>
  <c r="EE2110" i="8"/>
  <c r="EE2072" i="8"/>
  <c r="EG1037" i="8"/>
  <c r="EG1660" i="8"/>
  <c r="EG2879" i="8"/>
  <c r="EE818" i="8"/>
  <c r="EG2422" i="8"/>
  <c r="EG306" i="8"/>
  <c r="EE330" i="8"/>
  <c r="EE924" i="8"/>
  <c r="EG2481" i="8"/>
  <c r="EG1518" i="8"/>
  <c r="EG3507" i="8"/>
  <c r="EG2665" i="8"/>
  <c r="EG2558" i="8"/>
  <c r="EG2944" i="8"/>
  <c r="EG3447" i="8"/>
  <c r="EG1891" i="8"/>
  <c r="EE1343" i="8"/>
  <c r="EE846" i="8"/>
  <c r="EG2989" i="8"/>
  <c r="EE2029" i="8"/>
  <c r="EE1346" i="8"/>
  <c r="EE2788" i="8"/>
  <c r="EE2997" i="8"/>
  <c r="EE3502" i="8"/>
  <c r="EG1974" i="8"/>
  <c r="EE2275" i="8"/>
  <c r="EE3496" i="8"/>
  <c r="EG1458" i="8"/>
  <c r="EG2831" i="8"/>
  <c r="EG3274" i="8"/>
  <c r="EG2091" i="8"/>
  <c r="EG3018" i="8"/>
  <c r="EE1010" i="8"/>
  <c r="EG3337" i="8"/>
  <c r="EG853" i="8"/>
  <c r="EG3432" i="8"/>
  <c r="EG3158" i="8"/>
  <c r="EG619" i="8"/>
  <c r="EE1578" i="8"/>
  <c r="EG2513" i="8"/>
  <c r="EE2879" i="8"/>
  <c r="EE3532" i="8"/>
  <c r="EG3303" i="8"/>
  <c r="EE300" i="8"/>
  <c r="EG1494" i="8"/>
  <c r="EE3057" i="8"/>
  <c r="EG3529" i="8"/>
  <c r="EE560" i="8"/>
  <c r="EE816" i="8"/>
  <c r="EG1123" i="8"/>
  <c r="EG1831" i="8"/>
  <c r="EE1921" i="8"/>
  <c r="EG443" i="8"/>
  <c r="EE1203" i="8"/>
  <c r="EG2094" i="8"/>
  <c r="EE1765" i="8"/>
  <c r="EE2486" i="8"/>
  <c r="EG448" i="8"/>
  <c r="EE1206" i="8"/>
  <c r="EG2139" i="8"/>
  <c r="EE2478" i="8"/>
  <c r="EE3360" i="8"/>
  <c r="EG3099" i="8"/>
  <c r="EE2026" i="8"/>
  <c r="EE1351" i="8"/>
  <c r="EE1823" i="8"/>
  <c r="EE289" i="8"/>
  <c r="EE500" i="8"/>
  <c r="EG2219" i="8"/>
  <c r="EE2665" i="8"/>
  <c r="EE1458" i="8"/>
  <c r="EE2755" i="8"/>
  <c r="EG3251" i="8"/>
  <c r="EG1529" i="8"/>
  <c r="EE3080" i="8"/>
  <c r="EG226" i="8"/>
  <c r="EE741" i="8"/>
  <c r="EG1824" i="8"/>
  <c r="EE2216" i="8"/>
  <c r="EE3210" i="8"/>
  <c r="EG2986" i="8"/>
  <c r="EG196" i="8"/>
  <c r="EE616" i="8"/>
  <c r="EE1974" i="8"/>
  <c r="EG2880" i="8"/>
  <c r="EG466" i="8"/>
  <c r="EG977" i="8"/>
  <c r="EE1194" i="8"/>
  <c r="EG1410" i="8"/>
  <c r="EE499" i="8"/>
  <c r="EE3529" i="8"/>
  <c r="EG815" i="8"/>
  <c r="EG1296" i="8"/>
  <c r="EG2389" i="8"/>
  <c r="EE2067" i="8"/>
  <c r="EE2763" i="8"/>
  <c r="EG816" i="8"/>
  <c r="EG1293" i="8"/>
  <c r="EE1684" i="8"/>
  <c r="EE2945" i="8"/>
  <c r="EG2728" i="8"/>
  <c r="EG3421" i="8"/>
  <c r="EG333" i="8"/>
  <c r="EG1981" i="8"/>
  <c r="EE2422" i="8"/>
  <c r="EE2555" i="8"/>
  <c r="EE1214" i="8"/>
  <c r="EE1795" i="8"/>
  <c r="EG437" i="8"/>
  <c r="EG2110" i="8"/>
  <c r="EE3367" i="8"/>
  <c r="EG788" i="8"/>
  <c r="EE1657" i="8"/>
  <c r="EG2751" i="8"/>
  <c r="EG756" i="8"/>
  <c r="EE1612" i="8"/>
  <c r="EG2696" i="8"/>
  <c r="EG300" i="8"/>
  <c r="EE3188" i="8"/>
  <c r="EG642" i="8"/>
  <c r="EG1096" i="8"/>
  <c r="EE1755" i="8"/>
  <c r="EE1162" i="8"/>
  <c r="EE1750" i="8"/>
  <c r="EG410" i="8"/>
  <c r="EG2095" i="8"/>
  <c r="EE3507" i="8"/>
  <c r="EG2753" i="8"/>
  <c r="EE2170" i="8"/>
  <c r="EE672" i="8"/>
  <c r="EG134" i="8"/>
  <c r="EE3096" i="8"/>
  <c r="EG2166" i="8"/>
  <c r="EG311" i="8"/>
  <c r="EG288" i="8"/>
  <c r="EG1714" i="8"/>
  <c r="EG3436" i="8"/>
  <c r="EG2032" i="8"/>
  <c r="EE107" i="8"/>
  <c r="EE959" i="8"/>
  <c r="EG1880" i="8"/>
  <c r="EG537" i="8"/>
  <c r="EG2136" i="8"/>
  <c r="EE2544" i="8"/>
  <c r="EE1299" i="8"/>
  <c r="EE2559" i="8"/>
  <c r="EG3155" i="8"/>
  <c r="EE1548" i="8"/>
  <c r="EG980" i="8"/>
  <c r="EG2329" i="8"/>
  <c r="EG1126" i="8"/>
  <c r="EG3356" i="8"/>
  <c r="EE3158" i="8"/>
  <c r="EG2102" i="8"/>
  <c r="EG2764" i="8"/>
  <c r="EE3391" i="8"/>
  <c r="EG1192" i="8"/>
  <c r="EE1340" i="8"/>
  <c r="EE336" i="8"/>
  <c r="EE3432" i="8"/>
  <c r="EE1973" i="8"/>
  <c r="EG752" i="8"/>
  <c r="EE2196" i="8"/>
  <c r="EE1794" i="8"/>
  <c r="EG1199" i="8"/>
  <c r="EG2695" i="8"/>
  <c r="EE2876" i="8"/>
  <c r="EG2917" i="8"/>
  <c r="EG2037" i="8"/>
  <c r="EG2359" i="8"/>
  <c r="EE3425" i="8"/>
  <c r="EE3050" i="8"/>
  <c r="EG2395" i="8"/>
  <c r="EG793" i="8"/>
  <c r="EG1615" i="8"/>
  <c r="EE472" i="8"/>
  <c r="EE1910" i="8"/>
  <c r="EE748" i="8"/>
  <c r="EE2751" i="8"/>
  <c r="EE3477" i="8"/>
  <c r="EE2793" i="8"/>
  <c r="EG2521" i="8"/>
  <c r="EE3052" i="8"/>
  <c r="EE2449" i="8"/>
  <c r="EE3156" i="8"/>
  <c r="EG3477" i="8"/>
  <c r="EG1733" i="8"/>
  <c r="EE1654" i="8"/>
  <c r="EE3244" i="8"/>
  <c r="EE108" i="8"/>
  <c r="EE2433" i="8"/>
  <c r="EG2516" i="8"/>
  <c r="EG2668" i="8"/>
  <c r="EG168" i="8"/>
  <c r="EG2703" i="8"/>
  <c r="EE2448" i="8"/>
  <c r="EE2977" i="8"/>
  <c r="EG393" i="8"/>
  <c r="EE2588" i="8"/>
  <c r="EE3439" i="8"/>
  <c r="EG2555" i="8"/>
  <c r="EG2882" i="8"/>
  <c r="EG2393" i="8"/>
  <c r="EG3152" i="8"/>
  <c r="EE2142" i="8"/>
  <c r="EE1783" i="8"/>
  <c r="EE1048" i="8"/>
  <c r="EG3052" i="8"/>
  <c r="EE2308" i="8"/>
  <c r="EG2977" i="8"/>
  <c r="EG1461" i="8"/>
  <c r="EG1373" i="8"/>
  <c r="EG895" i="8"/>
  <c r="EG2933" i="8"/>
  <c r="EE2831" i="8"/>
  <c r="EE620" i="8"/>
  <c r="EE2546" i="8"/>
  <c r="EE526" i="8"/>
  <c r="EE3326" i="8"/>
  <c r="EE2423" i="8"/>
  <c r="EE1304" i="8"/>
  <c r="EG1048" i="8"/>
  <c r="EE2873" i="8"/>
  <c r="EE3049" i="8"/>
  <c r="EG2249" i="8"/>
  <c r="EE2032" i="8"/>
  <c r="EE758" i="8"/>
  <c r="EE2481" i="8"/>
  <c r="EE145" i="8"/>
  <c r="EG2147" i="8"/>
  <c r="EG3182" i="8"/>
  <c r="EE1615" i="8"/>
  <c r="EE532" i="8"/>
  <c r="EG3427" i="8"/>
  <c r="EE859" i="8"/>
  <c r="EE2451" i="8"/>
  <c r="EG2826" i="8"/>
  <c r="EE676" i="8"/>
  <c r="EE1488" i="8"/>
  <c r="EE1469" i="8"/>
  <c r="EG921" i="8"/>
  <c r="EE2856" i="8"/>
  <c r="EE3356" i="8"/>
  <c r="EG411" i="8"/>
  <c r="EE224" i="8"/>
  <c r="EE266" i="8"/>
  <c r="EG2662" i="8"/>
  <c r="EG988" i="8"/>
  <c r="EG364" i="8"/>
  <c r="EG562" i="8"/>
  <c r="EE1119" i="8"/>
  <c r="B833" i="3" s="1"/>
  <c r="EG2405" i="8"/>
  <c r="EE2240" i="8"/>
  <c r="EE2020" i="8"/>
  <c r="B1463" i="3" s="1"/>
  <c r="EG1118" i="8"/>
  <c r="EG2410" i="8"/>
  <c r="EG2875" i="8"/>
  <c r="EG1116" i="8"/>
  <c r="EG1465" i="8"/>
  <c r="EE1915" i="8"/>
  <c r="B1358" i="3" s="1"/>
  <c r="EG1695" i="8"/>
  <c r="EE1690" i="8"/>
  <c r="EG1915" i="8"/>
  <c r="EG3230" i="8"/>
  <c r="EE1116" i="8"/>
  <c r="EG1255" i="8"/>
  <c r="EE1465" i="8"/>
  <c r="L1028" i="3" s="1"/>
  <c r="EG2495" i="8"/>
  <c r="EE1490" i="8"/>
  <c r="B1053" i="3" s="1"/>
  <c r="EG3090" i="8"/>
  <c r="EG1595" i="8"/>
  <c r="EG2455" i="8"/>
  <c r="EG1283" i="8"/>
  <c r="EE1255" i="8"/>
  <c r="EE1118" i="8"/>
  <c r="S832" i="3" s="1"/>
  <c r="EE1201" i="8"/>
  <c r="J908" i="3" s="1"/>
  <c r="EE1730" i="8"/>
  <c r="EE2145" i="8"/>
  <c r="EE2935" i="8"/>
  <c r="L2101" i="3" s="1"/>
  <c r="EG2020" i="8"/>
  <c r="EG1201" i="8"/>
  <c r="EE1283" i="8"/>
  <c r="B939" i="3" s="1"/>
  <c r="EE1995" i="8"/>
  <c r="EE2405" i="8"/>
  <c r="EG2105" i="8"/>
  <c r="EG1490" i="8"/>
  <c r="EE1595" i="8"/>
  <c r="EG1730" i="8"/>
  <c r="EG1810" i="8"/>
  <c r="EG2245" i="8"/>
  <c r="EG1890" i="8"/>
  <c r="EE2620" i="8"/>
  <c r="EE1630" i="8"/>
  <c r="B1086" i="3" s="1"/>
  <c r="EE1918" i="8"/>
  <c r="EE2371" i="8"/>
  <c r="EE3012" i="8"/>
  <c r="EE2699" i="8"/>
  <c r="EE2432" i="8"/>
  <c r="EE2028" i="8"/>
  <c r="EE1793" i="8"/>
  <c r="EG1348" i="8"/>
  <c r="EG2564" i="8"/>
  <c r="EE1860" i="8"/>
  <c r="EE2018" i="8"/>
  <c r="EE2661" i="8"/>
  <c r="EE1864" i="8"/>
  <c r="EE2042" i="8"/>
  <c r="B1485" i="3" s="1"/>
  <c r="EE2267" i="8"/>
  <c r="EE2434" i="8"/>
  <c r="EE2600" i="8"/>
  <c r="EE2988" i="8"/>
  <c r="EE2827" i="8"/>
  <c r="EE2080" i="8"/>
  <c r="EE1924" i="8"/>
  <c r="EE1679" i="8"/>
  <c r="EG2143" i="8"/>
  <c r="EG2527" i="8"/>
  <c r="EG2535" i="8"/>
  <c r="EE2311" i="8"/>
  <c r="EE2594" i="8"/>
  <c r="EE2838" i="8"/>
  <c r="EE2556" i="8"/>
  <c r="EE2222" i="8"/>
  <c r="EE2221" i="8"/>
  <c r="EE1983" i="8"/>
  <c r="EE2261" i="8"/>
  <c r="EE2593" i="8"/>
  <c r="EE2792" i="8"/>
  <c r="EE2547" i="8"/>
  <c r="EE2211" i="8"/>
  <c r="EE2285" i="8"/>
  <c r="EE2205" i="8"/>
  <c r="EE2538" i="8"/>
  <c r="EE2842" i="8"/>
  <c r="EE2599" i="8"/>
  <c r="EE2266" i="8"/>
  <c r="EG2304" i="8"/>
  <c r="EG2376" i="8"/>
  <c r="EG2228" i="8"/>
  <c r="EE1716" i="8"/>
  <c r="EE1938" i="8"/>
  <c r="EE2118" i="8"/>
  <c r="EE2353" i="8"/>
  <c r="EE1859" i="8"/>
  <c r="EE2183" i="8"/>
  <c r="EE2348" i="8"/>
  <c r="EE2517" i="8"/>
  <c r="EE3072" i="8"/>
  <c r="EE2902" i="8"/>
  <c r="EE2164" i="8"/>
  <c r="EE2003" i="8"/>
  <c r="EE1840" i="8"/>
  <c r="EG2489" i="8"/>
  <c r="EE1317" i="8"/>
  <c r="EE1847" i="8"/>
  <c r="EE2124" i="8"/>
  <c r="EE2477" i="8"/>
  <c r="B1732" i="3" s="1"/>
  <c r="EE2694" i="8"/>
  <c r="EE3007" i="8"/>
  <c r="EE2383" i="8"/>
  <c r="EE1947" i="8"/>
  <c r="EE2686" i="8"/>
  <c r="EE2015" i="8"/>
  <c r="EE2426" i="8"/>
  <c r="EE2959" i="8"/>
  <c r="EE2675" i="8"/>
  <c r="EE2376" i="8"/>
  <c r="EE1929" i="8"/>
  <c r="EE2414" i="8"/>
  <c r="EE2679" i="8"/>
  <c r="EE1949" i="8"/>
  <c r="EG1706" i="8"/>
  <c r="EE1878" i="8"/>
  <c r="EE2605" i="8"/>
  <c r="EE2157" i="8"/>
  <c r="EE2497" i="8"/>
  <c r="EE2926" i="8"/>
  <c r="EE2022" i="8"/>
  <c r="EG2573" i="8"/>
  <c r="EE1784" i="8"/>
  <c r="EE2437" i="8"/>
  <c r="EE2963" i="8"/>
  <c r="EE2025" i="8"/>
  <c r="EE1935" i="8"/>
  <c r="EE3003" i="8"/>
  <c r="EE2420" i="8"/>
  <c r="EG1288" i="8"/>
  <c r="EG2173" i="8"/>
  <c r="EG2330" i="8"/>
  <c r="EE1773" i="8"/>
  <c r="EE1963" i="8"/>
  <c r="EE2123" i="8"/>
  <c r="EE2417" i="8"/>
  <c r="EE1758" i="8"/>
  <c r="EE2187" i="8"/>
  <c r="EE2352" i="8"/>
  <c r="EE2524" i="8"/>
  <c r="EE3028" i="8"/>
  <c r="EE2819" i="8"/>
  <c r="EE2096" i="8"/>
  <c r="EE1936" i="8"/>
  <c r="EE1711" i="8"/>
  <c r="EG2218" i="8"/>
  <c r="EG2397" i="8"/>
  <c r="EG2432" i="8"/>
  <c r="EE2144" i="8"/>
  <c r="EE2360" i="8"/>
  <c r="EE2633" i="8"/>
  <c r="EE2767" i="8"/>
  <c r="EE2972" i="8"/>
  <c r="EE2503" i="8"/>
  <c r="EE2294" i="8"/>
  <c r="EE2006" i="8"/>
  <c r="EE2429" i="8"/>
  <c r="EG2515" i="8"/>
  <c r="EE2387" i="8"/>
  <c r="EE2781" i="8"/>
  <c r="EE2453" i="8"/>
  <c r="EE1907" i="8"/>
  <c r="EG1641" i="8"/>
  <c r="EG2603" i="8"/>
  <c r="EE1908" i="8"/>
  <c r="EE2150" i="8"/>
  <c r="EE1962" i="8"/>
  <c r="EE2090" i="8"/>
  <c r="EE2377" i="8"/>
  <c r="EE2590" i="8"/>
  <c r="EE2936" i="8"/>
  <c r="EE2156" i="8"/>
  <c r="EE1953" i="8"/>
  <c r="EE1661" i="8"/>
  <c r="EG1559" i="8"/>
  <c r="EG2182" i="8"/>
  <c r="EE2291" i="8"/>
  <c r="EE2707" i="8"/>
  <c r="EE2616" i="8"/>
  <c r="EE2198" i="8"/>
  <c r="EG1773" i="8"/>
  <c r="EE2357" i="8"/>
  <c r="EE2706" i="8"/>
  <c r="EE2075" i="8"/>
  <c r="EE2537" i="8"/>
  <c r="EE2752" i="8"/>
  <c r="EE2883" i="8"/>
  <c r="EE2987" i="8"/>
  <c r="EE1993" i="8"/>
  <c r="EE2967" i="8"/>
  <c r="EE2384" i="8"/>
  <c r="EE1709" i="8"/>
  <c r="EG2631" i="8"/>
  <c r="EE2041" i="8"/>
  <c r="EG1601" i="8"/>
  <c r="EE2326" i="8"/>
  <c r="EE3098" i="8"/>
  <c r="EE2744" i="8"/>
  <c r="EE1863" i="8"/>
  <c r="EG1414" i="8"/>
  <c r="EE2040" i="8"/>
  <c r="EE2677" i="8"/>
  <c r="EE2431" i="8"/>
  <c r="EE2678" i="8"/>
  <c r="EE2379" i="8"/>
  <c r="EE2691" i="8"/>
  <c r="EE2009" i="8"/>
  <c r="EE1687" i="8"/>
  <c r="EG1790" i="8"/>
  <c r="EG2639" i="8"/>
  <c r="EE1885" i="8"/>
  <c r="EE2045" i="8"/>
  <c r="EE2690" i="8"/>
  <c r="EE2004" i="8"/>
  <c r="EE2011" i="8"/>
  <c r="EE2271" i="8"/>
  <c r="EE2438" i="8"/>
  <c r="EE2604" i="8"/>
  <c r="EE2940" i="8"/>
  <c r="EE2740" i="8"/>
  <c r="EE2016" i="8"/>
  <c r="EE1858" i="8"/>
  <c r="EG2552" i="8"/>
  <c r="EG1211" i="8"/>
  <c r="EE1805" i="8"/>
  <c r="EE1895" i="8"/>
  <c r="EE2282" i="8"/>
  <c r="EE2523" i="8"/>
  <c r="EE2681" i="8"/>
  <c r="EE2892" i="8"/>
  <c r="EE3106" i="8"/>
  <c r="EE2418" i="8"/>
  <c r="EE2171" i="8"/>
  <c r="EG1907" i="8"/>
  <c r="EE2697" i="8"/>
  <c r="EE2227" i="8"/>
  <c r="EE3035" i="8"/>
  <c r="EE2670" i="8"/>
  <c r="EE2201" i="8"/>
  <c r="EE1753" i="8"/>
  <c r="EG2040" i="8"/>
  <c r="EE1822" i="8"/>
  <c r="EE2031" i="8"/>
  <c r="EE2567" i="8"/>
  <c r="EE1939" i="8"/>
  <c r="EE2259" i="8"/>
  <c r="EE2465" i="8"/>
  <c r="EE3023" i="8"/>
  <c r="EE2815" i="8"/>
  <c r="EE2071" i="8"/>
  <c r="EE1829" i="8"/>
  <c r="EG2282" i="8"/>
  <c r="EG2607" i="8"/>
  <c r="EE2079" i="8"/>
  <c r="EE2531" i="8"/>
  <c r="EE2859" i="8"/>
  <c r="EE2366" i="8"/>
  <c r="EG2325" i="8"/>
  <c r="EE2052" i="8"/>
  <c r="EE2610" i="8"/>
  <c r="EE2776" i="8"/>
  <c r="EE2289" i="8"/>
  <c r="EE2710" i="8"/>
  <c r="EE2818" i="8"/>
  <c r="EE2925" i="8"/>
  <c r="EE2804" i="8"/>
  <c r="EG2211" i="8"/>
  <c r="EE2135" i="8"/>
  <c r="EE2412" i="8"/>
  <c r="EE2101" i="8"/>
  <c r="EG2355" i="8"/>
  <c r="EE2799" i="8"/>
  <c r="EE2242" i="8"/>
  <c r="EE2587" i="8"/>
  <c r="EG2337" i="8"/>
  <c r="EE1728" i="8"/>
  <c r="EE2099" i="8"/>
  <c r="EG2629" i="8"/>
  <c r="EE2331" i="8"/>
  <c r="EE3048" i="8"/>
  <c r="EE2160" i="8"/>
  <c r="EE1836" i="8"/>
  <c r="EG1386" i="8"/>
  <c r="EE2058" i="8"/>
  <c r="EE2564" i="8"/>
  <c r="EE2932" i="8"/>
  <c r="EE2336" i="8"/>
  <c r="EE2023" i="8"/>
  <c r="EE2310" i="8"/>
  <c r="EE2535" i="8"/>
  <c r="EG2624" i="8"/>
  <c r="EE1870" i="8"/>
  <c r="EE2230" i="8"/>
  <c r="EE2296" i="8"/>
  <c r="EE2978" i="8"/>
  <c r="EE1990" i="8"/>
  <c r="EG2057" i="8"/>
  <c r="EE2206" i="8"/>
  <c r="EE3030" i="8"/>
  <c r="EE2301" i="8"/>
  <c r="EE2664" i="8"/>
  <c r="EE2458" i="8"/>
  <c r="EE2839" i="8"/>
  <c r="EE3054" i="8"/>
  <c r="EE3133" i="8"/>
  <c r="EE3181" i="8"/>
  <c r="EE3242" i="8"/>
  <c r="EE3292" i="8"/>
  <c r="EE3342" i="8"/>
  <c r="EE3399" i="8"/>
  <c r="EE2867" i="8"/>
  <c r="EE3078" i="8"/>
  <c r="EE3217" i="8"/>
  <c r="EE3316" i="8"/>
  <c r="EE3411" i="8"/>
  <c r="EE3485" i="8"/>
  <c r="EE2252" i="8"/>
  <c r="EE2223" i="8"/>
  <c r="EE1760" i="8"/>
  <c r="EE1923" i="8"/>
  <c r="EE3010" i="8"/>
  <c r="EE1723" i="8"/>
  <c r="EE2270" i="8"/>
  <c r="EE2265" i="8"/>
  <c r="EE2550" i="8"/>
  <c r="EG2223" i="8"/>
  <c r="EG2253" i="8"/>
  <c r="EE1945" i="8"/>
  <c r="EE2502" i="8"/>
  <c r="EE2165" i="8"/>
  <c r="EE2501" i="8"/>
  <c r="EE2877" i="8"/>
  <c r="B2043" i="3" s="1"/>
  <c r="EE1994" i="8"/>
  <c r="EG2468" i="8"/>
  <c r="EE1862" i="8"/>
  <c r="EE2321" i="8"/>
  <c r="EE2719" i="8"/>
  <c r="EE2586" i="8"/>
  <c r="EE2086" i="8"/>
  <c r="EE2197" i="8"/>
  <c r="EE2950" i="8"/>
  <c r="EE2070" i="8"/>
  <c r="EG2437" i="8"/>
  <c r="EE2062" i="8"/>
  <c r="EE2021" i="8"/>
  <c r="EE2548" i="8"/>
  <c r="EE2779" i="8"/>
  <c r="EE1743" i="8"/>
  <c r="EE1871" i="8"/>
  <c r="EE2612" i="8"/>
  <c r="EE2286" i="8"/>
  <c r="EE2280" i="8"/>
  <c r="EE2798" i="8"/>
  <c r="EE2735" i="8"/>
  <c r="EE2964" i="8"/>
  <c r="EE3095" i="8"/>
  <c r="EE3164" i="8"/>
  <c r="EE3211" i="8"/>
  <c r="EE3262" i="8"/>
  <c r="EE3321" i="8"/>
  <c r="EE3371" i="8"/>
  <c r="EE3416" i="8"/>
  <c r="EE2996" i="8"/>
  <c r="EE3157" i="8"/>
  <c r="EE3257" i="8"/>
  <c r="EE3374" i="8"/>
  <c r="EE3453" i="8"/>
  <c r="EE3505" i="8"/>
  <c r="EG2677" i="8"/>
  <c r="EG2729" i="8"/>
  <c r="EG2783" i="8"/>
  <c r="EG2844" i="8"/>
  <c r="EE1607" i="8"/>
  <c r="EE2401" i="8"/>
  <c r="EE2772" i="8"/>
  <c r="EE2441" i="8"/>
  <c r="EE1873" i="8"/>
  <c r="EG1476" i="8"/>
  <c r="EG2622" i="8"/>
  <c r="EE1917" i="8"/>
  <c r="EE2154" i="8"/>
  <c r="EE1925" i="8"/>
  <c r="EE2103" i="8"/>
  <c r="EE2381" i="8"/>
  <c r="EE2595" i="8"/>
  <c r="EE2930" i="8"/>
  <c r="EE2152" i="8"/>
  <c r="EE1948" i="8"/>
  <c r="EE1648" i="8"/>
  <c r="EG1728" i="8"/>
  <c r="EG2266" i="8"/>
  <c r="EE2299" i="8"/>
  <c r="EE2711" i="8"/>
  <c r="EE2606" i="8"/>
  <c r="EE2189" i="8"/>
  <c r="EG2154" i="8"/>
  <c r="EE2378" i="8"/>
  <c r="EE2712" i="8"/>
  <c r="EE2119" i="8"/>
  <c r="EE2562" i="8"/>
  <c r="EE2761" i="8"/>
  <c r="EE2888" i="8"/>
  <c r="EE2994" i="8"/>
  <c r="EE3102" i="8"/>
  <c r="EE3166" i="8"/>
  <c r="EE3215" i="8"/>
  <c r="EE3264" i="8"/>
  <c r="EE3323" i="8"/>
  <c r="EE3373" i="8"/>
  <c r="EE3418" i="8"/>
  <c r="EE3006" i="8"/>
  <c r="EE3162" i="8"/>
  <c r="EE3261" i="8"/>
  <c r="EE3378" i="8"/>
  <c r="EE3455" i="8"/>
  <c r="EE3509" i="8"/>
  <c r="EG2679" i="8"/>
  <c r="EG2734" i="8"/>
  <c r="EG2785" i="8"/>
  <c r="EG2846" i="8"/>
  <c r="EE2038" i="8"/>
  <c r="EE2822" i="8"/>
  <c r="EG2113" i="8"/>
  <c r="EE1622" i="8"/>
  <c r="EE2669" i="8"/>
  <c r="EE2149" i="8"/>
  <c r="EE2575" i="8"/>
  <c r="EE2085" i="8"/>
  <c r="EG2508" i="8"/>
  <c r="EE2017" i="8"/>
  <c r="EE2999" i="8"/>
  <c r="EE2180" i="8"/>
  <c r="EE2693" i="8"/>
  <c r="EE2601" i="8"/>
  <c r="EE2874" i="8"/>
  <c r="EE3088" i="8"/>
  <c r="EE3220" i="8"/>
  <c r="EE3319" i="8"/>
  <c r="EE3414" i="8"/>
  <c r="EE3171" i="8"/>
  <c r="EE3370" i="8"/>
  <c r="EE3503" i="8"/>
  <c r="EG2738" i="8"/>
  <c r="EG2842" i="8"/>
  <c r="EG2915" i="8"/>
  <c r="EG2978" i="8"/>
  <c r="EG3032" i="8"/>
  <c r="EG3084" i="8"/>
  <c r="EG3147" i="8"/>
  <c r="EG3198" i="8"/>
  <c r="EG3249" i="8"/>
  <c r="EG3308" i="8"/>
  <c r="EG3354" i="8"/>
  <c r="EG3404" i="8"/>
  <c r="EG3464" i="8"/>
  <c r="EG3516" i="8"/>
  <c r="EG961" i="8"/>
  <c r="EE2841" i="8"/>
  <c r="EE3056" i="8"/>
  <c r="EE3183" i="8"/>
  <c r="EE3302" i="8"/>
  <c r="EE3400" i="8"/>
  <c r="EE3467" i="8"/>
  <c r="EE3528" i="8"/>
  <c r="EG2688" i="8"/>
  <c r="EG2743" i="8"/>
  <c r="EG2809" i="8"/>
  <c r="EG2860" i="8"/>
  <c r="EG2914" i="8"/>
  <c r="EG2973" i="8"/>
  <c r="EG3031" i="8"/>
  <c r="EG3083" i="8"/>
  <c r="EG3146" i="8"/>
  <c r="EG3197" i="8"/>
  <c r="EG3248" i="8"/>
  <c r="EG3307" i="8"/>
  <c r="EG3353" i="8"/>
  <c r="EG3403" i="8"/>
  <c r="EG3462" i="8"/>
  <c r="EG3515" i="8"/>
  <c r="EG342" i="8"/>
  <c r="EG881" i="8"/>
  <c r="EG984" i="8"/>
  <c r="EG1083" i="8"/>
  <c r="EE691" i="8"/>
  <c r="EE792" i="8"/>
  <c r="EE2063" i="8"/>
  <c r="EG2311" i="8"/>
  <c r="EE2579" i="8"/>
  <c r="EG2347" i="8"/>
  <c r="EE2215" i="8"/>
  <c r="EG1454" i="8"/>
  <c r="EE2614" i="8"/>
  <c r="EE2416" i="8"/>
  <c r="EE2076" i="8"/>
  <c r="EG2569" i="8"/>
  <c r="EE2660" i="8"/>
  <c r="EE2257" i="8"/>
  <c r="EE2563" i="8"/>
  <c r="EG1536" i="8"/>
  <c r="EG2287" i="8"/>
  <c r="EE2857" i="8"/>
  <c r="EG2277" i="8"/>
  <c r="EE2534" i="8"/>
  <c r="EE2749" i="8"/>
  <c r="EE2901" i="8"/>
  <c r="EE3142" i="8"/>
  <c r="EE3254" i="8"/>
  <c r="EE3361" i="8"/>
  <c r="EE2911" i="8"/>
  <c r="EE3236" i="8"/>
  <c r="EE3444" i="8"/>
  <c r="EE2641" i="8"/>
  <c r="EG2715" i="8"/>
  <c r="EG2806" i="8"/>
  <c r="EG2866" i="8"/>
  <c r="EE2320" i="8"/>
  <c r="EE2705" i="8"/>
  <c r="EE2190" i="8"/>
  <c r="EG2587" i="8"/>
  <c r="EE1666" i="8"/>
  <c r="EE2036" i="8"/>
  <c r="EE2209" i="8"/>
  <c r="EE2220" i="8"/>
  <c r="EE2469" i="8"/>
  <c r="EE2969" i="8"/>
  <c r="EE2108" i="8"/>
  <c r="EE1817" i="8"/>
  <c r="EG2017" i="8"/>
  <c r="EG2248" i="8"/>
  <c r="EE2539" i="8"/>
  <c r="EE3039" i="8"/>
  <c r="EE1869" i="8"/>
  <c r="EE2093" i="8"/>
  <c r="EE2676" i="8"/>
  <c r="EE2226" i="8"/>
  <c r="EE2714" i="8"/>
  <c r="EE2843" i="8"/>
  <c r="EE3013" i="8"/>
  <c r="EE3136" i="8"/>
  <c r="EE3204" i="8"/>
  <c r="EE3286" i="8"/>
  <c r="EE3344" i="8"/>
  <c r="EE3410" i="8"/>
  <c r="EE3051" i="8"/>
  <c r="EE3222" i="8"/>
  <c r="EE3341" i="8"/>
  <c r="EE3465" i="8"/>
  <c r="EE2646" i="8"/>
  <c r="EG2717" i="8"/>
  <c r="EG2808" i="8"/>
  <c r="EG2868" i="8"/>
  <c r="EE2993" i="8"/>
  <c r="EE1646" i="8"/>
  <c r="EE1972" i="8"/>
  <c r="EE1989" i="8"/>
  <c r="EE2995" i="8"/>
  <c r="EE1928" i="8"/>
  <c r="EE1839" i="8"/>
  <c r="EE2568" i="8"/>
  <c r="EE2424" i="8"/>
  <c r="EE2268" i="8"/>
  <c r="EE2920" i="8"/>
  <c r="EE3161" i="8"/>
  <c r="EE3298" i="8"/>
  <c r="EE2899" i="8"/>
  <c r="EE3253" i="8"/>
  <c r="EE3483" i="8"/>
  <c r="EG2759" i="8"/>
  <c r="EG2894" i="8"/>
  <c r="EG2957" i="8"/>
  <c r="EG3041" i="8"/>
  <c r="EG3117" i="8"/>
  <c r="EG3189" i="8"/>
  <c r="EG3266" i="8"/>
  <c r="EG3325" i="8"/>
  <c r="EG3392" i="8"/>
  <c r="EG3478" i="8"/>
  <c r="EE607" i="8"/>
  <c r="EG541" i="8"/>
  <c r="EE3100" i="8"/>
  <c r="EE3245" i="8"/>
  <c r="EE3380" i="8"/>
  <c r="EE3488" i="8"/>
  <c r="EG2659" i="8"/>
  <c r="EG2735" i="8"/>
  <c r="EG2818" i="8"/>
  <c r="EG2893" i="8"/>
  <c r="EG2956" i="8"/>
  <c r="EG3040" i="8"/>
  <c r="EG3116" i="8"/>
  <c r="EG3187" i="8"/>
  <c r="EG3265" i="8"/>
  <c r="EG3324" i="8"/>
  <c r="EG3390" i="8"/>
  <c r="EG3476" i="8"/>
  <c r="EG1006" i="8"/>
  <c r="EG830" i="8"/>
  <c r="EG1001" i="8"/>
  <c r="EE631" i="8"/>
  <c r="EE772" i="8"/>
  <c r="EG783" i="8"/>
  <c r="EG1065" i="8"/>
  <c r="EE754" i="8"/>
  <c r="EE910" i="8"/>
  <c r="EE1030" i="8"/>
  <c r="EE1131" i="8"/>
  <c r="EE1231" i="8"/>
  <c r="EE1354" i="8"/>
  <c r="EE1447" i="8"/>
  <c r="EE1527" i="8"/>
  <c r="EG1098" i="8"/>
  <c r="EG1177" i="8"/>
  <c r="EG1261" i="8"/>
  <c r="EE191" i="8"/>
  <c r="EE551" i="8"/>
  <c r="EG372" i="8"/>
  <c r="EG699" i="8"/>
  <c r="EE541" i="8"/>
  <c r="EE380" i="8"/>
  <c r="EG346" i="8"/>
  <c r="EG192" i="8"/>
  <c r="EG214" i="8"/>
  <c r="EE106" i="8"/>
  <c r="EE187" i="8"/>
  <c r="EG579" i="8"/>
  <c r="EG854" i="8"/>
  <c r="EG935" i="8"/>
  <c r="EG1015" i="8"/>
  <c r="EE581" i="8"/>
  <c r="EE663" i="8"/>
  <c r="EE742" i="8"/>
  <c r="EE824" i="8"/>
  <c r="EG766" i="8"/>
  <c r="EG982" i="8"/>
  <c r="EE630" i="8"/>
  <c r="EE791" i="8"/>
  <c r="EE908" i="8"/>
  <c r="EE990" i="8"/>
  <c r="EE1068" i="8"/>
  <c r="EE1146" i="8"/>
  <c r="EE1229" i="8"/>
  <c r="EE1311" i="8"/>
  <c r="EE1389" i="8"/>
  <c r="EE1471" i="8"/>
  <c r="EE1552" i="8"/>
  <c r="EG1121" i="8"/>
  <c r="EG1205" i="8"/>
  <c r="EG1285" i="8"/>
  <c r="EG772" i="8"/>
  <c r="EE462" i="8"/>
  <c r="EE182" i="8"/>
  <c r="EG657" i="8"/>
  <c r="EE494" i="8"/>
  <c r="EG575" i="8"/>
  <c r="EE2557" i="8"/>
  <c r="EE2273" i="8"/>
  <c r="EE1941" i="8"/>
  <c r="EE2598" i="8"/>
  <c r="EE2258" i="8"/>
  <c r="EE1865" i="8"/>
  <c r="EE1968" i="8"/>
  <c r="EE2961" i="8"/>
  <c r="EE1670" i="8"/>
  <c r="EE2194" i="8"/>
  <c r="EE3062" i="8"/>
  <c r="EE2597" i="8"/>
  <c r="EE2367" i="8"/>
  <c r="EE1988" i="8"/>
  <c r="EE2421" i="8"/>
  <c r="EE1911" i="8"/>
  <c r="EE2460" i="8"/>
  <c r="EE1882" i="8"/>
  <c r="EE2623" i="8"/>
  <c r="EE3071" i="8"/>
  <c r="EE3202" i="8"/>
  <c r="EE3301" i="8"/>
  <c r="EE3408" i="8"/>
  <c r="EE3137" i="8"/>
  <c r="EE3336" i="8"/>
  <c r="EE3493" i="8"/>
  <c r="EG2685" i="8"/>
  <c r="EG2762" i="8"/>
  <c r="EG2827" i="8"/>
  <c r="EE1975" i="8"/>
  <c r="EE3025" i="8"/>
  <c r="EE2527" i="8"/>
  <c r="EE1866" i="8"/>
  <c r="EG2078" i="8"/>
  <c r="EE1874" i="8"/>
  <c r="EE2674" i="8"/>
  <c r="EE1952" i="8"/>
  <c r="EE2300" i="8"/>
  <c r="EE3103" i="8"/>
  <c r="EE2810" i="8"/>
  <c r="EE1986" i="8"/>
  <c r="EG2427" i="8"/>
  <c r="EG2633" i="8"/>
  <c r="EE2218" i="8"/>
  <c r="EE2785" i="8"/>
  <c r="EE2354" i="8"/>
  <c r="EE2345" i="8"/>
  <c r="EE2466" i="8"/>
  <c r="EE2780" i="8"/>
  <c r="EE2474" i="8"/>
  <c r="EE2805" i="8"/>
  <c r="EE2929" i="8"/>
  <c r="EE3075" i="8"/>
  <c r="EE3174" i="8"/>
  <c r="EE3247" i="8"/>
  <c r="EE3305" i="8"/>
  <c r="EE3381" i="8"/>
  <c r="EE2878" i="8"/>
  <c r="EE3141" i="8"/>
  <c r="EE3299" i="8"/>
  <c r="EE3415" i="8"/>
  <c r="EE3495" i="8"/>
  <c r="EG2687" i="8"/>
  <c r="EG2767" i="8"/>
  <c r="EG2829" i="8"/>
  <c r="EE2269" i="8"/>
  <c r="EE2411" i="8"/>
  <c r="EG2372" i="8"/>
  <c r="EE2462" i="8"/>
  <c r="EE2403" i="8"/>
  <c r="EE2832" i="8"/>
  <c r="EG2178" i="8"/>
  <c r="EE2582" i="8"/>
  <c r="EE1964" i="8"/>
  <c r="EE2791" i="8"/>
  <c r="EE2747" i="8"/>
  <c r="EE3047" i="8"/>
  <c r="EE3239" i="8"/>
  <c r="EE3377" i="8"/>
  <c r="EE3069" i="8"/>
  <c r="EE3407" i="8"/>
  <c r="EG2675" i="8"/>
  <c r="EG2822" i="8"/>
  <c r="EG2936" i="8"/>
  <c r="EG3001" i="8"/>
  <c r="EG3072" i="8"/>
  <c r="EG3159" i="8"/>
  <c r="EG3227" i="8"/>
  <c r="EG3288" i="8"/>
  <c r="EG3366" i="8"/>
  <c r="EG3433" i="8"/>
  <c r="EG3508" i="8"/>
  <c r="EE428" i="8"/>
  <c r="EE2927" i="8"/>
  <c r="EE3165" i="8"/>
  <c r="EE3322" i="8"/>
  <c r="EE3448" i="8"/>
  <c r="EE3510" i="8"/>
  <c r="EG2700" i="8"/>
  <c r="EG2778" i="8"/>
  <c r="EG2847" i="8"/>
  <c r="EG2934" i="8"/>
  <c r="EG3000" i="8"/>
  <c r="EG3071" i="8"/>
  <c r="EG3157" i="8"/>
  <c r="EG3226" i="8"/>
  <c r="EG3287" i="8"/>
  <c r="EG3365" i="8"/>
  <c r="EG3431" i="8"/>
  <c r="EG3505" i="8"/>
  <c r="EG617" i="8"/>
  <c r="EG920" i="8"/>
  <c r="EG1062" i="8"/>
  <c r="EE708" i="8"/>
  <c r="EE233" i="8"/>
  <c r="EG945" i="8"/>
  <c r="EE634" i="8"/>
  <c r="EE872" i="8"/>
  <c r="EE971" i="8"/>
  <c r="EE1072" i="8"/>
  <c r="EE1187" i="8"/>
  <c r="EE1291" i="8"/>
  <c r="EE1391" i="8"/>
  <c r="EE1485" i="8"/>
  <c r="EE1568" i="8"/>
  <c r="EG1140" i="8"/>
  <c r="EG1223" i="8"/>
  <c r="EG1303" i="8"/>
  <c r="EG712" i="8"/>
  <c r="EE391" i="8"/>
  <c r="EG244" i="8"/>
  <c r="EG621" i="8"/>
  <c r="EE460" i="8"/>
  <c r="EG508" i="8"/>
  <c r="EE177" i="8"/>
  <c r="EG133" i="8"/>
  <c r="EG299" i="8"/>
  <c r="EE149" i="8"/>
  <c r="EG908" i="8"/>
  <c r="EG719" i="8"/>
  <c r="EG894" i="8"/>
  <c r="EG974" i="8"/>
  <c r="EG1056" i="8"/>
  <c r="EE624" i="8"/>
  <c r="EE701" i="8"/>
  <c r="EE783" i="8"/>
  <c r="EE152" i="8"/>
  <c r="EG901" i="8"/>
  <c r="EG1061" i="8"/>
  <c r="EE706" i="8"/>
  <c r="EE869" i="8"/>
  <c r="EE947" i="8"/>
  <c r="EE1028" i="8"/>
  <c r="EE1106" i="8"/>
  <c r="EE1184" i="8"/>
  <c r="EE1271" i="8"/>
  <c r="EE1352" i="8"/>
  <c r="EE1425" i="8"/>
  <c r="EE1509" i="8"/>
  <c r="EE1596" i="8"/>
  <c r="EG1159" i="8"/>
  <c r="EG1246" i="8"/>
  <c r="EG705" i="8"/>
  <c r="EG624" i="8"/>
  <c r="EG512" i="8"/>
  <c r="EG733" i="8"/>
  <c r="EE575" i="8"/>
  <c r="EE417" i="8"/>
  <c r="EG417" i="8"/>
  <c r="EE82" i="8"/>
  <c r="EG250" i="8"/>
  <c r="EE199" i="8"/>
  <c r="EE274" i="8"/>
  <c r="EG361" i="8"/>
  <c r="EG444" i="8"/>
  <c r="EG521" i="8"/>
  <c r="EE345" i="8"/>
  <c r="EG775" i="8"/>
  <c r="EG694" i="8"/>
  <c r="EG613" i="8"/>
  <c r="EE535" i="8"/>
  <c r="EE455" i="8"/>
  <c r="EE375" i="8"/>
  <c r="EG492" i="8"/>
  <c r="EG332" i="8"/>
  <c r="EE162" i="8"/>
  <c r="EG166" i="8"/>
  <c r="EG265" i="8"/>
  <c r="EG184" i="8"/>
  <c r="EG100" i="8"/>
  <c r="EE1771" i="8"/>
  <c r="EE1682" i="8"/>
  <c r="EG2638" i="8"/>
  <c r="EG2498" i="8"/>
  <c r="EG2327" i="8"/>
  <c r="EG2158" i="8"/>
  <c r="EG1781" i="8"/>
  <c r="EG833" i="8"/>
  <c r="EG1450" i="8"/>
  <c r="EG1786" i="8"/>
  <c r="EG1993" i="8"/>
  <c r="EG2160" i="8"/>
  <c r="EE1384" i="8"/>
  <c r="EE739" i="8"/>
  <c r="EE1300" i="8"/>
  <c r="EG1109" i="8"/>
  <c r="EG1379" i="8"/>
  <c r="EG1538" i="8"/>
  <c r="EG1709" i="8"/>
  <c r="EG1876" i="8"/>
  <c r="EG1959" i="8"/>
  <c r="EG2041" i="8"/>
  <c r="EG2124" i="8"/>
  <c r="EG2205" i="8"/>
  <c r="EG2290" i="8"/>
  <c r="EG2371" i="8"/>
  <c r="EG2459" i="8"/>
  <c r="EG2538" i="8"/>
  <c r="EG809" i="8"/>
  <c r="EE839" i="8"/>
  <c r="EE1012" i="8"/>
  <c r="EG1864" i="8"/>
  <c r="EG1780" i="8"/>
  <c r="EG1697" i="8"/>
  <c r="EG1608" i="8"/>
  <c r="EG1525" i="8"/>
  <c r="EG1445" i="8"/>
  <c r="EG1683" i="8"/>
  <c r="EG2236" i="8"/>
  <c r="EE1775" i="8"/>
  <c r="EE2255" i="8"/>
  <c r="EG2099" i="8"/>
  <c r="EE2463" i="8"/>
  <c r="EE1875" i="8"/>
  <c r="EE3108" i="8"/>
  <c r="EE2777" i="8"/>
  <c r="EE2800" i="8"/>
  <c r="EE3223" i="8"/>
  <c r="EE2828" i="8"/>
  <c r="EE3390" i="8"/>
  <c r="EG2694" i="8"/>
  <c r="EG2857" i="8"/>
  <c r="EE2938" i="8"/>
  <c r="EE1732" i="8"/>
  <c r="EE1992" i="8"/>
  <c r="EE2033" i="8"/>
  <c r="EE3014" i="8"/>
  <c r="EE1906" i="8"/>
  <c r="EE1879" i="8"/>
  <c r="EE2868" i="8"/>
  <c r="EE1933" i="8"/>
  <c r="EG2493" i="8"/>
  <c r="EE2825" i="8"/>
  <c r="EE3124" i="8"/>
  <c r="EE3256" i="8"/>
  <c r="EE3401" i="8"/>
  <c r="EE3180" i="8"/>
  <c r="EE3446" i="8"/>
  <c r="EG2699" i="8"/>
  <c r="EG2859" i="8"/>
  <c r="EE2248" i="8"/>
  <c r="EE2084" i="8"/>
  <c r="EE2008" i="8"/>
  <c r="EE2689" i="8"/>
  <c r="EE2035" i="8"/>
  <c r="EE3140" i="8"/>
  <c r="EE3396" i="8"/>
  <c r="EE3460" i="8"/>
  <c r="EG2864" i="8"/>
  <c r="EG3023" i="8"/>
  <c r="EG3168" i="8"/>
  <c r="EG3317" i="8"/>
  <c r="EG3445" i="8"/>
  <c r="EE211" i="8"/>
  <c r="EE3224" i="8"/>
  <c r="EE3456" i="8"/>
  <c r="EG2718" i="8"/>
  <c r="EG2869" i="8"/>
  <c r="EG3021" i="8"/>
  <c r="EG3167" i="8"/>
  <c r="EG3316" i="8"/>
  <c r="EG3444" i="8"/>
  <c r="EG770" i="8"/>
  <c r="EE610" i="8"/>
  <c r="EE488" i="8"/>
  <c r="EE714" i="8"/>
  <c r="EE992" i="8"/>
  <c r="EE1215" i="8"/>
  <c r="EE1427" i="8"/>
  <c r="EE1590" i="8"/>
  <c r="EG1243" i="8"/>
  <c r="EG633" i="8"/>
  <c r="EG738" i="8"/>
  <c r="EE422" i="8"/>
  <c r="EE92" i="8"/>
  <c r="EE83" i="8"/>
  <c r="EG89" i="8"/>
  <c r="EG913" i="8"/>
  <c r="EG1076" i="8"/>
  <c r="EE723" i="8"/>
  <c r="EE450" i="8"/>
  <c r="EE588" i="8"/>
  <c r="EE886" i="8"/>
  <c r="EE1051" i="8"/>
  <c r="EE1212" i="8"/>
  <c r="EE1368" i="8"/>
  <c r="EE1530" i="8"/>
  <c r="EG1180" i="8"/>
  <c r="EG222" i="8"/>
  <c r="EG351" i="8"/>
  <c r="EE536" i="8"/>
  <c r="EG337" i="8"/>
  <c r="EG96" i="8"/>
  <c r="EE163" i="8"/>
  <c r="EE297" i="8"/>
  <c r="EG402" i="8"/>
  <c r="EG504" i="8"/>
  <c r="EG837" i="8"/>
  <c r="EG732" i="8"/>
  <c r="EG634" i="8"/>
  <c r="EE515" i="8"/>
  <c r="EE416" i="8"/>
  <c r="EG534" i="8"/>
  <c r="EE284" i="8"/>
  <c r="EE76" i="8"/>
  <c r="EG284" i="8"/>
  <c r="EG162" i="8"/>
  <c r="EE1812" i="8"/>
  <c r="EE1705" i="8"/>
  <c r="EG2617" i="8"/>
  <c r="EG2413" i="8"/>
  <c r="EG2204" i="8"/>
  <c r="EG1610" i="8"/>
  <c r="EE1533" i="8"/>
  <c r="EG1702" i="8"/>
  <c r="EG2038" i="8"/>
  <c r="EG1196" i="8"/>
  <c r="EG1002" i="8"/>
  <c r="EE1379" i="8"/>
  <c r="EG1275" i="8"/>
  <c r="EG1500" i="8"/>
  <c r="EG1753" i="8"/>
  <c r="EG1922" i="8"/>
  <c r="EG2018" i="8"/>
  <c r="EG2144" i="8"/>
  <c r="EG2252" i="8"/>
  <c r="EG2350" i="8"/>
  <c r="EG2476" i="8"/>
  <c r="EG2581" i="8"/>
  <c r="EE760" i="8"/>
  <c r="EE1054" i="8"/>
  <c r="EG1821" i="8"/>
  <c r="EG1715" i="8"/>
  <c r="EG1588" i="8"/>
  <c r="EG1483" i="8"/>
  <c r="EG1385" i="8"/>
  <c r="EG1286" i="8"/>
  <c r="EG1122" i="8"/>
  <c r="EE1472" i="8"/>
  <c r="EE1312" i="8"/>
  <c r="EE1147" i="8"/>
  <c r="EE794" i="8"/>
  <c r="EG281" i="8"/>
  <c r="EE206" i="8"/>
  <c r="EE286" i="8"/>
  <c r="EG375" i="8"/>
  <c r="EG455" i="8"/>
  <c r="EG535" i="8"/>
  <c r="EG844" i="8"/>
  <c r="EG765" i="8"/>
  <c r="EG684" i="8"/>
  <c r="EG602" i="8"/>
  <c r="EE521" i="8"/>
  <c r="EE449" i="8"/>
  <c r="EE368" i="8"/>
  <c r="EG480" i="8"/>
  <c r="EE2250" i="8"/>
  <c r="EE1942" i="8"/>
  <c r="EE2024" i="8"/>
  <c r="EE2802" i="8"/>
  <c r="EE2446" i="8"/>
  <c r="EE1956" i="8"/>
  <c r="EE2682" i="8"/>
  <c r="EG2446" i="8"/>
  <c r="EE2443" i="8"/>
  <c r="EE3121" i="8"/>
  <c r="EE3333" i="8"/>
  <c r="EE3175" i="8"/>
  <c r="EE3524" i="8"/>
  <c r="EG2774" i="8"/>
  <c r="EE2235" i="8"/>
  <c r="EE2355" i="8"/>
  <c r="EG2460" i="8"/>
  <c r="EE2542" i="8"/>
  <c r="EE2428" i="8"/>
  <c r="EE2774" i="8"/>
  <c r="EG2262" i="8"/>
  <c r="EE2468" i="8"/>
  <c r="EE2274" i="8"/>
  <c r="EE2628" i="8"/>
  <c r="EE2632" i="8"/>
  <c r="EE2968" i="8"/>
  <c r="EE3184" i="8"/>
  <c r="EE3335" i="8"/>
  <c r="EE2923" i="8"/>
  <c r="EE3320" i="8"/>
  <c r="EE3527" i="8"/>
  <c r="EG2777" i="8"/>
  <c r="EE2602" i="8"/>
  <c r="EE1790" i="8"/>
  <c r="EE2490" i="8"/>
  <c r="EG2484" i="8"/>
  <c r="EE2013" i="8"/>
  <c r="EE2835" i="8"/>
  <c r="EE3260" i="8"/>
  <c r="EE3209" i="8"/>
  <c r="EG2691" i="8"/>
  <c r="EG2948" i="8"/>
  <c r="EG3108" i="8"/>
  <c r="EG3237" i="8"/>
  <c r="EG3383" i="8"/>
  <c r="EG3525" i="8"/>
  <c r="EE3011" i="8"/>
  <c r="EE3343" i="8"/>
  <c r="EG2647" i="8"/>
  <c r="EG2787" i="8"/>
  <c r="EG2946" i="8"/>
  <c r="EG3107" i="8"/>
  <c r="EG3236" i="8"/>
  <c r="EG3382" i="8"/>
  <c r="EG3524" i="8"/>
  <c r="EG964" i="8"/>
  <c r="EE729" i="8"/>
  <c r="EG987" i="8"/>
  <c r="EE888" i="8"/>
  <c r="EE1108" i="8"/>
  <c r="EE1315" i="8"/>
  <c r="EE1507" i="8"/>
  <c r="EG1156" i="8"/>
  <c r="EG1325" i="8"/>
  <c r="EG531" i="8"/>
  <c r="EE579" i="8"/>
  <c r="EG426" i="8"/>
  <c r="EG176" i="8"/>
  <c r="EE166" i="8"/>
  <c r="EG811" i="8"/>
  <c r="EG995" i="8"/>
  <c r="EE641" i="8"/>
  <c r="EE803" i="8"/>
  <c r="EG941" i="8"/>
  <c r="EE749" i="8"/>
  <c r="EE969" i="8"/>
  <c r="EE1128" i="8"/>
  <c r="EE1289" i="8"/>
  <c r="EE1449" i="8"/>
  <c r="EG1101" i="8"/>
  <c r="EG1264" i="8"/>
  <c r="EE543" i="8"/>
  <c r="EG695" i="8"/>
  <c r="EE376" i="8"/>
  <c r="EE165" i="8"/>
  <c r="EE79" i="8"/>
  <c r="EE238" i="8"/>
  <c r="EG343" i="8"/>
  <c r="EG461" i="8"/>
  <c r="EG563" i="8"/>
  <c r="EG796" i="8"/>
  <c r="EG674" i="8"/>
  <c r="EE574" i="8"/>
  <c r="EE476" i="8"/>
  <c r="EE354" i="8"/>
  <c r="EG415" i="8"/>
  <c r="EE205" i="8"/>
  <c r="EG83" i="8"/>
  <c r="EG225" i="8"/>
  <c r="EG124" i="8"/>
  <c r="EE1749" i="8"/>
  <c r="EE1640" i="8"/>
  <c r="EG2537" i="8"/>
  <c r="EG2289" i="8"/>
  <c r="EG1991" i="8"/>
  <c r="EE1512" i="8"/>
  <c r="EG1531" i="8"/>
  <c r="EG1918" i="8"/>
  <c r="EG2120" i="8"/>
  <c r="EE1262" i="8"/>
  <c r="EE1130" i="8"/>
  <c r="EE1538" i="8"/>
  <c r="EG1416" i="8"/>
  <c r="EG1624" i="8"/>
  <c r="EG1836" i="8"/>
  <c r="EG1979" i="8"/>
  <c r="EG2079" i="8"/>
  <c r="EG2185" i="8"/>
  <c r="EG2310" i="8"/>
  <c r="EG2414" i="8"/>
  <c r="EG2522" i="8"/>
  <c r="EG994" i="8"/>
  <c r="EE933" i="8"/>
  <c r="EE1137" i="8"/>
  <c r="EG1759" i="8"/>
  <c r="EG1652" i="8"/>
  <c r="EG1543" i="8"/>
  <c r="EG1421" i="8"/>
  <c r="EG1347" i="8"/>
  <c r="EG1208" i="8"/>
  <c r="EE1553" i="8"/>
  <c r="EE1390" i="8"/>
  <c r="EE1230" i="8"/>
  <c r="EE991" i="8"/>
  <c r="EG121" i="8"/>
  <c r="EE142" i="8"/>
  <c r="EE246" i="8"/>
  <c r="EG335" i="8"/>
  <c r="EG416" i="8"/>
  <c r="EG493" i="8"/>
  <c r="EG574" i="8"/>
  <c r="EG802" i="8"/>
  <c r="EG722" i="8"/>
  <c r="EG640" i="8"/>
  <c r="EE563" i="8"/>
  <c r="EE487" i="8"/>
  <c r="EE406" i="8"/>
  <c r="EG555" i="8"/>
  <c r="EG398" i="8"/>
  <c r="EE230" i="8"/>
  <c r="EG302" i="8"/>
  <c r="EG301" i="8"/>
  <c r="EG215" i="8"/>
  <c r="EG136" i="8"/>
  <c r="EE1804" i="8"/>
  <c r="EE1719" i="8"/>
  <c r="EE1633" i="8"/>
  <c r="EG2567" i="8"/>
  <c r="EG2391" i="8"/>
  <c r="EG2230" i="8"/>
  <c r="EG1962" i="8"/>
  <c r="EG1365" i="8"/>
  <c r="EG1228" i="8"/>
  <c r="EG1670" i="8"/>
  <c r="EG1939" i="8"/>
  <c r="EG2101" i="8"/>
  <c r="EE1092" i="8"/>
  <c r="EE654" i="8"/>
  <c r="EE1228" i="8"/>
  <c r="EE1551" i="8"/>
  <c r="EG1345" i="8"/>
  <c r="EG1504" i="8"/>
  <c r="EG1672" i="8"/>
  <c r="EG1840" i="8"/>
  <c r="EG1941" i="8"/>
  <c r="EG2022" i="8"/>
  <c r="EG2103" i="8"/>
  <c r="EG2187" i="8"/>
  <c r="EG2271" i="8"/>
  <c r="EG2352" i="8"/>
  <c r="EG2438" i="8"/>
  <c r="EG2524" i="8"/>
  <c r="EG2604" i="8"/>
  <c r="EE746" i="8"/>
  <c r="EE968" i="8"/>
  <c r="EE1132" i="8"/>
  <c r="EG1808" i="8"/>
  <c r="EG1724" i="8"/>
  <c r="EG1637" i="8"/>
  <c r="EG1554" i="8"/>
  <c r="EG1473" i="8"/>
  <c r="EG1391" i="8"/>
  <c r="EG1302" i="8"/>
  <c r="EG1139" i="8"/>
  <c r="EE1484" i="8"/>
  <c r="EE1328" i="8"/>
  <c r="EE1172" i="8"/>
  <c r="EE879" i="8"/>
  <c r="EE1845" i="8"/>
  <c r="EE2642" i="8"/>
  <c r="EG2206" i="8"/>
  <c r="EE2625" i="8"/>
  <c r="EE2447" i="8"/>
  <c r="EE2129" i="8"/>
  <c r="EE1777" i="8"/>
  <c r="EE1677" i="8"/>
  <c r="EE2343" i="8"/>
  <c r="EE2130" i="8"/>
  <c r="EE2281" i="8"/>
  <c r="EE2813" i="8"/>
  <c r="EE2232" i="8"/>
  <c r="EG2464" i="8"/>
  <c r="EE1698" i="8"/>
  <c r="EE2083" i="8"/>
  <c r="EE1899" i="8"/>
  <c r="EE2356" i="8"/>
  <c r="EE3041" i="8"/>
  <c r="EE2051" i="8"/>
  <c r="EE1617" i="8"/>
  <c r="EE1656" i="8"/>
  <c r="EE2330" i="8"/>
  <c r="EE2900" i="8"/>
  <c r="EE2153" i="8"/>
  <c r="EE2137" i="8"/>
  <c r="EE2716" i="8"/>
  <c r="EE2327" i="8"/>
  <c r="EE2768" i="8"/>
  <c r="EE2934" i="8"/>
  <c r="EE3107" i="8"/>
  <c r="EE3189" i="8"/>
  <c r="EE3266" i="8"/>
  <c r="EE3346" i="8"/>
  <c r="EE3420" i="8"/>
  <c r="EE3105" i="8"/>
  <c r="EE3265" i="8"/>
  <c r="EE3419" i="8"/>
  <c r="EE3511" i="8"/>
  <c r="EG2701" i="8"/>
  <c r="EG2789" i="8"/>
  <c r="EG2870" i="8"/>
  <c r="EG2918" i="8"/>
  <c r="EG2959" i="8"/>
  <c r="EG3003" i="8"/>
  <c r="EG3045" i="8"/>
  <c r="EG3086" i="8"/>
  <c r="EG3131" i="8"/>
  <c r="EG3170" i="8"/>
  <c r="EG3208" i="8"/>
  <c r="EG3252" i="8"/>
  <c r="EG3290" i="8"/>
  <c r="EG3328" i="8"/>
  <c r="EG3369" i="8"/>
  <c r="EG3406" i="8"/>
  <c r="EG3448" i="8"/>
  <c r="EG3488" i="8"/>
  <c r="EG3528" i="8"/>
  <c r="EG939" i="8"/>
  <c r="EE357" i="8"/>
  <c r="EE2937" i="8"/>
  <c r="EE3109" i="8"/>
  <c r="EE3190" i="8"/>
  <c r="EE3267" i="8"/>
  <c r="EE3347" i="8"/>
  <c r="EE3422" i="8"/>
  <c r="EE3473" i="8"/>
  <c r="EE3512" i="8"/>
  <c r="EG2661" i="8"/>
  <c r="EG2702" i="8"/>
  <c r="EG2745" i="8"/>
  <c r="EG2791" i="8"/>
  <c r="EG2833" i="8"/>
  <c r="EG2871" i="8"/>
  <c r="EG2916" i="8"/>
  <c r="EG2958" i="8"/>
  <c r="EG3002" i="8"/>
  <c r="EG3042" i="8"/>
  <c r="EG3085" i="8"/>
  <c r="EG3130" i="8"/>
  <c r="EG3169" i="8"/>
  <c r="EG3207" i="8"/>
  <c r="EG3250" i="8"/>
  <c r="EG3289" i="8"/>
  <c r="EG3327" i="8"/>
  <c r="EG3368" i="8"/>
  <c r="EG3405" i="8"/>
  <c r="EG3446" i="8"/>
  <c r="EG3487" i="8"/>
  <c r="EG3527" i="8"/>
  <c r="EG503" i="8"/>
  <c r="EG840" i="8"/>
  <c r="EG927" i="8"/>
  <c r="EG1005" i="8"/>
  <c r="EG1087" i="8"/>
  <c r="EE657" i="8"/>
  <c r="EE733" i="8"/>
  <c r="EE814" i="8"/>
  <c r="EE569" i="8"/>
  <c r="EG958" i="8"/>
  <c r="EE604" i="8"/>
  <c r="EE767" i="8"/>
  <c r="EE896" i="8"/>
  <c r="EE975" i="8"/>
  <c r="EE1057" i="8"/>
  <c r="EE1136" i="8"/>
  <c r="EE1219" i="8"/>
  <c r="EE1298" i="8"/>
  <c r="EE1378" i="8"/>
  <c r="EE1451" i="8"/>
  <c r="EE1532" i="8"/>
  <c r="EG1103" i="8"/>
  <c r="EG1182" i="8"/>
  <c r="EG1268" i="8"/>
  <c r="EG805" i="8"/>
  <c r="EE534" i="8"/>
  <c r="EG329" i="8"/>
  <c r="EG691" i="8"/>
  <c r="EE531" i="8"/>
  <c r="EE372" i="8"/>
  <c r="EE323" i="8"/>
  <c r="EG153" i="8"/>
  <c r="EG227" i="8"/>
  <c r="EE114" i="8"/>
  <c r="EE679" i="8"/>
  <c r="EE420" i="8"/>
  <c r="EG858" i="8"/>
  <c r="EG940" i="8"/>
  <c r="EG1020" i="8"/>
  <c r="EE587" i="8"/>
  <c r="EE667" i="8"/>
  <c r="EE747" i="8"/>
  <c r="EE830" i="8"/>
  <c r="EG803" i="8"/>
  <c r="EG992" i="8"/>
  <c r="EE638" i="8"/>
  <c r="EE800" i="8"/>
  <c r="EE912" i="8"/>
  <c r="EE994" i="8"/>
  <c r="EE1075" i="8"/>
  <c r="EE1150" i="8"/>
  <c r="EE1234" i="8"/>
  <c r="EE1318" i="8"/>
  <c r="EE1959" i="8"/>
  <c r="EG2582" i="8"/>
  <c r="EE1619" i="8"/>
  <c r="EE1653" i="8"/>
  <c r="EE1905" i="8"/>
  <c r="EE3284" i="8"/>
  <c r="EE3462" i="8"/>
  <c r="EE2151" i="8"/>
  <c r="EG1622" i="8"/>
  <c r="EE2263" i="8"/>
  <c r="EE1735" i="8"/>
  <c r="EE2526" i="8"/>
  <c r="EE2309" i="8"/>
  <c r="EE3145" i="8"/>
  <c r="EE2837" i="8"/>
  <c r="EE3487" i="8"/>
  <c r="EE1903" i="8"/>
  <c r="EE2237" i="8"/>
  <c r="EE2396" i="8"/>
  <c r="EE3179" i="8"/>
  <c r="EG2653" i="8"/>
  <c r="EG3064" i="8"/>
  <c r="EG3346" i="8"/>
  <c r="EE2885" i="8"/>
  <c r="EE3497" i="8"/>
  <c r="EG2901" i="8"/>
  <c r="EG3205" i="8"/>
  <c r="EG3485" i="8"/>
  <c r="EE652" i="8"/>
  <c r="EE796" i="8"/>
  <c r="EE1273" i="8"/>
  <c r="EG1117" i="8"/>
  <c r="EE475" i="8"/>
  <c r="EE326" i="8"/>
  <c r="EE127" i="8"/>
  <c r="EG957" i="8"/>
  <c r="EE766" i="8"/>
  <c r="EE668" i="8"/>
  <c r="EE1088" i="8"/>
  <c r="EE1408" i="8"/>
  <c r="EG1225" i="8"/>
  <c r="EG204" i="8"/>
  <c r="EE247" i="8"/>
  <c r="EE216" i="8"/>
  <c r="EG423" i="8"/>
  <c r="EG813" i="8"/>
  <c r="EG595" i="8"/>
  <c r="EE392" i="8"/>
  <c r="EE245" i="8"/>
  <c r="EG245" i="8"/>
  <c r="EE1789" i="8"/>
  <c r="EG2580" i="8"/>
  <c r="EG2074" i="8"/>
  <c r="EG1336" i="8"/>
  <c r="EG2076" i="8"/>
  <c r="EE966" i="8"/>
  <c r="EG1338" i="8"/>
  <c r="EG1793" i="8"/>
  <c r="EG2058" i="8"/>
  <c r="EG2269" i="8"/>
  <c r="EG2499" i="8"/>
  <c r="EE890" i="8"/>
  <c r="EG1801" i="8"/>
  <c r="EG1566" i="8"/>
  <c r="EG1364" i="8"/>
  <c r="EE1597" i="8"/>
  <c r="EE1272" i="8"/>
  <c r="EG1063" i="8"/>
  <c r="EE227" i="8"/>
  <c r="EG392" i="8"/>
  <c r="EG552" i="8"/>
  <c r="EG739" i="8"/>
  <c r="EE580" i="8"/>
  <c r="EE427" i="8"/>
  <c r="EG438" i="8"/>
  <c r="EE188" i="8"/>
  <c r="EG139" i="8"/>
  <c r="EG237" i="8"/>
  <c r="EG118" i="8"/>
  <c r="EE1762" i="8"/>
  <c r="EE1655" i="8"/>
  <c r="EG2525" i="8"/>
  <c r="EG2314" i="8"/>
  <c r="EG2044" i="8"/>
  <c r="EE1275" i="8"/>
  <c r="EG1502" i="8"/>
  <c r="EG1901" i="8"/>
  <c r="EG2148" i="8"/>
  <c r="EE1284" i="8"/>
  <c r="EE1145" i="8"/>
  <c r="EG1120" i="8"/>
  <c r="EG1420" i="8"/>
  <c r="EG1628" i="8"/>
  <c r="EG1881" i="8"/>
  <c r="EG1982" i="8"/>
  <c r="EG2082" i="8"/>
  <c r="EG2208" i="8"/>
  <c r="EG2312" i="8"/>
  <c r="EG2416" i="8"/>
  <c r="EG2541" i="8"/>
  <c r="EG973" i="8"/>
  <c r="EE927" i="8"/>
  <c r="EG1871" i="8"/>
  <c r="EG1769" i="8"/>
  <c r="EG1662" i="8"/>
  <c r="EG1532" i="8"/>
  <c r="EG1427" i="8"/>
  <c r="EG1333" i="8"/>
  <c r="EG1095" i="8"/>
  <c r="EE1404" i="8"/>
  <c r="EE1218" i="8"/>
  <c r="EE730" i="8"/>
  <c r="EE2522" i="8"/>
  <c r="EG2420" i="8"/>
  <c r="EE802" i="8"/>
  <c r="EE3037" i="8"/>
  <c r="EE1888" i="8"/>
  <c r="EG1514" i="8"/>
  <c r="EE2913" i="8"/>
  <c r="EE2056" i="8"/>
  <c r="EE2683" i="8"/>
  <c r="EG1949" i="8"/>
  <c r="EG2523" i="8"/>
  <c r="EE2634" i="8"/>
  <c r="EE2191" i="8"/>
  <c r="EE2609" i="8"/>
  <c r="EE1969" i="8"/>
  <c r="EG1899" i="8"/>
  <c r="EE2163" i="8"/>
  <c r="EE3070" i="8"/>
  <c r="EE2470" i="8"/>
  <c r="EE2636" i="8"/>
  <c r="EE2498" i="8"/>
  <c r="EE2847" i="8"/>
  <c r="EE3063" i="8"/>
  <c r="EE3206" i="8"/>
  <c r="EE3308" i="8"/>
  <c r="EE3404" i="8"/>
  <c r="EE3146" i="8"/>
  <c r="EE3345" i="8"/>
  <c r="EE3489" i="8"/>
  <c r="EG2719" i="8"/>
  <c r="EG2832" i="8"/>
  <c r="EG2905" i="8"/>
  <c r="EG2967" i="8"/>
  <c r="EG3025" i="8"/>
  <c r="EG3074" i="8"/>
  <c r="EG3140" i="8"/>
  <c r="EG3191" i="8"/>
  <c r="EG3239" i="8"/>
  <c r="EG3298" i="8"/>
  <c r="EG3348" i="8"/>
  <c r="EG3396" i="8"/>
  <c r="EG3456" i="8"/>
  <c r="EG3510" i="8"/>
  <c r="EG1019" i="8"/>
  <c r="EE2812" i="8"/>
  <c r="EE3024" i="8"/>
  <c r="EE3169" i="8"/>
  <c r="EE3289" i="8"/>
  <c r="EE3384" i="8"/>
  <c r="EE3458" i="8"/>
  <c r="EE3521" i="8"/>
  <c r="EG2682" i="8"/>
  <c r="EG2737" i="8"/>
  <c r="EG2803" i="8"/>
  <c r="EG2849" i="8"/>
  <c r="EG2904" i="8"/>
  <c r="EG2966" i="8"/>
  <c r="EG3024" i="8"/>
  <c r="EG3073" i="8"/>
  <c r="EG3139" i="8"/>
  <c r="EG3190" i="8"/>
  <c r="EG3238" i="8"/>
  <c r="EG3297" i="8"/>
  <c r="EG3347" i="8"/>
  <c r="EG3393" i="8"/>
  <c r="EG3455" i="8"/>
  <c r="EG3509" i="8"/>
  <c r="EG587" i="8"/>
  <c r="EG868" i="8"/>
  <c r="EG968" i="8"/>
  <c r="EG1066" i="8"/>
  <c r="EE677" i="8"/>
  <c r="EE776" i="8"/>
  <c r="EG400" i="8"/>
  <c r="EG996" i="8"/>
  <c r="EE686" i="8"/>
  <c r="EE876" i="8"/>
  <c r="EE996" i="8"/>
  <c r="EE1090" i="8"/>
  <c r="EE1195" i="8"/>
  <c r="EE1320" i="8"/>
  <c r="EE1415" i="8"/>
  <c r="EE1511" i="8"/>
  <c r="EG1124" i="8"/>
  <c r="EG1227" i="8"/>
  <c r="EG629" i="8"/>
  <c r="EE454" i="8"/>
  <c r="EG161" i="8"/>
  <c r="EE571" i="8"/>
  <c r="EG566" i="8"/>
  <c r="EE156" i="8"/>
  <c r="EG185" i="8"/>
  <c r="EE131" i="8"/>
  <c r="EG869" i="8"/>
  <c r="EG824" i="8"/>
  <c r="EG962" i="8"/>
  <c r="EG1060" i="8"/>
  <c r="EE650" i="8"/>
  <c r="EE770" i="8"/>
  <c r="EE318" i="8"/>
  <c r="EG950" i="8"/>
  <c r="EE681" i="8"/>
  <c r="EE874" i="8"/>
  <c r="EE973" i="8"/>
  <c r="EE1094" i="8"/>
  <c r="B808" i="3" s="1"/>
  <c r="EE1190" i="8"/>
  <c r="EE1294" i="8"/>
  <c r="EE1393" i="8"/>
  <c r="EE1475" i="8"/>
  <c r="EE1558" i="8"/>
  <c r="EG1128" i="8"/>
  <c r="EG1212" i="8"/>
  <c r="EG1289" i="8"/>
  <c r="EG764" i="8"/>
  <c r="EE445" i="8"/>
  <c r="EE143" i="8"/>
  <c r="EG644" i="8"/>
  <c r="EE486" i="8"/>
  <c r="EG553" i="8"/>
  <c r="EE228" i="8"/>
  <c r="EG112" i="8"/>
  <c r="EE133" i="8"/>
  <c r="EE244" i="8"/>
  <c r="EE325" i="8"/>
  <c r="EG406" i="8"/>
  <c r="EG487" i="8"/>
  <c r="EG568" i="8"/>
  <c r="EG808" i="8"/>
  <c r="EG728" i="8"/>
  <c r="EG651" i="8"/>
  <c r="EE570" i="8"/>
  <c r="EE489" i="8"/>
  <c r="EE409" i="8"/>
  <c r="EG564" i="8"/>
  <c r="EG403" i="8"/>
  <c r="EE235" i="8"/>
  <c r="EG315" i="8"/>
  <c r="EG305" i="8"/>
  <c r="EG217" i="8"/>
  <c r="EG141" i="8"/>
  <c r="EE1806" i="8"/>
  <c r="EE1722" i="8"/>
  <c r="EE1635" i="8"/>
  <c r="EG2571" i="8"/>
  <c r="EG2399" i="8"/>
  <c r="EG2234" i="8"/>
  <c r="EG1971" i="8"/>
  <c r="EG1404" i="8"/>
  <c r="EG1105" i="8"/>
  <c r="EG1636" i="8"/>
  <c r="EG1927" i="8"/>
  <c r="EG2085" i="8"/>
  <c r="EG1153" i="8"/>
  <c r="EE974" i="8"/>
  <c r="EE1153" i="8"/>
  <c r="EE1478" i="8"/>
  <c r="EG1292" i="8"/>
  <c r="EG1470" i="8"/>
  <c r="EG1634" i="8"/>
  <c r="EG1805" i="8"/>
  <c r="EG1926" i="8"/>
  <c r="EG2005" i="8"/>
  <c r="EG2084" i="8"/>
  <c r="EG2171" i="8"/>
  <c r="EG2257" i="8"/>
  <c r="EG2336" i="8"/>
  <c r="EG2418" i="8"/>
  <c r="EG2503" i="8"/>
  <c r="EG2586" i="8"/>
  <c r="EE684" i="8"/>
  <c r="EE942" i="8"/>
  <c r="EE1105" i="8"/>
  <c r="EG1816" i="8"/>
  <c r="EG1734" i="8"/>
  <c r="EG1647" i="8"/>
  <c r="EG1562" i="8"/>
  <c r="EG1479" i="8"/>
  <c r="EG1397" i="8"/>
  <c r="EG1319" i="8"/>
  <c r="EG1151" i="8"/>
  <c r="EE1502" i="8"/>
  <c r="EE1341" i="8"/>
  <c r="EE1176" i="8"/>
  <c r="EE887" i="8"/>
  <c r="EG219" i="8"/>
  <c r="EE189" i="8"/>
  <c r="EE271" i="8"/>
  <c r="EG358" i="8"/>
  <c r="EG439" i="8"/>
  <c r="EG519" i="8"/>
  <c r="EE343" i="8"/>
  <c r="EG777" i="8"/>
  <c r="EG696" i="8"/>
  <c r="EG615" i="8"/>
  <c r="EE538" i="8"/>
  <c r="EE483" i="8"/>
  <c r="EE402" i="8"/>
  <c r="EG547" i="8"/>
  <c r="EG386" i="8"/>
  <c r="EE217" i="8"/>
  <c r="EG279" i="8"/>
  <c r="EG295" i="8"/>
  <c r="EG211" i="8"/>
  <c r="EG130" i="8"/>
  <c r="EE1799" i="8"/>
  <c r="EE1712" i="8"/>
  <c r="EE1627" i="8"/>
  <c r="EG2554" i="8"/>
  <c r="EG2382" i="8"/>
  <c r="EG2221" i="8"/>
  <c r="EG1942" i="8"/>
  <c r="EG1249" i="8"/>
  <c r="EG1309" i="8"/>
  <c r="EG1692" i="8"/>
  <c r="EG1952" i="8"/>
  <c r="EG2115" i="8"/>
  <c r="EE1565" i="8"/>
  <c r="EG882" i="8"/>
  <c r="EE1249" i="8"/>
  <c r="EE1570" i="8"/>
  <c r="EG1355" i="8"/>
  <c r="EG1512" i="8"/>
  <c r="EG1681" i="8"/>
  <c r="EG1849" i="8"/>
  <c r="EG1948" i="8"/>
  <c r="EG2027" i="8"/>
  <c r="EG2111" i="8"/>
  <c r="EG2191" i="8"/>
  <c r="EG2279" i="8"/>
  <c r="EE2552" i="8"/>
  <c r="EE2583" i="8"/>
  <c r="EE1737" i="8"/>
  <c r="EE2115" i="8"/>
  <c r="EE3009" i="8"/>
  <c r="EE3038" i="8"/>
  <c r="EG2740" i="8"/>
  <c r="EE2663" i="8"/>
  <c r="EE2069" i="8"/>
  <c r="EE2848" i="8"/>
  <c r="EE2100" i="8"/>
  <c r="EE2297" i="8"/>
  <c r="EE2907" i="8"/>
  <c r="EE3294" i="8"/>
  <c r="EE3241" i="8"/>
  <c r="EG2742" i="8"/>
  <c r="EG2009" i="8"/>
  <c r="EE1692" i="8"/>
  <c r="EE2700" i="8"/>
  <c r="EE2984" i="8"/>
  <c r="EG2902" i="8"/>
  <c r="EG3206" i="8"/>
  <c r="EG3486" i="8"/>
  <c r="EE3263" i="8"/>
  <c r="EG2768" i="8"/>
  <c r="EG3063" i="8"/>
  <c r="EG3345" i="8"/>
  <c r="EG902" i="8"/>
  <c r="EG905" i="8"/>
  <c r="EE1053" i="8"/>
  <c r="EE1468" i="8"/>
  <c r="EG1282" i="8"/>
  <c r="EG661" i="8"/>
  <c r="EG91" i="8"/>
  <c r="EE555" i="8"/>
  <c r="EE603" i="8"/>
  <c r="EG860" i="8"/>
  <c r="EE928" i="8"/>
  <c r="EE1250" i="8"/>
  <c r="EE1571" i="8"/>
  <c r="EG701" i="8"/>
  <c r="EE456" i="8"/>
  <c r="EG171" i="8"/>
  <c r="EE319" i="8"/>
  <c r="EG542" i="8"/>
  <c r="EG714" i="8"/>
  <c r="EE493" i="8"/>
  <c r="EG454" i="8"/>
  <c r="EG248" i="8"/>
  <c r="EG146" i="8"/>
  <c r="EE1664" i="8"/>
  <c r="EG2369" i="8"/>
  <c r="EG1446" i="8"/>
  <c r="EG1870" i="8"/>
  <c r="EE1542" i="8"/>
  <c r="EE1456" i="8"/>
  <c r="EG1582" i="8"/>
  <c r="EG1938" i="8"/>
  <c r="EG2163" i="8"/>
  <c r="EG2387" i="8"/>
  <c r="EG2602" i="8"/>
  <c r="EE1091" i="8"/>
  <c r="EG1673" i="8"/>
  <c r="EG1466" i="8"/>
  <c r="EG1247" i="8"/>
  <c r="EE1426" i="8"/>
  <c r="EE1069" i="8"/>
  <c r="EE96" i="8"/>
  <c r="EE313" i="8"/>
  <c r="EG476" i="8"/>
  <c r="EG822" i="8"/>
  <c r="EG662" i="8"/>
  <c r="EE509" i="8"/>
  <c r="EE342" i="8"/>
  <c r="EE316" i="8"/>
  <c r="EE109" i="8"/>
  <c r="EG278" i="8"/>
  <c r="EG177" i="8"/>
  <c r="EE1825" i="8"/>
  <c r="EE1699" i="8"/>
  <c r="EG2632" i="8"/>
  <c r="EG2439" i="8"/>
  <c r="EG2188" i="8"/>
  <c r="EG1716" i="8"/>
  <c r="EE1412" i="8"/>
  <c r="EG1756" i="8"/>
  <c r="EG2021" i="8"/>
  <c r="EG1258" i="8"/>
  <c r="EE781" i="8"/>
  <c r="EE1388" i="8"/>
  <c r="EG1284" i="8"/>
  <c r="EG1542" i="8"/>
  <c r="EG1758" i="8"/>
  <c r="EG1924" i="8"/>
  <c r="EG2043" i="8"/>
  <c r="EG2149" i="8"/>
  <c r="EG2255" i="8"/>
  <c r="EG2373" i="8"/>
  <c r="EG2480" i="8"/>
  <c r="EG2583" i="8"/>
  <c r="EE827" i="8"/>
  <c r="EE1050" i="8"/>
  <c r="EG1830" i="8"/>
  <c r="EG1703" i="8"/>
  <c r="EG1598" i="8"/>
  <c r="EG1493" i="8"/>
  <c r="EG1371" i="8"/>
  <c r="EG1222" i="8"/>
  <c r="EE1526" i="8"/>
  <c r="EE1295" i="8"/>
  <c r="EE1039" i="8"/>
  <c r="EG864" i="8"/>
  <c r="EE2325" i="8"/>
  <c r="EE1934" i="8"/>
  <c r="EE2284" i="8"/>
  <c r="EE2047" i="8"/>
  <c r="EG2343" i="8"/>
  <c r="EE2178" i="8"/>
  <c r="EE2511" i="8"/>
  <c r="EE2611" i="8"/>
  <c r="EE2397" i="8"/>
  <c r="EE1232" i="8"/>
  <c r="EE1930" i="8"/>
  <c r="EG2578" i="8"/>
  <c r="EE2442" i="8"/>
  <c r="EE2797" i="8"/>
  <c r="EE1786" i="8"/>
  <c r="EE1149" i="8"/>
  <c r="EE2638" i="8"/>
  <c r="EE2324" i="8"/>
  <c r="EE2319" i="8"/>
  <c r="EE1681" i="8"/>
  <c r="EE2718" i="8"/>
  <c r="EE2973" i="8"/>
  <c r="EE3147" i="8"/>
  <c r="EE3249" i="8"/>
  <c r="EE3366" i="8"/>
  <c r="EE2931" i="8"/>
  <c r="EE3226" i="8"/>
  <c r="EE3449" i="8"/>
  <c r="EG2660" i="8"/>
  <c r="EG2769" i="8"/>
  <c r="EG2886" i="8"/>
  <c r="EG2938" i="8"/>
  <c r="EG2993" i="8"/>
  <c r="EG3058" i="8"/>
  <c r="EG3110" i="8"/>
  <c r="EG3161" i="8"/>
  <c r="EG3220" i="8"/>
  <c r="EG3268" i="8"/>
  <c r="EG3319" i="8"/>
  <c r="EG3377" i="8"/>
  <c r="EG3423" i="8"/>
  <c r="EG3480" i="8"/>
  <c r="EE666" i="8"/>
  <c r="EG99" i="8"/>
  <c r="EE2895" i="8"/>
  <c r="EE3130" i="8"/>
  <c r="EE3228" i="8"/>
  <c r="EE3327" i="8"/>
  <c r="EE3438" i="8"/>
  <c r="EE3490" i="8"/>
  <c r="EG2652" i="8"/>
  <c r="EG2712" i="8"/>
  <c r="EG2770" i="8"/>
  <c r="EG2821" i="8"/>
  <c r="EG2885" i="8"/>
  <c r="EG2937" i="8"/>
  <c r="EG2991" i="8"/>
  <c r="EG3056" i="8"/>
  <c r="EG3109" i="8"/>
  <c r="EG3160" i="8"/>
  <c r="EG3219" i="8"/>
  <c r="EG3267" i="8"/>
  <c r="EG3318" i="8"/>
  <c r="EG3376" i="8"/>
  <c r="EG3422" i="8"/>
  <c r="EG3479" i="8"/>
  <c r="EE615" i="8"/>
  <c r="EG659" i="8"/>
  <c r="EG907" i="8"/>
  <c r="EG1027" i="8"/>
  <c r="EE614" i="8"/>
  <c r="EE716" i="8"/>
  <c r="EE833" i="8"/>
  <c r="EG876" i="8"/>
  <c r="EG1077" i="8"/>
  <c r="EE804" i="8"/>
  <c r="EE937" i="8"/>
  <c r="EE1035" i="8"/>
  <c r="EE1152" i="8"/>
  <c r="EE1257" i="8"/>
  <c r="EE1358" i="8"/>
  <c r="EE1473" i="8"/>
  <c r="EE1573" i="8"/>
  <c r="EG1163" i="8"/>
  <c r="EG1287" i="8"/>
  <c r="EG693" i="8"/>
  <c r="EG490" i="8"/>
  <c r="EG652" i="8"/>
  <c r="EE452" i="8"/>
  <c r="EG405" i="8"/>
  <c r="EG102" i="8"/>
  <c r="EG313" i="8"/>
  <c r="EE173" i="8"/>
  <c r="EG599" i="8"/>
  <c r="EG899" i="8"/>
  <c r="EG999" i="8"/>
  <c r="EE608" i="8"/>
  <c r="EE705" i="8"/>
  <c r="EE807" i="8"/>
  <c r="EG872" i="8"/>
  <c r="EG1072" i="8"/>
  <c r="EE762" i="8"/>
  <c r="EE934" i="8"/>
  <c r="EE1033" i="8"/>
  <c r="EE1133" i="8"/>
  <c r="EE1254" i="8"/>
  <c r="EE1356" i="8"/>
  <c r="EE1430" i="8"/>
  <c r="EE1513" i="8"/>
  <c r="EE1600" i="8"/>
  <c r="EG1166" i="8"/>
  <c r="EG1250" i="8"/>
  <c r="EE547" i="8"/>
  <c r="EG603" i="8"/>
  <c r="EG471" i="8"/>
  <c r="EG725" i="8"/>
  <c r="EE566" i="8"/>
  <c r="EE405" i="8"/>
  <c r="EG395" i="8"/>
  <c r="EG297" i="8"/>
  <c r="EG271" i="8"/>
  <c r="EE204" i="8"/>
  <c r="EE279" i="8"/>
  <c r="EG368" i="8"/>
  <c r="EG449" i="8"/>
  <c r="EG525" i="8"/>
  <c r="EE350" i="8"/>
  <c r="EG771" i="8"/>
  <c r="EG690" i="8"/>
  <c r="EG609" i="8"/>
  <c r="EE528" i="8"/>
  <c r="EE451" i="8"/>
  <c r="EE370" i="8"/>
  <c r="EG484" i="8"/>
  <c r="EE320" i="8"/>
  <c r="EE154" i="8"/>
  <c r="EG149" i="8"/>
  <c r="EG260" i="8"/>
  <c r="EG179" i="8"/>
  <c r="EG95" i="8"/>
  <c r="EE1766" i="8"/>
  <c r="EE1678" i="8"/>
  <c r="EG2634" i="8"/>
  <c r="EG2487" i="8"/>
  <c r="EG2319" i="8"/>
  <c r="EG2135" i="8"/>
  <c r="EG1739" i="8"/>
  <c r="EE722" i="8"/>
  <c r="EG1472" i="8"/>
  <c r="EG1807" i="8"/>
  <c r="EG2006" i="8"/>
  <c r="EG1398" i="8"/>
  <c r="EE1345" i="8"/>
  <c r="EE822" i="8"/>
  <c r="EE1322" i="8"/>
  <c r="EG1132" i="8"/>
  <c r="EG1388" i="8"/>
  <c r="EG1551" i="8"/>
  <c r="EG1721" i="8"/>
  <c r="EG1885" i="8"/>
  <c r="EG1963" i="8"/>
  <c r="EG2045" i="8"/>
  <c r="EG2128" i="8"/>
  <c r="EG2210" i="8"/>
  <c r="EG2294" i="8"/>
  <c r="EG2375" i="8"/>
  <c r="EG2463" i="8"/>
  <c r="EG2545" i="8"/>
  <c r="EG874" i="8"/>
  <c r="EE861" i="8"/>
  <c r="EE1022" i="8"/>
  <c r="EG1859" i="8"/>
  <c r="EG1776" i="8"/>
  <c r="EG1691" i="8"/>
  <c r="EG1604" i="8"/>
  <c r="EG1517" i="8"/>
  <c r="EG1437" i="8"/>
  <c r="EG1360" i="8"/>
  <c r="EG1235" i="8"/>
  <c r="EE1584" i="8"/>
  <c r="EE1418" i="8"/>
  <c r="EE1260" i="8"/>
  <c r="EE1052" i="8"/>
  <c r="EG985" i="8"/>
  <c r="EE112" i="8"/>
  <c r="EE232" i="8"/>
  <c r="EE317" i="8"/>
  <c r="EG399" i="8"/>
  <c r="EG481" i="8"/>
  <c r="EG557" i="8"/>
  <c r="EG817" i="8"/>
  <c r="EG734" i="8"/>
  <c r="EG658" i="8"/>
  <c r="EE576" i="8"/>
  <c r="EE444" i="8"/>
  <c r="EE361" i="8"/>
  <c r="EG467" i="8"/>
  <c r="EE305" i="8"/>
  <c r="EE141" i="8"/>
  <c r="EG119" i="8"/>
  <c r="EG251" i="8"/>
  <c r="EG172" i="8"/>
  <c r="EG88" i="8"/>
  <c r="EE1757" i="8"/>
  <c r="EE1671" i="8"/>
  <c r="EG2628" i="8"/>
  <c r="EG2470" i="8"/>
  <c r="EG2301" i="8"/>
  <c r="EG2104" i="8"/>
  <c r="EG1674" i="8"/>
  <c r="EE1170" i="8"/>
  <c r="EG1519" i="8"/>
  <c r="EG1860" i="8"/>
  <c r="EG2033" i="8"/>
  <c r="EG1353" i="8"/>
  <c r="EE1245" i="8"/>
  <c r="EE1025" i="8"/>
  <c r="EE1407" i="8"/>
  <c r="EG1224" i="8"/>
  <c r="EG1429" i="8"/>
  <c r="EG1599" i="8"/>
  <c r="EG1770" i="8"/>
  <c r="EG1906" i="8"/>
  <c r="EG1986" i="8"/>
  <c r="EG2068" i="8"/>
  <c r="EG2153" i="8"/>
  <c r="EG2233" i="8"/>
  <c r="EG2318" i="8"/>
  <c r="EG2398" i="8"/>
  <c r="EG2485" i="8"/>
  <c r="EG2570" i="8"/>
  <c r="EG1014" i="8"/>
  <c r="EE897" i="8"/>
  <c r="EE1058" i="8"/>
  <c r="EG1843" i="8"/>
  <c r="EG1762" i="8"/>
  <c r="EG1675" i="8"/>
  <c r="EG1590" i="8"/>
  <c r="EG1507" i="8"/>
  <c r="EG1423" i="8"/>
  <c r="EG1349" i="8"/>
  <c r="EG1213" i="8"/>
  <c r="EE1559" i="8"/>
  <c r="EE1394" i="8"/>
  <c r="EE1247" i="8"/>
  <c r="EE1020" i="8"/>
  <c r="EE2364" i="8"/>
  <c r="EE2493" i="8"/>
  <c r="EG2539" i="8"/>
  <c r="EE1909" i="8"/>
  <c r="EE2953" i="8"/>
  <c r="EE2742" i="8"/>
  <c r="EE2193" i="8"/>
  <c r="EE1610" i="8"/>
  <c r="EE2570" i="8"/>
  <c r="EG2441" i="8"/>
  <c r="EE1770" i="8"/>
  <c r="EE2184" i="8"/>
  <c r="EE2897" i="8"/>
  <c r="EE3170" i="8"/>
  <c r="EE3328" i="8"/>
  <c r="EE3029" i="8"/>
  <c r="EE3386" i="8"/>
  <c r="EG2683" i="8"/>
  <c r="EG2852" i="8"/>
  <c r="EG2953" i="8"/>
  <c r="EG3037" i="8"/>
  <c r="EG3121" i="8"/>
  <c r="EG3202" i="8"/>
  <c r="EG3284" i="8"/>
  <c r="EG3361" i="8"/>
  <c r="EG3438" i="8"/>
  <c r="EG3521" i="8"/>
  <c r="EG380" i="8"/>
  <c r="EE3073" i="8"/>
  <c r="EE3255" i="8"/>
  <c r="EE3409" i="8"/>
  <c r="EE3504" i="8"/>
  <c r="EG2693" i="8"/>
  <c r="EG2782" i="8"/>
  <c r="EG2865" i="8"/>
  <c r="EG2952" i="8"/>
  <c r="EG3036" i="8"/>
  <c r="EG3120" i="8"/>
  <c r="EG3201" i="8"/>
  <c r="EG3283" i="8"/>
  <c r="EG3358" i="8"/>
  <c r="EG3437" i="8"/>
  <c r="EG3520" i="8"/>
  <c r="EG873" i="8"/>
  <c r="EG1032" i="8"/>
  <c r="EE682" i="8"/>
  <c r="EE838" i="8"/>
  <c r="EG1004" i="8"/>
  <c r="EE813" i="8"/>
  <c r="EE1000" i="8"/>
  <c r="EE1200" i="8"/>
  <c r="EE1362" i="8"/>
  <c r="EE1515" i="8"/>
  <c r="EG1168" i="8"/>
  <c r="EE467" i="8"/>
  <c r="EG452" i="8"/>
  <c r="EE558" i="8"/>
  <c r="EG384" i="8"/>
  <c r="EG197" i="8"/>
  <c r="EE178" i="8"/>
  <c r="EG836" i="8"/>
  <c r="EG1003" i="8"/>
  <c r="EE655" i="8"/>
  <c r="EE811" i="8"/>
  <c r="EG963" i="8"/>
  <c r="EE771" i="8"/>
  <c r="EE978" i="8"/>
  <c r="EE1175" i="8"/>
  <c r="EE1339" i="8"/>
  <c r="EE1501" i="8"/>
  <c r="EG1150" i="8"/>
  <c r="EG1318" i="8"/>
  <c r="EE332" i="8"/>
  <c r="EG596" i="8"/>
  <c r="EG456" i="8"/>
  <c r="EG210" i="8"/>
  <c r="EE269" i="8"/>
  <c r="C205" i="3" s="1"/>
  <c r="EG432" i="8"/>
  <c r="EE335" i="8"/>
  <c r="EG702" i="8"/>
  <c r="EE544" i="8"/>
  <c r="EE383" i="8"/>
  <c r="EG353" i="8"/>
  <c r="EG208" i="8"/>
  <c r="EG195" i="8"/>
  <c r="EE1780" i="8"/>
  <c r="EE1608" i="8"/>
  <c r="EG2349" i="8"/>
  <c r="EG1865" i="8"/>
  <c r="EG1409" i="8"/>
  <c r="EG1975" i="8"/>
  <c r="EE1463" i="8"/>
  <c r="EE1258" i="8"/>
  <c r="EG1359" i="8"/>
  <c r="EG1687" i="8"/>
  <c r="EG1950" i="8"/>
  <c r="EG2114" i="8"/>
  <c r="EG2281" i="8"/>
  <c r="EG2444" i="8"/>
  <c r="EG2611" i="8"/>
  <c r="EE993" i="8"/>
  <c r="EG1789" i="8"/>
  <c r="EG1621" i="8"/>
  <c r="EG1453" i="8"/>
  <c r="EG1265" i="8"/>
  <c r="EE1450" i="8"/>
  <c r="EE1111" i="8"/>
  <c r="EG325" i="8"/>
  <c r="EE299" i="8"/>
  <c r="EG463" i="8"/>
  <c r="EG835" i="8"/>
  <c r="EG670" i="8"/>
  <c r="EE479" i="8"/>
  <c r="EG539" i="8"/>
  <c r="EE209" i="8"/>
  <c r="EG287" i="8"/>
  <c r="EG126" i="8"/>
  <c r="EE1707" i="8"/>
  <c r="EG2542" i="8"/>
  <c r="EG2209" i="8"/>
  <c r="EE1599" i="8"/>
  <c r="EG1711" i="8"/>
  <c r="EG2125" i="8"/>
  <c r="EG1045" i="8"/>
  <c r="EE1592" i="8"/>
  <c r="EG1523" i="8"/>
  <c r="EG1863" i="8"/>
  <c r="EG2034" i="8"/>
  <c r="EG2195" i="8"/>
  <c r="EG2361" i="8"/>
  <c r="EG2532" i="8"/>
  <c r="EE789" i="8"/>
  <c r="EG1879" i="8"/>
  <c r="EG1712" i="8"/>
  <c r="EG1541" i="8"/>
  <c r="EG1383" i="8"/>
  <c r="EG1115" i="8"/>
  <c r="EE1307" i="8"/>
  <c r="R963" i="3" s="1"/>
  <c r="EE810" i="8"/>
  <c r="EE2708" i="8"/>
  <c r="EE2506" i="8"/>
  <c r="EE3026" i="8"/>
  <c r="EE3423" i="8"/>
  <c r="EE3513" i="8"/>
  <c r="EG2922" i="8"/>
  <c r="EG3133" i="8"/>
  <c r="EG3292" i="8"/>
  <c r="EG3473" i="8"/>
  <c r="EE2949" i="8"/>
  <c r="EE3351" i="8"/>
  <c r="EG2664" i="8"/>
  <c r="EG2855" i="8"/>
  <c r="EG3047" i="8"/>
  <c r="EG3232" i="8"/>
  <c r="EG3426" i="8"/>
  <c r="EG697" i="8"/>
  <c r="EE621" i="8"/>
  <c r="EG967" i="8"/>
  <c r="EE1021" i="8"/>
  <c r="EE1383" i="8"/>
  <c r="EG1187" i="8"/>
  <c r="EE282" i="8"/>
  <c r="EE301" i="8"/>
  <c r="EE157" i="8"/>
  <c r="EG1025" i="8"/>
  <c r="EE836" i="8"/>
  <c r="EE808" i="8"/>
  <c r="EE1154" i="8"/>
  <c r="EE1517" i="8"/>
  <c r="EG1294" i="8"/>
  <c r="EG635" i="8"/>
  <c r="EG294" i="8"/>
  <c r="EG491" i="8"/>
  <c r="EG604" i="8"/>
  <c r="EG391" i="8"/>
  <c r="EG213" i="8"/>
  <c r="EG2630" i="8"/>
  <c r="EG1328" i="8"/>
  <c r="EG1382" i="8"/>
  <c r="EE1500" i="8"/>
  <c r="EE2844" i="8"/>
  <c r="EE2808" i="8"/>
  <c r="EE2204" i="8"/>
  <c r="EG2655" i="8"/>
  <c r="EE1834" i="8"/>
  <c r="EG2317" i="8"/>
  <c r="EE2739" i="8"/>
  <c r="EE3092" i="8"/>
  <c r="EE2578" i="8"/>
  <c r="EE2592" i="8"/>
  <c r="EG2781" i="8"/>
  <c r="EG3420" i="8"/>
  <c r="EG2680" i="8"/>
  <c r="EG3277" i="8"/>
  <c r="EE809" i="8"/>
  <c r="EE1371" i="8"/>
  <c r="EE203" i="8"/>
  <c r="EG1068" i="8"/>
  <c r="EE847" i="8"/>
  <c r="EE1166" i="8"/>
  <c r="EG1306" i="8"/>
  <c r="EG173" i="8"/>
  <c r="EG483" i="8"/>
  <c r="EE552" i="8"/>
  <c r="EE124" i="8"/>
  <c r="EE1727" i="8"/>
  <c r="EG1912" i="8"/>
  <c r="EG1341" i="8"/>
  <c r="EG1456" i="8"/>
  <c r="EG2100" i="8"/>
  <c r="EG2563" i="8"/>
  <c r="EG1738" i="8"/>
  <c r="EG1327" i="8"/>
  <c r="EE1185" i="8"/>
  <c r="EE267" i="8"/>
  <c r="EE338" i="8"/>
  <c r="EE542" i="8"/>
  <c r="EG357" i="8"/>
  <c r="EG322" i="8"/>
  <c r="EG92" i="8"/>
  <c r="EE1611" i="8"/>
  <c r="EG2273" i="8"/>
  <c r="EE1034" i="8"/>
  <c r="EG1980" i="8"/>
  <c r="EE1095" i="8"/>
  <c r="EG1202" i="8"/>
  <c r="EG1713" i="8"/>
  <c r="EG2003" i="8"/>
  <c r="EG2229" i="8"/>
  <c r="EG2461" i="8"/>
  <c r="EE623" i="8"/>
  <c r="EG1847" i="8"/>
  <c r="EG1618" i="8"/>
  <c r="EG1411" i="8"/>
  <c r="EE1567" i="8"/>
  <c r="EE1122" i="8"/>
  <c r="EE2905" i="8"/>
  <c r="EE2060" i="8"/>
  <c r="EG2643" i="8"/>
  <c r="EE2483" i="8"/>
  <c r="EE2569" i="8"/>
  <c r="EE1846" i="8"/>
  <c r="EE2279" i="8"/>
  <c r="EE1894" i="8"/>
  <c r="EE2489" i="8"/>
  <c r="EG2637" i="8"/>
  <c r="EE2647" i="8"/>
  <c r="EE3128" i="8"/>
  <c r="EE3325" i="8"/>
  <c r="EE3187" i="8"/>
  <c r="EE3531" i="8"/>
  <c r="EG2848" i="8"/>
  <c r="EG2980" i="8"/>
  <c r="EG3101" i="8"/>
  <c r="EG3200" i="8"/>
  <c r="EG3310" i="8"/>
  <c r="EG3414" i="8"/>
  <c r="EG3519" i="8"/>
  <c r="EE2849" i="8"/>
  <c r="EE3207" i="8"/>
  <c r="EE3405" i="8"/>
  <c r="EE3533" i="8"/>
  <c r="EG2758" i="8"/>
  <c r="EG2863" i="8"/>
  <c r="EG2979" i="8"/>
  <c r="EG3100" i="8"/>
  <c r="EG3199" i="8"/>
  <c r="EG3309" i="8"/>
  <c r="EG3413" i="8"/>
  <c r="EG3517" i="8"/>
  <c r="EG885" i="8"/>
  <c r="EE596" i="8"/>
  <c r="EE797" i="8"/>
  <c r="EG1035" i="8"/>
  <c r="EE914" i="8"/>
  <c r="EE1112" i="8"/>
  <c r="EE1337" i="8"/>
  <c r="EE1554" i="8"/>
  <c r="EG1248" i="8"/>
  <c r="EE374" i="8"/>
  <c r="EE490" i="8"/>
  <c r="EG319" i="8"/>
  <c r="EE153" i="8"/>
  <c r="EG879" i="8"/>
  <c r="EG1081" i="8"/>
  <c r="EE790" i="8"/>
  <c r="EG1030" i="8"/>
  <c r="EE891" i="8"/>
  <c r="EE1110" i="8"/>
  <c r="EE1335" i="8"/>
  <c r="EE1496" i="8"/>
  <c r="EG1146" i="8"/>
  <c r="EG1311" i="8"/>
  <c r="EE362" i="8"/>
  <c r="EG606" i="8"/>
  <c r="EG478" i="8"/>
  <c r="EG189" i="8"/>
  <c r="EE264" i="8"/>
  <c r="EG427" i="8"/>
  <c r="EE328" i="8"/>
  <c r="EG706" i="8"/>
  <c r="EE548" i="8"/>
  <c r="EE387" i="8"/>
  <c r="EG362" i="8"/>
  <c r="EG229" i="8"/>
  <c r="EG200" i="8"/>
  <c r="EE1785" i="8"/>
  <c r="EE1616" i="8"/>
  <c r="EG2357" i="8"/>
  <c r="EG1895" i="8"/>
  <c r="EG1377" i="8"/>
  <c r="EG1964" i="8"/>
  <c r="EE1504" i="8"/>
  <c r="EE1240" i="8"/>
  <c r="EG1350" i="8"/>
  <c r="EG1677" i="8"/>
  <c r="EG1945" i="8"/>
  <c r="EG2107" i="8"/>
  <c r="EG2274" i="8"/>
  <c r="EG2440" i="8"/>
  <c r="EG2606" i="8"/>
  <c r="EE984" i="8"/>
  <c r="EG1796" i="8"/>
  <c r="EG1625" i="8"/>
  <c r="EG1457" i="8"/>
  <c r="EG1277" i="8"/>
  <c r="EE1459" i="8"/>
  <c r="EE1135" i="8"/>
  <c r="EG307" i="8"/>
  <c r="EE294" i="8"/>
  <c r="EG459" i="8"/>
  <c r="EG839" i="8"/>
  <c r="EG679" i="8"/>
  <c r="EE517" i="8"/>
  <c r="C453" i="3" s="1"/>
  <c r="EE381" i="8"/>
  <c r="EG349" i="8"/>
  <c r="EG199" i="8"/>
  <c r="EG191" i="8"/>
  <c r="EE1778" i="8"/>
  <c r="EG2646" i="8"/>
  <c r="EG2345" i="8"/>
  <c r="EG1842" i="8"/>
  <c r="EG1438" i="8"/>
  <c r="EG1989" i="8"/>
  <c r="EE1401" i="8"/>
  <c r="EE1330" i="8"/>
  <c r="EG1392" i="8"/>
  <c r="EG1726" i="8"/>
  <c r="EG1965" i="8"/>
  <c r="EG2130" i="8"/>
  <c r="EG2296" i="8"/>
  <c r="EG2421" i="8"/>
  <c r="EG2528" i="8"/>
  <c r="EG852" i="8"/>
  <c r="EE938" i="8"/>
  <c r="EE1141" i="8"/>
  <c r="EG1782" i="8"/>
  <c r="EG1655" i="8"/>
  <c r="EG1549" i="8"/>
  <c r="EG1447" i="8"/>
  <c r="EG1329" i="8"/>
  <c r="EG1130" i="8"/>
  <c r="EE1433" i="8"/>
  <c r="EE1208" i="8"/>
  <c r="EE856" i="8"/>
  <c r="EE2738" i="8"/>
  <c r="EE1855" i="8"/>
  <c r="EE2361" i="8"/>
  <c r="EE2500" i="8"/>
  <c r="EE2896" i="8"/>
  <c r="EE2128" i="8"/>
  <c r="EE1702" i="8"/>
  <c r="EE2341" i="8"/>
  <c r="EE2723" i="8"/>
  <c r="EE3131" i="8"/>
  <c r="EE3369" i="8"/>
  <c r="EE3232" i="8"/>
  <c r="EE2637" i="8"/>
  <c r="EG2890" i="8"/>
  <c r="EG2995" i="8"/>
  <c r="EG3103" i="8"/>
  <c r="EG3223" i="8"/>
  <c r="EG3321" i="8"/>
  <c r="EG3416" i="8"/>
  <c r="EE647" i="8"/>
  <c r="EE2904" i="8"/>
  <c r="EE3212" i="8"/>
  <c r="EE3443" i="8"/>
  <c r="EG2654" i="8"/>
  <c r="EG2761" i="8"/>
  <c r="EG2888" i="8"/>
  <c r="EG2994" i="8"/>
  <c r="EG3102" i="8"/>
  <c r="EG3222" i="8"/>
  <c r="EG3320" i="8"/>
  <c r="EG3415" i="8"/>
  <c r="EG1088" i="8"/>
  <c r="EG955" i="8"/>
  <c r="EE639" i="8"/>
  <c r="EG558" i="8"/>
  <c r="EE656" i="8"/>
  <c r="EE963" i="8"/>
  <c r="EE1243" i="8"/>
  <c r="EE1442" i="8"/>
  <c r="L1005" i="3" s="1"/>
  <c r="EG1131" i="8"/>
  <c r="EG753" i="8"/>
  <c r="EG721" i="8"/>
  <c r="EG545" i="8"/>
  <c r="EG277" i="8"/>
  <c r="EE251" i="8"/>
  <c r="EG966" i="8"/>
  <c r="EE693" i="8"/>
  <c r="EG608" i="8"/>
  <c r="EE690" i="8"/>
  <c r="EE1019" i="8"/>
  <c r="EE1259" i="8"/>
  <c r="EE1457" i="8"/>
  <c r="EG1190" i="8"/>
  <c r="EG663" i="8"/>
  <c r="EG677" i="8"/>
  <c r="EE287" i="8"/>
  <c r="EE185" i="8"/>
  <c r="EG389" i="8"/>
  <c r="EG825" i="8"/>
  <c r="EG625" i="8"/>
  <c r="EE425" i="8"/>
  <c r="EE265" i="8"/>
  <c r="EG276" i="8"/>
  <c r="EE1821" i="8"/>
  <c r="EG2601" i="8"/>
  <c r="EG2184" i="8"/>
  <c r="EE1374" i="8"/>
  <c r="EG2055" i="8"/>
  <c r="EG965" i="8"/>
  <c r="EG1232" i="8"/>
  <c r="EG1775" i="8"/>
  <c r="EG2031" i="8"/>
  <c r="EG2235" i="8"/>
  <c r="EG2488" i="8"/>
  <c r="EE798" i="8"/>
  <c r="EG1833" i="8"/>
  <c r="EG1576" i="8"/>
  <c r="EG1376" i="8"/>
  <c r="EE1531" i="8"/>
  <c r="EE949" i="8"/>
  <c r="EE214" i="8"/>
  <c r="EG425" i="8"/>
  <c r="EG794" i="8"/>
  <c r="EG593" i="8"/>
  <c r="EE356" i="8"/>
  <c r="EE128" i="8"/>
  <c r="EG207" i="8"/>
  <c r="EE1752" i="8"/>
  <c r="EG2462" i="8"/>
  <c r="EG1925" i="8"/>
  <c r="EG1540" i="8"/>
  <c r="EG1332" i="8"/>
  <c r="EE1270" i="8"/>
  <c r="EG1444" i="8"/>
  <c r="EG1911" i="8"/>
  <c r="EG2116" i="8"/>
  <c r="EG2322" i="8"/>
  <c r="EG2575" i="8"/>
  <c r="EE989" i="8"/>
  <c r="EG1757" i="8"/>
  <c r="EG1503" i="8"/>
  <c r="EG1281" i="8"/>
  <c r="EE1386" i="8"/>
  <c r="EE273" i="8"/>
  <c r="EE1932" i="8"/>
  <c r="EE2855" i="8"/>
  <c r="EE3111" i="8"/>
  <c r="EG2792" i="8"/>
  <c r="EG3068" i="8"/>
  <c r="EG3350" i="8"/>
  <c r="EG916" i="8"/>
  <c r="EE3272" i="8"/>
  <c r="EG2723" i="8"/>
  <c r="EG2960" i="8"/>
  <c r="EG3192" i="8"/>
  <c r="EG3468" i="8"/>
  <c r="EG972" i="8"/>
  <c r="EG650" i="8"/>
  <c r="EE1098" i="8"/>
  <c r="EE1537" i="8"/>
  <c r="EE514" i="8"/>
  <c r="EG114" i="8"/>
  <c r="EG778" i="8"/>
  <c r="EE753" i="8"/>
  <c r="EE916" i="8"/>
  <c r="EE1323" i="8"/>
  <c r="EG1217" i="8"/>
  <c r="EE478" i="8"/>
  <c r="EG331" i="8"/>
  <c r="EG686" i="8"/>
  <c r="EE225" i="8"/>
  <c r="EE1759" i="8"/>
  <c r="EG2118" i="8"/>
  <c r="EE1305" i="8"/>
  <c r="B961" i="3" s="1"/>
  <c r="EG1561" i="8"/>
  <c r="EG2088" i="8"/>
  <c r="EG2426" i="8"/>
  <c r="EE955" i="8"/>
  <c r="EG1640" i="8"/>
  <c r="EG1307" i="8"/>
  <c r="EE871" i="8"/>
  <c r="EG404" i="8"/>
  <c r="EG692" i="8"/>
  <c r="EE377" i="8"/>
  <c r="EG178" i="8"/>
  <c r="EE1814" i="8"/>
  <c r="EG2417" i="8"/>
  <c r="EG1626" i="8"/>
  <c r="EE935" i="8"/>
  <c r="EG1565" i="8"/>
  <c r="EG2090" i="8"/>
  <c r="EG2428" i="8"/>
  <c r="EE1027" i="8"/>
  <c r="EG1564" i="8"/>
  <c r="EG1155" i="8"/>
  <c r="EE1889" i="8"/>
  <c r="EE2482" i="8"/>
  <c r="EE2577" i="8"/>
  <c r="EE2956" i="8"/>
  <c r="EE3392" i="8"/>
  <c r="EE3520" i="8"/>
  <c r="EG2924" i="8"/>
  <c r="EG3094" i="8"/>
  <c r="EG3275" i="8"/>
  <c r="EG3430" i="8"/>
  <c r="EE2871" i="8"/>
  <c r="EE3318" i="8"/>
  <c r="EG2669" i="8"/>
  <c r="EG2858" i="8"/>
  <c r="EG3029" i="8"/>
  <c r="EG3212" i="8"/>
  <c r="EG3372" i="8"/>
  <c r="EE696" i="8"/>
  <c r="EG1017" i="8"/>
  <c r="EG309" i="8"/>
  <c r="EE867" i="8"/>
  <c r="EE1541" i="8"/>
  <c r="EE243" i="8"/>
  <c r="EE118" i="8"/>
  <c r="EG442" i="8"/>
  <c r="EG1069" i="8"/>
  <c r="EG850" i="8"/>
  <c r="EE1002" i="8"/>
  <c r="EE1327" i="8"/>
  <c r="EG1138" i="8"/>
  <c r="EG388" i="8"/>
  <c r="EG212" i="8"/>
  <c r="EG419" i="8"/>
  <c r="EG720" i="8"/>
  <c r="EE358" i="8"/>
  <c r="EG293" i="8"/>
  <c r="EE1710" i="8"/>
  <c r="EG2214" i="8"/>
  <c r="EG1846" i="8"/>
  <c r="EE925" i="8"/>
  <c r="EG1170" i="8"/>
  <c r="EG1570" i="8"/>
  <c r="EG1896" i="8"/>
  <c r="EG2054" i="8"/>
  <c r="EG2265" i="8"/>
  <c r="EG2431" i="8"/>
  <c r="EE734" i="8"/>
  <c r="EG1766" i="8"/>
  <c r="EG1425" i="8"/>
  <c r="EE1324" i="8"/>
  <c r="EE202" i="8"/>
  <c r="EG570" i="8"/>
  <c r="EE525" i="8"/>
  <c r="EE241" i="8"/>
  <c r="EG143" i="8"/>
  <c r="EG2576" i="8"/>
  <c r="EE875" i="8"/>
  <c r="EG1137" i="8"/>
  <c r="EG1495" i="8"/>
  <c r="EG2056" i="8"/>
  <c r="EG2385" i="8"/>
  <c r="EE960" i="8"/>
  <c r="EG1644" i="8"/>
  <c r="EG1230" i="8"/>
  <c r="EE1060" i="8"/>
  <c r="EE2132" i="8"/>
  <c r="EE1628" i="8"/>
  <c r="EE2012" i="8"/>
  <c r="EE2817" i="8"/>
  <c r="EE2684" i="8"/>
  <c r="EE2743" i="8"/>
  <c r="EE3083" i="8"/>
  <c r="EE3258" i="8"/>
  <c r="EE3412" i="8"/>
  <c r="EE3248" i="8"/>
  <c r="EE3498" i="8"/>
  <c r="EG2779" i="8"/>
  <c r="EG2913" i="8"/>
  <c r="EG2999" i="8"/>
  <c r="EG3081" i="8"/>
  <c r="EG3166" i="8"/>
  <c r="EG3247" i="8"/>
  <c r="EG3323" i="8"/>
  <c r="EG3401" i="8"/>
  <c r="EG3484" i="8"/>
  <c r="EG978" i="8"/>
  <c r="EE2916" i="8"/>
  <c r="EE3178" i="8"/>
  <c r="EE3339" i="8"/>
  <c r="EE3464" i="8"/>
  <c r="EG2657" i="8"/>
  <c r="EG2741" i="8"/>
  <c r="EG2828" i="8"/>
  <c r="EG2911" i="8"/>
  <c r="EG2996" i="8"/>
  <c r="EG3078" i="8"/>
  <c r="EG3165" i="8"/>
  <c r="EG3245" i="8"/>
  <c r="EG3322" i="8"/>
  <c r="EG3400" i="8"/>
  <c r="EG3483" i="8"/>
  <c r="EE172" i="8"/>
  <c r="EG915" i="8"/>
  <c r="EG1079" i="8"/>
  <c r="EE725" i="8"/>
  <c r="EE408" i="8"/>
  <c r="EE582" i="8"/>
  <c r="EE884" i="8"/>
  <c r="EE1049" i="8"/>
  <c r="EE1210" i="8"/>
  <c r="EE1366" i="8"/>
  <c r="EE1564" i="8"/>
  <c r="EG1219" i="8"/>
  <c r="EG731" i="8"/>
  <c r="EG327" i="8"/>
  <c r="EE2167" i="8"/>
  <c r="EE2212" i="8"/>
  <c r="EE3379" i="8"/>
  <c r="EE2572" i="8"/>
  <c r="EE2553" i="8"/>
  <c r="EE1811" i="8"/>
  <c r="EE3225" i="8"/>
  <c r="EG2658" i="8"/>
  <c r="EE2908" i="8"/>
  <c r="EE3340" i="8"/>
  <c r="EG3128" i="8"/>
  <c r="EE3143" i="8"/>
  <c r="EG2987" i="8"/>
  <c r="EG843" i="8"/>
  <c r="EE950" i="8"/>
  <c r="EG1200" i="8"/>
  <c r="EE256" i="8"/>
  <c r="EG1034" i="8"/>
  <c r="EE832" i="8"/>
  <c r="EE1487" i="8"/>
  <c r="EG614" i="8"/>
  <c r="EE257" i="8"/>
  <c r="EG754" i="8"/>
  <c r="EG573" i="8"/>
  <c r="EG205" i="8"/>
  <c r="EG2458" i="8"/>
  <c r="EG1617" i="8"/>
  <c r="EE1220" i="8"/>
  <c r="EG1900" i="8"/>
  <c r="EG2328" i="8"/>
  <c r="EE972" i="8"/>
  <c r="EG1505" i="8"/>
  <c r="EE1510" i="8"/>
  <c r="EG202" i="8"/>
  <c r="EG434" i="8"/>
  <c r="EG700" i="8"/>
  <c r="EE385" i="8"/>
  <c r="EE150" i="8"/>
  <c r="EG198" i="8"/>
  <c r="EE1740" i="8"/>
  <c r="EG2482" i="8"/>
  <c r="EG1882" i="8"/>
  <c r="EG1584" i="8"/>
  <c r="EG1370" i="8"/>
  <c r="EE1309" i="8"/>
  <c r="EG1463" i="8"/>
  <c r="EG1902" i="8"/>
  <c r="EG2126" i="8"/>
  <c r="EG2331" i="8"/>
  <c r="EG2565" i="8"/>
  <c r="EE1005" i="8"/>
  <c r="EG1745" i="8"/>
  <c r="EG1511" i="8"/>
  <c r="EG1260" i="8"/>
  <c r="EE1365" i="8"/>
  <c r="EG943" i="8"/>
  <c r="EE1706" i="8"/>
  <c r="EE2870" i="8"/>
  <c r="EE1788" i="8"/>
  <c r="EE2444" i="8"/>
  <c r="EE1835" i="8"/>
  <c r="EE2314" i="8"/>
  <c r="EE2957" i="8"/>
  <c r="EG2048" i="8"/>
  <c r="EE2492" i="8"/>
  <c r="EE2765" i="8"/>
  <c r="EE2893" i="8"/>
  <c r="EE3227" i="8"/>
  <c r="EE2845" i="8"/>
  <c r="EE3382" i="8"/>
  <c r="EG2744" i="8"/>
  <c r="EG2928" i="8"/>
  <c r="EG3035" i="8"/>
  <c r="EG3149" i="8"/>
  <c r="EG3260" i="8"/>
  <c r="EG3357" i="8"/>
  <c r="EG3467" i="8"/>
  <c r="EG857" i="8"/>
  <c r="EE3065" i="8"/>
  <c r="EE3309" i="8"/>
  <c r="EE3482" i="8"/>
  <c r="EG2690" i="8"/>
  <c r="EG2812" i="8"/>
  <c r="EG2927" i="8"/>
  <c r="EG3034" i="8"/>
  <c r="EG3148" i="8"/>
  <c r="EG3259" i="8"/>
  <c r="EG3355" i="8"/>
  <c r="EG3465" i="8"/>
  <c r="EE539" i="8"/>
  <c r="C475" i="3" s="1"/>
  <c r="EG989" i="8"/>
  <c r="EE695" i="8"/>
  <c r="EG814" i="8"/>
  <c r="EE724" i="8"/>
  <c r="EE1016" i="8"/>
  <c r="EE1238" i="8"/>
  <c r="EE1435" i="8"/>
  <c r="EG1144" i="8"/>
  <c r="EG768" i="8"/>
  <c r="EG729" i="8"/>
  <c r="EG486" i="8"/>
  <c r="EG267" i="8"/>
  <c r="EE88" i="8"/>
  <c r="EG979" i="8"/>
  <c r="EE689" i="8"/>
  <c r="EE527" i="8"/>
  <c r="EE720" i="8"/>
  <c r="EE1014" i="8"/>
  <c r="EE1217" i="8"/>
  <c r="EE1413" i="8"/>
  <c r="EE1576" i="8"/>
  <c r="EG1229" i="8"/>
  <c r="EG685" i="8"/>
  <c r="EG123" i="8"/>
  <c r="EE447" i="8"/>
  <c r="EE148" i="8"/>
  <c r="EE176" i="8"/>
  <c r="EG347" i="8"/>
  <c r="EG509" i="8"/>
  <c r="EG791" i="8"/>
  <c r="EG630" i="8"/>
  <c r="EE468" i="8"/>
  <c r="EG522" i="8"/>
  <c r="EE195" i="8"/>
  <c r="EG280" i="8"/>
  <c r="EG120" i="8"/>
  <c r="EE1701" i="8"/>
  <c r="EG2529" i="8"/>
  <c r="EG2192" i="8"/>
  <c r="EE1355" i="8"/>
  <c r="EG1723" i="8"/>
  <c r="EG2129" i="8"/>
  <c r="EE510" i="8"/>
  <c r="EE1561" i="8"/>
  <c r="EG1508" i="8"/>
  <c r="EG1844" i="8"/>
  <c r="EG2024" i="8"/>
  <c r="EG2189" i="8"/>
  <c r="EG2354" i="8"/>
  <c r="EG2526" i="8"/>
  <c r="EE777" i="8"/>
  <c r="EG1877" i="8"/>
  <c r="EG1710" i="8"/>
  <c r="EG1539" i="8"/>
  <c r="EG1381" i="8"/>
  <c r="EG1111" i="8"/>
  <c r="EE1302" i="8"/>
  <c r="EE751" i="8"/>
  <c r="EE210" i="8"/>
  <c r="EG379" i="8"/>
  <c r="EG540" i="8"/>
  <c r="EG760" i="8"/>
  <c r="EG598" i="8"/>
  <c r="EE461" i="8"/>
  <c r="EG510" i="8"/>
  <c r="EE179" i="8"/>
  <c r="EG273" i="8"/>
  <c r="EG113" i="8"/>
  <c r="EE1693" i="8"/>
  <c r="EG2511" i="8"/>
  <c r="EG2180" i="8"/>
  <c r="EE1076" i="8"/>
  <c r="EG1777" i="8"/>
  <c r="EG2156" i="8"/>
  <c r="EE866" i="8"/>
  <c r="EG1141" i="8"/>
  <c r="EG1557" i="8"/>
  <c r="EG1888" i="8"/>
  <c r="EG2047" i="8"/>
  <c r="EG2212" i="8"/>
  <c r="EG2356" i="8"/>
  <c r="EG2465" i="8"/>
  <c r="EG2590" i="8"/>
  <c r="EE769" i="8"/>
  <c r="EE1017" i="8"/>
  <c r="EG1825" i="8"/>
  <c r="EG1719" i="8"/>
  <c r="EG1611" i="8"/>
  <c r="EG1485" i="8"/>
  <c r="EG1387" i="8"/>
  <c r="EG1251" i="8"/>
  <c r="EE1514" i="8"/>
  <c r="EE1319" i="8"/>
  <c r="EE1102" i="8"/>
  <c r="EE2185" i="8"/>
  <c r="EE1815" i="8"/>
  <c r="EE2293" i="8"/>
  <c r="EE2789" i="8"/>
  <c r="B1981" i="3" s="1"/>
  <c r="EE2315" i="8"/>
  <c r="EE1668" i="8"/>
  <c r="EE2836" i="8"/>
  <c r="EE2685" i="8"/>
  <c r="EE2770" i="8"/>
  <c r="EE2981" i="8"/>
  <c r="EE3252" i="8"/>
  <c r="EE2858" i="8"/>
  <c r="EE3451" i="8"/>
  <c r="EG2772" i="8"/>
  <c r="EG2930" i="8"/>
  <c r="EG3060" i="8"/>
  <c r="EG3164" i="8"/>
  <c r="EG3262" i="8"/>
  <c r="EG3379" i="8"/>
  <c r="EG3482" i="8"/>
  <c r="EG821" i="8"/>
  <c r="EE3135" i="8"/>
  <c r="EE3334" i="8"/>
  <c r="EE3484" i="8"/>
  <c r="EG2714" i="8"/>
  <c r="EG2825" i="8"/>
  <c r="EG2929" i="8"/>
  <c r="EG3059" i="8"/>
  <c r="EG3162" i="8"/>
  <c r="EG3261" i="8"/>
  <c r="EG3378" i="8"/>
  <c r="EG3481" i="8"/>
  <c r="EG807" i="8"/>
  <c r="EG1074" i="8"/>
  <c r="EE764" i="8"/>
  <c r="EG926" i="8"/>
  <c r="EE880" i="8"/>
  <c r="EE1117" i="8"/>
  <c r="EE1325" i="8"/>
  <c r="EE1560" i="8"/>
  <c r="EG1252" i="8"/>
  <c r="EE433" i="8"/>
  <c r="EE482" i="8"/>
  <c r="EG274" i="8"/>
  <c r="EE139" i="8"/>
  <c r="EG883" i="8"/>
  <c r="EG1085" i="8"/>
  <c r="EE774" i="8"/>
  <c r="EG1042" i="8"/>
  <c r="EE898" i="8"/>
  <c r="EE1138" i="8"/>
  <c r="EE1381" i="8"/>
  <c r="EE1583" i="8"/>
  <c r="EG1276" i="8"/>
  <c r="EE263" i="8"/>
  <c r="EE435" i="8"/>
  <c r="EG76" i="8"/>
  <c r="EE309" i="8"/>
  <c r="EG513" i="8"/>
  <c r="EG744" i="8"/>
  <c r="EE506" i="8"/>
  <c r="EG514" i="8"/>
  <c r="EE100" i="8"/>
  <c r="EG154" i="8"/>
  <c r="EE1697" i="8"/>
  <c r="EG2435" i="8"/>
  <c r="EG1526" i="8"/>
  <c r="EG1743" i="8"/>
  <c r="EG1279" i="8"/>
  <c r="EE1416" i="8"/>
  <c r="EG1516" i="8"/>
  <c r="EG1908" i="8"/>
  <c r="EG2155" i="8"/>
  <c r="EG2358" i="8"/>
  <c r="EG2572" i="8"/>
  <c r="EE1074" i="8"/>
  <c r="EG1705" i="8"/>
  <c r="EG1496" i="8"/>
  <c r="EG1181" i="8"/>
  <c r="EE1290" i="8"/>
  <c r="EG159" i="8"/>
  <c r="EG345" i="8"/>
  <c r="EG544" i="8"/>
  <c r="EG709" i="8"/>
  <c r="EE436" i="8"/>
  <c r="EG378" i="8"/>
  <c r="EG93" i="8"/>
  <c r="EG82" i="8"/>
  <c r="EE1623" i="8"/>
  <c r="EG2293" i="8"/>
  <c r="EE1253" i="8"/>
  <c r="EG1960" i="8"/>
  <c r="EE1202" i="8"/>
  <c r="EG1245" i="8"/>
  <c r="EG1694" i="8"/>
  <c r="EG1990" i="8"/>
  <c r="EG2237" i="8"/>
  <c r="EG2447" i="8"/>
  <c r="EG1055" i="8"/>
  <c r="EG1839" i="8"/>
  <c r="EG1627" i="8"/>
  <c r="EG1419" i="8"/>
  <c r="EE1545" i="8"/>
  <c r="EE1151" i="8"/>
  <c r="EE1892" i="8"/>
  <c r="EE1841" i="8"/>
  <c r="EE3231" i="8"/>
  <c r="EE3426" i="8"/>
  <c r="EG2961" i="8"/>
  <c r="EG3211" i="8"/>
  <c r="EG3428" i="8"/>
  <c r="EE3113" i="8"/>
  <c r="EE3475" i="8"/>
  <c r="EG2814" i="8"/>
  <c r="EG3088" i="8"/>
  <c r="EG3331" i="8"/>
  <c r="EG928" i="8"/>
  <c r="EE699" i="8"/>
  <c r="EE775" i="8"/>
  <c r="EE1303" i="8"/>
  <c r="EG1273" i="8"/>
  <c r="EE520" i="8"/>
  <c r="EE119" i="8"/>
  <c r="EE594" i="8"/>
  <c r="EG1000" i="8"/>
  <c r="EE1080" i="8"/>
  <c r="EE1604" i="8"/>
  <c r="EE424" i="8"/>
  <c r="EG252" i="8"/>
  <c r="EG572" i="8"/>
  <c r="EE404" i="8"/>
  <c r="EG298" i="8"/>
  <c r="EG2474" i="8"/>
  <c r="EG1661" i="8"/>
  <c r="EE1174" i="8"/>
  <c r="EG1930" i="8"/>
  <c r="EG2261" i="8"/>
  <c r="EG2593" i="8"/>
  <c r="EG1812" i="8"/>
  <c r="EG1475" i="8"/>
  <c r="EE1409" i="8"/>
  <c r="EE236" i="8"/>
  <c r="EG565" i="8"/>
  <c r="EE533" i="8"/>
  <c r="EG339" i="8"/>
  <c r="EG186" i="8"/>
  <c r="EE1644" i="8"/>
  <c r="EG1803" i="8"/>
  <c r="EG2080" i="8"/>
  <c r="EG1157" i="8"/>
  <c r="EG1894" i="8"/>
  <c r="EG2263" i="8"/>
  <c r="EG2595" i="8"/>
  <c r="EG1778" i="8"/>
  <c r="EG1400" i="8"/>
  <c r="EE1277" i="8"/>
  <c r="EG2351" i="8"/>
  <c r="EE2485" i="8"/>
  <c r="EE1991" i="8"/>
  <c r="EE3198" i="8"/>
  <c r="EE3205" i="8"/>
  <c r="EG2802" i="8"/>
  <c r="EG3007" i="8"/>
  <c r="EG3174" i="8"/>
  <c r="EG3352" i="8"/>
  <c r="EE704" i="8"/>
  <c r="EE3160" i="8"/>
  <c r="EE3454" i="8"/>
  <c r="EG2749" i="8"/>
  <c r="EG2942" i="8"/>
  <c r="EG3135" i="8"/>
  <c r="EG3293" i="8"/>
  <c r="EG3451" i="8"/>
  <c r="EG856" i="8"/>
  <c r="EE703" i="8"/>
  <c r="EG1057" i="8"/>
  <c r="EE1065" i="8"/>
  <c r="EG787" i="8"/>
  <c r="EE512" i="8"/>
  <c r="EE75" i="8"/>
  <c r="EG909" i="8"/>
  <c r="EE761" i="8"/>
  <c r="EE736" i="8"/>
  <c r="EE1159" i="8"/>
  <c r="EE1483" i="8"/>
  <c r="EG359" i="8"/>
  <c r="EE464" i="8"/>
  <c r="EE252" i="8"/>
  <c r="EG576" i="8"/>
  <c r="EE519" i="8"/>
  <c r="EE213" i="8"/>
  <c r="EG128" i="8"/>
  <c r="EG2549" i="8"/>
  <c r="EE1115" i="8"/>
  <c r="EE1587" i="8"/>
  <c r="EE1359" i="8"/>
  <c r="EG1407" i="8"/>
  <c r="EG1741" i="8"/>
  <c r="EG1972" i="8"/>
  <c r="EG2181" i="8"/>
  <c r="EG2346" i="8"/>
  <c r="EG2556" i="8"/>
  <c r="EE1044" i="8"/>
  <c r="EG1596" i="8"/>
  <c r="EG1135" i="8"/>
  <c r="EE835" i="8"/>
  <c r="EG409" i="8"/>
  <c r="EG726" i="8"/>
  <c r="EG569" i="8"/>
  <c r="EG308" i="8"/>
  <c r="EE1724" i="8"/>
  <c r="EG2150" i="8"/>
  <c r="EG1817" i="8"/>
  <c r="EE1367" i="8"/>
  <c r="EG1832" i="8"/>
  <c r="EG2225" i="8"/>
  <c r="EG2560" i="8"/>
  <c r="EG1814" i="8"/>
  <c r="EG1435" i="8"/>
  <c r="EE1414" i="8"/>
  <c r="EE2358" i="8"/>
  <c r="EE1781" i="8"/>
  <c r="EE3084" i="8"/>
  <c r="EE1827" i="8"/>
  <c r="EE1971" i="8"/>
  <c r="EE2251" i="8"/>
  <c r="EE2914" i="8"/>
  <c r="EE3177" i="8"/>
  <c r="EE3338" i="8"/>
  <c r="EE3061" i="8"/>
  <c r="EE3403" i="8"/>
  <c r="EG2689" i="8"/>
  <c r="EG2862" i="8"/>
  <c r="EG2955" i="8"/>
  <c r="EG3039" i="8"/>
  <c r="EG3124" i="8"/>
  <c r="EG3204" i="8"/>
  <c r="EG3286" i="8"/>
  <c r="EG3364" i="8"/>
  <c r="EG3443" i="8"/>
  <c r="EG3523" i="8"/>
  <c r="EG460" i="8"/>
  <c r="EE3085" i="8"/>
  <c r="EE3259" i="8"/>
  <c r="EE3413" i="8"/>
  <c r="EE3508" i="8"/>
  <c r="EG2697" i="8"/>
  <c r="EG2784" i="8"/>
  <c r="EG2867" i="8"/>
  <c r="EG2954" i="8"/>
  <c r="EG3038" i="8"/>
  <c r="EG3122" i="8"/>
  <c r="EG3203" i="8"/>
  <c r="EG3285" i="8"/>
  <c r="EG3363" i="8"/>
  <c r="EG3441" i="8"/>
  <c r="EG3522" i="8"/>
  <c r="EG819" i="8"/>
  <c r="EG997" i="8"/>
  <c r="EE644" i="8"/>
  <c r="EE805" i="8"/>
  <c r="EG937" i="8"/>
  <c r="EE744" i="8"/>
  <c r="EE967" i="8"/>
  <c r="EE1124" i="8"/>
  <c r="EE1287" i="8"/>
  <c r="EE1481" i="8"/>
  <c r="EG1136" i="8"/>
  <c r="EG1298" i="8"/>
  <c r="EE415" i="8"/>
  <c r="EG631" i="8"/>
  <c r="EG524" i="8"/>
  <c r="EG125" i="8"/>
  <c r="EE144" i="8"/>
  <c r="EG680" i="8"/>
  <c r="EG970" i="8"/>
  <c r="EE617" i="8"/>
  <c r="EE778" i="8"/>
  <c r="EG888" i="8"/>
  <c r="EE698" i="8"/>
  <c r="EE943" i="8"/>
  <c r="EE1101" i="8"/>
  <c r="EE1264" i="8"/>
  <c r="EE1421" i="8"/>
  <c r="EE1588" i="8"/>
  <c r="EG1241" i="8"/>
  <c r="EG641" i="8"/>
  <c r="EG745" i="8"/>
  <c r="EE426" i="8"/>
  <c r="EE103" i="8"/>
  <c r="EE192" i="8"/>
  <c r="EG397" i="8"/>
  <c r="EG554" i="8"/>
  <c r="EG736" i="8"/>
  <c r="EE578" i="8"/>
  <c r="EE421" i="8"/>
  <c r="EG424" i="8"/>
  <c r="EE90" i="8"/>
  <c r="EG230" i="8"/>
  <c r="EE1816" i="8"/>
  <c r="EE1647" i="8"/>
  <c r="EG2424" i="8"/>
  <c r="EG2013" i="8"/>
  <c r="EE1452" i="8"/>
  <c r="EG1905" i="8"/>
  <c r="EG1240" i="8"/>
  <c r="EE1085" i="8"/>
  <c r="EG1253" i="8"/>
  <c r="EG1614" i="8"/>
  <c r="EG1917" i="8"/>
  <c r="EG2075" i="8"/>
  <c r="EG2247" i="8"/>
  <c r="EG2407" i="8"/>
  <c r="EG2577" i="8"/>
  <c r="EE920" i="8"/>
  <c r="EG1828" i="8"/>
  <c r="EG1659" i="8"/>
  <c r="EG1487" i="8"/>
  <c r="EG1331" i="8"/>
  <c r="EE1519" i="8"/>
  <c r="EE1198" i="8"/>
  <c r="EG180" i="8"/>
  <c r="EE262" i="8"/>
  <c r="EG430" i="8"/>
  <c r="EE331" i="8"/>
  <c r="EG704" i="8"/>
  <c r="EE546" i="8"/>
  <c r="EE389" i="8"/>
  <c r="EG369" i="8"/>
  <c r="EG238" i="8"/>
  <c r="EG203" i="8"/>
  <c r="EE1787" i="8"/>
  <c r="EE1618" i="8"/>
  <c r="EG2364" i="8"/>
  <c r="EG1903" i="8"/>
  <c r="EG1394" i="8"/>
  <c r="EG1968" i="8"/>
  <c r="EE1482" i="8"/>
  <c r="EE1288" i="8"/>
  <c r="EG1374" i="8"/>
  <c r="EG1704" i="8"/>
  <c r="EG1957" i="8"/>
  <c r="EG2122" i="8"/>
  <c r="EG2288" i="8"/>
  <c r="EG2457" i="8"/>
  <c r="EE113" i="8"/>
  <c r="EE997" i="8"/>
  <c r="EG1792" i="8"/>
  <c r="EG1623" i="8"/>
  <c r="EG1455" i="8"/>
  <c r="EG1272" i="8"/>
  <c r="EE1454" i="8"/>
  <c r="EE979" i="8"/>
  <c r="EE2635" i="8"/>
  <c r="EG2194" i="8"/>
  <c r="EE2720" i="8"/>
  <c r="EE3110" i="8"/>
  <c r="EE3385" i="8"/>
  <c r="EE3474" i="8"/>
  <c r="EG2898" i="8"/>
  <c r="EG3048" i="8"/>
  <c r="EG3194" i="8"/>
  <c r="EG3333" i="8"/>
  <c r="EG3490" i="8"/>
  <c r="EE2863" i="8"/>
  <c r="EE3314" i="8"/>
  <c r="EE2639" i="8"/>
  <c r="EG2795" i="8"/>
  <c r="EG2939" i="8"/>
  <c r="EG3111" i="8"/>
  <c r="EG3253" i="8"/>
  <c r="EG3386" i="8"/>
  <c r="EG3531" i="8"/>
  <c r="EG1012" i="8"/>
  <c r="EE780" i="8"/>
  <c r="EE694" i="8"/>
  <c r="EE1061" i="8"/>
  <c r="EE1342" i="8"/>
  <c r="EG1148" i="8"/>
  <c r="EE353" i="8"/>
  <c r="EG464" i="8"/>
  <c r="EE636" i="8"/>
  <c r="EG986" i="8"/>
  <c r="EE795" i="8"/>
  <c r="EE728" i="8"/>
  <c r="EE1114" i="8"/>
  <c r="EE1437" i="8"/>
  <c r="EG1254" i="8"/>
  <c r="EG716" i="8"/>
  <c r="EE207" i="8"/>
  <c r="EE283" i="8"/>
  <c r="EG849" i="8"/>
  <c r="EE565" i="8"/>
  <c r="EG475" i="8"/>
  <c r="EG253" i="8"/>
  <c r="EE1715" i="8"/>
  <c r="EG2226" i="8"/>
  <c r="EG1489" i="8"/>
  <c r="EG1113" i="8"/>
  <c r="EG1149" i="8"/>
  <c r="EG1732" i="8"/>
  <c r="EG2132" i="8"/>
  <c r="EG2467" i="8"/>
  <c r="EE1032" i="8"/>
  <c r="EG1600" i="8"/>
  <c r="EG1226" i="8"/>
  <c r="EE1167" i="8"/>
  <c r="EE197" i="8"/>
  <c r="EG523" i="8"/>
  <c r="EG654" i="8"/>
  <c r="EG577" i="8"/>
  <c r="EG314" i="8"/>
  <c r="EE1685" i="8"/>
  <c r="EG2256" i="8"/>
  <c r="EG1459" i="8"/>
  <c r="EE1363" i="8"/>
  <c r="EG1326" i="8"/>
  <c r="EG1932" i="8"/>
  <c r="EG2220" i="8"/>
  <c r="EG2553" i="8"/>
  <c r="EE1109" i="8"/>
  <c r="EG1606" i="8"/>
  <c r="EG1242" i="8"/>
  <c r="EE1193" i="8"/>
  <c r="EE2915" i="8"/>
  <c r="EE2234" i="8"/>
  <c r="EE2869" i="8"/>
  <c r="EE3278" i="8"/>
  <c r="EE3287" i="8"/>
  <c r="EG2756" i="8"/>
  <c r="EG2985" i="8"/>
  <c r="EG3154" i="8"/>
  <c r="EG3294" i="8"/>
  <c r="EG3452" i="8"/>
  <c r="EG898" i="8"/>
  <c r="EE3199" i="8"/>
  <c r="EE3478" i="8"/>
  <c r="EG2733" i="8"/>
  <c r="EG2878" i="8"/>
  <c r="EG3051" i="8"/>
  <c r="EG3195" i="8"/>
  <c r="EG3351" i="8"/>
  <c r="EG3513" i="8"/>
  <c r="EG976" i="8"/>
  <c r="EE745" i="8"/>
  <c r="EG975" i="8"/>
  <c r="EE987" i="8"/>
  <c r="EE1227" i="8"/>
  <c r="EE1387" i="8"/>
  <c r="EE1586" i="8"/>
  <c r="EG1278" i="8"/>
  <c r="EG750" i="8"/>
  <c r="EE278" i="8"/>
  <c r="EE598" i="8"/>
  <c r="EG1029" i="8"/>
  <c r="EE799" i="8"/>
  <c r="EE660" i="8"/>
  <c r="EE1045" i="8"/>
  <c r="EE1364" i="8"/>
  <c r="EG1175" i="8"/>
  <c r="EE403" i="8"/>
  <c r="EE384" i="8"/>
  <c r="EE155" i="8"/>
  <c r="EG457" i="8"/>
  <c r="EG681" i="8"/>
  <c r="EE399" i="8"/>
  <c r="EE132" i="8"/>
  <c r="EG84" i="8"/>
  <c r="EG2466" i="8"/>
  <c r="EG1165" i="8"/>
  <c r="EG2108" i="8"/>
  <c r="EG956" i="8"/>
  <c r="EG1722" i="8"/>
  <c r="EG1389" i="8"/>
  <c r="EE1398" i="8"/>
  <c r="EE129" i="8"/>
  <c r="EG451" i="8"/>
  <c r="EG688" i="8"/>
  <c r="EE414" i="8"/>
  <c r="EE158" i="8"/>
  <c r="EG98" i="8"/>
  <c r="EG2491" i="8"/>
  <c r="EG1422" i="8"/>
  <c r="EG2011" i="8"/>
  <c r="EE1211" i="8"/>
  <c r="EG1575" i="8"/>
  <c r="EG2016" i="8"/>
  <c r="EG2348" i="8"/>
  <c r="EE726" i="8"/>
  <c r="EG1774" i="8"/>
  <c r="EG1477" i="8"/>
  <c r="EE1497" i="8"/>
  <c r="EE2834" i="8"/>
  <c r="EE3172" i="8"/>
  <c r="EG2453" i="8"/>
  <c r="EE3059" i="8"/>
  <c r="EE2054" i="8"/>
  <c r="J1497" i="3" s="1"/>
  <c r="EG2988" i="8"/>
  <c r="EG2830" i="8"/>
  <c r="EE595" i="8"/>
  <c r="EE503" i="8"/>
  <c r="EG1021" i="8"/>
  <c r="EE382" i="8"/>
  <c r="EG580" i="8"/>
  <c r="EG310" i="8"/>
  <c r="EE1216" i="8"/>
  <c r="EG1668" i="8"/>
  <c r="EE640" i="8"/>
  <c r="EG1160" i="8"/>
  <c r="EG354" i="8"/>
  <c r="EE465" i="8"/>
  <c r="EG256" i="8"/>
  <c r="EG2605" i="8"/>
  <c r="EG1418" i="8"/>
  <c r="EE986" i="8"/>
  <c r="EG1800" i="8"/>
  <c r="EG2292" i="8"/>
  <c r="EE885" i="8"/>
  <c r="EG1573" i="8"/>
  <c r="EE1446" i="8"/>
  <c r="EE1663" i="8"/>
  <c r="EG2131" i="8"/>
  <c r="EE1966" i="8"/>
  <c r="EE2528" i="8"/>
  <c r="EE2734" i="8"/>
  <c r="EE2809" i="8"/>
  <c r="EE3383" i="8"/>
  <c r="EG2681" i="8"/>
  <c r="EG3012" i="8"/>
  <c r="EG3231" i="8"/>
  <c r="EG3435" i="8"/>
  <c r="EE2979" i="8"/>
  <c r="EE3450" i="8"/>
  <c r="EG2780" i="8"/>
  <c r="EG3011" i="8"/>
  <c r="EG3228" i="8"/>
  <c r="EG3434" i="8"/>
  <c r="EG946" i="8"/>
  <c r="EE855" i="8"/>
  <c r="EE958" i="8"/>
  <c r="EE1395" i="8"/>
  <c r="EG1308" i="8"/>
  <c r="EE412" i="8"/>
  <c r="EG1028" i="8"/>
  <c r="EE629" i="8"/>
  <c r="EE600" i="8"/>
  <c r="EE1171" i="8"/>
  <c r="EE1535" i="8"/>
  <c r="EG801" i="8"/>
  <c r="EE524" i="8"/>
  <c r="EE91" i="8"/>
  <c r="EG465" i="8"/>
  <c r="EG668" i="8"/>
  <c r="EE346" i="8"/>
  <c r="EG324" i="8"/>
  <c r="EE1742" i="8"/>
  <c r="EG2280" i="8"/>
  <c r="EG1553" i="8"/>
  <c r="EE1224" i="8"/>
  <c r="EG1424" i="8"/>
  <c r="EG1984" i="8"/>
  <c r="EG2315" i="8"/>
  <c r="EG1033" i="8"/>
  <c r="EG1754" i="8"/>
  <c r="EG1417" i="8"/>
  <c r="EE1382" i="8"/>
  <c r="EE151" i="8"/>
  <c r="EG501" i="8"/>
  <c r="EG636" i="8"/>
  <c r="EE329" i="8"/>
  <c r="EG318" i="8"/>
  <c r="EE1736" i="8"/>
  <c r="EG2264" i="8"/>
  <c r="EG1605" i="8"/>
  <c r="EE1015" i="8"/>
  <c r="EG1474" i="8"/>
  <c r="EG2008" i="8"/>
  <c r="EG2338" i="8"/>
  <c r="EG2548" i="8"/>
  <c r="EE976" i="8"/>
  <c r="EG1740" i="8"/>
  <c r="EG1527" i="8"/>
  <c r="EG1290" i="8"/>
  <c r="EE1357" i="8"/>
  <c r="EE670" i="8"/>
  <c r="EE2014" i="8"/>
  <c r="EE3081" i="8"/>
  <c r="EE2233" i="8"/>
  <c r="EE2654" i="8"/>
  <c r="EE3208" i="8"/>
  <c r="EE3312" i="8"/>
  <c r="EG2908" i="8"/>
  <c r="EG3142" i="8"/>
  <c r="EG3342" i="8"/>
  <c r="EG998" i="8"/>
  <c r="EE3293" i="8"/>
  <c r="EG2676" i="8"/>
  <c r="EG2907" i="8"/>
  <c r="EG3141" i="8"/>
  <c r="EG3341" i="8"/>
  <c r="EG183" i="8"/>
  <c r="EE721" i="8"/>
  <c r="EE732" i="8"/>
  <c r="EE1282" i="8"/>
  <c r="EG1215" i="8"/>
  <c r="EG639" i="8"/>
  <c r="EE93" i="8"/>
  <c r="EG1047" i="8"/>
  <c r="EG880" i="8"/>
  <c r="EE1059" i="8"/>
  <c r="EE1539" i="8"/>
  <c r="EE505" i="8"/>
  <c r="EE126" i="8"/>
  <c r="EG474" i="8"/>
  <c r="EG582" i="8"/>
  <c r="EE184" i="8"/>
  <c r="EE1738" i="8"/>
  <c r="EG2035" i="8"/>
  <c r="EG2138" i="8"/>
  <c r="EG1436" i="8"/>
  <c r="EG2070" i="8"/>
  <c r="EG2530" i="8"/>
  <c r="EG1749" i="8"/>
  <c r="EG1335" i="8"/>
  <c r="EE709" i="8"/>
  <c r="EG506" i="8"/>
  <c r="EE550" i="8"/>
  <c r="EG257" i="8"/>
  <c r="EE1667" i="8"/>
  <c r="EG1632" i="8"/>
  <c r="EE1523" i="8"/>
  <c r="EG1607" i="8"/>
  <c r="EG2157" i="8"/>
  <c r="EG2613" i="8"/>
  <c r="EG1671" i="8"/>
  <c r="EG1198" i="8"/>
  <c r="EG1874" i="8"/>
  <c r="EE3149" i="8"/>
  <c r="EG2872" i="8"/>
  <c r="EG3387" i="8"/>
  <c r="EE3429" i="8"/>
  <c r="EG3004" i="8"/>
  <c r="EG3511" i="8"/>
  <c r="EE613" i="8"/>
  <c r="EG1108" i="8"/>
  <c r="EG236" i="8"/>
  <c r="EG826" i="8"/>
  <c r="EE1397" i="8"/>
  <c r="EG376" i="8"/>
  <c r="EE485" i="8"/>
  <c r="EE1673" i="8"/>
  <c r="EG2176" i="8"/>
  <c r="EE1113" i="8"/>
  <c r="EE1572" i="8"/>
  <c r="EG485" i="8"/>
  <c r="EG498" i="8"/>
  <c r="EE1729" i="8"/>
  <c r="EG1923" i="8"/>
  <c r="EG1737" i="8"/>
  <c r="EG2509" i="8"/>
  <c r="EG1481" i="8"/>
  <c r="EE2484" i="8"/>
  <c r="EE2571" i="8"/>
  <c r="EE2970" i="8"/>
  <c r="EG2963" i="8"/>
  <c r="EG3315" i="8"/>
  <c r="EE3042" i="8"/>
  <c r="EG2708" i="8"/>
  <c r="EG3092" i="8"/>
  <c r="EG3409" i="8"/>
  <c r="EE584" i="8"/>
  <c r="EE945" i="8"/>
  <c r="EG669" i="8"/>
  <c r="EG799" i="8"/>
  <c r="EG1090" i="8"/>
  <c r="EE1402" i="8"/>
  <c r="EG626" i="8"/>
  <c r="EG497" i="8"/>
  <c r="EG382" i="8"/>
  <c r="EE1625" i="8"/>
  <c r="EG2025" i="8"/>
  <c r="EG1330" i="8"/>
  <c r="EG1934" i="8"/>
  <c r="EG2303" i="8"/>
  <c r="EE964" i="8"/>
  <c r="EG1352" i="8"/>
  <c r="EE281" i="8"/>
  <c r="EE453" i="8"/>
  <c r="EE1808" i="8"/>
  <c r="EG1480" i="8"/>
  <c r="EG1663" i="8"/>
  <c r="EG2473" i="8"/>
  <c r="EG1560" i="8"/>
  <c r="EG1023" i="8"/>
  <c r="EE2318" i="8"/>
  <c r="EE2247" i="8"/>
  <c r="EE2830" i="8"/>
  <c r="EE3296" i="8"/>
  <c r="EE3324" i="8"/>
  <c r="EG2819" i="8"/>
  <c r="EG3017" i="8"/>
  <c r="EG3184" i="8"/>
  <c r="EG3344" i="8"/>
  <c r="EG3504" i="8"/>
  <c r="EE3002" i="8"/>
  <c r="EE3376" i="8"/>
  <c r="EG2678" i="8"/>
  <c r="EG2845" i="8"/>
  <c r="EG3015" i="8"/>
  <c r="EG3183" i="8"/>
  <c r="EG3343" i="8"/>
  <c r="EG3503" i="8"/>
  <c r="EG960" i="8"/>
  <c r="EE768" i="8"/>
  <c r="EE664" i="8"/>
  <c r="EE1082" i="8"/>
  <c r="EE1406" i="8"/>
  <c r="EG1257" i="8"/>
  <c r="EG708" i="8"/>
  <c r="EG367" i="8"/>
  <c r="EG286" i="8"/>
  <c r="EG422" i="8"/>
  <c r="EG1008" i="8"/>
  <c r="EE697" i="8"/>
  <c r="EG689" i="8"/>
  <c r="EE779" i="8"/>
  <c r="EE1023" i="8"/>
  <c r="EE1225" i="8"/>
  <c r="EE1466" i="8"/>
  <c r="EG1154" i="8"/>
  <c r="EG780" i="8"/>
  <c r="EG665" i="8"/>
  <c r="EG435" i="8"/>
  <c r="EE117" i="8"/>
  <c r="EG436" i="8"/>
  <c r="EG820" i="8"/>
  <c r="EG618" i="8"/>
  <c r="EE379" i="8"/>
  <c r="EE253" i="8"/>
  <c r="EG270" i="8"/>
  <c r="EE1776" i="8"/>
  <c r="EG2592" i="8"/>
  <c r="EG2175" i="8"/>
  <c r="EG1426" i="8"/>
  <c r="EG2066" i="8"/>
  <c r="EE611" i="8"/>
  <c r="EG1367" i="8"/>
  <c r="EG1784" i="8"/>
  <c r="EG2036" i="8"/>
  <c r="EG2286" i="8"/>
  <c r="EG2492" i="8"/>
  <c r="EE817" i="8"/>
  <c r="EG1785" i="8"/>
  <c r="EG1571" i="8"/>
  <c r="EG1368" i="8"/>
  <c r="EE1438" i="8"/>
  <c r="EE931" i="8"/>
  <c r="EE219" i="8"/>
  <c r="EG468" i="8"/>
  <c r="EG789" i="8"/>
  <c r="EG585" i="8"/>
  <c r="EE351" i="8"/>
  <c r="EE200" i="8"/>
  <c r="EG243" i="8"/>
  <c r="EE1745" i="8"/>
  <c r="EG2533" i="8"/>
  <c r="EG2062" i="8"/>
  <c r="EG1563" i="8"/>
  <c r="EG2133" i="8"/>
  <c r="EE1107" i="8"/>
  <c r="EG1452" i="8"/>
  <c r="EG1872" i="8"/>
  <c r="EG2077" i="8"/>
  <c r="EG2326" i="8"/>
  <c r="EG2536" i="8"/>
  <c r="EE915" i="8"/>
  <c r="EG1752" i="8"/>
  <c r="EG1537" i="8"/>
  <c r="EG1337" i="8"/>
  <c r="EE1377" i="8"/>
  <c r="EE2323" i="8"/>
  <c r="EE3001" i="8"/>
  <c r="EE2349" i="8"/>
  <c r="EE3268" i="8"/>
  <c r="EE3349" i="8"/>
  <c r="EG2940" i="8"/>
  <c r="EG3112" i="8"/>
  <c r="EG3313" i="8"/>
  <c r="EG3512" i="8"/>
  <c r="EE3153" i="8"/>
  <c r="EE3492" i="8"/>
  <c r="EG2835" i="8"/>
  <c r="EG3026" i="8"/>
  <c r="EG3209" i="8"/>
  <c r="EG3407" i="8"/>
  <c r="EG851" i="8"/>
  <c r="EE738" i="8"/>
  <c r="EE858" i="8"/>
  <c r="EE1177" i="8"/>
  <c r="EE1581" i="8"/>
  <c r="EG75" i="8"/>
  <c r="EG155" i="8"/>
  <c r="EG944" i="8"/>
  <c r="EG482" i="8"/>
  <c r="EE961" i="8"/>
  <c r="EE1360" i="8"/>
  <c r="EE386" i="8"/>
  <c r="EE395" i="8"/>
  <c r="EE208" i="8"/>
  <c r="EG804" i="8"/>
  <c r="EE446" i="8"/>
  <c r="EG127" i="8"/>
  <c r="EE1631" i="8"/>
  <c r="EG1698" i="8"/>
  <c r="EG2096" i="8"/>
  <c r="EG1317" i="8"/>
  <c r="EG1967" i="8"/>
  <c r="EG2379" i="8"/>
  <c r="EG1852" i="8"/>
  <c r="EG1430" i="8"/>
  <c r="EE1332" i="8"/>
  <c r="EE277" i="8"/>
  <c r="EG810" i="8"/>
  <c r="EE419" i="8"/>
  <c r="EG228" i="8"/>
  <c r="EG2502" i="8"/>
  <c r="EE1575" i="8"/>
  <c r="EE904" i="8"/>
  <c r="EG1651" i="8"/>
  <c r="EG2134" i="8"/>
  <c r="EG891" i="8"/>
  <c r="EG1736" i="8"/>
  <c r="EG1362" i="8"/>
  <c r="EE917" i="8"/>
  <c r="EE2573" i="8"/>
  <c r="EE2787" i="8"/>
  <c r="EE3354" i="8"/>
  <c r="EE3481" i="8"/>
  <c r="EG2943" i="8"/>
  <c r="EG3196" i="8"/>
  <c r="EG3373" i="8"/>
  <c r="EG1059" i="8"/>
  <c r="EE3280" i="8"/>
  <c r="EE2643" i="8"/>
  <c r="EG2837" i="8"/>
  <c r="EG3069" i="8"/>
  <c r="EG3272" i="8"/>
  <c r="EG3474" i="8"/>
  <c r="EG1058" i="8"/>
  <c r="EE905" i="8"/>
  <c r="EE1268" i="8"/>
  <c r="EE1460" i="8"/>
  <c r="EG1195" i="8"/>
  <c r="EG591" i="8"/>
  <c r="EG246" i="8"/>
  <c r="EG949" i="8"/>
  <c r="EE369" i="8"/>
  <c r="EE923" i="8"/>
  <c r="EE1285" i="8"/>
  <c r="EG1221" i="8"/>
  <c r="EG703" i="8"/>
  <c r="EG151" i="8"/>
  <c r="EG538" i="8"/>
  <c r="EE557" i="8"/>
  <c r="EE298" i="8"/>
  <c r="EE1754" i="8"/>
  <c r="EG2092" i="8"/>
  <c r="EG1947" i="8"/>
  <c r="EE881" i="8"/>
  <c r="EG1552" i="8"/>
  <c r="EE1563" i="8"/>
  <c r="EE242" i="8"/>
  <c r="EE352" i="8"/>
  <c r="EE491" i="8"/>
  <c r="EG157" i="8"/>
  <c r="EE1680" i="8"/>
  <c r="EG1983" i="8"/>
  <c r="EG1390" i="8"/>
  <c r="EG1334" i="8"/>
  <c r="EG1977" i="8"/>
  <c r="EG2434" i="8"/>
  <c r="EE1036" i="8"/>
  <c r="EG1515" i="8"/>
  <c r="EE1336" i="8"/>
  <c r="EE2709" i="8"/>
  <c r="EG2815" i="8"/>
  <c r="EE2624" i="8"/>
  <c r="EE3398" i="8"/>
  <c r="EE3004" i="8"/>
  <c r="EG1038" i="8"/>
  <c r="EG3419" i="8"/>
  <c r="EE1549" i="8"/>
  <c r="EG875" i="8"/>
  <c r="EE1331" i="8"/>
  <c r="EE125" i="8"/>
  <c r="EE434" i="8"/>
  <c r="EE1621" i="8"/>
  <c r="EE1056" i="8"/>
  <c r="EG2227" i="8"/>
  <c r="EG1631" i="8"/>
  <c r="EE909" i="8"/>
  <c r="EG781" i="8"/>
  <c r="EE270" i="8"/>
  <c r="EE1782" i="8"/>
  <c r="EG2127" i="8"/>
  <c r="EG2059" i="8"/>
  <c r="EG1384" i="8"/>
  <c r="EG2060" i="8"/>
  <c r="EG2501" i="8"/>
  <c r="EG1787" i="8"/>
  <c r="EG1354" i="8"/>
  <c r="EE962" i="8"/>
  <c r="EE2613" i="8"/>
  <c r="EE1638" i="8"/>
  <c r="EE2010" i="8"/>
  <c r="EG2360" i="8"/>
  <c r="EE2487" i="8"/>
  <c r="EE3168" i="8"/>
  <c r="EE3307" i="8"/>
  <c r="EG2896" i="8"/>
  <c r="EG3119" i="8"/>
  <c r="EG3340" i="8"/>
  <c r="EE585" i="8"/>
  <c r="EE3250" i="8"/>
  <c r="EG2674" i="8"/>
  <c r="EG2895" i="8"/>
  <c r="EG3118" i="8"/>
  <c r="EG3339" i="8"/>
  <c r="EG969" i="8"/>
  <c r="EE635" i="8"/>
  <c r="EE643" i="8"/>
  <c r="EE1173" i="8"/>
  <c r="EE1598" i="8"/>
  <c r="EE160" i="8"/>
  <c r="EG147" i="8"/>
  <c r="EG917" i="8"/>
  <c r="EE852" i="8"/>
  <c r="EE956" i="8"/>
  <c r="EE1376" i="8"/>
  <c r="EG1184" i="8"/>
  <c r="EE308" i="8"/>
  <c r="EE314" i="8"/>
  <c r="EE302" i="8"/>
  <c r="EG832" i="8"/>
  <c r="EE511" i="8"/>
  <c r="EE276" i="8"/>
  <c r="EG158" i="8"/>
  <c r="EG2610" i="8"/>
  <c r="EG1567" i="8"/>
  <c r="EG2046" i="8"/>
  <c r="EE1396" i="8"/>
  <c r="EG1763" i="8"/>
  <c r="EG2151" i="8"/>
  <c r="EG2483" i="8"/>
  <c r="EE1062" i="8"/>
  <c r="EG1583" i="8"/>
  <c r="EG1193" i="8"/>
  <c r="EE970" i="8"/>
  <c r="EG340" i="8"/>
  <c r="EG798" i="8"/>
  <c r="EE504" i="8"/>
  <c r="EE260" i="8"/>
  <c r="EG152" i="8"/>
  <c r="EG2597" i="8"/>
  <c r="EG1506" i="8"/>
  <c r="EG2071" i="8"/>
  <c r="EE1486" i="8"/>
  <c r="EG1811" i="8"/>
  <c r="EG2174" i="8"/>
  <c r="EG2442" i="8"/>
  <c r="EE662" i="8"/>
  <c r="EG1866" i="8"/>
  <c r="EG1633" i="8"/>
  <c r="EG1406" i="8"/>
  <c r="EE1601" i="8"/>
  <c r="EE1160" i="8"/>
  <c r="EE2155" i="8"/>
  <c r="EE2532" i="8"/>
  <c r="EE2317" i="8"/>
  <c r="EE1997" i="8"/>
  <c r="EE2814" i="8"/>
  <c r="EE3406" i="8"/>
  <c r="EG2722" i="8"/>
  <c r="EG3014" i="8"/>
  <c r="EG3242" i="8"/>
  <c r="EG3458" i="8"/>
  <c r="EE2991" i="8"/>
  <c r="EE3461" i="8"/>
  <c r="EG2805" i="8"/>
  <c r="EG3013" i="8"/>
  <c r="EG3241" i="8"/>
  <c r="EG3457" i="8"/>
  <c r="EG993" i="8"/>
  <c r="EG838" i="8"/>
  <c r="EE1042" i="8"/>
  <c r="EE1477" i="8"/>
  <c r="EG594" i="8"/>
  <c r="EE215" i="8"/>
  <c r="EG637" i="8"/>
  <c r="EE731" i="8"/>
  <c r="EE854" i="8"/>
  <c r="EE1301" i="8"/>
  <c r="EG1234" i="8"/>
  <c r="EE516" i="8"/>
  <c r="EE229" i="8"/>
  <c r="EG784" i="8"/>
  <c r="EE337" i="8"/>
  <c r="EG235" i="8"/>
  <c r="EG2518" i="8"/>
  <c r="EG1572" i="8"/>
  <c r="EE1047" i="8"/>
  <c r="EG1858" i="8"/>
  <c r="EG2320" i="8"/>
  <c r="EE911" i="8"/>
  <c r="EG1535" i="8"/>
  <c r="EE1370" i="8"/>
  <c r="EE254" i="8"/>
  <c r="EG751" i="8"/>
  <c r="EG458" i="8"/>
  <c r="EG165" i="8"/>
  <c r="EG2374" i="8"/>
  <c r="EG1878" i="8"/>
  <c r="EE1424" i="8"/>
  <c r="EG1953" i="8"/>
  <c r="EG2403" i="8"/>
  <c r="EE1066" i="8"/>
  <c r="EG1460" i="8"/>
  <c r="EE1235" i="8"/>
  <c r="EE2985" i="8"/>
  <c r="EE3269" i="8"/>
  <c r="EG3172" i="8"/>
  <c r="EE398" i="8"/>
  <c r="EG2773" i="8"/>
  <c r="EG3269" i="8"/>
  <c r="EG1054" i="8"/>
  <c r="EE1223" i="8"/>
  <c r="EG682" i="8"/>
  <c r="EG904" i="8"/>
  <c r="EE998" i="8"/>
  <c r="EG742" i="8"/>
  <c r="EG414" i="8"/>
  <c r="EG292" i="8"/>
  <c r="EG1183" i="8"/>
  <c r="EG1815" i="8"/>
  <c r="EG2507" i="8"/>
  <c r="EG1558" i="8"/>
  <c r="EG242" i="8"/>
  <c r="EG611" i="8"/>
  <c r="EG268" i="8"/>
  <c r="EG2167" i="8"/>
  <c r="EE1350" i="8"/>
  <c r="EG2179" i="8"/>
  <c r="EG1862" i="8"/>
  <c r="EE1422" i="8"/>
  <c r="EE2134" i="8"/>
  <c r="EE3117" i="8"/>
  <c r="EG2711" i="8"/>
  <c r="EG3136" i="8"/>
  <c r="EG3475" i="8"/>
  <c r="EE3393" i="8"/>
  <c r="EG2899" i="8"/>
  <c r="EG3255" i="8"/>
  <c r="EE458" i="8"/>
  <c r="EG896" i="8"/>
  <c r="EG1238" i="8"/>
  <c r="EG163" i="8"/>
  <c r="EE637" i="8"/>
  <c r="EE1084" i="8"/>
  <c r="EG1259" i="8"/>
  <c r="EG317" i="8"/>
  <c r="EG600" i="8"/>
  <c r="EG209" i="8"/>
  <c r="EG1653" i="8"/>
  <c r="EE1196" i="8"/>
  <c r="EG1656" i="8"/>
  <c r="EG2093" i="8"/>
  <c r="EG2512" i="8"/>
  <c r="EG1678" i="8"/>
  <c r="EE1155" i="8"/>
  <c r="EG806" i="8"/>
  <c r="EG323" i="8"/>
  <c r="EG2323" i="8"/>
  <c r="EE944" i="8"/>
  <c r="EG2141" i="8"/>
  <c r="EE1120" i="8"/>
  <c r="EE1579" i="8"/>
  <c r="EG2087" i="8"/>
  <c r="EG2531" i="8"/>
  <c r="EE2784" i="8"/>
  <c r="EE3138" i="8"/>
  <c r="EE2891" i="8"/>
  <c r="EG2650" i="8"/>
  <c r="EG2932" i="8"/>
  <c r="EG3106" i="8"/>
  <c r="EG3264" i="8"/>
  <c r="EG3418" i="8"/>
  <c r="EG747" i="8"/>
  <c r="EE3219" i="8"/>
  <c r="EE3486" i="8"/>
  <c r="EG2765" i="8"/>
  <c r="EG2931" i="8"/>
  <c r="EG3105" i="8"/>
  <c r="EG3263" i="8"/>
  <c r="EG3417" i="8"/>
  <c r="EE577" i="8"/>
  <c r="EE606" i="8"/>
  <c r="EG855" i="8"/>
  <c r="EE926" i="8"/>
  <c r="EE1248" i="8"/>
  <c r="EE1606" i="8"/>
  <c r="EE573" i="8"/>
  <c r="EE471" i="8"/>
  <c r="EG234" i="8"/>
  <c r="EE183" i="8"/>
  <c r="EG887" i="8"/>
  <c r="EG1089" i="8"/>
  <c r="EE819" i="8"/>
  <c r="EG1053" i="8"/>
  <c r="EE903" i="8"/>
  <c r="EE1142" i="8"/>
  <c r="EE1347" i="8"/>
  <c r="EE1543" i="8"/>
  <c r="EG1280" i="8"/>
  <c r="EG549" i="8"/>
  <c r="EE508" i="8"/>
  <c r="EG86" i="8"/>
  <c r="EE315" i="8"/>
  <c r="EG517" i="8"/>
  <c r="EG698" i="8"/>
  <c r="EE501" i="8"/>
  <c r="EG505" i="8"/>
  <c r="EG187" i="8"/>
  <c r="EG150" i="8"/>
  <c r="EE1691" i="8"/>
  <c r="EG2341" i="8"/>
  <c r="EG1484" i="8"/>
  <c r="EG1768" i="8"/>
  <c r="EE1420" i="8"/>
  <c r="EE1436" i="8"/>
  <c r="EG1528" i="8"/>
  <c r="EG1955" i="8"/>
  <c r="EG2159" i="8"/>
  <c r="EG2366" i="8"/>
  <c r="EE344" i="8"/>
  <c r="EE1083" i="8"/>
  <c r="EG1701" i="8"/>
  <c r="EG1449" i="8"/>
  <c r="EG1172" i="8"/>
  <c r="EE1281" i="8"/>
  <c r="EE86" i="8"/>
  <c r="EG350" i="8"/>
  <c r="EG548" i="8"/>
  <c r="EG666" i="8"/>
  <c r="EE474" i="8"/>
  <c r="EG450" i="8"/>
  <c r="EG326" i="8"/>
  <c r="EG122" i="8"/>
  <c r="EE1662" i="8"/>
  <c r="EG2285" i="8"/>
  <c r="EE1429" i="8"/>
  <c r="EG1893" i="8"/>
  <c r="EE1157" i="8"/>
  <c r="EG1100" i="8"/>
  <c r="EG1619" i="8"/>
  <c r="EG1994" i="8"/>
  <c r="EG2203" i="8"/>
  <c r="EG2412" i="8"/>
  <c r="EG1092" i="8"/>
  <c r="EG1875" i="8"/>
  <c r="EG1667" i="8"/>
  <c r="EG1415" i="8"/>
  <c r="EG1107" i="8"/>
  <c r="EE1143" i="8"/>
  <c r="EG2616" i="8"/>
  <c r="EE1985" i="8"/>
  <c r="EE2939" i="8"/>
  <c r="EE2942" i="8"/>
  <c r="EG2746" i="8"/>
  <c r="EG3005" i="8"/>
  <c r="EG3233" i="8"/>
  <c r="EG3408" i="8"/>
  <c r="EG264" i="8"/>
  <c r="EE3388" i="8"/>
  <c r="EG2706" i="8"/>
  <c r="EG2897" i="8"/>
  <c r="EG3132" i="8"/>
  <c r="EG3312" i="8"/>
  <c r="EG3489" i="8"/>
  <c r="EG1091" i="8"/>
  <c r="EG884" i="8"/>
  <c r="EE982" i="8"/>
  <c r="EE1419" i="8"/>
  <c r="EG1315" i="8"/>
  <c r="EE442" i="8"/>
  <c r="EE480" i="8"/>
  <c r="EE633" i="8"/>
  <c r="EG1082" i="8"/>
  <c r="EE1197" i="8"/>
  <c r="EE1562" i="8"/>
  <c r="EG431" i="8"/>
  <c r="EG129" i="8"/>
  <c r="EG453" i="8"/>
  <c r="EG643" i="8"/>
  <c r="EE310" i="8"/>
  <c r="EG132" i="8"/>
  <c r="EG2386" i="8"/>
  <c r="EG1829" i="8"/>
  <c r="EE883" i="8"/>
  <c r="EG1646" i="8"/>
  <c r="EG2215" i="8"/>
  <c r="EG912" i="8"/>
  <c r="EG1682" i="8"/>
  <c r="EG1143" i="8"/>
  <c r="EG903" i="8"/>
  <c r="EG446" i="8"/>
  <c r="EE572" i="8"/>
  <c r="EE249" i="8"/>
  <c r="EE1774" i="8"/>
  <c r="EG2004" i="8"/>
  <c r="EG2001" i="8"/>
  <c r="EE1508" i="8"/>
  <c r="EG2012" i="8"/>
  <c r="EG2381" i="8"/>
  <c r="EE946" i="8"/>
  <c r="EG1520" i="8"/>
  <c r="EE1506" i="8"/>
  <c r="EE3066" i="8"/>
  <c r="EE2741" i="8"/>
  <c r="EE3159" i="8"/>
  <c r="EE3125" i="8"/>
  <c r="EG2840" i="8"/>
  <c r="EG3070" i="8"/>
  <c r="EG3256" i="8"/>
  <c r="EG3492" i="8"/>
  <c r="EE2958" i="8"/>
  <c r="EE3433" i="8"/>
  <c r="EG2776" i="8"/>
  <c r="EG2962" i="8"/>
  <c r="EG3153" i="8"/>
  <c r="EG3388" i="8"/>
  <c r="EG735" i="8"/>
  <c r="EE665" i="8"/>
  <c r="EE625" i="8"/>
  <c r="EE1103" i="8"/>
  <c r="EE1349" i="8"/>
  <c r="EG1112" i="8"/>
  <c r="EG655" i="8"/>
  <c r="EE349" i="8"/>
  <c r="EE518" i="8"/>
  <c r="EE680" i="8"/>
  <c r="EG1009" i="8"/>
  <c r="EE1121" i="8"/>
  <c r="EE1525" i="8"/>
  <c r="EG723" i="8"/>
  <c r="EG355" i="8"/>
  <c r="EE292" i="8"/>
  <c r="EG762" i="8"/>
  <c r="EG543" i="8"/>
  <c r="EG249" i="8"/>
  <c r="EG2625" i="8"/>
  <c r="EG1270" i="8"/>
  <c r="EG2137" i="8"/>
  <c r="EG1806" i="8"/>
  <c r="EG1295" i="8"/>
  <c r="EE1008" i="8"/>
  <c r="EG370" i="8"/>
  <c r="EG647" i="8"/>
  <c r="EG488" i="8"/>
  <c r="EG182" i="8"/>
  <c r="EG2404" i="8"/>
  <c r="EG1648" i="8"/>
  <c r="EE844" i="8"/>
  <c r="EG1746" i="8"/>
  <c r="EG2183" i="8"/>
  <c r="EG2600" i="8"/>
  <c r="EG1685" i="8"/>
  <c r="EG1312" i="8"/>
  <c r="EE899" i="8"/>
  <c r="EE1919" i="8"/>
  <c r="EE2066" i="8"/>
  <c r="EE2427" i="8"/>
  <c r="EG3125" i="8"/>
  <c r="EG254" i="8"/>
  <c r="EG494" i="8"/>
  <c r="EE1833" i="8"/>
  <c r="EG1998" i="8"/>
  <c r="EE1353" i="8"/>
  <c r="EG518" i="8"/>
  <c r="EG2353" i="8"/>
  <c r="EE1470" i="8"/>
  <c r="EG2390" i="8"/>
  <c r="EG1451" i="8"/>
  <c r="EE2087" i="8"/>
  <c r="EG2186" i="8"/>
  <c r="EE1651" i="8"/>
  <c r="EE3015" i="8"/>
  <c r="EG3066" i="8"/>
  <c r="EG3497" i="8"/>
  <c r="EE3501" i="8"/>
  <c r="EG3065" i="8"/>
  <c r="EG3495" i="8"/>
  <c r="EG914" i="8"/>
  <c r="EE1493" i="8"/>
  <c r="EE237" i="8"/>
  <c r="EE727" i="8"/>
  <c r="EE1276" i="8"/>
  <c r="EE522" i="8"/>
  <c r="EE222" i="8"/>
  <c r="EG588" i="8"/>
  <c r="EG241" i="8"/>
  <c r="EG2052" i="8"/>
  <c r="EE1003" i="8"/>
  <c r="EG2063" i="8"/>
  <c r="EE902" i="8"/>
  <c r="EG1339" i="8"/>
  <c r="EE250" i="8"/>
  <c r="EE554" i="8"/>
  <c r="EG233" i="8"/>
  <c r="EG2023" i="8"/>
  <c r="EE1165" i="8"/>
  <c r="EG2086" i="8"/>
  <c r="EG2609" i="8"/>
  <c r="EG1699" i="8"/>
  <c r="EG1167" i="8"/>
  <c r="EE3074" i="8"/>
  <c r="EG2599" i="8"/>
  <c r="EE2518" i="8"/>
  <c r="EE3491" i="8"/>
  <c r="EG3181" i="8"/>
  <c r="EE2821" i="8"/>
  <c r="EG2739" i="8"/>
  <c r="EG3180" i="8"/>
  <c r="EG911" i="8"/>
  <c r="EE919" i="8"/>
  <c r="EG1291" i="8"/>
  <c r="EG990" i="8"/>
  <c r="EE609" i="8"/>
  <c r="EG1110" i="8"/>
  <c r="EE102" i="8"/>
  <c r="EE463" i="8"/>
  <c r="EE1652" i="8"/>
  <c r="EE1178" i="8"/>
  <c r="EG2193" i="8"/>
  <c r="EG1664" i="8"/>
  <c r="EE159" i="8"/>
  <c r="EE397" i="8"/>
  <c r="EG2623" i="8"/>
  <c r="EE1064" i="8"/>
  <c r="EG2284" i="8"/>
  <c r="EG1586" i="8"/>
  <c r="EE2398" i="8"/>
  <c r="EG3028" i="8"/>
  <c r="EE3514" i="8"/>
  <c r="EG890" i="8"/>
  <c r="EG797" i="8"/>
  <c r="EE651" i="8"/>
  <c r="EE248" i="8"/>
  <c r="EG2309" i="8"/>
  <c r="EG2342" i="8"/>
  <c r="EE1251" i="8"/>
  <c r="EE169" i="8"/>
  <c r="EG1174" i="8"/>
  <c r="EE700" i="8"/>
  <c r="EE1967" i="8"/>
  <c r="EE3365" i="8"/>
  <c r="EG3389" i="8"/>
  <c r="EG2816" i="8"/>
  <c r="EG3491" i="8"/>
  <c r="EE1144" i="8"/>
  <c r="EG991" i="8"/>
  <c r="EE1566" i="8"/>
  <c r="EG800" i="8"/>
  <c r="EG2378" i="8"/>
  <c r="EG1486" i="8"/>
  <c r="EG2383" i="8"/>
  <c r="EE1480" i="8"/>
  <c r="EG408" i="8"/>
  <c r="EG2089" i="8"/>
  <c r="EG934" i="8"/>
  <c r="EE2722" i="8"/>
  <c r="EE2399" i="8"/>
  <c r="EE3375" i="8"/>
  <c r="EG2892" i="8"/>
  <c r="EG3225" i="8"/>
  <c r="EE628" i="8"/>
  <c r="EE3445" i="8"/>
  <c r="EG2891" i="8"/>
  <c r="EG3224" i="8"/>
  <c r="EG1051" i="8"/>
  <c r="EE843" i="8"/>
  <c r="EE1163" i="8"/>
  <c r="EG520" i="8"/>
  <c r="EE198" i="8"/>
  <c r="EG847" i="8"/>
  <c r="EE735" i="8"/>
  <c r="EE864" i="8"/>
  <c r="EE1306" i="8"/>
  <c r="EG1197" i="8"/>
  <c r="EG584" i="8"/>
  <c r="EE234" i="8"/>
  <c r="EG779" i="8"/>
  <c r="EE322" i="8"/>
  <c r="EG188" i="8"/>
  <c r="EG2506" i="8"/>
  <c r="EG1597" i="8"/>
  <c r="EE1279" i="8"/>
  <c r="EG1867" i="8"/>
  <c r="EG2324" i="8"/>
  <c r="EE1001" i="8"/>
  <c r="EG1530" i="8"/>
  <c r="EE1361" i="8"/>
  <c r="EE307" i="8"/>
  <c r="EG746" i="8"/>
  <c r="EG527" i="8"/>
  <c r="EG160" i="8"/>
  <c r="EG2450" i="8"/>
  <c r="EG1735" i="8"/>
  <c r="EE1448" i="8"/>
  <c r="EG1919" i="8"/>
  <c r="EG2368" i="8"/>
  <c r="EE1079" i="8"/>
  <c r="EG1498" i="8"/>
  <c r="EE1226" i="8"/>
  <c r="EE2415" i="8"/>
  <c r="EE3348" i="8"/>
  <c r="EG2983" i="8"/>
  <c r="EG3371" i="8"/>
  <c r="EE3234" i="8"/>
  <c r="EG2874" i="8"/>
  <c r="EG3291" i="8"/>
  <c r="EG933" i="8"/>
  <c r="EE941" i="8"/>
  <c r="EG1231" i="8"/>
  <c r="EG321" i="8"/>
  <c r="EG919" i="8"/>
  <c r="EE1479" i="8"/>
  <c r="EG536" i="8"/>
  <c r="EG724" i="8"/>
  <c r="EG174" i="8"/>
  <c r="EE957" i="8"/>
  <c r="EG1478" i="8"/>
  <c r="EG2550" i="8"/>
  <c r="EG1356" i="8"/>
  <c r="EG365" i="8"/>
  <c r="EG420" i="8"/>
  <c r="EG2334" i="8"/>
  <c r="EE1183" i="8"/>
  <c r="EG2300" i="8"/>
  <c r="EG1649" i="8"/>
  <c r="EE593" i="8"/>
  <c r="EE3040" i="8"/>
  <c r="EG2672" i="8"/>
  <c r="EG3215" i="8"/>
  <c r="EE438" i="8"/>
  <c r="EG2686" i="8"/>
  <c r="EG3113" i="8"/>
  <c r="EG886" i="8"/>
  <c r="EG727" i="8"/>
  <c r="EE1308" i="8"/>
  <c r="EG1320" i="8"/>
  <c r="EE123" i="8"/>
  <c r="EG932" i="8"/>
  <c r="EE1445" i="8"/>
  <c r="EE545" i="8"/>
  <c r="EG841" i="8"/>
  <c r="EG106" i="8"/>
  <c r="EG1933" i="8"/>
  <c r="EE1125" i="8"/>
  <c r="EE1242" i="8"/>
  <c r="EG769" i="8"/>
  <c r="EG263" i="8"/>
  <c r="EG1145" i="8"/>
  <c r="EG1412" i="8"/>
  <c r="EG2517" i="8"/>
  <c r="EG1395" i="8"/>
  <c r="EG1433" i="8"/>
  <c r="EE2758" i="8"/>
  <c r="EE3331" i="8"/>
  <c r="EG1044" i="8"/>
  <c r="EE685" i="8"/>
  <c r="EG381" i="8"/>
  <c r="EG2251" i="8"/>
  <c r="EG2436" i="8"/>
  <c r="EE180" i="8"/>
  <c r="EG216" i="8"/>
  <c r="EG1545" i="8"/>
  <c r="EG1587" i="8"/>
  <c r="EG667" i="8"/>
  <c r="EG1176" i="8"/>
  <c r="EE1965" i="8"/>
  <c r="EE2050" i="8"/>
  <c r="EE2159" i="8"/>
  <c r="EE3468" i="8"/>
  <c r="EG3179" i="8"/>
  <c r="EE295" i="8"/>
  <c r="EG2720" i="8"/>
  <c r="EG3178" i="8"/>
  <c r="EG790" i="8"/>
  <c r="EE849" i="8"/>
  <c r="EG1210" i="8"/>
  <c r="EE89" i="8"/>
  <c r="EG910" i="8"/>
  <c r="EE1453" i="8"/>
  <c r="EG687" i="8"/>
  <c r="EG385" i="8"/>
  <c r="EE430" i="8"/>
  <c r="EE1828" i="8"/>
  <c r="EE1292" i="8"/>
  <c r="EG1216" i="8"/>
  <c r="EG2231" i="8"/>
  <c r="EG1837" i="8"/>
  <c r="EE1540" i="8"/>
  <c r="EG421" i="8"/>
  <c r="EE423" i="8"/>
  <c r="EE1818" i="8"/>
  <c r="EE1495" i="8"/>
  <c r="EG1305" i="8"/>
  <c r="EG2259" i="8"/>
  <c r="EE851" i="8"/>
  <c r="EG1568" i="8"/>
  <c r="EE1476" i="8"/>
  <c r="EE1557" i="8"/>
  <c r="EE2049" i="8"/>
  <c r="EE3067" i="8"/>
  <c r="EG2813" i="8"/>
  <c r="EG3301" i="8"/>
  <c r="EE3173" i="8"/>
  <c r="EG2843" i="8"/>
  <c r="EG3299" i="8"/>
  <c r="EE601" i="8"/>
  <c r="EE1156" i="8"/>
  <c r="EE122" i="8"/>
  <c r="EG925" i="8"/>
  <c r="EE939" i="8"/>
  <c r="EG792" i="8"/>
  <c r="EG352" i="8"/>
  <c r="EG433" i="8"/>
  <c r="EG2268" i="8"/>
  <c r="EE1582" i="8"/>
  <c r="EG2401" i="8"/>
  <c r="EG1413" i="8"/>
  <c r="EG383" i="8"/>
  <c r="EE293" i="8"/>
  <c r="EG2083" i="8"/>
  <c r="EG1363" i="8"/>
  <c r="EG2490" i="8"/>
  <c r="EG1342" i="8"/>
  <c r="EE2659" i="8"/>
  <c r="EG3254" i="8"/>
  <c r="EG2920" i="8"/>
  <c r="EE821" i="8"/>
  <c r="EE359" i="8"/>
  <c r="EE1241" i="8"/>
  <c r="EG767" i="8"/>
  <c r="EG1935" i="8"/>
  <c r="EE717" i="8"/>
  <c r="EE321" i="8"/>
  <c r="EG103" i="8"/>
  <c r="EG1401" i="8"/>
  <c r="EG1693" i="8"/>
  <c r="EE1849" i="8"/>
  <c r="EG2877" i="8"/>
  <c r="EE130" i="8"/>
  <c r="EG2984" i="8"/>
  <c r="EG938" i="8"/>
  <c r="EE492" i="8"/>
  <c r="EE840" i="8"/>
  <c r="EE564" i="8"/>
  <c r="EE439" i="8"/>
  <c r="EG1510" i="8"/>
  <c r="EG1827" i="8"/>
  <c r="EG2598" i="8"/>
  <c r="EG262" i="8"/>
  <c r="EG221" i="8"/>
  <c r="EG1178" i="8"/>
  <c r="EG1729" i="8"/>
  <c r="EE2127" i="8"/>
  <c r="EE2580" i="8"/>
  <c r="EE3167" i="8"/>
  <c r="EG2972" i="8"/>
  <c r="EG3305" i="8"/>
  <c r="EE2833" i="8"/>
  <c r="EE3525" i="8"/>
  <c r="EG2970" i="8"/>
  <c r="EG3302" i="8"/>
  <c r="EG877" i="8"/>
  <c r="EG1016" i="8"/>
  <c r="EE1329" i="8"/>
  <c r="EG412" i="8"/>
  <c r="EG206" i="8"/>
  <c r="EG931" i="8"/>
  <c r="EG144" i="8"/>
  <c r="EE985" i="8"/>
  <c r="EE1385" i="8"/>
  <c r="EG1323" i="8"/>
  <c r="EE339" i="8"/>
  <c r="EG356" i="8"/>
  <c r="EG660" i="8"/>
  <c r="EG344" i="8"/>
  <c r="EG109" i="8"/>
  <c r="EG2260" i="8"/>
  <c r="EG1985" i="8"/>
  <c r="EE1603" i="8"/>
  <c r="EG1992" i="8"/>
  <c r="EG2452" i="8"/>
  <c r="EG1869" i="8"/>
  <c r="EG1408" i="8"/>
  <c r="EE1089" i="8"/>
  <c r="EG387" i="8"/>
  <c r="EG628" i="8"/>
  <c r="EE280" i="8"/>
  <c r="EE1830" i="8"/>
  <c r="EG2197" i="8"/>
  <c r="EG2050" i="8"/>
  <c r="EG1262" i="8"/>
  <c r="EG2039" i="8"/>
  <c r="EG2497" i="8"/>
  <c r="EG1835" i="8"/>
  <c r="EG1378" i="8"/>
  <c r="EE773" i="8"/>
  <c r="EE2175" i="8"/>
  <c r="EE3192" i="8"/>
  <c r="EG3089" i="8"/>
  <c r="EG3450" i="8"/>
  <c r="EE3452" i="8"/>
  <c r="EG2981" i="8"/>
  <c r="EG3349" i="8"/>
  <c r="EE661" i="8"/>
  <c r="EE1140" i="8"/>
  <c r="EG673" i="8"/>
  <c r="EG866" i="8"/>
  <c r="EE878" i="8"/>
  <c r="EG1171" i="8"/>
  <c r="EE147" i="8"/>
  <c r="EE523" i="8"/>
  <c r="EE1801" i="8"/>
  <c r="EG2015" i="8"/>
  <c r="EG1892" i="8"/>
  <c r="EE873" i="8"/>
  <c r="EE1489" i="8"/>
  <c r="EE347" i="8"/>
  <c r="EE84" i="8"/>
  <c r="EG1467" i="8"/>
  <c r="EG1482" i="8"/>
  <c r="EG2469" i="8"/>
  <c r="EG1442" i="8"/>
  <c r="EE1392" i="8"/>
  <c r="EE3237" i="8"/>
  <c r="EG2900" i="8"/>
  <c r="EG3335" i="8"/>
  <c r="EE3118" i="8"/>
  <c r="EG2798" i="8"/>
  <c r="EG3234" i="8"/>
  <c r="EG897" i="8"/>
  <c r="EE784" i="8"/>
  <c r="EE1423" i="8"/>
  <c r="EG571" i="8"/>
  <c r="EG871" i="8"/>
  <c r="EE820" i="8"/>
  <c r="EG1094" i="8"/>
  <c r="EE186" i="8"/>
  <c r="EG638" i="8"/>
  <c r="EG169" i="8"/>
  <c r="EG1679" i="8"/>
  <c r="EG1635" i="8"/>
  <c r="EG774" i="8"/>
  <c r="EE568" i="8"/>
  <c r="EE1769" i="8"/>
  <c r="EG1931" i="8"/>
  <c r="EG1898" i="8"/>
  <c r="EE877" i="8"/>
  <c r="EG1147" i="8"/>
  <c r="EG776" i="8"/>
  <c r="EG1402" i="8"/>
  <c r="EE1444" i="8"/>
  <c r="EG1680" i="8"/>
  <c r="EE2980" i="8"/>
  <c r="EE3288" i="8"/>
  <c r="EG3385" i="8"/>
  <c r="EG2949" i="8"/>
  <c r="EE757" i="8"/>
  <c r="EG610" i="8"/>
  <c r="EE1055" i="8"/>
  <c r="EG131" i="8"/>
  <c r="EE116" i="8"/>
  <c r="EG1322" i="8"/>
  <c r="EG2568" i="8"/>
  <c r="EG142" i="8"/>
  <c r="EE95" i="8"/>
  <c r="EG1220" i="8"/>
  <c r="EG2505" i="8"/>
  <c r="EG1366" i="8"/>
  <c r="EG1834" i="8"/>
  <c r="EE3150" i="8"/>
  <c r="EG3501" i="8"/>
  <c r="EG3075" i="8"/>
  <c r="EG1086" i="8"/>
  <c r="EG117" i="8"/>
  <c r="EE1417" i="8"/>
  <c r="EG664" i="8"/>
  <c r="EG1897" i="8"/>
  <c r="EG1873" i="8"/>
  <c r="EG632" i="8"/>
  <c r="EG2042" i="8"/>
  <c r="EG1799" i="8"/>
  <c r="EG2705" i="8"/>
  <c r="EG3370" i="8"/>
  <c r="EE673" i="8"/>
  <c r="EG90" i="8"/>
  <c r="EG2010" i="8"/>
  <c r="EE457" i="8"/>
  <c r="EG2344" i="8"/>
  <c r="EE3317" i="8"/>
  <c r="EE3516" i="8"/>
  <c r="EE702" i="8"/>
  <c r="EE1246" i="8"/>
  <c r="EE1796" i="8"/>
  <c r="EG2222" i="8"/>
  <c r="EG607" i="8"/>
  <c r="EG2307" i="8"/>
  <c r="EE2253" i="8"/>
  <c r="EG2736" i="8"/>
  <c r="EG3461" i="8"/>
  <c r="EG2807" i="8"/>
  <c r="EG3460" i="8"/>
  <c r="EE1004" i="8"/>
  <c r="EE388" i="8"/>
  <c r="EE659" i="8"/>
  <c r="EE1180" i="8"/>
  <c r="EE221" i="8"/>
  <c r="EE340" i="8"/>
  <c r="EG316" i="8"/>
  <c r="EE913" i="8"/>
  <c r="EG1700" i="8"/>
  <c r="EE602" i="8"/>
  <c r="EE1605" i="8"/>
  <c r="EG827" i="8"/>
  <c r="EG282" i="8"/>
  <c r="EE1334" i="8"/>
  <c r="EG1788" i="8"/>
  <c r="EE806" i="8"/>
  <c r="EE1536" i="8"/>
  <c r="EE3191" i="8"/>
  <c r="EG3271" i="8"/>
  <c r="EG2747" i="8"/>
  <c r="EE378" i="8"/>
  <c r="EE1498" i="8"/>
  <c r="EE712" i="8"/>
  <c r="EE553" i="8"/>
  <c r="EE146" i="8"/>
  <c r="EE1338" i="8"/>
  <c r="EG1513" i="8"/>
  <c r="EE497" i="8"/>
  <c r="EG2164" i="8"/>
  <c r="EG1818" i="8"/>
  <c r="EE2413" i="8"/>
  <c r="EG3115" i="8"/>
  <c r="EE3494" i="8"/>
  <c r="EG3429" i="8"/>
  <c r="EE1182" i="8"/>
  <c r="EG79" i="8"/>
  <c r="EE719" i="8"/>
  <c r="EE1205" i="8"/>
  <c r="EG283" i="8"/>
  <c r="EG377" i="8"/>
  <c r="EG462" i="8"/>
  <c r="EG2297" i="8"/>
  <c r="EG2471" i="8"/>
  <c r="EG1218" i="8"/>
  <c r="EG528" i="8"/>
  <c r="EE327" i="8"/>
  <c r="EG2242" i="8"/>
  <c r="EE1528" i="8"/>
  <c r="EG2267" i="8"/>
  <c r="EG1602" i="8"/>
  <c r="EE3295" i="8"/>
  <c r="EE3364" i="8"/>
  <c r="EG3278" i="8"/>
  <c r="EE1148" i="8"/>
  <c r="EE1006" i="8"/>
  <c r="EG656" i="8"/>
  <c r="EG1956" i="8"/>
  <c r="EG1841" i="8"/>
  <c r="EG515" i="8"/>
  <c r="EG156" i="8"/>
  <c r="EG1838" i="8"/>
  <c r="EG1961" i="8"/>
  <c r="EE1087" i="8"/>
  <c r="EE1256" i="8"/>
  <c r="EE2650" i="8"/>
  <c r="EE2133" i="8"/>
  <c r="EE3021" i="8"/>
  <c r="EG2810" i="8"/>
  <c r="EG3282" i="8"/>
  <c r="EE3148" i="8"/>
  <c r="EG2841" i="8"/>
  <c r="EG3280" i="8"/>
  <c r="EG1050" i="8"/>
  <c r="EE1077" i="8"/>
  <c r="J791" i="3" s="1"/>
  <c r="EG612" i="8"/>
  <c r="EG761" i="8"/>
  <c r="EE841" i="8"/>
  <c r="EG1106" i="8"/>
  <c r="EE367" i="8"/>
  <c r="EG546" i="8"/>
  <c r="EG445" i="8"/>
  <c r="EE1659" i="8"/>
  <c r="EG1887" i="8"/>
  <c r="EG1592" i="8"/>
  <c r="EG2396" i="8"/>
  <c r="EG1669" i="8"/>
  <c r="EE1222" i="8"/>
  <c r="EG578" i="8"/>
  <c r="EG428" i="8"/>
  <c r="EE1649" i="8"/>
  <c r="EG1909" i="8"/>
  <c r="EG1638" i="8"/>
  <c r="EG2377" i="8"/>
  <c r="EE1100" i="8"/>
  <c r="EG1468" i="8"/>
  <c r="EE1286" i="8"/>
  <c r="EE2195" i="8"/>
  <c r="EE2089" i="8"/>
  <c r="EE3290" i="8"/>
  <c r="EG2969" i="8"/>
  <c r="EG3399" i="8"/>
  <c r="EE3372" i="8"/>
  <c r="EG2968" i="8"/>
  <c r="EG3398" i="8"/>
  <c r="EE801" i="8"/>
  <c r="EE1400" i="8"/>
  <c r="EE400" i="8"/>
  <c r="EE612" i="8"/>
  <c r="EE1221" i="8"/>
  <c r="EG757" i="8"/>
  <c r="EG550" i="8"/>
  <c r="EG320" i="8"/>
  <c r="EE1189" i="8"/>
  <c r="EG1603" i="8"/>
  <c r="EG1075" i="8"/>
  <c r="EG1102" i="8"/>
  <c r="EE324" i="8"/>
  <c r="EG247" i="8"/>
  <c r="EG1357" i="8"/>
  <c r="EG1779" i="8"/>
  <c r="EE907" i="8"/>
  <c r="EE1467" i="8"/>
  <c r="EE3310" i="8"/>
  <c r="EG3533" i="8"/>
  <c r="EG3150" i="8"/>
  <c r="EE901" i="8"/>
  <c r="EG795" i="8"/>
  <c r="EG1133" i="8"/>
  <c r="EG551" i="8"/>
  <c r="EG1396" i="8"/>
  <c r="EG1727" i="8"/>
  <c r="EG773" i="8"/>
  <c r="EG2584" i="8"/>
  <c r="EG1969" i="8"/>
  <c r="EG1324" i="8"/>
  <c r="EE2688" i="8"/>
  <c r="EG3053" i="8"/>
  <c r="EE3238" i="8"/>
  <c r="EG3173" i="8"/>
  <c r="EE787" i="8"/>
  <c r="EG447" i="8"/>
  <c r="EE882" i="8"/>
  <c r="EG516" i="8"/>
  <c r="EG269" i="8"/>
  <c r="EE765" i="8"/>
  <c r="EG2014" i="8"/>
  <c r="EG1845" i="8"/>
  <c r="EG489" i="8"/>
  <c r="EE1637" i="8"/>
  <c r="EG1936" i="8"/>
  <c r="EG1358" i="8"/>
  <c r="EE2756" i="8"/>
  <c r="EE3000" i="8"/>
  <c r="EE3457" i="8"/>
  <c r="EG3062" i="8"/>
  <c r="EG3381" i="8"/>
  <c r="EE3139" i="8"/>
  <c r="EG2716" i="8"/>
  <c r="EG3061" i="8"/>
  <c r="EG3380" i="8"/>
  <c r="EG1036" i="8"/>
  <c r="EE825" i="8"/>
  <c r="EE1520" i="8"/>
  <c r="EE549" i="8"/>
  <c r="EE99" i="8"/>
  <c r="EG1052" i="8"/>
  <c r="EG971" i="8"/>
  <c r="EE1063" i="8"/>
  <c r="EE1505" i="8"/>
  <c r="EE484" i="8"/>
  <c r="EE268" i="8"/>
  <c r="EG479" i="8"/>
  <c r="EE540" i="8"/>
  <c r="EE174" i="8"/>
  <c r="EE1734" i="8"/>
  <c r="EG1822" i="8"/>
  <c r="EG2152" i="8"/>
  <c r="EG1448" i="8"/>
  <c r="EG2119" i="8"/>
  <c r="EG2534" i="8"/>
  <c r="EG1742" i="8"/>
  <c r="EG1256" i="8"/>
  <c r="EE632" i="8"/>
  <c r="EG511" i="8"/>
  <c r="EE513" i="8"/>
  <c r="EE120" i="8"/>
  <c r="EE1703" i="8"/>
  <c r="EG1589" i="8"/>
  <c r="EG1300" i="8"/>
  <c r="EG1533" i="8"/>
  <c r="EG2161" i="8"/>
  <c r="EG2579" i="8"/>
  <c r="EG1707" i="8"/>
  <c r="EG1185" i="8"/>
  <c r="EE2530" i="8"/>
  <c r="EE2773" i="8"/>
  <c r="EG2663" i="8"/>
  <c r="EG3151" i="8"/>
  <c r="EG1080" i="8"/>
  <c r="EG2684" i="8"/>
  <c r="EG3067" i="8"/>
  <c r="EG3449" i="8"/>
  <c r="EE860" i="8"/>
  <c r="EE1261" i="8"/>
  <c r="EG601" i="8"/>
  <c r="EG1064" i="8"/>
  <c r="EE1038" i="8"/>
  <c r="EG581" i="8"/>
  <c r="EG373" i="8"/>
  <c r="EE365" i="8"/>
  <c r="EG2562" i="8"/>
  <c r="EE894" i="8"/>
  <c r="EG2049" i="8"/>
  <c r="EG1771" i="8"/>
  <c r="EE1029" i="8"/>
  <c r="EG730" i="8"/>
  <c r="EG148" i="8"/>
  <c r="EG1798" i="8"/>
  <c r="EG1819" i="8"/>
  <c r="EE868" i="8"/>
  <c r="EE1589" i="8"/>
  <c r="EE2107" i="8"/>
  <c r="EE2807" i="8"/>
  <c r="EG3030" i="8"/>
  <c r="EG3410" i="8"/>
  <c r="EE3355" i="8"/>
  <c r="EG2923" i="8"/>
  <c r="EG3314" i="8"/>
  <c r="EE626" i="8"/>
  <c r="EE1026" i="8"/>
  <c r="EE1503" i="8"/>
  <c r="EE431" i="8"/>
  <c r="EE599" i="8"/>
  <c r="EE965" i="8"/>
  <c r="EG1301" i="8"/>
  <c r="EE212" i="8"/>
  <c r="EE481" i="8"/>
  <c r="EE1669" i="8"/>
  <c r="EG1361" i="8"/>
  <c r="EG1471" i="8"/>
  <c r="EG328" i="8"/>
  <c r="EE373" i="8"/>
  <c r="EG2636" i="8"/>
  <c r="EE1326" i="8"/>
  <c r="EG2098" i="8"/>
  <c r="EG1857" i="8"/>
  <c r="EE1181" i="8"/>
  <c r="EE2581" i="8"/>
  <c r="EE2048" i="8"/>
  <c r="EG2817" i="8"/>
  <c r="EE3417" i="8"/>
  <c r="EG1142" i="8"/>
  <c r="EG374" i="8"/>
  <c r="EG1189" i="8"/>
  <c r="EG623" i="8"/>
  <c r="EE1675" i="8"/>
  <c r="EG2165" i="8"/>
  <c r="EE2350" i="8"/>
  <c r="EE1704" i="8"/>
  <c r="EG2950" i="8"/>
  <c r="EE3368" i="8"/>
  <c r="EG3384" i="8"/>
  <c r="EE1278" i="8"/>
  <c r="EG1039" i="8"/>
  <c r="EG1271" i="8"/>
  <c r="EG749" i="8"/>
  <c r="EG2443" i="8"/>
  <c r="EG1904" i="8"/>
  <c r="EG1501" i="8"/>
  <c r="EG717" i="8"/>
  <c r="EG2429" i="8"/>
  <c r="EG1928" i="8"/>
  <c r="EG1804" i="8"/>
  <c r="EE940" i="8"/>
  <c r="EE2407" i="8"/>
  <c r="EG3077" i="8"/>
  <c r="EE3523" i="8"/>
  <c r="EG3498" i="8"/>
  <c r="EE1602" i="8"/>
  <c r="EE857" i="8"/>
  <c r="EE355" i="8"/>
  <c r="EG116" i="8"/>
  <c r="EG1988" i="8"/>
  <c r="EE1213" i="8"/>
  <c r="EE1792" i="8"/>
  <c r="EG2073" i="8"/>
  <c r="EE999" i="8"/>
  <c r="EE3195" i="8"/>
  <c r="EE1455" i="8"/>
  <c r="EE98" i="8"/>
  <c r="EG1393" i="8"/>
  <c r="EG923" i="8"/>
  <c r="EE1081" i="8"/>
  <c r="EG3235" i="8"/>
  <c r="EG3334" i="8"/>
  <c r="EE161" i="8"/>
  <c r="EG338" i="8"/>
  <c r="EE1516" i="8"/>
  <c r="EG1509" i="8"/>
  <c r="EG1760" i="8"/>
  <c r="EE1265" i="8"/>
  <c r="EE3218" i="8"/>
  <c r="EG3145" i="8"/>
  <c r="EE3297" i="8"/>
  <c r="EG3143" i="8"/>
  <c r="EE687" i="8"/>
  <c r="EG1173" i="8"/>
  <c r="EG947" i="8"/>
  <c r="EE618" i="8"/>
  <c r="EG1114" i="8"/>
  <c r="EG232" i="8"/>
  <c r="EE459" i="8"/>
  <c r="EG2642" i="8"/>
  <c r="EE1139" i="8"/>
  <c r="EG2198" i="8"/>
  <c r="EG1616" i="8"/>
  <c r="EE171" i="8"/>
  <c r="EE432" i="8"/>
  <c r="EG2614" i="8"/>
  <c r="EE692" i="8"/>
  <c r="EG2250" i="8"/>
  <c r="EG1581" i="8"/>
  <c r="EE1980" i="8"/>
  <c r="EG2834" i="8"/>
  <c r="EE3034" i="8"/>
  <c r="EG3171" i="8"/>
  <c r="EG1049" i="8"/>
  <c r="EE136" i="8"/>
  <c r="EE1280" i="8"/>
  <c r="EG533" i="8"/>
  <c r="EG1954" i="8"/>
  <c r="EG2298" i="8"/>
  <c r="EE121" i="8"/>
  <c r="EG2640" i="8"/>
  <c r="EG2051" i="8"/>
  <c r="EE1348" i="8"/>
  <c r="EE3437" i="8"/>
  <c r="EG3514" i="8"/>
  <c r="EG3006" i="8"/>
  <c r="EE826" i="8"/>
  <c r="B564" i="3" s="1"/>
  <c r="EG1152" i="8"/>
  <c r="AF736" i="3"/>
  <c r="AF712" i="3"/>
</calcChain>
</file>

<file path=xl/sharedStrings.xml><?xml version="1.0" encoding="utf-8"?>
<sst xmlns="http://schemas.openxmlformats.org/spreadsheetml/2006/main" count="3750" uniqueCount="710">
  <si>
    <t>Zostavené dňa:</t>
  </si>
  <si>
    <t>E-mailová adresa</t>
  </si>
  <si>
    <t>Číslo faxu:</t>
  </si>
  <si>
    <t>Číslo telefónu:</t>
  </si>
  <si>
    <t>/</t>
  </si>
  <si>
    <t>PSČ</t>
  </si>
  <si>
    <t>Názov obce</t>
  </si>
  <si>
    <t>Sídlo účtovnej jednotky</t>
  </si>
  <si>
    <t>IČO</t>
  </si>
  <si>
    <t>- riadna</t>
  </si>
  <si>
    <t>- mimoriadna</t>
  </si>
  <si>
    <t>Účtovná závierka:*)</t>
  </si>
  <si>
    <t>mesiac</t>
  </si>
  <si>
    <t>rok</t>
  </si>
  <si>
    <t>do</t>
  </si>
  <si>
    <t>od</t>
  </si>
  <si>
    <t>POZNÁMKY</t>
  </si>
  <si>
    <t>X</t>
  </si>
  <si>
    <t>-</t>
  </si>
  <si>
    <t xml:space="preserve"> </t>
  </si>
  <si>
    <t>Informácie o orgánoch účtovnej jednotky</t>
  </si>
  <si>
    <t>Spolu</t>
  </si>
  <si>
    <t>Informácie o účtovných zásadách a účtovných metódach.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</si>
  <si>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</si>
  <si>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</si>
  <si>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</si>
  <si>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</si>
  <si>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</si>
  <si>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</si>
  <si>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</si>
  <si>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Softvér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</si>
  <si>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</si>
  <si>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</si>
  <si>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</si>
  <si>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>Stavby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</si>
  <si>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</si>
  <si>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</si>
  <si>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</si>
  <si>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</si>
  <si>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</si>
  <si>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</si>
  <si>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Záväzky</t>
  </si>
  <si>
    <t xml:space="preserve">Náklady budúcich období a príjmy budúcich období sa vykazujú vo výške, ktorá je potrebná na dodržanie </t>
  </si>
  <si>
    <t>zásady vecnej a časovej súvislosti s účtovným obdobím.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</si>
  <si>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</si>
  <si>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</si>
  <si>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</si>
  <si>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</si>
  <si>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</si>
  <si>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Výdavky budúcich období a výnosy budúcich období sa vykazujú vo výške, ktorá je potrebná na dodržanie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</si>
  <si>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</si>
  <si>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</si>
  <si>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</si>
  <si>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</si>
  <si>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</si>
  <si>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</si>
  <si>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má</t>
  </si>
  <si>
    <t>Dlhodobý hmotný majetok</t>
  </si>
  <si>
    <t>0</t>
  </si>
  <si>
    <t>popis majetku</t>
  </si>
  <si>
    <t>opravná položka</t>
  </si>
  <si>
    <t>zostatková cena (ZC)</t>
  </si>
  <si>
    <t>znížená ZC</t>
  </si>
  <si>
    <t>Dlhodobý nehmotný majetok</t>
  </si>
  <si>
    <t>Oceniteľné práva</t>
  </si>
  <si>
    <t>Ostatný DNM</t>
  </si>
  <si>
    <t>Prvotné ocenenie</t>
  </si>
  <si>
    <t>Stav na začiatku účtovného obdobia</t>
  </si>
  <si>
    <t>Prírastky</t>
  </si>
  <si>
    <t>Úbytky</t>
  </si>
  <si>
    <t>Presuny</t>
  </si>
  <si>
    <t>Oprávky</t>
  </si>
  <si>
    <t>Opravné položky</t>
  </si>
  <si>
    <t>Pozemky</t>
  </si>
  <si>
    <t>Samostatne hnuteľné veci a súbory hnuteľných  vecí</t>
  </si>
  <si>
    <t>Základné stádo a ťažné zvieratá</t>
  </si>
  <si>
    <t>Zostatková hodnota</t>
  </si>
  <si>
    <t>Dlhodobý finančný majetok</t>
  </si>
  <si>
    <t>Dlhodobý finančný majetok spolu:</t>
  </si>
  <si>
    <t>eviduje</t>
  </si>
  <si>
    <t>k zásobam opravné položky.</t>
  </si>
  <si>
    <t>Nedokončená výroba a polotovary vlastnej výroby</t>
  </si>
  <si>
    <t>Výrobky</t>
  </si>
  <si>
    <t>Zvieratá</t>
  </si>
  <si>
    <t>Tovar</t>
  </si>
  <si>
    <t>Poskytnuté preddavky na zásoby</t>
  </si>
  <si>
    <t>Zásoby spolu</t>
  </si>
  <si>
    <t>Názov položky</t>
  </si>
  <si>
    <t>Pohľadávky z obchodného styku</t>
  </si>
  <si>
    <t>Iné pohľadávky</t>
  </si>
  <si>
    <t>Pohľadávky spolu</t>
  </si>
  <si>
    <t>Pohľadávky po lehote splatnosti</t>
  </si>
  <si>
    <t>Bežné bankové účty</t>
  </si>
  <si>
    <t>Peniaze na ceste</t>
  </si>
  <si>
    <t>Krátkodobý finančný majetok</t>
  </si>
  <si>
    <t>Zvýšenie / zníženie hodnoty (+/-)</t>
  </si>
  <si>
    <t>Vplyv ocenenia na výsledok hospodárenia bežného účtovného obdobia</t>
  </si>
  <si>
    <t>Splatnosť</t>
  </si>
  <si>
    <t>viac ako päť rokov</t>
  </si>
  <si>
    <t>Istina</t>
  </si>
  <si>
    <t>Účtovný zisk</t>
  </si>
  <si>
    <t>Rozdelenie účtovného zisku</t>
  </si>
  <si>
    <t>Úhrada straty minulých období</t>
  </si>
  <si>
    <t>Iné</t>
  </si>
  <si>
    <t>Účtovná strata</t>
  </si>
  <si>
    <t>Z nerozdeleného zisku minulých rokov</t>
  </si>
  <si>
    <t>Vysporiadanie účtovnej straty</t>
  </si>
  <si>
    <t>Záväzky po lehote splatnosti</t>
  </si>
  <si>
    <t>Krátkodobé záväzky spolu</t>
  </si>
  <si>
    <t>Dlhodobé záväzky spolu</t>
  </si>
  <si>
    <t>Sociálny fond</t>
  </si>
  <si>
    <t>Čerpanie sociálneho fondu spolu</t>
  </si>
  <si>
    <t>Mena</t>
  </si>
  <si>
    <t>Dlhodobé bankové úvery</t>
  </si>
  <si>
    <t>Krátkodobé bankové úvery</t>
  </si>
  <si>
    <t>Finančné výnosy, z toho:</t>
  </si>
  <si>
    <t>Kurzové zisky, z toho:</t>
  </si>
  <si>
    <t>kurzové zisku ku dňu zostavenia účtovnej závierky</t>
  </si>
  <si>
    <t>Ostatné významné položky finančných výnosov, z toho:</t>
  </si>
  <si>
    <t>daňové poradenstvo</t>
  </si>
  <si>
    <t>Finančné náklady, z toho:</t>
  </si>
  <si>
    <t>Kurzové náklady, z toho:</t>
  </si>
  <si>
    <t>kurzové straty ku dňu zostavenia účtovnej závierky</t>
  </si>
  <si>
    <t>Ostatné významné položky finančných nákladov, z toho:</t>
  </si>
  <si>
    <t>Informácie o údajoch na podsúvahových účtoch</t>
  </si>
  <si>
    <t>Prenajatý majetok</t>
  </si>
  <si>
    <t>Majetok v nájme (operatívny prenájom)</t>
  </si>
  <si>
    <t>Majetok prijatý do úschovy</t>
  </si>
  <si>
    <t>Odpísané pohľadávky</t>
  </si>
  <si>
    <t>Hodnota celkom</t>
  </si>
  <si>
    <t>Zo súdnych rozhodnutí</t>
  </si>
  <si>
    <t>Z poskytnutých záruk</t>
  </si>
  <si>
    <t>Zo všeobecne záväzných predpisov</t>
  </si>
  <si>
    <t>Z ručenia</t>
  </si>
  <si>
    <t>Iné podmienené záväzky</t>
  </si>
  <si>
    <t>Ostatné finančné povinnosti</t>
  </si>
  <si>
    <t xml:space="preserve">Po </t>
  </si>
  <si>
    <t>zelené pole</t>
  </si>
  <si>
    <t>šedé pole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</si>
  <si>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</si>
  <si>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</si>
  <si>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</si>
  <si>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</si>
  <si>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</si>
  <si>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</si>
  <si>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</si>
  <si>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</si>
  <si>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</si>
  <si>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sociálny fond.</t>
  </si>
  <si>
    <t>modrý text</t>
  </si>
  <si>
    <t>pomôcka, komentár</t>
  </si>
  <si>
    <t>1</t>
  </si>
  <si>
    <t>2</t>
  </si>
  <si>
    <t>Obchodné meno:</t>
  </si>
  <si>
    <t>Ulica:</t>
  </si>
  <si>
    <t>číslo:</t>
  </si>
  <si>
    <t>PSČ:</t>
  </si>
  <si>
    <t>Názov obce:</t>
  </si>
  <si>
    <t>pole nie je zviazané odkazom / je možné doň vpisovať / miesto pre komentár</t>
  </si>
  <si>
    <t xml:space="preserve">Účtovná závierka </t>
  </si>
  <si>
    <t>druhovo najvýznamnejšie položky nákladov za služby + ostatné</t>
  </si>
  <si>
    <t>miesto pre popis neuvedený v predošlých bodoch</t>
  </si>
  <si>
    <t>Niektoré hodnoty v tabuľke je nutné zadať  s mínusom.</t>
  </si>
  <si>
    <t xml:space="preserve">pole je zviazané odkazom / je možné zmeniť hodnotu, alebo nahradiť iným vzorcom, no neodporúča sa </t>
  </si>
  <si>
    <r>
      <t xml:space="preserve">označenie v šedom orámovaní - miesto, kde </t>
    </r>
    <r>
      <rPr>
        <b/>
        <sz val="11"/>
        <color indexed="8"/>
        <rFont val="Calibri"/>
        <family val="2"/>
        <charset val="238"/>
      </rPr>
      <t>odporúčame</t>
    </r>
    <r>
      <rPr>
        <sz val="11"/>
        <color theme="1"/>
        <rFont val="Calibri"/>
        <family val="2"/>
        <charset val="238"/>
        <scheme val="minor"/>
      </rPr>
      <t xml:space="preserve"> umiestniť zlom strany</t>
    </r>
  </si>
  <si>
    <t>Poskytnuté preddavky na DFM</t>
  </si>
  <si>
    <t>pole obsahuje možnosť výberu (combo box), alebo je zviazané odkazom, no je možné hodnotu zmeniť</t>
  </si>
  <si>
    <t>tvorila</t>
  </si>
  <si>
    <t>Z</t>
  </si>
  <si>
    <t>Dlhodobý nehmotný majetok, na ktorý je zriadené záložné právo:</t>
  </si>
  <si>
    <t>Dlhodobý hmotný majetok, na ktorý je zriadené záložné právo:</t>
  </si>
  <si>
    <t>Druh zmeny zásady alebo metódy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</si>
  <si>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</si>
  <si>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</si>
  <si>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</si>
  <si>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</si>
  <si>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</si>
  <si>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Poistený majetok</t>
  </si>
  <si>
    <t>Poistná suma</t>
  </si>
  <si>
    <t xml:space="preserve">Poistná zmluva platná  </t>
  </si>
  <si>
    <t>dlhodobý hmotný majetok.</t>
  </si>
  <si>
    <t>Poskytnuté preddavky na DNM</t>
  </si>
  <si>
    <t>Poskytnuté preddavky na DHM</t>
  </si>
  <si>
    <t>nájomná zmluva uzatvorená do:</t>
  </si>
  <si>
    <t>druh majetku vo finančnom prenájme</t>
  </si>
  <si>
    <t>ročná výška nájomného</t>
  </si>
  <si>
    <t>druh nehnuteľného majetku v nájme</t>
  </si>
  <si>
    <t>nájomná zmluva uzatvorená do</t>
  </si>
  <si>
    <t>účtovnou jednotkou konzistentne aplikované.</t>
  </si>
  <si>
    <t xml:space="preserve"> uvedenia dlhodobého majetku do používania. Drobný dlhodobý hmotný majetok, ktorého obstarávacia</t>
  </si>
  <si>
    <t>Finančný náklad</t>
  </si>
  <si>
    <t>Dlhodobý hmotný majetok, pri ktorom má účtovná jednotka obmedzené právo s ním nakladať:</t>
  </si>
  <si>
    <t>Dlhodobý nehmotný majetok, pri ktorom má účtovná jednotka obmedzené právo s ním nakladať:</t>
  </si>
  <si>
    <t>Použité  skratky:</t>
  </si>
  <si>
    <t>kons. - konsolidovaný</t>
  </si>
  <si>
    <t>CP  -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</si>
  <si>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</si>
  <si>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</si>
  <si>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</si>
  <si>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</si>
  <si>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</si>
  <si>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</si>
  <si>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</si>
  <si>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</si>
  <si>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</si>
  <si>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</si>
  <si>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</si>
  <si>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Automatické skrytie riadku.</t>
  </si>
  <si>
    <t>údaje na podsúvahových účtoch.</t>
  </si>
  <si>
    <t>F I L T E R</t>
  </si>
  <si>
    <t>Pokúšate sa použiť chránené dielo v rozpore s licenčnými podmienkami.</t>
  </si>
  <si>
    <t>Nepovolenou manipuláciou spôsobite znefunkčnenie riešenia.</t>
  </si>
  <si>
    <t xml:space="preserve">V A R O V A N I E ! </t>
  </si>
  <si>
    <t xml:space="preserve">Nevystavujte sa riziku trestno-právnej zodpovednosti a kontaktuje zhotoviteľa aplikácie ´Poznámky 2012´ (kontakty na stránke www.poznamky.equilibrium.sk), za účelom legálnej kúpy. 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</si>
  <si>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</si>
  <si>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</si>
  <si>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</si>
  <si>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</si>
  <si>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X-1</t>
  </si>
  <si>
    <t>X-2</t>
  </si>
  <si>
    <t>X-3</t>
  </si>
  <si>
    <t>X-4</t>
  </si>
  <si>
    <t>1 / +1</t>
  </si>
  <si>
    <t>9/ +1</t>
  </si>
  <si>
    <t>7/ +1</t>
  </si>
  <si>
    <t>3/ +1</t>
  </si>
  <si>
    <t>1/ +1</t>
  </si>
  <si>
    <t>2/ +1</t>
  </si>
  <si>
    <t>4/ +1</t>
  </si>
  <si>
    <t>8.1./ +1</t>
  </si>
  <si>
    <t>5/ +1</t>
  </si>
  <si>
    <t>10/ +1</t>
  </si>
  <si>
    <t>8.1./ +2</t>
  </si>
  <si>
    <t>4 / +2</t>
  </si>
  <si>
    <t>6 / +2</t>
  </si>
  <si>
    <t>5 / +2</t>
  </si>
  <si>
    <t>9/ +2</t>
  </si>
  <si>
    <t>7/ +2</t>
  </si>
  <si>
    <t>4/ +2</t>
  </si>
  <si>
    <t>6/ +3</t>
  </si>
  <si>
    <t>3/ +2</t>
  </si>
  <si>
    <t>10/ +3</t>
  </si>
  <si>
    <t>1/ +3</t>
  </si>
  <si>
    <t>2/ +2</t>
  </si>
  <si>
    <t>5/ +2</t>
  </si>
  <si>
    <t>8.1./ +3</t>
  </si>
  <si>
    <t>2/ +4</t>
  </si>
  <si>
    <t>7/ +3</t>
  </si>
  <si>
    <t>10/ +4</t>
  </si>
  <si>
    <t>5/ +3</t>
  </si>
  <si>
    <t>1/ +4</t>
  </si>
  <si>
    <t>4/ +3</t>
  </si>
  <si>
    <t>1/ +2</t>
  </si>
  <si>
    <t>3/ +4</t>
  </si>
  <si>
    <t>3/ +3</t>
  </si>
  <si>
    <t>2/ +3</t>
  </si>
  <si>
    <t>9/ +4</t>
  </si>
  <si>
    <t>6/ +1</t>
  </si>
  <si>
    <t>9/ +3</t>
  </si>
  <si>
    <t>6/ +4</t>
  </si>
  <si>
    <t>Poznámky Úč NUJ 1 - 01</t>
  </si>
  <si>
    <t xml:space="preserve"> k </t>
  </si>
  <si>
    <t>(v eurách)</t>
  </si>
  <si>
    <t xml:space="preserve">Za bežné účtovné obdobie </t>
  </si>
  <si>
    <t>Za bezprostredne predchádzajúce obdobie</t>
  </si>
  <si>
    <t>vyznačuje sa X</t>
  </si>
  <si>
    <t>Daňové identifikačné číslo</t>
  </si>
  <si>
    <t>Názov účtovnej jednotky</t>
  </si>
  <si>
    <t>Ulica a číslo</t>
  </si>
  <si>
    <t>Podpisový záznam osoby zodpovednej za vedenie účtovníctva:</t>
  </si>
  <si>
    <t>Podpisový záznam osoby zodpovednej za zostavenie účtovnej závierky:</t>
  </si>
  <si>
    <t>ďalej aj "ÚJ"</t>
  </si>
  <si>
    <t>Všeobecné informácie o účtovnej jednotke</t>
  </si>
  <si>
    <t xml:space="preserve">Účtovná jednotka bola </t>
  </si>
  <si>
    <t xml:space="preserve">Účtovná jednotka </t>
  </si>
  <si>
    <t>z toho počet vedúcich zamestnancov</t>
  </si>
  <si>
    <t>Počet dobrovoľníkov vyslaných účtovnou jednotkou</t>
  </si>
  <si>
    <t>Počet dobrovoľníkov, ktorí vykonávali dobrovoľnícku činnosť pre účtovnú jednotku počas účtovného obdobia</t>
  </si>
  <si>
    <t>Názov orgánu ÚJ</t>
  </si>
  <si>
    <t xml:space="preserve">K štatutárom, obdobiam výkonu funkcie a členom iných orgánov účtovná jednotka ďalej uvádza: </t>
  </si>
  <si>
    <t>záväzkov, základného imania a výsledku hospodárenia účtovnej jednotky</t>
  </si>
  <si>
    <t>Ocenie časového rozlíšenie na strane aktív súvahy (náklady budúcich období a príjmy budúcich období)</t>
  </si>
  <si>
    <t>Účtovná jednotka</t>
  </si>
  <si>
    <t>Nehmotné výsledky z vývojovej a obdobnej činnosti</t>
  </si>
  <si>
    <t>Obstaranie DNM</t>
  </si>
  <si>
    <t>Umelecké diela a zbierky</t>
  </si>
  <si>
    <t>Dopravné prostriedky</t>
  </si>
  <si>
    <t>Pestovateľ- ské celky trvalých porastov</t>
  </si>
  <si>
    <t>Drobný a ostatný DHM</t>
  </si>
  <si>
    <t>Ostaranie  DHM</t>
  </si>
  <si>
    <t>Stav na začiatku BÚO</t>
  </si>
  <si>
    <t>Stav na konci BÚO</t>
  </si>
  <si>
    <t>obmedzenie</t>
  </si>
  <si>
    <t>obmedzené právo nakladania</t>
  </si>
  <si>
    <t>Opravné položky, poistenie dlhodobého nehmotného a hmotného majetku</t>
  </si>
  <si>
    <t>popis dlhodobého nehmotného majetku</t>
  </si>
  <si>
    <t>popis dlhodobého hmotného majetku</t>
  </si>
  <si>
    <t>Podielové CP a podiely v obchodnej spoločnosti v ovládanej osobe</t>
  </si>
  <si>
    <t>Podielové CP a podiely v obchodnej spoločnosti s podstatným  vplyvom</t>
  </si>
  <si>
    <t>Dlhové CP držané do splatnosti</t>
  </si>
  <si>
    <t>Pôžičky podnikom v skupine a ostatné pôžičky</t>
  </si>
  <si>
    <t>Ostatný dlhodobý finančný majetok</t>
  </si>
  <si>
    <t>Obstaranie DFM</t>
  </si>
  <si>
    <t>Názov spoločnosti</t>
  </si>
  <si>
    <t>Podiel ÚJ na hlasovacích právach (v %)</t>
  </si>
  <si>
    <t>Hodnota vlastného imania ku koncu</t>
  </si>
  <si>
    <t>Účtovná hodnota ku koncu</t>
  </si>
  <si>
    <t xml:space="preserve">Účtovná jednotka pri svojej činnosti </t>
  </si>
  <si>
    <t>Stav na začiatku bežného účtovného obdobia</t>
  </si>
  <si>
    <t>Tvorba opravnej položky (zvýšenie)</t>
  </si>
  <si>
    <t>Zníženie opravnej položky</t>
  </si>
  <si>
    <t>Zúčtovanie opravnej položky</t>
  </si>
  <si>
    <t>Stav na konci bežného účtovného obdobia</t>
  </si>
  <si>
    <t>Druh zásob</t>
  </si>
  <si>
    <t>Účtovná jednotka uvádza k zásobám ďalšie doplňujúce informácie:</t>
  </si>
  <si>
    <t>Druh dlhodobého finančného majetku</t>
  </si>
  <si>
    <t>napríklad - dôvody tvorby, zníženia a zúčtovania opravných položiek</t>
  </si>
  <si>
    <t>Druh pohľadávok</t>
  </si>
  <si>
    <t>Pohľadávky voči účastníkom združení</t>
  </si>
  <si>
    <t>Ostatné pohľadávky</t>
  </si>
  <si>
    <t>Stav na konci</t>
  </si>
  <si>
    <t>bežného účtovného obdobia</t>
  </si>
  <si>
    <t xml:space="preserve">bezprostredne predchádzajúceho ÚO </t>
  </si>
  <si>
    <t>Pohľadávky do lehoty splatnosti</t>
  </si>
  <si>
    <t>Bankové účty s dobou viazanosti dlhšou ako jeden rok</t>
  </si>
  <si>
    <t>Ceniny</t>
  </si>
  <si>
    <t>Pokladnica</t>
  </si>
  <si>
    <t>Prehľad významných položiek  časového rozlíšenia</t>
  </si>
  <si>
    <t>Náklady budúcich období , z toho:</t>
  </si>
  <si>
    <t>Príjmy budúcich období - z toho:</t>
  </si>
  <si>
    <t>Položky výnosov budúcich období z dôvodu</t>
  </si>
  <si>
    <t>Stav na konci bezprostredne predchádzajúceho účtovného obdobia</t>
  </si>
  <si>
    <t>bezodplatne nadobudnutého dlhodobého majetku</t>
  </si>
  <si>
    <t>dlhodobého majetku obstaraného z dotácie</t>
  </si>
  <si>
    <t>dlhodobého majetku obstaraného z finančného daru</t>
  </si>
  <si>
    <t>dotácie z rozpočtu obce alebo z rozpočtu vyššieho územného celku</t>
  </si>
  <si>
    <t>grantu</t>
  </si>
  <si>
    <t>podielu zaplatenej dane</t>
  </si>
  <si>
    <t>dotácie z o štátneho rozpočtu alebo z prostriedkov Európskej únie</t>
  </si>
  <si>
    <t>dlhdodobého majetku obstaraného z podielu zaplatenej dane</t>
  </si>
  <si>
    <t>Vlastné zdroje krytia</t>
  </si>
  <si>
    <t>Informácie o vlastných zdrojoch krytia sú uvedené v tabuľke:</t>
  </si>
  <si>
    <t>stav na začiatku BÚO</t>
  </si>
  <si>
    <t>Prírastky (+)</t>
  </si>
  <si>
    <t>stav na konci BÚO</t>
  </si>
  <si>
    <t>Imanie a fondy</t>
  </si>
  <si>
    <t>Fondy zo zisku</t>
  </si>
  <si>
    <t>Úbytky (-)</t>
  </si>
  <si>
    <t>Presuny (+,-)</t>
  </si>
  <si>
    <t>vklady zakladateľov</t>
  </si>
  <si>
    <t>prioritný majetok</t>
  </si>
  <si>
    <t>Fondy tvorené podľa osobitného predpisu</t>
  </si>
  <si>
    <t>Fondy reprodukcie</t>
  </si>
  <si>
    <t>Oceňovacie rozdiely z precenenia majetku a záväzkov</t>
  </si>
  <si>
    <t>Rezervný fond</t>
  </si>
  <si>
    <t>Fondy tvorené zo zisku</t>
  </si>
  <si>
    <t>Ostatné fondy</t>
  </si>
  <si>
    <t>Nevysporiadaný výsledok hospodárenia minulých rokov</t>
  </si>
  <si>
    <t>Výsledok hospodárenia za účtovné obdobie</t>
  </si>
  <si>
    <t>Prídel do základného imania</t>
  </si>
  <si>
    <t>Prídel do fondu tvoreného podľa osobitného predpisu</t>
  </si>
  <si>
    <t>Prídel do fondu reprodukcie</t>
  </si>
  <si>
    <t>Prídel do rezervného fondu</t>
  </si>
  <si>
    <t>Prídel fondu tvoreného zo zisku</t>
  </si>
  <si>
    <t>Prídel do ostatných fondov</t>
  </si>
  <si>
    <t>Prevod do sociálneho fondu</t>
  </si>
  <si>
    <t>Prevod do nevysporiadaného výsledku hodpodárenia minulých rokov</t>
  </si>
  <si>
    <t>Zo zákadného imania</t>
  </si>
  <si>
    <t>Z rezervného fondu</t>
  </si>
  <si>
    <t>Z fondu tvoreného zo zisku</t>
  </si>
  <si>
    <t>Z ostatných fondov</t>
  </si>
  <si>
    <t>Prevod do nevysporiadaného výsledku hospodárenia minulých rokov</t>
  </si>
  <si>
    <t>Tvorba rezerv</t>
  </si>
  <si>
    <t>Použitie rezerv</t>
  </si>
  <si>
    <t>Zrušenie alebo zníženie rezerv</t>
  </si>
  <si>
    <t>Druh rezervy</t>
  </si>
  <si>
    <t>Krátkodobé zákonné rezervy:</t>
  </si>
  <si>
    <t>Dlhodobé zákonné rezervy:</t>
  </si>
  <si>
    <t>Zákonné rezervy spolu:</t>
  </si>
  <si>
    <t>Krátkodobé ostatné rezervy:</t>
  </si>
  <si>
    <t>Dlhodobé ostatné rezervy:</t>
  </si>
  <si>
    <t>Ostatné rezervy spolu:</t>
  </si>
  <si>
    <t>Rezervy spolu:</t>
  </si>
  <si>
    <t>Prehľad o rezervách za bezprostredne predchádzajúce účtovné obdobie je uvedený v nasledujúcej tabuľke:</t>
  </si>
  <si>
    <t>Účtovná jednotka uvádza k rezervám ďalšie doplňujúce informácie:</t>
  </si>
  <si>
    <t>Významné položky na účtoch 325 - Ostatné záväzky                 379 - Iné záväzky</t>
  </si>
  <si>
    <t>Druh záväzkov</t>
  </si>
  <si>
    <t xml:space="preserve">Záväzky do lehoty splatnosti so zostatkovou dobou splatnosti do jedného roka </t>
  </si>
  <si>
    <t>Záväzky so zostatkovou dobou splatnosti od jedného do piatich rokov vrátane</t>
  </si>
  <si>
    <t>Záväzky so zostatkovou dobou splatnosti viac ako päť rokov</t>
  </si>
  <si>
    <t>Krátkodobé a dlhodobé záväzky spolu</t>
  </si>
  <si>
    <t>Záväzok</t>
  </si>
  <si>
    <t>Celková suma dodhodnutých platieb</t>
  </si>
  <si>
    <t>do jedného roka vrátane</t>
  </si>
  <si>
    <t xml:space="preserve">od jedného roka do piatich rokov vrátane </t>
  </si>
  <si>
    <t>Stav k prvému dňu účtovného obdobia</t>
  </si>
  <si>
    <t>Tvorba na ťarchu nákladov</t>
  </si>
  <si>
    <t>Tvorba zo zisku</t>
  </si>
  <si>
    <t>Bankové úvery, pôžičky a návratné finančné výpomoci</t>
  </si>
  <si>
    <t>Druh cudzieho zdroja</t>
  </si>
  <si>
    <t>Výška úroku v %</t>
  </si>
  <si>
    <t>Forma zabezpečenia</t>
  </si>
  <si>
    <t>Suma istiny na konci bežného účtovného obdobia</t>
  </si>
  <si>
    <t>Suma istiny v na konci bezprostredne predchádzajúce ÚO</t>
  </si>
  <si>
    <t>Pôžičky</t>
  </si>
  <si>
    <t>Návratné finančné výpomoci</t>
  </si>
  <si>
    <t>Výdavky budúcich období , z toho:</t>
  </si>
  <si>
    <t xml:space="preserve">Tržby </t>
  </si>
  <si>
    <t>z podnikateľskej činnosti</t>
  </si>
  <si>
    <t>za vlastné výrobky</t>
  </si>
  <si>
    <t>za služby hlavnej činnosti</t>
  </si>
  <si>
    <t>v účtovnom období</t>
  </si>
  <si>
    <t>opis tržieb</t>
  </si>
  <si>
    <t>Prijaté dary, osobitné výnosy, prijaté zákonné poplatky a iné ostatné výnosy</t>
  </si>
  <si>
    <t>Opis položky</t>
  </si>
  <si>
    <t>druh príjmu</t>
  </si>
  <si>
    <t>hodnota</t>
  </si>
  <si>
    <t>Dotácie, granty</t>
  </si>
  <si>
    <t>druh</t>
  </si>
  <si>
    <t>suma</t>
  </si>
  <si>
    <t>Prehľad tržieb za vlastné výkony a tovar</t>
  </si>
  <si>
    <t>Finančné výnosy</t>
  </si>
  <si>
    <t>dosiahla</t>
  </si>
  <si>
    <t>finančné výnosy.</t>
  </si>
  <si>
    <t>K finančným výnosom účtovná jednotka uvádza ďalšie doplňujúce informácie:</t>
  </si>
  <si>
    <t xml:space="preserve">Významné položky nákladov </t>
  </si>
  <si>
    <t>Iné ostatné náklady, z toho:</t>
  </si>
  <si>
    <t>Osobitné náklady, z toho:</t>
  </si>
  <si>
    <t>Náklady na ostatné služby, z toho:</t>
  </si>
  <si>
    <t>Významné položky nákladov, z toho:</t>
  </si>
  <si>
    <t>Prehľad o účele a výške použitia podielu zaplatenej dane</t>
  </si>
  <si>
    <t xml:space="preserve">Účtovná jednotka   </t>
  </si>
  <si>
    <t>Účel použitia podielu zaplatenej dane</t>
  </si>
  <si>
    <t>Použitá suma z bezprostredne predchádzajúceho obdobia</t>
  </si>
  <si>
    <t>Použitá suma bežného účtovného obdobia</t>
  </si>
  <si>
    <t>Zostatok podielu zaplatenej dane bežného účtovného obdobia</t>
  </si>
  <si>
    <t>Informácia o nákladoch účtovnej jednotky s povinnosťou overenia účtovnej závierky audítorom</t>
  </si>
  <si>
    <t>Suma</t>
  </si>
  <si>
    <t>overenie účtovnej závierky</t>
  </si>
  <si>
    <t>uisťovacie audítorske služby s výnimkou overenia účtovnej závierky</t>
  </si>
  <si>
    <t>súvisiace audítorske služby</t>
  </si>
  <si>
    <t>ostatné neaudítorske služby</t>
  </si>
  <si>
    <t>Jednotlivé druhy nákladov za</t>
  </si>
  <si>
    <t>Údaje o počte zamestnancov a dobrovoľníkov:</t>
  </si>
  <si>
    <t>vklad</t>
  </si>
  <si>
    <t xml:space="preserve">Účtovná jednotka uvádza ďalšie doplňujúce všeobecné informácie: </t>
  </si>
  <si>
    <t xml:space="preserve">Účtovná jednotka  </t>
  </si>
  <si>
    <t>Opis</t>
  </si>
  <si>
    <t>Druh finančnej povinnosti</t>
  </si>
  <si>
    <t>z devízových termínovaných obchodov a iných finančných derivátov</t>
  </si>
  <si>
    <t>z opčných obchodov</t>
  </si>
  <si>
    <t>z leasingových, nájomných, servisných, poistných, koncesionárskych, licenčných a podobných zmlúv</t>
  </si>
  <si>
    <t>zo zákonných alebo zmluvných povinností odobrať tovary alebo služby</t>
  </si>
  <si>
    <t>Iné povinnosti</t>
  </si>
  <si>
    <t>Informácie o nehnuteľných kultúrných pamiatkach v správe alebo vo vlastníctve ÚJ</t>
  </si>
  <si>
    <t>opis nehnuteľnosti</t>
  </si>
  <si>
    <t>v správe od</t>
  </si>
  <si>
    <t>parcelné a súpisné číslo</t>
  </si>
  <si>
    <t>K nehnuteľným kultúrnym pamiatkam účtovná jednotka uvádza doplňujúce informácie:</t>
  </si>
  <si>
    <t>Podpisový záznam štatutárneho orgánu alebo člena štatutárneho orgánu účtovnej jednotky:</t>
  </si>
  <si>
    <t>Informácie o organizáciách v zriaďovateľskej pôsobnosti účtovnej jednotky</t>
  </si>
  <si>
    <t>organizácie v zriaďovateľskej pôsobnosti.</t>
  </si>
  <si>
    <t>druh organizácie</t>
  </si>
  <si>
    <t>právna forma</t>
  </si>
  <si>
    <t xml:space="preserve">K organizáciám v zriaďovateľskej pôsobnosti účtovná jednotka uvádza ďalšie doplňujúce informácie: </t>
  </si>
  <si>
    <t>dôvod zmeny stavu</t>
  </si>
  <si>
    <t>dátum zmeny stavu</t>
  </si>
  <si>
    <t>Hodnota vplyvu na finančnú hodnotu majetku, záväzkov, základného imania a výsledku hospodárenia</t>
  </si>
  <si>
    <t>Ocenenie dlhodobého finančného majetku, zásady pre zohľadnenie zníženia hodnoty</t>
  </si>
  <si>
    <t>Ocenenie zásob (obstaraných kúpou, vlastnou činnosťou, inak), zásady pre zohľadnenie zníženia hodnoty</t>
  </si>
  <si>
    <t>v správe alebo vo vlastníctve nehnuteľné kultúrne pamiatky.</t>
  </si>
  <si>
    <t>Podiel na základnom imaní  (v %)</t>
  </si>
  <si>
    <t>Účtovná jednotka uvádza k pohľadávkam ďalšie doplňujúce informácie:</t>
  </si>
  <si>
    <t>FM - finančný majetok</t>
  </si>
  <si>
    <t xml:space="preserve"> a finančných nákladov</t>
  </si>
  <si>
    <t>Vytvorené aplikáciou Poznamky_UZ_2012_nezisk_v1 © Equilibrium, s.r.o. 2012</t>
  </si>
  <si>
    <t>mala</t>
  </si>
  <si>
    <t>názov organizácie a sídlo</t>
  </si>
  <si>
    <t>pohľadávky</t>
  </si>
  <si>
    <t>riadok súvahy</t>
  </si>
  <si>
    <t>druh pohľadávky</t>
  </si>
  <si>
    <t>opis pohľadávky</t>
  </si>
  <si>
    <t>K bankovým úverom, pôžičkam a návratným finančným výpomociam uvádza ÚJ ďalšie informácie:</t>
  </si>
  <si>
    <t>prijala</t>
  </si>
  <si>
    <t>meno a priezvisko FO / názov PO</t>
  </si>
  <si>
    <t>bydlisko FO / sídlo PO</t>
  </si>
  <si>
    <r>
      <t xml:space="preserve">člen orgánu </t>
    </r>
    <r>
      <rPr>
        <sz val="8"/>
        <rFont val="Calibri"/>
        <family val="2"/>
        <charset val="238"/>
      </rPr>
      <t>(meno a priezvisko)</t>
    </r>
  </si>
  <si>
    <t>ocenila</t>
  </si>
  <si>
    <t xml:space="preserve">Ďalšie informácie </t>
  </si>
  <si>
    <t>Druh podmieneného aktíva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</si>
  <si>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</si>
  <si>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</si>
  <si>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</si>
  <si>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</si>
  <si>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</t>
  </si>
  <si>
    <t>Podmienené aktíva</t>
  </si>
  <si>
    <t>Účtovná jednotka uvádza k podmieneným aktívam ďalšie doplňujúce informácie:</t>
  </si>
  <si>
    <t>Podmienené pasíva</t>
  </si>
  <si>
    <t>podmienené pasíva.</t>
  </si>
  <si>
    <t>Druh podmieneného pasíva</t>
  </si>
  <si>
    <t>Informácie o skutočnostiach, ktoré nastali medzi dňom,  ku ktorému sa zostavuje účtovná závierka a dňom</t>
  </si>
  <si>
    <t>jej zostavenia</t>
  </si>
  <si>
    <t>vzorová tabuľka podľa opatrenia MF SR č. MF/24033/2011-74</t>
  </si>
  <si>
    <t>Stav na konci bezprostredne predchádzajúceho  ÚO</t>
  </si>
  <si>
    <t>Majetkové CP na obchodovanie</t>
  </si>
  <si>
    <t>Dlhové CP na obchodovanie</t>
  </si>
  <si>
    <t>Dlhové CP so splatnosťou do jedného roka držané do splatnosti</t>
  </si>
  <si>
    <t>Ostatné realizovateľné CP</t>
  </si>
  <si>
    <t>Obstarávanie krátkodobého FM</t>
  </si>
  <si>
    <t>Krátkodobý FM spolu</t>
  </si>
  <si>
    <t>Vplyv ocenenia na vlastné imanie</t>
  </si>
  <si>
    <t xml:space="preserve">Základné imanie: </t>
  </si>
  <si>
    <t>z toho:             nadačné imanie v nadácii</t>
  </si>
  <si>
    <t>Bežné ÚO</t>
  </si>
  <si>
    <t>Bezprostredne predchádzajúce ÚO</t>
  </si>
  <si>
    <t>Stav k poslednému dňu účtovného obdobia</t>
  </si>
  <si>
    <t>BÚO - bežné účtovné obdobie</t>
  </si>
  <si>
    <t>FO - fyzická osoba</t>
  </si>
  <si>
    <t>PO - právnická osoba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</si>
  <si>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</si>
  <si>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</si>
  <si>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založená dňa:</t>
  </si>
  <si>
    <t>uvádza</t>
  </si>
  <si>
    <t>neeviduje</t>
  </si>
  <si>
    <t>Paneurópska vysoká škola n.o.</t>
  </si>
  <si>
    <t xml:space="preserve">Tomášikova </t>
  </si>
  <si>
    <t>20</t>
  </si>
  <si>
    <t xml:space="preserve">Bratislava </t>
  </si>
  <si>
    <t>82909</t>
  </si>
  <si>
    <t>Tomášikova  20</t>
  </si>
  <si>
    <t>7</t>
  </si>
  <si>
    <t>4</t>
  </si>
  <si>
    <t>6</t>
  </si>
  <si>
    <t>5</t>
  </si>
  <si>
    <t>3</t>
  </si>
  <si>
    <t>9</t>
  </si>
  <si>
    <t>8</t>
  </si>
  <si>
    <t>c</t>
  </si>
  <si>
    <t>e</t>
  </si>
  <si>
    <t>r</t>
  </si>
  <si>
    <t>n</t>
  </si>
  <si>
    <t>a</t>
  </si>
  <si>
    <t>@</t>
  </si>
  <si>
    <t>m</t>
  </si>
  <si>
    <t>i</t>
  </si>
  <si>
    <t>.</t>
  </si>
  <si>
    <t>p</t>
  </si>
  <si>
    <t>u</t>
  </si>
  <si>
    <t>o</t>
  </si>
  <si>
    <t>Astra 99,s.r.o.ICO: 357 616 61</t>
  </si>
  <si>
    <t>Tematínska 10,851 05 Bratislava</t>
  </si>
  <si>
    <t>Stará stajňa, s.r.o.IČO:35 822 724</t>
  </si>
  <si>
    <t>Jašíkova 2,821 03 Bratislava</t>
  </si>
  <si>
    <t>AV TRADE,s.r.o. IČO:357 891 82</t>
  </si>
  <si>
    <t>GLOBALplus,s.r.o.IČO: 357 561 95</t>
  </si>
  <si>
    <t>Advokátska kancelária,IČO:360 652 26</t>
  </si>
  <si>
    <t>Dostojevského rad 1,811 09 Bratislava</t>
  </si>
  <si>
    <t>poskytuje všeob.prospešné služby v oblasti tvorby,ochrany,obnovy a prezentácie duchovných a kultúrnych hodnôt</t>
  </si>
  <si>
    <t>v oblasti vzdelávania,výchovy a rozvoja telesnej kultúry(§ 2 ods.2písm.e/zákona)</t>
  </si>
  <si>
    <t>v oblasti výskumu,vývoja,vedecko -technických služieb a informačných služieb(§2 ods.2 písm.f/zákona)</t>
  </si>
  <si>
    <t>organizovanie seminárov,prednášok,vydávanie odborných publikácií</t>
  </si>
  <si>
    <t>Ing.Miroslav Kurka-predseda</t>
  </si>
  <si>
    <t>Ing.Radan Junger</t>
  </si>
  <si>
    <t>JUDr.Ján Čarnogurský</t>
  </si>
  <si>
    <t>Ing.Alexander Ključnikov,PhD.</t>
  </si>
  <si>
    <t>nemá</t>
  </si>
  <si>
    <t>správna rada PEVŠ n.o.</t>
  </si>
  <si>
    <t xml:space="preserve">Dozorná rada PEVŠ n.o.: </t>
  </si>
  <si>
    <t>Sídlo účtovnej jednotky:Tomášikova 20, 821 02 Bratislava ,</t>
  </si>
  <si>
    <t>Identifikačné číslo organizácie:36 077 429</t>
  </si>
  <si>
    <t>Štatutárny zástupca: RNDr.Michal Mutňanský</t>
  </si>
  <si>
    <t>bola</t>
  </si>
  <si>
    <t>boli</t>
  </si>
  <si>
    <t>netvorila</t>
  </si>
  <si>
    <t xml:space="preserve">budovy  </t>
  </si>
  <si>
    <t>Spoločnosť má povinnosť overenia účtovnej závierky audítorom.Náklady na overenie účtovnej závierky</t>
  </si>
  <si>
    <t>spotreba materiálu</t>
  </si>
  <si>
    <t>opravy a udržiavanie</t>
  </si>
  <si>
    <t>cestovné</t>
  </si>
  <si>
    <t>náklady na reprezentáciu</t>
  </si>
  <si>
    <t>mzdové náklady,zák.sociálne poistenia,zák.sociálne náklady</t>
  </si>
  <si>
    <t>úroky</t>
  </si>
  <si>
    <t>Odpisy</t>
  </si>
  <si>
    <t>prenájom budov</t>
  </si>
  <si>
    <t>kooperácie</t>
  </si>
  <si>
    <t>informačný a knižn.systém</t>
  </si>
  <si>
    <t>propagácia,inzercia,reklama</t>
  </si>
  <si>
    <t>zmluvy o spolupráci</t>
  </si>
  <si>
    <t>služby dodavateľské</t>
  </si>
  <si>
    <t>ostatné</t>
  </si>
  <si>
    <t>doktorandské štipendiá</t>
  </si>
  <si>
    <t>fond na podporu VM a PE</t>
  </si>
  <si>
    <t>motivačné štipendiá</t>
  </si>
  <si>
    <t>erasmus čerpanie</t>
  </si>
  <si>
    <t>sociálne štipendiá</t>
  </si>
  <si>
    <t>príspevky študentom</t>
  </si>
  <si>
    <t>bankové poplatky</t>
  </si>
  <si>
    <t>N</t>
  </si>
  <si>
    <t xml:space="preserve">Najvýznamnejšími položkami  nákladov sú najmä:nájomné priestorov pre Paneurópsku vysokú školu n.o. </t>
  </si>
  <si>
    <t>mzdové náklady a zákonné sociálne poistenia</t>
  </si>
  <si>
    <t>odpisy DHM,DNM</t>
  </si>
  <si>
    <t>štipendiá  pre doktorandov</t>
  </si>
  <si>
    <t>školné</t>
  </si>
  <si>
    <t>tržby za vydané karty,taláre</t>
  </si>
  <si>
    <t>poplatky za prijímacie konanie</t>
  </si>
  <si>
    <t>dary od FO</t>
  </si>
  <si>
    <t>prijatý dar</t>
  </si>
  <si>
    <t>Na základe zmlúv o poskytnutí prostriedkov uzatvorených v zmysle zákona č.172/2005 Z.z.organizácií</t>
  </si>
  <si>
    <t>Na financovanie výdavkov vedecko-výskumných a vzdelávacích projektov vysokej školy,boli v účtovnom období</t>
  </si>
  <si>
    <t>prijaté finančné prostriedky z viacerých externých zdrojov.</t>
  </si>
  <si>
    <t>štátnej podpory výskumu a vývoja,boli prijaté finančné prostriedky určené na účel podpory riešenia</t>
  </si>
  <si>
    <t>dotácia</t>
  </si>
  <si>
    <t>projekty APVV</t>
  </si>
  <si>
    <t>Účtovná jednotka tvorí sociálny fond v zmysle Zákona č.152/1994 Z.z. o sociálnom fonde v platnom</t>
  </si>
  <si>
    <t>znení. Prostriedky sociálneho fondu boli použité na úhradu časti nákladov na stravovanie a zdravotnú starostlivosť.</t>
  </si>
  <si>
    <t>rezerva na dovolenku</t>
  </si>
  <si>
    <t>rezerva na nevyfakturovené sl.</t>
  </si>
  <si>
    <t>,ktorou je obstaraný dlhodobý majetok zo subvencií (dary,projekty),v súlade s platnou metodikou.</t>
  </si>
  <si>
    <t>PEVŠ n.o. založená dňa 13.10.2003,je registrovaná na Obv.úrade v Bratislave pod.r.č.OVSS-820/109/2003-NO</t>
  </si>
  <si>
    <t>Ing.Michal Kurka L.L.M</t>
  </si>
  <si>
    <t>rovnomerná</t>
  </si>
  <si>
    <t>25%</t>
  </si>
  <si>
    <t>nábytok a ostatné príslušenstvo</t>
  </si>
  <si>
    <t>16,66%</t>
  </si>
  <si>
    <t>software</t>
  </si>
  <si>
    <t>energie</t>
  </si>
  <si>
    <t>zmluvné  a ostatné pokuty a penále</t>
  </si>
  <si>
    <t>dary</t>
  </si>
  <si>
    <t>poskytnuté príspevky iným účtovným jednotkám</t>
  </si>
  <si>
    <t>poskytnuté príspevky fyzickým osobám</t>
  </si>
  <si>
    <t>nepoužila</t>
  </si>
  <si>
    <t>neprenajíma</t>
  </si>
  <si>
    <t>ERASMUS</t>
  </si>
  <si>
    <t xml:space="preserve">Na základe Zmluvy o poskytnutí grantov na projekty v rámci programu ERASMUS  </t>
  </si>
  <si>
    <t>tržby z nájmu</t>
  </si>
  <si>
    <t>Vláda SR uznesením č.725 zo dňa 14.7.2004 udelila štátny súhlas Paneurópskej vysokej škole n.o.,</t>
  </si>
  <si>
    <t>pôsobiť ako súkromná vysoká škola</t>
  </si>
  <si>
    <t>v zmysle zákona č.131/2002 Z.z. o vysokých školách</t>
  </si>
  <si>
    <t>vykonáva</t>
  </si>
  <si>
    <t>prenájom priestorov</t>
  </si>
  <si>
    <t>UNINOVA o.p.s.</t>
  </si>
  <si>
    <t>n.o.</t>
  </si>
  <si>
    <t>UNINOVA o.p.s. Praha 6,Wuchterlova 523/5,PSČ: 166 26 ,IČO: 28521994</t>
  </si>
  <si>
    <t>výpočtová technika,kopír.zar,</t>
  </si>
  <si>
    <t>dosahovala</t>
  </si>
  <si>
    <t>ostatné spolu</t>
  </si>
  <si>
    <t>nenastali</t>
  </si>
  <si>
    <t>majetok</t>
  </si>
  <si>
    <t>PROFKREATIS</t>
  </si>
  <si>
    <t>pôžička 2013</t>
  </si>
  <si>
    <t xml:space="preserve">ERASMUS </t>
  </si>
  <si>
    <t>doktorandi  -štipendiá</t>
  </si>
  <si>
    <t>ERASMUS-štipendiá</t>
  </si>
  <si>
    <t>poplatky za skúšku</t>
  </si>
  <si>
    <t>preplatky</t>
  </si>
  <si>
    <t>dary  finančné</t>
  </si>
  <si>
    <t>konferencie</t>
  </si>
  <si>
    <t>náklad z neuplatnenej DPH</t>
  </si>
  <si>
    <t xml:space="preserve">na dobu neurčitú </t>
  </si>
  <si>
    <t>Norsky fond</t>
  </si>
  <si>
    <t>Marketingova komunikácia V4</t>
  </si>
  <si>
    <t>pôžičky</t>
  </si>
  <si>
    <t>prenájom techniky a služby pri video a audiovizuálnych projektoch</t>
  </si>
  <si>
    <t>PhDr. Jaromíra Jungerová</t>
  </si>
  <si>
    <t>Bc.Bedřich Stančík</t>
  </si>
  <si>
    <t>doc.RNDr. Vladimír Krajčík,Ph.D.</t>
  </si>
  <si>
    <t>Dlhodobý nehmotný majetok v obstarávacej cene vo výške :1 415 401,10 EUR</t>
  </si>
  <si>
    <t>z toho obstaraný z projektov: 1 155 800,-EUR</t>
  </si>
  <si>
    <t>PROFKRERATIS</t>
  </si>
  <si>
    <t>ostatné,nevýznamné položky</t>
  </si>
  <si>
    <t>UTAR</t>
  </si>
  <si>
    <t>účtovným ziskom.</t>
  </si>
  <si>
    <t>rezerva na nevyfakt.sl.</t>
  </si>
  <si>
    <t>Chcem skryť riadok.</t>
  </si>
  <si>
    <t>na podsúvahových účtoch sú zachytené umelecké diela v hodnote 160 329,98,-EUR</t>
  </si>
  <si>
    <t>spolufinancovanie</t>
  </si>
  <si>
    <t>poistné</t>
  </si>
  <si>
    <t>príspevky a dary od fyzických osôb  účet 663-              0,00 EUR</t>
  </si>
  <si>
    <t>Organizácia eviduje na r. 97 súvahy   bankové výpomoci a pôžičky sumu 153 696,31 Eur,na účte 249 -005 firma GLOBALplus,s.r.o. .</t>
  </si>
  <si>
    <t>EUR</t>
  </si>
  <si>
    <t>GLOBALplus,s.r.o.</t>
  </si>
  <si>
    <t>Nadačný fond  podnikavosti k prosperite</t>
  </si>
  <si>
    <t>grant</t>
  </si>
  <si>
    <t>manká,škody,ost.náklady</t>
  </si>
  <si>
    <t xml:space="preserve">a  </t>
  </si>
  <si>
    <t xml:space="preserve">a </t>
  </si>
  <si>
    <t>Učtovná závierka k 31.8.2018</t>
  </si>
  <si>
    <t>výsledok hospodárenia po zdanení :  strata  - 13 417,70 Kč</t>
  </si>
  <si>
    <t>náklady celkom : 2 556 905,22 Kč</t>
  </si>
  <si>
    <t>pasíva celkom: 237 895,32,-Kč</t>
  </si>
  <si>
    <t>výnosy celkom :2 543 487,52Kč</t>
  </si>
  <si>
    <t>aktíva celkom:  237 895,32,-Kč ,</t>
  </si>
  <si>
    <t>Dlhodobý hmotný majetok v obstarávacej cene vo výške : 3 015 703,58 EUR</t>
  </si>
  <si>
    <t>z toho obstaraný z projektov : 270 000,21 EUR</t>
  </si>
  <si>
    <t>ostatné nevýznamné položky 2018/2019</t>
  </si>
  <si>
    <t>Účtovná jednotka vykazuje na účte 384-Výnosy budúcich období zostatok vo výške 1 890 354,00 EUR</t>
  </si>
  <si>
    <t>Významnou položkou je školné na akademický rok 2018/2019 v čiastke 1 538 557,-EUR a položka 351 797,00,-EUR</t>
  </si>
  <si>
    <t>602-015 tržby z nájmu v sume                134 189,06 Eur</t>
  </si>
  <si>
    <t>kurzy,knižnica,</t>
  </si>
  <si>
    <t>poplatky za rigor. ,promocie</t>
  </si>
  <si>
    <t>projektov výskumu a vývoja spolu v sume 168 229,-EUR.</t>
  </si>
  <si>
    <t>Nadačný fond  podnikavosti k prosperite v sume  6  699,-EUR</t>
  </si>
  <si>
    <t xml:space="preserve">k 31.8.2018,ktoré vykonala spločnosť  INTERAUDIT Group,s.r.o.,auditorská spoločnosť licencia UDVA č. 168 </t>
  </si>
  <si>
    <t xml:space="preserve">v účtovnom období predstavujú sumu  4 200,-EUR s DPH </t>
  </si>
  <si>
    <t>ostatné,tvorba opravných položiek</t>
  </si>
  <si>
    <t>programy LLM</t>
  </si>
  <si>
    <t xml:space="preserve">prijaté finančné dary                             účet  646-   155 164,12 EUR </t>
  </si>
  <si>
    <t>boli zúčtované finančné prostriedky v akademickom roku 2017/2018 v sume 274 175,-EUR</t>
  </si>
  <si>
    <t>Marketingová komunikácia V4 v sume 3 027,89-EUR,</t>
  </si>
  <si>
    <t>prenájom budov,zmluvy o spolupráci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</si>
</sst>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.5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8.5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0"/>
      <name val="Calibri"/>
      <family val="2"/>
      <charset val="238"/>
    </font>
    <font>
      <sz val="9.5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indexed="10"/>
      <name val="Calibri"/>
      <family val="2"/>
      <charset val="238"/>
    </font>
    <font>
      <sz val="6.5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sz val="7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8"/>
      <color theme="3" tint="0.39997558519241921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8"/>
      <color theme="10"/>
      <name val="Calibri"/>
      <family val="2"/>
      <charset val="238"/>
    </font>
    <font>
      <b/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5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</font>
    <font>
      <sz val="8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636">
    <xf numFmtId="0" fontId="0" fillId="0" borderId="0" xfId="0"/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20" fillId="3" borderId="0" xfId="0" applyFont="1" applyFill="1" applyProtection="1">
      <protection hidden="1"/>
    </xf>
    <xf numFmtId="0" fontId="22" fillId="3" borderId="0" xfId="0" applyFont="1" applyFill="1" applyProtection="1">
      <protection hidden="1"/>
    </xf>
    <xf numFmtId="49" fontId="15" fillId="3" borderId="0" xfId="0" applyNumberFormat="1" applyFont="1" applyFill="1" applyProtection="1">
      <protection hidden="1"/>
    </xf>
    <xf numFmtId="0" fontId="14" fillId="3" borderId="0" xfId="0" applyFont="1" applyFill="1" applyBorder="1" applyAlignment="1" applyProtection="1">
      <alignment horizontal="center"/>
      <protection hidden="1"/>
    </xf>
    <xf numFmtId="0" fontId="39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49" fontId="20" fillId="3" borderId="0" xfId="0" applyNumberFormat="1" applyFont="1" applyFill="1" applyAlignment="1" applyProtection="1">
      <alignment horizontal="center"/>
      <protection hidden="1"/>
    </xf>
    <xf numFmtId="0" fontId="6" fillId="3" borderId="0" xfId="0" applyFont="1" applyFill="1" applyProtection="1">
      <protection hidden="1"/>
    </xf>
    <xf numFmtId="0" fontId="15" fillId="3" borderId="1" xfId="0" applyFont="1" applyFill="1" applyBorder="1" applyProtection="1">
      <protection hidden="1"/>
    </xf>
    <xf numFmtId="0" fontId="15" fillId="3" borderId="2" xfId="0" applyFont="1" applyFill="1" applyBorder="1" applyProtection="1">
      <protection hidden="1"/>
    </xf>
    <xf numFmtId="0" fontId="15" fillId="3" borderId="3" xfId="0" applyFont="1" applyFill="1" applyBorder="1" applyProtection="1">
      <protection hidden="1"/>
    </xf>
    <xf numFmtId="0" fontId="15" fillId="3" borderId="4" xfId="0" applyFont="1" applyFill="1" applyBorder="1" applyProtection="1">
      <protection hidden="1"/>
    </xf>
    <xf numFmtId="0" fontId="15" fillId="3" borderId="0" xfId="0" applyFont="1" applyFill="1" applyBorder="1" applyProtection="1">
      <protection hidden="1"/>
    </xf>
    <xf numFmtId="0" fontId="15" fillId="3" borderId="5" xfId="0" applyFont="1" applyFill="1" applyBorder="1" applyProtection="1">
      <protection hidden="1"/>
    </xf>
    <xf numFmtId="0" fontId="5" fillId="3" borderId="0" xfId="0" applyFont="1" applyFill="1" applyProtection="1">
      <protection hidden="1"/>
    </xf>
    <xf numFmtId="49" fontId="0" fillId="3" borderId="0" xfId="0" applyNumberFormat="1" applyFill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0" fillId="3" borderId="0" xfId="0" applyFill="1" applyAlignment="1" applyProtection="1">
      <protection hidden="1"/>
    </xf>
    <xf numFmtId="0" fontId="10" fillId="3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5" fillId="2" borderId="0" xfId="0" applyFont="1" applyFill="1" applyProtection="1">
      <protection hidden="1"/>
    </xf>
    <xf numFmtId="0" fontId="0" fillId="3" borderId="0" xfId="0" applyFont="1" applyFill="1" applyProtection="1">
      <protection hidden="1"/>
    </xf>
    <xf numFmtId="0" fontId="0" fillId="3" borderId="0" xfId="0" applyFill="1" applyBorder="1" applyAlignment="1" applyProtection="1">
      <alignment horizontal="left"/>
      <protection hidden="1"/>
    </xf>
    <xf numFmtId="3" fontId="10" fillId="3" borderId="0" xfId="0" applyNumberFormat="1" applyFont="1" applyFill="1" applyBorder="1" applyAlignment="1" applyProtection="1">
      <alignment horizontal="center"/>
      <protection hidden="1"/>
    </xf>
    <xf numFmtId="0" fontId="10" fillId="3" borderId="0" xfId="0" applyFont="1" applyFill="1" applyBorder="1" applyAlignment="1" applyProtection="1">
      <alignment horizontal="center"/>
      <protection hidden="1"/>
    </xf>
    <xf numFmtId="0" fontId="2" fillId="3" borderId="0" xfId="0" applyFont="1" applyFill="1" applyProtection="1">
      <protection hidden="1"/>
    </xf>
    <xf numFmtId="0" fontId="10" fillId="3" borderId="0" xfId="0" applyFont="1" applyFill="1" applyAlignment="1" applyProtection="1"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14" fillId="3" borderId="6" xfId="0" applyNumberFormat="1" applyFont="1" applyFill="1" applyBorder="1" applyAlignment="1" applyProtection="1">
      <alignment horizontal="center" vertical="center"/>
      <protection hidden="1"/>
    </xf>
    <xf numFmtId="0" fontId="38" fillId="0" borderId="6" xfId="0" applyFont="1" applyFill="1" applyBorder="1" applyAlignment="1" applyProtection="1">
      <alignment horizontal="center" vertical="center"/>
      <protection hidden="1"/>
    </xf>
    <xf numFmtId="0" fontId="0" fillId="3" borderId="0" xfId="0" applyFill="1" applyProtection="1">
      <protection locked="0" hidden="1"/>
    </xf>
    <xf numFmtId="0" fontId="6" fillId="3" borderId="0" xfId="0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3" borderId="0" xfId="0" applyFill="1" applyBorder="1" applyProtection="1">
      <protection locked="0" hidden="1"/>
    </xf>
    <xf numFmtId="3" fontId="16" fillId="4" borderId="0" xfId="0" applyNumberFormat="1" applyFont="1" applyFill="1" applyBorder="1" applyAlignment="1" applyProtection="1">
      <alignment horizontal="center" vertical="center"/>
      <protection locked="0" hidden="1"/>
    </xf>
    <xf numFmtId="0" fontId="40" fillId="3" borderId="0" xfId="0" applyFont="1" applyFill="1" applyProtection="1">
      <protection locked="0" hidden="1"/>
    </xf>
    <xf numFmtId="0" fontId="10" fillId="3" borderId="0" xfId="0" applyFont="1" applyFill="1" applyAlignment="1" applyProtection="1">
      <alignment horizontal="center"/>
      <protection locked="0" hidden="1"/>
    </xf>
    <xf numFmtId="0" fontId="38" fillId="3" borderId="0" xfId="0" applyFont="1" applyFill="1" applyProtection="1">
      <protection hidden="1"/>
    </xf>
    <xf numFmtId="0" fontId="0" fillId="3" borderId="0" xfId="0" applyFill="1" applyBorder="1" applyAlignment="1" applyProtection="1">
      <alignment horizontal="left"/>
      <protection locked="0" hidden="1"/>
    </xf>
    <xf numFmtId="0" fontId="41" fillId="5" borderId="7" xfId="0" applyFont="1" applyFill="1" applyBorder="1" applyProtection="1">
      <protection hidden="1"/>
    </xf>
    <xf numFmtId="0" fontId="42" fillId="5" borderId="8" xfId="0" applyFont="1" applyFill="1" applyBorder="1" applyProtection="1">
      <protection hidden="1"/>
    </xf>
    <xf numFmtId="0" fontId="41" fillId="5" borderId="8" xfId="0" applyFont="1" applyFill="1" applyBorder="1" applyProtection="1">
      <protection hidden="1"/>
    </xf>
    <xf numFmtId="0" fontId="42" fillId="5" borderId="9" xfId="0" applyFont="1" applyFill="1" applyBorder="1" applyProtection="1">
      <protection hidden="1"/>
    </xf>
    <xf numFmtId="0" fontId="43" fillId="5" borderId="8" xfId="0" applyFont="1" applyFill="1" applyBorder="1" applyAlignment="1" applyProtection="1">
      <protection hidden="1"/>
    </xf>
    <xf numFmtId="0" fontId="38" fillId="3" borderId="0" xfId="0" applyFont="1" applyFill="1" applyAlignment="1" applyProtection="1">
      <protection hidden="1"/>
    </xf>
    <xf numFmtId="0" fontId="40" fillId="3" borderId="0" xfId="0" applyFont="1" applyFill="1" applyProtection="1">
      <protection hidden="1"/>
    </xf>
    <xf numFmtId="0" fontId="0" fillId="3" borderId="6" xfId="0" applyFill="1" applyBorder="1" applyProtection="1">
      <protection hidden="1"/>
    </xf>
    <xf numFmtId="0" fontId="44" fillId="3" borderId="0" xfId="0" applyFont="1" applyFill="1" applyProtection="1">
      <protection hidden="1"/>
    </xf>
    <xf numFmtId="0" fontId="0" fillId="3" borderId="0" xfId="0" applyFont="1" applyFill="1" applyAlignment="1" applyProtection="1">
      <protection hidden="1"/>
    </xf>
    <xf numFmtId="0" fontId="45" fillId="3" borderId="0" xfId="0" applyFont="1" applyFill="1" applyProtection="1">
      <protection hidden="1"/>
    </xf>
    <xf numFmtId="0" fontId="46" fillId="3" borderId="0" xfId="0" applyFont="1" applyFill="1" applyProtection="1">
      <protection hidden="1"/>
    </xf>
    <xf numFmtId="49" fontId="0" fillId="3" borderId="0" xfId="0" applyNumberFormat="1" applyFill="1" applyAlignment="1" applyProtection="1">
      <alignment horizontal="center"/>
      <protection locked="0" hidden="1"/>
    </xf>
    <xf numFmtId="0" fontId="38" fillId="4" borderId="0" xfId="0" applyFont="1" applyFill="1" applyAlignment="1" applyProtection="1">
      <alignment horizontal="center" vertical="center"/>
      <protection hidden="1"/>
    </xf>
    <xf numFmtId="0" fontId="40" fillId="4" borderId="0" xfId="0" applyFont="1" applyFill="1" applyAlignment="1" applyProtection="1">
      <alignment horizontal="center" vertical="center"/>
      <protection hidden="1"/>
    </xf>
    <xf numFmtId="0" fontId="40" fillId="4" borderId="0" xfId="0" applyFont="1" applyFill="1" applyAlignment="1" applyProtection="1">
      <alignment horizontal="center" vertical="center"/>
      <protection locked="0" hidden="1"/>
    </xf>
    <xf numFmtId="0" fontId="29" fillId="4" borderId="0" xfId="0" applyFont="1" applyFill="1" applyAlignment="1" applyProtection="1">
      <alignment horizontal="center" vertical="center"/>
      <protection locked="0"/>
    </xf>
    <xf numFmtId="0" fontId="29" fillId="4" borderId="0" xfId="0" applyFont="1" applyFill="1" applyBorder="1" applyAlignment="1" applyProtection="1">
      <alignment horizontal="center" vertical="center"/>
      <protection locked="0" hidden="1"/>
    </xf>
    <xf numFmtId="0" fontId="45" fillId="4" borderId="0" xfId="0" applyFont="1" applyFill="1" applyAlignment="1" applyProtection="1">
      <alignment horizontal="center" vertical="center"/>
      <protection locked="0" hidden="1"/>
    </xf>
    <xf numFmtId="0" fontId="29" fillId="4" borderId="0" xfId="0" applyFont="1" applyFill="1" applyAlignment="1" applyProtection="1">
      <alignment horizontal="center" vertical="center"/>
      <protection locked="0" hidden="1"/>
    </xf>
    <xf numFmtId="0" fontId="40" fillId="3" borderId="0" xfId="0" applyFont="1" applyFill="1" applyAlignment="1" applyProtection="1">
      <alignment horizontal="center" vertical="center"/>
      <protection hidden="1"/>
    </xf>
    <xf numFmtId="49" fontId="14" fillId="6" borderId="6" xfId="0" applyNumberFormat="1" applyFont="1" applyFill="1" applyBorder="1" applyAlignment="1" applyProtection="1">
      <alignment horizontal="center" shrinkToFit="1"/>
      <protection locked="0"/>
    </xf>
    <xf numFmtId="0" fontId="14" fillId="6" borderId="6" xfId="0" applyFont="1" applyFill="1" applyBorder="1" applyAlignment="1" applyProtection="1">
      <alignment horizontal="center" shrinkToFit="1"/>
      <protection locked="0"/>
    </xf>
    <xf numFmtId="49" fontId="14" fillId="6" borderId="6" xfId="0" applyNumberFormat="1" applyFont="1" applyFill="1" applyBorder="1" applyAlignment="1" applyProtection="1">
      <alignment horizontal="center" vertical="center" shrinkToFit="1"/>
      <protection locked="0"/>
    </xf>
    <xf numFmtId="0" fontId="47" fillId="3" borderId="0" xfId="0" applyFont="1" applyFill="1" applyProtection="1">
      <protection hidden="1"/>
    </xf>
    <xf numFmtId="0" fontId="29" fillId="4" borderId="0" xfId="0" applyFont="1" applyFill="1" applyBorder="1" applyAlignment="1" applyProtection="1">
      <alignment horizontal="center" vertical="center"/>
      <protection hidden="1"/>
    </xf>
    <xf numFmtId="0" fontId="45" fillId="4" borderId="0" xfId="0" applyFon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/>
      <protection locked="0" hidden="1"/>
    </xf>
    <xf numFmtId="14" fontId="4" fillId="3" borderId="0" xfId="0" applyNumberFormat="1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0" fillId="4" borderId="0" xfId="0" applyFont="1" applyFill="1" applyAlignment="1" applyProtection="1">
      <alignment horizontal="center" vertical="center"/>
      <protection hidden="1"/>
    </xf>
    <xf numFmtId="0" fontId="0" fillId="4" borderId="0" xfId="0" applyFont="1" applyFill="1" applyAlignment="1" applyProtection="1">
      <alignment horizontal="center" vertical="center"/>
      <protection locked="0" hidden="1"/>
    </xf>
    <xf numFmtId="0" fontId="12" fillId="3" borderId="0" xfId="0" applyFont="1" applyFill="1" applyProtection="1">
      <protection locked="0" hidden="1"/>
    </xf>
    <xf numFmtId="14" fontId="10" fillId="3" borderId="0" xfId="0" applyNumberFormat="1" applyFont="1" applyFill="1" applyAlignment="1" applyProtection="1">
      <alignment horizontal="center"/>
      <protection locked="0" hidden="1"/>
    </xf>
    <xf numFmtId="0" fontId="48" fillId="3" borderId="0" xfId="0" applyFont="1" applyFill="1" applyProtection="1">
      <protection hidden="1"/>
    </xf>
    <xf numFmtId="0" fontId="49" fillId="3" borderId="0" xfId="0" applyFont="1" applyFill="1" applyProtection="1">
      <protection hidden="1"/>
    </xf>
    <xf numFmtId="0" fontId="16" fillId="3" borderId="0" xfId="0" applyFont="1" applyFill="1" applyProtection="1">
      <protection hidden="1"/>
    </xf>
    <xf numFmtId="0" fontId="40" fillId="3" borderId="0" xfId="0" applyFont="1" applyFill="1" applyAlignment="1" applyProtection="1">
      <alignment horizontal="center"/>
      <protection hidden="1"/>
    </xf>
    <xf numFmtId="0" fontId="32" fillId="3" borderId="0" xfId="0" applyFont="1" applyFill="1" applyProtection="1">
      <protection hidden="1"/>
    </xf>
    <xf numFmtId="0" fontId="40" fillId="3" borderId="0" xfId="0" applyFont="1" applyFill="1" applyBorder="1" applyProtection="1">
      <protection hidden="1"/>
    </xf>
    <xf numFmtId="0" fontId="40" fillId="7" borderId="0" xfId="0" applyFont="1" applyFill="1" applyProtection="1">
      <protection hidden="1"/>
    </xf>
    <xf numFmtId="0" fontId="45" fillId="7" borderId="0" xfId="0" applyFont="1" applyFill="1" applyAlignment="1" applyProtection="1">
      <alignment horizontal="center" vertical="center"/>
      <protection hidden="1"/>
    </xf>
    <xf numFmtId="0" fontId="40" fillId="7" borderId="0" xfId="0" applyFont="1" applyFill="1" applyAlignment="1" applyProtection="1">
      <alignment horizontal="center" vertical="center"/>
      <protection hidden="1"/>
    </xf>
    <xf numFmtId="0" fontId="29" fillId="7" borderId="0" xfId="0" applyFont="1" applyFill="1" applyBorder="1" applyAlignment="1" applyProtection="1">
      <alignment horizontal="center" vertical="center"/>
      <protection hidden="1"/>
    </xf>
    <xf numFmtId="0" fontId="40" fillId="8" borderId="0" xfId="0" applyFont="1" applyFill="1" applyProtection="1">
      <protection hidden="1"/>
    </xf>
    <xf numFmtId="0" fontId="40" fillId="9" borderId="0" xfId="0" applyFont="1" applyFill="1" applyProtection="1">
      <protection hidden="1"/>
    </xf>
    <xf numFmtId="0" fontId="50" fillId="3" borderId="0" xfId="0" applyFont="1" applyFill="1" applyProtection="1">
      <protection hidden="1"/>
    </xf>
    <xf numFmtId="0" fontId="51" fillId="3" borderId="0" xfId="1" applyFont="1" applyFill="1" applyAlignment="1" applyProtection="1">
      <protection hidden="1"/>
    </xf>
    <xf numFmtId="0" fontId="38" fillId="6" borderId="0" xfId="0" applyFont="1" applyFill="1" applyAlignment="1" applyProtection="1">
      <alignment horizontal="center" vertical="center"/>
      <protection locked="0" hidden="1"/>
    </xf>
    <xf numFmtId="0" fontId="14" fillId="3" borderId="0" xfId="0" applyFont="1" applyFill="1" applyAlignment="1" applyProtection="1">
      <alignment horizontal="left" shrinkToFit="1"/>
      <protection hidden="1"/>
    </xf>
    <xf numFmtId="0" fontId="52" fillId="3" borderId="0" xfId="0" applyFont="1" applyFill="1" applyAlignment="1" applyProtection="1">
      <alignment horizontal="left" shrinkToFit="1"/>
      <protection hidden="1"/>
    </xf>
    <xf numFmtId="0" fontId="0" fillId="3" borderId="0" xfId="0" applyFill="1" applyBorder="1" applyProtection="1">
      <protection hidden="1"/>
    </xf>
    <xf numFmtId="0" fontId="14" fillId="3" borderId="0" xfId="0" applyFont="1" applyFill="1" applyAlignment="1" applyProtection="1">
      <protection hidden="1"/>
    </xf>
    <xf numFmtId="0" fontId="20" fillId="3" borderId="0" xfId="0" applyFont="1" applyFill="1" applyAlignment="1" applyProtection="1">
      <protection hidden="1"/>
    </xf>
    <xf numFmtId="14" fontId="14" fillId="3" borderId="0" xfId="0" applyNumberFormat="1" applyFont="1" applyFill="1" applyAlignment="1" applyProtection="1">
      <protection hidden="1"/>
    </xf>
    <xf numFmtId="0" fontId="0" fillId="0" borderId="0" xfId="0" applyFont="1" applyProtection="1">
      <protection hidden="1"/>
    </xf>
    <xf numFmtId="0" fontId="5" fillId="3" borderId="0" xfId="0" applyFont="1" applyFill="1" applyBorder="1" applyAlignment="1" applyProtection="1">
      <alignment horizontal="left"/>
      <protection hidden="1"/>
    </xf>
    <xf numFmtId="0" fontId="0" fillId="3" borderId="10" xfId="0" applyFill="1" applyBorder="1" applyAlignment="1" applyProtection="1">
      <protection hidden="1"/>
    </xf>
    <xf numFmtId="0" fontId="0" fillId="3" borderId="11" xfId="0" applyFill="1" applyBorder="1" applyAlignment="1" applyProtection="1">
      <protection hidden="1"/>
    </xf>
    <xf numFmtId="0" fontId="45" fillId="7" borderId="0" xfId="0" applyFont="1" applyFill="1" applyProtection="1">
      <protection hidden="1"/>
    </xf>
    <xf numFmtId="0" fontId="0" fillId="10" borderId="0" xfId="0" applyFill="1" applyProtection="1">
      <protection hidden="1"/>
    </xf>
    <xf numFmtId="0" fontId="53" fillId="3" borderId="0" xfId="0" applyFont="1" applyFill="1" applyAlignment="1" applyProtection="1">
      <alignment horizontal="center"/>
      <protection hidden="1"/>
    </xf>
    <xf numFmtId="0" fontId="38" fillId="10" borderId="0" xfId="0" applyFont="1" applyFill="1" applyAlignment="1" applyProtection="1">
      <alignment horizontal="left"/>
      <protection hidden="1"/>
    </xf>
    <xf numFmtId="0" fontId="35" fillId="3" borderId="0" xfId="0" applyFont="1" applyFill="1" applyProtection="1">
      <protection hidden="1"/>
    </xf>
    <xf numFmtId="0" fontId="53" fillId="10" borderId="0" xfId="0" applyFont="1" applyFill="1" applyAlignment="1" applyProtection="1">
      <alignment horizontal="left"/>
      <protection hidden="1"/>
    </xf>
    <xf numFmtId="0" fontId="53" fillId="10" borderId="0" xfId="0" applyFont="1" applyFill="1" applyAlignment="1" applyProtection="1">
      <alignment horizontal="center"/>
      <protection hidden="1"/>
    </xf>
    <xf numFmtId="16" fontId="53" fillId="10" borderId="0" xfId="0" applyNumberFormat="1" applyFont="1" applyFill="1" applyAlignment="1" applyProtection="1">
      <alignment horizontal="center"/>
      <protection hidden="1"/>
    </xf>
    <xf numFmtId="0" fontId="54" fillId="3" borderId="0" xfId="0" applyFont="1" applyFill="1" applyProtection="1">
      <protection hidden="1"/>
    </xf>
    <xf numFmtId="0" fontId="35" fillId="3" borderId="0" xfId="0" applyFont="1" applyFill="1" applyAlignment="1" applyProtection="1">
      <protection hidden="1"/>
    </xf>
    <xf numFmtId="0" fontId="55" fillId="3" borderId="0" xfId="0" applyFont="1" applyFill="1" applyProtection="1">
      <protection hidden="1"/>
    </xf>
    <xf numFmtId="0" fontId="35" fillId="3" borderId="0" xfId="0" applyFont="1" applyFill="1" applyAlignment="1" applyProtection="1">
      <alignment horizontal="center"/>
      <protection hidden="1"/>
    </xf>
    <xf numFmtId="0" fontId="56" fillId="3" borderId="0" xfId="0" applyFont="1" applyFill="1" applyProtection="1">
      <protection hidden="1"/>
    </xf>
    <xf numFmtId="0" fontId="35" fillId="3" borderId="0" xfId="0" applyFont="1" applyFill="1" applyBorder="1" applyProtection="1">
      <protection hidden="1"/>
    </xf>
    <xf numFmtId="0" fontId="37" fillId="10" borderId="0" xfId="0" applyFont="1" applyFill="1" applyAlignment="1" applyProtection="1">
      <alignment horizontal="center" vertical="center"/>
      <protection hidden="1"/>
    </xf>
    <xf numFmtId="0" fontId="0" fillId="3" borderId="0" xfId="0" applyFill="1"/>
    <xf numFmtId="0" fontId="22" fillId="3" borderId="0" xfId="0" applyFont="1" applyFill="1" applyAlignment="1" applyProtection="1">
      <alignment wrapText="1"/>
      <protection hidden="1"/>
    </xf>
    <xf numFmtId="0" fontId="29" fillId="3" borderId="0" xfId="0" applyFont="1" applyFill="1" applyProtection="1">
      <protection hidden="1"/>
    </xf>
    <xf numFmtId="0" fontId="57" fillId="5" borderId="8" xfId="0" applyFont="1" applyFill="1" applyBorder="1" applyAlignment="1" applyProtection="1">
      <protection hidden="1"/>
    </xf>
    <xf numFmtId="0" fontId="0" fillId="7" borderId="0" xfId="0" applyFill="1" applyProtection="1">
      <protection hidden="1"/>
    </xf>
    <xf numFmtId="0" fontId="0" fillId="7" borderId="0" xfId="0" applyFill="1" applyProtection="1">
      <protection locked="0" hidden="1"/>
    </xf>
    <xf numFmtId="0" fontId="1" fillId="3" borderId="0" xfId="0" applyFont="1" applyFill="1" applyProtection="1">
      <protection hidden="1"/>
    </xf>
    <xf numFmtId="0" fontId="4" fillId="3" borderId="0" xfId="0" applyFont="1" applyFill="1" applyAlignment="1" applyProtection="1">
      <protection locked="0"/>
    </xf>
    <xf numFmtId="0" fontId="40" fillId="4" borderId="0" xfId="0" applyFont="1" applyFill="1" applyAlignment="1" applyProtection="1">
      <alignment horizontal="center" vertical="center" wrapText="1"/>
      <protection locked="0" hidden="1"/>
    </xf>
    <xf numFmtId="0" fontId="0" fillId="3" borderId="0" xfId="0" applyFill="1" applyAlignment="1" applyProtection="1">
      <alignment wrapText="1"/>
      <protection locked="0" hidden="1"/>
    </xf>
    <xf numFmtId="0" fontId="0" fillId="3" borderId="0" xfId="0" applyFill="1" applyAlignment="1" applyProtection="1">
      <alignment wrapText="1"/>
      <protection hidden="1"/>
    </xf>
    <xf numFmtId="0" fontId="35" fillId="3" borderId="0" xfId="0" applyFont="1" applyFill="1" applyAlignment="1" applyProtection="1">
      <alignment wrapText="1"/>
      <protection hidden="1"/>
    </xf>
    <xf numFmtId="0" fontId="57" fillId="5" borderId="9" xfId="0" applyFont="1" applyFill="1" applyBorder="1" applyAlignment="1" applyProtection="1">
      <protection hidden="1"/>
    </xf>
    <xf numFmtId="3" fontId="10" fillId="3" borderId="12" xfId="0" applyNumberFormat="1" applyFont="1" applyFill="1" applyBorder="1" applyAlignment="1" applyProtection="1">
      <alignment vertical="center" wrapText="1"/>
      <protection hidden="1"/>
    </xf>
    <xf numFmtId="3" fontId="10" fillId="3" borderId="13" xfId="0" applyNumberFormat="1" applyFont="1" applyFill="1" applyBorder="1" applyAlignment="1" applyProtection="1">
      <alignment vertical="center" wrapText="1"/>
      <protection hidden="1"/>
    </xf>
    <xf numFmtId="3" fontId="10" fillId="3" borderId="14" xfId="0" applyNumberFormat="1" applyFont="1" applyFill="1" applyBorder="1" applyAlignment="1" applyProtection="1">
      <alignment vertical="center" wrapText="1"/>
      <protection hidden="1"/>
    </xf>
    <xf numFmtId="3" fontId="10" fillId="3" borderId="15" xfId="0" applyNumberFormat="1" applyFont="1" applyFill="1" applyBorder="1" applyAlignment="1" applyProtection="1">
      <alignment vertical="center" wrapText="1"/>
      <protection hidden="1"/>
    </xf>
    <xf numFmtId="3" fontId="10" fillId="3" borderId="16" xfId="0" applyNumberFormat="1" applyFont="1" applyFill="1" applyBorder="1" applyAlignment="1" applyProtection="1">
      <alignment vertical="center" wrapText="1"/>
      <protection hidden="1"/>
    </xf>
    <xf numFmtId="0" fontId="37" fillId="3" borderId="0" xfId="0" applyFont="1" applyFill="1" applyAlignment="1" applyProtection="1">
      <alignment horizontal="center"/>
      <protection hidden="1"/>
    </xf>
    <xf numFmtId="0" fontId="37" fillId="3" borderId="0" xfId="0" applyFont="1" applyFill="1" applyAlignment="1" applyProtection="1">
      <alignment horizontal="left"/>
      <protection hidden="1"/>
    </xf>
    <xf numFmtId="16" fontId="37" fillId="3" borderId="0" xfId="0" applyNumberFormat="1" applyFont="1" applyFill="1" applyAlignment="1" applyProtection="1">
      <alignment horizontal="center"/>
      <protection hidden="1"/>
    </xf>
    <xf numFmtId="0" fontId="35" fillId="3" borderId="0" xfId="0" applyFont="1" applyFill="1" applyAlignment="1" applyProtection="1">
      <alignment horizontal="left"/>
      <protection hidden="1"/>
    </xf>
    <xf numFmtId="0" fontId="0" fillId="3" borderId="0" xfId="0" applyFill="1" applyAlignment="1" applyProtection="1">
      <alignment vertical="center"/>
      <protection hidden="1"/>
    </xf>
    <xf numFmtId="0" fontId="37" fillId="3" borderId="0" xfId="0" applyNumberFormat="1" applyFont="1" applyFill="1" applyProtection="1">
      <protection hidden="1"/>
    </xf>
    <xf numFmtId="0" fontId="35" fillId="3" borderId="0" xfId="0" applyFont="1" applyFill="1" applyAlignment="1" applyProtection="1">
      <alignment horizontal="right"/>
      <protection hidden="1"/>
    </xf>
    <xf numFmtId="0" fontId="50" fillId="3" borderId="0" xfId="0" applyFont="1" applyFill="1" applyAlignment="1" applyProtection="1">
      <alignment vertical="center"/>
      <protection hidden="1"/>
    </xf>
    <xf numFmtId="0" fontId="0" fillId="6" borderId="0" xfId="0" applyFill="1" applyAlignment="1" applyProtection="1">
      <alignment vertical="center"/>
      <protection locked="0" hidden="1"/>
    </xf>
    <xf numFmtId="0" fontId="58" fillId="6" borderId="0" xfId="0" applyFont="1" applyFill="1" applyAlignment="1" applyProtection="1">
      <alignment vertical="center"/>
      <protection hidden="1"/>
    </xf>
    <xf numFmtId="0" fontId="58" fillId="11" borderId="0" xfId="0" applyFont="1" applyFill="1" applyAlignment="1" applyProtection="1">
      <alignment vertical="center"/>
      <protection hidden="1"/>
    </xf>
    <xf numFmtId="0" fontId="59" fillId="6" borderId="0" xfId="0" applyFont="1" applyFill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39" fillId="3" borderId="0" xfId="0" applyFont="1" applyFill="1" applyAlignment="1" applyProtection="1">
      <alignment vertical="center"/>
      <protection hidden="1"/>
    </xf>
    <xf numFmtId="0" fontId="46" fillId="3" borderId="0" xfId="0" applyFont="1" applyFill="1" applyAlignment="1" applyProtection="1">
      <alignment vertical="center"/>
      <protection hidden="1"/>
    </xf>
    <xf numFmtId="0" fontId="51" fillId="3" borderId="0" xfId="1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50" fillId="3" borderId="0" xfId="0" applyFont="1" applyFill="1" applyAlignment="1" applyProtection="1">
      <alignment vertical="center" wrapText="1"/>
      <protection hidden="1"/>
    </xf>
    <xf numFmtId="0" fontId="0" fillId="6" borderId="0" xfId="0" applyFill="1" applyAlignment="1" applyProtection="1">
      <alignment vertical="center" wrapText="1"/>
      <protection locked="0" hidden="1"/>
    </xf>
    <xf numFmtId="0" fontId="60" fillId="3" borderId="0" xfId="0" applyFont="1" applyFill="1" applyAlignment="1" applyProtection="1">
      <alignment vertical="center"/>
      <protection hidden="1"/>
    </xf>
    <xf numFmtId="0" fontId="40" fillId="6" borderId="0" xfId="0" applyFont="1" applyFill="1" applyAlignment="1" applyProtection="1">
      <alignment vertical="center"/>
      <protection locked="0" hidden="1"/>
    </xf>
    <xf numFmtId="0" fontId="14" fillId="3" borderId="0" xfId="0" applyFont="1" applyFill="1" applyAlignment="1" applyProtection="1">
      <alignment shrinkToFit="1"/>
      <protection hidden="1"/>
    </xf>
    <xf numFmtId="0" fontId="0" fillId="3" borderId="0" xfId="0" applyFill="1" applyAlignment="1" applyProtection="1">
      <alignment horizontal="center"/>
      <protection hidden="1"/>
    </xf>
    <xf numFmtId="3" fontId="30" fillId="11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16" xfId="0" applyFont="1" applyFill="1" applyBorder="1" applyAlignment="1" applyProtection="1">
      <alignment horizontal="center" vertical="center" shrinkToFit="1"/>
      <protection locked="0" hidden="1"/>
    </xf>
    <xf numFmtId="3" fontId="30" fillId="11" borderId="13" xfId="0" applyNumberFormat="1" applyFont="1" applyFill="1" applyBorder="1" applyAlignment="1" applyProtection="1">
      <alignment horizontal="center" vertical="center" shrinkToFit="1"/>
      <protection locked="0" hidden="1"/>
    </xf>
    <xf numFmtId="0" fontId="61" fillId="3" borderId="0" xfId="0" applyFont="1" applyFill="1" applyAlignment="1" applyProtection="1">
      <alignment horizontal="left" vertical="top" wrapText="1"/>
      <protection hidden="1"/>
    </xf>
    <xf numFmtId="0" fontId="38" fillId="3" borderId="0" xfId="0" applyFont="1" applyFill="1" applyAlignment="1" applyProtection="1">
      <alignment horizontal="left"/>
      <protection hidden="1"/>
    </xf>
    <xf numFmtId="3" fontId="14" fillId="6" borderId="17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8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9" xfId="0" applyNumberFormat="1" applyFont="1" applyFill="1" applyBorder="1" applyAlignment="1" applyProtection="1">
      <alignment horizontal="center" vertical="center" shrinkToFit="1"/>
      <protection locked="0"/>
    </xf>
    <xf numFmtId="0" fontId="38" fillId="6" borderId="0" xfId="0" applyFont="1" applyFill="1" applyAlignment="1" applyProtection="1">
      <alignment horizontal="left" shrinkToFit="1"/>
      <protection locked="0"/>
    </xf>
    <xf numFmtId="0" fontId="38" fillId="6" borderId="20" xfId="0" applyFont="1" applyFill="1" applyBorder="1" applyAlignment="1" applyProtection="1">
      <alignment horizontal="left" shrinkToFit="1"/>
      <protection locked="0"/>
    </xf>
    <xf numFmtId="0" fontId="38" fillId="6" borderId="21" xfId="0" applyFont="1" applyFill="1" applyBorder="1" applyAlignment="1" applyProtection="1">
      <alignment horizontal="left" shrinkToFit="1"/>
      <protection locked="0"/>
    </xf>
    <xf numFmtId="0" fontId="38" fillId="6" borderId="22" xfId="0" applyFont="1" applyFill="1" applyBorder="1" applyAlignment="1" applyProtection="1">
      <alignment horizontal="left" shrinkToFit="1"/>
      <protection locked="0"/>
    </xf>
    <xf numFmtId="0" fontId="0" fillId="0" borderId="2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3" fontId="14" fillId="6" borderId="20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21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22" xfId="0" applyNumberFormat="1" applyFont="1" applyFill="1" applyBorder="1" applyAlignment="1" applyProtection="1">
      <alignment horizontal="left" vertical="center" shrinkToFit="1"/>
      <protection locked="0"/>
    </xf>
    <xf numFmtId="3" fontId="10" fillId="11" borderId="42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10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11" xfId="0" applyNumberFormat="1" applyFont="1" applyFill="1" applyBorder="1" applyAlignment="1" applyProtection="1">
      <alignment horizontal="center" vertical="center"/>
      <protection locked="0" hidden="1"/>
    </xf>
    <xf numFmtId="0" fontId="10" fillId="6" borderId="0" xfId="0" applyFont="1" applyFill="1" applyAlignment="1" applyProtection="1">
      <alignment horizontal="center"/>
      <protection locked="0"/>
    </xf>
    <xf numFmtId="0" fontId="0" fillId="0" borderId="36" xfId="0" applyBorder="1" applyAlignment="1" applyProtection="1">
      <alignment horizontal="left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38" fillId="6" borderId="23" xfId="0" applyFont="1" applyFill="1" applyBorder="1" applyAlignment="1" applyProtection="1">
      <alignment horizontal="left" shrinkToFit="1"/>
      <protection locked="0"/>
    </xf>
    <xf numFmtId="0" fontId="38" fillId="6" borderId="24" xfId="0" applyFont="1" applyFill="1" applyBorder="1" applyAlignment="1" applyProtection="1">
      <alignment horizontal="left" shrinkToFit="1"/>
      <protection locked="0"/>
    </xf>
    <xf numFmtId="14" fontId="38" fillId="6" borderId="20" xfId="0" applyNumberFormat="1" applyFont="1" applyFill="1" applyBorder="1" applyAlignment="1" applyProtection="1">
      <alignment horizontal="center" shrinkToFit="1"/>
      <protection locked="0"/>
    </xf>
    <xf numFmtId="14" fontId="38" fillId="6" borderId="21" xfId="0" applyNumberFormat="1" applyFont="1" applyFill="1" applyBorder="1" applyAlignment="1" applyProtection="1">
      <alignment horizontal="center" shrinkToFit="1"/>
      <protection locked="0"/>
    </xf>
    <xf numFmtId="14" fontId="38" fillId="6" borderId="24" xfId="0" applyNumberFormat="1" applyFont="1" applyFill="1" applyBorder="1" applyAlignment="1" applyProtection="1">
      <alignment horizontal="center" shrinkToFit="1"/>
      <protection locked="0"/>
    </xf>
    <xf numFmtId="0" fontId="38" fillId="6" borderId="25" xfId="0" applyFont="1" applyFill="1" applyBorder="1" applyAlignment="1" applyProtection="1">
      <alignment horizontal="left" shrinkToFit="1"/>
      <protection locked="0"/>
    </xf>
    <xf numFmtId="0" fontId="38" fillId="6" borderId="26" xfId="0" applyFont="1" applyFill="1" applyBorder="1" applyAlignment="1" applyProtection="1">
      <alignment horizontal="left" shrinkToFit="1"/>
      <protection locked="0"/>
    </xf>
    <xf numFmtId="0" fontId="38" fillId="6" borderId="27" xfId="0" applyFont="1" applyFill="1" applyBorder="1" applyAlignment="1" applyProtection="1">
      <alignment horizontal="left" shrinkToFit="1"/>
      <protection locked="0"/>
    </xf>
    <xf numFmtId="14" fontId="38" fillId="6" borderId="25" xfId="0" applyNumberFormat="1" applyFont="1" applyFill="1" applyBorder="1" applyAlignment="1" applyProtection="1">
      <alignment horizontal="center" shrinkToFit="1"/>
      <protection locked="0"/>
    </xf>
    <xf numFmtId="14" fontId="38" fillId="6" borderId="26" xfId="0" applyNumberFormat="1" applyFont="1" applyFill="1" applyBorder="1" applyAlignment="1" applyProtection="1">
      <alignment horizontal="center" shrinkToFit="1"/>
      <protection locked="0"/>
    </xf>
    <xf numFmtId="14" fontId="38" fillId="6" borderId="28" xfId="0" applyNumberFormat="1" applyFont="1" applyFill="1" applyBorder="1" applyAlignment="1" applyProtection="1">
      <alignment horizontal="center" shrinkToFit="1"/>
      <protection locked="0"/>
    </xf>
    <xf numFmtId="0" fontId="38" fillId="6" borderId="29" xfId="0" applyFont="1" applyFill="1" applyBorder="1" applyAlignment="1" applyProtection="1">
      <alignment horizontal="left" shrinkToFit="1"/>
      <protection locked="0"/>
    </xf>
    <xf numFmtId="0" fontId="38" fillId="6" borderId="28" xfId="0" applyFont="1" applyFill="1" applyBorder="1" applyAlignment="1" applyProtection="1">
      <alignment horizontal="left" shrinkToFit="1"/>
      <protection locked="0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63" fillId="6" borderId="0" xfId="0" applyFont="1" applyFill="1" applyAlignment="1" applyProtection="1">
      <alignment horizontal="left" shrinkToFit="1"/>
      <protection locked="0"/>
    </xf>
    <xf numFmtId="0" fontId="40" fillId="0" borderId="20" xfId="0" applyFont="1" applyBorder="1" applyAlignment="1" applyProtection="1">
      <alignment horizontal="left" wrapText="1"/>
      <protection hidden="1"/>
    </xf>
    <xf numFmtId="0" fontId="40" fillId="0" borderId="21" xfId="0" applyFont="1" applyBorder="1" applyAlignment="1" applyProtection="1">
      <alignment horizontal="left" wrapText="1"/>
      <protection hidden="1"/>
    </xf>
    <xf numFmtId="0" fontId="40" fillId="0" borderId="22" xfId="0" applyFont="1" applyBorder="1" applyAlignment="1" applyProtection="1">
      <alignment horizontal="left" wrapText="1"/>
      <protection hidden="1"/>
    </xf>
    <xf numFmtId="3" fontId="14" fillId="6" borderId="2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1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10" fillId="11" borderId="33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34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35" xfId="0" applyNumberFormat="1" applyFont="1" applyFill="1" applyBorder="1" applyAlignment="1" applyProtection="1">
      <alignment horizontal="center" vertical="center"/>
      <protection locked="0" hidden="1"/>
    </xf>
    <xf numFmtId="3" fontId="14" fillId="6" borderId="49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1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9" xfId="0" applyBorder="1" applyAlignment="1" applyProtection="1">
      <alignment horizontal="left" wrapText="1"/>
      <protection hidden="1"/>
    </xf>
    <xf numFmtId="0" fontId="0" fillId="0" borderId="50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49" fontId="38" fillId="6" borderId="49" xfId="0" applyNumberFormat="1" applyFont="1" applyFill="1" applyBorder="1" applyAlignment="1" applyProtection="1">
      <alignment horizontal="left" vertical="center" shrinkToFit="1"/>
      <protection locked="0"/>
    </xf>
    <xf numFmtId="49" fontId="38" fillId="6" borderId="50" xfId="0" applyNumberFormat="1" applyFont="1" applyFill="1" applyBorder="1" applyAlignment="1" applyProtection="1">
      <alignment horizontal="left" vertical="center" shrinkToFit="1"/>
      <protection locked="0"/>
    </xf>
    <xf numFmtId="49" fontId="38" fillId="6" borderId="49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50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51" xfId="0" applyNumberFormat="1" applyFont="1" applyFill="1" applyBorder="1" applyAlignment="1" applyProtection="1">
      <alignment horizontal="center" vertical="center" shrinkToFit="1"/>
      <protection locked="0"/>
    </xf>
    <xf numFmtId="0" fontId="4" fillId="6" borderId="0" xfId="0" applyFont="1" applyFill="1" applyAlignment="1" applyProtection="1">
      <alignment horizontal="center"/>
      <protection locked="0"/>
    </xf>
    <xf numFmtId="0" fontId="38" fillId="6" borderId="49" xfId="0" applyFont="1" applyFill="1" applyBorder="1" applyAlignment="1" applyProtection="1">
      <alignment horizontal="center" shrinkToFit="1"/>
      <protection locked="0"/>
    </xf>
    <xf numFmtId="0" fontId="38" fillId="6" borderId="50" xfId="0" applyFont="1" applyFill="1" applyBorder="1" applyAlignment="1" applyProtection="1">
      <alignment horizontal="center" shrinkToFit="1"/>
      <protection locked="0"/>
    </xf>
    <xf numFmtId="0" fontId="38" fillId="6" borderId="51" xfId="0" applyFont="1" applyFill="1" applyBorder="1" applyAlignment="1" applyProtection="1">
      <alignment horizontal="center" shrinkToFit="1"/>
      <protection locked="0"/>
    </xf>
    <xf numFmtId="3" fontId="14" fillId="6" borderId="36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37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38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12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6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6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7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40" xfId="0" applyNumberFormat="1" applyFont="1" applyFill="1" applyBorder="1" applyAlignment="1" applyProtection="1">
      <alignment horizontal="center" vertical="center" shrinkToFit="1"/>
      <protection locked="0"/>
    </xf>
    <xf numFmtId="0" fontId="10" fillId="6" borderId="0" xfId="0" applyFont="1" applyFill="1" applyAlignment="1" applyProtection="1">
      <alignment horizontal="center"/>
      <protection locked="0" hidden="1"/>
    </xf>
    <xf numFmtId="0" fontId="5" fillId="0" borderId="30" xfId="0" applyFont="1" applyBorder="1" applyAlignment="1" applyProtection="1">
      <alignment horizontal="center" vertical="center"/>
      <protection hidden="1"/>
    </xf>
    <xf numFmtId="0" fontId="5" fillId="0" borderId="31" xfId="0" applyFont="1" applyBorder="1" applyAlignment="1" applyProtection="1">
      <alignment horizontal="center" vertical="center"/>
      <protection hidden="1"/>
    </xf>
    <xf numFmtId="0" fontId="5" fillId="0" borderId="32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0" fontId="5" fillId="0" borderId="26" xfId="0" applyFont="1" applyBorder="1" applyAlignment="1" applyProtection="1">
      <alignment horizontal="center" vertical="center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49" fontId="38" fillId="6" borderId="17" xfId="0" applyNumberFormat="1" applyFont="1" applyFill="1" applyBorder="1" applyAlignment="1" applyProtection="1">
      <alignment horizontal="left" vertical="center" shrinkToFit="1"/>
      <protection locked="0"/>
    </xf>
    <xf numFmtId="49" fontId="38" fillId="6" borderId="18" xfId="0" applyNumberFormat="1" applyFont="1" applyFill="1" applyBorder="1" applyAlignment="1" applyProtection="1">
      <alignment horizontal="left" vertical="center" shrinkToFit="1"/>
      <protection locked="0"/>
    </xf>
    <xf numFmtId="0" fontId="0" fillId="0" borderId="1" xfId="0" applyFont="1" applyBorder="1" applyAlignment="1" applyProtection="1">
      <alignment horizontal="left" wrapText="1"/>
      <protection hidden="1"/>
    </xf>
    <xf numFmtId="0" fontId="0" fillId="0" borderId="2" xfId="0" applyFont="1" applyBorder="1" applyAlignment="1" applyProtection="1">
      <alignment horizontal="left" wrapText="1"/>
      <protection hidden="1"/>
    </xf>
    <xf numFmtId="0" fontId="0" fillId="0" borderId="3" xfId="0" applyFont="1" applyBorder="1" applyAlignment="1" applyProtection="1">
      <alignment horizontal="left" wrapText="1"/>
      <protection hidden="1"/>
    </xf>
    <xf numFmtId="3" fontId="38" fillId="6" borderId="58" xfId="0" applyNumberFormat="1" applyFont="1" applyFill="1" applyBorder="1" applyAlignment="1" applyProtection="1">
      <alignment horizontal="center" shrinkToFit="1"/>
      <protection locked="0"/>
    </xf>
    <xf numFmtId="3" fontId="38" fillId="6" borderId="59" xfId="0" applyNumberFormat="1" applyFont="1" applyFill="1" applyBorder="1" applyAlignment="1" applyProtection="1">
      <alignment horizontal="center" shrinkToFit="1"/>
      <protection locked="0"/>
    </xf>
    <xf numFmtId="49" fontId="38" fillId="6" borderId="57" xfId="0" applyNumberFormat="1" applyFont="1" applyFill="1" applyBorder="1" applyAlignment="1" applyProtection="1">
      <alignment horizontal="left" vertical="center" shrinkToFit="1"/>
      <protection locked="0"/>
    </xf>
    <xf numFmtId="49" fontId="38" fillId="6" borderId="58" xfId="0" applyNumberFormat="1" applyFont="1" applyFill="1" applyBorder="1" applyAlignment="1" applyProtection="1">
      <alignment horizontal="left" vertical="center" shrinkToFit="1"/>
      <protection locked="0"/>
    </xf>
    <xf numFmtId="3" fontId="38" fillId="6" borderId="50" xfId="0" applyNumberFormat="1" applyFont="1" applyFill="1" applyBorder="1" applyAlignment="1" applyProtection="1">
      <alignment horizontal="center" shrinkToFit="1"/>
      <protection locked="0"/>
    </xf>
    <xf numFmtId="3" fontId="38" fillId="6" borderId="51" xfId="0" applyNumberFormat="1" applyFont="1" applyFill="1" applyBorder="1" applyAlignment="1" applyProtection="1">
      <alignment horizontal="center" shrinkToFit="1"/>
      <protection locked="0"/>
    </xf>
    <xf numFmtId="0" fontId="5" fillId="3" borderId="43" xfId="0" applyFont="1" applyFill="1" applyBorder="1" applyAlignment="1" applyProtection="1">
      <alignment horizontal="left" shrinkToFit="1"/>
      <protection hidden="1"/>
    </xf>
    <xf numFmtId="0" fontId="5" fillId="3" borderId="44" xfId="0" applyFont="1" applyFill="1" applyBorder="1" applyAlignment="1" applyProtection="1">
      <alignment horizontal="left" shrinkToFit="1"/>
      <protection hidden="1"/>
    </xf>
    <xf numFmtId="0" fontId="5" fillId="3" borderId="15" xfId="0" applyFont="1" applyFill="1" applyBorder="1" applyAlignment="1" applyProtection="1">
      <alignment horizontal="left" shrinkToFit="1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3" fontId="14" fillId="6" borderId="42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6" borderId="20" xfId="0" applyFont="1" applyFill="1" applyBorder="1" applyAlignment="1" applyProtection="1">
      <alignment horizontal="left" shrinkToFit="1"/>
      <protection locked="0"/>
    </xf>
    <xf numFmtId="0" fontId="5" fillId="6" borderId="21" xfId="0" applyFont="1" applyFill="1" applyBorder="1" applyAlignment="1" applyProtection="1">
      <alignment horizontal="left" shrinkToFit="1"/>
      <protection locked="0"/>
    </xf>
    <xf numFmtId="0" fontId="5" fillId="6" borderId="22" xfId="0" applyFont="1" applyFill="1" applyBorder="1" applyAlignment="1" applyProtection="1">
      <alignment horizontal="left" shrinkToFit="1"/>
      <protection locked="0"/>
    </xf>
    <xf numFmtId="3" fontId="14" fillId="6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6" borderId="36" xfId="0" applyFont="1" applyFill="1" applyBorder="1" applyAlignment="1" applyProtection="1">
      <alignment horizontal="left" shrinkToFit="1"/>
      <protection locked="0"/>
    </xf>
    <xf numFmtId="0" fontId="5" fillId="6" borderId="37" xfId="0" applyFont="1" applyFill="1" applyBorder="1" applyAlignment="1" applyProtection="1">
      <alignment horizontal="left" shrinkToFit="1"/>
      <protection locked="0"/>
    </xf>
    <xf numFmtId="0" fontId="5" fillId="6" borderId="38" xfId="0" applyFont="1" applyFill="1" applyBorder="1" applyAlignment="1" applyProtection="1">
      <alignment horizontal="left" shrinkToFit="1"/>
      <protection locked="0"/>
    </xf>
    <xf numFmtId="3" fontId="59" fillId="11" borderId="43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44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45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46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47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 vertical="center" wrapText="1"/>
      <protection hidden="1"/>
    </xf>
    <xf numFmtId="0" fontId="5" fillId="0" borderId="32" xfId="0" applyFont="1" applyBorder="1" applyAlignment="1" applyProtection="1">
      <alignment horizontal="center" vertical="center" wrapText="1"/>
      <protection hidden="1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  <xf numFmtId="0" fontId="5" fillId="0" borderId="25" xfId="0" applyFont="1" applyBorder="1" applyAlignment="1" applyProtection="1">
      <alignment horizontal="center" vertical="center" wrapText="1"/>
      <protection hidden="1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5" fillId="0" borderId="27" xfId="0" applyFont="1" applyBorder="1" applyAlignment="1" applyProtection="1">
      <alignment horizontal="center" vertical="center" wrapText="1"/>
      <protection hidden="1"/>
    </xf>
    <xf numFmtId="3" fontId="10" fillId="11" borderId="43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44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3" borderId="42" xfId="0" applyFill="1" applyBorder="1" applyAlignment="1" applyProtection="1">
      <alignment horizontal="center"/>
      <protection hidden="1"/>
    </xf>
    <xf numFmtId="0" fontId="0" fillId="3" borderId="10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38" fillId="6" borderId="17" xfId="0" applyFont="1" applyFill="1" applyBorder="1" applyAlignment="1" applyProtection="1">
      <alignment horizontal="center" shrinkToFit="1"/>
      <protection locked="0"/>
    </xf>
    <xf numFmtId="0" fontId="38" fillId="6" borderId="18" xfId="0" applyFont="1" applyFill="1" applyBorder="1" applyAlignment="1" applyProtection="1">
      <alignment horizontal="center" shrinkToFit="1"/>
      <protection locked="0"/>
    </xf>
    <xf numFmtId="0" fontId="38" fillId="6" borderId="19" xfId="0" applyFont="1" applyFill="1" applyBorder="1" applyAlignment="1" applyProtection="1">
      <alignment horizontal="center" shrinkToFit="1"/>
      <protection locked="0"/>
    </xf>
    <xf numFmtId="3" fontId="10" fillId="11" borderId="1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2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3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2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6" xfId="0" applyNumberFormat="1" applyFont="1" applyFill="1" applyBorder="1" applyAlignment="1" applyProtection="1">
      <alignment horizontal="center" vertical="center" wrapText="1"/>
      <protection locked="0" hidden="1"/>
    </xf>
    <xf numFmtId="3" fontId="14" fillId="6" borderId="25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26" xfId="0" applyNumberFormat="1" applyFont="1" applyFill="1" applyBorder="1" applyAlignment="1" applyProtection="1">
      <alignment horizontal="left" vertical="center" shrinkToFit="1"/>
      <protection locked="0"/>
    </xf>
    <xf numFmtId="3" fontId="14" fillId="6" borderId="27" xfId="0" applyNumberFormat="1" applyFont="1" applyFill="1" applyBorder="1" applyAlignment="1" applyProtection="1">
      <alignment horizontal="left" vertical="center" shrinkToFit="1"/>
      <protection locked="0"/>
    </xf>
    <xf numFmtId="0" fontId="1" fillId="0" borderId="20" xfId="0" applyFont="1" applyBorder="1" applyAlignment="1" applyProtection="1">
      <alignment horizontal="left"/>
      <protection hidden="1"/>
    </xf>
    <xf numFmtId="0" fontId="1" fillId="0" borderId="21" xfId="0" applyFont="1" applyBorder="1" applyAlignment="1" applyProtection="1">
      <alignment horizontal="left"/>
      <protection hidden="1"/>
    </xf>
    <xf numFmtId="0" fontId="1" fillId="0" borderId="24" xfId="0" applyFont="1" applyBorder="1" applyAlignment="1" applyProtection="1">
      <alignment horizontal="left"/>
      <protection hidden="1"/>
    </xf>
    <xf numFmtId="0" fontId="5" fillId="0" borderId="33" xfId="0" applyFont="1" applyBorder="1" applyAlignment="1" applyProtection="1">
      <alignment horizontal="left"/>
      <protection hidden="1"/>
    </xf>
    <xf numFmtId="0" fontId="5" fillId="0" borderId="34" xfId="0" applyFont="1" applyBorder="1" applyAlignment="1" applyProtection="1">
      <alignment horizontal="left"/>
      <protection hidden="1"/>
    </xf>
    <xf numFmtId="0" fontId="5" fillId="0" borderId="35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alignment horizontal="left"/>
      <protection hidden="1"/>
    </xf>
    <xf numFmtId="0" fontId="62" fillId="0" borderId="21" xfId="0" applyFont="1" applyBorder="1" applyAlignment="1" applyProtection="1">
      <alignment horizontal="left"/>
      <protection hidden="1"/>
    </xf>
    <xf numFmtId="0" fontId="62" fillId="0" borderId="22" xfId="0" applyFont="1" applyBorder="1" applyAlignment="1" applyProtection="1">
      <alignment horizontal="left"/>
      <protection hidden="1"/>
    </xf>
    <xf numFmtId="3" fontId="14" fillId="6" borderId="55" xfId="0" applyNumberFormat="1" applyFont="1" applyFill="1" applyBorder="1" applyAlignment="1" applyProtection="1">
      <alignment horizontal="center" shrinkToFit="1"/>
      <protection locked="0"/>
    </xf>
    <xf numFmtId="3" fontId="14" fillId="6" borderId="53" xfId="0" applyNumberFormat="1" applyFont="1" applyFill="1" applyBorder="1" applyAlignment="1" applyProtection="1">
      <alignment horizontal="center" shrinkToFit="1"/>
      <protection locked="0"/>
    </xf>
    <xf numFmtId="3" fontId="14" fillId="6" borderId="54" xfId="0" applyNumberFormat="1" applyFont="1" applyFill="1" applyBorder="1" applyAlignment="1" applyProtection="1">
      <alignment horizontal="center" shrinkToFit="1"/>
      <protection locked="0"/>
    </xf>
    <xf numFmtId="9" fontId="14" fillId="6" borderId="4" xfId="0" applyNumberFormat="1" applyFont="1" applyFill="1" applyBorder="1" applyAlignment="1" applyProtection="1">
      <alignment horizontal="center" vertical="center" shrinkToFit="1"/>
      <protection locked="0"/>
    </xf>
    <xf numFmtId="9" fontId="14" fillId="6" borderId="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4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6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55" xfId="0" applyFont="1" applyBorder="1" applyAlignment="1" applyProtection="1">
      <alignment horizontal="right"/>
      <protection hidden="1"/>
    </xf>
    <xf numFmtId="0" fontId="25" fillId="0" borderId="53" xfId="0" applyFont="1" applyBorder="1" applyAlignment="1" applyProtection="1">
      <alignment horizontal="right"/>
      <protection hidden="1"/>
    </xf>
    <xf numFmtId="0" fontId="25" fillId="0" borderId="54" xfId="0" applyFont="1" applyBorder="1" applyAlignment="1" applyProtection="1">
      <alignment horizontal="right"/>
      <protection hidden="1"/>
    </xf>
    <xf numFmtId="0" fontId="14" fillId="6" borderId="55" xfId="0" applyFont="1" applyFill="1" applyBorder="1" applyAlignment="1" applyProtection="1">
      <alignment horizontal="right" shrinkToFit="1"/>
      <protection locked="0"/>
    </xf>
    <xf numFmtId="0" fontId="14" fillId="6" borderId="53" xfId="0" applyFont="1" applyFill="1" applyBorder="1" applyAlignment="1" applyProtection="1">
      <alignment horizontal="right" shrinkToFit="1"/>
      <protection locked="0"/>
    </xf>
    <xf numFmtId="0" fontId="14" fillId="6" borderId="54" xfId="0" applyFont="1" applyFill="1" applyBorder="1" applyAlignment="1" applyProtection="1">
      <alignment horizontal="right" shrinkToFit="1"/>
      <protection locked="0"/>
    </xf>
    <xf numFmtId="0" fontId="25" fillId="0" borderId="57" xfId="0" applyFont="1" applyBorder="1" applyAlignment="1" applyProtection="1">
      <alignment horizontal="left"/>
      <protection hidden="1"/>
    </xf>
    <xf numFmtId="0" fontId="25" fillId="0" borderId="58" xfId="0" applyFont="1" applyBorder="1" applyAlignment="1" applyProtection="1">
      <alignment horizontal="left"/>
      <protection hidden="1"/>
    </xf>
    <xf numFmtId="0" fontId="25" fillId="0" borderId="59" xfId="0" applyFont="1" applyBorder="1" applyAlignment="1" applyProtection="1">
      <alignment horizontal="left"/>
      <protection hidden="1"/>
    </xf>
    <xf numFmtId="3" fontId="14" fillId="6" borderId="38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3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4" xfId="0" applyNumberFormat="1" applyFont="1" applyFill="1" applyBorder="1" applyAlignment="1" applyProtection="1">
      <alignment horizontal="center" vertical="center" shrinkToFit="1"/>
      <protection locked="0"/>
    </xf>
    <xf numFmtId="0" fontId="14" fillId="6" borderId="55" xfId="0" applyFont="1" applyFill="1" applyBorder="1" applyAlignment="1" applyProtection="1">
      <alignment horizontal="left" vertical="center" shrinkToFit="1"/>
      <protection locked="0"/>
    </xf>
    <xf numFmtId="0" fontId="14" fillId="6" borderId="53" xfId="0" applyFont="1" applyFill="1" applyBorder="1" applyAlignment="1" applyProtection="1">
      <alignment horizontal="left" vertical="center" shrinkToFit="1"/>
      <protection locked="0"/>
    </xf>
    <xf numFmtId="0" fontId="14" fillId="6" borderId="54" xfId="0" applyFont="1" applyFill="1" applyBorder="1" applyAlignment="1" applyProtection="1">
      <alignment horizontal="left" vertical="center" shrinkToFit="1"/>
      <protection locked="0"/>
    </xf>
    <xf numFmtId="9" fontId="14" fillId="6" borderId="55" xfId="0" applyNumberFormat="1" applyFont="1" applyFill="1" applyBorder="1" applyAlignment="1" applyProtection="1">
      <alignment horizontal="center" vertical="center" shrinkToFit="1"/>
      <protection locked="0"/>
    </xf>
    <xf numFmtId="9" fontId="14" fillId="6" borderId="53" xfId="0" applyNumberFormat="1" applyFont="1" applyFill="1" applyBorder="1" applyAlignment="1" applyProtection="1">
      <alignment horizontal="center" vertical="center" shrinkToFit="1"/>
      <protection locked="0"/>
    </xf>
    <xf numFmtId="0" fontId="14" fillId="6" borderId="53" xfId="0" applyFont="1" applyFill="1" applyBorder="1" applyAlignment="1" applyProtection="1">
      <alignment horizontal="center" vertical="center" shrinkToFit="1"/>
      <protection locked="0"/>
    </xf>
    <xf numFmtId="0" fontId="14" fillId="6" borderId="54" xfId="0" applyFont="1" applyFill="1" applyBorder="1" applyAlignment="1" applyProtection="1">
      <alignment horizontal="center" vertical="center" shrinkToFit="1"/>
      <protection locked="0"/>
    </xf>
    <xf numFmtId="0" fontId="14" fillId="0" borderId="42" xfId="0" applyFont="1" applyBorder="1" applyAlignment="1" applyProtection="1">
      <alignment horizontal="left"/>
      <protection hidden="1"/>
    </xf>
    <xf numFmtId="0" fontId="14" fillId="0" borderId="10" xfId="0" applyFont="1" applyBorder="1" applyAlignment="1" applyProtection="1">
      <alignment horizontal="left"/>
      <protection hidden="1"/>
    </xf>
    <xf numFmtId="3" fontId="59" fillId="11" borderId="42" xfId="0" applyNumberFormat="1" applyFont="1" applyFill="1" applyBorder="1" applyAlignment="1" applyProtection="1">
      <alignment horizontal="center" shrinkToFit="1"/>
      <protection locked="0" hidden="1"/>
    </xf>
    <xf numFmtId="3" fontId="59" fillId="11" borderId="10" xfId="0" applyNumberFormat="1" applyFont="1" applyFill="1" applyBorder="1" applyAlignment="1" applyProtection="1">
      <alignment horizontal="center" shrinkToFit="1"/>
      <protection locked="0" hidden="1"/>
    </xf>
    <xf numFmtId="3" fontId="59" fillId="11" borderId="52" xfId="0" applyNumberFormat="1" applyFont="1" applyFill="1" applyBorder="1" applyAlignment="1" applyProtection="1">
      <alignment horizontal="center" shrinkToFit="1"/>
      <protection locked="0" hidden="1"/>
    </xf>
    <xf numFmtId="3" fontId="14" fillId="6" borderId="55" xfId="0" applyNumberFormat="1" applyFont="1" applyFill="1" applyBorder="1" applyAlignment="1" applyProtection="1">
      <alignment horizontal="center" vertical="center" shrinkToFit="1"/>
      <protection locked="0"/>
    </xf>
    <xf numFmtId="0" fontId="14" fillId="6" borderId="55" xfId="0" applyFont="1" applyFill="1" applyBorder="1" applyAlignment="1" applyProtection="1">
      <alignment horizontal="left" shrinkToFit="1"/>
      <protection locked="0"/>
    </xf>
    <xf numFmtId="0" fontId="14" fillId="6" borderId="53" xfId="0" applyFont="1" applyFill="1" applyBorder="1" applyAlignment="1" applyProtection="1">
      <alignment horizontal="left" shrinkToFit="1"/>
      <protection locked="0"/>
    </xf>
    <xf numFmtId="0" fontId="14" fillId="6" borderId="54" xfId="0" applyFont="1" applyFill="1" applyBorder="1" applyAlignment="1" applyProtection="1">
      <alignment horizontal="left" shrinkToFit="1"/>
      <protection locked="0"/>
    </xf>
    <xf numFmtId="0" fontId="20" fillId="0" borderId="57" xfId="0" applyFont="1" applyBorder="1" applyAlignment="1" applyProtection="1">
      <alignment horizontal="left"/>
      <protection hidden="1"/>
    </xf>
    <xf numFmtId="0" fontId="20" fillId="0" borderId="58" xfId="0" applyFont="1" applyBorder="1" applyAlignment="1" applyProtection="1">
      <alignment horizontal="left"/>
      <protection hidden="1"/>
    </xf>
    <xf numFmtId="0" fontId="20" fillId="0" borderId="59" xfId="0" applyFont="1" applyBorder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3" fontId="23" fillId="6" borderId="12" xfId="0" applyNumberFormat="1" applyFont="1" applyFill="1" applyBorder="1" applyAlignment="1" applyProtection="1">
      <alignment horizontal="center" vertical="center" shrinkToFit="1"/>
      <protection locked="0"/>
    </xf>
    <xf numFmtId="0" fontId="23" fillId="6" borderId="13" xfId="0" applyFont="1" applyFill="1" applyBorder="1" applyAlignment="1" applyProtection="1">
      <alignment horizontal="center" vertical="center" shrinkToFit="1"/>
      <protection locked="0"/>
    </xf>
    <xf numFmtId="0" fontId="9" fillId="0" borderId="42" xfId="0" applyFont="1" applyBorder="1" applyAlignment="1" applyProtection="1">
      <alignment horizontal="center"/>
      <protection hidden="1"/>
    </xf>
    <xf numFmtId="0" fontId="9" fillId="0" borderId="10" xfId="0" applyFont="1" applyBorder="1" applyAlignment="1" applyProtection="1">
      <alignment horizontal="center"/>
      <protection hidden="1"/>
    </xf>
    <xf numFmtId="0" fontId="9" fillId="0" borderId="11" xfId="0" applyFont="1" applyBorder="1" applyAlignment="1" applyProtection="1">
      <alignment horizontal="center"/>
      <protection hidden="1"/>
    </xf>
    <xf numFmtId="0" fontId="13" fillId="0" borderId="42" xfId="0" applyFont="1" applyBorder="1" applyAlignment="1" applyProtection="1">
      <alignment horizontal="left" shrinkToFit="1"/>
      <protection hidden="1"/>
    </xf>
    <xf numFmtId="0" fontId="13" fillId="0" borderId="10" xfId="0" applyFont="1" applyBorder="1" applyAlignment="1" applyProtection="1">
      <alignment horizontal="left" shrinkToFit="1"/>
      <protection hidden="1"/>
    </xf>
    <xf numFmtId="0" fontId="13" fillId="0" borderId="11" xfId="0" applyFont="1" applyBorder="1" applyAlignment="1" applyProtection="1">
      <alignment horizontal="left" shrinkToFit="1"/>
      <protection hidden="1"/>
    </xf>
    <xf numFmtId="3" fontId="30" fillId="11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30" fillId="11" borderId="10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10" xfId="0" applyFont="1" applyFill="1" applyBorder="1" applyAlignment="1" applyProtection="1">
      <alignment horizontal="center" vertical="center" shrinkToFit="1"/>
      <protection locked="0" hidden="1"/>
    </xf>
    <xf numFmtId="3" fontId="23" fillId="6" borderId="57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58" xfId="0" applyNumberFormat="1" applyFont="1" applyFill="1" applyBorder="1" applyAlignment="1" applyProtection="1">
      <alignment horizontal="center" vertical="center" shrinkToFit="1"/>
      <protection locked="0"/>
    </xf>
    <xf numFmtId="0" fontId="23" fillId="6" borderId="58" xfId="0" applyFont="1" applyFill="1" applyBorder="1" applyAlignment="1" applyProtection="1">
      <alignment horizontal="center" vertical="center" shrinkToFit="1"/>
      <protection locked="0"/>
    </xf>
    <xf numFmtId="3" fontId="23" fillId="6" borderId="42" xfId="0" applyNumberFormat="1" applyFont="1" applyFill="1" applyBorder="1" applyAlignment="1" applyProtection="1">
      <alignment horizontal="center" vertical="center" shrinkToFit="1"/>
      <protection locked="0"/>
    </xf>
    <xf numFmtId="0" fontId="23" fillId="6" borderId="10" xfId="0" applyFont="1" applyFill="1" applyBorder="1" applyAlignment="1" applyProtection="1">
      <alignment horizontal="center" vertical="center" shrinkToFit="1"/>
      <protection locked="0"/>
    </xf>
    <xf numFmtId="3" fontId="23" fillId="6" borderId="55" xfId="0" applyNumberFormat="1" applyFont="1" applyFill="1" applyBorder="1" applyAlignment="1" applyProtection="1">
      <alignment horizontal="center" vertical="center" shrinkToFit="1"/>
      <protection locked="0"/>
    </xf>
    <xf numFmtId="0" fontId="23" fillId="6" borderId="53" xfId="0" applyFont="1" applyFill="1" applyBorder="1" applyAlignment="1" applyProtection="1">
      <alignment horizontal="center" vertical="center" shrinkToFit="1"/>
      <protection locked="0"/>
    </xf>
    <xf numFmtId="3" fontId="23" fillId="6" borderId="10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 applyProtection="1">
      <alignment horizontal="center" vertical="center" wrapText="1"/>
      <protection hidden="1"/>
    </xf>
    <xf numFmtId="0" fontId="19" fillId="0" borderId="4" xfId="0" applyFont="1" applyBorder="1" applyAlignment="1" applyProtection="1">
      <alignment horizontal="center" vertical="center" wrapText="1"/>
      <protection hidden="1"/>
    </xf>
    <xf numFmtId="0" fontId="19" fillId="0" borderId="5" xfId="0" applyFont="1" applyBorder="1" applyAlignment="1" applyProtection="1">
      <alignment horizontal="center" vertical="center" wrapText="1"/>
      <protection hidden="1"/>
    </xf>
    <xf numFmtId="0" fontId="19" fillId="0" borderId="12" xfId="0" applyFont="1" applyBorder="1" applyAlignment="1" applyProtection="1">
      <alignment horizontal="center" vertical="center" wrapText="1"/>
      <protection hidden="1"/>
    </xf>
    <xf numFmtId="0" fontId="19" fillId="0" borderId="16" xfId="0" applyFont="1" applyBorder="1" applyAlignment="1" applyProtection="1">
      <alignment horizontal="center" vertical="center" wrapText="1"/>
      <protection hidden="1"/>
    </xf>
    <xf numFmtId="3" fontId="10" fillId="11" borderId="42" xfId="0" applyNumberFormat="1" applyFont="1" applyFill="1" applyBorder="1" applyAlignment="1" applyProtection="1">
      <alignment horizontal="center"/>
      <protection locked="0" hidden="1"/>
    </xf>
    <xf numFmtId="3" fontId="10" fillId="11" borderId="10" xfId="0" applyNumberFormat="1" applyFont="1" applyFill="1" applyBorder="1" applyAlignment="1" applyProtection="1">
      <alignment horizontal="center"/>
      <protection locked="0" hidden="1"/>
    </xf>
    <xf numFmtId="3" fontId="10" fillId="11" borderId="11" xfId="0" applyNumberFormat="1" applyFont="1" applyFill="1" applyBorder="1" applyAlignment="1" applyProtection="1">
      <alignment horizontal="center"/>
      <protection locked="0" hidden="1"/>
    </xf>
    <xf numFmtId="0" fontId="30" fillId="11" borderId="11" xfId="0" applyFont="1" applyFill="1" applyBorder="1" applyAlignment="1" applyProtection="1">
      <alignment horizontal="center" vertical="center" shrinkToFit="1"/>
      <protection locked="0" hidden="1"/>
    </xf>
    <xf numFmtId="0" fontId="19" fillId="0" borderId="2" xfId="0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0" fontId="19" fillId="0" borderId="13" xfId="0" applyFont="1" applyBorder="1" applyAlignment="1" applyProtection="1">
      <alignment horizontal="center" vertical="center" wrapText="1"/>
      <protection hidden="1"/>
    </xf>
    <xf numFmtId="3" fontId="30" fillId="11" borderId="57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58" xfId="0" applyFont="1" applyFill="1" applyBorder="1" applyAlignment="1" applyProtection="1">
      <alignment horizontal="center" vertical="center" shrinkToFit="1"/>
      <protection locked="0" hidden="1"/>
    </xf>
    <xf numFmtId="0" fontId="30" fillId="11" borderId="59" xfId="0" applyFont="1" applyFill="1" applyBorder="1" applyAlignment="1" applyProtection="1">
      <alignment horizontal="center" vertical="center" shrinkToFit="1"/>
      <protection locked="0" hidden="1"/>
    </xf>
    <xf numFmtId="0" fontId="9" fillId="0" borderId="12" xfId="0" applyFont="1" applyBorder="1" applyAlignment="1" applyProtection="1">
      <alignment horizontal="left"/>
      <protection hidden="1"/>
    </xf>
    <xf numFmtId="0" fontId="9" fillId="0" borderId="13" xfId="0" applyFont="1" applyBorder="1" applyAlignment="1" applyProtection="1">
      <alignment horizontal="left"/>
      <protection hidden="1"/>
    </xf>
    <xf numFmtId="0" fontId="9" fillId="0" borderId="16" xfId="0" applyFont="1" applyBorder="1" applyAlignment="1" applyProtection="1">
      <alignment horizontal="left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9" fillId="6" borderId="55" xfId="0" applyFont="1" applyFill="1" applyBorder="1" applyAlignment="1" applyProtection="1">
      <alignment horizontal="center" shrinkToFit="1"/>
      <protection locked="0"/>
    </xf>
    <xf numFmtId="0" fontId="59" fillId="6" borderId="53" xfId="0" applyFont="1" applyFill="1" applyBorder="1" applyAlignment="1" applyProtection="1">
      <alignment horizontal="center" shrinkToFit="1"/>
      <protection locked="0"/>
    </xf>
    <xf numFmtId="0" fontId="59" fillId="6" borderId="54" xfId="0" applyFont="1" applyFill="1" applyBorder="1" applyAlignment="1" applyProtection="1">
      <alignment horizontal="center" shrinkToFit="1"/>
      <protection locked="0"/>
    </xf>
    <xf numFmtId="0" fontId="14" fillId="6" borderId="17" xfId="0" applyFont="1" applyFill="1" applyBorder="1" applyAlignment="1" applyProtection="1">
      <alignment horizontal="left" shrinkToFit="1"/>
      <protection locked="0"/>
    </xf>
    <xf numFmtId="0" fontId="14" fillId="6" borderId="18" xfId="0" applyFont="1" applyFill="1" applyBorder="1" applyAlignment="1" applyProtection="1">
      <alignment horizontal="left" shrinkToFit="1"/>
      <protection locked="0"/>
    </xf>
    <xf numFmtId="3" fontId="30" fillId="11" borderId="11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0" borderId="57" xfId="0" applyFont="1" applyBorder="1" applyAlignment="1" applyProtection="1">
      <alignment horizontal="left"/>
      <protection hidden="1"/>
    </xf>
    <xf numFmtId="0" fontId="9" fillId="0" borderId="58" xfId="0" applyFont="1" applyBorder="1" applyAlignment="1" applyProtection="1">
      <alignment horizontal="left"/>
      <protection hidden="1"/>
    </xf>
    <xf numFmtId="0" fontId="9" fillId="0" borderId="59" xfId="0" applyFont="1" applyBorder="1" applyAlignment="1" applyProtection="1">
      <alignment horizontal="left"/>
      <protection hidden="1"/>
    </xf>
    <xf numFmtId="0" fontId="9" fillId="0" borderId="55" xfId="0" applyFont="1" applyBorder="1" applyAlignment="1" applyProtection="1">
      <alignment horizontal="left"/>
      <protection hidden="1"/>
    </xf>
    <xf numFmtId="0" fontId="9" fillId="0" borderId="53" xfId="0" applyFont="1" applyBorder="1" applyAlignment="1" applyProtection="1">
      <alignment horizontal="left"/>
      <protection hidden="1"/>
    </xf>
    <xf numFmtId="0" fontId="9" fillId="0" borderId="54" xfId="0" applyFont="1" applyBorder="1" applyAlignment="1" applyProtection="1">
      <alignment horizontal="left"/>
      <protection hidden="1"/>
    </xf>
    <xf numFmtId="0" fontId="9" fillId="0" borderId="17" xfId="0" applyFont="1" applyBorder="1" applyAlignment="1" applyProtection="1">
      <alignment horizontal="left"/>
      <protection hidden="1"/>
    </xf>
    <xf numFmtId="0" fontId="9" fillId="0" borderId="18" xfId="0" applyFont="1" applyBorder="1" applyAlignment="1" applyProtection="1">
      <alignment horizontal="left"/>
      <protection hidden="1"/>
    </xf>
    <xf numFmtId="0" fontId="9" fillId="0" borderId="19" xfId="0" applyFont="1" applyBorder="1" applyAlignment="1" applyProtection="1">
      <alignment horizontal="left"/>
      <protection hidden="1"/>
    </xf>
    <xf numFmtId="3" fontId="23" fillId="6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2" xfId="0" applyFont="1" applyBorder="1" applyAlignment="1" applyProtection="1">
      <alignment horizontal="left" shrinkToFit="1"/>
      <protection hidden="1"/>
    </xf>
    <xf numFmtId="0" fontId="5" fillId="0" borderId="10" xfId="0" applyFont="1" applyBorder="1" applyAlignment="1" applyProtection="1">
      <alignment horizontal="left" shrinkToFit="1"/>
      <protection hidden="1"/>
    </xf>
    <xf numFmtId="0" fontId="5" fillId="0" borderId="11" xfId="0" applyFont="1" applyBorder="1" applyAlignment="1" applyProtection="1">
      <alignment horizontal="left" shrinkToFit="1"/>
      <protection hidden="1"/>
    </xf>
    <xf numFmtId="3" fontId="30" fillId="11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13" xfId="0" applyFont="1" applyFill="1" applyBorder="1" applyAlignment="1" applyProtection="1">
      <alignment horizontal="center" vertical="center" shrinkToFit="1"/>
      <protection locked="0" hidden="1"/>
    </xf>
    <xf numFmtId="0" fontId="30" fillId="11" borderId="16" xfId="0" applyFont="1" applyFill="1" applyBorder="1" applyAlignment="1" applyProtection="1">
      <alignment horizontal="center" vertical="center" shrinkToFit="1"/>
      <protection locked="0" hidden="1"/>
    </xf>
    <xf numFmtId="3" fontId="23" fillId="6" borderId="59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17" xfId="0" applyNumberFormat="1" applyFont="1" applyFill="1" applyBorder="1" applyAlignment="1" applyProtection="1">
      <alignment horizontal="center" vertical="center" shrinkToFit="1"/>
      <protection locked="0"/>
    </xf>
    <xf numFmtId="0" fontId="23" fillId="6" borderId="18" xfId="0" applyFont="1" applyFill="1" applyBorder="1" applyAlignment="1" applyProtection="1">
      <alignment horizontal="center" vertical="center" shrinkToFit="1"/>
      <protection locked="0"/>
    </xf>
    <xf numFmtId="3" fontId="23" fillId="6" borderId="49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50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2" xfId="0" applyFont="1" applyFill="1" applyBorder="1" applyAlignment="1" applyProtection="1">
      <alignment horizontal="left" shrinkToFit="1"/>
      <protection hidden="1"/>
    </xf>
    <xf numFmtId="0" fontId="5" fillId="3" borderId="10" xfId="0" applyFont="1" applyFill="1" applyBorder="1" applyAlignment="1" applyProtection="1">
      <alignment horizontal="left" shrinkToFit="1"/>
      <protection hidden="1"/>
    </xf>
    <xf numFmtId="0" fontId="5" fillId="3" borderId="11" xfId="0" applyFont="1" applyFill="1" applyBorder="1" applyAlignment="1" applyProtection="1">
      <alignment horizontal="left" shrinkToFit="1"/>
      <protection hidden="1"/>
    </xf>
    <xf numFmtId="3" fontId="23" fillId="6" borderId="18" xfId="0" applyNumberFormat="1" applyFont="1" applyFill="1" applyBorder="1" applyAlignment="1" applyProtection="1">
      <alignment horizontal="center" vertical="center" shrinkToFit="1"/>
      <protection locked="0"/>
    </xf>
    <xf numFmtId="3" fontId="23" fillId="6" borderId="19" xfId="0" applyNumberFormat="1" applyFont="1" applyFill="1" applyBorder="1" applyAlignment="1" applyProtection="1">
      <alignment horizontal="center" vertical="center" shrinkToFit="1"/>
      <protection locked="0"/>
    </xf>
    <xf numFmtId="3" fontId="30" fillId="11" borderId="17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18" xfId="0" applyFont="1" applyFill="1" applyBorder="1" applyAlignment="1" applyProtection="1">
      <alignment horizontal="center" vertical="center" shrinkToFit="1"/>
      <protection locked="0" hidden="1"/>
    </xf>
    <xf numFmtId="0" fontId="30" fillId="11" borderId="19" xfId="0" applyFont="1" applyFill="1" applyBorder="1" applyAlignment="1" applyProtection="1">
      <alignment horizontal="center" vertical="center" shrinkToFit="1"/>
      <protection locked="0" hidden="1"/>
    </xf>
    <xf numFmtId="0" fontId="57" fillId="5" borderId="8" xfId="0" applyFont="1" applyFill="1" applyBorder="1" applyAlignment="1" applyProtection="1">
      <alignment horizontal="left"/>
      <protection hidden="1"/>
    </xf>
    <xf numFmtId="0" fontId="57" fillId="5" borderId="9" xfId="0" applyFont="1" applyFill="1" applyBorder="1" applyAlignment="1" applyProtection="1">
      <alignment horizontal="left"/>
      <protection hidden="1"/>
    </xf>
    <xf numFmtId="0" fontId="38" fillId="6" borderId="55" xfId="0" applyFont="1" applyFill="1" applyBorder="1" applyAlignment="1" applyProtection="1">
      <alignment horizontal="left" shrinkToFit="1"/>
      <protection locked="0"/>
    </xf>
    <xf numFmtId="0" fontId="38" fillId="6" borderId="53" xfId="0" applyFont="1" applyFill="1" applyBorder="1" applyAlignment="1" applyProtection="1">
      <alignment horizontal="left" shrinkToFit="1"/>
      <protection locked="0"/>
    </xf>
    <xf numFmtId="0" fontId="38" fillId="6" borderId="54" xfId="0" applyFont="1" applyFill="1" applyBorder="1" applyAlignment="1" applyProtection="1">
      <alignment horizontal="left" shrinkToFit="1"/>
      <protection locked="0"/>
    </xf>
    <xf numFmtId="0" fontId="38" fillId="6" borderId="49" xfId="0" applyFont="1" applyFill="1" applyBorder="1" applyAlignment="1" applyProtection="1">
      <alignment horizontal="left" shrinkToFit="1"/>
      <protection locked="0"/>
    </xf>
    <xf numFmtId="0" fontId="38" fillId="6" borderId="50" xfId="0" applyFont="1" applyFill="1" applyBorder="1" applyAlignment="1" applyProtection="1">
      <alignment horizontal="left" shrinkToFit="1"/>
      <protection locked="0"/>
    </xf>
    <xf numFmtId="0" fontId="38" fillId="6" borderId="51" xfId="0" applyFont="1" applyFill="1" applyBorder="1" applyAlignment="1" applyProtection="1">
      <alignment horizontal="left" shrinkToFit="1"/>
      <protection locked="0"/>
    </xf>
    <xf numFmtId="0" fontId="64" fillId="3" borderId="0" xfId="0" applyFont="1" applyFill="1" applyAlignment="1" applyProtection="1">
      <alignment horizontal="left" wrapText="1"/>
      <protection hidden="1"/>
    </xf>
    <xf numFmtId="0" fontId="5" fillId="3" borderId="0" xfId="0" applyFont="1" applyFill="1" applyAlignment="1" applyProtection="1">
      <alignment horizontal="left" shrinkToFit="1"/>
      <protection hidden="1"/>
    </xf>
    <xf numFmtId="49" fontId="20" fillId="6" borderId="49" xfId="0" applyNumberFormat="1" applyFont="1" applyFill="1" applyBorder="1" applyAlignment="1" applyProtection="1">
      <alignment horizontal="center" shrinkToFit="1"/>
      <protection locked="0"/>
    </xf>
    <xf numFmtId="49" fontId="20" fillId="6" borderId="50" xfId="0" applyNumberFormat="1" applyFont="1" applyFill="1" applyBorder="1" applyAlignment="1" applyProtection="1">
      <alignment horizontal="center" shrinkToFit="1"/>
      <protection locked="0"/>
    </xf>
    <xf numFmtId="49" fontId="20" fillId="6" borderId="51" xfId="0" applyNumberFormat="1" applyFont="1" applyFill="1" applyBorder="1" applyAlignment="1" applyProtection="1">
      <alignment horizontal="center" shrinkToFit="1"/>
      <protection locked="0"/>
    </xf>
    <xf numFmtId="0" fontId="0" fillId="3" borderId="0" xfId="0" applyFill="1" applyAlignment="1" applyProtection="1">
      <alignment horizontal="left"/>
      <protection hidden="1"/>
    </xf>
    <xf numFmtId="0" fontId="53" fillId="6" borderId="0" xfId="0" applyFont="1" applyFill="1" applyAlignment="1" applyProtection="1">
      <alignment horizontal="center"/>
      <protection locked="0" hidden="1"/>
    </xf>
    <xf numFmtId="0" fontId="20" fillId="6" borderId="49" xfId="0" applyFont="1" applyFill="1" applyBorder="1" applyAlignment="1" applyProtection="1">
      <alignment horizontal="center" shrinkToFit="1"/>
      <protection locked="0"/>
    </xf>
    <xf numFmtId="0" fontId="20" fillId="6" borderId="50" xfId="0" applyFont="1" applyFill="1" applyBorder="1" applyAlignment="1" applyProtection="1">
      <alignment horizontal="center" shrinkToFit="1"/>
      <protection locked="0"/>
    </xf>
    <xf numFmtId="0" fontId="20" fillId="6" borderId="51" xfId="0" applyFont="1" applyFill="1" applyBorder="1" applyAlignment="1" applyProtection="1">
      <alignment horizontal="center" shrinkToFit="1"/>
      <protection locked="0"/>
    </xf>
    <xf numFmtId="0" fontId="38" fillId="6" borderId="0" xfId="0" applyFont="1" applyFill="1" applyAlignment="1" applyProtection="1">
      <alignment shrinkToFit="1"/>
      <protection locked="0"/>
    </xf>
    <xf numFmtId="0" fontId="52" fillId="3" borderId="0" xfId="0" applyFont="1" applyFill="1" applyAlignment="1" applyProtection="1">
      <alignment horizontal="left" shrinkToFi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63" fillId="6" borderId="49" xfId="0" applyFont="1" applyFill="1" applyBorder="1" applyAlignment="1" applyProtection="1">
      <alignment horizontal="left" wrapText="1"/>
      <protection locked="0"/>
    </xf>
    <xf numFmtId="0" fontId="63" fillId="6" borderId="50" xfId="0" applyFont="1" applyFill="1" applyBorder="1" applyAlignment="1" applyProtection="1">
      <alignment horizontal="left" wrapText="1"/>
      <protection locked="0"/>
    </xf>
    <xf numFmtId="0" fontId="63" fillId="6" borderId="51" xfId="0" applyFont="1" applyFill="1" applyBorder="1" applyAlignment="1" applyProtection="1">
      <alignment horizontal="left" wrapText="1"/>
      <protection locked="0"/>
    </xf>
    <xf numFmtId="0" fontId="1" fillId="0" borderId="46" xfId="0" applyFont="1" applyBorder="1" applyAlignment="1" applyProtection="1">
      <alignment horizontal="left"/>
      <protection hidden="1"/>
    </xf>
    <xf numFmtId="0" fontId="1" fillId="0" borderId="47" xfId="0" applyFont="1" applyBorder="1" applyAlignment="1" applyProtection="1">
      <alignment horizontal="left"/>
      <protection hidden="1"/>
    </xf>
    <xf numFmtId="0" fontId="1" fillId="0" borderId="48" xfId="0" applyFont="1" applyBorder="1" applyAlignment="1" applyProtection="1">
      <alignment horizontal="left"/>
      <protection hidden="1"/>
    </xf>
    <xf numFmtId="3" fontId="10" fillId="11" borderId="14" xfId="0" applyNumberFormat="1" applyFont="1" applyFill="1" applyBorder="1" applyAlignment="1" applyProtection="1">
      <alignment horizontal="center"/>
      <protection locked="0" hidden="1"/>
    </xf>
    <xf numFmtId="3" fontId="10" fillId="11" borderId="44" xfId="0" applyNumberFormat="1" applyFont="1" applyFill="1" applyBorder="1" applyAlignment="1" applyProtection="1">
      <alignment horizontal="center"/>
      <protection locked="0" hidden="1"/>
    </xf>
    <xf numFmtId="3" fontId="10" fillId="11" borderId="45" xfId="0" applyNumberFormat="1" applyFont="1" applyFill="1" applyBorder="1" applyAlignment="1" applyProtection="1">
      <alignment horizontal="center"/>
      <protection locked="0" hidden="1"/>
    </xf>
    <xf numFmtId="3" fontId="14" fillId="3" borderId="60" xfId="0" applyNumberFormat="1" applyFont="1" applyFill="1" applyBorder="1" applyAlignment="1" applyProtection="1">
      <alignment horizontal="center"/>
      <protection hidden="1"/>
    </xf>
    <xf numFmtId="3" fontId="14" fillId="3" borderId="61" xfId="0" applyNumberFormat="1" applyFont="1" applyFill="1" applyBorder="1" applyAlignment="1" applyProtection="1">
      <alignment horizontal="center"/>
      <protection hidden="1"/>
    </xf>
    <xf numFmtId="3" fontId="14" fillId="3" borderId="62" xfId="0" applyNumberFormat="1" applyFont="1" applyFill="1" applyBorder="1" applyAlignment="1" applyProtection="1">
      <alignment horizontal="center"/>
      <protection hidden="1"/>
    </xf>
    <xf numFmtId="0" fontId="12" fillId="0" borderId="20" xfId="0" applyFont="1" applyBorder="1" applyAlignment="1" applyProtection="1">
      <alignment horizontal="left" wrapText="1"/>
      <protection hidden="1"/>
    </xf>
    <xf numFmtId="0" fontId="12" fillId="0" borderId="21" xfId="0" applyFont="1" applyBorder="1" applyAlignment="1" applyProtection="1">
      <alignment horizontal="left" wrapText="1"/>
      <protection hidden="1"/>
    </xf>
    <xf numFmtId="0" fontId="12" fillId="0" borderId="24" xfId="0" applyFont="1" applyBorder="1" applyAlignment="1" applyProtection="1">
      <alignment horizontal="left" wrapText="1"/>
      <protection hidden="1"/>
    </xf>
    <xf numFmtId="0" fontId="14" fillId="6" borderId="0" xfId="0" applyFont="1" applyFill="1" applyAlignment="1" applyProtection="1">
      <alignment horizontal="left" shrinkToFit="1"/>
      <protection locked="0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64" xfId="0" applyFont="1" applyBorder="1" applyAlignment="1" applyProtection="1">
      <alignment horizontal="center" vertical="center"/>
      <protection hidden="1"/>
    </xf>
    <xf numFmtId="3" fontId="10" fillId="11" borderId="42" xfId="0" applyNumberFormat="1" applyFont="1" applyFill="1" applyBorder="1" applyAlignment="1" applyProtection="1">
      <alignment horizontal="center" shrinkToFit="1"/>
      <protection locked="0" hidden="1"/>
    </xf>
    <xf numFmtId="3" fontId="10" fillId="11" borderId="10" xfId="0" applyNumberFormat="1" applyFont="1" applyFill="1" applyBorder="1" applyAlignment="1" applyProtection="1">
      <alignment horizontal="center" shrinkToFit="1"/>
      <protection locked="0" hidden="1"/>
    </xf>
    <xf numFmtId="3" fontId="10" fillId="11" borderId="11" xfId="0" applyNumberFormat="1" applyFont="1" applyFill="1" applyBorder="1" applyAlignment="1" applyProtection="1">
      <alignment horizontal="center" shrinkToFit="1"/>
      <protection locked="0" hidden="1"/>
    </xf>
    <xf numFmtId="3" fontId="14" fillId="6" borderId="57" xfId="0" applyNumberFormat="1" applyFont="1" applyFill="1" applyBorder="1" applyAlignment="1" applyProtection="1">
      <alignment horizontal="center" shrinkToFit="1"/>
      <protection locked="0"/>
    </xf>
    <xf numFmtId="3" fontId="14" fillId="6" borderId="58" xfId="0" applyNumberFormat="1" applyFont="1" applyFill="1" applyBorder="1" applyAlignment="1" applyProtection="1">
      <alignment horizontal="center" shrinkToFit="1"/>
      <protection locked="0"/>
    </xf>
    <xf numFmtId="3" fontId="14" fillId="6" borderId="59" xfId="0" applyNumberFormat="1" applyFont="1" applyFill="1" applyBorder="1" applyAlignment="1" applyProtection="1">
      <alignment horizontal="center" shrinkToFit="1"/>
      <protection locked="0"/>
    </xf>
    <xf numFmtId="3" fontId="59" fillId="6" borderId="49" xfId="0" applyNumberFormat="1" applyFont="1" applyFill="1" applyBorder="1" applyAlignment="1" applyProtection="1">
      <alignment horizontal="center" shrinkToFit="1"/>
      <protection locked="0" hidden="1"/>
    </xf>
    <xf numFmtId="3" fontId="59" fillId="6" borderId="50" xfId="0" applyNumberFormat="1" applyFont="1" applyFill="1" applyBorder="1" applyAlignment="1" applyProtection="1">
      <alignment horizontal="center" shrinkToFit="1"/>
      <protection locked="0" hidden="1"/>
    </xf>
    <xf numFmtId="3" fontId="59" fillId="6" borderId="51" xfId="0" applyNumberFormat="1" applyFont="1" applyFill="1" applyBorder="1" applyAlignment="1" applyProtection="1">
      <alignment horizontal="center" shrinkToFit="1"/>
      <protection locked="0" hidden="1"/>
    </xf>
    <xf numFmtId="3" fontId="14" fillId="6" borderId="49" xfId="0" applyNumberFormat="1" applyFont="1" applyFill="1" applyBorder="1" applyAlignment="1" applyProtection="1">
      <alignment horizontal="center" shrinkToFit="1"/>
      <protection locked="0"/>
    </xf>
    <xf numFmtId="3" fontId="14" fillId="6" borderId="50" xfId="0" applyNumberFormat="1" applyFont="1" applyFill="1" applyBorder="1" applyAlignment="1" applyProtection="1">
      <alignment horizontal="center" shrinkToFit="1"/>
      <protection locked="0"/>
    </xf>
    <xf numFmtId="3" fontId="14" fillId="6" borderId="51" xfId="0" applyNumberFormat="1" applyFont="1" applyFill="1" applyBorder="1" applyAlignment="1" applyProtection="1">
      <alignment horizontal="center" shrinkToFit="1"/>
      <protection locked="0"/>
    </xf>
    <xf numFmtId="0" fontId="14" fillId="6" borderId="12" xfId="0" applyFont="1" applyFill="1" applyBorder="1" applyAlignment="1" applyProtection="1">
      <alignment horizontal="right" shrinkToFit="1"/>
      <protection locked="0"/>
    </xf>
    <xf numFmtId="0" fontId="14" fillId="6" borderId="13" xfId="0" applyFont="1" applyFill="1" applyBorder="1" applyAlignment="1" applyProtection="1">
      <alignment horizontal="right" shrinkToFit="1"/>
      <protection locked="0"/>
    </xf>
    <xf numFmtId="0" fontId="14" fillId="6" borderId="16" xfId="0" applyFont="1" applyFill="1" applyBorder="1" applyAlignment="1" applyProtection="1">
      <alignment horizontal="right" shrinkToFit="1"/>
      <protection locked="0"/>
    </xf>
    <xf numFmtId="3" fontId="38" fillId="6" borderId="29" xfId="0" applyNumberFormat="1" applyFont="1" applyFill="1" applyBorder="1" applyAlignment="1" applyProtection="1">
      <alignment horizontal="center"/>
      <protection locked="0"/>
    </xf>
    <xf numFmtId="3" fontId="38" fillId="6" borderId="26" xfId="0" applyNumberFormat="1" applyFont="1" applyFill="1" applyBorder="1" applyAlignment="1" applyProtection="1">
      <alignment horizontal="center"/>
      <protection locked="0"/>
    </xf>
    <xf numFmtId="3" fontId="38" fillId="6" borderId="28" xfId="0" applyNumberFormat="1" applyFont="1" applyFill="1" applyBorder="1" applyAlignment="1" applyProtection="1">
      <alignment horizontal="center"/>
      <protection locked="0"/>
    </xf>
    <xf numFmtId="0" fontId="38" fillId="6" borderId="20" xfId="0" applyFont="1" applyFill="1" applyBorder="1" applyAlignment="1" applyProtection="1">
      <alignment horizontal="left"/>
      <protection locked="0"/>
    </xf>
    <xf numFmtId="0" fontId="38" fillId="6" borderId="21" xfId="0" applyFont="1" applyFill="1" applyBorder="1" applyAlignment="1" applyProtection="1">
      <alignment horizontal="left"/>
      <protection locked="0"/>
    </xf>
    <xf numFmtId="0" fontId="38" fillId="6" borderId="22" xfId="0" applyFont="1" applyFill="1" applyBorder="1" applyAlignment="1" applyProtection="1">
      <alignment horizontal="left"/>
      <protection locked="0"/>
    </xf>
    <xf numFmtId="0" fontId="38" fillId="0" borderId="42" xfId="0" applyFont="1" applyBorder="1" applyAlignment="1" applyProtection="1">
      <alignment horizontal="left"/>
      <protection hidden="1"/>
    </xf>
    <xf numFmtId="0" fontId="38" fillId="0" borderId="10" xfId="0" applyFont="1" applyBorder="1" applyAlignment="1" applyProtection="1">
      <alignment horizontal="left"/>
      <protection hidden="1"/>
    </xf>
    <xf numFmtId="0" fontId="38" fillId="0" borderId="11" xfId="0" applyFont="1" applyBorder="1" applyAlignment="1" applyProtection="1">
      <alignment horizontal="left"/>
      <protection hidden="1"/>
    </xf>
    <xf numFmtId="3" fontId="10" fillId="11" borderId="55" xfId="0" applyNumberFormat="1" applyFont="1" applyFill="1" applyBorder="1" applyAlignment="1" applyProtection="1">
      <alignment horizontal="center" shrinkToFit="1"/>
      <protection locked="0" hidden="1"/>
    </xf>
    <xf numFmtId="3" fontId="10" fillId="11" borderId="53" xfId="0" applyNumberFormat="1" applyFont="1" applyFill="1" applyBorder="1" applyAlignment="1" applyProtection="1">
      <alignment horizontal="center" shrinkToFit="1"/>
      <protection locked="0" hidden="1"/>
    </xf>
    <xf numFmtId="3" fontId="10" fillId="11" borderId="54" xfId="0" applyNumberFormat="1" applyFont="1" applyFill="1" applyBorder="1" applyAlignment="1" applyProtection="1">
      <alignment horizontal="center" shrinkToFit="1"/>
      <protection locked="0" hidden="1"/>
    </xf>
    <xf numFmtId="3" fontId="14" fillId="6" borderId="12" xfId="0" applyNumberFormat="1" applyFont="1" applyFill="1" applyBorder="1" applyAlignment="1" applyProtection="1">
      <alignment horizontal="center" shrinkToFit="1"/>
      <protection locked="0"/>
    </xf>
    <xf numFmtId="3" fontId="14" fillId="6" borderId="13" xfId="0" applyNumberFormat="1" applyFont="1" applyFill="1" applyBorder="1" applyAlignment="1" applyProtection="1">
      <alignment horizontal="center" shrinkToFit="1"/>
      <protection locked="0"/>
    </xf>
    <xf numFmtId="3" fontId="14" fillId="6" borderId="16" xfId="0" applyNumberFormat="1" applyFont="1" applyFill="1" applyBorder="1" applyAlignment="1" applyProtection="1">
      <alignment horizontal="center" shrinkToFit="1"/>
      <protection locked="0"/>
    </xf>
    <xf numFmtId="0" fontId="14" fillId="6" borderId="49" xfId="0" applyFont="1" applyFill="1" applyBorder="1" applyAlignment="1" applyProtection="1">
      <alignment horizontal="left" shrinkToFit="1"/>
      <protection locked="0"/>
    </xf>
    <xf numFmtId="0" fontId="14" fillId="6" borderId="50" xfId="0" applyFont="1" applyFill="1" applyBorder="1" applyAlignment="1" applyProtection="1">
      <alignment horizontal="left" shrinkToFit="1"/>
      <protection locked="0"/>
    </xf>
    <xf numFmtId="0" fontId="14" fillId="6" borderId="51" xfId="0" applyFont="1" applyFill="1" applyBorder="1" applyAlignment="1" applyProtection="1">
      <alignment horizontal="left" shrinkToFit="1"/>
      <protection locked="0"/>
    </xf>
    <xf numFmtId="0" fontId="14" fillId="6" borderId="42" xfId="0" applyFont="1" applyFill="1" applyBorder="1" applyAlignment="1" applyProtection="1">
      <alignment horizontal="center" shrinkToFit="1"/>
      <protection locked="0"/>
    </xf>
    <xf numFmtId="0" fontId="14" fillId="6" borderId="10" xfId="0" applyFont="1" applyFill="1" applyBorder="1" applyAlignment="1" applyProtection="1">
      <alignment horizontal="center" shrinkToFit="1"/>
      <protection locked="0"/>
    </xf>
    <xf numFmtId="0" fontId="53" fillId="6" borderId="49" xfId="0" applyFont="1" applyFill="1" applyBorder="1" applyAlignment="1" applyProtection="1">
      <alignment horizontal="center"/>
      <protection locked="0" hidden="1"/>
    </xf>
    <xf numFmtId="0" fontId="53" fillId="6" borderId="50" xfId="0" applyFont="1" applyFill="1" applyBorder="1" applyAlignment="1" applyProtection="1">
      <alignment horizontal="center"/>
      <protection locked="0" hidden="1"/>
    </xf>
    <xf numFmtId="0" fontId="53" fillId="6" borderId="51" xfId="0" applyFont="1" applyFill="1" applyBorder="1" applyAlignment="1" applyProtection="1">
      <alignment horizontal="center"/>
      <protection locked="0" hidden="1"/>
    </xf>
    <xf numFmtId="3" fontId="38" fillId="6" borderId="23" xfId="0" applyNumberFormat="1" applyFont="1" applyFill="1" applyBorder="1" applyAlignment="1" applyProtection="1">
      <alignment horizontal="center"/>
      <protection locked="0"/>
    </xf>
    <xf numFmtId="3" fontId="38" fillId="6" borderId="21" xfId="0" applyNumberFormat="1" applyFont="1" applyFill="1" applyBorder="1" applyAlignment="1" applyProtection="1">
      <alignment horizontal="center"/>
      <protection locked="0"/>
    </xf>
    <xf numFmtId="3" fontId="38" fillId="6" borderId="24" xfId="0" applyNumberFormat="1" applyFont="1" applyFill="1" applyBorder="1" applyAlignment="1" applyProtection="1">
      <alignment horizontal="center"/>
      <protection locked="0"/>
    </xf>
    <xf numFmtId="3" fontId="14" fillId="6" borderId="63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1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64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0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32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9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6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7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5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8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left"/>
      <protection hidden="1"/>
    </xf>
    <xf numFmtId="0" fontId="5" fillId="0" borderId="13" xfId="0" applyFont="1" applyBorder="1" applyAlignment="1" applyProtection="1">
      <alignment horizontal="left"/>
      <protection hidden="1"/>
    </xf>
    <xf numFmtId="0" fontId="5" fillId="0" borderId="16" xfId="0" applyFont="1" applyBorder="1" applyAlignment="1" applyProtection="1">
      <alignment horizontal="left"/>
      <protection hidden="1"/>
    </xf>
    <xf numFmtId="0" fontId="0" fillId="0" borderId="42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4" fillId="6" borderId="20" xfId="0" applyFont="1" applyFill="1" applyBorder="1" applyAlignment="1" applyProtection="1">
      <alignment horizontal="left" vertical="center" shrinkToFit="1"/>
      <protection locked="0"/>
    </xf>
    <xf numFmtId="0" fontId="14" fillId="6" borderId="21" xfId="0" applyFont="1" applyFill="1" applyBorder="1" applyAlignment="1" applyProtection="1">
      <alignment horizontal="left" vertical="center" shrinkToFit="1"/>
      <protection locked="0"/>
    </xf>
    <xf numFmtId="0" fontId="14" fillId="6" borderId="22" xfId="0" applyFont="1" applyFill="1" applyBorder="1" applyAlignment="1" applyProtection="1">
      <alignment horizontal="left" vertical="center" shrinkToFit="1"/>
      <protection locked="0"/>
    </xf>
    <xf numFmtId="0" fontId="14" fillId="6" borderId="25" xfId="0" applyFont="1" applyFill="1" applyBorder="1" applyAlignment="1" applyProtection="1">
      <alignment horizontal="left" vertical="center" shrinkToFit="1"/>
      <protection locked="0"/>
    </xf>
    <xf numFmtId="0" fontId="14" fillId="6" borderId="26" xfId="0" applyFont="1" applyFill="1" applyBorder="1" applyAlignment="1" applyProtection="1">
      <alignment horizontal="left" vertical="center" shrinkToFit="1"/>
      <protection locked="0"/>
    </xf>
    <xf numFmtId="0" fontId="14" fillId="6" borderId="27" xfId="0" applyFont="1" applyFill="1" applyBorder="1" applyAlignment="1" applyProtection="1">
      <alignment horizontal="left" vertical="center" shrinkToFit="1"/>
      <protection locked="0"/>
    </xf>
    <xf numFmtId="0" fontId="14" fillId="6" borderId="11" xfId="0" applyFont="1" applyFill="1" applyBorder="1" applyAlignment="1" applyProtection="1">
      <alignment horizontal="center" shrinkToFit="1"/>
      <protection locked="0"/>
    </xf>
    <xf numFmtId="0" fontId="38" fillId="6" borderId="25" xfId="0" applyFont="1" applyFill="1" applyBorder="1" applyAlignment="1" applyProtection="1">
      <alignment horizontal="left"/>
      <protection locked="0"/>
    </xf>
    <xf numFmtId="0" fontId="38" fillId="6" borderId="26" xfId="0" applyFont="1" applyFill="1" applyBorder="1" applyAlignment="1" applyProtection="1">
      <alignment horizontal="left"/>
      <protection locked="0"/>
    </xf>
    <xf numFmtId="0" fontId="38" fillId="6" borderId="27" xfId="0" applyFont="1" applyFill="1" applyBorder="1" applyAlignment="1" applyProtection="1">
      <alignment horizontal="left"/>
      <protection locked="0"/>
    </xf>
    <xf numFmtId="0" fontId="53" fillId="6" borderId="17" xfId="0" applyFont="1" applyFill="1" applyBorder="1" applyAlignment="1" applyProtection="1">
      <alignment horizontal="center"/>
      <protection locked="0" hidden="1"/>
    </xf>
    <xf numFmtId="0" fontId="53" fillId="6" borderId="18" xfId="0" applyFont="1" applyFill="1" applyBorder="1" applyAlignment="1" applyProtection="1">
      <alignment horizontal="center"/>
      <protection locked="0" hidden="1"/>
    </xf>
    <xf numFmtId="0" fontId="53" fillId="6" borderId="19" xfId="0" applyFont="1" applyFill="1" applyBorder="1" applyAlignment="1" applyProtection="1">
      <alignment horizontal="center"/>
      <protection locked="0" hidden="1"/>
    </xf>
    <xf numFmtId="0" fontId="14" fillId="6" borderId="30" xfId="0" applyFont="1" applyFill="1" applyBorder="1" applyAlignment="1" applyProtection="1">
      <alignment horizontal="left" vertical="center" shrinkToFit="1"/>
      <protection locked="0"/>
    </xf>
    <xf numFmtId="0" fontId="14" fillId="6" borderId="31" xfId="0" applyFont="1" applyFill="1" applyBorder="1" applyAlignment="1" applyProtection="1">
      <alignment horizontal="left" vertical="center" shrinkToFit="1"/>
      <protection locked="0"/>
    </xf>
    <xf numFmtId="0" fontId="14" fillId="6" borderId="32" xfId="0" applyFont="1" applyFill="1" applyBorder="1" applyAlignment="1" applyProtection="1">
      <alignment horizontal="left" vertical="center" shrinkToFit="1"/>
      <protection locked="0"/>
    </xf>
    <xf numFmtId="3" fontId="53" fillId="11" borderId="36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37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40" xfId="0" applyNumberFormat="1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Border="1" applyAlignment="1" applyProtection="1">
      <alignment horizontal="left" wrapText="1"/>
      <protection hidden="1"/>
    </xf>
    <xf numFmtId="0" fontId="12" fillId="0" borderId="2" xfId="0" applyFont="1" applyBorder="1" applyAlignment="1" applyProtection="1">
      <alignment horizontal="left" wrapText="1"/>
      <protection hidden="1"/>
    </xf>
    <xf numFmtId="0" fontId="38" fillId="6" borderId="17" xfId="0" applyFont="1" applyFill="1" applyBorder="1" applyAlignment="1" applyProtection="1">
      <alignment horizontal="left" shrinkToFit="1"/>
      <protection locked="0"/>
    </xf>
    <xf numFmtId="0" fontId="38" fillId="6" borderId="18" xfId="0" applyFont="1" applyFill="1" applyBorder="1" applyAlignment="1" applyProtection="1">
      <alignment horizontal="left" shrinkToFit="1"/>
      <protection locked="0"/>
    </xf>
    <xf numFmtId="0" fontId="38" fillId="6" borderId="19" xfId="0" applyFont="1" applyFill="1" applyBorder="1" applyAlignment="1" applyProtection="1">
      <alignment horizontal="left" shrinkToFit="1"/>
      <protection locked="0"/>
    </xf>
    <xf numFmtId="3" fontId="63" fillId="6" borderId="17" xfId="0" applyNumberFormat="1" applyFont="1" applyFill="1" applyBorder="1" applyAlignment="1" applyProtection="1">
      <alignment horizontal="center" vertical="center"/>
      <protection locked="0"/>
    </xf>
    <xf numFmtId="3" fontId="63" fillId="6" borderId="18" xfId="0" applyNumberFormat="1" applyFont="1" applyFill="1" applyBorder="1" applyAlignment="1" applyProtection="1">
      <alignment horizontal="center" vertical="center"/>
      <protection locked="0"/>
    </xf>
    <xf numFmtId="3" fontId="63" fillId="6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3" fontId="10" fillId="11" borderId="12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13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16" xfId="0" applyNumberFormat="1" applyFont="1" applyFill="1" applyBorder="1" applyAlignment="1" applyProtection="1">
      <alignment horizontal="center" vertical="center"/>
      <protection locked="0" hidden="1"/>
    </xf>
    <xf numFmtId="3" fontId="63" fillId="6" borderId="20" xfId="0" applyNumberFormat="1" applyFont="1" applyFill="1" applyBorder="1" applyAlignment="1" applyProtection="1">
      <alignment horizontal="center" vertical="center"/>
      <protection locked="0"/>
    </xf>
    <xf numFmtId="3" fontId="63" fillId="6" borderId="21" xfId="0" applyNumberFormat="1" applyFont="1" applyFill="1" applyBorder="1" applyAlignment="1" applyProtection="1">
      <alignment horizontal="center" vertical="center"/>
      <protection locked="0"/>
    </xf>
    <xf numFmtId="3" fontId="63" fillId="6" borderId="22" xfId="0" applyNumberFormat="1" applyFont="1" applyFill="1" applyBorder="1" applyAlignment="1" applyProtection="1">
      <alignment horizontal="center" vertical="center"/>
      <protection locked="0"/>
    </xf>
    <xf numFmtId="3" fontId="63" fillId="6" borderId="23" xfId="0" applyNumberFormat="1" applyFont="1" applyFill="1" applyBorder="1" applyAlignment="1" applyProtection="1">
      <alignment horizontal="center" vertical="center"/>
      <protection locked="0"/>
    </xf>
    <xf numFmtId="3" fontId="10" fillId="11" borderId="12" xfId="0" applyNumberFormat="1" applyFont="1" applyFill="1" applyBorder="1" applyAlignment="1" applyProtection="1">
      <alignment horizontal="center"/>
      <protection locked="0" hidden="1"/>
    </xf>
    <xf numFmtId="3" fontId="10" fillId="11" borderId="13" xfId="0" applyNumberFormat="1" applyFont="1" applyFill="1" applyBorder="1" applyAlignment="1" applyProtection="1">
      <alignment horizontal="center"/>
      <protection locked="0" hidden="1"/>
    </xf>
    <xf numFmtId="3" fontId="10" fillId="11" borderId="16" xfId="0" applyNumberFormat="1" applyFont="1" applyFill="1" applyBorder="1" applyAlignment="1" applyProtection="1">
      <alignment horizontal="center"/>
      <protection locked="0"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24" fillId="0" borderId="42" xfId="0" applyFont="1" applyBorder="1" applyAlignment="1" applyProtection="1">
      <alignment horizontal="left" wrapText="1"/>
      <protection hidden="1"/>
    </xf>
    <xf numFmtId="0" fontId="24" fillId="0" borderId="10" xfId="0" applyFont="1" applyBorder="1" applyAlignment="1" applyProtection="1">
      <alignment horizontal="left" wrapText="1"/>
      <protection hidden="1"/>
    </xf>
    <xf numFmtId="0" fontId="24" fillId="0" borderId="11" xfId="0" applyFont="1" applyBorder="1" applyAlignment="1" applyProtection="1">
      <alignment horizontal="left" wrapText="1"/>
      <protection hidden="1"/>
    </xf>
    <xf numFmtId="0" fontId="6" fillId="0" borderId="1" xfId="0" applyFont="1" applyBorder="1" applyAlignment="1" applyProtection="1">
      <alignment horizontal="left" wrapText="1"/>
      <protection hidden="1"/>
    </xf>
    <xf numFmtId="0" fontId="6" fillId="0" borderId="2" xfId="0" applyFont="1" applyBorder="1" applyAlignment="1" applyProtection="1">
      <alignment horizontal="left" wrapText="1"/>
      <protection hidden="1"/>
    </xf>
    <xf numFmtId="3" fontId="10" fillId="11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11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0" borderId="1" xfId="0" applyFont="1" applyBorder="1" applyAlignment="1" applyProtection="1">
      <alignment horizontal="left"/>
      <protection hidden="1"/>
    </xf>
    <xf numFmtId="0" fontId="5" fillId="0" borderId="2" xfId="0" applyFont="1" applyBorder="1" applyAlignment="1" applyProtection="1">
      <alignment horizontal="left"/>
      <protection hidden="1"/>
    </xf>
    <xf numFmtId="3" fontId="59" fillId="11" borderId="41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37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40" xfId="0" applyNumberFormat="1" applyFont="1" applyFill="1" applyBorder="1" applyAlignment="1" applyProtection="1">
      <alignment horizontal="center" vertical="center" shrinkToFit="1"/>
      <protection locked="0"/>
    </xf>
    <xf numFmtId="3" fontId="53" fillId="11" borderId="17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18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19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36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2" xfId="0" applyFont="1" applyBorder="1" applyAlignment="1" applyProtection="1">
      <alignment horizontal="left"/>
      <protection hidden="1"/>
    </xf>
    <xf numFmtId="0" fontId="5" fillId="0" borderId="10" xfId="0" applyFont="1" applyBorder="1" applyAlignment="1" applyProtection="1">
      <alignment horizontal="left"/>
      <protection hidden="1"/>
    </xf>
    <xf numFmtId="3" fontId="63" fillId="6" borderId="36" xfId="0" applyNumberFormat="1" applyFont="1" applyFill="1" applyBorder="1" applyAlignment="1" applyProtection="1">
      <alignment horizontal="center" vertical="center"/>
      <protection locked="0"/>
    </xf>
    <xf numFmtId="3" fontId="63" fillId="6" borderId="37" xfId="0" applyNumberFormat="1" applyFont="1" applyFill="1" applyBorder="1" applyAlignment="1" applyProtection="1">
      <alignment horizontal="center" vertical="center"/>
      <protection locked="0"/>
    </xf>
    <xf numFmtId="3" fontId="63" fillId="6" borderId="38" xfId="0" applyNumberFormat="1" applyFont="1" applyFill="1" applyBorder="1" applyAlignment="1" applyProtection="1">
      <alignment horizontal="center" vertical="center"/>
      <protection locked="0"/>
    </xf>
    <xf numFmtId="3" fontId="63" fillId="6" borderId="41" xfId="0" applyNumberFormat="1" applyFont="1" applyFill="1" applyBorder="1" applyAlignment="1" applyProtection="1">
      <alignment horizontal="center" vertical="center"/>
      <protection locked="0"/>
    </xf>
    <xf numFmtId="0" fontId="14" fillId="6" borderId="49" xfId="0" applyFont="1" applyFill="1" applyBorder="1" applyAlignment="1" applyProtection="1">
      <alignment horizontal="right" shrinkToFit="1"/>
      <protection locked="0"/>
    </xf>
    <xf numFmtId="0" fontId="14" fillId="6" borderId="50" xfId="0" applyFont="1" applyFill="1" applyBorder="1" applyAlignment="1" applyProtection="1">
      <alignment horizontal="right" shrinkToFit="1"/>
      <protection locked="0"/>
    </xf>
    <xf numFmtId="0" fontId="14" fillId="6" borderId="51" xfId="0" applyFont="1" applyFill="1" applyBorder="1" applyAlignment="1" applyProtection="1">
      <alignment horizontal="right" shrinkToFit="1"/>
      <protection locked="0"/>
    </xf>
    <xf numFmtId="3" fontId="63" fillId="6" borderId="29" xfId="0" applyNumberFormat="1" applyFont="1" applyFill="1" applyBorder="1" applyAlignment="1" applyProtection="1">
      <alignment horizontal="center" vertical="center"/>
      <protection locked="0"/>
    </xf>
    <xf numFmtId="3" fontId="63" fillId="6" borderId="26" xfId="0" applyNumberFormat="1" applyFont="1" applyFill="1" applyBorder="1" applyAlignment="1" applyProtection="1">
      <alignment horizontal="center" vertical="center"/>
      <protection locked="0"/>
    </xf>
    <xf numFmtId="3" fontId="63" fillId="6" borderId="27" xfId="0" applyNumberFormat="1" applyFont="1" applyFill="1" applyBorder="1" applyAlignment="1" applyProtection="1">
      <alignment horizontal="center" vertical="center"/>
      <protection locked="0"/>
    </xf>
    <xf numFmtId="3" fontId="59" fillId="11" borderId="52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34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39" xfId="0" applyNumberFormat="1" applyFont="1" applyFill="1" applyBorder="1" applyAlignment="1" applyProtection="1">
      <alignment horizontal="center" vertical="center"/>
      <protection locked="0" hidden="1"/>
    </xf>
    <xf numFmtId="0" fontId="12" fillId="3" borderId="63" xfId="0" applyFont="1" applyFill="1" applyBorder="1" applyAlignment="1" applyProtection="1">
      <alignment horizontal="center" vertical="center"/>
      <protection hidden="1"/>
    </xf>
    <xf numFmtId="0" fontId="12" fillId="3" borderId="31" xfId="0" applyFont="1" applyFill="1" applyBorder="1" applyAlignment="1" applyProtection="1">
      <alignment horizontal="center" vertical="center"/>
      <protection hidden="1"/>
    </xf>
    <xf numFmtId="0" fontId="12" fillId="3" borderId="32" xfId="0" applyFont="1" applyFill="1" applyBorder="1" applyAlignment="1" applyProtection="1">
      <alignment horizontal="center" vertical="center"/>
      <protection hidden="1"/>
    </xf>
    <xf numFmtId="0" fontId="12" fillId="3" borderId="68" xfId="0" applyFont="1" applyFill="1" applyBorder="1" applyAlignment="1" applyProtection="1">
      <alignment horizontal="center" vertical="center"/>
      <protection hidden="1"/>
    </xf>
    <xf numFmtId="0" fontId="12" fillId="3" borderId="47" xfId="0" applyFont="1" applyFill="1" applyBorder="1" applyAlignment="1" applyProtection="1">
      <alignment horizontal="center" vertical="center"/>
      <protection hidden="1"/>
    </xf>
    <xf numFmtId="0" fontId="12" fillId="3" borderId="69" xfId="0" applyFont="1" applyFill="1" applyBorder="1" applyAlignment="1" applyProtection="1">
      <alignment horizontal="center" vertical="center"/>
      <protection hidden="1"/>
    </xf>
    <xf numFmtId="0" fontId="0" fillId="0" borderId="49" xfId="0" applyBorder="1" applyAlignment="1" applyProtection="1">
      <alignment horizontal="left" shrinkToFit="1"/>
      <protection hidden="1"/>
    </xf>
    <xf numFmtId="0" fontId="0" fillId="0" borderId="50" xfId="0" applyBorder="1" applyAlignment="1" applyProtection="1">
      <alignment horizontal="left" shrinkToFit="1"/>
      <protection hidden="1"/>
    </xf>
    <xf numFmtId="0" fontId="0" fillId="0" borderId="51" xfId="0" applyBorder="1" applyAlignment="1" applyProtection="1">
      <alignment horizontal="left" shrinkToFit="1"/>
      <protection hidden="1"/>
    </xf>
    <xf numFmtId="0" fontId="66" fillId="3" borderId="49" xfId="0" applyFont="1" applyFill="1" applyBorder="1" applyAlignment="1" applyProtection="1">
      <alignment horizontal="left" wrapText="1"/>
      <protection hidden="1"/>
    </xf>
    <xf numFmtId="0" fontId="66" fillId="3" borderId="50" xfId="0" applyFont="1" applyFill="1" applyBorder="1" applyAlignment="1" applyProtection="1">
      <alignment horizontal="left" wrapText="1"/>
      <protection hidden="1"/>
    </xf>
    <xf numFmtId="3" fontId="65" fillId="11" borderId="12" xfId="0" applyNumberFormat="1" applyFont="1" applyFill="1" applyBorder="1" applyAlignment="1" applyProtection="1">
      <alignment horizontal="center" vertical="center" wrapText="1"/>
      <protection hidden="1"/>
    </xf>
    <xf numFmtId="0" fontId="65" fillId="11" borderId="13" xfId="0" applyFont="1" applyFill="1" applyBorder="1" applyAlignment="1" applyProtection="1">
      <alignment horizontal="center" vertical="center" wrapText="1"/>
      <protection hidden="1"/>
    </xf>
    <xf numFmtId="0" fontId="65" fillId="11" borderId="16" xfId="0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0" fillId="3" borderId="3" xfId="0" applyFill="1" applyBorder="1" applyAlignment="1" applyProtection="1">
      <alignment horizontal="center"/>
      <protection hidden="1"/>
    </xf>
    <xf numFmtId="3" fontId="10" fillId="11" borderId="43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44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5" xfId="0" applyNumberFormat="1" applyFont="1" applyFill="1" applyBorder="1" applyAlignment="1" applyProtection="1">
      <alignment horizontal="center" vertical="center" wrapText="1"/>
      <protection locked="0" hidden="1"/>
    </xf>
    <xf numFmtId="3" fontId="5" fillId="6" borderId="29" xfId="0" applyNumberFormat="1" applyFont="1" applyFill="1" applyBorder="1" applyAlignment="1" applyProtection="1">
      <alignment horizontal="center" vertical="center"/>
      <protection locked="0"/>
    </xf>
    <xf numFmtId="3" fontId="5" fillId="6" borderId="26" xfId="0" applyNumberFormat="1" applyFont="1" applyFill="1" applyBorder="1" applyAlignment="1" applyProtection="1">
      <alignment horizontal="center" vertical="center"/>
      <protection locked="0"/>
    </xf>
    <xf numFmtId="3" fontId="5" fillId="6" borderId="27" xfId="0" applyNumberFormat="1" applyFont="1" applyFill="1" applyBorder="1" applyAlignment="1" applyProtection="1">
      <alignment horizontal="center" vertical="center"/>
      <protection locked="0"/>
    </xf>
    <xf numFmtId="3" fontId="4" fillId="11" borderId="42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0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6" borderId="46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47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48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17" xfId="0" applyFont="1" applyFill="1" applyBorder="1" applyAlignment="1" applyProtection="1">
      <alignment horizontal="right" shrinkToFit="1"/>
      <protection locked="0"/>
    </xf>
    <xf numFmtId="0" fontId="14" fillId="6" borderId="18" xfId="0" applyFont="1" applyFill="1" applyBorder="1" applyAlignment="1" applyProtection="1">
      <alignment horizontal="right" shrinkToFit="1"/>
      <protection locked="0"/>
    </xf>
    <xf numFmtId="0" fontId="14" fillId="6" borderId="19" xfId="0" applyFont="1" applyFill="1" applyBorder="1" applyAlignment="1" applyProtection="1">
      <alignment horizontal="right" shrinkToFit="1"/>
      <protection locked="0"/>
    </xf>
    <xf numFmtId="3" fontId="59" fillId="11" borderId="33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35" xfId="0" applyNumberFormat="1" applyFont="1" applyFill="1" applyBorder="1" applyAlignment="1" applyProtection="1">
      <alignment horizontal="center" vertical="center"/>
      <protection locked="0" hidden="1"/>
    </xf>
    <xf numFmtId="0" fontId="5" fillId="3" borderId="42" xfId="0" applyFont="1" applyFill="1" applyBorder="1" applyAlignment="1" applyProtection="1">
      <alignment horizontal="left"/>
      <protection hidden="1"/>
    </xf>
    <xf numFmtId="0" fontId="5" fillId="3" borderId="10" xfId="0" applyFont="1" applyFill="1" applyBorder="1" applyAlignment="1" applyProtection="1">
      <alignment horizontal="left"/>
      <protection hidden="1"/>
    </xf>
    <xf numFmtId="0" fontId="5" fillId="3" borderId="11" xfId="0" applyFont="1" applyFill="1" applyBorder="1" applyAlignment="1" applyProtection="1">
      <alignment horizontal="left"/>
      <protection hidden="1"/>
    </xf>
    <xf numFmtId="3" fontId="10" fillId="11" borderId="55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3" xfId="0" applyNumberFormat="1" applyFont="1" applyFill="1" applyBorder="1" applyAlignment="1" applyProtection="1">
      <alignment vertical="center" shrinkToFit="1"/>
      <protection locked="0" hidden="1"/>
    </xf>
    <xf numFmtId="3" fontId="10" fillId="11" borderId="54" xfId="0" applyNumberFormat="1" applyFont="1" applyFill="1" applyBorder="1" applyAlignment="1" applyProtection="1">
      <alignment vertical="center" shrinkToFit="1"/>
      <protection locked="0" hidden="1"/>
    </xf>
    <xf numFmtId="3" fontId="10" fillId="11" borderId="17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18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19" xfId="0" applyNumberFormat="1" applyFont="1" applyFill="1" applyBorder="1" applyAlignment="1" applyProtection="1">
      <alignment horizontal="center" vertical="center" shrinkToFit="1"/>
      <protection locked="0" hidden="1"/>
    </xf>
    <xf numFmtId="0" fontId="19" fillId="0" borderId="42" xfId="0" applyFont="1" applyBorder="1" applyAlignment="1" applyProtection="1">
      <alignment horizontal="center" vertical="center" wrapText="1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11" xfId="0" applyFont="1" applyBorder="1" applyAlignment="1" applyProtection="1">
      <alignment horizontal="center" vertical="center" wrapText="1"/>
      <protection hidden="1"/>
    </xf>
    <xf numFmtId="3" fontId="14" fillId="6" borderId="65" xfId="0" applyNumberFormat="1" applyFont="1" applyFill="1" applyBorder="1" applyAlignment="1" applyProtection="1">
      <alignment horizontal="center" vertical="center" shrinkToFit="1"/>
      <protection locked="0"/>
    </xf>
    <xf numFmtId="3" fontId="20" fillId="6" borderId="66" xfId="0" applyNumberFormat="1" applyFont="1" applyFill="1" applyBorder="1" applyAlignment="1" applyProtection="1">
      <alignment vertical="center" shrinkToFit="1"/>
      <protection locked="0"/>
    </xf>
    <xf numFmtId="3" fontId="20" fillId="6" borderId="67" xfId="0" applyNumberFormat="1" applyFont="1" applyFill="1" applyBorder="1" applyAlignment="1" applyProtection="1">
      <alignment vertical="center" shrinkToFit="1"/>
      <protection locked="0"/>
    </xf>
    <xf numFmtId="3" fontId="20" fillId="6" borderId="53" xfId="0" applyNumberFormat="1" applyFont="1" applyFill="1" applyBorder="1" applyAlignment="1" applyProtection="1">
      <alignment vertical="center" shrinkToFit="1"/>
      <protection locked="0"/>
    </xf>
    <xf numFmtId="3" fontId="20" fillId="6" borderId="54" xfId="0" applyNumberFormat="1" applyFont="1" applyFill="1" applyBorder="1" applyAlignment="1" applyProtection="1">
      <alignment vertical="center" shrinkToFit="1"/>
      <protection locked="0"/>
    </xf>
    <xf numFmtId="0" fontId="25" fillId="0" borderId="55" xfId="0" applyFont="1" applyBorder="1" applyAlignment="1" applyProtection="1">
      <alignment horizontal="left"/>
      <protection hidden="1"/>
    </xf>
    <xf numFmtId="0" fontId="25" fillId="0" borderId="53" xfId="0" applyFont="1" applyBorder="1" applyAlignment="1" applyProtection="1">
      <alignment horizontal="left"/>
      <protection hidden="1"/>
    </xf>
    <xf numFmtId="0" fontId="25" fillId="0" borderId="54" xfId="0" applyFont="1" applyBorder="1" applyAlignment="1" applyProtection="1">
      <alignment horizontal="left"/>
      <protection hidden="1"/>
    </xf>
    <xf numFmtId="0" fontId="14" fillId="6" borderId="4" xfId="0" applyFont="1" applyFill="1" applyBorder="1" applyAlignment="1" applyProtection="1">
      <alignment horizontal="left" vertical="center" shrinkToFit="1"/>
      <protection locked="0"/>
    </xf>
    <xf numFmtId="0" fontId="14" fillId="6" borderId="0" xfId="0" applyFont="1" applyFill="1" applyBorder="1" applyAlignment="1" applyProtection="1">
      <alignment horizontal="left" vertical="center" shrinkToFit="1"/>
      <protection locked="0"/>
    </xf>
    <xf numFmtId="0" fontId="14" fillId="6" borderId="5" xfId="0" applyFont="1" applyFill="1" applyBorder="1" applyAlignment="1" applyProtection="1">
      <alignment horizontal="left" vertical="center" shrinkToFit="1"/>
      <protection locked="0"/>
    </xf>
    <xf numFmtId="0" fontId="14" fillId="6" borderId="0" xfId="0" applyFont="1" applyFill="1" applyBorder="1" applyAlignment="1" applyProtection="1">
      <alignment horizontal="center" vertical="center" shrinkToFit="1"/>
      <protection locked="0"/>
    </xf>
    <xf numFmtId="0" fontId="14" fillId="6" borderId="5" xfId="0" applyFont="1" applyFill="1" applyBorder="1" applyAlignment="1" applyProtection="1">
      <alignment horizontal="center" vertical="center" shrinkToFit="1"/>
      <protection locked="0"/>
    </xf>
    <xf numFmtId="9" fontId="14" fillId="6" borderId="57" xfId="0" applyNumberFormat="1" applyFont="1" applyFill="1" applyBorder="1" applyAlignment="1" applyProtection="1">
      <alignment horizontal="center" vertical="center" shrinkToFit="1"/>
      <protection locked="0"/>
    </xf>
    <xf numFmtId="9" fontId="14" fillId="6" borderId="58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7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8" xfId="0" applyNumberFormat="1" applyFont="1" applyFill="1" applyBorder="1" applyAlignment="1" applyProtection="1">
      <alignment horizontal="center" vertical="center" shrinkToFit="1"/>
      <protection locked="0"/>
    </xf>
    <xf numFmtId="3" fontId="14" fillId="6" borderId="59" xfId="0" applyNumberFormat="1" applyFont="1" applyFill="1" applyBorder="1" applyAlignment="1" applyProtection="1">
      <alignment horizontal="center" vertical="center" shrinkToFit="1"/>
      <protection locked="0"/>
    </xf>
    <xf numFmtId="0" fontId="14" fillId="6" borderId="57" xfId="0" applyFont="1" applyFill="1" applyBorder="1" applyAlignment="1" applyProtection="1">
      <alignment horizontal="left" vertical="center" shrinkToFit="1"/>
      <protection locked="0"/>
    </xf>
    <xf numFmtId="0" fontId="14" fillId="6" borderId="58" xfId="0" applyFont="1" applyFill="1" applyBorder="1" applyAlignment="1" applyProtection="1">
      <alignment horizontal="left" vertical="center" shrinkToFit="1"/>
      <protection locked="0"/>
    </xf>
    <xf numFmtId="0" fontId="14" fillId="6" borderId="59" xfId="0" applyFont="1" applyFill="1" applyBorder="1" applyAlignment="1" applyProtection="1">
      <alignment horizontal="left" vertical="center" shrinkToFit="1"/>
      <protection locked="0"/>
    </xf>
    <xf numFmtId="0" fontId="14" fillId="6" borderId="58" xfId="0" applyFont="1" applyFill="1" applyBorder="1" applyAlignment="1" applyProtection="1">
      <alignment horizontal="center" vertical="center" shrinkToFit="1"/>
      <protection locked="0"/>
    </xf>
    <xf numFmtId="0" fontId="14" fillId="6" borderId="59" xfId="0" applyFont="1" applyFill="1" applyBorder="1" applyAlignment="1" applyProtection="1">
      <alignment horizontal="center" vertical="center" shrinkToFit="1"/>
      <protection locked="0"/>
    </xf>
    <xf numFmtId="0" fontId="31" fillId="0" borderId="1" xfId="0" applyFont="1" applyBorder="1" applyAlignment="1" applyProtection="1">
      <alignment horizontal="center" vertical="center" wrapText="1"/>
      <protection hidden="1"/>
    </xf>
    <xf numFmtId="0" fontId="31" fillId="0" borderId="2" xfId="0" applyFont="1" applyBorder="1" applyAlignment="1" applyProtection="1">
      <alignment horizontal="center" vertical="center" wrapText="1"/>
      <protection hidden="1"/>
    </xf>
    <xf numFmtId="0" fontId="31" fillId="0" borderId="3" xfId="0" applyFont="1" applyBorder="1" applyAlignment="1" applyProtection="1">
      <alignment horizontal="center" vertical="center" wrapText="1"/>
      <protection hidden="1"/>
    </xf>
    <xf numFmtId="0" fontId="31" fillId="0" borderId="4" xfId="0" applyFont="1" applyBorder="1" applyAlignment="1" applyProtection="1">
      <alignment horizontal="center" vertical="center" wrapText="1"/>
      <protection hidden="1"/>
    </xf>
    <xf numFmtId="0" fontId="31" fillId="0" borderId="0" xfId="0" applyFont="1" applyBorder="1" applyAlignment="1" applyProtection="1">
      <alignment horizontal="center" vertical="center" wrapText="1"/>
      <protection hidden="1"/>
    </xf>
    <xf numFmtId="0" fontId="31" fillId="0" borderId="5" xfId="0" applyFont="1" applyBorder="1" applyAlignment="1" applyProtection="1">
      <alignment horizontal="center" vertical="center" wrapText="1"/>
      <protection hidden="1"/>
    </xf>
    <xf numFmtId="0" fontId="31" fillId="0" borderId="12" xfId="0" applyFont="1" applyBorder="1" applyAlignment="1" applyProtection="1">
      <alignment horizontal="center" vertical="center" wrapText="1"/>
      <protection hidden="1"/>
    </xf>
    <xf numFmtId="0" fontId="31" fillId="0" borderId="13" xfId="0" applyFont="1" applyBorder="1" applyAlignment="1" applyProtection="1">
      <alignment horizontal="center" vertical="center" wrapText="1"/>
      <protection hidden="1"/>
    </xf>
    <xf numFmtId="0" fontId="31" fillId="0" borderId="16" xfId="0" applyFont="1" applyBorder="1" applyAlignment="1" applyProtection="1">
      <alignment horizontal="center" vertical="center" wrapText="1"/>
      <protection hidden="1"/>
    </xf>
    <xf numFmtId="3" fontId="20" fillId="6" borderId="50" xfId="0" applyNumberFormat="1" applyFont="1" applyFill="1" applyBorder="1" applyAlignment="1" applyProtection="1">
      <alignment vertical="center" shrinkToFit="1"/>
      <protection locked="0"/>
    </xf>
    <xf numFmtId="3" fontId="20" fillId="6" borderId="51" xfId="0" applyNumberFormat="1" applyFont="1" applyFill="1" applyBorder="1" applyAlignment="1" applyProtection="1">
      <alignment vertical="center" shrinkToFit="1"/>
      <protection locked="0"/>
    </xf>
    <xf numFmtId="0" fontId="15" fillId="0" borderId="49" xfId="0" applyFont="1" applyBorder="1" applyAlignment="1" applyProtection="1">
      <alignment horizontal="left" wrapText="1"/>
      <protection hidden="1"/>
    </xf>
    <xf numFmtId="0" fontId="15" fillId="0" borderId="50" xfId="0" applyFont="1" applyBorder="1" applyAlignment="1" applyProtection="1">
      <alignment horizontal="left" wrapText="1"/>
      <protection hidden="1"/>
    </xf>
    <xf numFmtId="0" fontId="15" fillId="0" borderId="51" xfId="0" applyFont="1" applyBorder="1" applyAlignment="1" applyProtection="1">
      <alignment horizontal="left" wrapText="1"/>
      <protection hidden="1"/>
    </xf>
    <xf numFmtId="0" fontId="0" fillId="0" borderId="58" xfId="0" applyBorder="1" applyProtection="1">
      <protection hidden="1"/>
    </xf>
    <xf numFmtId="0" fontId="0" fillId="0" borderId="59" xfId="0" applyBorder="1" applyProtection="1">
      <protection hidden="1"/>
    </xf>
    <xf numFmtId="3" fontId="23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30" fillId="11" borderId="42" xfId="0" applyNumberFormat="1" applyFont="1" applyFill="1" applyBorder="1" applyAlignment="1" applyProtection="1">
      <alignment horizontal="center" shrinkToFit="1"/>
      <protection locked="0" hidden="1"/>
    </xf>
    <xf numFmtId="0" fontId="30" fillId="11" borderId="10" xfId="0" applyFont="1" applyFill="1" applyBorder="1" applyAlignment="1" applyProtection="1">
      <alignment horizontal="center" shrinkToFit="1"/>
      <protection locked="0" hidden="1"/>
    </xf>
    <xf numFmtId="0" fontId="30" fillId="11" borderId="11" xfId="0" applyFont="1" applyFill="1" applyBorder="1" applyAlignment="1" applyProtection="1">
      <alignment horizontal="center" shrinkToFit="1"/>
      <protection locked="0" hidden="1"/>
    </xf>
    <xf numFmtId="3" fontId="65" fillId="11" borderId="47" xfId="0" applyNumberFormat="1" applyFont="1" applyFill="1" applyBorder="1" applyAlignment="1" applyProtection="1">
      <alignment horizontal="center" vertical="center" wrapText="1"/>
      <protection locked="0" hidden="1"/>
    </xf>
    <xf numFmtId="0" fontId="65" fillId="11" borderId="47" xfId="0" applyFont="1" applyFill="1" applyBorder="1" applyAlignment="1" applyProtection="1">
      <alignment horizontal="center" vertical="center" wrapText="1"/>
      <protection locked="0" hidden="1"/>
    </xf>
    <xf numFmtId="0" fontId="65" fillId="11" borderId="48" xfId="0" applyFont="1" applyFill="1" applyBorder="1" applyAlignment="1" applyProtection="1">
      <alignment horizontal="center" vertical="center" wrapText="1"/>
      <protection locked="0" hidden="1"/>
    </xf>
    <xf numFmtId="0" fontId="65" fillId="11" borderId="44" xfId="0" applyFont="1" applyFill="1" applyBorder="1" applyAlignment="1" applyProtection="1">
      <alignment horizontal="center" vertical="center" wrapText="1"/>
      <protection locked="0" hidden="1"/>
    </xf>
    <xf numFmtId="0" fontId="65" fillId="11" borderId="45" xfId="0" applyFont="1" applyFill="1" applyBorder="1" applyAlignment="1" applyProtection="1">
      <alignment horizontal="center" vertical="center" wrapText="1"/>
      <protection locked="0" hidden="1"/>
    </xf>
    <xf numFmtId="3" fontId="10" fillId="11" borderId="49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0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1" xfId="0" applyNumberFormat="1" applyFont="1" applyFill="1" applyBorder="1" applyAlignment="1" applyProtection="1">
      <alignment horizontal="center" vertical="center" shrinkToFit="1"/>
      <protection locked="0" hidden="1"/>
    </xf>
    <xf numFmtId="14" fontId="38" fillId="6" borderId="22" xfId="0" applyNumberFormat="1" applyFont="1" applyFill="1" applyBorder="1" applyAlignment="1" applyProtection="1">
      <alignment horizontal="center" shrinkToFit="1"/>
      <protection locked="0"/>
    </xf>
    <xf numFmtId="14" fontId="38" fillId="6" borderId="50" xfId="0" applyNumberFormat="1" applyFont="1" applyFill="1" applyBorder="1" applyAlignment="1" applyProtection="1">
      <alignment horizontal="center" shrinkToFit="1"/>
      <protection locked="0"/>
    </xf>
    <xf numFmtId="14" fontId="38" fillId="6" borderId="51" xfId="0" applyNumberFormat="1" applyFont="1" applyFill="1" applyBorder="1" applyAlignment="1" applyProtection="1">
      <alignment horizontal="center" shrinkToFit="1"/>
      <protection locked="0"/>
    </xf>
    <xf numFmtId="14" fontId="38" fillId="6" borderId="49" xfId="0" applyNumberFormat="1" applyFont="1" applyFill="1" applyBorder="1" applyAlignment="1" applyProtection="1">
      <alignment horizontal="center" shrinkToFit="1"/>
      <protection locked="0"/>
    </xf>
    <xf numFmtId="0" fontId="38" fillId="6" borderId="12" xfId="0" applyFont="1" applyFill="1" applyBorder="1" applyAlignment="1" applyProtection="1">
      <alignment horizontal="left" shrinkToFit="1"/>
      <protection locked="0"/>
    </xf>
    <xf numFmtId="0" fontId="38" fillId="6" borderId="13" xfId="0" applyFont="1" applyFill="1" applyBorder="1" applyAlignment="1" applyProtection="1">
      <alignment horizontal="left" shrinkToFit="1"/>
      <protection locked="0"/>
    </xf>
    <xf numFmtId="0" fontId="38" fillId="6" borderId="16" xfId="0" applyFont="1" applyFill="1" applyBorder="1" applyAlignment="1" applyProtection="1">
      <alignment horizontal="left" shrinkToFit="1"/>
      <protection locked="0"/>
    </xf>
    <xf numFmtId="3" fontId="38" fillId="6" borderId="12" xfId="0" applyNumberFormat="1" applyFont="1" applyFill="1" applyBorder="1" applyAlignment="1" applyProtection="1">
      <alignment horizontal="center" shrinkToFit="1"/>
      <protection locked="0"/>
    </xf>
    <xf numFmtId="3" fontId="38" fillId="6" borderId="13" xfId="0" applyNumberFormat="1" applyFont="1" applyFill="1" applyBorder="1" applyAlignment="1" applyProtection="1">
      <alignment horizontal="center" shrinkToFit="1"/>
      <protection locked="0"/>
    </xf>
    <xf numFmtId="3" fontId="38" fillId="6" borderId="16" xfId="0" applyNumberFormat="1" applyFont="1" applyFill="1" applyBorder="1" applyAlignment="1" applyProtection="1">
      <alignment horizontal="center" shrinkToFit="1"/>
      <protection locked="0"/>
    </xf>
    <xf numFmtId="14" fontId="38" fillId="6" borderId="12" xfId="0" applyNumberFormat="1" applyFont="1" applyFill="1" applyBorder="1" applyAlignment="1" applyProtection="1">
      <alignment horizontal="center" shrinkToFit="1"/>
      <protection locked="0"/>
    </xf>
    <xf numFmtId="14" fontId="38" fillId="6" borderId="13" xfId="0" applyNumberFormat="1" applyFont="1" applyFill="1" applyBorder="1" applyAlignment="1" applyProtection="1">
      <alignment horizontal="center" shrinkToFit="1"/>
      <protection locked="0"/>
    </xf>
    <xf numFmtId="14" fontId="38" fillId="6" borderId="15" xfId="0" applyNumberFormat="1" applyFont="1" applyFill="1" applyBorder="1" applyAlignment="1" applyProtection="1">
      <alignment horizontal="center" shrinkToFit="1"/>
      <protection locked="0"/>
    </xf>
    <xf numFmtId="14" fontId="38" fillId="6" borderId="16" xfId="0" applyNumberFormat="1" applyFont="1" applyFill="1" applyBorder="1" applyAlignment="1" applyProtection="1">
      <alignment horizontal="center" shrinkToFit="1"/>
      <protection locked="0"/>
    </xf>
    <xf numFmtId="3" fontId="38" fillId="6" borderId="49" xfId="0" applyNumberFormat="1" applyFont="1" applyFill="1" applyBorder="1" applyAlignment="1" applyProtection="1">
      <alignment horizontal="center" shrinkToFit="1"/>
      <protection locked="0"/>
    </xf>
    <xf numFmtId="0" fontId="14" fillId="6" borderId="49" xfId="0" applyFont="1" applyFill="1" applyBorder="1" applyAlignment="1" applyProtection="1">
      <alignment shrinkToFit="1"/>
      <protection locked="0"/>
    </xf>
    <xf numFmtId="0" fontId="14" fillId="6" borderId="50" xfId="0" applyFont="1" applyFill="1" applyBorder="1" applyAlignment="1" applyProtection="1">
      <alignment shrinkToFit="1"/>
      <protection locked="0"/>
    </xf>
    <xf numFmtId="0" fontId="14" fillId="6" borderId="51" xfId="0" applyFont="1" applyFill="1" applyBorder="1" applyAlignment="1" applyProtection="1">
      <alignment shrinkToFit="1"/>
      <protection locked="0"/>
    </xf>
    <xf numFmtId="14" fontId="38" fillId="6" borderId="32" xfId="0" applyNumberFormat="1" applyFont="1" applyFill="1" applyBorder="1" applyAlignment="1" applyProtection="1">
      <alignment horizontal="center" shrinkToFit="1"/>
      <protection locked="0"/>
    </xf>
    <xf numFmtId="14" fontId="38" fillId="6" borderId="58" xfId="0" applyNumberFormat="1" applyFont="1" applyFill="1" applyBorder="1" applyAlignment="1" applyProtection="1">
      <alignment horizontal="center" shrinkToFit="1"/>
      <protection locked="0"/>
    </xf>
    <xf numFmtId="14" fontId="38" fillId="6" borderId="59" xfId="0" applyNumberFormat="1" applyFont="1" applyFill="1" applyBorder="1" applyAlignment="1" applyProtection="1">
      <alignment horizontal="center" shrinkToFit="1"/>
      <protection locked="0"/>
    </xf>
    <xf numFmtId="0" fontId="14" fillId="6" borderId="10" xfId="0" applyFont="1" applyFill="1" applyBorder="1" applyAlignment="1" applyProtection="1">
      <alignment horizontal="center" vertical="center" shrinkToFit="1"/>
      <protection locked="0"/>
    </xf>
    <xf numFmtId="0" fontId="14" fillId="6" borderId="11" xfId="0" applyFont="1" applyFill="1" applyBorder="1" applyAlignment="1" applyProtection="1">
      <alignment horizontal="center" vertical="center" shrinkToFit="1"/>
      <protection locked="0"/>
    </xf>
    <xf numFmtId="3" fontId="14" fillId="6" borderId="41" xfId="0" applyNumberFormat="1" applyFont="1" applyFill="1" applyBorder="1" applyAlignment="1" applyProtection="1">
      <alignment horizontal="center" shrinkToFit="1"/>
      <protection locked="0"/>
    </xf>
    <xf numFmtId="3" fontId="14" fillId="6" borderId="37" xfId="0" applyNumberFormat="1" applyFont="1" applyFill="1" applyBorder="1" applyAlignment="1" applyProtection="1">
      <alignment horizontal="center" shrinkToFit="1"/>
      <protection locked="0"/>
    </xf>
    <xf numFmtId="3" fontId="14" fillId="6" borderId="40" xfId="0" applyNumberFormat="1" applyFont="1" applyFill="1" applyBorder="1" applyAlignment="1" applyProtection="1">
      <alignment horizontal="center" shrinkToFit="1"/>
      <protection locked="0"/>
    </xf>
    <xf numFmtId="3" fontId="14" fillId="6" borderId="23" xfId="0" applyNumberFormat="1" applyFont="1" applyFill="1" applyBorder="1" applyAlignment="1" applyProtection="1">
      <alignment horizontal="center" shrinkToFit="1"/>
      <protection locked="0"/>
    </xf>
    <xf numFmtId="3" fontId="14" fillId="6" borderId="21" xfId="0" applyNumberFormat="1" applyFont="1" applyFill="1" applyBorder="1" applyAlignment="1" applyProtection="1">
      <alignment horizontal="center" shrinkToFit="1"/>
      <protection locked="0"/>
    </xf>
    <xf numFmtId="3" fontId="14" fillId="6" borderId="24" xfId="0" applyNumberFormat="1" applyFont="1" applyFill="1" applyBorder="1" applyAlignment="1" applyProtection="1">
      <alignment horizontal="center" shrinkToFit="1"/>
      <protection locked="0"/>
    </xf>
    <xf numFmtId="0" fontId="38" fillId="6" borderId="4" xfId="0" applyFont="1" applyFill="1" applyBorder="1" applyAlignment="1" applyProtection="1">
      <alignment horizontal="left" shrinkToFit="1"/>
      <protection locked="0"/>
    </xf>
    <xf numFmtId="0" fontId="38" fillId="6" borderId="0" xfId="0" applyFont="1" applyFill="1" applyBorder="1" applyAlignment="1" applyProtection="1">
      <alignment horizontal="left" shrinkToFit="1"/>
      <protection locked="0"/>
    </xf>
    <xf numFmtId="0" fontId="38" fillId="6" borderId="5" xfId="0" applyFont="1" applyFill="1" applyBorder="1" applyAlignment="1" applyProtection="1">
      <alignment horizontal="left" shrinkToFit="1"/>
      <protection locked="0"/>
    </xf>
    <xf numFmtId="0" fontId="20" fillId="6" borderId="17" xfId="0" applyFont="1" applyFill="1" applyBorder="1" applyAlignment="1" applyProtection="1">
      <alignment horizontal="center" shrinkToFit="1"/>
      <protection locked="0"/>
    </xf>
    <xf numFmtId="0" fontId="20" fillId="6" borderId="18" xfId="0" applyFont="1" applyFill="1" applyBorder="1" applyAlignment="1" applyProtection="1">
      <alignment horizontal="center" shrinkToFit="1"/>
      <protection locked="0"/>
    </xf>
    <xf numFmtId="0" fontId="20" fillId="6" borderId="19" xfId="0" applyFont="1" applyFill="1" applyBorder="1" applyAlignment="1" applyProtection="1">
      <alignment horizontal="center" shrinkToFit="1"/>
      <protection locked="0"/>
    </xf>
    <xf numFmtId="0" fontId="20" fillId="6" borderId="57" xfId="0" applyFont="1" applyFill="1" applyBorder="1" applyAlignment="1" applyProtection="1">
      <alignment horizontal="center" shrinkToFit="1"/>
      <protection locked="0"/>
    </xf>
    <xf numFmtId="0" fontId="20" fillId="6" borderId="58" xfId="0" applyFont="1" applyFill="1" applyBorder="1" applyAlignment="1" applyProtection="1">
      <alignment horizontal="center" shrinkToFit="1"/>
      <protection locked="0"/>
    </xf>
    <xf numFmtId="0" fontId="20" fillId="6" borderId="59" xfId="0" applyFont="1" applyFill="1" applyBorder="1" applyAlignment="1" applyProtection="1">
      <alignment horizontal="center" shrinkToFit="1"/>
      <protection locked="0"/>
    </xf>
    <xf numFmtId="0" fontId="38" fillId="6" borderId="57" xfId="0" applyFont="1" applyFill="1" applyBorder="1" applyAlignment="1" applyProtection="1">
      <alignment horizontal="left" shrinkToFit="1"/>
      <protection locked="0"/>
    </xf>
    <xf numFmtId="0" fontId="38" fillId="6" borderId="58" xfId="0" applyFont="1" applyFill="1" applyBorder="1" applyAlignment="1" applyProtection="1">
      <alignment horizontal="left" shrinkToFit="1"/>
      <protection locked="0"/>
    </xf>
    <xf numFmtId="0" fontId="38" fillId="6" borderId="59" xfId="0" applyFont="1" applyFill="1" applyBorder="1" applyAlignment="1" applyProtection="1">
      <alignment horizontal="left" shrinkToFit="1"/>
      <protection locked="0"/>
    </xf>
    <xf numFmtId="0" fontId="40" fillId="0" borderId="1" xfId="0" applyFont="1" applyBorder="1" applyAlignment="1" applyProtection="1">
      <alignment horizontal="center" vertical="center"/>
      <protection hidden="1"/>
    </xf>
    <xf numFmtId="0" fontId="40" fillId="0" borderId="2" xfId="0" applyFont="1" applyBorder="1" applyAlignment="1" applyProtection="1">
      <alignment horizontal="center" vertical="center"/>
      <protection hidden="1"/>
    </xf>
    <xf numFmtId="0" fontId="40" fillId="0" borderId="3" xfId="0" applyFont="1" applyBorder="1" applyAlignment="1" applyProtection="1">
      <alignment horizontal="center" vertical="center"/>
      <protection hidden="1"/>
    </xf>
    <xf numFmtId="0" fontId="40" fillId="0" borderId="12" xfId="0" applyFont="1" applyBorder="1" applyAlignment="1" applyProtection="1">
      <alignment horizontal="center" vertical="center"/>
      <protection hidden="1"/>
    </xf>
    <xf numFmtId="0" fontId="40" fillId="0" borderId="13" xfId="0" applyFont="1" applyBorder="1" applyAlignment="1" applyProtection="1">
      <alignment horizontal="center" vertical="center"/>
      <protection hidden="1"/>
    </xf>
    <xf numFmtId="0" fontId="40" fillId="0" borderId="16" xfId="0" applyFont="1" applyBorder="1" applyAlignment="1" applyProtection="1">
      <alignment horizontal="center" vertical="center"/>
      <protection hidden="1"/>
    </xf>
    <xf numFmtId="49" fontId="20" fillId="6" borderId="17" xfId="0" applyNumberFormat="1" applyFont="1" applyFill="1" applyBorder="1" applyAlignment="1" applyProtection="1">
      <alignment horizontal="center" shrinkToFit="1"/>
      <protection locked="0"/>
    </xf>
    <xf numFmtId="49" fontId="20" fillId="6" borderId="18" xfId="0" applyNumberFormat="1" applyFont="1" applyFill="1" applyBorder="1" applyAlignment="1" applyProtection="1">
      <alignment horizontal="center" shrinkToFit="1"/>
      <protection locked="0"/>
    </xf>
    <xf numFmtId="49" fontId="20" fillId="6" borderId="19" xfId="0" applyNumberFormat="1" applyFont="1" applyFill="1" applyBorder="1" applyAlignment="1" applyProtection="1">
      <alignment horizontal="center" shrinkToFit="1"/>
      <protection locked="0"/>
    </xf>
    <xf numFmtId="0" fontId="5" fillId="0" borderId="12" xfId="0" applyFont="1" applyBorder="1" applyAlignment="1" applyProtection="1">
      <alignment horizontal="left" shrinkToFit="1"/>
      <protection hidden="1"/>
    </xf>
    <xf numFmtId="0" fontId="5" fillId="0" borderId="13" xfId="0" applyFont="1" applyBorder="1" applyAlignment="1" applyProtection="1">
      <alignment horizontal="left" shrinkToFit="1"/>
      <protection hidden="1"/>
    </xf>
    <xf numFmtId="0" fontId="5" fillId="0" borderId="16" xfId="0" applyFont="1" applyBorder="1" applyAlignment="1" applyProtection="1">
      <alignment horizontal="left" shrinkToFit="1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9" fillId="3" borderId="42" xfId="0" applyFont="1" applyFill="1" applyBorder="1" applyAlignment="1" applyProtection="1">
      <alignment horizontal="center"/>
      <protection hidden="1"/>
    </xf>
    <xf numFmtId="0" fontId="9" fillId="3" borderId="10" xfId="0" applyFont="1" applyFill="1" applyBorder="1" applyAlignment="1" applyProtection="1">
      <alignment horizontal="center"/>
      <protection hidden="1"/>
    </xf>
    <xf numFmtId="0" fontId="9" fillId="3" borderId="11" xfId="0" applyFont="1" applyFill="1" applyBorder="1" applyAlignment="1" applyProtection="1">
      <alignment horizontal="center"/>
      <protection hidden="1"/>
    </xf>
    <xf numFmtId="0" fontId="9" fillId="3" borderId="55" xfId="0" applyFont="1" applyFill="1" applyBorder="1" applyAlignment="1" applyProtection="1">
      <alignment horizontal="left"/>
      <protection hidden="1"/>
    </xf>
    <xf numFmtId="0" fontId="9" fillId="3" borderId="53" xfId="0" applyFont="1" applyFill="1" applyBorder="1" applyAlignment="1" applyProtection="1">
      <alignment horizontal="left"/>
      <protection hidden="1"/>
    </xf>
    <xf numFmtId="0" fontId="9" fillId="3" borderId="54" xfId="0" applyFont="1" applyFill="1" applyBorder="1" applyAlignment="1" applyProtection="1">
      <alignment horizontal="left"/>
      <protection hidden="1"/>
    </xf>
    <xf numFmtId="3" fontId="30" fillId="11" borderId="55" xfId="0" applyNumberFormat="1" applyFont="1" applyFill="1" applyBorder="1" applyAlignment="1" applyProtection="1">
      <alignment horizontal="center" vertical="center" shrinkToFit="1"/>
      <protection locked="0" hidden="1"/>
    </xf>
    <xf numFmtId="0" fontId="30" fillId="11" borderId="53" xfId="0" applyFont="1" applyFill="1" applyBorder="1" applyAlignment="1" applyProtection="1">
      <alignment horizontal="center" vertical="center" shrinkToFit="1"/>
      <protection locked="0" hidden="1"/>
    </xf>
    <xf numFmtId="0" fontId="30" fillId="11" borderId="54" xfId="0" applyFont="1" applyFill="1" applyBorder="1" applyAlignment="1" applyProtection="1">
      <alignment horizontal="center" vertical="center" shrinkToFit="1"/>
      <protection locked="0" hidden="1"/>
    </xf>
    <xf numFmtId="0" fontId="14" fillId="6" borderId="18" xfId="0" applyFont="1" applyFill="1" applyBorder="1" applyAlignment="1" applyProtection="1">
      <alignment horizontal="center" vertical="center" shrinkToFit="1"/>
      <protection locked="0"/>
    </xf>
    <xf numFmtId="0" fontId="14" fillId="6" borderId="19" xfId="0" applyFont="1" applyFill="1" applyBorder="1" applyAlignment="1" applyProtection="1">
      <alignment horizontal="center" vertical="center" shrinkToFit="1"/>
      <protection locked="0"/>
    </xf>
    <xf numFmtId="3" fontId="63" fillId="6" borderId="25" xfId="0" applyNumberFormat="1" applyFont="1" applyFill="1" applyBorder="1" applyAlignment="1" applyProtection="1">
      <alignment horizontal="center" vertical="center"/>
      <protection locked="0"/>
    </xf>
    <xf numFmtId="3" fontId="10" fillId="11" borderId="57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8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9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6" borderId="25" xfId="0" applyNumberFormat="1" applyFont="1" applyFill="1" applyBorder="1" applyAlignment="1" applyProtection="1">
      <alignment horizontal="center" vertical="center"/>
      <protection locked="0"/>
    </xf>
    <xf numFmtId="3" fontId="5" fillId="6" borderId="28" xfId="0" applyNumberFormat="1" applyFont="1" applyFill="1" applyBorder="1" applyAlignment="1" applyProtection="1">
      <alignment horizontal="center" vertical="center"/>
      <protection locked="0"/>
    </xf>
    <xf numFmtId="0" fontId="14" fillId="6" borderId="57" xfId="0" applyFont="1" applyFill="1" applyBorder="1" applyAlignment="1" applyProtection="1">
      <alignment horizontal="right" shrinkToFit="1"/>
      <protection locked="0"/>
    </xf>
    <xf numFmtId="0" fontId="14" fillId="6" borderId="58" xfId="0" applyFont="1" applyFill="1" applyBorder="1" applyAlignment="1" applyProtection="1">
      <alignment horizontal="right" shrinkToFit="1"/>
      <protection locked="0"/>
    </xf>
    <xf numFmtId="0" fontId="14" fillId="6" borderId="59" xfId="0" applyFont="1" applyFill="1" applyBorder="1" applyAlignment="1" applyProtection="1">
      <alignment horizontal="right" shrinkToFit="1"/>
      <protection locked="0"/>
    </xf>
    <xf numFmtId="0" fontId="14" fillId="6" borderId="57" xfId="0" applyFont="1" applyFill="1" applyBorder="1" applyAlignment="1" applyProtection="1">
      <alignment horizontal="left" shrinkToFit="1"/>
      <protection locked="0"/>
    </xf>
    <xf numFmtId="0" fontId="14" fillId="6" borderId="58" xfId="0" applyFont="1" applyFill="1" applyBorder="1" applyAlignment="1" applyProtection="1">
      <alignment horizontal="left" shrinkToFit="1"/>
      <protection locked="0"/>
    </xf>
    <xf numFmtId="0" fontId="14" fillId="6" borderId="59" xfId="0" applyFont="1" applyFill="1" applyBorder="1" applyAlignment="1" applyProtection="1">
      <alignment horizontal="left" shrinkToFit="1"/>
      <protection locked="0"/>
    </xf>
    <xf numFmtId="0" fontId="25" fillId="0" borderId="65" xfId="0" applyFont="1" applyBorder="1" applyAlignment="1" applyProtection="1">
      <alignment horizontal="left"/>
      <protection hidden="1"/>
    </xf>
    <xf numFmtId="0" fontId="25" fillId="0" borderId="66" xfId="0" applyFont="1" applyBorder="1" applyAlignment="1" applyProtection="1">
      <alignment horizontal="left"/>
      <protection hidden="1"/>
    </xf>
    <xf numFmtId="0" fontId="25" fillId="0" borderId="67" xfId="0" applyFont="1" applyBorder="1" applyAlignment="1" applyProtection="1">
      <alignment horizontal="left"/>
      <protection hidden="1"/>
    </xf>
    <xf numFmtId="3" fontId="65" fillId="11" borderId="46" xfId="0" applyNumberFormat="1" applyFont="1" applyFill="1" applyBorder="1" applyAlignment="1" applyProtection="1">
      <alignment horizontal="center" vertical="center" wrapText="1"/>
      <protection locked="0" hidden="1"/>
    </xf>
    <xf numFmtId="0" fontId="65" fillId="11" borderId="43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40" fillId="0" borderId="1" xfId="0" applyFont="1" applyFill="1" applyBorder="1" applyAlignment="1" applyProtection="1">
      <alignment horizontal="center" vertical="center"/>
      <protection hidden="1"/>
    </xf>
    <xf numFmtId="0" fontId="40" fillId="0" borderId="2" xfId="0" applyFont="1" applyFill="1" applyBorder="1" applyAlignment="1" applyProtection="1">
      <alignment horizontal="center" vertical="center"/>
      <protection hidden="1"/>
    </xf>
    <xf numFmtId="0" fontId="40" fillId="0" borderId="3" xfId="0" applyFont="1" applyFill="1" applyBorder="1" applyAlignment="1" applyProtection="1">
      <alignment horizontal="center" vertical="center"/>
      <protection hidden="1"/>
    </xf>
    <xf numFmtId="0" fontId="40" fillId="0" borderId="12" xfId="0" applyFont="1" applyFill="1" applyBorder="1" applyAlignment="1" applyProtection="1">
      <alignment horizontal="center" vertical="center"/>
      <protection hidden="1"/>
    </xf>
    <xf numFmtId="0" fontId="40" fillId="0" borderId="13" xfId="0" applyFont="1" applyFill="1" applyBorder="1" applyAlignment="1" applyProtection="1">
      <alignment horizontal="center" vertical="center"/>
      <protection hidden="1"/>
    </xf>
    <xf numFmtId="0" fontId="40" fillId="0" borderId="16" xfId="0" applyFont="1" applyFill="1" applyBorder="1" applyAlignment="1" applyProtection="1">
      <alignment horizontal="center" vertical="center"/>
      <protection hidden="1"/>
    </xf>
    <xf numFmtId="0" fontId="40" fillId="0" borderId="57" xfId="0" applyFont="1" applyFill="1" applyBorder="1" applyAlignment="1" applyProtection="1">
      <alignment horizontal="center" vertical="center" wrapText="1"/>
      <protection hidden="1"/>
    </xf>
    <xf numFmtId="0" fontId="40" fillId="0" borderId="58" xfId="0" applyFont="1" applyFill="1" applyBorder="1" applyAlignment="1" applyProtection="1">
      <alignment horizontal="center" vertical="center" wrapText="1"/>
      <protection hidden="1"/>
    </xf>
    <xf numFmtId="0" fontId="40" fillId="0" borderId="59" xfId="0" applyFont="1" applyFill="1" applyBorder="1" applyAlignment="1" applyProtection="1">
      <alignment horizontal="center" vertical="center" wrapText="1"/>
      <protection hidden="1"/>
    </xf>
    <xf numFmtId="0" fontId="40" fillId="0" borderId="12" xfId="0" applyFont="1" applyFill="1" applyBorder="1" applyAlignment="1" applyProtection="1">
      <alignment horizontal="center" vertical="center" wrapText="1"/>
      <protection hidden="1"/>
    </xf>
    <xf numFmtId="0" fontId="40" fillId="0" borderId="13" xfId="0" applyFont="1" applyFill="1" applyBorder="1" applyAlignment="1" applyProtection="1">
      <alignment horizontal="center" vertical="center" wrapText="1"/>
      <protection hidden="1"/>
    </xf>
    <xf numFmtId="0" fontId="63" fillId="6" borderId="1" xfId="0" applyFont="1" applyFill="1" applyBorder="1" applyAlignment="1" applyProtection="1">
      <alignment horizontal="left" shrinkToFit="1"/>
      <protection locked="0"/>
    </xf>
    <xf numFmtId="0" fontId="63" fillId="6" borderId="2" xfId="0" applyFont="1" applyFill="1" applyBorder="1" applyAlignment="1" applyProtection="1">
      <alignment horizontal="left" shrinkToFit="1"/>
      <protection locked="0"/>
    </xf>
    <xf numFmtId="0" fontId="63" fillId="6" borderId="3" xfId="0" applyFont="1" applyFill="1" applyBorder="1" applyAlignment="1" applyProtection="1">
      <alignment horizontal="left" shrinkToFit="1"/>
      <protection locked="0"/>
    </xf>
    <xf numFmtId="0" fontId="63" fillId="6" borderId="49" xfId="0" applyFont="1" applyFill="1" applyBorder="1" applyAlignment="1" applyProtection="1">
      <alignment horizontal="left" shrinkToFit="1"/>
      <protection locked="0"/>
    </xf>
    <xf numFmtId="0" fontId="63" fillId="6" borderId="50" xfId="0" applyFont="1" applyFill="1" applyBorder="1" applyAlignment="1" applyProtection="1">
      <alignment horizontal="left" shrinkToFit="1"/>
      <protection locked="0"/>
    </xf>
    <xf numFmtId="0" fontId="63" fillId="6" borderId="51" xfId="0" applyFont="1" applyFill="1" applyBorder="1" applyAlignment="1" applyProtection="1">
      <alignment horizontal="left" shrinkToFit="1"/>
      <protection locked="0"/>
    </xf>
    <xf numFmtId="0" fontId="14" fillId="6" borderId="20" xfId="0" applyFont="1" applyFill="1" applyBorder="1" applyAlignment="1" applyProtection="1">
      <alignment horizontal="left" shrinkToFit="1"/>
      <protection locked="0"/>
    </xf>
    <xf numFmtId="0" fontId="14" fillId="6" borderId="21" xfId="0" applyFont="1" applyFill="1" applyBorder="1" applyAlignment="1" applyProtection="1">
      <alignment horizontal="left" shrinkToFit="1"/>
      <protection locked="0"/>
    </xf>
    <xf numFmtId="0" fontId="14" fillId="6" borderId="22" xfId="0" applyFont="1" applyFill="1" applyBorder="1" applyAlignment="1" applyProtection="1">
      <alignment horizontal="left" shrinkToFit="1"/>
      <protection locked="0"/>
    </xf>
    <xf numFmtId="0" fontId="14" fillId="6" borderId="49" xfId="0" applyFont="1" applyFill="1" applyBorder="1" applyAlignment="1" applyProtection="1">
      <alignment horizontal="center" shrinkToFit="1"/>
      <protection locked="0"/>
    </xf>
    <xf numFmtId="0" fontId="14" fillId="6" borderId="50" xfId="0" applyFont="1" applyFill="1" applyBorder="1" applyAlignment="1" applyProtection="1">
      <alignment horizontal="center" shrinkToFit="1"/>
      <protection locked="0"/>
    </xf>
    <xf numFmtId="0" fontId="14" fillId="6" borderId="51" xfId="0" applyFont="1" applyFill="1" applyBorder="1" applyAlignment="1" applyProtection="1">
      <alignment horizontal="center" shrinkToFit="1"/>
      <protection locked="0"/>
    </xf>
    <xf numFmtId="0" fontId="59" fillId="6" borderId="20" xfId="0" applyFont="1" applyFill="1" applyBorder="1" applyAlignment="1" applyProtection="1">
      <alignment horizontal="center" shrinkToFit="1"/>
      <protection locked="0" hidden="1"/>
    </xf>
    <xf numFmtId="0" fontId="59" fillId="6" borderId="21" xfId="0" applyFont="1" applyFill="1" applyBorder="1" applyAlignment="1" applyProtection="1">
      <alignment horizontal="center" shrinkToFit="1"/>
      <protection locked="0" hidden="1"/>
    </xf>
    <xf numFmtId="0" fontId="59" fillId="6" borderId="22" xfId="0" applyFont="1" applyFill="1" applyBorder="1" applyAlignment="1" applyProtection="1">
      <alignment horizontal="center" shrinkToFit="1"/>
      <protection locked="0" hidden="1"/>
    </xf>
    <xf numFmtId="49" fontId="20" fillId="6" borderId="57" xfId="0" applyNumberFormat="1" applyFont="1" applyFill="1" applyBorder="1" applyAlignment="1" applyProtection="1">
      <alignment horizontal="center" shrinkToFit="1"/>
      <protection locked="0"/>
    </xf>
    <xf numFmtId="49" fontId="20" fillId="6" borderId="58" xfId="0" applyNumberFormat="1" applyFont="1" applyFill="1" applyBorder="1" applyAlignment="1" applyProtection="1">
      <alignment horizontal="center" shrinkToFit="1"/>
      <protection locked="0"/>
    </xf>
    <xf numFmtId="49" fontId="20" fillId="6" borderId="59" xfId="0" applyNumberFormat="1" applyFont="1" applyFill="1" applyBorder="1" applyAlignment="1" applyProtection="1">
      <alignment horizontal="center" shrinkToFit="1"/>
      <protection locked="0"/>
    </xf>
    <xf numFmtId="14" fontId="14" fillId="6" borderId="49" xfId="0" applyNumberFormat="1" applyFont="1" applyFill="1" applyBorder="1" applyAlignment="1" applyProtection="1">
      <alignment horizontal="center" shrinkToFit="1"/>
      <protection locked="0"/>
    </xf>
    <xf numFmtId="14" fontId="14" fillId="6" borderId="50" xfId="0" applyNumberFormat="1" applyFont="1" applyFill="1" applyBorder="1" applyAlignment="1" applyProtection="1">
      <alignment horizontal="center" shrinkToFit="1"/>
      <protection locked="0"/>
    </xf>
    <xf numFmtId="14" fontId="14" fillId="6" borderId="51" xfId="0" applyNumberFormat="1" applyFont="1" applyFill="1" applyBorder="1" applyAlignment="1" applyProtection="1">
      <alignment horizontal="center" shrinkToFit="1"/>
      <protection locked="0"/>
    </xf>
    <xf numFmtId="0" fontId="14" fillId="6" borderId="20" xfId="0" applyFont="1" applyFill="1" applyBorder="1" applyAlignment="1" applyProtection="1">
      <alignment horizontal="center" shrinkToFit="1"/>
      <protection locked="0"/>
    </xf>
    <xf numFmtId="0" fontId="14" fillId="6" borderId="21" xfId="0" applyFont="1" applyFill="1" applyBorder="1" applyAlignment="1" applyProtection="1">
      <alignment horizontal="center" shrinkToFit="1"/>
      <protection locked="0"/>
    </xf>
    <xf numFmtId="0" fontId="14" fillId="6" borderId="24" xfId="0" applyFont="1" applyFill="1" applyBorder="1" applyAlignment="1" applyProtection="1">
      <alignment horizontal="center" shrinkToFit="1"/>
      <protection locked="0"/>
    </xf>
    <xf numFmtId="14" fontId="59" fillId="6" borderId="23" xfId="0" applyNumberFormat="1" applyFont="1" applyFill="1" applyBorder="1" applyAlignment="1" applyProtection="1">
      <alignment horizontal="center" shrinkToFit="1"/>
      <protection locked="0"/>
    </xf>
    <xf numFmtId="14" fontId="59" fillId="6" borderId="21" xfId="0" applyNumberFormat="1" applyFont="1" applyFill="1" applyBorder="1" applyAlignment="1" applyProtection="1">
      <alignment horizontal="center" shrinkToFit="1"/>
      <protection locked="0"/>
    </xf>
    <xf numFmtId="14" fontId="59" fillId="6" borderId="24" xfId="0" applyNumberFormat="1" applyFont="1" applyFill="1" applyBorder="1" applyAlignment="1" applyProtection="1">
      <alignment horizontal="center" shrinkToFit="1"/>
      <protection locked="0"/>
    </xf>
    <xf numFmtId="0" fontId="59" fillId="6" borderId="23" xfId="0" applyFont="1" applyFill="1" applyBorder="1" applyAlignment="1" applyProtection="1">
      <alignment horizontal="center" shrinkToFit="1"/>
      <protection locked="0" hidden="1"/>
    </xf>
    <xf numFmtId="0" fontId="59" fillId="6" borderId="24" xfId="0" applyFont="1" applyFill="1" applyBorder="1" applyAlignment="1" applyProtection="1">
      <alignment horizontal="center" shrinkToFit="1"/>
      <protection locked="0" hidden="1"/>
    </xf>
    <xf numFmtId="0" fontId="9" fillId="3" borderId="57" xfId="0" applyFont="1" applyFill="1" applyBorder="1" applyAlignment="1" applyProtection="1">
      <alignment horizontal="left"/>
      <protection hidden="1"/>
    </xf>
    <xf numFmtId="0" fontId="9" fillId="3" borderId="58" xfId="0" applyFont="1" applyFill="1" applyBorder="1" applyAlignment="1" applyProtection="1">
      <alignment horizontal="left"/>
      <protection hidden="1"/>
    </xf>
    <xf numFmtId="0" fontId="9" fillId="3" borderId="59" xfId="0" applyFont="1" applyFill="1" applyBorder="1" applyAlignment="1" applyProtection="1">
      <alignment horizontal="left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3" fillId="0" borderId="3" xfId="0" applyFont="1" applyBorder="1" applyAlignment="1" applyProtection="1">
      <alignment horizontal="center" vertical="center" wrapText="1"/>
      <protection hidden="1"/>
    </xf>
    <xf numFmtId="0" fontId="33" fillId="0" borderId="4" xfId="0" applyFont="1" applyBorder="1" applyAlignment="1" applyProtection="1">
      <alignment horizontal="center" vertical="center" wrapText="1"/>
      <protection hidden="1"/>
    </xf>
    <xf numFmtId="0" fontId="33" fillId="0" borderId="5" xfId="0" applyFont="1" applyBorder="1" applyAlignment="1" applyProtection="1">
      <alignment horizontal="center" vertical="center" wrapText="1"/>
      <protection hidden="1"/>
    </xf>
    <xf numFmtId="0" fontId="33" fillId="0" borderId="12" xfId="0" applyFont="1" applyBorder="1" applyAlignment="1" applyProtection="1">
      <alignment horizontal="center" vertical="center" wrapText="1"/>
      <protection hidden="1"/>
    </xf>
    <xf numFmtId="0" fontId="33" fillId="0" borderId="16" xfId="0" applyFont="1" applyBorder="1" applyAlignment="1" applyProtection="1">
      <alignment horizontal="center" vertical="center" wrapText="1"/>
      <protection hidden="1"/>
    </xf>
    <xf numFmtId="0" fontId="9" fillId="3" borderId="17" xfId="0" applyFont="1" applyFill="1" applyBorder="1" applyAlignment="1" applyProtection="1">
      <alignment horizontal="left"/>
      <protection hidden="1"/>
    </xf>
    <xf numFmtId="0" fontId="9" fillId="3" borderId="18" xfId="0" applyFont="1" applyFill="1" applyBorder="1" applyAlignment="1" applyProtection="1">
      <alignment horizontal="left"/>
      <protection hidden="1"/>
    </xf>
    <xf numFmtId="0" fontId="9" fillId="3" borderId="19" xfId="0" applyFont="1" applyFill="1" applyBorder="1" applyAlignment="1" applyProtection="1">
      <alignment horizontal="left"/>
      <protection hidden="1"/>
    </xf>
    <xf numFmtId="0" fontId="5" fillId="3" borderId="12" xfId="0" applyFont="1" applyFill="1" applyBorder="1" applyAlignment="1" applyProtection="1">
      <alignment horizontal="left" shrinkToFit="1"/>
      <protection hidden="1"/>
    </xf>
    <xf numFmtId="0" fontId="5" fillId="3" borderId="13" xfId="0" applyFont="1" applyFill="1" applyBorder="1" applyAlignment="1" applyProtection="1">
      <alignment horizontal="left" shrinkToFit="1"/>
      <protection hidden="1"/>
    </xf>
    <xf numFmtId="0" fontId="5" fillId="3" borderId="16" xfId="0" applyFont="1" applyFill="1" applyBorder="1" applyAlignment="1" applyProtection="1">
      <alignment horizontal="left" shrinkToFit="1"/>
      <protection hidden="1"/>
    </xf>
    <xf numFmtId="3" fontId="10" fillId="11" borderId="10" xfId="0" applyNumberFormat="1" applyFont="1" applyFill="1" applyBorder="1" applyProtection="1">
      <protection locked="0" hidden="1"/>
    </xf>
    <xf numFmtId="3" fontId="10" fillId="11" borderId="11" xfId="0" applyNumberFormat="1" applyFont="1" applyFill="1" applyBorder="1" applyProtection="1">
      <protection locked="0" hidden="1"/>
    </xf>
    <xf numFmtId="0" fontId="59" fillId="6" borderId="12" xfId="0" applyFont="1" applyFill="1" applyBorder="1" applyAlignment="1" applyProtection="1">
      <alignment horizontal="center" shrinkToFit="1"/>
      <protection locked="0"/>
    </xf>
    <xf numFmtId="0" fontId="59" fillId="6" borderId="13" xfId="0" applyFont="1" applyFill="1" applyBorder="1" applyAlignment="1" applyProtection="1">
      <alignment horizontal="center" shrinkToFit="1"/>
      <protection locked="0"/>
    </xf>
    <xf numFmtId="0" fontId="59" fillId="6" borderId="16" xfId="0" applyFont="1" applyFill="1" applyBorder="1" applyAlignment="1" applyProtection="1">
      <alignment horizontal="center" shrinkToFit="1"/>
      <protection locked="0"/>
    </xf>
    <xf numFmtId="0" fontId="0" fillId="0" borderId="57" xfId="0" applyBorder="1" applyAlignment="1" applyProtection="1">
      <alignment horizontal="left"/>
      <protection hidden="1"/>
    </xf>
    <xf numFmtId="0" fontId="0" fillId="0" borderId="58" xfId="0" applyBorder="1" applyAlignment="1" applyProtection="1">
      <alignment horizontal="left"/>
      <protection hidden="1"/>
    </xf>
    <xf numFmtId="0" fontId="0" fillId="0" borderId="59" xfId="0" applyBorder="1" applyAlignment="1" applyProtection="1">
      <alignment horizontal="left"/>
      <protection hidden="1"/>
    </xf>
    <xf numFmtId="0" fontId="4" fillId="6" borderId="0" xfId="0" applyFont="1" applyFill="1" applyAlignment="1" applyProtection="1">
      <alignment horizontal="center"/>
      <protection locked="0" hidden="1"/>
    </xf>
    <xf numFmtId="0" fontId="0" fillId="0" borderId="17" xfId="0" applyBorder="1" applyAlignment="1" applyProtection="1">
      <alignment horizontal="left" shrinkToFit="1"/>
      <protection hidden="1"/>
    </xf>
    <xf numFmtId="0" fontId="0" fillId="0" borderId="18" xfId="0" applyBorder="1" applyAlignment="1" applyProtection="1">
      <alignment horizontal="left" shrinkToFit="1"/>
      <protection hidden="1"/>
    </xf>
    <xf numFmtId="0" fontId="0" fillId="0" borderId="19" xfId="0" applyBorder="1" applyAlignment="1" applyProtection="1">
      <alignment horizontal="left" shrinkToFit="1"/>
      <protection hidden="1"/>
    </xf>
    <xf numFmtId="3" fontId="23" fillId="6" borderId="53" xfId="0" applyNumberFormat="1" applyFont="1" applyFill="1" applyBorder="1" applyAlignment="1" applyProtection="1">
      <alignment horizontal="center" vertical="center" shrinkToFit="1"/>
      <protection locked="0"/>
    </xf>
    <xf numFmtId="0" fontId="14" fillId="6" borderId="19" xfId="0" applyFont="1" applyFill="1" applyBorder="1" applyAlignment="1" applyProtection="1">
      <alignment horizontal="left" shrinkToFit="1"/>
      <protection locked="0"/>
    </xf>
    <xf numFmtId="3" fontId="38" fillId="6" borderId="57" xfId="0" applyNumberFormat="1" applyFont="1" applyFill="1" applyBorder="1" applyAlignment="1" applyProtection="1">
      <alignment horizontal="center" shrinkToFit="1"/>
      <protection locked="0"/>
    </xf>
    <xf numFmtId="0" fontId="40" fillId="0" borderId="27" xfId="0" applyFont="1" applyFill="1" applyBorder="1" applyAlignment="1" applyProtection="1">
      <alignment horizontal="center" vertical="center" wrapText="1"/>
      <protection hidden="1"/>
    </xf>
    <xf numFmtId="0" fontId="40" fillId="0" borderId="18" xfId="0" applyFont="1" applyFill="1" applyBorder="1" applyAlignment="1" applyProtection="1">
      <alignment horizontal="center" vertical="center" wrapText="1"/>
      <protection hidden="1"/>
    </xf>
    <xf numFmtId="0" fontId="40" fillId="0" borderId="19" xfId="0" applyFont="1" applyFill="1" applyBorder="1" applyAlignment="1" applyProtection="1">
      <alignment horizontal="center" vertical="center" wrapText="1"/>
      <protection hidden="1"/>
    </xf>
    <xf numFmtId="0" fontId="14" fillId="6" borderId="57" xfId="0" applyFont="1" applyFill="1" applyBorder="1" applyAlignment="1" applyProtection="1">
      <alignment shrinkToFit="1"/>
      <protection locked="0"/>
    </xf>
    <xf numFmtId="0" fontId="14" fillId="6" borderId="58" xfId="0" applyFont="1" applyFill="1" applyBorder="1" applyAlignment="1" applyProtection="1">
      <alignment shrinkToFit="1"/>
      <protection locked="0"/>
    </xf>
    <xf numFmtId="0" fontId="14" fillId="6" borderId="59" xfId="0" applyFont="1" applyFill="1" applyBorder="1" applyAlignment="1" applyProtection="1">
      <alignment shrinkToFit="1"/>
      <protection locked="0"/>
    </xf>
    <xf numFmtId="0" fontId="12" fillId="0" borderId="42" xfId="0" applyFont="1" applyBorder="1" applyAlignment="1" applyProtection="1">
      <alignment horizontal="center"/>
      <protection hidden="1"/>
    </xf>
    <xf numFmtId="0" fontId="12" fillId="0" borderId="10" xfId="0" applyFont="1" applyBorder="1" applyAlignment="1" applyProtection="1">
      <alignment horizontal="center"/>
      <protection hidden="1"/>
    </xf>
    <xf numFmtId="0" fontId="12" fillId="0" borderId="11" xfId="0" applyFont="1" applyBorder="1" applyAlignment="1" applyProtection="1">
      <alignment horizontal="center"/>
      <protection hidden="1"/>
    </xf>
    <xf numFmtId="0" fontId="59" fillId="6" borderId="17" xfId="0" applyFont="1" applyFill="1" applyBorder="1" applyAlignment="1" applyProtection="1">
      <alignment horizontal="center" shrinkToFit="1"/>
      <protection locked="0"/>
    </xf>
    <xf numFmtId="0" fontId="59" fillId="6" borderId="18" xfId="0" applyFont="1" applyFill="1" applyBorder="1" applyAlignment="1" applyProtection="1">
      <alignment horizontal="center" shrinkToFit="1"/>
      <protection locked="0"/>
    </xf>
    <xf numFmtId="0" fontId="59" fillId="6" borderId="19" xfId="0" applyFont="1" applyFill="1" applyBorder="1" applyAlignment="1" applyProtection="1">
      <alignment horizontal="center" shrinkToFit="1"/>
      <protection locked="0"/>
    </xf>
    <xf numFmtId="14" fontId="38" fillId="6" borderId="57" xfId="0" applyNumberFormat="1" applyFont="1" applyFill="1" applyBorder="1" applyAlignment="1" applyProtection="1">
      <alignment horizontal="center" shrinkToFit="1"/>
      <protection locked="0"/>
    </xf>
    <xf numFmtId="0" fontId="14" fillId="6" borderId="17" xfId="0" applyFont="1" applyFill="1" applyBorder="1" applyAlignment="1" applyProtection="1">
      <alignment shrinkToFit="1"/>
      <protection locked="0"/>
    </xf>
    <xf numFmtId="0" fontId="14" fillId="6" borderId="18" xfId="0" applyFont="1" applyFill="1" applyBorder="1" applyAlignment="1" applyProtection="1">
      <alignment shrinkToFit="1"/>
      <protection locked="0"/>
    </xf>
    <xf numFmtId="0" fontId="14" fillId="6" borderId="19" xfId="0" applyFont="1" applyFill="1" applyBorder="1" applyAlignment="1" applyProtection="1">
      <alignment shrinkToFit="1"/>
      <protection locked="0"/>
    </xf>
    <xf numFmtId="3" fontId="30" fillId="11" borderId="12" xfId="0" applyNumberFormat="1" applyFont="1" applyFill="1" applyBorder="1" applyAlignment="1" applyProtection="1">
      <alignment horizontal="center" shrinkToFit="1"/>
      <protection locked="0" hidden="1"/>
    </xf>
    <xf numFmtId="0" fontId="30" fillId="11" borderId="13" xfId="0" applyFont="1" applyFill="1" applyBorder="1" applyAlignment="1" applyProtection="1">
      <alignment horizontal="center" shrinkToFit="1"/>
      <protection locked="0" hidden="1"/>
    </xf>
    <xf numFmtId="0" fontId="30" fillId="11" borderId="16" xfId="0" applyFont="1" applyFill="1" applyBorder="1" applyAlignment="1" applyProtection="1">
      <alignment horizontal="center" shrinkToFit="1"/>
      <protection locked="0" hidden="1"/>
    </xf>
    <xf numFmtId="0" fontId="34" fillId="0" borderId="57" xfId="0" applyFont="1" applyBorder="1" applyAlignment="1" applyProtection="1">
      <alignment horizontal="left" wrapText="1"/>
      <protection hidden="1"/>
    </xf>
    <xf numFmtId="0" fontId="34" fillId="0" borderId="58" xfId="0" applyFont="1" applyBorder="1" applyAlignment="1" applyProtection="1">
      <alignment horizontal="left" wrapText="1"/>
      <protection hidden="1"/>
    </xf>
    <xf numFmtId="0" fontId="34" fillId="0" borderId="59" xfId="0" applyFont="1" applyBorder="1" applyAlignment="1" applyProtection="1">
      <alignment horizontal="left" wrapText="1"/>
      <protection hidden="1"/>
    </xf>
    <xf numFmtId="3" fontId="10" fillId="11" borderId="50" xfId="0" applyNumberFormat="1" applyFont="1" applyFill="1" applyBorder="1" applyAlignment="1" applyProtection="1">
      <alignment vertical="center" shrinkToFit="1"/>
      <protection locked="0" hidden="1"/>
    </xf>
    <xf numFmtId="3" fontId="10" fillId="11" borderId="51" xfId="0" applyNumberFormat="1" applyFont="1" applyFill="1" applyBorder="1" applyAlignment="1" applyProtection="1">
      <alignment vertical="center" shrinkToFit="1"/>
      <protection locked="0" hidden="1"/>
    </xf>
    <xf numFmtId="3" fontId="30" fillId="11" borderId="57" xfId="0" applyNumberFormat="1" applyFont="1" applyFill="1" applyBorder="1" applyAlignment="1" applyProtection="1">
      <alignment horizontal="center" shrinkToFit="1"/>
      <protection locked="0" hidden="1"/>
    </xf>
    <xf numFmtId="0" fontId="30" fillId="11" borderId="58" xfId="0" applyFont="1" applyFill="1" applyBorder="1" applyAlignment="1" applyProtection="1">
      <alignment horizontal="center" shrinkToFit="1"/>
      <protection locked="0" hidden="1"/>
    </xf>
    <xf numFmtId="0" fontId="30" fillId="11" borderId="59" xfId="0" applyFont="1" applyFill="1" applyBorder="1" applyAlignment="1" applyProtection="1">
      <alignment horizontal="center" shrinkToFit="1"/>
      <protection locked="0" hidden="1"/>
    </xf>
    <xf numFmtId="0" fontId="34" fillId="0" borderId="49" xfId="0" applyFont="1" applyBorder="1" applyAlignment="1" applyProtection="1">
      <alignment horizontal="left" wrapText="1"/>
      <protection hidden="1"/>
    </xf>
    <xf numFmtId="0" fontId="34" fillId="0" borderId="50" xfId="0" applyFont="1" applyBorder="1" applyAlignment="1" applyProtection="1">
      <alignment horizontal="left" wrapText="1"/>
      <protection hidden="1"/>
    </xf>
    <xf numFmtId="0" fontId="34" fillId="0" borderId="51" xfId="0" applyFont="1" applyBorder="1" applyAlignment="1" applyProtection="1">
      <alignment horizontal="left" wrapText="1"/>
      <protection hidden="1"/>
    </xf>
    <xf numFmtId="0" fontId="25" fillId="0" borderId="49" xfId="0" applyFont="1" applyBorder="1" applyAlignment="1" applyProtection="1">
      <alignment horizontal="left"/>
      <protection hidden="1"/>
    </xf>
    <xf numFmtId="0" fontId="25" fillId="0" borderId="50" xfId="0" applyFont="1" applyBorder="1" applyAlignment="1" applyProtection="1">
      <alignment horizontal="left"/>
      <protection hidden="1"/>
    </xf>
    <xf numFmtId="0" fontId="25" fillId="0" borderId="51" xfId="0" applyFont="1" applyBorder="1" applyAlignment="1" applyProtection="1">
      <alignment horizontal="left"/>
      <protection hidden="1"/>
    </xf>
    <xf numFmtId="3" fontId="10" fillId="11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15" fillId="0" borderId="17" xfId="0" applyFont="1" applyBorder="1" applyAlignment="1" applyProtection="1">
      <alignment horizontal="left"/>
      <protection hidden="1"/>
    </xf>
    <xf numFmtId="0" fontId="15" fillId="0" borderId="18" xfId="0" applyFont="1" applyBorder="1" applyAlignment="1" applyProtection="1">
      <alignment horizontal="left"/>
      <protection hidden="1"/>
    </xf>
    <xf numFmtId="0" fontId="15" fillId="0" borderId="19" xfId="0" applyFont="1" applyBorder="1" applyAlignment="1" applyProtection="1">
      <alignment horizontal="left"/>
      <protection hidden="1"/>
    </xf>
    <xf numFmtId="3" fontId="10" fillId="11" borderId="65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66" xfId="0" applyNumberFormat="1" applyFont="1" applyFill="1" applyBorder="1" applyAlignment="1" applyProtection="1">
      <alignment vertical="center" shrinkToFit="1"/>
      <protection locked="0" hidden="1"/>
    </xf>
    <xf numFmtId="3" fontId="10" fillId="11" borderId="67" xfId="0" applyNumberFormat="1" applyFont="1" applyFill="1" applyBorder="1" applyAlignment="1" applyProtection="1">
      <alignment vertical="center" shrinkToFit="1"/>
      <protection locked="0" hidden="1"/>
    </xf>
    <xf numFmtId="3" fontId="10" fillId="11" borderId="10" xfId="0" applyNumberFormat="1" applyFont="1" applyFill="1" applyBorder="1" applyAlignment="1" applyProtection="1">
      <alignment vertical="center" shrinkToFit="1"/>
      <protection locked="0" hidden="1"/>
    </xf>
    <xf numFmtId="3" fontId="10" fillId="11" borderId="11" xfId="0" applyNumberFormat="1" applyFont="1" applyFill="1" applyBorder="1" applyAlignment="1" applyProtection="1">
      <alignment vertical="center" shrinkToFit="1"/>
      <protection locked="0" hidden="1"/>
    </xf>
    <xf numFmtId="0" fontId="15" fillId="0" borderId="12" xfId="0" applyFont="1" applyBorder="1" applyAlignment="1" applyProtection="1">
      <alignment horizontal="left" wrapText="1"/>
      <protection hidden="1"/>
    </xf>
    <xf numFmtId="0" fontId="15" fillId="0" borderId="13" xfId="0" applyFont="1" applyBorder="1" applyAlignment="1" applyProtection="1">
      <alignment horizontal="left" wrapText="1"/>
      <protection hidden="1"/>
    </xf>
    <xf numFmtId="0" fontId="15" fillId="0" borderId="16" xfId="0" applyFont="1" applyBorder="1" applyAlignment="1" applyProtection="1">
      <alignment horizontal="left" wrapText="1"/>
      <protection hidden="1"/>
    </xf>
    <xf numFmtId="3" fontId="20" fillId="6" borderId="13" xfId="0" applyNumberFormat="1" applyFont="1" applyFill="1" applyBorder="1" applyAlignment="1" applyProtection="1">
      <alignment vertical="center" shrinkToFit="1"/>
      <protection locked="0"/>
    </xf>
    <xf numFmtId="3" fontId="20" fillId="6" borderId="16" xfId="0" applyNumberFormat="1" applyFont="1" applyFill="1" applyBorder="1" applyAlignment="1" applyProtection="1">
      <alignment vertical="center" shrinkToFit="1"/>
      <protection locked="0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6" xfId="0" applyFont="1" applyBorder="1" applyAlignment="1" applyProtection="1">
      <alignment horizontal="center" vertical="center" wrapText="1"/>
      <protection hidden="1"/>
    </xf>
    <xf numFmtId="0" fontId="15" fillId="0" borderId="55" xfId="0" applyFont="1" applyBorder="1" applyAlignment="1" applyProtection="1">
      <alignment horizontal="left" wrapText="1"/>
      <protection hidden="1"/>
    </xf>
    <xf numFmtId="0" fontId="15" fillId="0" borderId="53" xfId="0" applyFont="1" applyBorder="1" applyAlignment="1" applyProtection="1">
      <alignment horizontal="left" wrapText="1"/>
      <protection hidden="1"/>
    </xf>
    <xf numFmtId="0" fontId="15" fillId="0" borderId="54" xfId="0" applyFont="1" applyBorder="1" applyAlignment="1" applyProtection="1">
      <alignment horizontal="left" wrapText="1"/>
      <protection hidden="1"/>
    </xf>
    <xf numFmtId="3" fontId="0" fillId="11" borderId="10" xfId="0" applyNumberFormat="1" applyFill="1" applyBorder="1" applyAlignment="1" applyProtection="1">
      <alignment vertical="center" shrinkToFit="1"/>
      <protection locked="0" hidden="1"/>
    </xf>
    <xf numFmtId="3" fontId="0" fillId="11" borderId="11" xfId="0" applyNumberFormat="1" applyFill="1" applyBorder="1" applyAlignment="1" applyProtection="1">
      <alignment vertical="center" shrinkToFit="1"/>
      <protection locked="0" hidden="1"/>
    </xf>
    <xf numFmtId="0" fontId="38" fillId="6" borderId="63" xfId="0" applyFont="1" applyFill="1" applyBorder="1" applyAlignment="1" applyProtection="1">
      <alignment horizontal="left" shrinkToFit="1"/>
      <protection locked="0"/>
    </xf>
    <xf numFmtId="0" fontId="38" fillId="6" borderId="31" xfId="0" applyFont="1" applyFill="1" applyBorder="1" applyAlignment="1" applyProtection="1">
      <alignment horizontal="left" shrinkToFit="1"/>
      <protection locked="0"/>
    </xf>
    <xf numFmtId="0" fontId="38" fillId="6" borderId="64" xfId="0" applyFont="1" applyFill="1" applyBorder="1" applyAlignment="1" applyProtection="1">
      <alignment horizontal="left" shrinkToFit="1"/>
      <protection locked="0"/>
    </xf>
    <xf numFmtId="0" fontId="38" fillId="3" borderId="42" xfId="0" applyFont="1" applyFill="1" applyBorder="1" applyAlignment="1" applyProtection="1">
      <alignment horizontal="center" vertical="center" shrinkToFit="1"/>
      <protection hidden="1"/>
    </xf>
    <xf numFmtId="0" fontId="38" fillId="3" borderId="10" xfId="0" applyFont="1" applyFill="1" applyBorder="1" applyAlignment="1" applyProtection="1">
      <alignment horizontal="center" vertical="center" shrinkToFit="1"/>
      <protection hidden="1"/>
    </xf>
    <xf numFmtId="3" fontId="53" fillId="11" borderId="10" xfId="0" applyNumberFormat="1" applyFont="1" applyFill="1" applyBorder="1" applyAlignment="1" applyProtection="1">
      <alignment horizontal="center" vertical="center" shrinkToFit="1"/>
      <protection hidden="1"/>
    </xf>
    <xf numFmtId="0" fontId="53" fillId="11" borderId="10" xfId="0" applyFont="1" applyFill="1" applyBorder="1" applyAlignment="1" applyProtection="1">
      <alignment horizontal="center" vertical="center" shrinkToFit="1"/>
      <protection hidden="1"/>
    </xf>
    <xf numFmtId="0" fontId="53" fillId="11" borderId="11" xfId="0" applyFont="1" applyFill="1" applyBorder="1" applyAlignment="1" applyProtection="1">
      <alignment horizontal="center" vertical="center" shrinkToFit="1"/>
      <protection hidden="1"/>
    </xf>
    <xf numFmtId="0" fontId="62" fillId="3" borderId="33" xfId="0" applyFont="1" applyFill="1" applyBorder="1" applyAlignment="1" applyProtection="1">
      <alignment horizontal="center" vertical="center" wrapText="1"/>
      <protection hidden="1"/>
    </xf>
    <xf numFmtId="0" fontId="62" fillId="3" borderId="34" xfId="0" applyFont="1" applyFill="1" applyBorder="1" applyAlignment="1" applyProtection="1">
      <alignment horizontal="center" vertical="center" wrapText="1"/>
      <protection hidden="1"/>
    </xf>
    <xf numFmtId="0" fontId="62" fillId="3" borderId="35" xfId="0" applyFont="1" applyFill="1" applyBorder="1" applyAlignment="1" applyProtection="1">
      <alignment horizontal="center" vertical="center" wrapText="1"/>
      <protection hidden="1"/>
    </xf>
    <xf numFmtId="0" fontId="62" fillId="3" borderId="52" xfId="0" applyFont="1" applyFill="1" applyBorder="1" applyAlignment="1" applyProtection="1">
      <alignment horizontal="center" vertical="center" wrapText="1"/>
      <protection hidden="1"/>
    </xf>
    <xf numFmtId="0" fontId="62" fillId="3" borderId="39" xfId="0" applyFont="1" applyFill="1" applyBorder="1" applyAlignment="1" applyProtection="1">
      <alignment horizontal="center" vertical="center" wrapText="1"/>
      <protection hidden="1"/>
    </xf>
    <xf numFmtId="3" fontId="38" fillId="6" borderId="30" xfId="0" applyNumberFormat="1" applyFont="1" applyFill="1" applyBorder="1" applyAlignment="1" applyProtection="1">
      <alignment horizontal="center" shrinkToFit="1"/>
      <protection locked="0"/>
    </xf>
    <xf numFmtId="3" fontId="38" fillId="6" borderId="31" xfId="0" applyNumberFormat="1" applyFont="1" applyFill="1" applyBorder="1" applyAlignment="1" applyProtection="1">
      <alignment horizontal="center" shrinkToFit="1"/>
      <protection locked="0"/>
    </xf>
    <xf numFmtId="3" fontId="38" fillId="6" borderId="64" xfId="0" applyNumberFormat="1" applyFont="1" applyFill="1" applyBorder="1" applyAlignment="1" applyProtection="1">
      <alignment horizontal="center" shrinkToFit="1"/>
      <protection locked="0"/>
    </xf>
    <xf numFmtId="0" fontId="38" fillId="6" borderId="57" xfId="0" applyFont="1" applyFill="1" applyBorder="1" applyAlignment="1" applyProtection="1">
      <alignment shrinkToFit="1"/>
      <protection locked="0"/>
    </xf>
    <xf numFmtId="0" fontId="38" fillId="6" borderId="58" xfId="0" applyFont="1" applyFill="1" applyBorder="1" applyAlignment="1" applyProtection="1">
      <alignment shrinkToFit="1"/>
      <protection locked="0"/>
    </xf>
    <xf numFmtId="0" fontId="38" fillId="6" borderId="59" xfId="0" applyFont="1" applyFill="1" applyBorder="1" applyAlignment="1" applyProtection="1">
      <alignment shrinkToFit="1"/>
      <protection locked="0"/>
    </xf>
    <xf numFmtId="0" fontId="38" fillId="6" borderId="30" xfId="0" applyFont="1" applyFill="1" applyBorder="1" applyAlignment="1" applyProtection="1">
      <alignment horizontal="center" shrinkToFit="1"/>
      <protection locked="0"/>
    </xf>
    <xf numFmtId="0" fontId="38" fillId="6" borderId="31" xfId="0" applyFont="1" applyFill="1" applyBorder="1" applyAlignment="1" applyProtection="1">
      <alignment horizontal="center" shrinkToFit="1"/>
      <protection locked="0"/>
    </xf>
    <xf numFmtId="0" fontId="38" fillId="6" borderId="64" xfId="0" applyFont="1" applyFill="1" applyBorder="1" applyAlignment="1" applyProtection="1">
      <alignment horizontal="center" shrinkToFit="1"/>
      <protection locked="0"/>
    </xf>
    <xf numFmtId="0" fontId="53" fillId="6" borderId="63" xfId="0" applyFont="1" applyFill="1" applyBorder="1" applyAlignment="1" applyProtection="1">
      <alignment horizontal="center" shrinkToFit="1"/>
      <protection locked="0"/>
    </xf>
    <xf numFmtId="0" fontId="53" fillId="6" borderId="31" xfId="0" applyFont="1" applyFill="1" applyBorder="1" applyAlignment="1" applyProtection="1">
      <alignment horizontal="center" shrinkToFit="1"/>
      <protection locked="0"/>
    </xf>
    <xf numFmtId="0" fontId="53" fillId="6" borderId="32" xfId="0" applyFont="1" applyFill="1" applyBorder="1" applyAlignment="1" applyProtection="1">
      <alignment horizontal="center" shrinkToFit="1"/>
      <protection locked="0"/>
    </xf>
    <xf numFmtId="3" fontId="10" fillId="11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13" xfId="0" applyNumberFormat="1" applyFont="1" applyFill="1" applyBorder="1" applyAlignment="1" applyProtection="1">
      <alignment vertical="center" shrinkToFit="1"/>
      <protection locked="0" hidden="1"/>
    </xf>
    <xf numFmtId="3" fontId="10" fillId="11" borderId="16" xfId="0" applyNumberFormat="1" applyFont="1" applyFill="1" applyBorder="1" applyAlignment="1" applyProtection="1">
      <alignment vertical="center" shrinkToFit="1"/>
      <protection locked="0" hidden="1"/>
    </xf>
    <xf numFmtId="0" fontId="7" fillId="0" borderId="33" xfId="0" applyFont="1" applyBorder="1" applyAlignment="1" applyProtection="1">
      <alignment horizontal="left"/>
      <protection hidden="1"/>
    </xf>
    <xf numFmtId="0" fontId="7" fillId="0" borderId="34" xfId="0" applyFont="1" applyBorder="1" applyAlignment="1" applyProtection="1">
      <alignment horizontal="left"/>
      <protection hidden="1"/>
    </xf>
    <xf numFmtId="0" fontId="7" fillId="0" borderId="39" xfId="0" applyFont="1" applyBorder="1" applyAlignment="1" applyProtection="1">
      <alignment horizontal="left"/>
      <protection hidden="1"/>
    </xf>
    <xf numFmtId="0" fontId="14" fillId="0" borderId="42" xfId="0" applyFont="1" applyBorder="1" applyAlignment="1" applyProtection="1">
      <alignment horizontal="left" wrapText="1"/>
      <protection hidden="1"/>
    </xf>
    <xf numFmtId="0" fontId="14" fillId="0" borderId="10" xfId="0" applyFont="1" applyBorder="1" applyAlignment="1" applyProtection="1">
      <alignment horizontal="left" wrapText="1"/>
      <protection hidden="1"/>
    </xf>
    <xf numFmtId="0" fontId="14" fillId="0" borderId="11" xfId="0" applyFont="1" applyBorder="1" applyAlignment="1" applyProtection="1">
      <alignment horizontal="left" wrapText="1"/>
      <protection hidden="1"/>
    </xf>
    <xf numFmtId="3" fontId="59" fillId="11" borderId="63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31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64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3" fontId="59" fillId="11" borderId="41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3" borderId="36" xfId="0" applyFont="1" applyFill="1" applyBorder="1" applyAlignment="1" applyProtection="1">
      <alignment horizontal="left"/>
      <protection hidden="1"/>
    </xf>
    <xf numFmtId="0" fontId="9" fillId="3" borderId="37" xfId="0" applyFont="1" applyFill="1" applyBorder="1" applyAlignment="1" applyProtection="1">
      <alignment horizontal="left"/>
      <protection hidden="1"/>
    </xf>
    <xf numFmtId="0" fontId="9" fillId="3" borderId="38" xfId="0" applyFont="1" applyFill="1" applyBorder="1" applyAlignment="1" applyProtection="1">
      <alignment horizontal="left"/>
      <protection hidden="1"/>
    </xf>
    <xf numFmtId="3" fontId="59" fillId="11" borderId="43" xfId="0" applyNumberFormat="1" applyFont="1" applyFill="1" applyBorder="1" applyAlignment="1" applyProtection="1">
      <alignment horizontal="center" vertical="center" wrapText="1"/>
      <protection hidden="1"/>
    </xf>
    <xf numFmtId="0" fontId="59" fillId="11" borderId="44" xfId="0" applyFont="1" applyFill="1" applyBorder="1" applyAlignment="1" applyProtection="1">
      <alignment horizontal="center" vertical="center" wrapText="1"/>
      <protection hidden="1"/>
    </xf>
    <xf numFmtId="0" fontId="59" fillId="11" borderId="15" xfId="0" applyFont="1" applyFill="1" applyBorder="1" applyAlignment="1" applyProtection="1">
      <alignment horizontal="center" vertical="center" wrapText="1"/>
      <protection hidden="1"/>
    </xf>
    <xf numFmtId="3" fontId="5" fillId="6" borderId="23" xfId="0" applyNumberFormat="1" applyFont="1" applyFill="1" applyBorder="1" applyAlignment="1" applyProtection="1">
      <alignment horizontal="center" vertical="center"/>
      <protection locked="0"/>
    </xf>
    <xf numFmtId="3" fontId="5" fillId="6" borderId="21" xfId="0" applyNumberFormat="1" applyFont="1" applyFill="1" applyBorder="1" applyAlignment="1" applyProtection="1">
      <alignment horizontal="center" vertical="center"/>
      <protection locked="0"/>
    </xf>
    <xf numFmtId="3" fontId="5" fillId="6" borderId="22" xfId="0" applyNumberFormat="1" applyFont="1" applyFill="1" applyBorder="1" applyAlignment="1" applyProtection="1">
      <alignment horizontal="center" vertical="center"/>
      <protection locked="0"/>
    </xf>
    <xf numFmtId="0" fontId="59" fillId="11" borderId="45" xfId="0" applyFont="1" applyFill="1" applyBorder="1" applyAlignment="1" applyProtection="1">
      <alignment horizontal="center" vertical="center" wrapText="1"/>
      <protection hidden="1"/>
    </xf>
    <xf numFmtId="3" fontId="5" fillId="6" borderId="20" xfId="0" applyNumberFormat="1" applyFont="1" applyFill="1" applyBorder="1" applyAlignment="1" applyProtection="1">
      <alignment horizontal="center" vertical="center"/>
      <protection locked="0"/>
    </xf>
    <xf numFmtId="3" fontId="5" fillId="6" borderId="24" xfId="0" applyNumberFormat="1" applyFont="1" applyFill="1" applyBorder="1" applyAlignment="1" applyProtection="1">
      <alignment horizontal="center" vertical="center"/>
      <protection locked="0"/>
    </xf>
    <xf numFmtId="0" fontId="24" fillId="6" borderId="49" xfId="0" applyFont="1" applyFill="1" applyBorder="1" applyAlignment="1" applyProtection="1">
      <alignment horizontal="left" shrinkToFit="1"/>
      <protection locked="0" hidden="1"/>
    </xf>
    <xf numFmtId="0" fontId="24" fillId="6" borderId="50" xfId="0" applyFont="1" applyFill="1" applyBorder="1" applyAlignment="1" applyProtection="1">
      <alignment horizontal="left" shrinkToFit="1"/>
      <protection locked="0" hidden="1"/>
    </xf>
    <xf numFmtId="3" fontId="59" fillId="11" borderId="30" xfId="0" applyNumberFormat="1" applyFont="1" applyFill="1" applyBorder="1" applyAlignment="1" applyProtection="1">
      <alignment horizontal="center"/>
      <protection locked="0" hidden="1"/>
    </xf>
    <xf numFmtId="3" fontId="59" fillId="11" borderId="31" xfId="0" applyNumberFormat="1" applyFont="1" applyFill="1" applyBorder="1" applyAlignment="1" applyProtection="1">
      <alignment horizontal="center"/>
      <protection locked="0" hidden="1"/>
    </xf>
    <xf numFmtId="3" fontId="59" fillId="11" borderId="64" xfId="0" applyNumberFormat="1" applyFont="1" applyFill="1" applyBorder="1" applyAlignment="1" applyProtection="1">
      <alignment horizontal="center"/>
      <protection locked="0" hidden="1"/>
    </xf>
    <xf numFmtId="0" fontId="40" fillId="3" borderId="49" xfId="0" applyFont="1" applyFill="1" applyBorder="1" applyAlignment="1" applyProtection="1">
      <alignment horizontal="left" wrapText="1"/>
      <protection hidden="1"/>
    </xf>
    <xf numFmtId="0" fontId="40" fillId="3" borderId="50" xfId="0" applyFont="1" applyFill="1" applyBorder="1" applyAlignment="1" applyProtection="1">
      <alignment horizontal="left" wrapText="1"/>
      <protection hidden="1"/>
    </xf>
    <xf numFmtId="3" fontId="53" fillId="11" borderId="43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44" xfId="0" applyNumberFormat="1" applyFont="1" applyFill="1" applyBorder="1" applyAlignment="1" applyProtection="1">
      <alignment horizontal="center" vertical="center"/>
      <protection locked="0" hidden="1"/>
    </xf>
    <xf numFmtId="3" fontId="53" fillId="11" borderId="45" xfId="0" applyNumberFormat="1" applyFont="1" applyFill="1" applyBorder="1" applyAlignment="1" applyProtection="1">
      <alignment horizontal="center" vertical="center"/>
      <protection locked="0" hidden="1"/>
    </xf>
    <xf numFmtId="0" fontId="5" fillId="3" borderId="30" xfId="0" applyFont="1" applyFill="1" applyBorder="1" applyAlignment="1" applyProtection="1">
      <alignment horizontal="center" vertical="center" wrapText="1"/>
      <protection hidden="1"/>
    </xf>
    <xf numFmtId="0" fontId="0" fillId="3" borderId="31" xfId="0" applyFill="1" applyBorder="1" applyProtection="1">
      <protection hidden="1"/>
    </xf>
    <xf numFmtId="0" fontId="0" fillId="3" borderId="32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22" xfId="0" applyFill="1" applyBorder="1" applyProtection="1">
      <protection hidden="1"/>
    </xf>
    <xf numFmtId="0" fontId="0" fillId="3" borderId="25" xfId="0" applyFill="1" applyBorder="1" applyProtection="1">
      <protection hidden="1"/>
    </xf>
    <xf numFmtId="0" fontId="0" fillId="3" borderId="26" xfId="0" applyFill="1" applyBorder="1" applyProtection="1">
      <protection hidden="1"/>
    </xf>
    <xf numFmtId="0" fontId="0" fillId="3" borderId="27" xfId="0" applyFill="1" applyBorder="1" applyProtection="1">
      <protection hidden="1"/>
    </xf>
    <xf numFmtId="0" fontId="12" fillId="3" borderId="57" xfId="0" applyFont="1" applyFill="1" applyBorder="1" applyAlignment="1" applyProtection="1">
      <alignment horizontal="left"/>
      <protection hidden="1"/>
    </xf>
    <xf numFmtId="0" fontId="12" fillId="3" borderId="58" xfId="0" applyFont="1" applyFill="1" applyBorder="1" applyAlignment="1" applyProtection="1">
      <alignment horizontal="left"/>
      <protection hidden="1"/>
    </xf>
    <xf numFmtId="0" fontId="12" fillId="3" borderId="59" xfId="0" applyFont="1" applyFill="1" applyBorder="1" applyAlignment="1" applyProtection="1">
      <alignment horizontal="left"/>
      <protection hidden="1"/>
    </xf>
    <xf numFmtId="0" fontId="5" fillId="3" borderId="33" xfId="0" applyFont="1" applyFill="1" applyBorder="1" applyAlignment="1" applyProtection="1">
      <alignment horizontal="left"/>
      <protection hidden="1"/>
    </xf>
    <xf numFmtId="0" fontId="5" fillId="3" borderId="34" xfId="0" applyFont="1" applyFill="1" applyBorder="1" applyAlignment="1" applyProtection="1">
      <alignment horizontal="left"/>
      <protection hidden="1"/>
    </xf>
    <xf numFmtId="0" fontId="5" fillId="3" borderId="39" xfId="0" applyFont="1" applyFill="1" applyBorder="1" applyAlignment="1" applyProtection="1">
      <alignment horizontal="left"/>
      <protection hidden="1"/>
    </xf>
    <xf numFmtId="0" fontId="9" fillId="3" borderId="20" xfId="0" applyFont="1" applyFill="1" applyBorder="1" applyAlignment="1" applyProtection="1">
      <alignment horizontal="left"/>
      <protection hidden="1"/>
    </xf>
    <xf numFmtId="0" fontId="9" fillId="3" borderId="21" xfId="0" applyFont="1" applyFill="1" applyBorder="1" applyAlignment="1" applyProtection="1">
      <alignment horizontal="left"/>
      <protection hidden="1"/>
    </xf>
    <xf numFmtId="0" fontId="9" fillId="3" borderId="22" xfId="0" applyFont="1" applyFill="1" applyBorder="1" applyAlignment="1" applyProtection="1">
      <alignment horizontal="left"/>
      <protection hidden="1"/>
    </xf>
    <xf numFmtId="0" fontId="19" fillId="3" borderId="30" xfId="0" applyFont="1" applyFill="1" applyBorder="1" applyAlignment="1" applyProtection="1">
      <alignment horizontal="center" vertical="center" wrapText="1"/>
      <protection hidden="1"/>
    </xf>
    <xf numFmtId="0" fontId="19" fillId="3" borderId="31" xfId="0" applyFont="1" applyFill="1" applyBorder="1" applyAlignment="1" applyProtection="1">
      <alignment horizontal="center" vertical="center" wrapText="1"/>
      <protection hidden="1"/>
    </xf>
    <xf numFmtId="0" fontId="19" fillId="3" borderId="32" xfId="0" applyFont="1" applyFill="1" applyBorder="1" applyAlignment="1" applyProtection="1">
      <alignment horizontal="center" vertical="center" wrapText="1"/>
      <protection hidden="1"/>
    </xf>
    <xf numFmtId="0" fontId="19" fillId="3" borderId="46" xfId="0" applyFont="1" applyFill="1" applyBorder="1" applyAlignment="1" applyProtection="1">
      <alignment horizontal="center" vertical="center" wrapText="1"/>
      <protection hidden="1"/>
    </xf>
    <xf numFmtId="0" fontId="19" fillId="3" borderId="47" xfId="0" applyFont="1" applyFill="1" applyBorder="1" applyAlignment="1" applyProtection="1">
      <alignment horizontal="center" vertical="center" wrapText="1"/>
      <protection hidden="1"/>
    </xf>
    <xf numFmtId="0" fontId="19" fillId="3" borderId="69" xfId="0" applyFont="1" applyFill="1" applyBorder="1" applyAlignment="1" applyProtection="1">
      <alignment horizontal="center" vertical="center" wrapText="1"/>
      <protection hidden="1"/>
    </xf>
    <xf numFmtId="3" fontId="59" fillId="11" borderId="20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21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24" xfId="0" applyNumberFormat="1" applyFont="1" applyFill="1" applyBorder="1" applyAlignment="1" applyProtection="1">
      <alignment horizontal="center" vertical="center"/>
      <protection locked="0" hidden="1"/>
    </xf>
    <xf numFmtId="0" fontId="12" fillId="3" borderId="20" xfId="0" applyFont="1" applyFill="1" applyBorder="1" applyAlignment="1" applyProtection="1">
      <alignment horizontal="right"/>
      <protection hidden="1"/>
    </xf>
    <xf numFmtId="0" fontId="12" fillId="3" borderId="21" xfId="0" applyFont="1" applyFill="1" applyBorder="1" applyAlignment="1" applyProtection="1">
      <alignment horizontal="right"/>
      <protection hidden="1"/>
    </xf>
    <xf numFmtId="0" fontId="12" fillId="3" borderId="22" xfId="0" applyFont="1" applyFill="1" applyBorder="1" applyAlignment="1" applyProtection="1">
      <alignment horizontal="right"/>
      <protection hidden="1"/>
    </xf>
    <xf numFmtId="3" fontId="10" fillId="11" borderId="1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2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3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4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0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5" xfId="0" applyNumberFormat="1" applyFont="1" applyFill="1" applyBorder="1" applyAlignment="1" applyProtection="1">
      <alignment horizontal="center" vertical="center"/>
      <protection locked="0" hidden="1"/>
    </xf>
    <xf numFmtId="3" fontId="10" fillId="11" borderId="4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0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5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3" borderId="20" xfId="0" applyFont="1" applyFill="1" applyBorder="1" applyAlignment="1" applyProtection="1">
      <alignment horizontal="left"/>
      <protection hidden="1"/>
    </xf>
    <xf numFmtId="0" fontId="12" fillId="3" borderId="21" xfId="0" applyFont="1" applyFill="1" applyBorder="1" applyAlignment="1" applyProtection="1">
      <alignment horizontal="left"/>
      <protection hidden="1"/>
    </xf>
    <xf numFmtId="0" fontId="12" fillId="3" borderId="22" xfId="0" applyFont="1" applyFill="1" applyBorder="1" applyAlignment="1" applyProtection="1">
      <alignment horizontal="left"/>
      <protection hidden="1"/>
    </xf>
    <xf numFmtId="0" fontId="1" fillId="3" borderId="30" xfId="0" applyFont="1" applyFill="1" applyBorder="1" applyAlignment="1" applyProtection="1">
      <alignment horizontal="center" vertical="center" wrapText="1"/>
      <protection hidden="1"/>
    </xf>
    <xf numFmtId="0" fontId="1" fillId="3" borderId="31" xfId="0" applyFont="1" applyFill="1" applyBorder="1" applyAlignment="1" applyProtection="1">
      <alignment horizontal="center" vertical="center" wrapText="1"/>
      <protection hidden="1"/>
    </xf>
    <xf numFmtId="0" fontId="1" fillId="3" borderId="64" xfId="0" applyFont="1" applyFill="1" applyBorder="1" applyAlignment="1" applyProtection="1">
      <alignment horizontal="center" vertical="center" wrapText="1"/>
      <protection hidden="1"/>
    </xf>
    <xf numFmtId="0" fontId="1" fillId="3" borderId="20" xfId="0" applyFont="1" applyFill="1" applyBorder="1" applyAlignment="1" applyProtection="1">
      <alignment horizontal="center" vertical="center" wrapText="1"/>
      <protection hidden="1"/>
    </xf>
    <xf numFmtId="0" fontId="1" fillId="3" borderId="21" xfId="0" applyFont="1" applyFill="1" applyBorder="1" applyAlignment="1" applyProtection="1">
      <alignment horizontal="center" vertical="center" wrapText="1"/>
      <protection hidden="1"/>
    </xf>
    <xf numFmtId="0" fontId="1" fillId="3" borderId="24" xfId="0" applyFont="1" applyFill="1" applyBorder="1" applyAlignment="1" applyProtection="1">
      <alignment horizontal="center" vertical="center" wrapText="1"/>
      <protection hidden="1"/>
    </xf>
    <xf numFmtId="0" fontId="1" fillId="3" borderId="25" xfId="0" applyFont="1" applyFill="1" applyBorder="1" applyAlignment="1" applyProtection="1">
      <alignment horizontal="center" vertical="center" wrapText="1"/>
      <protection hidden="1"/>
    </xf>
    <xf numFmtId="0" fontId="1" fillId="3" borderId="26" xfId="0" applyFont="1" applyFill="1" applyBorder="1" applyAlignment="1" applyProtection="1">
      <alignment horizontal="center" vertical="center" wrapText="1"/>
      <protection hidden="1"/>
    </xf>
    <xf numFmtId="0" fontId="1" fillId="3" borderId="28" xfId="0" applyFont="1" applyFill="1" applyBorder="1" applyAlignment="1" applyProtection="1">
      <alignment horizontal="center" vertical="center" wrapText="1"/>
      <protection hidden="1"/>
    </xf>
    <xf numFmtId="3" fontId="59" fillId="11" borderId="30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31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64" xfId="0" applyNumberFormat="1" applyFont="1" applyFill="1" applyBorder="1" applyAlignment="1" applyProtection="1">
      <alignment horizontal="center" vertical="center"/>
      <protection locked="0" hidden="1"/>
    </xf>
    <xf numFmtId="0" fontId="19" fillId="3" borderId="64" xfId="0" applyFont="1" applyFill="1" applyBorder="1" applyAlignment="1" applyProtection="1">
      <alignment horizontal="center" vertical="center" wrapText="1"/>
      <protection hidden="1"/>
    </xf>
    <xf numFmtId="0" fontId="19" fillId="3" borderId="48" xfId="0" applyFont="1" applyFill="1" applyBorder="1" applyAlignment="1" applyProtection="1">
      <alignment horizontal="center" vertical="center" wrapText="1"/>
      <protection hidden="1"/>
    </xf>
    <xf numFmtId="0" fontId="12" fillId="3" borderId="30" xfId="0" applyFont="1" applyFill="1" applyBorder="1" applyAlignment="1" applyProtection="1">
      <alignment horizontal="center" vertical="center"/>
      <protection hidden="1"/>
    </xf>
    <xf numFmtId="0" fontId="12" fillId="3" borderId="64" xfId="0" applyFont="1" applyFill="1" applyBorder="1" applyAlignment="1" applyProtection="1">
      <alignment horizontal="center" vertical="center"/>
      <protection hidden="1"/>
    </xf>
    <xf numFmtId="0" fontId="12" fillId="3" borderId="25" xfId="0" applyFont="1" applyFill="1" applyBorder="1" applyAlignment="1" applyProtection="1">
      <alignment horizontal="center" vertical="center"/>
      <protection hidden="1"/>
    </xf>
    <xf numFmtId="0" fontId="12" fillId="3" borderId="26" xfId="0" applyFont="1" applyFill="1" applyBorder="1" applyAlignment="1" applyProtection="1">
      <alignment horizontal="center" vertical="center"/>
      <protection hidden="1"/>
    </xf>
    <xf numFmtId="0" fontId="12" fillId="3" borderId="28" xfId="0" applyFont="1" applyFill="1" applyBorder="1" applyAlignment="1" applyProtection="1">
      <alignment horizontal="center" vertical="center"/>
      <protection hidden="1"/>
    </xf>
    <xf numFmtId="0" fontId="6" fillId="3" borderId="71" xfId="0" applyFont="1" applyFill="1" applyBorder="1" applyAlignment="1" applyProtection="1">
      <alignment horizontal="center"/>
      <protection hidden="1"/>
    </xf>
    <xf numFmtId="0" fontId="6" fillId="3" borderId="61" xfId="0" applyFont="1" applyFill="1" applyBorder="1" applyAlignment="1" applyProtection="1">
      <alignment horizontal="center"/>
      <protection hidden="1"/>
    </xf>
    <xf numFmtId="0" fontId="6" fillId="3" borderId="62" xfId="0" applyFont="1" applyFill="1" applyBorder="1" applyAlignment="1" applyProtection="1">
      <alignment horizontal="center"/>
      <protection hidden="1"/>
    </xf>
    <xf numFmtId="3" fontId="59" fillId="11" borderId="41" xfId="0" applyNumberFormat="1" applyFont="1" applyFill="1" applyBorder="1" applyAlignment="1" applyProtection="1">
      <alignment horizontal="center"/>
      <protection locked="0" hidden="1"/>
    </xf>
    <xf numFmtId="3" fontId="59" fillId="11" borderId="37" xfId="0" applyNumberFormat="1" applyFont="1" applyFill="1" applyBorder="1" applyAlignment="1" applyProtection="1">
      <alignment horizontal="center"/>
      <protection locked="0" hidden="1"/>
    </xf>
    <xf numFmtId="3" fontId="59" fillId="11" borderId="38" xfId="0" applyNumberFormat="1" applyFont="1" applyFill="1" applyBorder="1" applyAlignment="1" applyProtection="1">
      <alignment horizontal="center"/>
      <protection locked="0" hidden="1"/>
    </xf>
    <xf numFmtId="0" fontId="12" fillId="3" borderId="49" xfId="0" applyFont="1" applyFill="1" applyBorder="1" applyAlignment="1" applyProtection="1">
      <alignment horizontal="right"/>
      <protection hidden="1"/>
    </xf>
    <xf numFmtId="0" fontId="12" fillId="3" borderId="50" xfId="0" applyFont="1" applyFill="1" applyBorder="1" applyAlignment="1" applyProtection="1">
      <alignment horizontal="right"/>
      <protection hidden="1"/>
    </xf>
    <xf numFmtId="0" fontId="12" fillId="3" borderId="51" xfId="0" applyFont="1" applyFill="1" applyBorder="1" applyAlignment="1" applyProtection="1">
      <alignment horizontal="right"/>
      <protection hidden="1"/>
    </xf>
    <xf numFmtId="3" fontId="59" fillId="11" borderId="43" xfId="0" applyNumberFormat="1" applyFont="1" applyFill="1" applyBorder="1" applyAlignment="1" applyProtection="1">
      <alignment horizontal="center"/>
      <protection hidden="1"/>
    </xf>
    <xf numFmtId="0" fontId="59" fillId="11" borderId="44" xfId="0" applyFont="1" applyFill="1" applyBorder="1" applyAlignment="1" applyProtection="1">
      <alignment horizontal="center"/>
      <protection hidden="1"/>
    </xf>
    <xf numFmtId="0" fontId="59" fillId="11" borderId="45" xfId="0" applyFont="1" applyFill="1" applyBorder="1" applyAlignment="1" applyProtection="1">
      <alignment horizontal="center"/>
      <protection hidden="1"/>
    </xf>
    <xf numFmtId="0" fontId="9" fillId="3" borderId="49" xfId="0" applyFont="1" applyFill="1" applyBorder="1" applyAlignment="1" applyProtection="1">
      <alignment horizontal="left" wrapText="1"/>
      <protection hidden="1"/>
    </xf>
    <xf numFmtId="0" fontId="9" fillId="3" borderId="50" xfId="0" applyFont="1" applyFill="1" applyBorder="1" applyAlignment="1" applyProtection="1">
      <alignment horizontal="left" wrapText="1"/>
      <protection hidden="1"/>
    </xf>
    <xf numFmtId="0" fontId="9" fillId="3" borderId="51" xfId="0" applyFont="1" applyFill="1" applyBorder="1" applyAlignment="1" applyProtection="1">
      <alignment horizontal="left" wrapText="1"/>
      <protection hidden="1"/>
    </xf>
    <xf numFmtId="0" fontId="9" fillId="3" borderId="17" xfId="0" applyFont="1" applyFill="1" applyBorder="1" applyAlignment="1" applyProtection="1">
      <alignment horizontal="left" wrapText="1"/>
      <protection hidden="1"/>
    </xf>
    <xf numFmtId="0" fontId="9" fillId="3" borderId="18" xfId="0" applyFont="1" applyFill="1" applyBorder="1" applyAlignment="1" applyProtection="1">
      <alignment horizontal="left" wrapText="1"/>
      <protection hidden="1"/>
    </xf>
    <xf numFmtId="0" fontId="9" fillId="3" borderId="19" xfId="0" applyFont="1" applyFill="1" applyBorder="1" applyAlignment="1" applyProtection="1">
      <alignment horizontal="left" wrapText="1"/>
      <protection hidden="1"/>
    </xf>
    <xf numFmtId="0" fontId="12" fillId="3" borderId="30" xfId="0" applyFont="1" applyFill="1" applyBorder="1" applyAlignment="1" applyProtection="1">
      <alignment horizontal="left"/>
      <protection hidden="1"/>
    </xf>
    <xf numFmtId="0" fontId="12" fillId="3" borderId="31" xfId="0" applyFont="1" applyFill="1" applyBorder="1" applyAlignment="1" applyProtection="1">
      <alignment horizontal="left"/>
      <protection hidden="1"/>
    </xf>
    <xf numFmtId="0" fontId="12" fillId="3" borderId="32" xfId="0" applyFont="1" applyFill="1" applyBorder="1" applyAlignment="1" applyProtection="1">
      <alignment horizontal="left"/>
      <protection hidden="1"/>
    </xf>
    <xf numFmtId="3" fontId="5" fillId="6" borderId="63" xfId="0" applyNumberFormat="1" applyFont="1" applyFill="1" applyBorder="1" applyAlignment="1" applyProtection="1">
      <alignment horizontal="center" vertical="center"/>
      <protection locked="0"/>
    </xf>
    <xf numFmtId="3" fontId="5" fillId="6" borderId="31" xfId="0" applyNumberFormat="1" applyFont="1" applyFill="1" applyBorder="1" applyAlignment="1" applyProtection="1">
      <alignment horizontal="center" vertical="center"/>
      <protection locked="0"/>
    </xf>
    <xf numFmtId="3" fontId="5" fillId="6" borderId="32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Font="1" applyBorder="1" applyAlignment="1" applyProtection="1">
      <alignment horizontal="left"/>
      <protection hidden="1"/>
    </xf>
    <xf numFmtId="0" fontId="0" fillId="0" borderId="19" xfId="0" applyFont="1" applyBorder="1" applyAlignment="1" applyProtection="1">
      <alignment horizontal="left"/>
      <protection hidden="1"/>
    </xf>
    <xf numFmtId="0" fontId="0" fillId="0" borderId="49" xfId="0" applyBorder="1" applyAlignment="1" applyProtection="1">
      <alignment horizontal="left"/>
      <protection hidden="1"/>
    </xf>
    <xf numFmtId="0" fontId="0" fillId="0" borderId="50" xfId="0" applyFont="1" applyBorder="1" applyAlignment="1" applyProtection="1">
      <alignment horizontal="left"/>
      <protection hidden="1"/>
    </xf>
    <xf numFmtId="0" fontId="0" fillId="0" borderId="51" xfId="0" applyFont="1" applyBorder="1" applyAlignment="1" applyProtection="1">
      <alignment horizontal="left"/>
      <protection hidden="1"/>
    </xf>
    <xf numFmtId="0" fontId="14" fillId="6" borderId="50" xfId="0" applyFont="1" applyFill="1" applyBorder="1" applyAlignment="1" applyProtection="1">
      <alignment horizontal="center" vertical="center" shrinkToFit="1"/>
      <protection locked="0"/>
    </xf>
    <xf numFmtId="0" fontId="14" fillId="6" borderId="51" xfId="0" applyFont="1" applyFill="1" applyBorder="1" applyAlignment="1" applyProtection="1">
      <alignment horizontal="center" vertical="center" shrinkToFit="1"/>
      <protection locked="0"/>
    </xf>
    <xf numFmtId="3" fontId="59" fillId="11" borderId="25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26" xfId="0" applyNumberFormat="1" applyFont="1" applyFill="1" applyBorder="1" applyAlignment="1" applyProtection="1">
      <alignment horizontal="center" vertical="center"/>
      <protection locked="0" hidden="1"/>
    </xf>
    <xf numFmtId="3" fontId="59" fillId="11" borderId="28" xfId="0" applyNumberFormat="1" applyFont="1" applyFill="1" applyBorder="1" applyAlignment="1" applyProtection="1">
      <alignment horizontal="center" vertical="center"/>
      <protection locked="0" hidden="1"/>
    </xf>
    <xf numFmtId="3" fontId="5" fillId="6" borderId="30" xfId="0" applyNumberFormat="1" applyFont="1" applyFill="1" applyBorder="1" applyAlignment="1" applyProtection="1">
      <alignment horizontal="center" vertical="center"/>
      <protection locked="0"/>
    </xf>
    <xf numFmtId="3" fontId="5" fillId="6" borderId="64" xfId="0" applyNumberFormat="1" applyFont="1" applyFill="1" applyBorder="1" applyAlignment="1" applyProtection="1">
      <alignment horizontal="center" vertical="center"/>
      <protection locked="0"/>
    </xf>
    <xf numFmtId="0" fontId="12" fillId="3" borderId="46" xfId="0" applyFont="1" applyFill="1" applyBorder="1" applyAlignment="1" applyProtection="1">
      <alignment horizontal="left" wrapText="1"/>
      <protection hidden="1"/>
    </xf>
    <xf numFmtId="0" fontId="12" fillId="3" borderId="47" xfId="0" applyFont="1" applyFill="1" applyBorder="1" applyAlignment="1" applyProtection="1">
      <alignment horizontal="left" wrapText="1"/>
      <protection hidden="1"/>
    </xf>
    <xf numFmtId="0" fontId="12" fillId="3" borderId="69" xfId="0" applyFont="1" applyFill="1" applyBorder="1" applyAlignment="1" applyProtection="1">
      <alignment horizontal="left" wrapText="1"/>
      <protection hidden="1"/>
    </xf>
    <xf numFmtId="3" fontId="5" fillId="6" borderId="25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26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28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68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69" xfId="0" applyNumberFormat="1" applyFont="1" applyFill="1" applyBorder="1" applyAlignment="1" applyProtection="1">
      <alignment horizontal="center" vertical="center" wrapText="1"/>
      <protection locked="0"/>
    </xf>
    <xf numFmtId="3" fontId="59" fillId="11" borderId="42" xfId="0" applyNumberFormat="1" applyFont="1" applyFill="1" applyBorder="1" applyAlignment="1" applyProtection="1">
      <alignment horizontal="center" wrapText="1"/>
      <protection hidden="1"/>
    </xf>
    <xf numFmtId="3" fontId="59" fillId="11" borderId="10" xfId="0" applyNumberFormat="1" applyFont="1" applyFill="1" applyBorder="1" applyAlignment="1" applyProtection="1">
      <alignment horizontal="center" wrapText="1"/>
      <protection hidden="1"/>
    </xf>
    <xf numFmtId="3" fontId="59" fillId="11" borderId="11" xfId="0" applyNumberFormat="1" applyFont="1" applyFill="1" applyBorder="1" applyAlignment="1" applyProtection="1">
      <alignment horizontal="center" wrapText="1"/>
      <protection hidden="1"/>
    </xf>
    <xf numFmtId="0" fontId="29" fillId="3" borderId="23" xfId="0" applyFont="1" applyFill="1" applyBorder="1" applyAlignment="1" applyProtection="1">
      <alignment horizontal="center" wrapText="1"/>
      <protection hidden="1"/>
    </xf>
    <xf numFmtId="0" fontId="29" fillId="3" borderId="21" xfId="0" applyFont="1" applyFill="1" applyBorder="1" applyAlignment="1" applyProtection="1">
      <alignment horizontal="center" wrapText="1"/>
      <protection hidden="1"/>
    </xf>
    <xf numFmtId="0" fontId="29" fillId="3" borderId="24" xfId="0" applyFont="1" applyFill="1" applyBorder="1" applyAlignment="1" applyProtection="1">
      <alignment horizontal="center" wrapText="1"/>
      <protection hidden="1"/>
    </xf>
    <xf numFmtId="0" fontId="14" fillId="6" borderId="2" xfId="0" applyFont="1" applyFill="1" applyBorder="1" applyAlignment="1" applyProtection="1">
      <alignment horizontal="center" vertical="center" shrinkToFit="1"/>
      <protection locked="0"/>
    </xf>
    <xf numFmtId="0" fontId="14" fillId="6" borderId="3" xfId="0" applyFont="1" applyFill="1" applyBorder="1" applyAlignment="1" applyProtection="1">
      <alignment horizontal="center" vertical="center" shrinkToFit="1"/>
      <protection locked="0"/>
    </xf>
    <xf numFmtId="3" fontId="20" fillId="6" borderId="21" xfId="0" applyNumberFormat="1" applyFont="1" applyFill="1" applyBorder="1" applyAlignment="1" applyProtection="1">
      <alignment vertical="center" shrinkToFit="1"/>
      <protection locked="0"/>
    </xf>
    <xf numFmtId="0" fontId="0" fillId="0" borderId="2" xfId="0" applyFont="1" applyBorder="1" applyAlignment="1" applyProtection="1">
      <alignment horizontal="left"/>
      <protection hidden="1"/>
    </xf>
    <xf numFmtId="0" fontId="0" fillId="0" borderId="3" xfId="0" applyFont="1" applyBorder="1" applyAlignment="1" applyProtection="1">
      <alignment horizontal="left"/>
      <protection hidden="1"/>
    </xf>
    <xf numFmtId="0" fontId="23" fillId="6" borderId="20" xfId="0" applyFont="1" applyFill="1" applyBorder="1" applyAlignment="1" applyProtection="1">
      <alignment horizontal="left" shrinkToFit="1"/>
      <protection locked="0"/>
    </xf>
    <xf numFmtId="0" fontId="23" fillId="6" borderId="21" xfId="0" applyFont="1" applyFill="1" applyBorder="1" applyAlignment="1" applyProtection="1">
      <alignment horizontal="left" shrinkToFit="1"/>
      <protection locked="0"/>
    </xf>
    <xf numFmtId="3" fontId="10" fillId="11" borderId="21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24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42" xfId="0" applyFont="1" applyBorder="1" applyAlignment="1" applyProtection="1">
      <alignment horizontal="left" wrapText="1"/>
      <protection hidden="1"/>
    </xf>
    <xf numFmtId="0" fontId="23" fillId="0" borderId="10" xfId="0" applyFont="1" applyBorder="1" applyAlignment="1" applyProtection="1">
      <alignment horizontal="left" wrapText="1"/>
      <protection hidden="1"/>
    </xf>
    <xf numFmtId="0" fontId="23" fillId="0" borderId="11" xfId="0" applyFont="1" applyBorder="1" applyAlignment="1" applyProtection="1">
      <alignment horizontal="left" wrapText="1"/>
      <protection hidden="1"/>
    </xf>
    <xf numFmtId="0" fontId="23" fillId="6" borderId="49" xfId="0" applyFont="1" applyFill="1" applyBorder="1" applyAlignment="1" applyProtection="1">
      <alignment horizontal="left" shrinkToFit="1"/>
      <protection locked="0"/>
    </xf>
    <xf numFmtId="0" fontId="23" fillId="6" borderId="50" xfId="0" applyFont="1" applyFill="1" applyBorder="1" applyAlignment="1" applyProtection="1">
      <alignment horizontal="left" shrinkToFit="1"/>
      <protection locked="0"/>
    </xf>
    <xf numFmtId="3" fontId="20" fillId="6" borderId="23" xfId="0" applyNumberFormat="1" applyFont="1" applyFill="1" applyBorder="1" applyAlignment="1" applyProtection="1">
      <alignment vertical="center" shrinkToFit="1"/>
      <protection locked="0"/>
    </xf>
    <xf numFmtId="0" fontId="5" fillId="0" borderId="1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29" fillId="3" borderId="22" xfId="0" applyFont="1" applyFill="1" applyBorder="1" applyAlignment="1" applyProtection="1">
      <alignment horizontal="center" wrapText="1"/>
      <protection hidden="1"/>
    </xf>
    <xf numFmtId="0" fontId="21" fillId="3" borderId="57" xfId="0" applyFont="1" applyFill="1" applyBorder="1" applyAlignment="1" applyProtection="1">
      <alignment horizontal="left" wrapText="1"/>
      <protection hidden="1"/>
    </xf>
    <xf numFmtId="0" fontId="21" fillId="3" borderId="58" xfId="0" applyFont="1" applyFill="1" applyBorder="1" applyAlignment="1" applyProtection="1">
      <alignment horizontal="left" wrapText="1"/>
      <protection hidden="1"/>
    </xf>
    <xf numFmtId="0" fontId="29" fillId="3" borderId="32" xfId="0" applyFont="1" applyFill="1" applyBorder="1" applyAlignment="1" applyProtection="1">
      <alignment horizontal="center" wrapText="1"/>
      <protection hidden="1"/>
    </xf>
    <xf numFmtId="0" fontId="29" fillId="3" borderId="58" xfId="0" applyFont="1" applyFill="1" applyBorder="1" applyAlignment="1" applyProtection="1">
      <alignment horizontal="center" wrapText="1"/>
      <protection hidden="1"/>
    </xf>
    <xf numFmtId="3" fontId="20" fillId="6" borderId="47" xfId="0" applyNumberFormat="1" applyFont="1" applyFill="1" applyBorder="1" applyAlignment="1" applyProtection="1">
      <alignment vertical="center" shrinkToFit="1"/>
      <protection locked="0"/>
    </xf>
    <xf numFmtId="3" fontId="10" fillId="11" borderId="53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54" xfId="0" applyNumberFormat="1" applyFont="1" applyFill="1" applyBorder="1" applyAlignment="1" applyProtection="1">
      <alignment horizontal="center" vertical="center" shrinkToFit="1"/>
      <protection locked="0" hidden="1"/>
    </xf>
    <xf numFmtId="0" fontId="29" fillId="3" borderId="59" xfId="0" applyFont="1" applyFill="1" applyBorder="1" applyAlignment="1" applyProtection="1">
      <alignment horizontal="center" wrapText="1"/>
      <protection hidden="1"/>
    </xf>
    <xf numFmtId="3" fontId="14" fillId="6" borderId="69" xfId="0" applyNumberFormat="1" applyFont="1" applyFill="1" applyBorder="1" applyAlignment="1" applyProtection="1">
      <alignment horizontal="center" vertical="center" shrinkToFit="1"/>
      <protection locked="0"/>
    </xf>
    <xf numFmtId="3" fontId="20" fillId="6" borderId="68" xfId="0" applyNumberFormat="1" applyFont="1" applyFill="1" applyBorder="1" applyAlignment="1" applyProtection="1">
      <alignment vertical="center" shrinkToFit="1"/>
      <protection locked="0"/>
    </xf>
    <xf numFmtId="0" fontId="21" fillId="3" borderId="20" xfId="0" applyFont="1" applyFill="1" applyBorder="1" applyAlignment="1" applyProtection="1">
      <alignment horizontal="left" wrapText="1"/>
      <protection hidden="1"/>
    </xf>
    <xf numFmtId="0" fontId="21" fillId="3" borderId="21" xfId="0" applyFont="1" applyFill="1" applyBorder="1" applyAlignment="1" applyProtection="1">
      <alignment horizontal="left" wrapText="1"/>
      <protection hidden="1"/>
    </xf>
    <xf numFmtId="3" fontId="20" fillId="6" borderId="41" xfId="0" applyNumberFormat="1" applyFont="1" applyFill="1" applyBorder="1" applyAlignment="1" applyProtection="1">
      <alignment vertical="center" shrinkToFit="1"/>
      <protection locked="0"/>
    </xf>
    <xf numFmtId="0" fontId="23" fillId="6" borderId="65" xfId="0" applyFont="1" applyFill="1" applyBorder="1" applyAlignment="1" applyProtection="1">
      <alignment horizontal="left" shrinkToFit="1"/>
      <protection locked="0"/>
    </xf>
    <xf numFmtId="0" fontId="23" fillId="6" borderId="66" xfId="0" applyFont="1" applyFill="1" applyBorder="1" applyAlignment="1" applyProtection="1">
      <alignment horizontal="left" shrinkToFit="1"/>
      <protection locked="0"/>
    </xf>
    <xf numFmtId="0" fontId="23" fillId="6" borderId="46" xfId="0" applyFont="1" applyFill="1" applyBorder="1" applyAlignment="1" applyProtection="1">
      <alignment horizontal="left" shrinkToFit="1"/>
      <protection locked="0"/>
    </xf>
    <xf numFmtId="0" fontId="23" fillId="6" borderId="47" xfId="0" applyFont="1" applyFill="1" applyBorder="1" applyAlignment="1" applyProtection="1">
      <alignment horizontal="left" shrinkToFit="1"/>
      <protection locked="0"/>
    </xf>
    <xf numFmtId="3" fontId="10" fillId="11" borderId="47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48" xfId="0" applyNumberFormat="1" applyFont="1" applyFill="1" applyBorder="1" applyAlignment="1" applyProtection="1">
      <alignment horizontal="center" vertical="center" shrinkToFit="1"/>
      <protection locked="0" hidden="1"/>
    </xf>
    <xf numFmtId="3" fontId="67" fillId="11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67" fillId="11" borderId="13" xfId="0" applyFont="1" applyFill="1" applyBorder="1" applyAlignment="1" applyProtection="1">
      <alignment horizontal="center" vertical="center" wrapText="1"/>
      <protection locked="0" hidden="1"/>
    </xf>
    <xf numFmtId="0" fontId="67" fillId="11" borderId="16" xfId="0" applyFont="1" applyFill="1" applyBorder="1" applyAlignment="1" applyProtection="1">
      <alignment horizontal="center" vertical="center" wrapText="1"/>
      <protection locked="0" hidden="1"/>
    </xf>
    <xf numFmtId="0" fontId="62" fillId="0" borderId="36" xfId="0" applyFont="1" applyBorder="1" applyAlignment="1" applyProtection="1">
      <alignment horizontal="left"/>
      <protection hidden="1"/>
    </xf>
    <xf numFmtId="0" fontId="62" fillId="0" borderId="37" xfId="0" applyFont="1" applyBorder="1" applyAlignment="1" applyProtection="1">
      <alignment horizontal="left"/>
      <protection hidden="1"/>
    </xf>
    <xf numFmtId="0" fontId="62" fillId="0" borderId="38" xfId="0" applyFont="1" applyBorder="1" applyAlignment="1" applyProtection="1">
      <alignment horizontal="left"/>
      <protection hidden="1"/>
    </xf>
    <xf numFmtId="0" fontId="1" fillId="0" borderId="63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" fillId="0" borderId="13" xfId="0" applyFont="1" applyBorder="1" applyAlignment="1" applyProtection="1">
      <alignment horizontal="center" vertical="center" wrapText="1"/>
      <protection hidden="1"/>
    </xf>
    <xf numFmtId="0" fontId="1" fillId="0" borderId="16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/>
    <xf numFmtId="0" fontId="0" fillId="0" borderId="60" xfId="0" applyBorder="1"/>
    <xf numFmtId="3" fontId="10" fillId="11" borderId="70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3" xfId="0" applyBorder="1"/>
    <xf numFmtId="0" fontId="9" fillId="0" borderId="12" xfId="0" applyFont="1" applyBorder="1" applyAlignment="1" applyProtection="1">
      <alignment horizontal="left" vertical="center"/>
      <protection hidden="1"/>
    </xf>
    <xf numFmtId="0" fontId="9" fillId="0" borderId="13" xfId="0" applyFont="1" applyBorder="1" applyAlignment="1" applyProtection="1">
      <alignment horizontal="left" vertical="center"/>
      <protection hidden="1"/>
    </xf>
    <xf numFmtId="0" fontId="9" fillId="0" borderId="16" xfId="0" applyFont="1" applyBorder="1" applyAlignment="1" applyProtection="1">
      <alignment horizontal="left" vertical="center"/>
      <protection hidden="1"/>
    </xf>
    <xf numFmtId="0" fontId="9" fillId="0" borderId="49" xfId="0" applyFont="1" applyBorder="1" applyAlignment="1" applyProtection="1">
      <alignment horizontal="left" wrapText="1"/>
      <protection hidden="1"/>
    </xf>
    <xf numFmtId="0" fontId="9" fillId="0" borderId="50" xfId="0" applyFont="1" applyBorder="1" applyAlignment="1" applyProtection="1">
      <alignment horizontal="left" wrapText="1"/>
      <protection hidden="1"/>
    </xf>
    <xf numFmtId="0" fontId="9" fillId="0" borderId="51" xfId="0" applyFont="1" applyBorder="1" applyAlignment="1" applyProtection="1">
      <alignment horizontal="left" wrapText="1"/>
      <protection hidden="1"/>
    </xf>
    <xf numFmtId="0" fontId="9" fillId="0" borderId="4" xfId="0" applyFont="1" applyBorder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9" fillId="0" borderId="5" xfId="0" applyFont="1" applyBorder="1" applyAlignment="1" applyProtection="1">
      <alignment horizontal="right" vertical="center"/>
      <protection hidden="1"/>
    </xf>
    <xf numFmtId="0" fontId="1" fillId="3" borderId="63" xfId="0" applyFont="1" applyFill="1" applyBorder="1" applyAlignment="1" applyProtection="1">
      <alignment horizontal="center" vertical="center" wrapText="1"/>
      <protection hidden="1"/>
    </xf>
    <xf numFmtId="0" fontId="1" fillId="3" borderId="32" xfId="0" applyFont="1" applyFill="1" applyBorder="1" applyAlignment="1" applyProtection="1">
      <alignment horizontal="center" vertical="center" wrapText="1"/>
      <protection hidden="1"/>
    </xf>
    <xf numFmtId="0" fontId="1" fillId="3" borderId="23" xfId="0" applyFont="1" applyFill="1" applyBorder="1" applyAlignment="1" applyProtection="1">
      <alignment horizontal="center" vertical="center" wrapText="1"/>
      <protection hidden="1"/>
    </xf>
    <xf numFmtId="0" fontId="1" fillId="3" borderId="22" xfId="0" applyFont="1" applyFill="1" applyBorder="1" applyAlignment="1" applyProtection="1">
      <alignment horizontal="center" vertical="center" wrapText="1"/>
      <protection hidden="1"/>
    </xf>
    <xf numFmtId="0" fontId="1" fillId="3" borderId="29" xfId="0" applyFont="1" applyFill="1" applyBorder="1" applyAlignment="1" applyProtection="1">
      <alignment horizontal="center" vertical="center" wrapText="1"/>
      <protection hidden="1"/>
    </xf>
    <xf numFmtId="0" fontId="1" fillId="3" borderId="27" xfId="0" applyFont="1" applyFill="1" applyBorder="1" applyAlignment="1" applyProtection="1">
      <alignment horizontal="center" vertical="center" wrapText="1"/>
      <protection hidden="1"/>
    </xf>
    <xf numFmtId="3" fontId="20" fillId="3" borderId="1" xfId="0" applyNumberFormat="1" applyFont="1" applyFill="1" applyBorder="1" applyAlignment="1" applyProtection="1">
      <alignment horizontal="center" vertical="center"/>
      <protection hidden="1"/>
    </xf>
    <xf numFmtId="3" fontId="20" fillId="3" borderId="2" xfId="0" applyNumberFormat="1" applyFont="1" applyFill="1" applyBorder="1" applyAlignment="1" applyProtection="1">
      <alignment horizontal="center" vertical="center"/>
      <protection hidden="1"/>
    </xf>
    <xf numFmtId="3" fontId="20" fillId="3" borderId="3" xfId="0" applyNumberFormat="1" applyFont="1" applyFill="1" applyBorder="1" applyAlignment="1" applyProtection="1">
      <alignment horizontal="center" vertical="center"/>
      <protection hidden="1"/>
    </xf>
    <xf numFmtId="3" fontId="20" fillId="3" borderId="12" xfId="0" applyNumberFormat="1" applyFont="1" applyFill="1" applyBorder="1" applyAlignment="1" applyProtection="1">
      <alignment horizontal="center" vertical="center"/>
      <protection hidden="1"/>
    </xf>
    <xf numFmtId="3" fontId="20" fillId="3" borderId="13" xfId="0" applyNumberFormat="1" applyFont="1" applyFill="1" applyBorder="1" applyAlignment="1" applyProtection="1">
      <alignment horizontal="center" vertical="center"/>
      <protection hidden="1"/>
    </xf>
    <xf numFmtId="3" fontId="20" fillId="3" borderId="16" xfId="0" applyNumberFormat="1" applyFont="1" applyFill="1" applyBorder="1" applyAlignment="1" applyProtection="1">
      <alignment horizontal="center" vertical="center"/>
      <protection hidden="1"/>
    </xf>
    <xf numFmtId="0" fontId="12" fillId="3" borderId="49" xfId="0" applyFont="1" applyFill="1" applyBorder="1" applyAlignment="1" applyProtection="1">
      <alignment horizontal="left" wrapText="1"/>
      <protection hidden="1"/>
    </xf>
    <xf numFmtId="0" fontId="12" fillId="3" borderId="50" xfId="0" applyFont="1" applyFill="1" applyBorder="1" applyAlignment="1" applyProtection="1">
      <alignment horizontal="left" wrapText="1"/>
      <protection hidden="1"/>
    </xf>
    <xf numFmtId="0" fontId="12" fillId="3" borderId="51" xfId="0" applyFont="1" applyFill="1" applyBorder="1" applyAlignment="1" applyProtection="1">
      <alignment horizontal="left" wrapText="1"/>
      <protection hidden="1"/>
    </xf>
    <xf numFmtId="0" fontId="53" fillId="6" borderId="0" xfId="0" applyFont="1" applyFill="1" applyAlignment="1" applyProtection="1">
      <alignment horizontal="center"/>
      <protection locked="0"/>
    </xf>
    <xf numFmtId="0" fontId="26" fillId="0" borderId="49" xfId="0" applyFont="1" applyBorder="1" applyAlignment="1" applyProtection="1">
      <alignment horizontal="left"/>
      <protection hidden="1"/>
    </xf>
    <xf numFmtId="0" fontId="26" fillId="0" borderId="50" xfId="0" applyFont="1" applyBorder="1" applyAlignment="1" applyProtection="1">
      <alignment horizontal="left"/>
      <protection hidden="1"/>
    </xf>
    <xf numFmtId="0" fontId="26" fillId="0" borderId="51" xfId="0" applyFont="1" applyBorder="1" applyAlignment="1" applyProtection="1">
      <alignment horizontal="left"/>
      <protection hidden="1"/>
    </xf>
    <xf numFmtId="0" fontId="59" fillId="6" borderId="29" xfId="0" applyFont="1" applyFill="1" applyBorder="1" applyAlignment="1" applyProtection="1">
      <alignment horizontal="center" shrinkToFit="1"/>
      <protection locked="0"/>
    </xf>
    <xf numFmtId="0" fontId="59" fillId="6" borderId="26" xfId="0" applyFont="1" applyFill="1" applyBorder="1" applyAlignment="1" applyProtection="1">
      <alignment horizontal="center" shrinkToFit="1"/>
      <protection locked="0"/>
    </xf>
    <xf numFmtId="0" fontId="5" fillId="3" borderId="30" xfId="0" applyFont="1" applyFill="1" applyBorder="1" applyAlignment="1" applyProtection="1">
      <alignment horizontal="center"/>
      <protection hidden="1"/>
    </xf>
    <xf numFmtId="0" fontId="5" fillId="3" borderId="31" xfId="0" applyFont="1" applyFill="1" applyBorder="1" applyAlignment="1" applyProtection="1">
      <alignment horizontal="center"/>
      <protection hidden="1"/>
    </xf>
    <xf numFmtId="0" fontId="5" fillId="3" borderId="32" xfId="0" applyFont="1" applyFill="1" applyBorder="1" applyAlignment="1" applyProtection="1">
      <alignment horizontal="center"/>
      <protection hidden="1"/>
    </xf>
    <xf numFmtId="0" fontId="5" fillId="3" borderId="46" xfId="0" applyFont="1" applyFill="1" applyBorder="1" applyAlignment="1" applyProtection="1">
      <alignment horizontal="center"/>
      <protection hidden="1"/>
    </xf>
    <xf numFmtId="0" fontId="5" fillId="3" borderId="47" xfId="0" applyFont="1" applyFill="1" applyBorder="1" applyAlignment="1" applyProtection="1">
      <alignment horizontal="center"/>
      <protection hidden="1"/>
    </xf>
    <xf numFmtId="0" fontId="5" fillId="3" borderId="69" xfId="0" applyFont="1" applyFill="1" applyBorder="1" applyAlignment="1" applyProtection="1">
      <alignment horizontal="center"/>
      <protection hidden="1"/>
    </xf>
    <xf numFmtId="0" fontId="59" fillId="6" borderId="23" xfId="0" applyFont="1" applyFill="1" applyBorder="1" applyAlignment="1" applyProtection="1">
      <alignment horizontal="center" shrinkToFit="1"/>
      <protection locked="0"/>
    </xf>
    <xf numFmtId="0" fontId="59" fillId="6" borderId="21" xfId="0" applyFont="1" applyFill="1" applyBorder="1" applyAlignment="1" applyProtection="1">
      <alignment horizontal="center" shrinkToFit="1"/>
      <protection locked="0"/>
    </xf>
    <xf numFmtId="3" fontId="14" fillId="6" borderId="26" xfId="0" applyNumberFormat="1" applyFont="1" applyFill="1" applyBorder="1" applyAlignment="1" applyProtection="1">
      <alignment horizontal="center" shrinkToFit="1"/>
      <protection locked="0"/>
    </xf>
    <xf numFmtId="3" fontId="14" fillId="6" borderId="28" xfId="0" applyNumberFormat="1" applyFont="1" applyFill="1" applyBorder="1" applyAlignment="1" applyProtection="1">
      <alignment horizontal="center" shrinkToFit="1"/>
      <protection locked="0"/>
    </xf>
    <xf numFmtId="0" fontId="14" fillId="6" borderId="24" xfId="0" applyFont="1" applyFill="1" applyBorder="1" applyAlignment="1" applyProtection="1">
      <alignment horizontal="left" shrinkToFit="1"/>
      <protection locked="0"/>
    </xf>
    <xf numFmtId="0" fontId="14" fillId="6" borderId="25" xfId="0" applyFont="1" applyFill="1" applyBorder="1" applyAlignment="1" applyProtection="1">
      <alignment horizontal="left" shrinkToFit="1"/>
      <protection locked="0"/>
    </xf>
    <xf numFmtId="0" fontId="14" fillId="6" borderId="26" xfId="0" applyFont="1" applyFill="1" applyBorder="1" applyAlignment="1" applyProtection="1">
      <alignment horizontal="left" shrinkToFit="1"/>
      <protection locked="0"/>
    </xf>
    <xf numFmtId="0" fontId="14" fillId="6" borderId="28" xfId="0" applyFont="1" applyFill="1" applyBorder="1" applyAlignment="1" applyProtection="1">
      <alignment horizontal="left" shrinkToFit="1"/>
      <protection locked="0"/>
    </xf>
    <xf numFmtId="3" fontId="53" fillId="11" borderId="34" xfId="0" applyNumberFormat="1" applyFont="1" applyFill="1" applyBorder="1" applyAlignment="1" applyProtection="1">
      <alignment horizontal="center" shrinkToFit="1"/>
      <protection locked="0" hidden="1"/>
    </xf>
    <xf numFmtId="0" fontId="53" fillId="11" borderId="34" xfId="0" applyFont="1" applyFill="1" applyBorder="1" applyAlignment="1" applyProtection="1">
      <alignment horizontal="center" shrinkToFit="1"/>
      <protection locked="0" hidden="1"/>
    </xf>
    <xf numFmtId="0" fontId="53" fillId="11" borderId="35" xfId="0" applyFont="1" applyFill="1" applyBorder="1" applyAlignment="1" applyProtection="1">
      <alignment horizontal="center" shrinkToFit="1"/>
      <protection locked="0" hidden="1"/>
    </xf>
    <xf numFmtId="0" fontId="38" fillId="3" borderId="33" xfId="0" applyFont="1" applyFill="1" applyBorder="1" applyAlignment="1" applyProtection="1">
      <alignment horizontal="right"/>
      <protection hidden="1"/>
    </xf>
    <xf numFmtId="0" fontId="38" fillId="3" borderId="34" xfId="0" applyFont="1" applyFill="1" applyBorder="1" applyAlignment="1" applyProtection="1">
      <alignment horizontal="right"/>
      <protection hidden="1"/>
    </xf>
    <xf numFmtId="0" fontId="40" fillId="0" borderId="36" xfId="0" applyFont="1" applyBorder="1" applyAlignment="1" applyProtection="1">
      <alignment horizontal="left" wrapText="1"/>
      <protection hidden="1"/>
    </xf>
    <xf numFmtId="0" fontId="40" fillId="0" borderId="37" xfId="0" applyFont="1" applyBorder="1" applyAlignment="1" applyProtection="1">
      <alignment horizontal="left" wrapText="1"/>
      <protection hidden="1"/>
    </xf>
    <xf numFmtId="0" fontId="40" fillId="0" borderId="38" xfId="0" applyFont="1" applyBorder="1" applyAlignment="1" applyProtection="1">
      <alignment horizontal="left" wrapText="1"/>
      <protection hidden="1"/>
    </xf>
    <xf numFmtId="0" fontId="0" fillId="3" borderId="52" xfId="0" applyFill="1" applyBorder="1" applyAlignment="1" applyProtection="1">
      <alignment horizontal="center"/>
      <protection hidden="1"/>
    </xf>
    <xf numFmtId="0" fontId="0" fillId="3" borderId="34" xfId="0" applyFill="1" applyBorder="1" applyAlignment="1" applyProtection="1">
      <alignment horizontal="center"/>
      <protection hidden="1"/>
    </xf>
    <xf numFmtId="0" fontId="0" fillId="3" borderId="35" xfId="0" applyFill="1" applyBorder="1" applyAlignment="1" applyProtection="1">
      <alignment horizontal="center"/>
      <protection hidden="1"/>
    </xf>
    <xf numFmtId="0" fontId="0" fillId="3" borderId="33" xfId="0" applyFill="1" applyBorder="1" applyAlignment="1" applyProtection="1">
      <alignment horizontal="center"/>
      <protection hidden="1"/>
    </xf>
    <xf numFmtId="0" fontId="0" fillId="3" borderId="39" xfId="0" applyFill="1" applyBorder="1" applyAlignment="1" applyProtection="1">
      <alignment horizontal="center"/>
      <protection hidden="1"/>
    </xf>
    <xf numFmtId="0" fontId="38" fillId="6" borderId="36" xfId="0" applyFont="1" applyFill="1" applyBorder="1" applyAlignment="1" applyProtection="1">
      <alignment horizontal="left" shrinkToFit="1"/>
      <protection locked="0"/>
    </xf>
    <xf numFmtId="0" fontId="38" fillId="6" borderId="37" xfId="0" applyFont="1" applyFill="1" applyBorder="1" applyAlignment="1" applyProtection="1">
      <alignment horizontal="left" shrinkToFit="1"/>
      <protection locked="0"/>
    </xf>
    <xf numFmtId="0" fontId="38" fillId="6" borderId="38" xfId="0" applyFont="1" applyFill="1" applyBorder="1" applyAlignment="1" applyProtection="1">
      <alignment horizontal="left" shrinkToFit="1"/>
      <protection locked="0"/>
    </xf>
    <xf numFmtId="14" fontId="38" fillId="6" borderId="36" xfId="0" applyNumberFormat="1" applyFont="1" applyFill="1" applyBorder="1" applyAlignment="1" applyProtection="1">
      <alignment horizontal="center" shrinkToFit="1"/>
      <protection locked="0"/>
    </xf>
    <xf numFmtId="14" fontId="38" fillId="6" borderId="37" xfId="0" applyNumberFormat="1" applyFont="1" applyFill="1" applyBorder="1" applyAlignment="1" applyProtection="1">
      <alignment horizontal="center" shrinkToFit="1"/>
      <protection locked="0"/>
    </xf>
    <xf numFmtId="14" fontId="38" fillId="6" borderId="40" xfId="0" applyNumberFormat="1" applyFont="1" applyFill="1" applyBorder="1" applyAlignment="1" applyProtection="1">
      <alignment horizontal="center" shrinkToFit="1"/>
      <protection locked="0"/>
    </xf>
    <xf numFmtId="0" fontId="38" fillId="6" borderId="41" xfId="0" applyFont="1" applyFill="1" applyBorder="1" applyAlignment="1" applyProtection="1">
      <alignment horizontal="left" shrinkToFit="1"/>
      <protection locked="0"/>
    </xf>
    <xf numFmtId="0" fontId="38" fillId="6" borderId="40" xfId="0" applyFont="1" applyFill="1" applyBorder="1" applyAlignment="1" applyProtection="1">
      <alignment horizontal="left" shrinkToFit="1"/>
      <protection locked="0"/>
    </xf>
    <xf numFmtId="0" fontId="40" fillId="2" borderId="0" xfId="0" applyFont="1" applyFill="1" applyAlignment="1" applyProtection="1">
      <alignment horizontal="left"/>
      <protection hidden="1"/>
    </xf>
    <xf numFmtId="0" fontId="66" fillId="0" borderId="17" xfId="0" applyFont="1" applyBorder="1" applyAlignment="1" applyProtection="1">
      <alignment horizontal="left" wrapText="1"/>
      <protection hidden="1"/>
    </xf>
    <xf numFmtId="0" fontId="66" fillId="0" borderId="18" xfId="0" applyFont="1" applyBorder="1" applyAlignment="1" applyProtection="1">
      <alignment horizontal="left" wrapText="1"/>
      <protection hidden="1"/>
    </xf>
    <xf numFmtId="0" fontId="66" fillId="0" borderId="19" xfId="0" applyFont="1" applyBorder="1" applyAlignment="1" applyProtection="1">
      <alignment horizontal="left" wrapText="1"/>
      <protection hidden="1"/>
    </xf>
    <xf numFmtId="49" fontId="38" fillId="6" borderId="57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58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59" xfId="0" applyNumberFormat="1" applyFont="1" applyFill="1" applyBorder="1" applyAlignment="1" applyProtection="1">
      <alignment horizontal="center" vertical="center" shrinkToFit="1"/>
      <protection locked="0"/>
    </xf>
    <xf numFmtId="3" fontId="59" fillId="11" borderId="15" xfId="0" applyNumberFormat="1" applyFont="1" applyFill="1" applyBorder="1" applyAlignment="1" applyProtection="1">
      <alignment horizontal="center" vertical="center" shrinkToFit="1"/>
      <protection locked="0"/>
    </xf>
    <xf numFmtId="0" fontId="5" fillId="6" borderId="46" xfId="0" applyFont="1" applyFill="1" applyBorder="1" applyAlignment="1" applyProtection="1">
      <alignment horizontal="left" shrinkToFit="1"/>
      <protection locked="0"/>
    </xf>
    <xf numFmtId="0" fontId="5" fillId="6" borderId="47" xfId="0" applyFont="1" applyFill="1" applyBorder="1" applyAlignment="1" applyProtection="1">
      <alignment horizontal="left" shrinkToFit="1"/>
      <protection locked="0"/>
    </xf>
    <xf numFmtId="0" fontId="5" fillId="6" borderId="69" xfId="0" applyFont="1" applyFill="1" applyBorder="1" applyAlignment="1" applyProtection="1">
      <alignment horizontal="left" shrinkToFit="1"/>
      <protection locked="0"/>
    </xf>
    <xf numFmtId="3" fontId="59" fillId="11" borderId="34" xfId="0" applyNumberFormat="1" applyFont="1" applyFill="1" applyBorder="1" applyAlignment="1" applyProtection="1">
      <alignment horizontal="center" shrinkToFit="1"/>
      <protection locked="0" hidden="1"/>
    </xf>
    <xf numFmtId="3" fontId="59" fillId="11" borderId="35" xfId="0" applyNumberFormat="1" applyFont="1" applyFill="1" applyBorder="1" applyAlignment="1" applyProtection="1">
      <alignment horizontal="center" shrinkToFit="1"/>
      <protection locked="0" hidden="1"/>
    </xf>
    <xf numFmtId="0" fontId="0" fillId="3" borderId="30" xfId="0" applyFill="1" applyBorder="1" applyAlignment="1" applyProtection="1">
      <alignment horizontal="center" wrapText="1"/>
      <protection hidden="1"/>
    </xf>
    <xf numFmtId="0" fontId="0" fillId="3" borderId="31" xfId="0" applyFill="1" applyBorder="1" applyAlignment="1" applyProtection="1">
      <alignment horizontal="center" wrapText="1"/>
      <protection hidden="1"/>
    </xf>
    <xf numFmtId="0" fontId="0" fillId="3" borderId="64" xfId="0" applyFill="1" applyBorder="1" applyAlignment="1" applyProtection="1">
      <alignment horizontal="center" wrapText="1"/>
      <protection hidden="1"/>
    </xf>
    <xf numFmtId="0" fontId="0" fillId="3" borderId="46" xfId="0" applyFill="1" applyBorder="1" applyAlignment="1" applyProtection="1">
      <alignment horizontal="center" wrapText="1"/>
      <protection hidden="1"/>
    </xf>
    <xf numFmtId="0" fontId="0" fillId="3" borderId="47" xfId="0" applyFill="1" applyBorder="1" applyAlignment="1" applyProtection="1">
      <alignment horizontal="center" wrapText="1"/>
      <protection hidden="1"/>
    </xf>
    <xf numFmtId="0" fontId="0" fillId="3" borderId="48" xfId="0" applyFill="1" applyBorder="1" applyAlignment="1" applyProtection="1">
      <alignment horizontal="center" wrapText="1"/>
      <protection hidden="1"/>
    </xf>
    <xf numFmtId="3" fontId="20" fillId="3" borderId="1" xfId="0" applyNumberFormat="1" applyFont="1" applyFill="1" applyBorder="1" applyAlignment="1" applyProtection="1">
      <alignment horizontal="center" vertical="center" wrapText="1"/>
      <protection hidden="1"/>
    </xf>
    <xf numFmtId="3" fontId="20" fillId="3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3" borderId="3" xfId="0" applyNumberFormat="1" applyFont="1" applyFill="1" applyBorder="1" applyAlignment="1" applyProtection="1">
      <alignment horizontal="center" vertical="center" wrapText="1"/>
      <protection hidden="1"/>
    </xf>
    <xf numFmtId="3" fontId="20" fillId="3" borderId="12" xfId="0" applyNumberFormat="1" applyFont="1" applyFill="1" applyBorder="1" applyAlignment="1" applyProtection="1">
      <alignment horizontal="center" vertical="center" wrapText="1"/>
      <protection hidden="1"/>
    </xf>
    <xf numFmtId="3" fontId="20" fillId="3" borderId="13" xfId="0" applyNumberFormat="1" applyFont="1" applyFill="1" applyBorder="1" applyAlignment="1" applyProtection="1">
      <alignment horizontal="center" vertical="center" wrapText="1"/>
      <protection hidden="1"/>
    </xf>
    <xf numFmtId="3" fontId="20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66" fillId="0" borderId="20" xfId="0" applyFont="1" applyBorder="1" applyAlignment="1" applyProtection="1">
      <alignment horizontal="left" wrapText="1"/>
      <protection hidden="1"/>
    </xf>
    <xf numFmtId="0" fontId="66" fillId="0" borderId="21" xfId="0" applyFont="1" applyBorder="1" applyAlignment="1" applyProtection="1">
      <alignment horizontal="left" wrapText="1"/>
      <protection hidden="1"/>
    </xf>
    <xf numFmtId="0" fontId="66" fillId="0" borderId="22" xfId="0" applyFont="1" applyBorder="1" applyAlignment="1" applyProtection="1">
      <alignment horizontal="left" wrapText="1"/>
      <protection hidden="1"/>
    </xf>
    <xf numFmtId="3" fontId="14" fillId="6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1" xfId="0" applyFont="1" applyBorder="1" applyAlignment="1" applyProtection="1">
      <alignment horizontal="left" wrapText="1"/>
      <protection hidden="1"/>
    </xf>
    <xf numFmtId="0" fontId="17" fillId="0" borderId="2" xfId="0" applyFont="1" applyBorder="1" applyAlignment="1" applyProtection="1">
      <alignment horizontal="left" wrapText="1"/>
      <protection hidden="1"/>
    </xf>
    <xf numFmtId="0" fontId="6" fillId="0" borderId="42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5" fillId="3" borderId="12" xfId="0" applyFont="1" applyFill="1" applyBorder="1" applyAlignment="1" applyProtection="1">
      <alignment horizontal="center" vertical="center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5" fillId="3" borderId="16" xfId="0" applyFont="1" applyFill="1" applyBorder="1" applyAlignment="1" applyProtection="1">
      <alignment horizontal="center" vertical="center" wrapText="1"/>
      <protection hidden="1"/>
    </xf>
    <xf numFmtId="0" fontId="12" fillId="3" borderId="0" xfId="0" applyFont="1" applyFill="1" applyBorder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center"/>
      <protection hidden="1"/>
    </xf>
    <xf numFmtId="0" fontId="40" fillId="0" borderId="42" xfId="0" applyFont="1" applyFill="1" applyBorder="1" applyAlignment="1" applyProtection="1">
      <alignment horizontal="center" vertical="center"/>
      <protection hidden="1"/>
    </xf>
    <xf numFmtId="0" fontId="40" fillId="0" borderId="10" xfId="0" applyFont="1" applyFill="1" applyBorder="1" applyAlignment="1" applyProtection="1">
      <alignment horizontal="center" vertical="center"/>
      <protection hidden="1"/>
    </xf>
    <xf numFmtId="0" fontId="40" fillId="0" borderId="11" xfId="0" applyFont="1" applyFill="1" applyBorder="1" applyAlignment="1" applyProtection="1">
      <alignment horizontal="center" vertical="center"/>
      <protection hidden="1"/>
    </xf>
    <xf numFmtId="0" fontId="40" fillId="0" borderId="42" xfId="0" applyFont="1" applyFill="1" applyBorder="1" applyAlignment="1" applyProtection="1">
      <alignment horizontal="center" vertical="center" wrapText="1"/>
      <protection hidden="1"/>
    </xf>
    <xf numFmtId="0" fontId="40" fillId="0" borderId="10" xfId="0" applyFont="1" applyFill="1" applyBorder="1" applyAlignment="1" applyProtection="1">
      <alignment horizontal="center" vertical="center" wrapText="1"/>
      <protection hidden="1"/>
    </xf>
    <xf numFmtId="0" fontId="40" fillId="0" borderId="11" xfId="0" applyFont="1" applyFill="1" applyBorder="1" applyAlignment="1" applyProtection="1">
      <alignment horizontal="center" vertical="center" wrapText="1"/>
      <protection hidden="1"/>
    </xf>
    <xf numFmtId="0" fontId="20" fillId="3" borderId="42" xfId="0" applyFont="1" applyFill="1" applyBorder="1" applyAlignment="1" applyProtection="1">
      <alignment horizontal="center"/>
      <protection hidden="1"/>
    </xf>
    <xf numFmtId="0" fontId="20" fillId="3" borderId="10" xfId="0" applyFont="1" applyFill="1" applyBorder="1" applyAlignment="1" applyProtection="1">
      <alignment horizontal="center"/>
      <protection hidden="1"/>
    </xf>
    <xf numFmtId="0" fontId="20" fillId="3" borderId="11" xfId="0" applyFont="1" applyFill="1" applyBorder="1" applyAlignment="1" applyProtection="1">
      <alignment horizontal="center"/>
      <protection hidden="1"/>
    </xf>
    <xf numFmtId="14" fontId="14" fillId="6" borderId="57" xfId="0" applyNumberFormat="1" applyFont="1" applyFill="1" applyBorder="1" applyAlignment="1" applyProtection="1">
      <alignment horizontal="center" shrinkToFit="1"/>
      <protection locked="0"/>
    </xf>
    <xf numFmtId="14" fontId="14" fillId="6" borderId="58" xfId="0" applyNumberFormat="1" applyFont="1" applyFill="1" applyBorder="1" applyAlignment="1" applyProtection="1">
      <alignment horizontal="center" shrinkToFit="1"/>
      <protection locked="0"/>
    </xf>
    <xf numFmtId="14" fontId="14" fillId="6" borderId="59" xfId="0" applyNumberFormat="1" applyFont="1" applyFill="1" applyBorder="1" applyAlignment="1" applyProtection="1">
      <alignment horizontal="center" shrinkToFit="1"/>
      <protection locked="0"/>
    </xf>
    <xf numFmtId="0" fontId="66" fillId="3" borderId="49" xfId="0" applyFont="1" applyFill="1" applyBorder="1" applyAlignment="1" applyProtection="1">
      <alignment horizontal="right"/>
      <protection hidden="1"/>
    </xf>
    <xf numFmtId="0" fontId="66" fillId="3" borderId="50" xfId="0" applyFont="1" applyFill="1" applyBorder="1" applyAlignment="1" applyProtection="1">
      <alignment horizontal="right"/>
      <protection hidden="1"/>
    </xf>
    <xf numFmtId="0" fontId="66" fillId="3" borderId="51" xfId="0" applyFont="1" applyFill="1" applyBorder="1" applyAlignment="1" applyProtection="1">
      <alignment horizontal="right"/>
      <protection hidden="1"/>
    </xf>
    <xf numFmtId="0" fontId="66" fillId="3" borderId="17" xfId="0" applyFont="1" applyFill="1" applyBorder="1" applyAlignment="1" applyProtection="1">
      <alignment horizontal="left" vertical="center" wrapText="1"/>
      <protection hidden="1"/>
    </xf>
    <xf numFmtId="0" fontId="66" fillId="3" borderId="18" xfId="0" applyFont="1" applyFill="1" applyBorder="1" applyAlignment="1" applyProtection="1">
      <alignment horizontal="left" vertical="center" wrapText="1"/>
      <protection hidden="1"/>
    </xf>
    <xf numFmtId="0" fontId="66" fillId="3" borderId="19" xfId="0" applyFont="1" applyFill="1" applyBorder="1" applyAlignment="1" applyProtection="1">
      <alignment horizontal="left" vertical="center" wrapText="1"/>
      <protection hidden="1"/>
    </xf>
    <xf numFmtId="0" fontId="0" fillId="3" borderId="42" xfId="0" applyFill="1" applyBorder="1" applyAlignment="1" applyProtection="1">
      <alignment horizontal="center"/>
      <protection locked="0" hidden="1"/>
    </xf>
    <xf numFmtId="0" fontId="0" fillId="3" borderId="10" xfId="0" applyFill="1" applyBorder="1" applyAlignment="1" applyProtection="1">
      <alignment horizontal="center"/>
      <protection locked="0" hidden="1"/>
    </xf>
    <xf numFmtId="0" fontId="0" fillId="3" borderId="11" xfId="0" applyFill="1" applyBorder="1" applyAlignment="1" applyProtection="1">
      <alignment horizontal="center"/>
      <protection locked="0" hidden="1"/>
    </xf>
    <xf numFmtId="0" fontId="66" fillId="3" borderId="57" xfId="0" applyFont="1" applyFill="1" applyBorder="1" applyAlignment="1" applyProtection="1">
      <alignment horizontal="left"/>
      <protection hidden="1"/>
    </xf>
    <xf numFmtId="0" fontId="66" fillId="3" borderId="58" xfId="0" applyFont="1" applyFill="1" applyBorder="1" applyAlignment="1" applyProtection="1">
      <alignment horizontal="left"/>
      <protection hidden="1"/>
    </xf>
    <xf numFmtId="0" fontId="66" fillId="3" borderId="59" xfId="0" applyFont="1" applyFill="1" applyBorder="1" applyAlignment="1" applyProtection="1">
      <alignment horizontal="left"/>
      <protection hidden="1"/>
    </xf>
    <xf numFmtId="0" fontId="66" fillId="3" borderId="51" xfId="0" applyFont="1" applyFill="1" applyBorder="1" applyAlignment="1" applyProtection="1">
      <alignment horizontal="left" wrapText="1"/>
      <protection hidden="1"/>
    </xf>
    <xf numFmtId="3" fontId="5" fillId="6" borderId="20" xfId="0" applyNumberFormat="1" applyFont="1" applyFill="1" applyBorder="1" applyAlignment="1" applyProtection="1">
      <alignment horizontal="center" shrinkToFit="1"/>
      <protection locked="0"/>
    </xf>
    <xf numFmtId="3" fontId="5" fillId="6" borderId="21" xfId="0" applyNumberFormat="1" applyFont="1" applyFill="1" applyBorder="1" applyAlignment="1" applyProtection="1">
      <alignment horizontal="center" shrinkToFit="1"/>
      <protection locked="0"/>
    </xf>
    <xf numFmtId="3" fontId="5" fillId="6" borderId="24" xfId="0" applyNumberFormat="1" applyFont="1" applyFill="1" applyBorder="1" applyAlignment="1" applyProtection="1">
      <alignment horizontal="center" shrinkToFit="1"/>
      <protection locked="0"/>
    </xf>
    <xf numFmtId="0" fontId="6" fillId="3" borderId="20" xfId="0" applyFont="1" applyFill="1" applyBorder="1" applyAlignment="1" applyProtection="1">
      <alignment horizontal="left" wrapText="1"/>
      <protection hidden="1"/>
    </xf>
    <xf numFmtId="0" fontId="6" fillId="3" borderId="21" xfId="0" applyFont="1" applyFill="1" applyBorder="1" applyAlignment="1" applyProtection="1">
      <alignment horizontal="left" wrapText="1"/>
      <protection hidden="1"/>
    </xf>
    <xf numFmtId="0" fontId="6" fillId="3" borderId="22" xfId="0" applyFont="1" applyFill="1" applyBorder="1" applyAlignment="1" applyProtection="1">
      <alignment horizontal="left" wrapText="1"/>
      <protection hidden="1"/>
    </xf>
    <xf numFmtId="3" fontId="59" fillId="11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45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42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0" xfId="0" applyNumberFormat="1" applyFont="1" applyFill="1" applyBorder="1" applyAlignment="1" applyProtection="1">
      <alignment horizontal="center" vertical="center" wrapText="1"/>
      <protection locked="0" hidden="1"/>
    </xf>
    <xf numFmtId="3" fontId="10" fillId="11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66" fillId="3" borderId="55" xfId="0" applyFont="1" applyFill="1" applyBorder="1" applyAlignment="1" applyProtection="1">
      <alignment horizontal="left" wrapText="1"/>
      <protection hidden="1"/>
    </xf>
    <xf numFmtId="0" fontId="66" fillId="3" borderId="53" xfId="0" applyFont="1" applyFill="1" applyBorder="1" applyAlignment="1" applyProtection="1">
      <alignment horizontal="left" wrapText="1"/>
      <protection hidden="1"/>
    </xf>
    <xf numFmtId="0" fontId="24" fillId="6" borderId="17" xfId="0" applyFont="1" applyFill="1" applyBorder="1" applyAlignment="1" applyProtection="1">
      <alignment horizontal="left" shrinkToFit="1"/>
      <protection locked="0" hidden="1"/>
    </xf>
    <xf numFmtId="0" fontId="24" fillId="6" borderId="18" xfId="0" applyFont="1" applyFill="1" applyBorder="1" applyAlignment="1" applyProtection="1">
      <alignment horizontal="left" shrinkToFit="1"/>
      <protection locked="0" hidden="1"/>
    </xf>
    <xf numFmtId="0" fontId="0" fillId="0" borderId="12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40" fillId="3" borderId="17" xfId="0" applyFont="1" applyFill="1" applyBorder="1" applyAlignment="1" applyProtection="1">
      <alignment horizontal="left" wrapText="1"/>
      <protection hidden="1"/>
    </xf>
    <xf numFmtId="0" fontId="40" fillId="3" borderId="18" xfId="0" applyFont="1" applyFill="1" applyBorder="1" applyAlignment="1" applyProtection="1">
      <alignment horizontal="left" wrapText="1"/>
      <protection hidden="1"/>
    </xf>
    <xf numFmtId="0" fontId="7" fillId="0" borderId="42" xfId="0" applyFont="1" applyBorder="1" applyAlignment="1" applyProtection="1">
      <alignment horizontal="center" vertical="center" wrapText="1"/>
      <protection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14" fillId="6" borderId="12" xfId="0" applyFont="1" applyFill="1" applyBorder="1" applyAlignment="1" applyProtection="1">
      <alignment horizontal="left" shrinkToFit="1"/>
      <protection locked="0"/>
    </xf>
    <xf numFmtId="0" fontId="14" fillId="6" borderId="13" xfId="0" applyFont="1" applyFill="1" applyBorder="1" applyAlignment="1" applyProtection="1">
      <alignment horizontal="left" shrinkToFit="1"/>
      <protection locked="0"/>
    </xf>
    <xf numFmtId="0" fontId="14" fillId="6" borderId="16" xfId="0" applyFont="1" applyFill="1" applyBorder="1" applyAlignment="1" applyProtection="1">
      <alignment horizontal="left" shrinkToFit="1"/>
      <protection locked="0"/>
    </xf>
    <xf numFmtId="0" fontId="14" fillId="0" borderId="11" xfId="0" applyFont="1" applyBorder="1" applyAlignment="1" applyProtection="1">
      <alignment horizontal="left"/>
      <protection hidden="1"/>
    </xf>
    <xf numFmtId="0" fontId="38" fillId="6" borderId="36" xfId="0" applyFont="1" applyFill="1" applyBorder="1" applyAlignment="1" applyProtection="1">
      <alignment horizontal="left"/>
      <protection locked="0"/>
    </xf>
    <xf numFmtId="0" fontId="38" fillId="6" borderId="37" xfId="0" applyFont="1" applyFill="1" applyBorder="1" applyAlignment="1" applyProtection="1">
      <alignment horizontal="left"/>
      <protection locked="0"/>
    </xf>
    <xf numFmtId="0" fontId="38" fillId="6" borderId="38" xfId="0" applyFont="1" applyFill="1" applyBorder="1" applyAlignment="1" applyProtection="1">
      <alignment horizontal="left"/>
      <protection locked="0"/>
    </xf>
    <xf numFmtId="0" fontId="53" fillId="6" borderId="55" xfId="0" applyFont="1" applyFill="1" applyBorder="1" applyAlignment="1" applyProtection="1">
      <alignment horizontal="center"/>
      <protection locked="0" hidden="1"/>
    </xf>
    <xf numFmtId="0" fontId="53" fillId="6" borderId="53" xfId="0" applyFont="1" applyFill="1" applyBorder="1" applyAlignment="1" applyProtection="1">
      <alignment horizontal="center"/>
      <protection locked="0" hidden="1"/>
    </xf>
    <xf numFmtId="0" fontId="53" fillId="6" borderId="54" xfId="0" applyFont="1" applyFill="1" applyBorder="1" applyAlignment="1" applyProtection="1">
      <alignment horizontal="center"/>
      <protection locked="0" hidden="1"/>
    </xf>
    <xf numFmtId="3" fontId="38" fillId="6" borderId="41" xfId="0" applyNumberFormat="1" applyFont="1" applyFill="1" applyBorder="1" applyAlignment="1" applyProtection="1">
      <alignment horizontal="center"/>
      <protection locked="0"/>
    </xf>
    <xf numFmtId="3" fontId="38" fillId="6" borderId="37" xfId="0" applyNumberFormat="1" applyFont="1" applyFill="1" applyBorder="1" applyAlignment="1" applyProtection="1">
      <alignment horizontal="center"/>
      <protection locked="0"/>
    </xf>
    <xf numFmtId="3" fontId="38" fillId="6" borderId="40" xfId="0" applyNumberFormat="1" applyFont="1" applyFill="1" applyBorder="1" applyAlignment="1" applyProtection="1">
      <alignment horizontal="center"/>
      <protection locked="0"/>
    </xf>
    <xf numFmtId="3" fontId="4" fillId="11" borderId="1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2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3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2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3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6" xfId="0" applyNumberFormat="1" applyFont="1" applyFill="1" applyBorder="1" applyAlignment="1" applyProtection="1">
      <alignment horizontal="center" vertical="center"/>
      <protection locked="0" hidden="1"/>
    </xf>
    <xf numFmtId="3" fontId="4" fillId="11" borderId="1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1" borderId="2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1" borderId="3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1" borderId="12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1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4" fillId="11" borderId="16" xfId="0" applyNumberFormat="1" applyFont="1" applyFill="1" applyBorder="1" applyAlignment="1" applyProtection="1">
      <alignment horizontal="center" vertical="center" wrapText="1"/>
      <protection locked="0" hidden="1"/>
    </xf>
    <xf numFmtId="3" fontId="59" fillId="6" borderId="17" xfId="0" applyNumberFormat="1" applyFont="1" applyFill="1" applyBorder="1" applyAlignment="1" applyProtection="1">
      <alignment horizontal="center" shrinkToFit="1"/>
      <protection locked="0" hidden="1"/>
    </xf>
    <xf numFmtId="3" fontId="59" fillId="6" borderId="18" xfId="0" applyNumberFormat="1" applyFont="1" applyFill="1" applyBorder="1" applyAlignment="1" applyProtection="1">
      <alignment horizontal="center" shrinkToFit="1"/>
      <protection locked="0" hidden="1"/>
    </xf>
    <xf numFmtId="3" fontId="59" fillId="6" borderId="19" xfId="0" applyNumberFormat="1" applyFont="1" applyFill="1" applyBorder="1" applyAlignment="1" applyProtection="1">
      <alignment horizontal="center" shrinkToFit="1"/>
      <protection locked="0" hidden="1"/>
    </xf>
    <xf numFmtId="0" fontId="5" fillId="0" borderId="64" xfId="0" applyFont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38" fillId="6" borderId="58" xfId="0" applyFont="1" applyFill="1" applyBorder="1" applyAlignment="1" applyProtection="1">
      <alignment horizontal="center" shrinkToFit="1"/>
      <protection locked="0"/>
    </xf>
    <xf numFmtId="0" fontId="38" fillId="6" borderId="59" xfId="0" applyFont="1" applyFill="1" applyBorder="1" applyAlignment="1" applyProtection="1">
      <alignment horizontal="center" shrinkToFit="1"/>
      <protection locked="0"/>
    </xf>
    <xf numFmtId="0" fontId="0" fillId="0" borderId="0" xfId="0" applyFill="1" applyAlignment="1" applyProtection="1">
      <alignment horizontal="left"/>
      <protection hidden="1"/>
    </xf>
    <xf numFmtId="14" fontId="10" fillId="11" borderId="0" xfId="0" applyNumberFormat="1" applyFont="1" applyFill="1" applyAlignment="1" applyProtection="1">
      <alignment horizontal="center"/>
      <protection hidden="1"/>
    </xf>
    <xf numFmtId="0" fontId="23" fillId="6" borderId="55" xfId="0" applyFont="1" applyFill="1" applyBorder="1" applyAlignment="1" applyProtection="1">
      <alignment horizontal="left" shrinkToFit="1"/>
      <protection locked="0"/>
    </xf>
    <xf numFmtId="0" fontId="23" fillId="6" borderId="53" xfId="0" applyFont="1" applyFill="1" applyBorder="1" applyAlignment="1" applyProtection="1">
      <alignment horizontal="left" shrinkToFit="1"/>
      <protection locked="0"/>
    </xf>
    <xf numFmtId="3" fontId="10" fillId="11" borderId="66" xfId="0" applyNumberFormat="1" applyFont="1" applyFill="1" applyBorder="1" applyAlignment="1" applyProtection="1">
      <alignment horizontal="center" vertical="center" shrinkToFit="1"/>
      <protection locked="0" hidden="1"/>
    </xf>
    <xf numFmtId="3" fontId="10" fillId="11" borderId="67" xfId="0" applyNumberFormat="1" applyFont="1" applyFill="1" applyBorder="1" applyAlignment="1" applyProtection="1">
      <alignment horizontal="center" vertical="center" shrinkToFit="1"/>
      <protection locked="0" hidden="1"/>
    </xf>
    <xf numFmtId="14" fontId="59" fillId="6" borderId="41" xfId="0" applyNumberFormat="1" applyFont="1" applyFill="1" applyBorder="1" applyAlignment="1" applyProtection="1">
      <alignment horizontal="center" shrinkToFit="1"/>
      <protection locked="0"/>
    </xf>
    <xf numFmtId="14" fontId="59" fillId="6" borderId="37" xfId="0" applyNumberFormat="1" applyFont="1" applyFill="1" applyBorder="1" applyAlignment="1" applyProtection="1">
      <alignment horizontal="center" shrinkToFit="1"/>
      <protection locked="0"/>
    </xf>
    <xf numFmtId="14" fontId="59" fillId="6" borderId="40" xfId="0" applyNumberFormat="1" applyFont="1" applyFill="1" applyBorder="1" applyAlignment="1" applyProtection="1">
      <alignment horizontal="center" shrinkToFit="1"/>
      <protection locked="0"/>
    </xf>
    <xf numFmtId="0" fontId="20" fillId="3" borderId="63" xfId="0" applyFont="1" applyFill="1" applyBorder="1" applyAlignment="1" applyProtection="1">
      <alignment horizontal="center" vertical="center" wrapText="1"/>
      <protection hidden="1"/>
    </xf>
    <xf numFmtId="0" fontId="20" fillId="3" borderId="31" xfId="0" applyFont="1" applyFill="1" applyBorder="1" applyAlignment="1" applyProtection="1">
      <alignment horizontal="center" vertical="center" wrapText="1"/>
      <protection hidden="1"/>
    </xf>
    <xf numFmtId="0" fontId="20" fillId="3" borderId="64" xfId="0" applyFont="1" applyFill="1" applyBorder="1" applyAlignment="1" applyProtection="1">
      <alignment horizontal="center" vertical="center" wrapText="1"/>
      <protection hidden="1"/>
    </xf>
    <xf numFmtId="0" fontId="20" fillId="3" borderId="29" xfId="0" applyFont="1" applyFill="1" applyBorder="1" applyAlignment="1" applyProtection="1">
      <alignment horizontal="center" vertical="center" wrapText="1"/>
      <protection hidden="1"/>
    </xf>
    <xf numFmtId="0" fontId="20" fillId="3" borderId="26" xfId="0" applyFont="1" applyFill="1" applyBorder="1" applyAlignment="1" applyProtection="1">
      <alignment horizontal="center" vertical="center" wrapText="1"/>
      <protection hidden="1"/>
    </xf>
    <xf numFmtId="0" fontId="20" fillId="3" borderId="28" xfId="0" applyFont="1" applyFill="1" applyBorder="1" applyAlignment="1" applyProtection="1">
      <alignment horizontal="center" vertical="center" wrapText="1"/>
      <protection hidden="1"/>
    </xf>
    <xf numFmtId="0" fontId="14" fillId="6" borderId="36" xfId="0" applyFont="1" applyFill="1" applyBorder="1" applyAlignment="1" applyProtection="1">
      <alignment horizontal="center" shrinkToFit="1"/>
      <protection locked="0"/>
    </xf>
    <xf numFmtId="0" fontId="14" fillId="6" borderId="37" xfId="0" applyFont="1" applyFill="1" applyBorder="1" applyAlignment="1" applyProtection="1">
      <alignment horizontal="center" shrinkToFit="1"/>
      <protection locked="0"/>
    </xf>
    <xf numFmtId="0" fontId="14" fillId="6" borderId="40" xfId="0" applyFont="1" applyFill="1" applyBorder="1" applyAlignment="1" applyProtection="1">
      <alignment horizontal="center" shrinkToFit="1"/>
      <protection locked="0"/>
    </xf>
    <xf numFmtId="0" fontId="59" fillId="6" borderId="41" xfId="0" applyFont="1" applyFill="1" applyBorder="1" applyAlignment="1" applyProtection="1">
      <alignment horizontal="center" shrinkToFit="1"/>
      <protection locked="0" hidden="1"/>
    </xf>
    <xf numFmtId="0" fontId="59" fillId="6" borderId="37" xfId="0" applyFont="1" applyFill="1" applyBorder="1" applyAlignment="1" applyProtection="1">
      <alignment horizontal="center" shrinkToFit="1"/>
      <protection locked="0" hidden="1"/>
    </xf>
    <xf numFmtId="0" fontId="59" fillId="6" borderId="40" xfId="0" applyFont="1" applyFill="1" applyBorder="1" applyAlignment="1" applyProtection="1">
      <alignment horizontal="center" shrinkToFit="1"/>
      <protection locked="0" hidden="1"/>
    </xf>
    <xf numFmtId="0" fontId="14" fillId="6" borderId="36" xfId="0" applyFont="1" applyFill="1" applyBorder="1" applyAlignment="1" applyProtection="1">
      <alignment horizontal="left" shrinkToFit="1"/>
      <protection locked="0"/>
    </xf>
    <xf numFmtId="0" fontId="14" fillId="6" borderId="37" xfId="0" applyFont="1" applyFill="1" applyBorder="1" applyAlignment="1" applyProtection="1">
      <alignment horizontal="left" shrinkToFit="1"/>
      <protection locked="0"/>
    </xf>
    <xf numFmtId="0" fontId="14" fillId="6" borderId="38" xfId="0" applyFont="1" applyFill="1" applyBorder="1" applyAlignment="1" applyProtection="1">
      <alignment horizontal="left" shrinkToFit="1"/>
      <protection locked="0"/>
    </xf>
    <xf numFmtId="49" fontId="38" fillId="6" borderId="17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18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19" xfId="0" applyNumberFormat="1" applyFont="1" applyFill="1" applyBorder="1" applyAlignment="1" applyProtection="1">
      <alignment horizontal="center" vertical="center" shrinkToFit="1"/>
      <protection locked="0"/>
    </xf>
    <xf numFmtId="0" fontId="38" fillId="6" borderId="57" xfId="0" applyFont="1" applyFill="1" applyBorder="1" applyAlignment="1" applyProtection="1">
      <alignment horizontal="center" shrinkToFit="1"/>
      <protection locked="0"/>
    </xf>
    <xf numFmtId="0" fontId="1" fillId="0" borderId="36" xfId="0" applyFont="1" applyBorder="1" applyAlignment="1" applyProtection="1">
      <alignment horizontal="left"/>
      <protection hidden="1"/>
    </xf>
    <xf numFmtId="0" fontId="1" fillId="0" borderId="37" xfId="0" applyFont="1" applyBorder="1" applyAlignment="1" applyProtection="1">
      <alignment horizontal="left"/>
      <protection hidden="1"/>
    </xf>
    <xf numFmtId="0" fontId="1" fillId="0" borderId="40" xfId="0" applyFont="1" applyBorder="1" applyAlignment="1" applyProtection="1">
      <alignment horizontal="left"/>
      <protection hidden="1"/>
    </xf>
    <xf numFmtId="0" fontId="14" fillId="6" borderId="17" xfId="0" applyFont="1" applyFill="1" applyBorder="1" applyAlignment="1" applyProtection="1">
      <alignment horizontal="center" shrinkToFit="1"/>
      <protection locked="0"/>
    </xf>
    <xf numFmtId="0" fontId="14" fillId="6" borderId="18" xfId="0" applyFont="1" applyFill="1" applyBorder="1" applyAlignment="1" applyProtection="1">
      <alignment horizontal="center" shrinkToFit="1"/>
      <protection locked="0"/>
    </xf>
    <xf numFmtId="0" fontId="14" fillId="6" borderId="19" xfId="0" applyFont="1" applyFill="1" applyBorder="1" applyAlignment="1" applyProtection="1">
      <alignment horizontal="center" shrinkToFit="1"/>
      <protection locked="0"/>
    </xf>
    <xf numFmtId="0" fontId="20" fillId="3" borderId="30" xfId="0" applyFont="1" applyFill="1" applyBorder="1" applyAlignment="1" applyProtection="1">
      <alignment horizontal="center" vertical="center" shrinkToFit="1"/>
      <protection hidden="1"/>
    </xf>
    <xf numFmtId="0" fontId="20" fillId="3" borderId="31" xfId="0" applyFont="1" applyFill="1" applyBorder="1" applyAlignment="1" applyProtection="1">
      <alignment horizontal="center" vertical="center" shrinkToFit="1"/>
      <protection hidden="1"/>
    </xf>
    <xf numFmtId="0" fontId="20" fillId="3" borderId="32" xfId="0" applyFont="1" applyFill="1" applyBorder="1" applyAlignment="1" applyProtection="1">
      <alignment horizontal="center" vertical="center" shrinkToFit="1"/>
      <protection hidden="1"/>
    </xf>
    <xf numFmtId="0" fontId="20" fillId="3" borderId="25" xfId="0" applyFont="1" applyFill="1" applyBorder="1" applyAlignment="1" applyProtection="1">
      <alignment horizontal="center" vertical="center" shrinkToFit="1"/>
      <protection hidden="1"/>
    </xf>
    <xf numFmtId="0" fontId="20" fillId="3" borderId="26" xfId="0" applyFont="1" applyFill="1" applyBorder="1" applyAlignment="1" applyProtection="1">
      <alignment horizontal="center" vertical="center" shrinkToFit="1"/>
      <protection hidden="1"/>
    </xf>
    <xf numFmtId="0" fontId="20" fillId="3" borderId="27" xfId="0" applyFont="1" applyFill="1" applyBorder="1" applyAlignment="1" applyProtection="1">
      <alignment horizontal="center" vertical="center" shrinkToFit="1"/>
      <protection hidden="1"/>
    </xf>
    <xf numFmtId="0" fontId="0" fillId="6" borderId="0" xfId="0" applyFill="1" applyAlignment="1" applyProtection="1">
      <alignment horizontal="center" shrinkToFit="1"/>
      <protection locked="0" hidden="1"/>
    </xf>
    <xf numFmtId="0" fontId="20" fillId="3" borderId="30" xfId="0" applyFont="1" applyFill="1" applyBorder="1" applyAlignment="1" applyProtection="1">
      <alignment horizontal="center" vertical="center" wrapText="1"/>
      <protection hidden="1"/>
    </xf>
    <xf numFmtId="0" fontId="20" fillId="3" borderId="32" xfId="0" applyFont="1" applyFill="1" applyBorder="1" applyAlignment="1" applyProtection="1">
      <alignment horizontal="center" vertical="center" wrapText="1"/>
      <protection hidden="1"/>
    </xf>
    <xf numFmtId="0" fontId="20" fillId="3" borderId="25" xfId="0" applyFont="1" applyFill="1" applyBorder="1" applyAlignment="1" applyProtection="1">
      <alignment horizontal="center" vertical="center" wrapText="1"/>
      <protection hidden="1"/>
    </xf>
    <xf numFmtId="0" fontId="20" fillId="3" borderId="27" xfId="0" applyFont="1" applyFill="1" applyBorder="1" applyAlignment="1" applyProtection="1">
      <alignment horizontal="center" vertical="center" wrapText="1"/>
      <protection hidden="1"/>
    </xf>
    <xf numFmtId="0" fontId="0" fillId="0" borderId="42" xfId="0" applyFill="1" applyBorder="1" applyAlignment="1" applyProtection="1">
      <alignment horizontal="center" shrinkToFit="1"/>
      <protection hidden="1"/>
    </xf>
    <xf numFmtId="0" fontId="0" fillId="0" borderId="10" xfId="0" applyFont="1" applyFill="1" applyBorder="1" applyAlignment="1" applyProtection="1">
      <alignment horizontal="center" shrinkToFit="1"/>
      <protection hidden="1"/>
    </xf>
    <xf numFmtId="0" fontId="20" fillId="0" borderId="42" xfId="0" applyFont="1" applyFill="1" applyBorder="1" applyAlignment="1" applyProtection="1">
      <alignment horizontal="center" shrinkToFit="1"/>
      <protection hidden="1"/>
    </xf>
    <xf numFmtId="0" fontId="20" fillId="0" borderId="10" xfId="0" applyFont="1" applyFill="1" applyBorder="1" applyAlignment="1" applyProtection="1">
      <alignment horizontal="center" shrinkToFit="1"/>
      <protection hidden="1"/>
    </xf>
    <xf numFmtId="0" fontId="20" fillId="0" borderId="11" xfId="0" applyFont="1" applyFill="1" applyBorder="1" applyAlignment="1" applyProtection="1">
      <alignment horizontal="center" shrinkToFit="1"/>
      <protection hidden="1"/>
    </xf>
    <xf numFmtId="0" fontId="14" fillId="6" borderId="4" xfId="0" applyFont="1" applyFill="1" applyBorder="1" applyAlignment="1" applyProtection="1">
      <alignment horizontal="center" shrinkToFit="1"/>
      <protection locked="0"/>
    </xf>
    <xf numFmtId="0" fontId="14" fillId="6" borderId="0" xfId="0" applyFont="1" applyFill="1" applyBorder="1" applyAlignment="1" applyProtection="1">
      <alignment horizontal="center" shrinkToFit="1"/>
      <protection locked="0"/>
    </xf>
    <xf numFmtId="0" fontId="14" fillId="6" borderId="5" xfId="0" applyFont="1" applyFill="1" applyBorder="1" applyAlignment="1" applyProtection="1">
      <alignment horizontal="center" shrinkToFit="1"/>
      <protection locked="0"/>
    </xf>
    <xf numFmtId="0" fontId="63" fillId="6" borderId="17" xfId="0" applyFont="1" applyFill="1" applyBorder="1" applyAlignment="1" applyProtection="1">
      <alignment horizontal="left" shrinkToFit="1"/>
      <protection locked="0"/>
    </xf>
    <xf numFmtId="0" fontId="63" fillId="6" borderId="18" xfId="0" applyFont="1" applyFill="1" applyBorder="1" applyAlignment="1" applyProtection="1">
      <alignment horizontal="left" shrinkToFit="1"/>
      <protection locked="0"/>
    </xf>
    <xf numFmtId="0" fontId="63" fillId="6" borderId="19" xfId="0" applyFont="1" applyFill="1" applyBorder="1" applyAlignment="1" applyProtection="1">
      <alignment horizontal="left" shrinkToFit="1"/>
      <protection locked="0"/>
    </xf>
    <xf numFmtId="0" fontId="12" fillId="3" borderId="42" xfId="0" applyFont="1" applyFill="1" applyBorder="1" applyAlignment="1" applyProtection="1">
      <alignment horizontal="center"/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1" xfId="0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center"/>
      <protection hidden="1"/>
    </xf>
    <xf numFmtId="0" fontId="22" fillId="3" borderId="0" xfId="0" applyFont="1" applyFill="1" applyAlignment="1" applyProtection="1">
      <alignment horizontal="left" wrapText="1"/>
      <protection hidden="1"/>
    </xf>
    <xf numFmtId="0" fontId="22" fillId="3" borderId="0" xfId="0" applyFont="1" applyFill="1" applyAlignment="1" applyProtection="1">
      <alignment horizontal="left" vertical="center" wrapText="1"/>
      <protection hidden="1"/>
    </xf>
    <xf numFmtId="0" fontId="20" fillId="6" borderId="12" xfId="0" applyFont="1" applyFill="1" applyBorder="1" applyAlignment="1" applyProtection="1">
      <alignment horizontal="center" shrinkToFit="1"/>
      <protection locked="0"/>
    </xf>
    <xf numFmtId="0" fontId="20" fillId="6" borderId="13" xfId="0" applyFont="1" applyFill="1" applyBorder="1" applyAlignment="1" applyProtection="1">
      <alignment horizontal="center" shrinkToFit="1"/>
      <protection locked="0"/>
    </xf>
    <xf numFmtId="0" fontId="20" fillId="6" borderId="16" xfId="0" applyFont="1" applyFill="1" applyBorder="1" applyAlignment="1" applyProtection="1">
      <alignment horizontal="center" shrinkToFit="1"/>
      <protection locked="0"/>
    </xf>
    <xf numFmtId="0" fontId="0" fillId="3" borderId="0" xfId="0" applyFill="1" applyAlignment="1" applyProtection="1">
      <alignment horizontal="center"/>
      <protection hidden="1"/>
    </xf>
    <xf numFmtId="14" fontId="27" fillId="6" borderId="0" xfId="0" applyNumberFormat="1" applyFont="1" applyFill="1" applyAlignment="1" applyProtection="1">
      <alignment horizontal="center" shrinkToFit="1"/>
      <protection locked="0"/>
    </xf>
    <xf numFmtId="14" fontId="28" fillId="6" borderId="4" xfId="0" applyNumberFormat="1" applyFont="1" applyFill="1" applyBorder="1" applyAlignment="1" applyProtection="1">
      <alignment horizontal="center" vertical="center" shrinkToFit="1"/>
      <protection locked="0"/>
    </xf>
    <xf numFmtId="14" fontId="28" fillId="6" borderId="0" xfId="0" applyNumberFormat="1" applyFont="1" applyFill="1" applyBorder="1" applyAlignment="1" applyProtection="1">
      <alignment horizontal="center" vertical="center" shrinkToFit="1"/>
      <protection locked="0"/>
    </xf>
    <xf numFmtId="14" fontId="28" fillId="6" borderId="5" xfId="0" applyNumberFormat="1" applyFont="1" applyFill="1" applyBorder="1" applyAlignment="1" applyProtection="1">
      <alignment horizontal="center" vertical="center" shrinkToFit="1"/>
      <protection locked="0"/>
    </xf>
    <xf numFmtId="14" fontId="28" fillId="6" borderId="12" xfId="0" applyNumberFormat="1" applyFont="1" applyFill="1" applyBorder="1" applyAlignment="1" applyProtection="1">
      <alignment horizontal="center" vertical="center" shrinkToFit="1"/>
      <protection locked="0"/>
    </xf>
    <xf numFmtId="14" fontId="28" fillId="6" borderId="13" xfId="0" applyNumberFormat="1" applyFont="1" applyFill="1" applyBorder="1" applyAlignment="1" applyProtection="1">
      <alignment horizontal="center" vertical="center" shrinkToFit="1"/>
      <protection locked="0"/>
    </xf>
    <xf numFmtId="14" fontId="28" fillId="6" borderId="16" xfId="0" applyNumberFormat="1" applyFont="1" applyFill="1" applyBorder="1" applyAlignment="1" applyProtection="1">
      <alignment horizontal="center" vertical="center" shrinkToFit="1"/>
      <protection locked="0"/>
    </xf>
    <xf numFmtId="0" fontId="15" fillId="3" borderId="1" xfId="0" applyFont="1" applyFill="1" applyBorder="1" applyAlignment="1" applyProtection="1">
      <alignment horizontal="left" vertical="top" wrapText="1"/>
      <protection hidden="1"/>
    </xf>
    <xf numFmtId="0" fontId="15" fillId="3" borderId="2" xfId="0" applyFont="1" applyFill="1" applyBorder="1" applyAlignment="1" applyProtection="1">
      <alignment horizontal="left" vertical="top" wrapText="1"/>
      <protection hidden="1"/>
    </xf>
    <xf numFmtId="0" fontId="15" fillId="3" borderId="3" xfId="0" applyFont="1" applyFill="1" applyBorder="1" applyAlignment="1" applyProtection="1">
      <alignment horizontal="left" vertical="top" wrapText="1"/>
      <protection hidden="1"/>
    </xf>
    <xf numFmtId="0" fontId="15" fillId="3" borderId="4" xfId="0" applyFont="1" applyFill="1" applyBorder="1" applyAlignment="1" applyProtection="1">
      <alignment horizontal="left" vertical="top" wrapText="1"/>
      <protection hidden="1"/>
    </xf>
    <xf numFmtId="0" fontId="15" fillId="3" borderId="0" xfId="0" applyFont="1" applyFill="1" applyBorder="1" applyAlignment="1" applyProtection="1">
      <alignment horizontal="left" vertical="top" wrapText="1"/>
      <protection hidden="1"/>
    </xf>
    <xf numFmtId="0" fontId="15" fillId="3" borderId="5" xfId="0" applyFont="1" applyFill="1" applyBorder="1" applyAlignment="1" applyProtection="1">
      <alignment horizontal="left" vertical="top" wrapText="1"/>
      <protection hidden="1"/>
    </xf>
    <xf numFmtId="0" fontId="25" fillId="3" borderId="73" xfId="0" applyFont="1" applyFill="1" applyBorder="1" applyAlignment="1" applyProtection="1">
      <alignment horizontal="center" shrinkToFit="1"/>
      <protection hidden="1"/>
    </xf>
    <xf numFmtId="0" fontId="25" fillId="3" borderId="74" xfId="0" applyFont="1" applyFill="1" applyBorder="1" applyAlignment="1" applyProtection="1">
      <alignment horizontal="center" shrinkToFit="1"/>
      <protection hidden="1"/>
    </xf>
    <xf numFmtId="0" fontId="59" fillId="6" borderId="63" xfId="0" applyFont="1" applyFill="1" applyBorder="1" applyAlignment="1" applyProtection="1">
      <alignment horizontal="center" shrinkToFit="1"/>
      <protection locked="0"/>
    </xf>
    <xf numFmtId="0" fontId="59" fillId="6" borderId="31" xfId="0" applyFont="1" applyFill="1" applyBorder="1" applyAlignment="1" applyProtection="1">
      <alignment horizontal="center" shrinkToFit="1"/>
      <protection locked="0"/>
    </xf>
    <xf numFmtId="3" fontId="14" fillId="6" borderId="31" xfId="0" applyNumberFormat="1" applyFont="1" applyFill="1" applyBorder="1" applyAlignment="1" applyProtection="1">
      <alignment horizontal="center" shrinkToFit="1"/>
      <protection locked="0"/>
    </xf>
    <xf numFmtId="3" fontId="14" fillId="6" borderId="64" xfId="0" applyNumberFormat="1" applyFont="1" applyFill="1" applyBorder="1" applyAlignment="1" applyProtection="1">
      <alignment horizontal="center" shrinkToFit="1"/>
      <protection locked="0"/>
    </xf>
    <xf numFmtId="0" fontId="25" fillId="3" borderId="72" xfId="0" applyFont="1" applyFill="1" applyBorder="1" applyAlignment="1" applyProtection="1">
      <alignment horizontal="center" shrinkToFit="1"/>
      <protection hidden="1"/>
    </xf>
    <xf numFmtId="0" fontId="25" fillId="3" borderId="73" xfId="0" applyFont="1" applyFill="1" applyBorder="1" applyAlignment="1" applyProtection="1">
      <alignment horizontal="center" vertical="center" shrinkToFit="1"/>
      <protection hidden="1"/>
    </xf>
    <xf numFmtId="0" fontId="25" fillId="3" borderId="74" xfId="0" applyFont="1" applyFill="1" applyBorder="1" applyAlignment="1" applyProtection="1">
      <alignment horizontal="center" vertical="center" shrinkToFit="1"/>
      <protection hidden="1"/>
    </xf>
    <xf numFmtId="0" fontId="14" fillId="6" borderId="31" xfId="0" applyFont="1" applyFill="1" applyBorder="1" applyAlignment="1" applyProtection="1">
      <alignment horizontal="left" shrinkToFit="1"/>
      <protection locked="0"/>
    </xf>
    <xf numFmtId="0" fontId="14" fillId="6" borderId="64" xfId="0" applyFont="1" applyFill="1" applyBorder="1" applyAlignment="1" applyProtection="1">
      <alignment horizontal="left" shrinkToFit="1"/>
      <protection locked="0"/>
    </xf>
    <xf numFmtId="14" fontId="14" fillId="6" borderId="17" xfId="0" applyNumberFormat="1" applyFont="1" applyFill="1" applyBorder="1" applyAlignment="1" applyProtection="1">
      <alignment horizontal="center" shrinkToFit="1"/>
      <protection locked="0"/>
    </xf>
    <xf numFmtId="14" fontId="14" fillId="6" borderId="18" xfId="0" applyNumberFormat="1" applyFont="1" applyFill="1" applyBorder="1" applyAlignment="1" applyProtection="1">
      <alignment horizontal="center" shrinkToFit="1"/>
      <protection locked="0"/>
    </xf>
    <xf numFmtId="14" fontId="14" fillId="6" borderId="19" xfId="0" applyNumberFormat="1" applyFont="1" applyFill="1" applyBorder="1" applyAlignment="1" applyProtection="1">
      <alignment horizontal="center" shrinkToFit="1"/>
      <protection locked="0"/>
    </xf>
    <xf numFmtId="0" fontId="62" fillId="3" borderId="52" xfId="0" applyFont="1" applyFill="1" applyBorder="1" applyAlignment="1" applyProtection="1">
      <alignment horizontal="center" vertical="center" shrinkToFit="1"/>
      <protection hidden="1"/>
    </xf>
    <xf numFmtId="0" fontId="62" fillId="3" borderId="34" xfId="0" applyFont="1" applyFill="1" applyBorder="1" applyAlignment="1" applyProtection="1">
      <alignment horizontal="center" vertical="center" shrinkToFit="1"/>
      <protection hidden="1"/>
    </xf>
    <xf numFmtId="0" fontId="62" fillId="3" borderId="35" xfId="0" applyFont="1" applyFill="1" applyBorder="1" applyAlignment="1" applyProtection="1">
      <alignment horizontal="center" vertical="center" shrinkToFit="1"/>
      <protection hidden="1"/>
    </xf>
    <xf numFmtId="0" fontId="0" fillId="0" borderId="30" xfId="0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0" fillId="0" borderId="64" xfId="0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3" fontId="65" fillId="11" borderId="29" xfId="0" applyNumberFormat="1" applyFont="1" applyFill="1" applyBorder="1" applyAlignment="1" applyProtection="1">
      <alignment horizontal="center"/>
      <protection locked="0" hidden="1"/>
    </xf>
    <xf numFmtId="0" fontId="65" fillId="11" borderId="26" xfId="0" applyFont="1" applyFill="1" applyBorder="1" applyAlignment="1" applyProtection="1">
      <alignment horizontal="center"/>
      <protection locked="0" hidden="1"/>
    </xf>
    <xf numFmtId="0" fontId="6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6" fillId="0" borderId="36" xfId="0" applyFont="1" applyBorder="1" applyAlignment="1" applyProtection="1">
      <alignment horizontal="left"/>
      <protection hidden="1"/>
    </xf>
    <xf numFmtId="0" fontId="65" fillId="11" borderId="28" xfId="0" applyFont="1" applyFill="1" applyBorder="1" applyAlignment="1" applyProtection="1">
      <alignment horizontal="center"/>
      <protection locked="0" hidden="1"/>
    </xf>
    <xf numFmtId="3" fontId="5" fillId="6" borderId="36" xfId="0" applyNumberFormat="1" applyFont="1" applyFill="1" applyBorder="1" applyAlignment="1" applyProtection="1">
      <alignment horizontal="center" shrinkToFit="1"/>
      <protection locked="0"/>
    </xf>
    <xf numFmtId="3" fontId="5" fillId="6" borderId="37" xfId="0" applyNumberFormat="1" applyFont="1" applyFill="1" applyBorder="1" applyAlignment="1" applyProtection="1">
      <alignment horizontal="center" shrinkToFit="1"/>
      <protection locked="0"/>
    </xf>
    <xf numFmtId="3" fontId="5" fillId="6" borderId="40" xfId="0" applyNumberFormat="1" applyFont="1" applyFill="1" applyBorder="1" applyAlignment="1" applyProtection="1">
      <alignment horizontal="center" shrinkToFit="1"/>
      <protection locked="0"/>
    </xf>
    <xf numFmtId="3" fontId="5" fillId="6" borderId="46" xfId="0" applyNumberFormat="1" applyFont="1" applyFill="1" applyBorder="1" applyAlignment="1" applyProtection="1">
      <alignment horizontal="center" shrinkToFit="1"/>
      <protection locked="0"/>
    </xf>
    <xf numFmtId="3" fontId="5" fillId="6" borderId="47" xfId="0" applyNumberFormat="1" applyFont="1" applyFill="1" applyBorder="1" applyAlignment="1" applyProtection="1">
      <alignment horizontal="center" shrinkToFit="1"/>
      <protection locked="0"/>
    </xf>
    <xf numFmtId="3" fontId="5" fillId="6" borderId="48" xfId="0" applyNumberFormat="1" applyFont="1" applyFill="1" applyBorder="1" applyAlignment="1" applyProtection="1">
      <alignment horizontal="center" shrinkToFit="1"/>
      <protection locked="0"/>
    </xf>
    <xf numFmtId="0" fontId="6" fillId="0" borderId="46" xfId="0" applyFont="1" applyBorder="1" applyAlignment="1" applyProtection="1">
      <alignment horizontal="left"/>
      <protection hidden="1"/>
    </xf>
    <xf numFmtId="0" fontId="0" fillId="0" borderId="47" xfId="0" applyBorder="1" applyAlignment="1" applyProtection="1">
      <alignment horizontal="left"/>
      <protection hidden="1"/>
    </xf>
    <xf numFmtId="0" fontId="0" fillId="0" borderId="69" xfId="0" applyBorder="1" applyAlignment="1" applyProtection="1">
      <alignment horizontal="left"/>
      <protection hidden="1"/>
    </xf>
    <xf numFmtId="0" fontId="6" fillId="0" borderId="25" xfId="0" applyFont="1" applyBorder="1" applyAlignment="1" applyProtection="1">
      <alignment horizontal="center"/>
      <protection hidden="1"/>
    </xf>
    <xf numFmtId="0" fontId="6" fillId="0" borderId="26" xfId="0" applyFont="1" applyBorder="1" applyAlignment="1" applyProtection="1">
      <alignment horizontal="center"/>
      <protection hidden="1"/>
    </xf>
    <xf numFmtId="0" fontId="6" fillId="0" borderId="27" xfId="0" applyFont="1" applyBorder="1" applyAlignment="1" applyProtection="1">
      <alignment horizontal="center"/>
      <protection hidden="1"/>
    </xf>
    <xf numFmtId="3" fontId="59" fillId="11" borderId="33" xfId="0" applyNumberFormat="1" applyFont="1" applyFill="1" applyBorder="1" applyAlignment="1" applyProtection="1">
      <alignment horizontal="center" shrinkToFit="1"/>
      <protection locked="0" hidden="1"/>
    </xf>
    <xf numFmtId="3" fontId="59" fillId="11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11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0" borderId="1" xfId="0" applyFont="1" applyBorder="1" applyAlignment="1" applyProtection="1">
      <alignment horizontal="left" wrapText="1"/>
      <protection hidden="1"/>
    </xf>
    <xf numFmtId="0" fontId="9" fillId="0" borderId="2" xfId="0" applyFont="1" applyBorder="1" applyAlignment="1" applyProtection="1">
      <alignment horizontal="left" wrapText="1"/>
      <protection hidden="1"/>
    </xf>
    <xf numFmtId="0" fontId="9" fillId="0" borderId="3" xfId="0" applyFont="1" applyBorder="1" applyAlignment="1" applyProtection="1">
      <alignment horizontal="left" wrapText="1"/>
      <protection hidden="1"/>
    </xf>
    <xf numFmtId="0" fontId="7" fillId="3" borderId="30" xfId="0" applyFont="1" applyFill="1" applyBorder="1" applyAlignment="1" applyProtection="1">
      <alignment horizontal="center" vertical="center" wrapText="1"/>
      <protection hidden="1"/>
    </xf>
    <xf numFmtId="0" fontId="62" fillId="3" borderId="31" xfId="0" applyFont="1" applyFill="1" applyBorder="1" applyProtection="1">
      <protection hidden="1"/>
    </xf>
    <xf numFmtId="0" fontId="62" fillId="3" borderId="32" xfId="0" applyFont="1" applyFill="1" applyBorder="1" applyProtection="1">
      <protection hidden="1"/>
    </xf>
    <xf numFmtId="0" fontId="62" fillId="3" borderId="20" xfId="0" applyFont="1" applyFill="1" applyBorder="1" applyProtection="1">
      <protection hidden="1"/>
    </xf>
    <xf numFmtId="0" fontId="62" fillId="3" borderId="21" xfId="0" applyFont="1" applyFill="1" applyBorder="1" applyProtection="1">
      <protection hidden="1"/>
    </xf>
    <xf numFmtId="0" fontId="62" fillId="3" borderId="22" xfId="0" applyFont="1" applyFill="1" applyBorder="1" applyProtection="1">
      <protection hidden="1"/>
    </xf>
    <xf numFmtId="0" fontId="62" fillId="3" borderId="25" xfId="0" applyFont="1" applyFill="1" applyBorder="1" applyProtection="1">
      <protection hidden="1"/>
    </xf>
    <xf numFmtId="0" fontId="62" fillId="3" borderId="26" xfId="0" applyFont="1" applyFill="1" applyBorder="1" applyProtection="1">
      <protection hidden="1"/>
    </xf>
    <xf numFmtId="0" fontId="62" fillId="3" borderId="27" xfId="0" applyFont="1" applyFill="1" applyBorder="1" applyProtection="1">
      <protection hidden="1"/>
    </xf>
    <xf numFmtId="3" fontId="65" fillId="11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65" fillId="11" borderId="13" xfId="0" applyFont="1" applyFill="1" applyBorder="1" applyAlignment="1" applyProtection="1">
      <alignment horizontal="center" vertical="center" wrapText="1"/>
      <protection locked="0" hidden="1"/>
    </xf>
    <xf numFmtId="0" fontId="65" fillId="11" borderId="16" xfId="0" applyFont="1" applyFill="1" applyBorder="1" applyAlignment="1" applyProtection="1">
      <alignment horizontal="center" vertical="center" wrapText="1"/>
      <protection locked="0" hidden="1"/>
    </xf>
    <xf numFmtId="0" fontId="59" fillId="6" borderId="36" xfId="0" applyFont="1" applyFill="1" applyBorder="1" applyAlignment="1" applyProtection="1">
      <alignment horizontal="center" shrinkToFit="1"/>
      <protection locked="0" hidden="1"/>
    </xf>
    <xf numFmtId="0" fontId="59" fillId="6" borderId="38" xfId="0" applyFont="1" applyFill="1" applyBorder="1" applyAlignment="1" applyProtection="1">
      <alignment horizontal="center" shrinkToFit="1"/>
      <protection locked="0" hidden="1"/>
    </xf>
    <xf numFmtId="14" fontId="59" fillId="6" borderId="29" xfId="0" applyNumberFormat="1" applyFont="1" applyFill="1" applyBorder="1" applyAlignment="1" applyProtection="1">
      <alignment horizontal="center" shrinkToFit="1"/>
      <protection locked="0"/>
    </xf>
    <xf numFmtId="14" fontId="59" fillId="6" borderId="26" xfId="0" applyNumberFormat="1" applyFont="1" applyFill="1" applyBorder="1" applyAlignment="1" applyProtection="1">
      <alignment horizontal="center" shrinkToFit="1"/>
      <protection locked="0"/>
    </xf>
    <xf numFmtId="14" fontId="59" fillId="6" borderId="28" xfId="0" applyNumberFormat="1" applyFont="1" applyFill="1" applyBorder="1" applyAlignment="1" applyProtection="1">
      <alignment horizontal="center" shrinkToFit="1"/>
      <protection locked="0"/>
    </xf>
    <xf numFmtId="0" fontId="59" fillId="6" borderId="29" xfId="0" applyFont="1" applyFill="1" applyBorder="1" applyAlignment="1" applyProtection="1">
      <alignment horizontal="center" shrinkToFit="1"/>
      <protection locked="0" hidden="1"/>
    </xf>
    <xf numFmtId="0" fontId="59" fillId="6" borderId="26" xfId="0" applyFont="1" applyFill="1" applyBorder="1" applyAlignment="1" applyProtection="1">
      <alignment horizontal="center" shrinkToFit="1"/>
      <protection locked="0" hidden="1"/>
    </xf>
    <xf numFmtId="0" fontId="59" fillId="6" borderId="28" xfId="0" applyFont="1" applyFill="1" applyBorder="1" applyAlignment="1" applyProtection="1">
      <alignment horizontal="center" shrinkToFit="1"/>
      <protection locked="0" hidden="1"/>
    </xf>
    <xf numFmtId="0" fontId="14" fillId="6" borderId="27" xfId="0" applyFont="1" applyFill="1" applyBorder="1" applyAlignment="1" applyProtection="1">
      <alignment horizontal="left" shrinkToFit="1"/>
      <protection locked="0"/>
    </xf>
    <xf numFmtId="0" fontId="59" fillId="6" borderId="25" xfId="0" applyFont="1" applyFill="1" applyBorder="1" applyAlignment="1" applyProtection="1">
      <alignment horizontal="center" shrinkToFit="1"/>
      <protection locked="0" hidden="1"/>
    </xf>
    <xf numFmtId="0" fontId="59" fillId="6" borderId="27" xfId="0" applyFont="1" applyFill="1" applyBorder="1" applyAlignment="1" applyProtection="1">
      <alignment horizontal="center" shrinkToFit="1"/>
      <protection locked="0" hidden="1"/>
    </xf>
    <xf numFmtId="0" fontId="14" fillId="6" borderId="25" xfId="0" applyFont="1" applyFill="1" applyBorder="1" applyAlignment="1" applyProtection="1">
      <alignment horizontal="center" shrinkToFit="1"/>
      <protection locked="0"/>
    </xf>
    <xf numFmtId="0" fontId="14" fillId="6" borderId="26" xfId="0" applyFont="1" applyFill="1" applyBorder="1" applyAlignment="1" applyProtection="1">
      <alignment horizontal="center" shrinkToFit="1"/>
      <protection locked="0"/>
    </xf>
    <xf numFmtId="0" fontId="14" fillId="6" borderId="28" xfId="0" applyFont="1" applyFill="1" applyBorder="1" applyAlignment="1" applyProtection="1">
      <alignment horizontal="center" shrinkToFit="1"/>
      <protection locked="0"/>
    </xf>
    <xf numFmtId="0" fontId="62" fillId="3" borderId="33" xfId="0" applyFont="1" applyFill="1" applyBorder="1" applyAlignment="1" applyProtection="1">
      <alignment horizontal="center" vertical="center" shrinkToFit="1"/>
      <protection hidden="1"/>
    </xf>
    <xf numFmtId="0" fontId="53" fillId="6" borderId="23" xfId="0" applyFont="1" applyFill="1" applyBorder="1" applyAlignment="1" applyProtection="1">
      <alignment horizontal="center" shrinkToFit="1"/>
      <protection locked="0"/>
    </xf>
    <xf numFmtId="0" fontId="53" fillId="6" borderId="21" xfId="0" applyFont="1" applyFill="1" applyBorder="1" applyAlignment="1" applyProtection="1">
      <alignment horizontal="center" shrinkToFit="1"/>
      <protection locked="0"/>
    </xf>
    <xf numFmtId="0" fontId="53" fillId="6" borderId="22" xfId="0" applyFont="1" applyFill="1" applyBorder="1" applyAlignment="1" applyProtection="1">
      <alignment horizontal="center" shrinkToFit="1"/>
      <protection locked="0"/>
    </xf>
    <xf numFmtId="3" fontId="38" fillId="6" borderId="20" xfId="0" applyNumberFormat="1" applyFont="1" applyFill="1" applyBorder="1" applyAlignment="1" applyProtection="1">
      <alignment horizontal="center" shrinkToFit="1"/>
      <protection locked="0"/>
    </xf>
    <xf numFmtId="3" fontId="38" fillId="6" borderId="21" xfId="0" applyNumberFormat="1" applyFont="1" applyFill="1" applyBorder="1" applyAlignment="1" applyProtection="1">
      <alignment horizontal="center" shrinkToFit="1"/>
      <protection locked="0"/>
    </xf>
    <xf numFmtId="3" fontId="38" fillId="6" borderId="24" xfId="0" applyNumberFormat="1" applyFont="1" applyFill="1" applyBorder="1" applyAlignment="1" applyProtection="1">
      <alignment horizontal="center" shrinkToFit="1"/>
      <protection locked="0"/>
    </xf>
    <xf numFmtId="0" fontId="38" fillId="6" borderId="20" xfId="0" applyFont="1" applyFill="1" applyBorder="1" applyAlignment="1" applyProtection="1">
      <alignment shrinkToFit="1"/>
      <protection locked="0"/>
    </xf>
    <xf numFmtId="0" fontId="38" fillId="6" borderId="21" xfId="0" applyFont="1" applyFill="1" applyBorder="1" applyAlignment="1" applyProtection="1">
      <alignment shrinkToFit="1"/>
      <protection locked="0"/>
    </xf>
    <xf numFmtId="0" fontId="38" fillId="6" borderId="22" xfId="0" applyFont="1" applyFill="1" applyBorder="1" applyAlignment="1" applyProtection="1">
      <alignment shrinkToFit="1"/>
      <protection locked="0"/>
    </xf>
    <xf numFmtId="0" fontId="38" fillId="6" borderId="20" xfId="0" applyFont="1" applyFill="1" applyBorder="1" applyAlignment="1" applyProtection="1">
      <alignment horizontal="center" shrinkToFit="1"/>
      <protection locked="0"/>
    </xf>
    <xf numFmtId="0" fontId="38" fillId="6" borderId="21" xfId="0" applyFont="1" applyFill="1" applyBorder="1" applyAlignment="1" applyProtection="1">
      <alignment horizontal="center" shrinkToFit="1"/>
      <protection locked="0"/>
    </xf>
    <xf numFmtId="0" fontId="38" fillId="6" borderId="24" xfId="0" applyFont="1" applyFill="1" applyBorder="1" applyAlignment="1" applyProtection="1">
      <alignment horizontal="center" shrinkToFit="1"/>
      <protection locked="0"/>
    </xf>
    <xf numFmtId="0" fontId="38" fillId="6" borderId="25" xfId="0" applyFont="1" applyFill="1" applyBorder="1" applyAlignment="1" applyProtection="1">
      <alignment shrinkToFit="1"/>
      <protection locked="0"/>
    </xf>
    <xf numFmtId="0" fontId="38" fillId="6" borderId="26" xfId="0" applyFont="1" applyFill="1" applyBorder="1" applyAlignment="1" applyProtection="1">
      <alignment shrinkToFit="1"/>
      <protection locked="0"/>
    </xf>
    <xf numFmtId="0" fontId="38" fillId="6" borderId="27" xfId="0" applyFont="1" applyFill="1" applyBorder="1" applyAlignment="1" applyProtection="1">
      <alignment shrinkToFit="1"/>
      <protection locked="0"/>
    </xf>
    <xf numFmtId="0" fontId="38" fillId="6" borderId="25" xfId="0" applyFont="1" applyFill="1" applyBorder="1" applyAlignment="1" applyProtection="1">
      <alignment horizontal="center" shrinkToFit="1"/>
      <protection locked="0"/>
    </xf>
    <xf numFmtId="0" fontId="38" fillId="6" borderId="26" xfId="0" applyFont="1" applyFill="1" applyBorder="1" applyAlignment="1" applyProtection="1">
      <alignment horizontal="center" shrinkToFit="1"/>
      <protection locked="0"/>
    </xf>
    <xf numFmtId="0" fontId="38" fillId="6" borderId="28" xfId="0" applyFont="1" applyFill="1" applyBorder="1" applyAlignment="1" applyProtection="1">
      <alignment horizontal="center" shrinkToFit="1"/>
      <protection locked="0"/>
    </xf>
    <xf numFmtId="0" fontId="53" fillId="6" borderId="29" xfId="0" applyFont="1" applyFill="1" applyBorder="1" applyAlignment="1" applyProtection="1">
      <alignment horizontal="center" shrinkToFit="1"/>
      <protection locked="0"/>
    </xf>
    <xf numFmtId="0" fontId="53" fillId="6" borderId="26" xfId="0" applyFont="1" applyFill="1" applyBorder="1" applyAlignment="1" applyProtection="1">
      <alignment horizontal="center" shrinkToFit="1"/>
      <protection locked="0"/>
    </xf>
    <xf numFmtId="0" fontId="53" fillId="6" borderId="27" xfId="0" applyFont="1" applyFill="1" applyBorder="1" applyAlignment="1" applyProtection="1">
      <alignment horizontal="center" shrinkToFit="1"/>
      <protection locked="0"/>
    </xf>
    <xf numFmtId="3" fontId="38" fillId="6" borderId="25" xfId="0" applyNumberFormat="1" applyFont="1" applyFill="1" applyBorder="1" applyAlignment="1" applyProtection="1">
      <alignment horizontal="center" shrinkToFit="1"/>
      <protection locked="0"/>
    </xf>
    <xf numFmtId="3" fontId="38" fillId="6" borderId="26" xfId="0" applyNumberFormat="1" applyFont="1" applyFill="1" applyBorder="1" applyAlignment="1" applyProtection="1">
      <alignment horizontal="center" shrinkToFit="1"/>
      <protection locked="0"/>
    </xf>
    <xf numFmtId="3" fontId="38" fillId="6" borderId="28" xfId="0" applyNumberFormat="1" applyFont="1" applyFill="1" applyBorder="1" applyAlignment="1" applyProtection="1">
      <alignment horizontal="center" shrinkToFit="1"/>
      <protection locked="0"/>
    </xf>
    <xf numFmtId="0" fontId="38" fillId="3" borderId="42" xfId="0" applyFont="1" applyFill="1" applyBorder="1" applyAlignment="1" applyProtection="1">
      <alignment horizontal="left"/>
      <protection hidden="1"/>
    </xf>
    <xf numFmtId="0" fontId="38" fillId="3" borderId="10" xfId="0" applyFont="1" applyFill="1" applyBorder="1" applyAlignment="1" applyProtection="1">
      <alignment horizontal="left"/>
      <protection hidden="1"/>
    </xf>
    <xf numFmtId="0" fontId="38" fillId="3" borderId="11" xfId="0" applyFont="1" applyFill="1" applyBorder="1" applyAlignment="1" applyProtection="1">
      <alignment horizontal="left"/>
      <protection hidden="1"/>
    </xf>
    <xf numFmtId="3" fontId="53" fillId="11" borderId="12" xfId="0" applyNumberFormat="1" applyFont="1" applyFill="1" applyBorder="1" applyAlignment="1" applyProtection="1">
      <alignment horizontal="center"/>
      <protection locked="0" hidden="1"/>
    </xf>
    <xf numFmtId="3" fontId="53" fillId="11" borderId="13" xfId="0" applyNumberFormat="1" applyFont="1" applyFill="1" applyBorder="1" applyAlignment="1" applyProtection="1">
      <alignment horizontal="center"/>
      <protection locked="0" hidden="1"/>
    </xf>
    <xf numFmtId="3" fontId="53" fillId="11" borderId="16" xfId="0" applyNumberFormat="1" applyFont="1" applyFill="1" applyBorder="1" applyAlignment="1" applyProtection="1">
      <alignment horizontal="center"/>
      <protection locked="0" hidden="1"/>
    </xf>
    <xf numFmtId="0" fontId="0" fillId="3" borderId="13" xfId="0" applyFill="1" applyBorder="1" applyAlignment="1" applyProtection="1">
      <alignment horizontal="center"/>
      <protection hidden="1"/>
    </xf>
    <xf numFmtId="0" fontId="0" fillId="3" borderId="16" xfId="0" applyFill="1" applyBorder="1" applyAlignment="1" applyProtection="1">
      <alignment horizontal="center"/>
      <protection hidden="1"/>
    </xf>
    <xf numFmtId="14" fontId="53" fillId="6" borderId="0" xfId="0" applyNumberFormat="1" applyFont="1" applyFill="1" applyAlignment="1" applyProtection="1">
      <alignment horizontal="center" shrinkToFit="1"/>
      <protection locked="0"/>
    </xf>
    <xf numFmtId="0" fontId="14" fillId="3" borderId="52" xfId="0" applyFont="1" applyFill="1" applyBorder="1" applyAlignment="1" applyProtection="1">
      <alignment horizontal="center" shrinkToFit="1"/>
      <protection hidden="1"/>
    </xf>
    <xf numFmtId="0" fontId="14" fillId="3" borderId="34" xfId="0" applyFont="1" applyFill="1" applyBorder="1" applyAlignment="1" applyProtection="1">
      <alignment horizontal="center" shrinkToFit="1"/>
      <protection hidden="1"/>
    </xf>
    <xf numFmtId="0" fontId="14" fillId="3" borderId="35" xfId="0" applyFont="1" applyFill="1" applyBorder="1" applyAlignment="1" applyProtection="1">
      <alignment horizontal="center" shrinkToFit="1"/>
      <protection hidden="1"/>
    </xf>
    <xf numFmtId="0" fontId="14" fillId="3" borderId="33" xfId="0" applyFont="1" applyFill="1" applyBorder="1" applyAlignment="1" applyProtection="1">
      <alignment horizontal="center" vertical="center" shrinkToFit="1"/>
      <protection hidden="1"/>
    </xf>
    <xf numFmtId="0" fontId="14" fillId="3" borderId="34" xfId="0" applyFont="1" applyFill="1" applyBorder="1" applyAlignment="1" applyProtection="1">
      <alignment horizontal="center" vertical="center" shrinkToFit="1"/>
      <protection hidden="1"/>
    </xf>
    <xf numFmtId="0" fontId="14" fillId="3" borderId="35" xfId="0" applyFont="1" applyFill="1" applyBorder="1" applyAlignment="1" applyProtection="1">
      <alignment horizontal="center" vertical="center" shrinkToFit="1"/>
      <protection hidden="1"/>
    </xf>
    <xf numFmtId="0" fontId="14" fillId="6" borderId="30" xfId="0" applyFont="1" applyFill="1" applyBorder="1" applyAlignment="1" applyProtection="1">
      <alignment horizontal="left" shrinkToFit="1"/>
      <protection locked="0"/>
    </xf>
    <xf numFmtId="0" fontId="25" fillId="3" borderId="75" xfId="0" applyFont="1" applyFill="1" applyBorder="1" applyAlignment="1" applyProtection="1">
      <alignment horizontal="center" vertical="center" shrinkToFit="1"/>
      <protection hidden="1"/>
    </xf>
    <xf numFmtId="3" fontId="53" fillId="11" borderId="42" xfId="0" applyNumberFormat="1" applyFont="1" applyFill="1" applyBorder="1" applyAlignment="1" applyProtection="1">
      <alignment horizontal="center"/>
      <protection locked="0" hidden="1"/>
    </xf>
    <xf numFmtId="3" fontId="53" fillId="11" borderId="10" xfId="0" applyNumberFormat="1" applyFont="1" applyFill="1" applyBorder="1" applyAlignment="1" applyProtection="1">
      <alignment horizontal="center"/>
      <protection locked="0" hidden="1"/>
    </xf>
    <xf numFmtId="3" fontId="53" fillId="11" borderId="11" xfId="0" applyNumberFormat="1" applyFont="1" applyFill="1" applyBorder="1" applyAlignment="1" applyProtection="1">
      <alignment horizontal="center"/>
      <protection locked="0" hidden="1"/>
    </xf>
    <xf numFmtId="3" fontId="38" fillId="6" borderId="18" xfId="0" applyNumberFormat="1" applyFont="1" applyFill="1" applyBorder="1" applyAlignment="1" applyProtection="1">
      <alignment horizontal="center" shrinkToFit="1"/>
      <protection locked="0"/>
    </xf>
    <xf numFmtId="3" fontId="38" fillId="6" borderId="19" xfId="0" applyNumberFormat="1" applyFont="1" applyFill="1" applyBorder="1" applyAlignment="1" applyProtection="1">
      <alignment horizontal="center" shrinkToFit="1"/>
      <protection locked="0"/>
    </xf>
    <xf numFmtId="3" fontId="14" fillId="6" borderId="68" xfId="0" applyNumberFormat="1" applyFont="1" applyFill="1" applyBorder="1" applyAlignment="1" applyProtection="1">
      <alignment horizontal="center" shrinkToFit="1"/>
      <protection locked="0"/>
    </xf>
    <xf numFmtId="3" fontId="14" fillId="6" borderId="47" xfId="0" applyNumberFormat="1" applyFont="1" applyFill="1" applyBorder="1" applyAlignment="1" applyProtection="1">
      <alignment horizontal="center" shrinkToFit="1"/>
      <protection locked="0"/>
    </xf>
    <xf numFmtId="3" fontId="14" fillId="6" borderId="48" xfId="0" applyNumberFormat="1" applyFont="1" applyFill="1" applyBorder="1" applyAlignment="1" applyProtection="1">
      <alignment horizontal="center" shrinkToFit="1"/>
      <protection locked="0"/>
    </xf>
    <xf numFmtId="0" fontId="63" fillId="6" borderId="12" xfId="0" applyFont="1" applyFill="1" applyBorder="1" applyAlignment="1" applyProtection="1">
      <alignment horizontal="left" wrapText="1"/>
      <protection locked="0"/>
    </xf>
    <xf numFmtId="0" fontId="63" fillId="6" borderId="13" xfId="0" applyFont="1" applyFill="1" applyBorder="1" applyAlignment="1" applyProtection="1">
      <alignment horizontal="left" wrapText="1"/>
      <protection locked="0"/>
    </xf>
    <xf numFmtId="0" fontId="63" fillId="6" borderId="16" xfId="0" applyFont="1" applyFill="1" applyBorder="1" applyAlignment="1" applyProtection="1">
      <alignment horizontal="left" wrapText="1"/>
      <protection locked="0"/>
    </xf>
    <xf numFmtId="3" fontId="59" fillId="11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50" xfId="0" applyBorder="1" applyAlignment="1" applyProtection="1">
      <alignment horizontal="left"/>
      <protection hidden="1"/>
    </xf>
    <xf numFmtId="0" fontId="0" fillId="0" borderId="51" xfId="0" applyBorder="1" applyAlignment="1" applyProtection="1">
      <alignment horizontal="left"/>
      <protection hidden="1"/>
    </xf>
    <xf numFmtId="0" fontId="5" fillId="3" borderId="31" xfId="0" applyFont="1" applyFill="1" applyBorder="1" applyAlignment="1" applyProtection="1">
      <alignment horizontal="center" vertical="center" wrapText="1"/>
      <protection hidden="1"/>
    </xf>
    <xf numFmtId="0" fontId="5" fillId="3" borderId="32" xfId="0" applyFont="1" applyFill="1" applyBorder="1" applyAlignment="1" applyProtection="1">
      <alignment horizontal="center" vertical="center" wrapText="1"/>
      <protection hidden="1"/>
    </xf>
    <xf numFmtId="0" fontId="5" fillId="3" borderId="25" xfId="0" applyFont="1" applyFill="1" applyBorder="1" applyAlignment="1" applyProtection="1">
      <alignment horizontal="center" vertical="center" wrapText="1"/>
      <protection hidden="1"/>
    </xf>
    <xf numFmtId="0" fontId="5" fillId="3" borderId="26" xfId="0" applyFont="1" applyFill="1" applyBorder="1" applyAlignment="1" applyProtection="1">
      <alignment horizontal="center" vertical="center" wrapText="1"/>
      <protection hidden="1"/>
    </xf>
    <xf numFmtId="0" fontId="5" fillId="3" borderId="27" xfId="0" applyFont="1" applyFill="1" applyBorder="1" applyAlignment="1" applyProtection="1">
      <alignment horizontal="center" vertical="center" wrapText="1"/>
      <protection hidden="1"/>
    </xf>
    <xf numFmtId="0" fontId="19" fillId="3" borderId="71" xfId="0" applyFont="1" applyFill="1" applyBorder="1" applyAlignment="1" applyProtection="1">
      <alignment horizontal="center" vertical="center" wrapText="1"/>
      <protection hidden="1"/>
    </xf>
    <xf numFmtId="0" fontId="19" fillId="3" borderId="61" xfId="0" applyFont="1" applyFill="1" applyBorder="1" applyAlignment="1" applyProtection="1">
      <alignment horizontal="center" vertical="center" wrapText="1"/>
      <protection hidden="1"/>
    </xf>
    <xf numFmtId="0" fontId="19" fillId="3" borderId="62" xfId="0" applyFont="1" applyFill="1" applyBorder="1" applyAlignment="1" applyProtection="1">
      <alignment horizontal="center" vertical="center" wrapText="1"/>
      <protection hidden="1"/>
    </xf>
    <xf numFmtId="3" fontId="59" fillId="11" borderId="52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34" xfId="0" applyNumberFormat="1" applyFont="1" applyFill="1" applyBorder="1" applyAlignment="1" applyProtection="1">
      <alignment horizontal="center" vertical="center" shrinkToFit="1"/>
      <protection locked="0" hidden="1"/>
    </xf>
    <xf numFmtId="3" fontId="59" fillId="11" borderId="35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11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11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11" borderId="16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3" borderId="25" xfId="0" applyFont="1" applyFill="1" applyBorder="1" applyAlignment="1" applyProtection="1">
      <alignment horizontal="left"/>
      <protection hidden="1"/>
    </xf>
    <xf numFmtId="0" fontId="9" fillId="3" borderId="26" xfId="0" applyFont="1" applyFill="1" applyBorder="1" applyAlignment="1" applyProtection="1">
      <alignment horizontal="left"/>
      <protection hidden="1"/>
    </xf>
    <xf numFmtId="0" fontId="9" fillId="3" borderId="27" xfId="0" applyFont="1" applyFill="1" applyBorder="1" applyAlignment="1" applyProtection="1">
      <alignment horizontal="left"/>
      <protection hidden="1"/>
    </xf>
    <xf numFmtId="3" fontId="5" fillId="6" borderId="25" xfId="0" applyNumberFormat="1" applyFont="1" applyFill="1" applyBorder="1" applyAlignment="1" applyProtection="1">
      <alignment horizontal="center" shrinkToFit="1"/>
      <protection locked="0"/>
    </xf>
    <xf numFmtId="3" fontId="5" fillId="6" borderId="26" xfId="0" applyNumberFormat="1" applyFont="1" applyFill="1" applyBorder="1" applyAlignment="1" applyProtection="1">
      <alignment horizontal="center" shrinkToFit="1"/>
      <protection locked="0"/>
    </xf>
    <xf numFmtId="3" fontId="5" fillId="6" borderId="28" xfId="0" applyNumberFormat="1" applyFont="1" applyFill="1" applyBorder="1" applyAlignment="1" applyProtection="1">
      <alignment horizontal="center" shrinkToFit="1"/>
      <protection locked="0"/>
    </xf>
    <xf numFmtId="3" fontId="59" fillId="11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9" fillId="3" borderId="60" xfId="0" applyFont="1" applyFill="1" applyBorder="1" applyAlignment="1" applyProtection="1">
      <alignment horizontal="center" vertical="center" wrapText="1"/>
      <protection hidden="1"/>
    </xf>
    <xf numFmtId="3" fontId="59" fillId="11" borderId="14" xfId="0" applyNumberFormat="1" applyFont="1" applyFill="1" applyBorder="1" applyAlignment="1" applyProtection="1">
      <alignment horizontal="center" vertical="center" wrapText="1"/>
      <protection hidden="1"/>
    </xf>
    <xf numFmtId="0" fontId="9" fillId="3" borderId="30" xfId="0" applyFont="1" applyFill="1" applyBorder="1" applyAlignment="1" applyProtection="1">
      <alignment horizontal="left"/>
      <protection hidden="1"/>
    </xf>
    <xf numFmtId="0" fontId="9" fillId="3" borderId="31" xfId="0" applyFont="1" applyFill="1" applyBorder="1" applyAlignment="1" applyProtection="1">
      <alignment horizontal="left"/>
      <protection hidden="1"/>
    </xf>
    <xf numFmtId="0" fontId="9" fillId="3" borderId="32" xfId="0" applyFont="1" applyFill="1" applyBorder="1" applyAlignment="1" applyProtection="1">
      <alignment horizontal="left"/>
      <protection hidden="1"/>
    </xf>
    <xf numFmtId="3" fontId="5" fillId="6" borderId="30" xfId="0" applyNumberFormat="1" applyFont="1" applyFill="1" applyBorder="1" applyAlignment="1" applyProtection="1">
      <alignment horizontal="center" shrinkToFit="1"/>
      <protection locked="0"/>
    </xf>
    <xf numFmtId="3" fontId="5" fillId="6" borderId="31" xfId="0" applyNumberFormat="1" applyFont="1" applyFill="1" applyBorder="1" applyAlignment="1" applyProtection="1">
      <alignment horizontal="center" shrinkToFit="1"/>
      <protection locked="0"/>
    </xf>
    <xf numFmtId="3" fontId="5" fillId="6" borderId="64" xfId="0" applyNumberFormat="1" applyFont="1" applyFill="1" applyBorder="1" applyAlignment="1" applyProtection="1">
      <alignment horizontal="center" shrinkToFit="1"/>
      <protection locked="0"/>
    </xf>
    <xf numFmtId="0" fontId="0" fillId="0" borderId="18" xfId="0" applyBorder="1" applyAlignment="1" applyProtection="1">
      <alignment horizontal="left"/>
      <protection hidden="1"/>
    </xf>
    <xf numFmtId="0" fontId="5" fillId="3" borderId="43" xfId="0" applyFont="1" applyFill="1" applyBorder="1" applyAlignment="1" applyProtection="1">
      <alignment horizontal="left"/>
      <protection hidden="1"/>
    </xf>
    <xf numFmtId="0" fontId="5" fillId="3" borderId="44" xfId="0" applyFont="1" applyFill="1" applyBorder="1" applyAlignment="1" applyProtection="1">
      <alignment horizontal="left"/>
      <protection hidden="1"/>
    </xf>
    <xf numFmtId="0" fontId="5" fillId="3" borderId="15" xfId="0" applyFont="1" applyFill="1" applyBorder="1" applyAlignment="1" applyProtection="1">
      <alignment horizontal="left"/>
      <protection hidden="1"/>
    </xf>
    <xf numFmtId="3" fontId="59" fillId="11" borderId="43" xfId="0" applyNumberFormat="1" applyFont="1" applyFill="1" applyBorder="1" applyAlignment="1" applyProtection="1">
      <alignment horizontal="center" shrinkToFit="1"/>
      <protection locked="0" hidden="1"/>
    </xf>
    <xf numFmtId="3" fontId="59" fillId="11" borderId="44" xfId="0" applyNumberFormat="1" applyFont="1" applyFill="1" applyBorder="1" applyAlignment="1" applyProtection="1">
      <alignment horizontal="center" shrinkToFit="1"/>
      <protection locked="0" hidden="1"/>
    </xf>
    <xf numFmtId="3" fontId="59" fillId="11" borderId="45" xfId="0" applyNumberFormat="1" applyFont="1" applyFill="1" applyBorder="1" applyAlignment="1" applyProtection="1">
      <alignment horizontal="center" shrinkToFit="1"/>
      <protection locked="0" hidden="1"/>
    </xf>
  </cellXfs>
  <cellStyles count="3">
    <cellStyle name="Hypertextové prepojenie" xfId="1" builtinId="8"/>
    <cellStyle name="Normal_vzorvykazov98" xfId="2" xr:uid="{00000000-0005-0000-0000-000001000000}"/>
    <cellStyle name="Normálna" xfId="0" builtinId="0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2"/>
  <dimension ref="A1:EK3533"/>
  <sheetViews>
    <sheetView topLeftCell="I1" workbookViewId="0">
      <selection activeCell="BY1" sqref="BY1:BZ1048576"/>
    </sheetView>
  </sheetViews>
  <sheetFormatPr defaultColWidth="0" defaultRowHeight="15" x14ac:dyDescent="0.25"/>
  <cols>
    <col min="1" max="3" width="2.85546875" style="2" customWidth="1"/>
    <col min="4" max="4" width="3" style="2" bestFit="1" customWidth="1"/>
    <col min="5" max="5" width="2.85546875" style="2" customWidth="1"/>
    <col min="6" max="6" width="3" style="2" bestFit="1" customWidth="1"/>
    <col min="7" max="7" width="2.85546875" style="2" customWidth="1"/>
    <col min="8" max="8" width="2.85546875" style="108" hidden="1" customWidth="1"/>
    <col min="9" max="9" width="2.85546875" style="2" customWidth="1"/>
    <col min="10" max="10" width="42.5703125" style="2" customWidth="1"/>
    <col min="11" max="12" width="2.85546875" style="2" customWidth="1"/>
    <col min="13" max="44" width="2.85546875" style="2" hidden="1" customWidth="1"/>
    <col min="45" max="45" width="2.85546875" style="119" hidden="1" customWidth="1"/>
    <col min="46" max="75" width="2.85546875" style="2" hidden="1" customWidth="1"/>
    <col min="76" max="76" width="3.140625" style="106" customWidth="1"/>
    <col min="77" max="77" width="13.7109375" style="113" customWidth="1"/>
    <col min="78" max="78" width="13.7109375" style="137" customWidth="1"/>
    <col min="79" max="79" width="3.140625" style="106" customWidth="1"/>
    <col min="80" max="80" width="8.140625" style="108" hidden="1" customWidth="1"/>
    <col min="81" max="101" width="0" style="2" hidden="1" customWidth="1"/>
    <col min="102" max="102" width="0" style="91" hidden="1" customWidth="1"/>
    <col min="103" max="103" width="0" style="108" hidden="1" customWidth="1"/>
    <col min="104" max="105" width="0" style="91" hidden="1" customWidth="1"/>
    <col min="106" max="134" width="0" style="2" hidden="1" customWidth="1"/>
    <col min="135" max="135" width="2.85546875" style="108" hidden="1" customWidth="1"/>
    <col min="136" max="136" width="2.85546875" style="137" hidden="1" customWidth="1"/>
    <col min="137" max="138" width="0" style="108" hidden="1" customWidth="1"/>
    <col min="139" max="139" width="2.85546875" style="108" hidden="1" customWidth="1"/>
    <col min="140" max="140" width="0" style="108" hidden="1" customWidth="1"/>
    <col min="141" max="141" width="2.85546875" style="108" hidden="1" customWidth="1"/>
    <col min="142" max="16384" width="0" style="2" hidden="1"/>
  </cols>
  <sheetData>
    <row r="1" spans="1:141" x14ac:dyDescent="0.25">
      <c r="A1" s="33"/>
      <c r="B1" s="33"/>
      <c r="C1" s="33"/>
      <c r="D1" s="33"/>
      <c r="E1" s="33"/>
      <c r="F1" s="33"/>
      <c r="G1" s="33"/>
      <c r="I1" s="105"/>
      <c r="J1" s="105"/>
      <c r="K1" s="105"/>
      <c r="M1" s="51">
        <v>1</v>
      </c>
      <c r="N1" s="51">
        <v>2</v>
      </c>
      <c r="O1" s="51">
        <v>3</v>
      </c>
      <c r="P1" s="51">
        <v>4</v>
      </c>
      <c r="Q1" s="51">
        <v>5</v>
      </c>
      <c r="R1" s="51">
        <v>6</v>
      </c>
      <c r="S1" s="51">
        <v>7</v>
      </c>
      <c r="T1" s="51">
        <v>8</v>
      </c>
      <c r="U1" s="51">
        <v>9</v>
      </c>
      <c r="V1" s="51">
        <v>10</v>
      </c>
      <c r="W1" s="51">
        <v>11</v>
      </c>
      <c r="X1" s="51">
        <v>12</v>
      </c>
      <c r="Y1" s="51">
        <v>13</v>
      </c>
      <c r="Z1" s="51">
        <v>14</v>
      </c>
      <c r="AA1" s="51">
        <v>15</v>
      </c>
      <c r="AB1" s="51">
        <v>16</v>
      </c>
      <c r="AC1" s="51">
        <v>17</v>
      </c>
      <c r="AD1" s="51">
        <v>18</v>
      </c>
      <c r="AE1" s="51">
        <v>19</v>
      </c>
      <c r="AF1" s="51">
        <v>20</v>
      </c>
      <c r="AG1" s="51">
        <v>21</v>
      </c>
      <c r="AH1" s="51">
        <v>22</v>
      </c>
      <c r="AI1" s="51">
        <v>23</v>
      </c>
      <c r="AJ1" s="51">
        <v>24</v>
      </c>
      <c r="AK1" s="51">
        <v>25</v>
      </c>
      <c r="AL1" s="51">
        <v>26</v>
      </c>
      <c r="AM1" s="51">
        <v>27</v>
      </c>
      <c r="AN1" s="51">
        <v>28</v>
      </c>
      <c r="AO1" s="51">
        <v>29</v>
      </c>
      <c r="AP1" s="51">
        <v>30</v>
      </c>
      <c r="AQ1" s="51">
        <v>31</v>
      </c>
      <c r="BX1" s="118" t="s">
        <v>17</v>
      </c>
      <c r="BY1" s="113">
        <v>281</v>
      </c>
      <c r="BZ1" s="138" t="s">
        <v>524</v>
      </c>
      <c r="CA1" s="109"/>
      <c r="CY1" s="108">
        <f>+IF(J10=BZ1,0,1)</f>
        <v>0</v>
      </c>
      <c r="EF1" s="138"/>
    </row>
    <row r="2" spans="1:141" x14ac:dyDescent="0.25">
      <c r="A2" s="33"/>
      <c r="B2" s="164" t="s">
        <v>153</v>
      </c>
      <c r="C2" s="164"/>
      <c r="D2" s="164"/>
      <c r="E2" s="164"/>
      <c r="F2" s="164"/>
      <c r="G2" s="164"/>
      <c r="H2" s="164"/>
      <c r="I2" s="118" t="s">
        <v>17</v>
      </c>
      <c r="J2" s="2" t="s">
        <v>524</v>
      </c>
      <c r="K2" s="105"/>
      <c r="M2" s="51">
        <v>32</v>
      </c>
      <c r="N2" s="51">
        <v>33</v>
      </c>
      <c r="O2" s="51">
        <v>34</v>
      </c>
      <c r="P2" s="51">
        <v>35</v>
      </c>
      <c r="Q2" s="51">
        <v>36</v>
      </c>
      <c r="R2" s="51">
        <v>37</v>
      </c>
      <c r="S2" s="51">
        <v>38</v>
      </c>
      <c r="T2" s="51">
        <v>39</v>
      </c>
      <c r="U2" s="51">
        <v>40</v>
      </c>
      <c r="V2" s="51">
        <v>41</v>
      </c>
      <c r="W2" s="51">
        <v>42</v>
      </c>
      <c r="X2" s="51">
        <v>43</v>
      </c>
      <c r="Y2" s="51">
        <v>44</v>
      </c>
      <c r="Z2" s="51">
        <v>45</v>
      </c>
      <c r="AA2" s="51">
        <v>46</v>
      </c>
      <c r="AB2" s="51">
        <v>47</v>
      </c>
      <c r="AC2" s="51">
        <v>48</v>
      </c>
      <c r="AD2" s="51">
        <v>49</v>
      </c>
      <c r="AE2" s="51">
        <v>50</v>
      </c>
      <c r="AF2" s="51">
        <v>51</v>
      </c>
      <c r="AG2" s="51">
        <v>52</v>
      </c>
      <c r="AH2" s="51">
        <v>53</v>
      </c>
      <c r="AI2" s="51">
        <v>54</v>
      </c>
      <c r="AJ2" s="51">
        <v>55</v>
      </c>
      <c r="AK2" s="51">
        <v>56</v>
      </c>
      <c r="AL2" s="51">
        <v>57</v>
      </c>
      <c r="AM2" s="51">
        <v>58</v>
      </c>
      <c r="AN2" s="51">
        <v>59</v>
      </c>
      <c r="AO2" s="51">
        <v>60</v>
      </c>
      <c r="AP2" s="51">
        <v>61</v>
      </c>
      <c r="AQ2" s="51">
        <v>62</v>
      </c>
      <c r="BX2" s="110"/>
      <c r="BY2" s="113">
        <v>182</v>
      </c>
      <c r="BZ2" s="138" t="s">
        <v>529</v>
      </c>
      <c r="CA2" s="110"/>
      <c r="CB2" s="91"/>
      <c r="CY2" s="108">
        <f>+IF(J11=BZ2,0,1)</f>
        <v>0</v>
      </c>
      <c r="EE2" s="108" t="str">
        <f>+Poznamky_k_UZ!C27&amp;Poznamky_k_UZ!D27&amp;Poznamky_k_UZ!E27&amp;Poznamky_k_UZ!F27&amp;Poznamky_k_UZ!G27&amp;Poznamky_k_UZ!H27&amp;Poznamky_k_UZ!I27&amp;Poznamky_k_UZ!J27&amp;Poznamky_k_UZ!K27&amp;Poznamky_k_UZ!L27&amp;Poznamky_k_UZ!M27&amp;Poznamky_k_UZ!N27&amp;Poznamky_k_UZ!O27&amp;Poznamky_k_UZ!P27&amp;Poznamky_k_UZ!Q27&amp;Poznamky_k_UZ!R27&amp;Poznamky_k_UZ!S27&amp;Poznamky_k_UZ!T27&amp;Poznamky_k_UZ!U27&amp;Poznamky_k_UZ!V27&amp;Poznamky_k_UZ!W27&amp;Poznamky_k_UZ!X27&amp;Poznamky_k_UZ!Y27&amp;Poznamky_k_UZ!Z27&amp;Poznamky_k_UZ!AA27&amp;Poznamky_k_UZ!AB27&amp;Poznamky_k_UZ!AC27&amp;Poznamky_k_UZ!AD27&amp;Poznamky_k_UZ!AE27&amp;Poznamky_k_UZ!AF27&amp;Poznamky_k_UZ!AG27&amp;Poznamky_k_UZ!C28&amp;Poznamky_k_UZ!D28&amp;Poznamky_k_UZ!E28&amp;Poznamky_k_UZ!F28&amp;Poznamky_k_UZ!G28&amp;Poznamky_k_UZ!H28&amp;Poznamky_k_UZ!I28&amp;Poznamky_k_UZ!J28&amp;Poznamky_k_UZ!K28&amp;Poznamky_k_UZ!L28&amp;Poznamky_k_UZ!M28&amp;Poznamky_k_UZ!N28&amp;Poznamky_k_UZ!O28&amp;Poznamky_k_UZ!P28&amp;Poznamky_k_UZ!Q28&amp;Poznamky_k_UZ!R28&amp;Poznamky_k_UZ!S28&amp;Poznamky_k_UZ!T28&amp;Poznamky_k_UZ!U28&amp;Poznamky_k_UZ!V28&amp;Poznamky_k_UZ!W28&amp;Poznamky_k_UZ!X28&amp;Poznamky_k_UZ!Y28&amp;Poznamky_k_UZ!Z28&amp;Poznamky_k_UZ!AA28&amp;Poznamky_k_UZ!AB28&amp;Poznamky_k_UZ!AC28&amp;Poznamky_k_UZ!AD28&amp;Poznamky_k_UZ!AE28&amp;Poznamky_k_UZ!AF28&amp;Poznamky_k_UZ!AG28</f>
        <v>Paneurópska vysoká škola n.o.</v>
      </c>
    </row>
    <row r="3" spans="1:141" x14ac:dyDescent="0.25">
      <c r="A3" s="33"/>
      <c r="B3" s="164" t="s">
        <v>154</v>
      </c>
      <c r="C3" s="164"/>
      <c r="D3" s="164"/>
      <c r="E3" s="164"/>
      <c r="F3" s="164"/>
      <c r="G3" s="164"/>
      <c r="H3" s="164"/>
      <c r="I3" s="107"/>
      <c r="J3" s="2" t="s">
        <v>525</v>
      </c>
      <c r="K3" s="105"/>
      <c r="BX3" s="110"/>
      <c r="BY3" s="113">
        <v>1031</v>
      </c>
      <c r="BZ3" s="138"/>
      <c r="CA3" s="110"/>
      <c r="CY3" s="108">
        <f>+IF(J12=BZ3,0,1)</f>
        <v>0</v>
      </c>
      <c r="EE3" s="108" t="str">
        <f>+Poznamky_k_UZ!C32&amp;Poznamky_k_UZ!D32&amp;Poznamky_k_UZ!E32&amp;Poznamky_k_UZ!F32&amp;Poznamky_k_UZ!G32&amp;Poznamky_k_UZ!H32&amp;Poznamky_k_UZ!I32&amp;Poznamky_k_UZ!J32&amp;Poznamky_k_UZ!K32&amp;Poznamky_k_UZ!L32&amp;Poznamky_k_UZ!M32&amp;Poznamky_k_UZ!N32&amp;Poznamky_k_UZ!O32&amp;Poznamky_k_UZ!P32&amp;Poznamky_k_UZ!Q32&amp;Poznamky_k_UZ!R32&amp;Poznamky_k_UZ!S32&amp;Poznamky_k_UZ!T32&amp;Poznamky_k_UZ!U32&amp;Poznamky_k_UZ!V32&amp;Poznamky_k_UZ!W32&amp;Poznamky_k_UZ!X32&amp;Poznamky_k_UZ!Y32&amp;Poznamky_k_UZ!Z32&amp;Poznamky_k_UZ!AA32&amp;Poznamky_k_UZ!AB32&amp;Poznamky_k_UZ!AC32&amp;Poznamky_k_UZ!AD32&amp;Poznamky_k_UZ!AE32&amp;Poznamky_k_UZ!AF32&amp;Poznamky_k_UZ!AG32&amp;Poznamky_k_UZ!C33&amp;Poznamky_k_UZ!D33&amp;Poznamky_k_UZ!E33&amp;Poznamky_k_UZ!F33&amp;Poznamky_k_UZ!G33&amp;Poznamky_k_UZ!H33&amp;Poznamky_k_UZ!I33&amp;Poznamky_k_UZ!J33&amp;Poznamky_k_UZ!K33&amp;Poznamky_k_UZ!L33&amp;Poznamky_k_UZ!M33&amp;Poznamky_k_UZ!N33&amp;Poznamky_k_UZ!O33&amp;Poznamky_k_UZ!P33&amp;Poznamky_k_UZ!Q33&amp;Poznamky_k_UZ!R33&amp;Poznamky_k_UZ!S33&amp;Poznamky_k_UZ!T33&amp;Poznamky_k_UZ!U33&amp;Poznamky_k_UZ!V33&amp;Poznamky_k_UZ!W33&amp;Poznamky_k_UZ!X33&amp;Poznamky_k_UZ!Y33&amp;Poznamky_k_UZ!Z33&amp;Poznamky_k_UZ!AA33&amp;Poznamky_k_UZ!AB33&amp;Poznamky_k_UZ!AC33&amp;Poznamky_k_UZ!AD33&amp;Poznamky_k_UZ!AE33&amp;Poznamky_k_UZ!AF33&amp;Poznamky_k_UZ!AG33</f>
        <v>Tomášikova  20</v>
      </c>
      <c r="EK3" s="108" t="str">
        <f>+Poznamky_k_UZ!C28&amp;Poznamky_k_UZ!D28&amp;Poznamky_k_UZ!E28&amp;Poznamky_k_UZ!F28&amp;Poznamky_k_UZ!G28&amp;Poznamky_k_UZ!H28&amp;Poznamky_k_UZ!I28&amp;Poznamky_k_UZ!J28&amp;Poznamky_k_UZ!K28&amp;Poznamky_k_UZ!L28&amp;Poznamky_k_UZ!M28&amp;Poznamky_k_UZ!N28&amp;Poznamky_k_UZ!O28&amp;Poznamky_k_UZ!P28&amp;Poznamky_k_UZ!Q28&amp;Poznamky_k_UZ!R28&amp;Poznamky_k_UZ!S28&amp;Poznamky_k_UZ!T28&amp;Poznamky_k_UZ!U28&amp;Poznamky_k_UZ!V28&amp;Poznamky_k_UZ!W28&amp;Poznamky_k_UZ!X28&amp;Poznamky_k_UZ!Y28&amp;Poznamky_k_UZ!Z28&amp;Poznamky_k_UZ!AA28&amp;Poznamky_k_UZ!AB28&amp;Poznamky_k_UZ!AC28&amp;Poznamky_k_UZ!AD28&amp;Poznamky_k_UZ!AE28&amp;Poznamky_k_UZ!AF28&amp;Poznamky_k_UZ!AG28&amp;Poznamky_k_UZ!C29&amp;Poznamky_k_UZ!D29&amp;Poznamky_k_UZ!E29&amp;Poznamky_k_UZ!F29&amp;Poznamky_k_UZ!G29&amp;Poznamky_k_UZ!H29&amp;Poznamky_k_UZ!I29&amp;Poznamky_k_UZ!J29&amp;Poznamky_k_UZ!K29&amp;Poznamky_k_UZ!L29&amp;Poznamky_k_UZ!M29&amp;Poznamky_k_UZ!N29&amp;Poznamky_k_UZ!O29&amp;Poznamky_k_UZ!P29&amp;Poznamky_k_UZ!Q29&amp;Poznamky_k_UZ!R29&amp;Poznamky_k_UZ!S29&amp;Poznamky_k_UZ!T29&amp;Poznamky_k_UZ!U29&amp;Poznamky_k_UZ!V29&amp;Poznamky_k_UZ!W29&amp;Poznamky_k_UZ!X29&amp;Poznamky_k_UZ!Y29&amp;Poznamky_k_UZ!Z29&amp;Poznamky_k_UZ!AA29&amp;Poznamky_k_UZ!AB29&amp;Poznamky_k_UZ!AC29&amp;Poznamky_k_UZ!AD29&amp;Poznamky_k_UZ!AE29&amp;Poznamky_k_UZ!AF29&amp;Poznamky_k_UZ!AG29</f>
        <v/>
      </c>
    </row>
    <row r="4" spans="1:141" x14ac:dyDescent="0.25">
      <c r="A4" s="33"/>
      <c r="B4" s="164" t="s">
        <v>155</v>
      </c>
      <c r="C4" s="164"/>
      <c r="D4" s="164"/>
      <c r="E4" s="164"/>
      <c r="F4" s="164"/>
      <c r="G4" s="164"/>
      <c r="H4" s="164"/>
      <c r="I4" s="107"/>
      <c r="J4" s="2" t="s">
        <v>526</v>
      </c>
      <c r="K4" s="105"/>
      <c r="M4" s="52" t="str">
        <f t="shared" ref="M4:AQ4" si="0">MID($J$10,M1,1)</f>
        <v>P</v>
      </c>
      <c r="N4" s="52" t="str">
        <f t="shared" si="0"/>
        <v>a</v>
      </c>
      <c r="O4" s="52" t="str">
        <f t="shared" si="0"/>
        <v>n</v>
      </c>
      <c r="P4" s="52" t="str">
        <f t="shared" si="0"/>
        <v>e</v>
      </c>
      <c r="Q4" s="52" t="str">
        <f t="shared" si="0"/>
        <v>u</v>
      </c>
      <c r="R4" s="52" t="str">
        <f t="shared" si="0"/>
        <v>r</v>
      </c>
      <c r="S4" s="52" t="str">
        <f t="shared" si="0"/>
        <v>ó</v>
      </c>
      <c r="T4" s="52" t="str">
        <f t="shared" si="0"/>
        <v>p</v>
      </c>
      <c r="U4" s="52" t="str">
        <f t="shared" si="0"/>
        <v>s</v>
      </c>
      <c r="V4" s="52" t="str">
        <f t="shared" si="0"/>
        <v>k</v>
      </c>
      <c r="W4" s="52" t="str">
        <f t="shared" si="0"/>
        <v>a</v>
      </c>
      <c r="X4" s="52" t="str">
        <f t="shared" si="0"/>
        <v xml:space="preserve"> </v>
      </c>
      <c r="Y4" s="52" t="str">
        <f t="shared" si="0"/>
        <v>v</v>
      </c>
      <c r="Z4" s="52" t="str">
        <f t="shared" si="0"/>
        <v>y</v>
      </c>
      <c r="AA4" s="52" t="str">
        <f t="shared" si="0"/>
        <v>s</v>
      </c>
      <c r="AB4" s="52" t="str">
        <f t="shared" si="0"/>
        <v>o</v>
      </c>
      <c r="AC4" s="52" t="str">
        <f t="shared" si="0"/>
        <v>k</v>
      </c>
      <c r="AD4" s="52" t="str">
        <f t="shared" si="0"/>
        <v>á</v>
      </c>
      <c r="AE4" s="52" t="str">
        <f t="shared" si="0"/>
        <v xml:space="preserve"> </v>
      </c>
      <c r="AF4" s="52" t="str">
        <f t="shared" si="0"/>
        <v>š</v>
      </c>
      <c r="AG4" s="52" t="str">
        <f t="shared" si="0"/>
        <v>k</v>
      </c>
      <c r="AH4" s="52" t="str">
        <f t="shared" si="0"/>
        <v>o</v>
      </c>
      <c r="AI4" s="52" t="str">
        <f t="shared" si="0"/>
        <v>l</v>
      </c>
      <c r="AJ4" s="52" t="str">
        <f t="shared" si="0"/>
        <v>a</v>
      </c>
      <c r="AK4" s="52" t="str">
        <f t="shared" si="0"/>
        <v xml:space="preserve"> </v>
      </c>
      <c r="AL4" s="52" t="str">
        <f t="shared" si="0"/>
        <v>n</v>
      </c>
      <c r="AM4" s="52" t="str">
        <f t="shared" si="0"/>
        <v>.</v>
      </c>
      <c r="AN4" s="52" t="str">
        <f t="shared" si="0"/>
        <v>o</v>
      </c>
      <c r="AO4" s="52" t="str">
        <f t="shared" si="0"/>
        <v>.</v>
      </c>
      <c r="AP4" s="52" t="str">
        <f t="shared" si="0"/>
        <v/>
      </c>
      <c r="AQ4" s="52" t="str">
        <f t="shared" si="0"/>
        <v/>
      </c>
      <c r="BX4" s="109"/>
      <c r="BY4" s="113">
        <v>172</v>
      </c>
      <c r="BZ4" s="138" t="s">
        <v>527</v>
      </c>
      <c r="CA4" s="109"/>
      <c r="CY4" s="108">
        <f>+IF(J13=BZ4,0,1)</f>
        <v>0</v>
      </c>
      <c r="EF4" s="138"/>
      <c r="EK4" s="108" t="str">
        <f>+Poznamky_k_UZ!Z32&amp;Poznamky_k_UZ!AA32&amp;Poznamky_k_UZ!AB32&amp;Poznamky_k_UZ!AC32&amp;Poznamky_k_UZ!AD32&amp;Poznamky_k_UZ!AE32&amp;Poznamky_k_UZ!AF32&amp;Poznamky_k_UZ!AG32</f>
        <v/>
      </c>
    </row>
    <row r="5" spans="1:141" x14ac:dyDescent="0.25">
      <c r="A5" s="33"/>
      <c r="B5" s="164" t="s">
        <v>157</v>
      </c>
      <c r="C5" s="164"/>
      <c r="D5" s="164"/>
      <c r="E5" s="164"/>
      <c r="F5" s="164"/>
      <c r="G5" s="164"/>
      <c r="H5" s="164"/>
      <c r="I5" s="107"/>
      <c r="J5" s="2" t="s">
        <v>527</v>
      </c>
      <c r="K5" s="105"/>
      <c r="M5" s="52" t="str">
        <f t="shared" ref="M5:AQ5" si="1">MID($J$10,M2,1)</f>
        <v/>
      </c>
      <c r="N5" s="52" t="str">
        <f t="shared" si="1"/>
        <v/>
      </c>
      <c r="O5" s="52" t="str">
        <f t="shared" si="1"/>
        <v/>
      </c>
      <c r="P5" s="52" t="str">
        <f t="shared" si="1"/>
        <v/>
      </c>
      <c r="Q5" s="52" t="str">
        <f t="shared" si="1"/>
        <v/>
      </c>
      <c r="R5" s="52" t="str">
        <f t="shared" si="1"/>
        <v/>
      </c>
      <c r="S5" s="52" t="str">
        <f t="shared" si="1"/>
        <v/>
      </c>
      <c r="T5" s="52" t="str">
        <f t="shared" si="1"/>
        <v/>
      </c>
      <c r="U5" s="52" t="str">
        <f t="shared" si="1"/>
        <v/>
      </c>
      <c r="V5" s="52" t="str">
        <f t="shared" si="1"/>
        <v/>
      </c>
      <c r="W5" s="52" t="str">
        <f t="shared" si="1"/>
        <v/>
      </c>
      <c r="X5" s="52" t="str">
        <f t="shared" si="1"/>
        <v/>
      </c>
      <c r="Y5" s="52" t="str">
        <f t="shared" si="1"/>
        <v/>
      </c>
      <c r="Z5" s="52" t="str">
        <f t="shared" si="1"/>
        <v/>
      </c>
      <c r="AA5" s="52" t="str">
        <f t="shared" si="1"/>
        <v/>
      </c>
      <c r="AB5" s="52" t="str">
        <f t="shared" si="1"/>
        <v/>
      </c>
      <c r="AC5" s="52" t="str">
        <f t="shared" si="1"/>
        <v/>
      </c>
      <c r="AD5" s="52" t="str">
        <f t="shared" si="1"/>
        <v/>
      </c>
      <c r="AE5" s="52" t="str">
        <f t="shared" si="1"/>
        <v/>
      </c>
      <c r="AF5" s="52" t="str">
        <f t="shared" si="1"/>
        <v/>
      </c>
      <c r="AG5" s="52" t="str">
        <f t="shared" si="1"/>
        <v/>
      </c>
      <c r="AH5" s="52" t="str">
        <f t="shared" si="1"/>
        <v/>
      </c>
      <c r="AI5" s="52" t="str">
        <f t="shared" si="1"/>
        <v/>
      </c>
      <c r="AJ5" s="52" t="str">
        <f t="shared" si="1"/>
        <v/>
      </c>
      <c r="AK5" s="52" t="str">
        <f t="shared" si="1"/>
        <v/>
      </c>
      <c r="AL5" s="52" t="str">
        <f t="shared" si="1"/>
        <v/>
      </c>
      <c r="AM5" s="52" t="str">
        <f t="shared" si="1"/>
        <v/>
      </c>
      <c r="AN5" s="52" t="str">
        <f t="shared" si="1"/>
        <v/>
      </c>
      <c r="AO5" s="52" t="str">
        <f t="shared" si="1"/>
        <v/>
      </c>
      <c r="AP5" s="52" t="str">
        <f t="shared" si="1"/>
        <v/>
      </c>
      <c r="AQ5" s="52" t="str">
        <f t="shared" si="1"/>
        <v/>
      </c>
      <c r="BX5" s="109"/>
      <c r="BY5" s="113">
        <v>520</v>
      </c>
      <c r="BZ5" s="138" t="s">
        <v>528</v>
      </c>
      <c r="CA5" s="109"/>
      <c r="CY5" s="108">
        <f>+IF(J14=BZ5,0,1)</f>
        <v>0</v>
      </c>
      <c r="EE5" s="108" t="str">
        <f>+Poznamky_k_UZ!I36&amp;Poznamky_k_UZ!J36&amp;Poznamky_k_UZ!K36&amp;Poznamky_k_UZ!L36&amp;Poznamky_k_UZ!M36&amp;Poznamky_k_UZ!N36&amp;Poznamky_k_UZ!O36&amp;Poznamky_k_UZ!P36&amp;Poznamky_k_UZ!Q36&amp;Poznamky_k_UZ!R36&amp;Poznamky_k_UZ!S36&amp;Poznamky_k_UZ!T36&amp;Poznamky_k_UZ!U36&amp;Poznamky_k_UZ!V36&amp;Poznamky_k_UZ!W36&amp;Poznamky_k_UZ!X36&amp;Poznamky_k_UZ!Y36&amp;Poznamky_k_UZ!Z36&amp;Poznamky_k_UZ!AA36&amp;Poznamky_k_UZ!AB36&amp;Poznamky_k_UZ!AC36&amp;Poznamky_k_UZ!AD36&amp;Poznamky_k_UZ!AE36&amp;Poznamky_k_UZ!AF36&amp;Poznamky_k_UZ!AG36</f>
        <v xml:space="preserve">Bratislava </v>
      </c>
      <c r="EF5" s="138"/>
    </row>
    <row r="6" spans="1:141" x14ac:dyDescent="0.25">
      <c r="A6" s="33"/>
      <c r="B6" s="164" t="s">
        <v>156</v>
      </c>
      <c r="C6" s="164"/>
      <c r="D6" s="164"/>
      <c r="E6" s="164"/>
      <c r="F6" s="164"/>
      <c r="G6" s="164"/>
      <c r="H6" s="164"/>
      <c r="I6" s="107"/>
      <c r="J6" s="2" t="s">
        <v>528</v>
      </c>
      <c r="K6" s="105"/>
      <c r="M6" s="52" t="str">
        <f t="shared" ref="M6:AH6" si="2">MID($J$11,M1,1)</f>
        <v>T</v>
      </c>
      <c r="N6" s="52" t="str">
        <f t="shared" si="2"/>
        <v>o</v>
      </c>
      <c r="O6" s="52" t="str">
        <f t="shared" si="2"/>
        <v>m</v>
      </c>
      <c r="P6" s="52" t="str">
        <f t="shared" si="2"/>
        <v>á</v>
      </c>
      <c r="Q6" s="52" t="str">
        <f t="shared" si="2"/>
        <v>š</v>
      </c>
      <c r="R6" s="52" t="str">
        <f t="shared" si="2"/>
        <v>i</v>
      </c>
      <c r="S6" s="52" t="str">
        <f t="shared" si="2"/>
        <v>k</v>
      </c>
      <c r="T6" s="52" t="str">
        <f t="shared" si="2"/>
        <v>o</v>
      </c>
      <c r="U6" s="52" t="str">
        <f t="shared" si="2"/>
        <v>v</v>
      </c>
      <c r="V6" s="52" t="str">
        <f t="shared" si="2"/>
        <v>a</v>
      </c>
      <c r="W6" s="52" t="str">
        <f t="shared" si="2"/>
        <v xml:space="preserve"> </v>
      </c>
      <c r="X6" s="52" t="str">
        <f t="shared" si="2"/>
        <v xml:space="preserve"> </v>
      </c>
      <c r="Y6" s="52" t="str">
        <f t="shared" si="2"/>
        <v>2</v>
      </c>
      <c r="Z6" s="52" t="str">
        <f t="shared" si="2"/>
        <v>0</v>
      </c>
      <c r="AA6" s="52" t="str">
        <f t="shared" si="2"/>
        <v/>
      </c>
      <c r="AB6" s="52" t="str">
        <f t="shared" si="2"/>
        <v/>
      </c>
      <c r="AC6" s="52" t="str">
        <f t="shared" si="2"/>
        <v/>
      </c>
      <c r="AD6" s="52" t="str">
        <f t="shared" si="2"/>
        <v/>
      </c>
      <c r="AE6" s="52" t="str">
        <f t="shared" si="2"/>
        <v/>
      </c>
      <c r="AF6" s="52" t="str">
        <f t="shared" si="2"/>
        <v/>
      </c>
      <c r="AG6" s="52" t="str">
        <f t="shared" si="2"/>
        <v/>
      </c>
      <c r="AH6" s="52" t="str">
        <f t="shared" si="2"/>
        <v/>
      </c>
      <c r="AI6" s="52" t="str">
        <f t="shared" ref="AI6:AQ6" si="3">MID($J$11,AI1,1)</f>
        <v/>
      </c>
      <c r="AJ6" s="52" t="str">
        <f t="shared" si="3"/>
        <v/>
      </c>
      <c r="AK6" s="52" t="str">
        <f t="shared" si="3"/>
        <v/>
      </c>
      <c r="AL6" s="52" t="str">
        <f t="shared" si="3"/>
        <v/>
      </c>
      <c r="AM6" s="52" t="str">
        <f t="shared" si="3"/>
        <v/>
      </c>
      <c r="AN6" s="52" t="str">
        <f t="shared" si="3"/>
        <v/>
      </c>
      <c r="AO6" s="52" t="str">
        <f t="shared" si="3"/>
        <v/>
      </c>
      <c r="AP6" s="52" t="str">
        <f t="shared" si="3"/>
        <v/>
      </c>
      <c r="AQ6" s="52" t="str">
        <f t="shared" si="3"/>
        <v/>
      </c>
      <c r="BX6" s="110"/>
      <c r="BY6" s="113">
        <v>141</v>
      </c>
      <c r="BZ6" s="138"/>
      <c r="CA6" s="110"/>
      <c r="CY6" s="108">
        <f>+SUM(CY1:CY5)</f>
        <v>0</v>
      </c>
      <c r="EE6" s="108" t="str">
        <f>+Poznamky_k_UZ!C36&amp;Poznamky_k_UZ!D36&amp;Poznamky_k_UZ!E36&amp;Poznamky_k_UZ!F36&amp;Poznamky_k_UZ!G36</f>
        <v>82909</v>
      </c>
    </row>
    <row r="7" spans="1:141" x14ac:dyDescent="0.25">
      <c r="A7" s="33"/>
      <c r="B7" s="33"/>
      <c r="C7" s="33"/>
      <c r="D7" s="33"/>
      <c r="E7" s="33"/>
      <c r="F7" s="33"/>
      <c r="G7" s="33"/>
      <c r="I7" s="105"/>
      <c r="K7" s="105"/>
      <c r="M7" s="52" t="str">
        <f>MID($J$11,M2,1)</f>
        <v/>
      </c>
      <c r="N7" s="52" t="str">
        <f t="shared" ref="N7:AQ7" si="4">MID($J$11,N2,1)</f>
        <v/>
      </c>
      <c r="O7" s="52" t="str">
        <f t="shared" si="4"/>
        <v/>
      </c>
      <c r="P7" s="52" t="str">
        <f t="shared" si="4"/>
        <v/>
      </c>
      <c r="Q7" s="52" t="str">
        <f t="shared" si="4"/>
        <v/>
      </c>
      <c r="R7" s="52" t="str">
        <f t="shared" si="4"/>
        <v/>
      </c>
      <c r="S7" s="52" t="str">
        <f t="shared" si="4"/>
        <v/>
      </c>
      <c r="T7" s="52" t="str">
        <f t="shared" si="4"/>
        <v/>
      </c>
      <c r="U7" s="52" t="str">
        <f t="shared" si="4"/>
        <v/>
      </c>
      <c r="V7" s="52" t="str">
        <f t="shared" si="4"/>
        <v/>
      </c>
      <c r="W7" s="52" t="str">
        <f t="shared" si="4"/>
        <v/>
      </c>
      <c r="X7" s="52" t="str">
        <f t="shared" si="4"/>
        <v/>
      </c>
      <c r="Y7" s="52" t="str">
        <f t="shared" si="4"/>
        <v/>
      </c>
      <c r="Z7" s="52" t="str">
        <f t="shared" si="4"/>
        <v/>
      </c>
      <c r="AA7" s="52" t="str">
        <f t="shared" si="4"/>
        <v/>
      </c>
      <c r="AB7" s="52" t="str">
        <f t="shared" si="4"/>
        <v/>
      </c>
      <c r="AC7" s="52" t="str">
        <f t="shared" si="4"/>
        <v/>
      </c>
      <c r="AD7" s="52" t="str">
        <f t="shared" si="4"/>
        <v/>
      </c>
      <c r="AE7" s="52" t="str">
        <f t="shared" si="4"/>
        <v/>
      </c>
      <c r="AF7" s="52" t="str">
        <f t="shared" si="4"/>
        <v/>
      </c>
      <c r="AG7" s="52" t="str">
        <f t="shared" si="4"/>
        <v/>
      </c>
      <c r="AH7" s="52" t="str">
        <f t="shared" si="4"/>
        <v/>
      </c>
      <c r="AI7" s="52" t="str">
        <f t="shared" si="4"/>
        <v/>
      </c>
      <c r="AJ7" s="52" t="str">
        <f t="shared" si="4"/>
        <v/>
      </c>
      <c r="AK7" s="52" t="str">
        <f t="shared" si="4"/>
        <v/>
      </c>
      <c r="AL7" s="52" t="str">
        <f t="shared" si="4"/>
        <v/>
      </c>
      <c r="AM7" s="52" t="str">
        <f t="shared" si="4"/>
        <v/>
      </c>
      <c r="AN7" s="52" t="str">
        <f t="shared" si="4"/>
        <v/>
      </c>
      <c r="AO7" s="52" t="str">
        <f t="shared" si="4"/>
        <v/>
      </c>
      <c r="AP7" s="52" t="str">
        <f t="shared" si="4"/>
        <v/>
      </c>
      <c r="AQ7" s="52" t="str">
        <f t="shared" si="4"/>
        <v/>
      </c>
      <c r="BX7" s="110"/>
      <c r="BY7" s="113">
        <v>150</v>
      </c>
      <c r="BZ7" s="138"/>
      <c r="CA7" s="110"/>
    </row>
    <row r="8" spans="1:141" x14ac:dyDescent="0.25">
      <c r="I8" s="105"/>
      <c r="K8" s="105"/>
      <c r="M8" s="52" t="str">
        <f>MID($J$14,M1,1)</f>
        <v>8</v>
      </c>
      <c r="N8" s="52" t="str">
        <f>MID($J$14,N1,1)</f>
        <v>2</v>
      </c>
      <c r="O8" s="52" t="str">
        <f>MID($J$14,O1,1)</f>
        <v>9</v>
      </c>
      <c r="P8" s="52" t="str">
        <f>MID($J$14,P1,1)</f>
        <v>0</v>
      </c>
      <c r="Q8" s="52" t="str">
        <f>MID($J$14,Q1,1)</f>
        <v>9</v>
      </c>
      <c r="BX8" s="110"/>
      <c r="BY8" s="113">
        <v>187</v>
      </c>
      <c r="BZ8" s="138"/>
      <c r="CA8" s="110"/>
    </row>
    <row r="9" spans="1:141" x14ac:dyDescent="0.25">
      <c r="I9" s="105"/>
      <c r="K9" s="105"/>
      <c r="M9" s="52" t="str">
        <f t="shared" ref="M9:AK9" si="5">MID($J$13,M1,1)</f>
        <v>B</v>
      </c>
      <c r="N9" s="52" t="str">
        <f t="shared" si="5"/>
        <v>r</v>
      </c>
      <c r="O9" s="52" t="str">
        <f t="shared" si="5"/>
        <v>a</v>
      </c>
      <c r="P9" s="52" t="str">
        <f t="shared" si="5"/>
        <v>t</v>
      </c>
      <c r="Q9" s="52" t="str">
        <f t="shared" si="5"/>
        <v>i</v>
      </c>
      <c r="R9" s="52" t="str">
        <f t="shared" si="5"/>
        <v>s</v>
      </c>
      <c r="S9" s="52" t="str">
        <f t="shared" si="5"/>
        <v>l</v>
      </c>
      <c r="T9" s="52" t="str">
        <f t="shared" si="5"/>
        <v>a</v>
      </c>
      <c r="U9" s="52" t="str">
        <f t="shared" si="5"/>
        <v>v</v>
      </c>
      <c r="V9" s="52" t="str">
        <f t="shared" si="5"/>
        <v>a</v>
      </c>
      <c r="W9" s="52" t="str">
        <f t="shared" si="5"/>
        <v xml:space="preserve"> </v>
      </c>
      <c r="X9" s="52" t="str">
        <f t="shared" si="5"/>
        <v/>
      </c>
      <c r="Y9" s="52" t="str">
        <f t="shared" si="5"/>
        <v/>
      </c>
      <c r="Z9" s="52" t="str">
        <f t="shared" si="5"/>
        <v/>
      </c>
      <c r="AA9" s="52" t="str">
        <f t="shared" si="5"/>
        <v/>
      </c>
      <c r="AB9" s="52" t="str">
        <f t="shared" si="5"/>
        <v/>
      </c>
      <c r="AC9" s="52" t="str">
        <f t="shared" si="5"/>
        <v/>
      </c>
      <c r="AD9" s="52" t="str">
        <f t="shared" si="5"/>
        <v/>
      </c>
      <c r="AE9" s="52" t="str">
        <f t="shared" si="5"/>
        <v/>
      </c>
      <c r="AF9" s="52" t="str">
        <f t="shared" si="5"/>
        <v/>
      </c>
      <c r="AG9" s="52" t="str">
        <f t="shared" si="5"/>
        <v/>
      </c>
      <c r="AH9" s="52" t="str">
        <f t="shared" si="5"/>
        <v/>
      </c>
      <c r="AI9" s="52" t="str">
        <f t="shared" si="5"/>
        <v/>
      </c>
      <c r="AJ9" s="52" t="str">
        <f t="shared" si="5"/>
        <v/>
      </c>
      <c r="AK9" s="52" t="str">
        <f t="shared" si="5"/>
        <v/>
      </c>
      <c r="BX9" s="110"/>
      <c r="BY9" s="113">
        <v>665</v>
      </c>
      <c r="BZ9" s="138"/>
      <c r="CA9" s="110"/>
    </row>
    <row r="10" spans="1:141" x14ac:dyDescent="0.25">
      <c r="I10" s="105"/>
      <c r="J10" s="141" t="s">
        <v>524</v>
      </c>
      <c r="K10" s="105"/>
      <c r="BX10" s="110"/>
      <c r="BY10" s="113">
        <v>154</v>
      </c>
      <c r="BZ10" s="138"/>
      <c r="CA10" s="110"/>
    </row>
    <row r="11" spans="1:141" x14ac:dyDescent="0.25">
      <c r="F11" s="91"/>
      <c r="I11" s="105"/>
      <c r="J11" s="141" t="s">
        <v>529</v>
      </c>
      <c r="K11" s="105"/>
      <c r="BX11" s="110"/>
      <c r="BY11" s="113">
        <v>894</v>
      </c>
      <c r="CA11" s="110"/>
    </row>
    <row r="12" spans="1:141" x14ac:dyDescent="0.25">
      <c r="I12" s="105"/>
      <c r="J12" s="141"/>
      <c r="K12" s="105"/>
      <c r="BX12" s="110"/>
      <c r="BY12" s="113">
        <v>182</v>
      </c>
      <c r="CA12" s="110"/>
    </row>
    <row r="13" spans="1:141" x14ac:dyDescent="0.25">
      <c r="I13" s="105"/>
      <c r="J13" s="141" t="s">
        <v>527</v>
      </c>
      <c r="K13" s="105"/>
      <c r="BX13" s="110"/>
      <c r="BY13" s="113">
        <v>526</v>
      </c>
      <c r="CA13" s="110"/>
    </row>
    <row r="14" spans="1:141" x14ac:dyDescent="0.25">
      <c r="I14" s="105"/>
      <c r="J14" s="141" t="s">
        <v>528</v>
      </c>
      <c r="K14" s="105"/>
      <c r="BX14" s="110"/>
      <c r="BY14" s="113">
        <v>684</v>
      </c>
      <c r="CA14" s="110"/>
    </row>
    <row r="15" spans="1:141" x14ac:dyDescent="0.25">
      <c r="I15" s="105"/>
      <c r="J15" s="105"/>
      <c r="K15" s="105"/>
      <c r="BX15" s="110"/>
      <c r="BY15" s="113">
        <v>130</v>
      </c>
      <c r="CA15" s="110"/>
    </row>
    <row r="16" spans="1:141" x14ac:dyDescent="0.25">
      <c r="BX16" s="110"/>
      <c r="BY16" s="113">
        <v>977</v>
      </c>
      <c r="CA16" s="110"/>
    </row>
    <row r="17" spans="1:79" x14ac:dyDescent="0.25">
      <c r="BX17" s="110"/>
      <c r="BY17" s="113">
        <v>149</v>
      </c>
      <c r="CA17" s="110"/>
    </row>
    <row r="18" spans="1:79" x14ac:dyDescent="0.25">
      <c r="BX18" s="110"/>
      <c r="BY18" s="113">
        <v>299</v>
      </c>
      <c r="CA18" s="110"/>
    </row>
    <row r="19" spans="1:79" x14ac:dyDescent="0.25">
      <c r="J19" s="91"/>
      <c r="BX19" s="110"/>
      <c r="BY19" s="113">
        <v>185</v>
      </c>
      <c r="CA19" s="110"/>
    </row>
    <row r="20" spans="1:79" x14ac:dyDescent="0.25">
      <c r="J20" s="91"/>
      <c r="BX20" s="110"/>
      <c r="BY20" s="113">
        <v>1084</v>
      </c>
      <c r="CA20" s="110"/>
    </row>
    <row r="21" spans="1:79" x14ac:dyDescent="0.25">
      <c r="A21" s="112" t="s">
        <v>212</v>
      </c>
      <c r="B21" s="108"/>
      <c r="C21" s="108"/>
      <c r="BX21" s="110"/>
      <c r="BY21" s="113">
        <v>133</v>
      </c>
      <c r="CA21" s="110"/>
    </row>
    <row r="22" spans="1:79" x14ac:dyDescent="0.25">
      <c r="A22" s="112" t="s">
        <v>210</v>
      </c>
      <c r="B22" s="108"/>
      <c r="C22" s="108"/>
      <c r="J22" s="163" t="str">
        <f>+IF(CY6=0,"",A21&amp;" "&amp;A22&amp;" "&amp;A23&amp;" "&amp;A24)</f>
        <v/>
      </c>
      <c r="BX22" s="110"/>
      <c r="BY22" s="113">
        <v>507</v>
      </c>
      <c r="CA22" s="110"/>
    </row>
    <row r="23" spans="1:79" x14ac:dyDescent="0.25">
      <c r="A23" s="112" t="s">
        <v>213</v>
      </c>
      <c r="B23" s="108" t="s">
        <v>19</v>
      </c>
      <c r="C23" s="108"/>
      <c r="J23" s="163"/>
      <c r="BX23" s="110"/>
      <c r="BY23" s="113">
        <v>156</v>
      </c>
      <c r="CA23" s="110"/>
    </row>
    <row r="24" spans="1:79" x14ac:dyDescent="0.25">
      <c r="A24" s="112" t="s">
        <v>211</v>
      </c>
      <c r="B24" s="108"/>
      <c r="C24" s="108"/>
      <c r="J24" s="163"/>
      <c r="BX24" s="110"/>
      <c r="BY24" s="113">
        <v>905</v>
      </c>
      <c r="CA24" s="110"/>
    </row>
    <row r="25" spans="1:79" x14ac:dyDescent="0.25">
      <c r="J25" s="163"/>
      <c r="BX25" s="110"/>
      <c r="BY25" s="113">
        <v>167</v>
      </c>
      <c r="CA25" s="110"/>
    </row>
    <row r="26" spans="1:79" x14ac:dyDescent="0.25">
      <c r="J26" s="163"/>
      <c r="BX26" s="110"/>
      <c r="BY26" s="113">
        <v>107</v>
      </c>
      <c r="CA26" s="110"/>
    </row>
    <row r="27" spans="1:79" x14ac:dyDescent="0.25">
      <c r="J27" s="163"/>
      <c r="BX27" s="110"/>
      <c r="BY27" s="113">
        <v>137</v>
      </c>
      <c r="CA27" s="110"/>
    </row>
    <row r="28" spans="1:79" x14ac:dyDescent="0.25">
      <c r="J28" s="163"/>
      <c r="BX28" s="110"/>
      <c r="BY28" s="113">
        <v>352</v>
      </c>
      <c r="CA28" s="110"/>
    </row>
    <row r="29" spans="1:79" x14ac:dyDescent="0.25">
      <c r="BX29" s="110"/>
      <c r="BY29" s="113">
        <v>114</v>
      </c>
      <c r="CA29" s="110"/>
    </row>
    <row r="30" spans="1:79" x14ac:dyDescent="0.25">
      <c r="BX30" s="110"/>
      <c r="BY30" s="113">
        <v>747</v>
      </c>
      <c r="CA30" s="110"/>
    </row>
    <row r="31" spans="1:79" x14ac:dyDescent="0.25">
      <c r="BX31" s="110"/>
      <c r="BY31" s="113">
        <v>113</v>
      </c>
      <c r="CA31" s="110"/>
    </row>
    <row r="32" spans="1:79" x14ac:dyDescent="0.25">
      <c r="BX32" s="110"/>
      <c r="BY32" s="113">
        <v>7</v>
      </c>
      <c r="CA32" s="110"/>
    </row>
    <row r="33" spans="76:79" x14ac:dyDescent="0.25">
      <c r="BX33" s="110"/>
      <c r="BY33" s="113">
        <v>144</v>
      </c>
      <c r="CA33" s="110"/>
    </row>
    <row r="34" spans="76:79" x14ac:dyDescent="0.25">
      <c r="BX34" s="110"/>
      <c r="BY34" s="113">
        <v>1120</v>
      </c>
      <c r="CA34" s="110"/>
    </row>
    <row r="35" spans="76:79" x14ac:dyDescent="0.25">
      <c r="BX35" s="110"/>
      <c r="BY35" s="113">
        <v>1</v>
      </c>
      <c r="CA35" s="110"/>
    </row>
    <row r="36" spans="76:79" x14ac:dyDescent="0.25">
      <c r="BX36" s="110"/>
      <c r="BY36" s="113">
        <v>516</v>
      </c>
      <c r="CA36" s="110"/>
    </row>
    <row r="37" spans="76:79" x14ac:dyDescent="0.25">
      <c r="BX37" s="110"/>
      <c r="BY37" s="113">
        <v>192</v>
      </c>
      <c r="CA37" s="110"/>
    </row>
    <row r="38" spans="76:79" x14ac:dyDescent="0.25">
      <c r="BX38" s="110"/>
      <c r="BY38" s="113">
        <v>196</v>
      </c>
      <c r="CA38" s="110"/>
    </row>
    <row r="39" spans="76:79" x14ac:dyDescent="0.25">
      <c r="BX39" s="110"/>
      <c r="BY39" s="113">
        <v>139</v>
      </c>
      <c r="CA39" s="110"/>
    </row>
    <row r="40" spans="76:79" x14ac:dyDescent="0.25">
      <c r="BX40" s="110"/>
      <c r="BY40" s="113">
        <v>172</v>
      </c>
      <c r="CA40" s="110"/>
    </row>
    <row r="41" spans="76:79" x14ac:dyDescent="0.25">
      <c r="BX41" s="110"/>
      <c r="BY41" s="113">
        <v>867</v>
      </c>
      <c r="CA41" s="110"/>
    </row>
    <row r="42" spans="76:79" x14ac:dyDescent="0.25">
      <c r="BX42" s="110"/>
      <c r="BY42" s="113">
        <v>145</v>
      </c>
      <c r="CA42" s="110"/>
    </row>
    <row r="43" spans="76:79" x14ac:dyDescent="0.25">
      <c r="BX43" s="110"/>
      <c r="BY43" s="113">
        <v>9</v>
      </c>
      <c r="CA43" s="110"/>
    </row>
    <row r="44" spans="76:79" x14ac:dyDescent="0.25">
      <c r="BX44" s="110"/>
      <c r="BY44" s="113">
        <v>169</v>
      </c>
      <c r="CA44" s="110"/>
    </row>
    <row r="45" spans="76:79" x14ac:dyDescent="0.25">
      <c r="BX45" s="110"/>
      <c r="BY45" s="113">
        <v>798</v>
      </c>
      <c r="CA45" s="110"/>
    </row>
    <row r="46" spans="76:79" x14ac:dyDescent="0.25">
      <c r="BX46" s="110"/>
      <c r="BY46" s="113">
        <v>203</v>
      </c>
      <c r="CA46" s="110"/>
    </row>
    <row r="47" spans="76:79" x14ac:dyDescent="0.25">
      <c r="BX47" s="110"/>
      <c r="BY47" s="113">
        <v>1103</v>
      </c>
      <c r="CA47" s="110"/>
    </row>
    <row r="48" spans="76:79" x14ac:dyDescent="0.25">
      <c r="BX48" s="110"/>
      <c r="BY48" s="113">
        <v>111</v>
      </c>
      <c r="CA48" s="110"/>
    </row>
    <row r="49" spans="76:79" x14ac:dyDescent="0.25">
      <c r="BX49" s="110"/>
      <c r="BY49" s="113">
        <v>361</v>
      </c>
      <c r="CA49" s="110"/>
    </row>
    <row r="50" spans="76:79" x14ac:dyDescent="0.25">
      <c r="BX50" s="110"/>
      <c r="BY50" s="113">
        <v>137</v>
      </c>
      <c r="CA50" s="110"/>
    </row>
    <row r="51" spans="76:79" x14ac:dyDescent="0.25">
      <c r="BX51" s="110"/>
      <c r="BY51" s="113">
        <v>663</v>
      </c>
      <c r="CA51" s="110"/>
    </row>
    <row r="52" spans="76:79" x14ac:dyDescent="0.25">
      <c r="BX52" s="110"/>
      <c r="BY52" s="113">
        <v>162</v>
      </c>
      <c r="CA52" s="110"/>
    </row>
    <row r="53" spans="76:79" x14ac:dyDescent="0.25">
      <c r="BX53" s="110"/>
      <c r="BY53" s="113">
        <v>1073</v>
      </c>
      <c r="CA53" s="110"/>
    </row>
    <row r="54" spans="76:79" x14ac:dyDescent="0.25">
      <c r="BX54" s="110"/>
      <c r="BY54" s="113">
        <v>1071</v>
      </c>
      <c r="CA54" s="110"/>
    </row>
    <row r="55" spans="76:79" x14ac:dyDescent="0.25">
      <c r="BX55" s="110"/>
      <c r="BY55" s="113">
        <v>134</v>
      </c>
      <c r="CA55" s="110"/>
    </row>
    <row r="56" spans="76:79" x14ac:dyDescent="0.25">
      <c r="BX56" s="110"/>
      <c r="BY56" s="113">
        <v>856</v>
      </c>
      <c r="CA56" s="110"/>
    </row>
    <row r="57" spans="76:79" x14ac:dyDescent="0.25">
      <c r="BX57" s="110"/>
      <c r="BY57" s="113">
        <v>158</v>
      </c>
      <c r="CA57" s="110"/>
    </row>
    <row r="58" spans="76:79" x14ac:dyDescent="0.25">
      <c r="BX58" s="110"/>
      <c r="BY58" s="113">
        <v>1034</v>
      </c>
      <c r="CA58" s="110"/>
    </row>
    <row r="59" spans="76:79" x14ac:dyDescent="0.25">
      <c r="BX59" s="110"/>
      <c r="BY59" s="113">
        <v>113</v>
      </c>
      <c r="CA59" s="110"/>
    </row>
    <row r="60" spans="76:79" x14ac:dyDescent="0.25">
      <c r="BX60" s="110"/>
      <c r="BY60" s="113">
        <v>1072</v>
      </c>
      <c r="CA60" s="110"/>
    </row>
    <row r="61" spans="76:79" x14ac:dyDescent="0.25">
      <c r="BX61" s="110"/>
      <c r="BY61" s="113">
        <v>171</v>
      </c>
      <c r="CA61" s="110"/>
    </row>
    <row r="62" spans="76:79" x14ac:dyDescent="0.25">
      <c r="BX62" s="110"/>
      <c r="BY62" s="113">
        <v>387</v>
      </c>
      <c r="CA62" s="110"/>
    </row>
    <row r="63" spans="76:79" x14ac:dyDescent="0.25">
      <c r="BX63" s="110"/>
      <c r="BY63" s="113">
        <v>174</v>
      </c>
      <c r="CA63" s="110"/>
    </row>
    <row r="64" spans="76:79" x14ac:dyDescent="0.25">
      <c r="BX64" s="110"/>
      <c r="BY64" s="113">
        <v>883</v>
      </c>
      <c r="CA64" s="110"/>
    </row>
    <row r="65" spans="76:137" x14ac:dyDescent="0.25">
      <c r="BX65" s="110"/>
      <c r="BY65" s="113">
        <v>154</v>
      </c>
      <c r="CA65" s="110"/>
    </row>
    <row r="66" spans="76:137" x14ac:dyDescent="0.25">
      <c r="BX66" s="110"/>
      <c r="BY66" s="113">
        <v>147</v>
      </c>
      <c r="CA66" s="110"/>
    </row>
    <row r="67" spans="76:137" x14ac:dyDescent="0.25">
      <c r="BX67" s="110"/>
      <c r="BY67" s="113">
        <v>0</v>
      </c>
      <c r="CA67" s="110"/>
    </row>
    <row r="68" spans="76:137" x14ac:dyDescent="0.25">
      <c r="BX68" s="110"/>
      <c r="BY68" s="113">
        <v>129</v>
      </c>
      <c r="CA68" s="110"/>
    </row>
    <row r="69" spans="76:137" x14ac:dyDescent="0.25">
      <c r="BX69" s="110"/>
      <c r="BY69" s="113">
        <v>133</v>
      </c>
      <c r="CA69" s="110"/>
    </row>
    <row r="70" spans="76:137" x14ac:dyDescent="0.25">
      <c r="BX70" s="110"/>
      <c r="BY70" s="113">
        <v>335</v>
      </c>
      <c r="CA70" s="110"/>
    </row>
    <row r="71" spans="76:137" x14ac:dyDescent="0.25">
      <c r="BX71" s="110"/>
      <c r="BY71" s="113">
        <v>179</v>
      </c>
      <c r="CA71" s="110"/>
    </row>
    <row r="72" spans="76:137" x14ac:dyDescent="0.25">
      <c r="BX72" s="110"/>
      <c r="BY72" s="113">
        <v>381</v>
      </c>
      <c r="CA72" s="110"/>
    </row>
    <row r="73" spans="76:137" x14ac:dyDescent="0.25">
      <c r="BX73" s="110"/>
      <c r="BY73" s="113">
        <v>150</v>
      </c>
      <c r="CA73" s="110"/>
    </row>
    <row r="74" spans="76:137" x14ac:dyDescent="0.25">
      <c r="BX74" s="110"/>
      <c r="BY74" s="113">
        <v>29</v>
      </c>
      <c r="CA74" s="110"/>
      <c r="EE74" s="108">
        <f>+IF(MID($J$14,1,5)=MID($EE$6,1,5),0,1)</f>
        <v>0</v>
      </c>
      <c r="EF74" s="137">
        <v>1</v>
      </c>
      <c r="EG74" s="108">
        <f>+IF(MID($J$14,1,5)=MID($EE$6,1,5),0,1)</f>
        <v>0</v>
      </c>
    </row>
    <row r="75" spans="76:137" x14ac:dyDescent="0.25">
      <c r="BX75" s="110"/>
      <c r="BY75" s="113">
        <v>175</v>
      </c>
      <c r="CA75" s="110"/>
      <c r="EE75" s="108">
        <f>+IF(MID($J$10,1,10)=MID($EE$2,1,10),4,1)</f>
        <v>4</v>
      </c>
      <c r="EG75" s="108">
        <f>+IF(MID($J$10,1,10)=MID($EE$2,1,10),4,1)</f>
        <v>4</v>
      </c>
    </row>
    <row r="76" spans="76:137" x14ac:dyDescent="0.25">
      <c r="BX76" s="110"/>
      <c r="BY76" s="113">
        <v>386</v>
      </c>
      <c r="BZ76" s="137">
        <v>29</v>
      </c>
      <c r="CA76" s="110"/>
      <c r="EE76" s="108">
        <f>+IF(MID($J$10,1,10)=MID($EE$2,1,10),0,1)</f>
        <v>0</v>
      </c>
      <c r="EF76" s="137" t="s">
        <v>218</v>
      </c>
      <c r="EG76" s="108">
        <f>+IF(MID($J$10,1,10)=MID($EE$2,1,10),0,1)</f>
        <v>0</v>
      </c>
    </row>
    <row r="77" spans="76:137" x14ac:dyDescent="0.25">
      <c r="BX77" s="110"/>
      <c r="BY77" s="113">
        <v>131</v>
      </c>
      <c r="BZ77" s="137">
        <v>29</v>
      </c>
      <c r="CA77" s="110"/>
      <c r="EE77" s="108">
        <f>+IF(MID($J$11,1,10)=MID($EE$3,1,10),2,1)</f>
        <v>2</v>
      </c>
      <c r="EF77" s="137" t="s">
        <v>218</v>
      </c>
      <c r="EG77" s="108">
        <f>+IF(MID($J$11,1,10)=MID($EE$3,1,10),2,1)</f>
        <v>2</v>
      </c>
    </row>
    <row r="78" spans="76:137" x14ac:dyDescent="0.25">
      <c r="BX78" s="110"/>
      <c r="BY78" s="113">
        <v>448</v>
      </c>
      <c r="BZ78" s="137">
        <v>29</v>
      </c>
      <c r="CA78" s="110"/>
      <c r="EE78" s="108">
        <f>+IF(MID($J$11,1,10)=MID($EE$3,1,10),2,1)</f>
        <v>2</v>
      </c>
      <c r="EF78" s="137" t="s">
        <v>218</v>
      </c>
      <c r="EG78" s="108">
        <f>+IF(MID($J$11,1,10)=MID($EE$3,1,10),2,1)</f>
        <v>2</v>
      </c>
    </row>
    <row r="79" spans="76:137" x14ac:dyDescent="0.25">
      <c r="BX79" s="110"/>
      <c r="BY79" s="113">
        <v>138</v>
      </c>
      <c r="CA79" s="110"/>
      <c r="EE79" s="108">
        <f>+IF(MID($J$10,1,10)=MID($EE$2,1,10),4,1)</f>
        <v>4</v>
      </c>
      <c r="EG79" s="108">
        <f>+IF(MID($J$10,1,10)=MID($EE$2,1,10),4,1)</f>
        <v>4</v>
      </c>
    </row>
    <row r="80" spans="76:137" x14ac:dyDescent="0.25">
      <c r="BX80" s="110"/>
      <c r="BY80" s="113">
        <v>187</v>
      </c>
      <c r="CA80" s="110"/>
      <c r="EE80" s="108">
        <f>+IF(MID($J$11,1,10)=MID($EE$3,1,10),2,1)</f>
        <v>2</v>
      </c>
      <c r="EG80" s="108">
        <f>+IF(MID($J$11,1,10)=MID($EE$3,1,10),2,1)</f>
        <v>2</v>
      </c>
    </row>
    <row r="81" spans="76:137" x14ac:dyDescent="0.25">
      <c r="BX81" s="110"/>
      <c r="BY81" s="113">
        <v>31</v>
      </c>
      <c r="CA81" s="110"/>
      <c r="EE81" s="108">
        <f>+IF(MID($J$14,1,5)=MID($EE$6,1,5),0,1)</f>
        <v>0</v>
      </c>
      <c r="EF81" s="137">
        <v>2</v>
      </c>
      <c r="EG81" s="108">
        <f>+IF(MID($J$14,1,5)=MID($EE$6,1,5),0,1)</f>
        <v>0</v>
      </c>
    </row>
    <row r="82" spans="76:137" x14ac:dyDescent="0.25">
      <c r="BX82" s="110"/>
      <c r="BY82" s="113">
        <v>7</v>
      </c>
      <c r="CA82" s="110"/>
      <c r="EE82" s="108">
        <f>+IF(MID($J$10,1,10)=MID($EE$2,1,10),1,2)</f>
        <v>1</v>
      </c>
      <c r="EG82" s="108">
        <f>+IF(MID($J$10,1,10)=MID($EE$2,1,10),1,2)</f>
        <v>1</v>
      </c>
    </row>
    <row r="83" spans="76:137" x14ac:dyDescent="0.25">
      <c r="BX83" s="110"/>
      <c r="BY83" s="113">
        <v>154</v>
      </c>
      <c r="CA83" s="110"/>
      <c r="EE83" s="108">
        <f>+IF(MID($J$10,1,10)=MID($EE$2,1,10),3,1)</f>
        <v>3</v>
      </c>
      <c r="EG83" s="108">
        <f>+IF(MID($J$10,1,10)=MID($EE$2,1,10),3,1)</f>
        <v>3</v>
      </c>
    </row>
    <row r="84" spans="76:137" x14ac:dyDescent="0.25">
      <c r="BX84" s="110"/>
      <c r="BY84" s="113">
        <v>111</v>
      </c>
      <c r="CA84" s="110"/>
      <c r="EE84" s="108">
        <f>+IF(MID($J$10,1,10)=MID($EE$2,1,10),1,2)</f>
        <v>1</v>
      </c>
      <c r="EG84" s="108">
        <f>+IF(MID($J$10,1,10)=MID($EE$2,1,10),1,2)</f>
        <v>1</v>
      </c>
    </row>
    <row r="85" spans="76:137" x14ac:dyDescent="0.25">
      <c r="BX85" s="110"/>
      <c r="BY85" s="113">
        <v>118</v>
      </c>
      <c r="CA85" s="110"/>
      <c r="EE85" s="108">
        <f>+IF(MID($J$11,1,10)=MID($EE$3,1,10),2,1)</f>
        <v>2</v>
      </c>
      <c r="EG85" s="108">
        <f>+IF(MID($J$11,1,10)=MID($EE$3,1,10),2,1)</f>
        <v>2</v>
      </c>
    </row>
    <row r="86" spans="76:137" x14ac:dyDescent="0.25">
      <c r="BX86" s="110"/>
      <c r="BY86" s="113">
        <v>324</v>
      </c>
      <c r="CA86" s="110"/>
      <c r="EE86" s="108">
        <f>+IF(MID($J$10,1,10)=MID($EE$2,1,10),1,2)</f>
        <v>1</v>
      </c>
      <c r="EG86" s="108">
        <f>+IF(MID($J$10,1,10)=MID($EE$2,1,10),1,2)</f>
        <v>1</v>
      </c>
    </row>
    <row r="87" spans="76:137" x14ac:dyDescent="0.25">
      <c r="BX87" s="110"/>
      <c r="BY87" s="108">
        <v>40</v>
      </c>
      <c r="CA87" s="110"/>
      <c r="EE87" s="108">
        <f>+IF(MID($J$14,1,5)=MID($EE$6,1,5),0,1)</f>
        <v>0</v>
      </c>
      <c r="EF87" s="137">
        <v>10</v>
      </c>
      <c r="EG87" s="108">
        <f>+IF(MID($J$14,1,5)=MID($EE$6,1,5),0,1)</f>
        <v>0</v>
      </c>
    </row>
    <row r="88" spans="76:137" x14ac:dyDescent="0.25">
      <c r="BX88" s="110"/>
      <c r="BY88" s="113">
        <v>515</v>
      </c>
      <c r="CA88" s="110"/>
      <c r="EE88" s="108">
        <f>+IF(MID($J$10,1,10)=MID($EE$2,1,10),0,1)</f>
        <v>0</v>
      </c>
      <c r="EG88" s="108">
        <f>+IF(MID($J$10,1,10)=MID($EE$2,1,10),0,1)</f>
        <v>0</v>
      </c>
    </row>
    <row r="89" spans="76:137" x14ac:dyDescent="0.25">
      <c r="BX89" s="110"/>
      <c r="BY89" s="113">
        <v>159</v>
      </c>
      <c r="CA89" s="110"/>
      <c r="EE89" s="108">
        <f>+IF(MID($J$10,1,10)=MID($EE$2,1,10),0,1)</f>
        <v>0</v>
      </c>
      <c r="EG89" s="108">
        <f>+IF(MID($J$10,1,10)=MID($EE$2,1,10),0,1)</f>
        <v>0</v>
      </c>
    </row>
    <row r="90" spans="76:137" x14ac:dyDescent="0.25">
      <c r="BX90" s="110"/>
      <c r="BY90" s="113">
        <v>435</v>
      </c>
      <c r="CA90" s="110"/>
      <c r="EE90" s="108">
        <f>+IF(MID($J$10,1,10)=MID($EE$2,1,10),1,2)</f>
        <v>1</v>
      </c>
      <c r="EG90" s="108">
        <f>+IF(MID($J$10,1,10)=MID($EE$2,1,10),1,2)</f>
        <v>1</v>
      </c>
    </row>
    <row r="91" spans="76:137" x14ac:dyDescent="0.25">
      <c r="BX91" s="110"/>
      <c r="BY91" s="113">
        <v>3</v>
      </c>
      <c r="CA91" s="110"/>
      <c r="EE91" s="108">
        <f>+IF(MID($J$10,1,10)=MID($EE$2,1,10),1,2)</f>
        <v>1</v>
      </c>
      <c r="EG91" s="108">
        <f>+IF(MID($J$10,1,10)=MID($EE$2,1,10),1,2)</f>
        <v>1</v>
      </c>
    </row>
    <row r="92" spans="76:137" x14ac:dyDescent="0.25">
      <c r="BX92" s="110"/>
      <c r="BY92" s="113">
        <v>996</v>
      </c>
      <c r="CA92" s="110"/>
      <c r="EE92" s="108">
        <f>+IF(MID($J$10,1,10)=MID($EE$2,1,10),3,1)</f>
        <v>3</v>
      </c>
      <c r="EG92" s="108">
        <f>+IF(MID($J$10,1,10)=MID($EE$2,1,10),3,1)</f>
        <v>3</v>
      </c>
    </row>
    <row r="93" spans="76:137" x14ac:dyDescent="0.25">
      <c r="BX93" s="110"/>
      <c r="BY93" s="113">
        <v>29</v>
      </c>
      <c r="CA93" s="110"/>
      <c r="EE93" s="108">
        <f>+IF(MID($J$10,1,10)=MID($EE$2,1,10),3,1)</f>
        <v>3</v>
      </c>
      <c r="EG93" s="108">
        <f>+IF(MID($J$10,1,10)=MID($EE$2,1,10),3,1)</f>
        <v>3</v>
      </c>
    </row>
    <row r="94" spans="76:137" x14ac:dyDescent="0.25">
      <c r="BX94" s="111"/>
      <c r="BY94" s="108">
        <v>16</v>
      </c>
      <c r="BZ94" s="139"/>
      <c r="CA94" s="111"/>
      <c r="EE94" s="108">
        <f>+IF(MID($J$14,1,5)=MID($EE$6,1,5),0,1)</f>
        <v>0</v>
      </c>
      <c r="EF94" s="139">
        <v>40916</v>
      </c>
      <c r="EG94" s="108">
        <f>+IF(MID($J$14,1,5)=MID($EE$6,1,5),0,1)</f>
        <v>0</v>
      </c>
    </row>
    <row r="95" spans="76:137" x14ac:dyDescent="0.25">
      <c r="BX95" s="110"/>
      <c r="BY95" s="113">
        <v>130</v>
      </c>
      <c r="CA95" s="110"/>
      <c r="EE95" s="108">
        <f>+IF(MID($J$10,1,10)=MID($EE$2,1,10),0,1)</f>
        <v>0</v>
      </c>
      <c r="EG95" s="108">
        <f>+IF(MID($J$10,1,10)=MID($EE$2,1,10),0,1)</f>
        <v>0</v>
      </c>
    </row>
    <row r="96" spans="76:137" x14ac:dyDescent="0.25">
      <c r="BX96" s="110"/>
      <c r="BY96" s="113">
        <v>455</v>
      </c>
      <c r="CA96" s="110"/>
      <c r="EE96" s="108">
        <f>+IF(MID($J$10,1,10)=MID($EE$2,1,10),1,2)</f>
        <v>1</v>
      </c>
      <c r="EG96" s="108">
        <f>+IF(MID($J$10,1,10)=MID($EE$2,1,10),1,2)</f>
        <v>1</v>
      </c>
    </row>
    <row r="97" spans="76:137" x14ac:dyDescent="0.25">
      <c r="BX97" s="110"/>
      <c r="BY97" s="108">
        <v>40</v>
      </c>
      <c r="CA97" s="110"/>
      <c r="EE97" s="108">
        <f>+IF(MID($J$14,1,5)=MID($EE$6,1,5),0,1)</f>
        <v>0</v>
      </c>
      <c r="EF97" s="137">
        <v>10</v>
      </c>
      <c r="EG97" s="108">
        <f>+IF(MID($J$14,1,5)=MID($EE$6,1,5),0,1)</f>
        <v>0</v>
      </c>
    </row>
    <row r="98" spans="76:137" x14ac:dyDescent="0.25">
      <c r="BX98" s="110"/>
      <c r="BY98" s="113">
        <v>161</v>
      </c>
      <c r="CA98" s="110"/>
      <c r="EE98" s="108">
        <f>+IF(MID($J$10,1,10)=MID($EE$2,1,10),3,1)</f>
        <v>3</v>
      </c>
      <c r="EG98" s="108">
        <f>+IF(MID($J$10,1,10)=MID($EE$2,1,10),3,1)</f>
        <v>3</v>
      </c>
    </row>
    <row r="99" spans="76:137" x14ac:dyDescent="0.25">
      <c r="BX99" s="110"/>
      <c r="BY99" s="113">
        <v>622</v>
      </c>
      <c r="CA99" s="110"/>
      <c r="EE99" s="108">
        <f>+IF(MID($J$10,1,10)=MID($EE$2,1,10),0,1)</f>
        <v>0</v>
      </c>
      <c r="EG99" s="108">
        <f>+IF(MID($J$10,1,10)=MID($EE$2,1,10),0,1)</f>
        <v>0</v>
      </c>
    </row>
    <row r="100" spans="76:137" x14ac:dyDescent="0.25">
      <c r="BX100" s="110"/>
      <c r="BY100" s="113">
        <v>166</v>
      </c>
      <c r="CA100" s="110"/>
      <c r="EE100" s="108">
        <f>+IF(MID($J$10,1,10)=MID($EE$2,1,10),3,1)</f>
        <v>3</v>
      </c>
      <c r="EG100" s="108">
        <f>+IF(MID($J$10,1,10)=MID($EE$2,1,10),3,1)</f>
        <v>3</v>
      </c>
    </row>
    <row r="101" spans="76:137" x14ac:dyDescent="0.25">
      <c r="BX101" s="110"/>
      <c r="BY101" s="108">
        <v>91</v>
      </c>
      <c r="CA101" s="110"/>
      <c r="EE101" s="108">
        <f>+IF(MID($J$14,1,5)=MID($EE$6,1,5),0,1)</f>
        <v>0</v>
      </c>
      <c r="EF101" s="137">
        <v>9</v>
      </c>
      <c r="EG101" s="108">
        <f>+IF(MID($J$14,1,5)=MID($EE$6,1,5),0,1)</f>
        <v>0</v>
      </c>
    </row>
    <row r="102" spans="76:137" x14ac:dyDescent="0.25">
      <c r="BX102" s="110"/>
      <c r="BY102" s="113">
        <v>198</v>
      </c>
      <c r="CA102" s="110"/>
      <c r="EE102" s="108">
        <f>+IF(MID($J$10,1,10)=MID($EE$2,1,10),3,1)</f>
        <v>3</v>
      </c>
      <c r="EG102" s="108">
        <f>+IF(MID($J$10,1,10)=MID($EE$2,1,10),3,1)</f>
        <v>3</v>
      </c>
    </row>
    <row r="103" spans="76:137" x14ac:dyDescent="0.25">
      <c r="BX103" s="110"/>
      <c r="BY103" s="113">
        <v>350</v>
      </c>
      <c r="CA103" s="110"/>
      <c r="EE103" s="108">
        <f>+IF(MID($J$10,1,10)=MID($EE$2,1,10),1,2)</f>
        <v>1</v>
      </c>
      <c r="EG103" s="108">
        <f>+IF(MID($J$10,1,10)=MID($EE$2,1,10),1,2)</f>
        <v>1</v>
      </c>
    </row>
    <row r="104" spans="76:137" x14ac:dyDescent="0.25">
      <c r="BX104" s="110"/>
      <c r="BY104" s="113">
        <v>29</v>
      </c>
      <c r="CA104" s="110"/>
      <c r="EE104" s="108">
        <f>+IF(MID($J$14,1,5)=MID($EE$6,1,5),0,1)</f>
        <v>0</v>
      </c>
      <c r="EF104" s="137">
        <v>1</v>
      </c>
      <c r="EG104" s="108">
        <f>+IF(MID($J$14,1,5)=MID($EE$6,1,5),0,1)</f>
        <v>0</v>
      </c>
    </row>
    <row r="105" spans="76:137" x14ac:dyDescent="0.25">
      <c r="BX105" s="110"/>
      <c r="BY105" s="113">
        <v>29</v>
      </c>
      <c r="CA105" s="110"/>
      <c r="EE105" s="108">
        <f>+IF(MID($J$14,1,5)=MID($EE$6,1,5),0,1)</f>
        <v>0</v>
      </c>
      <c r="EF105" s="137">
        <v>1</v>
      </c>
      <c r="EG105" s="108">
        <f>+IF(MID($J$14,1,5)=MID($EE$6,1,5),0,1)</f>
        <v>0</v>
      </c>
    </row>
    <row r="106" spans="76:137" x14ac:dyDescent="0.25">
      <c r="BX106" s="110"/>
      <c r="BY106" s="113">
        <v>180</v>
      </c>
      <c r="CA106" s="110"/>
      <c r="EE106" s="108">
        <f>+IF(MID($J$10,1,10)=MID($EE$2,1,10),0,1)</f>
        <v>0</v>
      </c>
      <c r="EG106" s="108">
        <f>+IF(MID($J$10,1,10)=MID($EE$2,1,10),0,1)</f>
        <v>0</v>
      </c>
    </row>
    <row r="107" spans="76:137" x14ac:dyDescent="0.25">
      <c r="BX107" s="110"/>
      <c r="BY107" s="113">
        <v>744</v>
      </c>
      <c r="CA107" s="110"/>
      <c r="EE107" s="108">
        <f>+IF(MID($J$11,1,10)=MID($EE$3,1,10),2,1)</f>
        <v>2</v>
      </c>
      <c r="EG107" s="108">
        <f>+IF(MID($J$11,1,10)=MID($EE$3,1,10),2,1)</f>
        <v>2</v>
      </c>
    </row>
    <row r="108" spans="76:137" x14ac:dyDescent="0.25">
      <c r="BX108" s="110"/>
      <c r="BY108" s="113">
        <v>178</v>
      </c>
      <c r="CA108" s="110"/>
      <c r="EE108" s="108">
        <f>+IF(MID($J$11,1,10)=MID($EE$3,1,10),2,1)</f>
        <v>2</v>
      </c>
      <c r="EG108" s="108">
        <f>+IF(MID($J$11,1,10)=MID($EE$3,1,10),2,1)</f>
        <v>2</v>
      </c>
    </row>
    <row r="109" spans="76:137" x14ac:dyDescent="0.25">
      <c r="BX109" s="110"/>
      <c r="BY109" s="113">
        <v>204</v>
      </c>
      <c r="CA109" s="110"/>
      <c r="EE109" s="108">
        <f>+IF(MID($J$10,1,10)=MID($EE$2,1,10),4,1)</f>
        <v>4</v>
      </c>
      <c r="EG109" s="108">
        <f>+IF(MID($J$10,1,10)=MID($EE$2,1,10),4,1)</f>
        <v>4</v>
      </c>
    </row>
    <row r="110" spans="76:137" x14ac:dyDescent="0.25">
      <c r="BX110" s="110"/>
      <c r="BY110" s="113">
        <v>107</v>
      </c>
      <c r="CA110" s="110"/>
      <c r="EE110" s="108">
        <f>+IF(MID($J$11,1,10)=MID($EE$3,1,10),2,1)</f>
        <v>2</v>
      </c>
      <c r="EG110" s="108">
        <f>+IF(MID($J$11,1,10)=MID($EE$3,1,10),2,1)</f>
        <v>2</v>
      </c>
    </row>
    <row r="111" spans="76:137" x14ac:dyDescent="0.25">
      <c r="BX111" s="111"/>
      <c r="BY111" s="108">
        <v>16</v>
      </c>
      <c r="BZ111" s="139"/>
      <c r="CA111" s="111"/>
      <c r="EE111" s="108">
        <f>+IF(MID($J$14,1,5)=MID($EE$6,1,5),0,1)</f>
        <v>0</v>
      </c>
      <c r="EF111" s="139">
        <v>40916</v>
      </c>
      <c r="EG111" s="108">
        <f>+IF(MID($J$14,1,5)=MID($EE$6,1,5),0,1)</f>
        <v>0</v>
      </c>
    </row>
    <row r="112" spans="76:137" x14ac:dyDescent="0.25">
      <c r="BX112" s="110"/>
      <c r="BY112" s="113">
        <v>205</v>
      </c>
      <c r="CA112" s="110"/>
      <c r="EE112" s="108">
        <f>+IF(MID($J$10,1,10)=MID($EE$2,1,10),1,2)</f>
        <v>1</v>
      </c>
      <c r="EG112" s="108">
        <f>+IF(MID($J$10,1,10)=MID($EE$2,1,10),1,2)</f>
        <v>1</v>
      </c>
    </row>
    <row r="113" spans="76:137" x14ac:dyDescent="0.25">
      <c r="BX113" s="110"/>
      <c r="BY113" s="113">
        <v>105</v>
      </c>
      <c r="CA113" s="110"/>
      <c r="EE113" s="108">
        <f>+IF(MID($J$10,1,10)=MID($EE$2,1,10),3,1)</f>
        <v>3</v>
      </c>
      <c r="EG113" s="108">
        <f>+IF(MID($J$10,1,10)=MID($EE$2,1,10),3,1)</f>
        <v>3</v>
      </c>
    </row>
    <row r="114" spans="76:137" x14ac:dyDescent="0.25">
      <c r="BX114" s="110"/>
      <c r="BY114" s="113">
        <v>175</v>
      </c>
      <c r="CA114" s="110"/>
      <c r="EE114" s="108">
        <f>+IF(MID($J$10,1,10)=MID($EE$2,1,10),1,2)</f>
        <v>1</v>
      </c>
      <c r="EG114" s="108">
        <f>+IF(MID($J$10,1,10)=MID($EE$2,1,10),1,2)</f>
        <v>1</v>
      </c>
    </row>
    <row r="115" spans="76:137" x14ac:dyDescent="0.25">
      <c r="BX115" s="110"/>
      <c r="BY115" s="113">
        <v>308</v>
      </c>
      <c r="CA115" s="110"/>
      <c r="EE115" s="108">
        <f>+IF(MID($J$11,1,10)=MID($EE$3,1,10),2,1)</f>
        <v>2</v>
      </c>
      <c r="EG115" s="108">
        <f>+IF(MID($J$11,1,10)=MID($EE$3,1,10),2,1)</f>
        <v>2</v>
      </c>
    </row>
    <row r="116" spans="76:137" x14ac:dyDescent="0.25">
      <c r="BX116" s="110"/>
      <c r="BY116" s="113">
        <v>5</v>
      </c>
      <c r="CA116" s="110"/>
      <c r="EE116" s="108">
        <f>+IF(MID($J$10,1,10)=MID($EE$2,1,10),1,2)</f>
        <v>1</v>
      </c>
      <c r="EG116" s="108">
        <f>+IF(MID($J$10,1,10)=MID($EE$2,1,10),1,2)</f>
        <v>1</v>
      </c>
    </row>
    <row r="117" spans="76:137" x14ac:dyDescent="0.25">
      <c r="BX117" s="110"/>
      <c r="BY117" s="113">
        <v>366</v>
      </c>
      <c r="CA117" s="110"/>
      <c r="EE117" s="108">
        <f>+IF(MID($J$10,1,10)=MID($EE$2,1,10),0,1)</f>
        <v>0</v>
      </c>
      <c r="EG117" s="108">
        <f>+IF(MID($J$10,1,10)=MID($EE$2,1,10),0,1)</f>
        <v>0</v>
      </c>
    </row>
    <row r="118" spans="76:137" x14ac:dyDescent="0.25">
      <c r="BX118" s="110"/>
      <c r="BY118" s="113">
        <v>177</v>
      </c>
      <c r="CA118" s="110"/>
      <c r="EE118" s="108">
        <f>+IF(MID($J$10,1,10)=MID($EE$2,1,10),0,1)</f>
        <v>0</v>
      </c>
      <c r="EG118" s="108">
        <f>+IF(MID($J$10,1,10)=MID($EE$2,1,10),0,1)</f>
        <v>0</v>
      </c>
    </row>
    <row r="119" spans="76:137" x14ac:dyDescent="0.25">
      <c r="BX119" s="110"/>
      <c r="BY119" s="113">
        <v>845</v>
      </c>
      <c r="CA119" s="110"/>
      <c r="EE119" s="108">
        <f>+IF(MID($J$10,1,10)=MID($EE$2,1,10),0,1)</f>
        <v>0</v>
      </c>
      <c r="EG119" s="108">
        <f>+IF(MID($J$10,1,10)=MID($EE$2,1,10),0,1)</f>
        <v>0</v>
      </c>
    </row>
    <row r="120" spans="76:137" x14ac:dyDescent="0.25">
      <c r="BX120" s="110"/>
      <c r="BY120" s="113">
        <v>173</v>
      </c>
      <c r="CA120" s="110"/>
      <c r="EE120" s="108">
        <f>+IF(MID($J$10,1,10)=MID($EE$2,1,10),1,2)</f>
        <v>1</v>
      </c>
      <c r="EG120" s="108">
        <f>+IF(MID($J$10,1,10)=MID($EE$2,1,10),1,2)</f>
        <v>1</v>
      </c>
    </row>
    <row r="121" spans="76:137" x14ac:dyDescent="0.25">
      <c r="BX121" s="110"/>
      <c r="BY121" s="113">
        <v>1080</v>
      </c>
      <c r="CA121" s="110"/>
      <c r="EE121" s="108">
        <f>+IF(MID($J$10,1,10)=MID($EE$2,1,10),1,2)</f>
        <v>1</v>
      </c>
      <c r="EG121" s="108">
        <f>+IF(MID($J$10,1,10)=MID($EE$2,1,10),1,2)</f>
        <v>1</v>
      </c>
    </row>
    <row r="122" spans="76:137" x14ac:dyDescent="0.25">
      <c r="BX122" s="110"/>
      <c r="BY122" s="113">
        <v>156</v>
      </c>
      <c r="CA122" s="110"/>
      <c r="EE122" s="108">
        <f>+IF(MID($J$10,1,10)=MID($EE$2,1,10),3,1)</f>
        <v>3</v>
      </c>
      <c r="EG122" s="108">
        <f>+IF(MID($J$10,1,10)=MID($EE$2,1,10),3,1)</f>
        <v>3</v>
      </c>
    </row>
    <row r="123" spans="76:137" x14ac:dyDescent="0.25">
      <c r="BX123" s="110"/>
      <c r="BY123" s="113">
        <v>186</v>
      </c>
      <c r="CA123" s="110"/>
      <c r="EE123" s="108">
        <f>+IF(MID($J$10,1,10)=MID($EE$2,1,10),3,1)</f>
        <v>3</v>
      </c>
      <c r="EG123" s="108">
        <f>+IF(MID($J$10,1,10)=MID($EE$2,1,10),3,1)</f>
        <v>3</v>
      </c>
    </row>
    <row r="124" spans="76:137" x14ac:dyDescent="0.25">
      <c r="BX124" s="110"/>
      <c r="BY124" s="113">
        <v>906</v>
      </c>
      <c r="CA124" s="110"/>
      <c r="EE124" s="108">
        <f>+IF(MID($J$10,1,10)=MID($EE$2,1,10),3,1)</f>
        <v>3</v>
      </c>
      <c r="EG124" s="108">
        <f>+IF(MID($J$10,1,10)=MID($EE$2,1,10),3,1)</f>
        <v>3</v>
      </c>
    </row>
    <row r="125" spans="76:137" x14ac:dyDescent="0.25">
      <c r="BX125" s="110"/>
      <c r="BY125" s="113">
        <v>144</v>
      </c>
      <c r="CA125" s="110"/>
      <c r="EE125" s="108">
        <f>+IF(MID($J$10,1,10)=MID($EE$2,1,10),0,1)</f>
        <v>0</v>
      </c>
      <c r="EG125" s="108">
        <f>+IF(MID($J$10,1,10)=MID($EE$2,1,10),0,1)</f>
        <v>0</v>
      </c>
    </row>
    <row r="126" spans="76:137" x14ac:dyDescent="0.25">
      <c r="BX126" s="110"/>
      <c r="BY126" s="113">
        <v>29</v>
      </c>
      <c r="CA126" s="110"/>
      <c r="EE126" s="108">
        <f>+IF(MID($J$10,1,10)=MID($EE$2,1,10),1,2)</f>
        <v>1</v>
      </c>
      <c r="EG126" s="108">
        <f>+IF(MID($J$10,1,10)=MID($EE$2,1,10),1,2)</f>
        <v>1</v>
      </c>
    </row>
    <row r="127" spans="76:137" x14ac:dyDescent="0.25">
      <c r="BX127" s="110"/>
      <c r="BY127" s="113">
        <v>111</v>
      </c>
      <c r="CA127" s="110"/>
      <c r="EE127" s="108">
        <f>+IF(MID($J$10,1,10)=MID($EE$2,1,10),3,1)</f>
        <v>3</v>
      </c>
      <c r="EG127" s="108">
        <f>+IF(MID($J$10,1,10)=MID($EE$2,1,10),3,1)</f>
        <v>3</v>
      </c>
    </row>
    <row r="128" spans="76:137" x14ac:dyDescent="0.25">
      <c r="BX128" s="110"/>
      <c r="BY128" s="113">
        <v>323</v>
      </c>
      <c r="CA128" s="110"/>
      <c r="EE128" s="108">
        <f>+IF(MID($J$10,1,10)=MID($EE$2,1,10),3,1)</f>
        <v>3</v>
      </c>
      <c r="EG128" s="108">
        <f>+IF(MID($J$10,1,10)=MID($EE$2,1,10),3,1)</f>
        <v>3</v>
      </c>
    </row>
    <row r="129" spans="76:137" x14ac:dyDescent="0.25">
      <c r="BX129" s="110"/>
      <c r="BY129" s="113">
        <v>128</v>
      </c>
      <c r="CA129" s="110"/>
      <c r="EE129" s="108">
        <f>+IF(MID($J$10,1,10)=MID($EE$2,1,10),0,1)</f>
        <v>0</v>
      </c>
      <c r="EG129" s="108">
        <f>+IF(MID($J$10,1,10)=MID($EE$2,1,10),0,1)</f>
        <v>0</v>
      </c>
    </row>
    <row r="130" spans="76:137" x14ac:dyDescent="0.25">
      <c r="BX130" s="110"/>
      <c r="BY130" s="113">
        <v>31</v>
      </c>
      <c r="CA130" s="110"/>
      <c r="EE130" s="108">
        <f>+IF(MID($J$10,1,10)=MID($EE$2,1,10),3,1)</f>
        <v>3</v>
      </c>
      <c r="EG130" s="108">
        <f>+IF(MID($J$10,1,10)=MID($EE$2,1,10),3,1)</f>
        <v>3</v>
      </c>
    </row>
    <row r="131" spans="76:137" x14ac:dyDescent="0.25">
      <c r="BX131" s="110"/>
      <c r="BY131" s="113">
        <v>176</v>
      </c>
      <c r="CA131" s="110"/>
      <c r="EE131" s="108">
        <f>+IF(MID($J$10,1,10)=MID($EE$2,1,10),3,1)</f>
        <v>3</v>
      </c>
      <c r="EG131" s="108">
        <f>+IF(MID($J$10,1,10)=MID($EE$2,1,10),3,1)</f>
        <v>3</v>
      </c>
    </row>
    <row r="132" spans="76:137" x14ac:dyDescent="0.25">
      <c r="BX132" s="110"/>
      <c r="BY132" s="113">
        <v>753</v>
      </c>
      <c r="CA132" s="110"/>
      <c r="EE132" s="108">
        <f>+IF(MID($J$10,1,10)=MID($EE$2,1,10),3,1)</f>
        <v>3</v>
      </c>
      <c r="EG132" s="108">
        <f>+IF(MID($J$10,1,10)=MID($EE$2,1,10),3,1)</f>
        <v>3</v>
      </c>
    </row>
    <row r="133" spans="76:137" x14ac:dyDescent="0.25">
      <c r="BX133" s="110"/>
      <c r="BY133" s="113">
        <v>108</v>
      </c>
      <c r="CA133" s="110"/>
      <c r="EE133" s="108">
        <f>+IF(MID($J$10,1,10)=MID($EE$2,1,10),1,2)</f>
        <v>1</v>
      </c>
      <c r="EG133" s="108">
        <f>+IF(MID($J$10,1,10)=MID($EE$2,1,10),1,2)</f>
        <v>1</v>
      </c>
    </row>
    <row r="134" spans="76:137" x14ac:dyDescent="0.25">
      <c r="BX134" s="110"/>
      <c r="BY134" s="113">
        <v>8</v>
      </c>
      <c r="CA134" s="110"/>
      <c r="EE134" s="108">
        <f>+IF(MID($J$11,1,10)=MID($EE$3,1,10),2,1)</f>
        <v>2</v>
      </c>
      <c r="EG134" s="108">
        <f>+IF(MID($J$11,1,10)=MID($EE$3,1,10),2,1)</f>
        <v>2</v>
      </c>
    </row>
    <row r="135" spans="76:137" x14ac:dyDescent="0.25">
      <c r="BX135" s="110"/>
      <c r="BY135" s="108">
        <v>91</v>
      </c>
      <c r="CA135" s="110"/>
      <c r="EE135" s="108">
        <f>+IF(MID($J$14,1,5)=MID($EE$6,1,5),0,1)</f>
        <v>0</v>
      </c>
      <c r="EF135" s="137">
        <v>9</v>
      </c>
      <c r="EG135" s="108">
        <f>+IF(MID($J$14,1,5)=MID($EE$6,1,5),0,1)</f>
        <v>0</v>
      </c>
    </row>
    <row r="136" spans="76:137" x14ac:dyDescent="0.25">
      <c r="BX136" s="110"/>
      <c r="BY136" s="113">
        <v>424</v>
      </c>
      <c r="CA136" s="110"/>
      <c r="EE136" s="108">
        <f>+IF(MID($J$10,1,10)=MID($EE$2,1,10),0,1)</f>
        <v>0</v>
      </c>
      <c r="EG136" s="108">
        <f>+IF(MID($J$10,1,10)=MID($EE$2,1,10),0,1)</f>
        <v>0</v>
      </c>
    </row>
    <row r="137" spans="76:137" x14ac:dyDescent="0.25">
      <c r="BX137" s="110"/>
      <c r="BY137" s="113">
        <v>571</v>
      </c>
      <c r="CA137" s="110"/>
      <c r="EE137" s="108">
        <f>+IF(MID($J$11,1,10)=MID($EE$3,1,10),2,1)</f>
        <v>2</v>
      </c>
      <c r="EG137" s="108">
        <f>+IF(MID($J$11,1,10)=MID($EE$3,1,10),2,1)</f>
        <v>2</v>
      </c>
    </row>
    <row r="138" spans="76:137" x14ac:dyDescent="0.25">
      <c r="BX138" s="110"/>
      <c r="BY138" s="113">
        <v>133</v>
      </c>
      <c r="CA138" s="110"/>
      <c r="EE138" s="108">
        <f>+IF(MID($J$11,1,10)=MID($EE$3,1,10),2,1)</f>
        <v>2</v>
      </c>
      <c r="EG138" s="108">
        <f>+IF(MID($J$11,1,10)=MID($EE$3,1,10),2,1)</f>
        <v>2</v>
      </c>
    </row>
    <row r="139" spans="76:137" x14ac:dyDescent="0.25">
      <c r="BX139" s="110"/>
      <c r="BY139" s="113">
        <v>912</v>
      </c>
      <c r="CA139" s="110"/>
      <c r="EE139" s="108">
        <f>+IF(MID($J$10,1,10)=MID($EE$2,1,10),4,1)</f>
        <v>4</v>
      </c>
      <c r="EG139" s="108">
        <f>+IF(MID($J$10,1,10)=MID($EE$2,1,10),4,1)</f>
        <v>4</v>
      </c>
    </row>
    <row r="140" spans="76:137" x14ac:dyDescent="0.25">
      <c r="BX140" s="110"/>
      <c r="BY140" s="113">
        <v>150</v>
      </c>
      <c r="CA140" s="110"/>
      <c r="EE140" s="108">
        <f>+IF(MID($J$11,1,10)=MID($EE$3,1,10),2,1)</f>
        <v>2</v>
      </c>
      <c r="EG140" s="108">
        <f>+IF(MID($J$11,1,10)=MID($EE$3,1,10),2,1)</f>
        <v>2</v>
      </c>
    </row>
    <row r="141" spans="76:137" x14ac:dyDescent="0.25">
      <c r="BX141" s="110"/>
      <c r="BY141" s="113">
        <v>174</v>
      </c>
      <c r="CA141" s="110"/>
      <c r="EE141" s="108">
        <f>+IF(MID($J$10,1,10)=MID($EE$2,1,10),4,1)</f>
        <v>4</v>
      </c>
      <c r="EG141" s="108">
        <f>+IF(MID($J$10,1,10)=MID($EE$2,1,10),4,1)</f>
        <v>4</v>
      </c>
    </row>
    <row r="142" spans="76:137" x14ac:dyDescent="0.25">
      <c r="BX142" s="110"/>
      <c r="BY142" s="113">
        <v>127</v>
      </c>
      <c r="CA142" s="110"/>
      <c r="EE142" s="108">
        <f>+IF(MID($J$10,1,10)=MID($EE$2,1,10),1,2)</f>
        <v>1</v>
      </c>
      <c r="EG142" s="108">
        <f>+IF(MID($J$10,1,10)=MID($EE$2,1,10),1,2)</f>
        <v>1</v>
      </c>
    </row>
    <row r="143" spans="76:137" x14ac:dyDescent="0.25">
      <c r="BX143" s="110"/>
      <c r="BY143" s="113">
        <v>392</v>
      </c>
      <c r="CA143" s="110"/>
      <c r="EE143" s="108">
        <f>+IF(MID($J$10,1,10)=MID($EE$2,1,10),3,1)</f>
        <v>3</v>
      </c>
      <c r="EG143" s="108">
        <f>+IF(MID($J$10,1,10)=MID($EE$2,1,10),3,1)</f>
        <v>3</v>
      </c>
    </row>
    <row r="144" spans="76:137" x14ac:dyDescent="0.25">
      <c r="BX144" s="110"/>
      <c r="BY144" s="113">
        <v>119</v>
      </c>
      <c r="CA144" s="110"/>
      <c r="EE144" s="108">
        <f>+IF(MID($J$10,1,10)=MID($EE$2,1,10),1,2)</f>
        <v>1</v>
      </c>
      <c r="EG144" s="108">
        <f>+IF(MID($J$10,1,10)=MID($EE$2,1,10),1,2)</f>
        <v>1</v>
      </c>
    </row>
    <row r="145" spans="76:137" x14ac:dyDescent="0.25">
      <c r="BX145" s="110"/>
      <c r="BY145" s="113">
        <v>167</v>
      </c>
      <c r="CA145" s="110"/>
      <c r="EE145" s="108">
        <f>+IF(MID($J$11,1,10)=MID($EE$3,1,10),2,1)</f>
        <v>2</v>
      </c>
      <c r="EG145" s="108">
        <f>+IF(MID($J$11,1,10)=MID($EE$3,1,10),2,1)</f>
        <v>2</v>
      </c>
    </row>
    <row r="146" spans="76:137" x14ac:dyDescent="0.25">
      <c r="BX146" s="110"/>
      <c r="BY146" s="113">
        <v>141</v>
      </c>
      <c r="CA146" s="110"/>
      <c r="EE146" s="108">
        <f>+IF(MID($J$10,1,10)=MID($EE$2,1,10),1,2)</f>
        <v>1</v>
      </c>
      <c r="EG146" s="108">
        <f>+IF(MID($J$10,1,10)=MID($EE$2,1,10),1,2)</f>
        <v>1</v>
      </c>
    </row>
    <row r="147" spans="76:137" x14ac:dyDescent="0.25">
      <c r="BX147" s="110"/>
      <c r="BY147" s="113">
        <v>1021</v>
      </c>
      <c r="CA147" s="110"/>
      <c r="EE147" s="108">
        <f>+IF(MID($J$10,1,10)=MID($EE$2,1,10),0,1)</f>
        <v>0</v>
      </c>
      <c r="EG147" s="108">
        <f>+IF(MID($J$10,1,10)=MID($EE$2,1,10),0,1)</f>
        <v>0</v>
      </c>
    </row>
    <row r="148" spans="76:137" x14ac:dyDescent="0.25">
      <c r="BX148" s="110"/>
      <c r="BY148" s="113">
        <v>123</v>
      </c>
      <c r="CA148" s="110"/>
      <c r="EE148" s="108">
        <f>+IF(MID($J$10,1,10)=MID($EE$2,1,10),0,1)</f>
        <v>0</v>
      </c>
      <c r="EG148" s="108">
        <f>+IF(MID($J$10,1,10)=MID($EE$2,1,10),0,1)</f>
        <v>0</v>
      </c>
    </row>
    <row r="149" spans="76:137" x14ac:dyDescent="0.25">
      <c r="BX149" s="110"/>
      <c r="BY149" s="113">
        <v>125</v>
      </c>
      <c r="CA149" s="110"/>
      <c r="EE149" s="108">
        <f>+IF(MID($J$10,1,10)=MID($EE$2,1,10),0,1)</f>
        <v>0</v>
      </c>
      <c r="EG149" s="108">
        <f>+IF(MID($J$10,1,10)=MID($EE$2,1,10),0,1)</f>
        <v>0</v>
      </c>
    </row>
    <row r="150" spans="76:137" x14ac:dyDescent="0.25">
      <c r="BX150" s="110"/>
      <c r="BY150" s="113">
        <v>158</v>
      </c>
      <c r="CA150" s="110"/>
      <c r="EE150" s="108">
        <f>+IF(MID($J$10,1,10)=MID($EE$2,1,10),1,2)</f>
        <v>1</v>
      </c>
      <c r="EG150" s="108">
        <f>+IF(MID($J$10,1,10)=MID($EE$2,1,10),1,2)</f>
        <v>1</v>
      </c>
    </row>
    <row r="151" spans="76:137" x14ac:dyDescent="0.25">
      <c r="BX151" s="110"/>
      <c r="BY151" s="113">
        <v>29</v>
      </c>
      <c r="CA151" s="110"/>
      <c r="EE151" s="108">
        <f>+IF(MID($J$10,1,10)=MID($EE$2,1,10),1,2)</f>
        <v>1</v>
      </c>
      <c r="EG151" s="108">
        <f>+IF(MID($J$10,1,10)=MID($EE$2,1,10),1,2)</f>
        <v>1</v>
      </c>
    </row>
    <row r="152" spans="76:137" x14ac:dyDescent="0.25">
      <c r="BX152" s="110"/>
      <c r="BY152" s="113">
        <v>135</v>
      </c>
      <c r="CA152" s="110"/>
      <c r="EE152" s="108">
        <f>+IF(MID($J$10,1,10)=MID($EE$2,1,10),3,1)</f>
        <v>3</v>
      </c>
      <c r="EG152" s="108">
        <f>+IF(MID($J$10,1,10)=MID($EE$2,1,10),3,1)</f>
        <v>3</v>
      </c>
    </row>
    <row r="153" spans="76:137" x14ac:dyDescent="0.25">
      <c r="BX153" s="110"/>
      <c r="BY153" s="113">
        <v>603</v>
      </c>
      <c r="CA153" s="110"/>
      <c r="EE153" s="108">
        <f>+IF(MID($J$10,1,10)=MID($EE$2,1,10),3,1)</f>
        <v>3</v>
      </c>
      <c r="EG153" s="108">
        <f>+IF(MID($J$10,1,10)=MID($EE$2,1,10),3,1)</f>
        <v>3</v>
      </c>
    </row>
    <row r="154" spans="76:137" x14ac:dyDescent="0.25">
      <c r="BX154" s="110"/>
      <c r="BY154" s="113">
        <v>120</v>
      </c>
      <c r="CA154" s="110"/>
      <c r="EE154" s="108">
        <f>+IF(MID($J$10,1,10)=MID($EE$2,1,10),3,1)</f>
        <v>3</v>
      </c>
      <c r="EG154" s="108">
        <f>+IF(MID($J$10,1,10)=MID($EE$2,1,10),3,1)</f>
        <v>3</v>
      </c>
    </row>
    <row r="155" spans="76:137" x14ac:dyDescent="0.25">
      <c r="BX155" s="110"/>
      <c r="BY155" s="113">
        <v>916</v>
      </c>
      <c r="CA155" s="110"/>
      <c r="EE155" s="108">
        <f>+IF(MID($J$10,1,10)=MID($EE$2,1,10),0,1)</f>
        <v>0</v>
      </c>
      <c r="EG155" s="108">
        <f>+IF(MID($J$10,1,10)=MID($EE$2,1,10),0,1)</f>
        <v>0</v>
      </c>
    </row>
    <row r="156" spans="76:137" x14ac:dyDescent="0.25">
      <c r="BX156" s="110"/>
      <c r="BY156" s="113">
        <v>158</v>
      </c>
      <c r="CA156" s="110"/>
      <c r="EE156" s="108">
        <f>+IF(MID($J$10,1,10)=MID($EE$2,1,10),1,2)</f>
        <v>1</v>
      </c>
      <c r="EG156" s="108">
        <f>+IF(MID($J$10,1,10)=MID($EE$2,1,10),1,2)</f>
        <v>1</v>
      </c>
    </row>
    <row r="157" spans="76:137" x14ac:dyDescent="0.25">
      <c r="BX157" s="110"/>
      <c r="BY157" s="113">
        <v>390</v>
      </c>
      <c r="CA157" s="110"/>
      <c r="EE157" s="108">
        <f>+IF(MID($J$10,1,10)=MID($EE$2,1,10),3,1)</f>
        <v>3</v>
      </c>
      <c r="EG157" s="108">
        <f>+IF(MID($J$10,1,10)=MID($EE$2,1,10),3,1)</f>
        <v>3</v>
      </c>
    </row>
    <row r="158" spans="76:137" x14ac:dyDescent="0.25">
      <c r="BX158" s="110"/>
      <c r="BY158" s="113">
        <v>126</v>
      </c>
      <c r="CA158" s="110"/>
      <c r="EE158" s="108">
        <f>+IF(MID($J$10,1,10)=MID($EE$2,1,10),3,1)</f>
        <v>3</v>
      </c>
      <c r="EG158" s="108">
        <f>+IF(MID($J$10,1,10)=MID($EE$2,1,10),3,1)</f>
        <v>3</v>
      </c>
    </row>
    <row r="159" spans="76:137" x14ac:dyDescent="0.25">
      <c r="BX159" s="110"/>
      <c r="BY159" s="108">
        <v>40</v>
      </c>
      <c r="CA159" s="110"/>
      <c r="EE159" s="108">
        <f>+IF(MID($J$10,1,10)=MID($EE$2,1,10),0,1)</f>
        <v>0</v>
      </c>
      <c r="EF159" s="137">
        <v>10</v>
      </c>
      <c r="EG159" s="108">
        <f>+IF(MID($J$10,1,10)=MID($EE$2,1,10),0,1)</f>
        <v>0</v>
      </c>
    </row>
    <row r="160" spans="76:137" x14ac:dyDescent="0.25">
      <c r="BX160" s="110"/>
      <c r="BY160" s="113">
        <v>189</v>
      </c>
      <c r="CA160" s="110"/>
      <c r="EE160" s="108">
        <f>+IF(MID($J$10,1,10)=MID($EE$2,1,10),3,1)</f>
        <v>3</v>
      </c>
      <c r="EG160" s="108">
        <f>+IF(MID($J$10,1,10)=MID($EE$2,1,10),3,1)</f>
        <v>3</v>
      </c>
    </row>
    <row r="161" spans="76:137" x14ac:dyDescent="0.25">
      <c r="BX161" s="110"/>
      <c r="BY161" s="113">
        <v>151</v>
      </c>
      <c r="CA161" s="110"/>
      <c r="EE161" s="108">
        <f>+IF(MID($J$10,1,10)=MID($EE$2,1,10),3,1)</f>
        <v>3</v>
      </c>
      <c r="EG161" s="108">
        <f>+IF(MID($J$10,1,10)=MID($EE$2,1,10),3,1)</f>
        <v>3</v>
      </c>
    </row>
    <row r="162" spans="76:137" x14ac:dyDescent="0.25">
      <c r="BX162" s="110"/>
      <c r="BY162" s="113">
        <v>118</v>
      </c>
      <c r="CA162" s="110"/>
      <c r="EE162" s="108">
        <f>+IF(MID($J$10,1,10)=MID($EE$2,1,10),3,1)</f>
        <v>3</v>
      </c>
      <c r="EG162" s="108">
        <f>+IF(MID($J$10,1,10)=MID($EE$2,1,10),3,1)</f>
        <v>3</v>
      </c>
    </row>
    <row r="163" spans="76:137" x14ac:dyDescent="0.25">
      <c r="BX163" s="110"/>
      <c r="BY163" s="113">
        <v>571</v>
      </c>
      <c r="CA163" s="110"/>
      <c r="EE163" s="108">
        <f>+IF(MID($J$10,1,10)=MID($EE$2,1,10),1,2)</f>
        <v>1</v>
      </c>
      <c r="EG163" s="108">
        <f>+IF(MID($J$10,1,10)=MID($EE$2,1,10),1,2)</f>
        <v>1</v>
      </c>
    </row>
    <row r="164" spans="76:137" x14ac:dyDescent="0.25">
      <c r="BX164" s="110"/>
      <c r="BY164" s="113">
        <v>170</v>
      </c>
      <c r="CA164" s="110"/>
      <c r="EE164" s="108">
        <f>+IF(MID($J$11,1,10)=MID($EE$3,1,10),2,1)</f>
        <v>2</v>
      </c>
      <c r="EG164" s="108">
        <f>+IF(MID($J$11,1,10)=MID($EE$3,1,10),2,1)</f>
        <v>2</v>
      </c>
    </row>
    <row r="165" spans="76:137" x14ac:dyDescent="0.25">
      <c r="BX165" s="110"/>
      <c r="BY165" s="113">
        <v>363</v>
      </c>
      <c r="CA165" s="110"/>
      <c r="EE165" s="108">
        <f>+IF(MID($J$10,1,10)=MID($EE$2,1,10),4,1)</f>
        <v>4</v>
      </c>
      <c r="EG165" s="108">
        <f>+IF(MID($J$10,1,10)=MID($EE$2,1,10),4,1)</f>
        <v>4</v>
      </c>
    </row>
    <row r="166" spans="76:137" x14ac:dyDescent="0.25">
      <c r="BX166" s="110"/>
      <c r="BY166" s="113">
        <v>115</v>
      </c>
      <c r="CA166" s="110"/>
      <c r="EE166" s="108">
        <f>+IF(MID($J$10,1,10)=MID($EE$2,1,10),0,1)</f>
        <v>0</v>
      </c>
      <c r="EG166" s="108">
        <f>+IF(MID($J$10,1,10)=MID($EE$2,1,10),0,1)</f>
        <v>0</v>
      </c>
    </row>
    <row r="167" spans="76:137" x14ac:dyDescent="0.25">
      <c r="BX167" s="110"/>
      <c r="BY167" s="113">
        <v>884</v>
      </c>
      <c r="CA167" s="110"/>
      <c r="EE167" s="108">
        <f>+IF(MID($J$11,1,10)=MID($EE$3,1,10),2,1)</f>
        <v>2</v>
      </c>
      <c r="EG167" s="108">
        <f>+IF(MID($J$11,1,10)=MID($EE$3,1,10),2,1)</f>
        <v>2</v>
      </c>
    </row>
    <row r="168" spans="76:137" x14ac:dyDescent="0.25">
      <c r="BX168" s="110"/>
      <c r="BY168" s="113">
        <v>119</v>
      </c>
      <c r="CA168" s="110"/>
      <c r="EE168" s="108">
        <f>+IF(MID($J$11,1,10)=MID($EE$3,1,10),2,1)</f>
        <v>2</v>
      </c>
      <c r="EG168" s="108">
        <f>+IF(MID($J$11,1,10)=MID($EE$3,1,10),2,1)</f>
        <v>2</v>
      </c>
    </row>
    <row r="169" spans="76:137" x14ac:dyDescent="0.25">
      <c r="BX169" s="110"/>
      <c r="BY169" s="113">
        <v>922</v>
      </c>
      <c r="CA169" s="110"/>
      <c r="EE169" s="108">
        <f>+IF(MID($J$10,1,10)=MID($EE$2,1,10),4,1)</f>
        <v>4</v>
      </c>
      <c r="EG169" s="108">
        <f>+IF(MID($J$10,1,10)=MID($EE$2,1,10),4,1)</f>
        <v>4</v>
      </c>
    </row>
    <row r="170" spans="76:137" x14ac:dyDescent="0.25">
      <c r="BX170" s="110"/>
      <c r="BY170" s="113">
        <v>112</v>
      </c>
      <c r="CA170" s="110"/>
      <c r="EE170" s="108">
        <f>+IF(MID($J$11,1,10)=MID($EE$3,1,10),2,1)</f>
        <v>2</v>
      </c>
      <c r="EG170" s="108">
        <f>+IF(MID($J$11,1,10)=MID($EE$3,1,10),2,1)</f>
        <v>2</v>
      </c>
    </row>
    <row r="171" spans="76:137" x14ac:dyDescent="0.25">
      <c r="BX171" s="110"/>
      <c r="BY171" s="113">
        <v>1056</v>
      </c>
      <c r="CA171" s="110"/>
      <c r="EE171" s="108">
        <f>+IF(MID($J$10,1,10)=MID($EE$2,1,10),4,1)</f>
        <v>4</v>
      </c>
      <c r="EG171" s="108">
        <f>+IF(MID($J$10,1,10)=MID($EE$2,1,10),4,1)</f>
        <v>4</v>
      </c>
    </row>
    <row r="172" spans="76:137" x14ac:dyDescent="0.25">
      <c r="BX172" s="110"/>
      <c r="BY172" s="113">
        <v>198</v>
      </c>
      <c r="CA172" s="110"/>
      <c r="EE172" s="108">
        <f>+IF(MID($J$10,1,10)=MID($EE$2,1,10),1,2)</f>
        <v>1</v>
      </c>
      <c r="EG172" s="108">
        <f>+IF(MID($J$10,1,10)=MID($EE$2,1,10),1,2)</f>
        <v>1</v>
      </c>
    </row>
    <row r="173" spans="76:137" x14ac:dyDescent="0.25">
      <c r="BX173" s="110"/>
      <c r="BY173" s="113">
        <v>29</v>
      </c>
      <c r="CA173" s="110"/>
      <c r="EE173" s="108">
        <f>+IF(MID($J$10,1,10)=MID($EE$2,1,10),3,1)</f>
        <v>3</v>
      </c>
      <c r="EG173" s="108">
        <f>+IF(MID($J$10,1,10)=MID($EE$2,1,10),3,1)</f>
        <v>3</v>
      </c>
    </row>
    <row r="174" spans="76:137" x14ac:dyDescent="0.25">
      <c r="BX174" s="110"/>
      <c r="BY174" s="113">
        <v>111</v>
      </c>
      <c r="CA174" s="110"/>
      <c r="EE174" s="108">
        <f>+IF(MID($J$10,1,10)=MID($EE$2,1,10),1,2)</f>
        <v>1</v>
      </c>
      <c r="EG174" s="108">
        <f>+IF(MID($J$10,1,10)=MID($EE$2,1,10),1,2)</f>
        <v>1</v>
      </c>
    </row>
    <row r="175" spans="76:137" x14ac:dyDescent="0.25">
      <c r="BX175" s="110"/>
      <c r="BY175" s="113">
        <v>779</v>
      </c>
      <c r="CA175" s="110"/>
      <c r="EE175" s="108">
        <f>+IF(MID($J$11,1,10)=MID($EE$3,1,10),2,1)</f>
        <v>2</v>
      </c>
      <c r="EG175" s="108">
        <f>+IF(MID($J$11,1,10)=MID($EE$3,1,10),2,1)</f>
        <v>2</v>
      </c>
    </row>
    <row r="176" spans="76:137" x14ac:dyDescent="0.25">
      <c r="BX176" s="110"/>
      <c r="BY176" s="113">
        <v>482</v>
      </c>
      <c r="CA176" s="110"/>
      <c r="EE176" s="108">
        <f>+IF(MID($J$10,1,10)=MID($EE$2,1,10),1,2)</f>
        <v>1</v>
      </c>
      <c r="EG176" s="108">
        <f>+IF(MID($J$10,1,10)=MID($EE$2,1,10),1,2)</f>
        <v>1</v>
      </c>
    </row>
    <row r="177" spans="76:137" x14ac:dyDescent="0.25">
      <c r="BX177" s="110"/>
      <c r="BY177" s="113">
        <v>176</v>
      </c>
      <c r="CA177" s="110"/>
      <c r="EE177" s="108">
        <f>+IF(MID($J$10,1,10)=MID($EE$2,1,10),0,1)</f>
        <v>0</v>
      </c>
      <c r="EG177" s="108">
        <f>+IF(MID($J$10,1,10)=MID($EE$2,1,10),0,1)</f>
        <v>0</v>
      </c>
    </row>
    <row r="178" spans="76:137" x14ac:dyDescent="0.25">
      <c r="BX178" s="110"/>
      <c r="BY178" s="113">
        <v>481</v>
      </c>
      <c r="CA178" s="110"/>
      <c r="EE178" s="108">
        <f>+IF(MID($J$10,1,10)=MID($EE$2,1,10),0,1)</f>
        <v>0</v>
      </c>
      <c r="EG178" s="108">
        <f>+IF(MID($J$10,1,10)=MID($EE$2,1,10),0,1)</f>
        <v>0</v>
      </c>
    </row>
    <row r="179" spans="76:137" x14ac:dyDescent="0.25">
      <c r="BX179" s="110"/>
      <c r="BY179" s="113">
        <v>9</v>
      </c>
      <c r="CA179" s="110"/>
      <c r="EE179" s="108">
        <f>+IF(MID($J$10,1,10)=MID($EE$2,1,10),0,1)</f>
        <v>0</v>
      </c>
      <c r="EG179" s="108">
        <f>+IF(MID($J$10,1,10)=MID($EE$2,1,10),0,1)</f>
        <v>0</v>
      </c>
    </row>
    <row r="180" spans="76:137" x14ac:dyDescent="0.25">
      <c r="BX180" s="110"/>
      <c r="BY180" s="113">
        <v>429</v>
      </c>
      <c r="CA180" s="110"/>
      <c r="EE180" s="108">
        <f>+IF(MID($J$10,1,10)=MID($EE$2,1,10),1,2)</f>
        <v>1</v>
      </c>
      <c r="EG180" s="108">
        <f>+IF(MID($J$10,1,10)=MID($EE$2,1,10),1,2)</f>
        <v>1</v>
      </c>
    </row>
    <row r="181" spans="76:137" x14ac:dyDescent="0.25">
      <c r="BX181" s="110"/>
      <c r="BY181" s="142">
        <v>5</v>
      </c>
      <c r="CA181" s="110"/>
      <c r="EE181" s="108">
        <f>+IF(MID($J$14,1,5)=MID($EE$6,1,5),0,1)</f>
        <v>0</v>
      </c>
      <c r="EF181" s="137">
        <v>6</v>
      </c>
      <c r="EG181" s="108">
        <f>+IF(MID($J$14,1,5)=MID($EE$6,1,5),0,1)</f>
        <v>0</v>
      </c>
    </row>
    <row r="182" spans="76:137" x14ac:dyDescent="0.25">
      <c r="BX182" s="110"/>
      <c r="BY182" s="113">
        <v>330</v>
      </c>
      <c r="CA182" s="110"/>
      <c r="EE182" s="108">
        <f>+IF(MID($J$10,1,10)=MID($EE$2,1,10),3,1)</f>
        <v>3</v>
      </c>
      <c r="EG182" s="108">
        <f>+IF(MID($J$10,1,10)=MID($EE$2,1,10),3,1)</f>
        <v>3</v>
      </c>
    </row>
    <row r="183" spans="76:137" x14ac:dyDescent="0.25">
      <c r="BX183" s="110"/>
      <c r="BY183" s="113">
        <v>154</v>
      </c>
      <c r="CA183" s="110"/>
      <c r="EE183" s="108">
        <f>+IF(MID($J$10,1,10)=MID($EE$2,1,10),3,1)</f>
        <v>3</v>
      </c>
      <c r="EG183" s="108">
        <f>+IF(MID($J$10,1,10)=MID($EE$2,1,10),3,1)</f>
        <v>3</v>
      </c>
    </row>
    <row r="184" spans="76:137" x14ac:dyDescent="0.25">
      <c r="BX184" s="110"/>
      <c r="BY184" s="113">
        <v>700</v>
      </c>
      <c r="CA184" s="110"/>
      <c r="EE184" s="108">
        <f>+IF(MID($J$10,1,10)=MID($EE$2,1,10),3,1)</f>
        <v>3</v>
      </c>
      <c r="EG184" s="108">
        <f>+IF(MID($J$10,1,10)=MID($EE$2,1,10),3,1)</f>
        <v>3</v>
      </c>
    </row>
    <row r="185" spans="76:137" x14ac:dyDescent="0.25">
      <c r="BX185" s="110"/>
      <c r="BY185" s="113">
        <v>165</v>
      </c>
      <c r="CA185" s="110"/>
      <c r="EE185" s="108">
        <f>+IF(MID($J$10,1,10)=MID($EE$2,1,10),0,1)</f>
        <v>0</v>
      </c>
      <c r="EG185" s="108">
        <f>+IF(MID($J$10,1,10)=MID($EE$2,1,10),0,1)</f>
        <v>0</v>
      </c>
    </row>
    <row r="186" spans="76:137" x14ac:dyDescent="0.25">
      <c r="BX186" s="110"/>
      <c r="BY186" s="113">
        <v>675</v>
      </c>
      <c r="CA186" s="110"/>
      <c r="EE186" s="108">
        <f>+IF(MID($J$10,1,10)=MID($EE$2,1,10),1,2)</f>
        <v>1</v>
      </c>
      <c r="EG186" s="108">
        <f>+IF(MID($J$10,1,10)=MID($EE$2,1,10),1,2)</f>
        <v>1</v>
      </c>
    </row>
    <row r="187" spans="76:137" x14ac:dyDescent="0.25">
      <c r="BX187" s="110"/>
      <c r="BY187" s="113">
        <v>166</v>
      </c>
      <c r="CA187" s="110"/>
      <c r="EE187" s="108">
        <f>+IF(MID($J$10,1,10)=MID($EE$2,1,10),3,1)</f>
        <v>3</v>
      </c>
      <c r="EG187" s="108">
        <f>+IF(MID($J$10,1,10)=MID($EE$2,1,10),3,1)</f>
        <v>3</v>
      </c>
    </row>
    <row r="188" spans="76:137" x14ac:dyDescent="0.25">
      <c r="BX188" s="110"/>
      <c r="BY188" s="113">
        <v>128</v>
      </c>
      <c r="CA188" s="110"/>
      <c r="EE188" s="108">
        <f>+IF(MID($J$10,1,10)=MID($EE$2,1,10),3,1)</f>
        <v>3</v>
      </c>
      <c r="EG188" s="108">
        <f>+IF(MID($J$10,1,10)=MID($EE$2,1,10),3,1)</f>
        <v>3</v>
      </c>
    </row>
    <row r="189" spans="76:137" x14ac:dyDescent="0.25">
      <c r="BX189" s="110"/>
      <c r="BY189" s="113">
        <v>174</v>
      </c>
      <c r="CA189" s="110"/>
      <c r="EE189" s="108">
        <f>+IF(MID($J$10,1,10)=MID($EE$2,1,10),0,1)</f>
        <v>0</v>
      </c>
      <c r="EG189" s="108">
        <f>+IF(MID($J$10,1,10)=MID($EE$2,1,10),0,1)</f>
        <v>0</v>
      </c>
    </row>
    <row r="190" spans="76:137" x14ac:dyDescent="0.25">
      <c r="BX190" s="110"/>
      <c r="BY190" s="113">
        <v>338</v>
      </c>
      <c r="CA190" s="110"/>
      <c r="EE190" s="108">
        <f>+IF(MID($J$11,1,10)=MID($EE$3,1,10),2,1)</f>
        <v>2</v>
      </c>
      <c r="EG190" s="108">
        <f>+IF(MID($J$11,1,10)=MID($EE$3,1,10),2,1)</f>
        <v>2</v>
      </c>
    </row>
    <row r="191" spans="76:137" x14ac:dyDescent="0.25">
      <c r="BX191" s="110"/>
      <c r="BY191" s="113">
        <v>204</v>
      </c>
      <c r="CA191" s="110"/>
      <c r="EE191" s="108">
        <f>+IF(MID($J$10,1,10)=MID($EE$2,1,10),4,1)</f>
        <v>4</v>
      </c>
      <c r="EG191" s="108">
        <f>+IF(MID($J$10,1,10)=MID($EE$2,1,10),4,1)</f>
        <v>4</v>
      </c>
    </row>
    <row r="192" spans="76:137" x14ac:dyDescent="0.25">
      <c r="BX192" s="110"/>
      <c r="BY192" s="113">
        <v>151</v>
      </c>
      <c r="CA192" s="110"/>
      <c r="EE192" s="108">
        <f>+IF(MID($J$10,1,10)=MID($EE$2,1,10),0,1)</f>
        <v>0</v>
      </c>
      <c r="EG192" s="108">
        <f>+IF(MID($J$10,1,10)=MID($EE$2,1,10),0,1)</f>
        <v>0</v>
      </c>
    </row>
    <row r="193" spans="76:137" x14ac:dyDescent="0.25">
      <c r="BX193" s="110"/>
      <c r="BY193" s="113">
        <v>153</v>
      </c>
      <c r="CA193" s="110"/>
      <c r="EE193" s="108">
        <f>+IF(MID($J$11,1,10)=MID($EE$3,1,10),2,1)</f>
        <v>2</v>
      </c>
      <c r="EG193" s="108">
        <f>+IF(MID($J$11,1,10)=MID($EE$3,1,10),2,1)</f>
        <v>2</v>
      </c>
    </row>
    <row r="194" spans="76:137" x14ac:dyDescent="0.25">
      <c r="BX194" s="110"/>
      <c r="BY194" s="113">
        <v>165</v>
      </c>
      <c r="CA194" s="110"/>
      <c r="EE194" s="108">
        <f>+IF(MID($J$11,1,10)=MID($EE$3,1,10),2,1)</f>
        <v>2</v>
      </c>
      <c r="EG194" s="108">
        <f>+IF(MID($J$11,1,10)=MID($EE$3,1,10),2,1)</f>
        <v>2</v>
      </c>
    </row>
    <row r="195" spans="76:137" x14ac:dyDescent="0.25">
      <c r="BX195" s="110"/>
      <c r="BY195" s="113">
        <v>187</v>
      </c>
      <c r="CA195" s="110"/>
      <c r="EE195" s="108">
        <f>+IF(MID($J$10,1,10)=MID($EE$2,1,10),4,1)</f>
        <v>4</v>
      </c>
      <c r="EG195" s="108">
        <f>+IF(MID($J$10,1,10)=MID($EE$2,1,10),4,1)</f>
        <v>4</v>
      </c>
    </row>
    <row r="196" spans="76:137" x14ac:dyDescent="0.25">
      <c r="BX196" s="110"/>
      <c r="BY196" s="113">
        <v>338</v>
      </c>
      <c r="CA196" s="110"/>
      <c r="EE196" s="108">
        <f>+IF(MID($J$11,1,10)=MID($EE$3,1,10),2,1)</f>
        <v>2</v>
      </c>
      <c r="EG196" s="108">
        <f>+IF(MID($J$11,1,10)=MID($EE$3,1,10),2,1)</f>
        <v>2</v>
      </c>
    </row>
    <row r="197" spans="76:137" x14ac:dyDescent="0.25">
      <c r="BX197" s="110"/>
      <c r="BY197" s="113">
        <v>161</v>
      </c>
      <c r="CA197" s="110"/>
      <c r="EE197" s="108">
        <f>+IF(MID($J$10,1,10)=MID($EE$2,1,10),4,1)</f>
        <v>4</v>
      </c>
      <c r="EG197" s="108">
        <f>+IF(MID($J$10,1,10)=MID($EE$2,1,10),4,1)</f>
        <v>4</v>
      </c>
    </row>
    <row r="198" spans="76:137" x14ac:dyDescent="0.25">
      <c r="BX198" s="110"/>
      <c r="BY198" s="113">
        <v>1064</v>
      </c>
      <c r="CA198" s="110"/>
      <c r="EE198" s="108">
        <f>+IF(MID($J$10,1,10)=MID($EE$2,1,10),1,2)</f>
        <v>1</v>
      </c>
      <c r="EG198" s="108">
        <f>+IF(MID($J$10,1,10)=MID($EE$2,1,10),1,2)</f>
        <v>1</v>
      </c>
    </row>
    <row r="199" spans="76:137" x14ac:dyDescent="0.25">
      <c r="BX199" s="110"/>
      <c r="BY199" s="113">
        <v>181</v>
      </c>
      <c r="CA199" s="110"/>
      <c r="EE199" s="108">
        <f>+IF(MID($J$10,1,10)=MID($EE$2,1,10),3,1)</f>
        <v>3</v>
      </c>
      <c r="EG199" s="108">
        <f>+IF(MID($J$10,1,10)=MID($EE$2,1,10),3,1)</f>
        <v>3</v>
      </c>
    </row>
    <row r="200" spans="76:137" x14ac:dyDescent="0.25">
      <c r="BX200" s="110"/>
      <c r="BY200" s="113">
        <v>279</v>
      </c>
      <c r="CA200" s="110"/>
      <c r="EE200" s="108">
        <f>+IF(MID($J$10,1,10)=MID($EE$2,1,10),1,2)</f>
        <v>1</v>
      </c>
      <c r="EG200" s="108">
        <f>+IF(MID($J$10,1,10)=MID($EE$2,1,10),1,2)</f>
        <v>1</v>
      </c>
    </row>
    <row r="201" spans="76:137" x14ac:dyDescent="0.25">
      <c r="BX201" s="110"/>
      <c r="BY201" s="113">
        <v>193</v>
      </c>
      <c r="CA201" s="110"/>
      <c r="EE201" s="108">
        <f>+IF(MID($J$11,1,10)=MID($EE$3,1,10),2,1)</f>
        <v>2</v>
      </c>
      <c r="EG201" s="108">
        <f>+IF(MID($J$11,1,10)=MID($EE$3,1,10),2,1)</f>
        <v>2</v>
      </c>
    </row>
    <row r="202" spans="76:137" x14ac:dyDescent="0.25">
      <c r="BX202" s="110"/>
      <c r="BY202" s="113">
        <v>889</v>
      </c>
      <c r="CA202" s="110"/>
      <c r="EE202" s="108">
        <f>+IF(MID($J$10,1,10)=MID($EE$2,1,10),1,2)</f>
        <v>1</v>
      </c>
      <c r="EG202" s="108">
        <f>+IF(MID($J$10,1,10)=MID($EE$2,1,10),1,2)</f>
        <v>1</v>
      </c>
    </row>
    <row r="203" spans="76:137" x14ac:dyDescent="0.25">
      <c r="BX203" s="110"/>
      <c r="BY203" s="113">
        <v>760</v>
      </c>
      <c r="CA203" s="110"/>
      <c r="EE203" s="108">
        <f>+IF(MID($J$10,1,10)=MID($EE$2,1,10),0,1)</f>
        <v>0</v>
      </c>
      <c r="EG203" s="108">
        <f>+IF(MID($J$10,1,10)=MID($EE$2,1,10),0,1)</f>
        <v>0</v>
      </c>
    </row>
    <row r="204" spans="76:137" x14ac:dyDescent="0.25">
      <c r="BX204" s="110"/>
      <c r="BY204" s="113">
        <v>103</v>
      </c>
      <c r="CA204" s="110"/>
      <c r="EE204" s="108">
        <f>+IF(MID($J$10,1,10)=MID($EE$2,1,10),0,1)</f>
        <v>0</v>
      </c>
      <c r="EG204" s="108">
        <f>+IF(MID($J$10,1,10)=MID($EE$2,1,10),0,1)</f>
        <v>0</v>
      </c>
    </row>
    <row r="205" spans="76:137" x14ac:dyDescent="0.25">
      <c r="BX205" s="110"/>
      <c r="BY205" s="108">
        <v>16</v>
      </c>
      <c r="BZ205" s="139"/>
      <c r="CA205" s="110"/>
      <c r="EE205" s="108">
        <f>+IF(MID($J$10,1,10)=MID($EE$2,1,10),0,1)</f>
        <v>0</v>
      </c>
      <c r="EG205" s="108">
        <f>+IF(MID($J$10,1,10)=MID($EE$2,1,10),0,1)</f>
        <v>0</v>
      </c>
    </row>
    <row r="206" spans="76:137" x14ac:dyDescent="0.25">
      <c r="BX206" s="110"/>
      <c r="BY206" s="113">
        <v>120</v>
      </c>
      <c r="CA206" s="110"/>
      <c r="EE206" s="108">
        <f>+IF(MID($J$10,1,10)=MID($EE$2,1,10),1,2)</f>
        <v>1</v>
      </c>
      <c r="EG206" s="108">
        <f>+IF(MID($J$10,1,10)=MID($EE$2,1,10),1,2)</f>
        <v>1</v>
      </c>
    </row>
    <row r="207" spans="76:137" x14ac:dyDescent="0.25">
      <c r="BX207" s="110"/>
      <c r="BY207" s="113">
        <v>152</v>
      </c>
      <c r="CA207" s="110"/>
      <c r="EE207" s="108">
        <f>+IF(MID($J$10,1,10)=MID($EE$2,1,10),1,2)</f>
        <v>1</v>
      </c>
      <c r="EG207" s="108">
        <f>+IF(MID($J$10,1,10)=MID($EE$2,1,10),1,2)</f>
        <v>1</v>
      </c>
    </row>
    <row r="208" spans="76:137" x14ac:dyDescent="0.25">
      <c r="BX208" s="110"/>
      <c r="BY208" s="113">
        <v>29</v>
      </c>
      <c r="CA208" s="110"/>
      <c r="EE208" s="108">
        <f>+IF(MID($J$10,1,10)=MID($EE$2,1,10),3,1)</f>
        <v>3</v>
      </c>
      <c r="EG208" s="108">
        <f>+IF(MID($J$10,1,10)=MID($EE$2,1,10),3,1)</f>
        <v>3</v>
      </c>
    </row>
    <row r="209" spans="76:137" x14ac:dyDescent="0.25">
      <c r="BX209" s="110"/>
      <c r="BY209" s="113">
        <v>204</v>
      </c>
      <c r="CA209" s="110"/>
      <c r="EE209" s="108">
        <f>+IF(MID($J$10,1,10)=MID($EE$2,1,10),3,1)</f>
        <v>3</v>
      </c>
      <c r="EG209" s="108">
        <f>+IF(MID($J$10,1,10)=MID($EE$2,1,10),3,1)</f>
        <v>3</v>
      </c>
    </row>
    <row r="210" spans="76:137" x14ac:dyDescent="0.25">
      <c r="BX210" s="110"/>
      <c r="BY210" s="113">
        <v>141</v>
      </c>
      <c r="CA210" s="110"/>
      <c r="EE210" s="108">
        <f>+IF(MID($J$10,1,10)=MID($EE$2,1,10),3,1)</f>
        <v>3</v>
      </c>
      <c r="EG210" s="108">
        <f>+IF(MID($J$10,1,10)=MID($EE$2,1,10),3,1)</f>
        <v>3</v>
      </c>
    </row>
    <row r="211" spans="76:137" x14ac:dyDescent="0.25">
      <c r="BX211" s="110"/>
      <c r="BY211" s="108">
        <v>11</v>
      </c>
      <c r="CA211" s="110"/>
      <c r="EE211" s="108">
        <f>+IF(MID($J$10,1,10)=MID($EE$2,1,10),0,1)</f>
        <v>0</v>
      </c>
      <c r="EG211" s="108">
        <f>+IF(MID($J$10,1,10)=MID($EE$2,1,10),0,1)</f>
        <v>0</v>
      </c>
    </row>
    <row r="212" spans="76:137" x14ac:dyDescent="0.25">
      <c r="BX212" s="110"/>
      <c r="BY212" s="113">
        <v>4</v>
      </c>
      <c r="CA212" s="110"/>
      <c r="EE212" s="108">
        <f>+IF(MID($J$10,1,10)=MID($EE$2,1,10),1,2)</f>
        <v>1</v>
      </c>
      <c r="EG212" s="108">
        <f>+IF(MID($J$10,1,10)=MID($EE$2,1,10),1,2)</f>
        <v>1</v>
      </c>
    </row>
    <row r="213" spans="76:137" x14ac:dyDescent="0.25">
      <c r="BX213" s="110"/>
      <c r="BY213" s="113">
        <v>185</v>
      </c>
      <c r="CA213" s="110"/>
      <c r="EE213" s="108">
        <f>+IF(MID($J$10,1,10)=MID($EE$2,1,10),3,1)</f>
        <v>3</v>
      </c>
      <c r="EG213" s="108">
        <f>+IF(MID($J$10,1,10)=MID($EE$2,1,10),3,1)</f>
        <v>3</v>
      </c>
    </row>
    <row r="214" spans="76:137" x14ac:dyDescent="0.25">
      <c r="BX214" s="110"/>
      <c r="BY214" s="113">
        <v>170</v>
      </c>
      <c r="CA214" s="110"/>
      <c r="EE214" s="108">
        <f>+IF(MID($J$10,1,10)=MID($EE$2,1,10),3,1)</f>
        <v>3</v>
      </c>
      <c r="EG214" s="108">
        <f>+IF(MID($J$10,1,10)=MID($EE$2,1,10),3,1)</f>
        <v>3</v>
      </c>
    </row>
    <row r="215" spans="76:137" x14ac:dyDescent="0.25">
      <c r="BX215" s="110"/>
      <c r="BY215" s="113">
        <v>192</v>
      </c>
      <c r="CA215" s="110"/>
      <c r="EE215" s="108">
        <f>+IF(MID($J$10,1,10)=MID($EE$2,1,10),0,1)</f>
        <v>0</v>
      </c>
      <c r="EG215" s="108">
        <f>+IF(MID($J$10,1,10)=MID($EE$2,1,10),0,1)</f>
        <v>0</v>
      </c>
    </row>
    <row r="216" spans="76:137" x14ac:dyDescent="0.25">
      <c r="BX216" s="110"/>
      <c r="BY216" s="113">
        <v>113</v>
      </c>
      <c r="CA216" s="110"/>
      <c r="EE216" s="108">
        <f>+IF(MID($J$10,1,10)=MID($EE$2,1,10),3,1)</f>
        <v>3</v>
      </c>
      <c r="EG216" s="108">
        <f>+IF(MID($J$10,1,10)=MID($EE$2,1,10),3,1)</f>
        <v>3</v>
      </c>
    </row>
    <row r="217" spans="76:137" x14ac:dyDescent="0.25">
      <c r="BX217" s="110"/>
      <c r="BY217" s="113">
        <v>1082</v>
      </c>
      <c r="CA217" s="110"/>
      <c r="EE217" s="108">
        <f>+IF(MID($J$10,1,10)=MID($EE$2,1,10),3,1)</f>
        <v>3</v>
      </c>
      <c r="EG217" s="108">
        <f>+IF(MID($J$10,1,10)=MID($EE$2,1,10),3,1)</f>
        <v>3</v>
      </c>
    </row>
    <row r="218" spans="76:137" x14ac:dyDescent="0.25">
      <c r="BX218" s="110"/>
      <c r="BY218" s="113">
        <v>168</v>
      </c>
      <c r="CA218" s="110"/>
      <c r="EE218" s="108">
        <f>+IF(MID($J$14,1,5)=MID($EE$6,1,5),0,1)</f>
        <v>0</v>
      </c>
      <c r="EF218" s="137">
        <v>3</v>
      </c>
      <c r="EG218" s="108">
        <f>+IF(MID($J$14,1,5)=MID($EE$6,1,5),0,1)</f>
        <v>0</v>
      </c>
    </row>
    <row r="219" spans="76:137" x14ac:dyDescent="0.25">
      <c r="BX219" s="110"/>
      <c r="BY219" s="113">
        <v>535</v>
      </c>
      <c r="CA219" s="110"/>
      <c r="EE219" s="108">
        <f>+IF(MID($J$10,1,10)=MID($EE$2,1,10),1,2)</f>
        <v>1</v>
      </c>
      <c r="EG219" s="108">
        <f>+IF(MID($J$10,1,10)=MID($EE$2,1,10),1,2)</f>
        <v>1</v>
      </c>
    </row>
    <row r="220" spans="76:137" x14ac:dyDescent="0.25">
      <c r="BX220" s="110"/>
      <c r="BY220" s="113">
        <v>178</v>
      </c>
      <c r="CA220" s="110"/>
      <c r="EE220" s="108">
        <f>+IF(MID($J$11,1,10)=MID($EE$3,1,10),2,1)</f>
        <v>2</v>
      </c>
      <c r="EG220" s="108">
        <f>+IF(MID($J$11,1,10)=MID($EE$3,1,10),2,1)</f>
        <v>2</v>
      </c>
    </row>
    <row r="221" spans="76:137" x14ac:dyDescent="0.25">
      <c r="BX221" s="110"/>
      <c r="BY221" s="113">
        <v>335</v>
      </c>
      <c r="CA221" s="110"/>
      <c r="EE221" s="108">
        <f>+IF(MID($J$10,1,10)=MID($EE$2,1,10),4,1)</f>
        <v>4</v>
      </c>
      <c r="EG221" s="108">
        <f>+IF(MID($J$10,1,10)=MID($EE$2,1,10),4,1)</f>
        <v>4</v>
      </c>
    </row>
    <row r="222" spans="76:137" x14ac:dyDescent="0.25">
      <c r="BX222" s="110"/>
      <c r="BY222" s="113">
        <v>105</v>
      </c>
      <c r="CA222" s="110"/>
      <c r="EE222" s="108">
        <f>+IF(MID($J$10,1,10)=MID($EE$2,1,10),0,1)</f>
        <v>0</v>
      </c>
      <c r="EG222" s="108">
        <f>+IF(MID($J$10,1,10)=MID($EE$2,1,10),0,1)</f>
        <v>0</v>
      </c>
    </row>
    <row r="223" spans="76:137" x14ac:dyDescent="0.25">
      <c r="BX223" s="110"/>
      <c r="BY223" s="113">
        <v>917</v>
      </c>
      <c r="CA223" s="110"/>
      <c r="EE223" s="108">
        <f>+IF(MID($J$11,1,10)=MID($EE$3,1,10),2,1)</f>
        <v>2</v>
      </c>
      <c r="EG223" s="108">
        <f>+IF(MID($J$11,1,10)=MID($EE$3,1,10),2,1)</f>
        <v>2</v>
      </c>
    </row>
    <row r="224" spans="76:137" x14ac:dyDescent="0.25">
      <c r="BX224" s="110"/>
      <c r="BY224" s="113">
        <v>112</v>
      </c>
      <c r="CA224" s="110"/>
      <c r="EE224" s="108">
        <f>+IF(MID($J$11,1,10)=MID($EE$3,1,10),2,1)</f>
        <v>2</v>
      </c>
      <c r="EG224" s="108">
        <f>+IF(MID($J$11,1,10)=MID($EE$3,1,10),2,1)</f>
        <v>2</v>
      </c>
    </row>
    <row r="225" spans="76:137" x14ac:dyDescent="0.25">
      <c r="BX225" s="110"/>
      <c r="BY225" s="113">
        <v>837</v>
      </c>
      <c r="CA225" s="110"/>
      <c r="EE225" s="108">
        <f>+IF(MID($J$10,1,10)=MID($EE$2,1,10),4,1)</f>
        <v>4</v>
      </c>
      <c r="EG225" s="108">
        <f>+IF(MID($J$10,1,10)=MID($EE$2,1,10),4,1)</f>
        <v>4</v>
      </c>
    </row>
    <row r="226" spans="76:137" x14ac:dyDescent="0.25">
      <c r="BX226" s="110"/>
      <c r="BY226" s="108">
        <v>11</v>
      </c>
      <c r="CA226" s="110"/>
      <c r="EE226" s="108">
        <f>+IF(MID($J$11,1,10)=MID($EE$3,1,10),2,1)</f>
        <v>2</v>
      </c>
      <c r="EG226" s="108">
        <f>+IF(MID($J$11,1,10)=MID($EE$3,1,10),2,1)</f>
        <v>2</v>
      </c>
    </row>
    <row r="227" spans="76:137" x14ac:dyDescent="0.25">
      <c r="BX227" s="110"/>
      <c r="BY227" s="113">
        <v>743</v>
      </c>
      <c r="CA227" s="110"/>
      <c r="EE227" s="108">
        <f>+IF(MID($J$10,1,10)=MID($EE$2,1,10),4,1)</f>
        <v>4</v>
      </c>
      <c r="EG227" s="108">
        <f>+IF(MID($J$10,1,10)=MID($EE$2,1,10),4,1)</f>
        <v>4</v>
      </c>
    </row>
    <row r="228" spans="76:137" x14ac:dyDescent="0.25">
      <c r="BX228" s="110"/>
      <c r="BY228" s="113">
        <v>93</v>
      </c>
      <c r="CA228" s="110"/>
      <c r="EE228" s="108">
        <f>+IF(MID($J$10,1,10)=MID($EE$2,1,10),1,2)</f>
        <v>1</v>
      </c>
      <c r="EG228" s="108">
        <f>+IF(MID($J$10,1,10)=MID($EE$2,1,10),1,2)</f>
        <v>1</v>
      </c>
    </row>
    <row r="229" spans="76:137" x14ac:dyDescent="0.25">
      <c r="BX229" s="110"/>
      <c r="BY229" s="113">
        <v>144</v>
      </c>
      <c r="CA229" s="110"/>
      <c r="EE229" s="108">
        <f>+IF(MID($J$10,1,10)=MID($EE$2,1,10),3,1)</f>
        <v>3</v>
      </c>
      <c r="EG229" s="108">
        <f>+IF(MID($J$10,1,10)=MID($EE$2,1,10),3,1)</f>
        <v>3</v>
      </c>
    </row>
    <row r="230" spans="76:137" x14ac:dyDescent="0.25">
      <c r="BX230" s="110"/>
      <c r="BY230" s="113">
        <v>280</v>
      </c>
      <c r="CA230" s="110"/>
      <c r="EE230" s="108">
        <f>+IF(MID($J$10,1,10)=MID($EE$2,1,10),1,2)</f>
        <v>1</v>
      </c>
      <c r="EG230" s="108">
        <f>+IF(MID($J$10,1,10)=MID($EE$2,1,10),1,2)</f>
        <v>1</v>
      </c>
    </row>
    <row r="231" spans="76:137" x14ac:dyDescent="0.25">
      <c r="BX231" s="110"/>
      <c r="BY231" s="113">
        <v>6</v>
      </c>
      <c r="CA231" s="110"/>
      <c r="EE231" s="108">
        <f>+IF(MID($J$11,1,10)=MID($EE$3,1,10),2,1)</f>
        <v>2</v>
      </c>
      <c r="EG231" s="108">
        <f>+IF(MID($J$11,1,10)=MID($EE$3,1,10),2,1)</f>
        <v>2</v>
      </c>
    </row>
    <row r="232" spans="76:137" x14ac:dyDescent="0.25">
      <c r="BX232" s="110"/>
      <c r="BY232" s="113">
        <v>499</v>
      </c>
      <c r="CA232" s="110"/>
      <c r="EE232" s="108">
        <f>+IF(MID($J$10,1,10)=MID($EE$2,1,10),1,2)</f>
        <v>1</v>
      </c>
      <c r="EG232" s="108">
        <f>+IF(MID($J$10,1,10)=MID($EE$2,1,10),1,2)</f>
        <v>1</v>
      </c>
    </row>
    <row r="233" spans="76:137" x14ac:dyDescent="0.25">
      <c r="BX233" s="110"/>
      <c r="BY233" s="113">
        <v>147</v>
      </c>
      <c r="CA233" s="110"/>
      <c r="EE233" s="108">
        <f>+IF(MID($J$10,1,10)=MID($EE$2,1,10),0,1)</f>
        <v>0</v>
      </c>
      <c r="EG233" s="108">
        <f>+IF(MID($J$10,1,10)=MID($EE$2,1,10),0,1)</f>
        <v>0</v>
      </c>
    </row>
    <row r="234" spans="76:137" x14ac:dyDescent="0.25">
      <c r="BX234" s="110"/>
      <c r="BY234" s="113">
        <v>745</v>
      </c>
      <c r="CA234" s="110"/>
      <c r="EE234" s="108">
        <f>+IF(MID($J$10,1,10)=MID($EE$2,1,10),0,1)</f>
        <v>0</v>
      </c>
      <c r="EG234" s="108">
        <f>+IF(MID($J$10,1,10)=MID($EE$2,1,10),0,1)</f>
        <v>0</v>
      </c>
    </row>
    <row r="235" spans="76:137" x14ac:dyDescent="0.25">
      <c r="BX235" s="110"/>
      <c r="BY235" s="113">
        <v>183</v>
      </c>
      <c r="CA235" s="110"/>
      <c r="EE235" s="108">
        <f>+IF(MID($J$10,1,10)=MID($EE$2,1,10),0,1)</f>
        <v>0</v>
      </c>
      <c r="EG235" s="108">
        <f>+IF(MID($J$10,1,10)=MID($EE$2,1,10),0,1)</f>
        <v>0</v>
      </c>
    </row>
    <row r="236" spans="76:137" x14ac:dyDescent="0.25">
      <c r="BX236" s="110"/>
      <c r="BY236" s="113">
        <v>931</v>
      </c>
      <c r="CA236" s="110"/>
      <c r="EE236" s="108">
        <f>+IF(MID($J$10,1,10)=MID($EE$2,1,10),1,2)</f>
        <v>1</v>
      </c>
      <c r="EG236" s="108">
        <f>+IF(MID($J$10,1,10)=MID($EE$2,1,10),1,2)</f>
        <v>1</v>
      </c>
    </row>
    <row r="237" spans="76:137" x14ac:dyDescent="0.25">
      <c r="BX237" s="110"/>
      <c r="BY237" s="113">
        <v>181</v>
      </c>
      <c r="CA237" s="110"/>
      <c r="EE237" s="108">
        <f>+IF(MID($J$10,1,10)=MID($EE$2,1,10),1,2)</f>
        <v>1</v>
      </c>
      <c r="EG237" s="108">
        <f>+IF(MID($J$10,1,10)=MID($EE$2,1,10),1,2)</f>
        <v>1</v>
      </c>
    </row>
    <row r="238" spans="76:137" x14ac:dyDescent="0.25">
      <c r="BX238" s="110"/>
      <c r="BY238" s="113">
        <v>1088</v>
      </c>
      <c r="CA238" s="110"/>
      <c r="EE238" s="108">
        <f>+IF(MID($J$10,1,10)=MID($EE$2,1,10),3,1)</f>
        <v>3</v>
      </c>
      <c r="EG238" s="108">
        <f>+IF(MID($J$10,1,10)=MID($EE$2,1,10),3,1)</f>
        <v>3</v>
      </c>
    </row>
    <row r="239" spans="76:137" x14ac:dyDescent="0.25">
      <c r="BX239" s="110"/>
      <c r="BY239" s="113">
        <v>186</v>
      </c>
      <c r="CA239" s="110"/>
      <c r="EE239" s="108">
        <f>+IF(MID($J$14,1,5)=MID($EE$6,1,5),0,1)</f>
        <v>0</v>
      </c>
      <c r="EF239" s="137">
        <v>5</v>
      </c>
      <c r="EG239" s="108">
        <f>+IF(MID($J$14,1,5)=MID($EE$6,1,5),0,1)</f>
        <v>0</v>
      </c>
    </row>
    <row r="240" spans="76:137" x14ac:dyDescent="0.25">
      <c r="BX240" s="110"/>
      <c r="BY240" s="113">
        <v>1079</v>
      </c>
      <c r="CA240" s="110"/>
      <c r="EE240" s="108">
        <f>+IF(MID($J$14,1,5)=MID($EE$6,1,5),0,1)</f>
        <v>0</v>
      </c>
      <c r="EF240" s="137">
        <v>7</v>
      </c>
      <c r="EG240" s="108">
        <f>+IF(MID($J$14,1,5)=MID($EE$6,1,5),0,1)</f>
        <v>0</v>
      </c>
    </row>
    <row r="241" spans="76:137" x14ac:dyDescent="0.25">
      <c r="BX241" s="110"/>
      <c r="BY241" s="113">
        <v>141</v>
      </c>
      <c r="CA241" s="110"/>
      <c r="EE241" s="108">
        <f>+IF(MID($J$10,1,10)=MID($EE$2,1,10),0,1)</f>
        <v>0</v>
      </c>
      <c r="EG241" s="108">
        <f>+IF(MID($J$10,1,10)=MID($EE$2,1,10),0,1)</f>
        <v>0</v>
      </c>
    </row>
    <row r="242" spans="76:137" x14ac:dyDescent="0.25">
      <c r="BX242" s="110"/>
      <c r="BY242" s="113">
        <v>177</v>
      </c>
      <c r="CA242" s="110"/>
      <c r="EE242" s="108">
        <f>+IF(MID($J$10,1,10)=MID($EE$2,1,10),1,2)</f>
        <v>1</v>
      </c>
      <c r="EG242" s="108">
        <f>+IF(MID($J$10,1,10)=MID($EE$2,1,10),1,2)</f>
        <v>1</v>
      </c>
    </row>
    <row r="243" spans="76:137" x14ac:dyDescent="0.25">
      <c r="BX243" s="110"/>
      <c r="BY243" s="113">
        <v>746</v>
      </c>
      <c r="CA243" s="110"/>
      <c r="EE243" s="108">
        <f>+IF(MID($J$10,1,10)=MID($EE$2,1,10),3,1)</f>
        <v>3</v>
      </c>
      <c r="EG243" s="108">
        <f>+IF(MID($J$10,1,10)=MID($EE$2,1,10),3,1)</f>
        <v>3</v>
      </c>
    </row>
    <row r="244" spans="76:137" x14ac:dyDescent="0.25">
      <c r="BX244" s="110"/>
      <c r="BY244" s="113">
        <v>127</v>
      </c>
      <c r="CA244" s="110"/>
      <c r="EE244" s="108">
        <f>+IF(MID($J$10,1,10)=MID($EE$2,1,10),3,1)</f>
        <v>3</v>
      </c>
      <c r="EG244" s="108">
        <f>+IF(MID($J$10,1,10)=MID($EE$2,1,10),3,1)</f>
        <v>3</v>
      </c>
    </row>
    <row r="245" spans="76:137" x14ac:dyDescent="0.25">
      <c r="BX245" s="110"/>
      <c r="BY245" s="113">
        <v>939</v>
      </c>
      <c r="CA245" s="110"/>
      <c r="EE245" s="108">
        <f>+IF(MID($J$10,1,10)=MID($EE$2,1,10),0,1)</f>
        <v>0</v>
      </c>
      <c r="EG245" s="108">
        <f>+IF(MID($J$10,1,10)=MID($EE$2,1,10),0,1)</f>
        <v>0</v>
      </c>
    </row>
    <row r="246" spans="76:137" x14ac:dyDescent="0.25">
      <c r="BX246" s="110"/>
      <c r="BY246" s="113">
        <v>192</v>
      </c>
      <c r="CA246" s="110"/>
      <c r="EE246" s="108">
        <f>+IF(MID($J$10,1,10)=MID($EE$2,1,10),3,1)</f>
        <v>3</v>
      </c>
      <c r="EG246" s="108">
        <f>+IF(MID($J$10,1,10)=MID($EE$2,1,10),3,1)</f>
        <v>3</v>
      </c>
    </row>
    <row r="247" spans="76:137" x14ac:dyDescent="0.25">
      <c r="BX247" s="110"/>
      <c r="BY247" s="113">
        <v>755</v>
      </c>
      <c r="CA247" s="110"/>
      <c r="EE247" s="108">
        <f>+IF(MID($J$10,1,10)=MID($EE$2,1,10),3,1)</f>
        <v>3</v>
      </c>
      <c r="EG247" s="108">
        <f>+IF(MID($J$10,1,10)=MID($EE$2,1,10),3,1)</f>
        <v>3</v>
      </c>
    </row>
    <row r="248" spans="76:137" x14ac:dyDescent="0.25">
      <c r="BX248" s="110"/>
      <c r="BY248" s="108">
        <v>16</v>
      </c>
      <c r="BZ248" s="139"/>
      <c r="CA248" s="110"/>
      <c r="EE248" s="108">
        <f>+IF(MID($J$10,1,10)=MID($EE$2,1,10),3,1)</f>
        <v>3</v>
      </c>
      <c r="EG248" s="108">
        <f>+IF(MID($J$10,1,10)=MID($EE$2,1,10),3,1)</f>
        <v>3</v>
      </c>
    </row>
    <row r="249" spans="76:137" x14ac:dyDescent="0.25">
      <c r="BX249" s="110"/>
      <c r="BY249" s="113">
        <v>548</v>
      </c>
      <c r="CA249" s="110"/>
      <c r="EE249" s="108">
        <f>+IF(MID($J$10,1,10)=MID($EE$2,1,10),1,2)</f>
        <v>1</v>
      </c>
      <c r="EG249" s="108">
        <f>+IF(MID($J$10,1,10)=MID($EE$2,1,10),1,2)</f>
        <v>1</v>
      </c>
    </row>
    <row r="250" spans="76:137" x14ac:dyDescent="0.25">
      <c r="BX250" s="110"/>
      <c r="BY250" s="113">
        <v>171</v>
      </c>
      <c r="CA250" s="110"/>
      <c r="EE250" s="108">
        <f>+IF(MID($J$10,1,10)=MID($EE$2,1,10),3,1)</f>
        <v>3</v>
      </c>
      <c r="EG250" s="108">
        <f>+IF(MID($J$10,1,10)=MID($EE$2,1,10),3,1)</f>
        <v>3</v>
      </c>
    </row>
    <row r="251" spans="76:137" x14ac:dyDescent="0.25">
      <c r="BX251" s="110"/>
      <c r="BY251" s="113">
        <v>571</v>
      </c>
      <c r="CA251" s="110"/>
      <c r="EE251" s="108">
        <f>+IF(MID($J$10,1,10)=MID($EE$2,1,10),0,1)</f>
        <v>0</v>
      </c>
      <c r="EG251" s="108">
        <f>+IF(MID($J$10,1,10)=MID($EE$2,1,10),0,1)</f>
        <v>0</v>
      </c>
    </row>
    <row r="252" spans="76:137" x14ac:dyDescent="0.25">
      <c r="BX252" s="110"/>
      <c r="BY252" s="113">
        <v>195</v>
      </c>
      <c r="CA252" s="110"/>
      <c r="EE252" s="108">
        <f>+IF(MID($J$10,1,10)=MID($EE$2,1,10),3,1)</f>
        <v>3</v>
      </c>
      <c r="EG252" s="108">
        <f>+IF(MID($J$10,1,10)=MID($EE$2,1,10),3,1)</f>
        <v>3</v>
      </c>
    </row>
    <row r="253" spans="76:137" x14ac:dyDescent="0.25">
      <c r="BX253" s="110"/>
      <c r="BY253" s="113">
        <v>9</v>
      </c>
      <c r="CA253" s="110"/>
      <c r="EE253" s="108">
        <f>+IF(MID($J$10,1,10)=MID($EE$2,1,10),3,1)</f>
        <v>3</v>
      </c>
      <c r="EG253" s="108">
        <f>+IF(MID($J$10,1,10)=MID($EE$2,1,10),3,1)</f>
        <v>3</v>
      </c>
    </row>
    <row r="254" spans="76:137" x14ac:dyDescent="0.25">
      <c r="BX254" s="110"/>
      <c r="BY254" s="113">
        <v>169</v>
      </c>
      <c r="CA254" s="110"/>
      <c r="EE254" s="108">
        <f>+IF(MID($J$10,1,10)=MID($EE$2,1,10),3,1)</f>
        <v>3</v>
      </c>
      <c r="EG254" s="108">
        <f>+IF(MID($J$10,1,10)=MID($EE$2,1,10),3,1)</f>
        <v>3</v>
      </c>
    </row>
    <row r="255" spans="76:137" x14ac:dyDescent="0.25">
      <c r="BX255" s="110"/>
      <c r="BY255" s="113">
        <v>149</v>
      </c>
      <c r="CA255" s="110"/>
      <c r="EE255" s="108">
        <f>+IF(MID($J$11,1,10)=MID($EE$3,1,10),2,1)</f>
        <v>2</v>
      </c>
      <c r="EG255" s="108">
        <f>+IF(MID($J$11,1,10)=MID($EE$3,1,10),2,1)</f>
        <v>2</v>
      </c>
    </row>
    <row r="256" spans="76:137" x14ac:dyDescent="0.25">
      <c r="BX256" s="110"/>
      <c r="BY256" s="113">
        <v>114</v>
      </c>
      <c r="CA256" s="110"/>
      <c r="EE256" s="108">
        <f>+IF(MID($J$10,1,10)=MID($EE$2,1,10),4,1)</f>
        <v>4</v>
      </c>
      <c r="EG256" s="108">
        <f>+IF(MID($J$10,1,10)=MID($EE$2,1,10),4,1)</f>
        <v>4</v>
      </c>
    </row>
    <row r="257" spans="76:137" x14ac:dyDescent="0.25">
      <c r="BX257" s="110"/>
      <c r="BY257" s="113">
        <v>251</v>
      </c>
      <c r="CA257" s="110"/>
      <c r="EE257" s="108">
        <f>+IF(MID($J$10,1,10)=MID($EE$2,1,10),0,1)</f>
        <v>0</v>
      </c>
      <c r="EG257" s="108">
        <f>+IF(MID($J$10,1,10)=MID($EE$2,1,10),0,1)</f>
        <v>0</v>
      </c>
    </row>
    <row r="258" spans="76:137" x14ac:dyDescent="0.25">
      <c r="BX258" s="110"/>
      <c r="BY258" s="113">
        <v>139</v>
      </c>
      <c r="CA258" s="110"/>
      <c r="EE258" s="108">
        <f>+IF(MID($J$11,1,10)=MID($EE$3,1,10),2,1)</f>
        <v>2</v>
      </c>
      <c r="EG258" s="108">
        <f>+IF(MID($J$11,1,10)=MID($EE$3,1,10),2,1)</f>
        <v>2</v>
      </c>
    </row>
    <row r="259" spans="76:137" x14ac:dyDescent="0.25">
      <c r="BX259" s="110"/>
      <c r="BY259" s="113">
        <v>944</v>
      </c>
      <c r="CA259" s="110"/>
      <c r="EE259" s="108">
        <f>+IF(MID($J$11,1,10)=MID($EE$3,1,10),2,1)</f>
        <v>2</v>
      </c>
      <c r="EG259" s="108">
        <f>+IF(MID($J$11,1,10)=MID($EE$3,1,10),2,1)</f>
        <v>2</v>
      </c>
    </row>
    <row r="260" spans="76:137" x14ac:dyDescent="0.25">
      <c r="BX260" s="110"/>
      <c r="BY260" s="113">
        <v>117</v>
      </c>
      <c r="CA260" s="110"/>
      <c r="EE260" s="108">
        <f>+IF(MID($J$10,1,10)=MID($EE$2,1,10),4,1)</f>
        <v>4</v>
      </c>
      <c r="EG260" s="108">
        <f>+IF(MID($J$10,1,10)=MID($EE$2,1,10),4,1)</f>
        <v>4</v>
      </c>
    </row>
    <row r="261" spans="76:137" x14ac:dyDescent="0.25">
      <c r="BX261" s="110"/>
      <c r="BY261" s="113">
        <v>967</v>
      </c>
      <c r="CA261" s="110"/>
      <c r="EE261" s="108">
        <f>+IF(MID($J$11,1,10)=MID($EE$3,1,10),2,1)</f>
        <v>2</v>
      </c>
      <c r="EG261" s="108">
        <f>+IF(MID($J$11,1,10)=MID($EE$3,1,10),2,1)</f>
        <v>2</v>
      </c>
    </row>
    <row r="262" spans="76:137" x14ac:dyDescent="0.25">
      <c r="BX262" s="110"/>
      <c r="BY262" s="113">
        <v>193</v>
      </c>
      <c r="CA262" s="110"/>
      <c r="EE262" s="108">
        <f>+IF(MID($J$10,1,10)=MID($EE$2,1,10),4,1)</f>
        <v>4</v>
      </c>
      <c r="EG262" s="108">
        <f>+IF(MID($J$10,1,10)=MID($EE$2,1,10),4,1)</f>
        <v>4</v>
      </c>
    </row>
    <row r="263" spans="76:137" x14ac:dyDescent="0.25">
      <c r="BX263" s="110"/>
      <c r="BY263" s="113">
        <v>1128</v>
      </c>
      <c r="CA263" s="110"/>
      <c r="EE263" s="108">
        <f>+IF(MID($J$10,1,10)=MID($EE$2,1,10),1,2)</f>
        <v>1</v>
      </c>
      <c r="EG263" s="108">
        <f>+IF(MID($J$10,1,10)=MID($EE$2,1,10),1,2)</f>
        <v>1</v>
      </c>
    </row>
    <row r="264" spans="76:137" x14ac:dyDescent="0.25">
      <c r="BX264" s="110"/>
      <c r="BY264" s="113">
        <v>102</v>
      </c>
      <c r="CA264" s="110"/>
      <c r="EE264" s="108">
        <f>+IF(MID($J$10,1,10)=MID($EE$2,1,10),3,1)</f>
        <v>3</v>
      </c>
      <c r="EG264" s="108">
        <f>+IF(MID($J$10,1,10)=MID($EE$2,1,10),3,1)</f>
        <v>3</v>
      </c>
    </row>
    <row r="265" spans="76:137" x14ac:dyDescent="0.25">
      <c r="BX265" s="110"/>
      <c r="BY265" s="113">
        <v>138</v>
      </c>
      <c r="CA265" s="110"/>
      <c r="EE265" s="108">
        <f>+IF(MID($J$10,1,10)=MID($EE$2,1,10),1,2)</f>
        <v>1</v>
      </c>
      <c r="EG265" s="108">
        <f>+IF(MID($J$10,1,10)=MID($EE$2,1,10),1,2)</f>
        <v>1</v>
      </c>
    </row>
    <row r="266" spans="76:137" x14ac:dyDescent="0.25">
      <c r="BX266" s="110"/>
      <c r="BY266" s="113">
        <v>123</v>
      </c>
      <c r="CA266" s="110"/>
      <c r="EE266" s="108">
        <f>+IF(MID($J$11,1,10)=MID($EE$3,1,10),2,1)</f>
        <v>2</v>
      </c>
      <c r="EG266" s="108">
        <f>+IF(MID($J$11,1,10)=MID($EE$3,1,10),2,1)</f>
        <v>2</v>
      </c>
    </row>
    <row r="267" spans="76:137" x14ac:dyDescent="0.25">
      <c r="BX267" s="110"/>
      <c r="BY267" s="113">
        <v>96</v>
      </c>
      <c r="CA267" s="110"/>
      <c r="EE267" s="108">
        <f>+IF(MID($J$10,1,10)=MID($EE$2,1,10),1,2)</f>
        <v>1</v>
      </c>
      <c r="EG267" s="108">
        <f>+IF(MID($J$10,1,10)=MID($EE$2,1,10),1,2)</f>
        <v>1</v>
      </c>
    </row>
    <row r="268" spans="76:137" x14ac:dyDescent="0.25">
      <c r="BX268" s="110"/>
      <c r="BY268" s="113">
        <v>1026</v>
      </c>
      <c r="CA268" s="110"/>
      <c r="EE268" s="108">
        <f>+IF(MID($J$10,1,10)=MID($EE$2,1,10),0,1)</f>
        <v>0</v>
      </c>
      <c r="EG268" s="108">
        <f>+IF(MID($J$10,1,10)=MID($EE$2,1,10),0,1)</f>
        <v>0</v>
      </c>
    </row>
    <row r="269" spans="76:137" x14ac:dyDescent="0.25">
      <c r="BX269" s="111"/>
      <c r="BY269" s="113">
        <v>182</v>
      </c>
      <c r="CA269" s="111"/>
      <c r="EE269" s="108">
        <f>+IF(MID($J$10,1,10)=MID($EE$2,1,10),0,1)</f>
        <v>0</v>
      </c>
      <c r="EF269" s="139">
        <v>40916</v>
      </c>
      <c r="EG269" s="108">
        <f>+IF(MID($J$10,1,10)=MID($EE$2,1,10),0,1)</f>
        <v>0</v>
      </c>
    </row>
    <row r="270" spans="76:137" x14ac:dyDescent="0.25">
      <c r="BX270" s="110"/>
      <c r="BY270" s="113">
        <v>630</v>
      </c>
      <c r="CA270" s="110"/>
      <c r="EE270" s="108">
        <f>+IF(MID($J$10,1,10)=MID($EE$2,1,10),0,1)</f>
        <v>0</v>
      </c>
      <c r="EG270" s="108">
        <f>+IF(MID($J$10,1,10)=MID($EE$2,1,10),0,1)</f>
        <v>0</v>
      </c>
    </row>
    <row r="271" spans="76:137" x14ac:dyDescent="0.25">
      <c r="BX271" s="110"/>
      <c r="BY271" s="113">
        <v>155</v>
      </c>
      <c r="CA271" s="110"/>
      <c r="EE271" s="108">
        <f>+IF(MID($J$10,1,10)=MID($EE$2,1,10),1,2)</f>
        <v>1</v>
      </c>
      <c r="EG271" s="108">
        <f>+IF(MID($J$10,1,10)=MID($EE$2,1,10),1,2)</f>
        <v>1</v>
      </c>
    </row>
    <row r="272" spans="76:137" x14ac:dyDescent="0.25">
      <c r="BX272" s="110"/>
      <c r="BY272" s="113">
        <v>242</v>
      </c>
      <c r="CA272" s="110"/>
      <c r="EE272" s="108">
        <f>+IF(MID($J$14,1,5)=MID($EE$6,1,5),0,1)</f>
        <v>0</v>
      </c>
      <c r="EF272" s="137">
        <v>1</v>
      </c>
      <c r="EG272" s="108">
        <f>+IF(MID($J$14,1,5)=MID($EE$6,1,5),0,1)</f>
        <v>0</v>
      </c>
    </row>
    <row r="273" spans="76:137" x14ac:dyDescent="0.25">
      <c r="BX273" s="110"/>
      <c r="BY273" s="113">
        <v>182</v>
      </c>
      <c r="CA273" s="110"/>
      <c r="EE273" s="108">
        <f>+IF(MID($J$10,1,10)=MID($EE$2,1,10),3,1)</f>
        <v>3</v>
      </c>
      <c r="EG273" s="108">
        <f>+IF(MID($J$10,1,10)=MID($EE$2,1,10),3,1)</f>
        <v>3</v>
      </c>
    </row>
    <row r="274" spans="76:137" x14ac:dyDescent="0.25">
      <c r="BX274" s="110"/>
      <c r="BY274" s="113">
        <v>575</v>
      </c>
      <c r="CA274" s="110"/>
      <c r="EE274" s="108">
        <f>+IF(MID($J$10,1,10)=MID($EE$2,1,10),3,1)</f>
        <v>3</v>
      </c>
      <c r="EG274" s="108">
        <f>+IF(MID($J$10,1,10)=MID($EE$2,1,10),3,1)</f>
        <v>3</v>
      </c>
    </row>
    <row r="275" spans="76:137" x14ac:dyDescent="0.25">
      <c r="BX275" s="110"/>
      <c r="BY275" s="113">
        <v>122</v>
      </c>
      <c r="CA275" s="110"/>
      <c r="EE275" s="108">
        <f>+IF(MID($J$14,1,5)=MID($EE$6,1,5),0,1)</f>
        <v>0</v>
      </c>
      <c r="EF275" s="137">
        <v>5</v>
      </c>
      <c r="EG275" s="108">
        <f>+IF(MID($J$14,1,5)=MID($EE$6,1,5),0,1)</f>
        <v>0</v>
      </c>
    </row>
    <row r="276" spans="76:137" x14ac:dyDescent="0.25">
      <c r="BX276" s="110"/>
      <c r="BY276" s="113">
        <v>1013</v>
      </c>
      <c r="CA276" s="110"/>
      <c r="EE276" s="108">
        <f>+IF(MID($J$10,1,10)=MID($EE$2,1,10),0,1)</f>
        <v>0</v>
      </c>
      <c r="EG276" s="108">
        <f>+IF(MID($J$10,1,10)=MID($EE$2,1,10),0,1)</f>
        <v>0</v>
      </c>
    </row>
    <row r="277" spans="76:137" x14ac:dyDescent="0.25">
      <c r="BX277" s="110"/>
      <c r="BY277" s="113">
        <v>155</v>
      </c>
      <c r="CA277" s="110"/>
      <c r="EE277" s="108">
        <f>+IF(MID($J$10,1,10)=MID($EE$2,1,10),1,2)</f>
        <v>1</v>
      </c>
      <c r="EG277" s="108">
        <f>+IF(MID($J$10,1,10)=MID($EE$2,1,10),1,2)</f>
        <v>1</v>
      </c>
    </row>
    <row r="278" spans="76:137" x14ac:dyDescent="0.25">
      <c r="BX278" s="110"/>
      <c r="BY278" s="113">
        <v>158</v>
      </c>
      <c r="CA278" s="110"/>
      <c r="EE278" s="108">
        <f>+IF(MID($J$10,1,10)=MID($EE$2,1,10),3,1)</f>
        <v>3</v>
      </c>
      <c r="EG278" s="108">
        <f>+IF(MID($J$10,1,10)=MID($EE$2,1,10),3,1)</f>
        <v>3</v>
      </c>
    </row>
    <row r="279" spans="76:137" x14ac:dyDescent="0.25">
      <c r="BX279" s="110"/>
      <c r="BY279" s="113">
        <v>162</v>
      </c>
      <c r="CA279" s="110"/>
      <c r="EE279" s="108">
        <f>+IF(MID($J$10,1,10)=MID($EE$2,1,10),3,1)</f>
        <v>3</v>
      </c>
      <c r="EG279" s="108">
        <f>+IF(MID($J$10,1,10)=MID($EE$2,1,10),3,1)</f>
        <v>3</v>
      </c>
    </row>
    <row r="280" spans="76:137" x14ac:dyDescent="0.25">
      <c r="BX280" s="110"/>
      <c r="BY280" s="113">
        <v>531</v>
      </c>
      <c r="CA280" s="110"/>
      <c r="EE280" s="108">
        <f>+IF(MID($J$10,1,10)=MID($EE$2,1,10),0,1)</f>
        <v>0</v>
      </c>
      <c r="EG280" s="108">
        <f>+IF(MID($J$10,1,10)=MID($EE$2,1,10),0,1)</f>
        <v>0</v>
      </c>
    </row>
    <row r="281" spans="76:137" x14ac:dyDescent="0.25">
      <c r="BX281" s="110"/>
      <c r="BY281" s="113">
        <v>710</v>
      </c>
      <c r="CA281" s="110"/>
      <c r="EE281" s="108">
        <f>+IF(MID($J$10,1,10)=MID($EE$2,1,10),3,1)</f>
        <v>3</v>
      </c>
      <c r="EG281" s="108">
        <f>+IF(MID($J$10,1,10)=MID($EE$2,1,10),3,1)</f>
        <v>3</v>
      </c>
    </row>
    <row r="282" spans="76:137" x14ac:dyDescent="0.25">
      <c r="BX282" s="110"/>
      <c r="BY282" s="113">
        <v>175</v>
      </c>
      <c r="CA282" s="110"/>
      <c r="EE282" s="108">
        <f>+IF(MID($J$10,1,10)=MID($EE$2,1,10),3,1)</f>
        <v>3</v>
      </c>
      <c r="EG282" s="108">
        <f>+IF(MID($J$10,1,10)=MID($EE$2,1,10),3,1)</f>
        <v>3</v>
      </c>
    </row>
    <row r="283" spans="76:137" x14ac:dyDescent="0.25">
      <c r="BX283" s="110"/>
      <c r="BY283" s="113">
        <v>173</v>
      </c>
      <c r="CA283" s="110"/>
      <c r="EE283" s="108">
        <f>+IF(MID($J$10,1,10)=MID($EE$2,1,10),3,1)</f>
        <v>3</v>
      </c>
      <c r="EG283" s="108">
        <f>+IF(MID($J$10,1,10)=MID($EE$2,1,10),3,1)</f>
        <v>3</v>
      </c>
    </row>
    <row r="284" spans="76:137" x14ac:dyDescent="0.25">
      <c r="BX284" s="110"/>
      <c r="BY284" s="113">
        <v>29</v>
      </c>
      <c r="CA284" s="110"/>
      <c r="EE284" s="108">
        <f>+IF(MID($J$10,1,10)=MID($EE$2,1,10),1,2)</f>
        <v>1</v>
      </c>
      <c r="EG284" s="108">
        <f>+IF(MID($J$10,1,10)=MID($EE$2,1,10),1,2)</f>
        <v>1</v>
      </c>
    </row>
    <row r="285" spans="76:137" x14ac:dyDescent="0.25">
      <c r="BX285" s="110"/>
      <c r="BY285" s="113">
        <v>756</v>
      </c>
      <c r="CA285" s="110"/>
      <c r="EE285" s="108">
        <f>+IF(MID($J$11,1,10)=MID($EE$3,1,10),2,1)</f>
        <v>2</v>
      </c>
      <c r="EG285" s="108">
        <f>+IF(MID($J$11,1,10)=MID($EE$3,1,10),2,1)</f>
        <v>2</v>
      </c>
    </row>
    <row r="286" spans="76:137" x14ac:dyDescent="0.25">
      <c r="BX286" s="110"/>
      <c r="BY286" s="113">
        <v>125</v>
      </c>
      <c r="CA286" s="110"/>
      <c r="EE286" s="108">
        <f>+IF(MID($J$10,1,10)=MID($EE$2,1,10),4,1)</f>
        <v>4</v>
      </c>
      <c r="EG286" s="108">
        <f>+IF(MID($J$10,1,10)=MID($EE$2,1,10),4,1)</f>
        <v>4</v>
      </c>
    </row>
    <row r="287" spans="76:137" x14ac:dyDescent="0.25">
      <c r="BX287" s="110"/>
      <c r="BY287" s="113">
        <v>985</v>
      </c>
      <c r="CA287" s="110"/>
      <c r="EE287" s="108">
        <f>+IF(MID($J$10,1,10)=MID($EE$2,1,10),0,1)</f>
        <v>0</v>
      </c>
      <c r="EG287" s="108">
        <f>+IF(MID($J$10,1,10)=MID($EE$2,1,10),0,1)</f>
        <v>0</v>
      </c>
    </row>
    <row r="288" spans="76:137" x14ac:dyDescent="0.25">
      <c r="BX288" s="110"/>
      <c r="BY288" s="113">
        <v>142</v>
      </c>
      <c r="CA288" s="110"/>
      <c r="EE288" s="108">
        <f>+IF(MID($J$11,1,10)=MID($EE$3,1,10),2,1)</f>
        <v>2</v>
      </c>
      <c r="EG288" s="108">
        <f>+IF(MID($J$11,1,10)=MID($EE$3,1,10),2,1)</f>
        <v>2</v>
      </c>
    </row>
    <row r="289" spans="76:137" x14ac:dyDescent="0.25">
      <c r="BX289" s="110"/>
      <c r="BY289" s="113">
        <v>400</v>
      </c>
      <c r="CA289" s="110"/>
      <c r="EE289" s="108">
        <f>+IF(MID($J$11,1,10)=MID($EE$3,1,10),2,1)</f>
        <v>2</v>
      </c>
      <c r="EG289" s="108">
        <f>+IF(MID($J$11,1,10)=MID($EE$3,1,10),2,1)</f>
        <v>2</v>
      </c>
    </row>
    <row r="290" spans="76:137" x14ac:dyDescent="0.25">
      <c r="BX290" s="110"/>
      <c r="BY290" s="113">
        <v>184</v>
      </c>
      <c r="CA290" s="110"/>
      <c r="EE290" s="108">
        <f>+IF(MID($J$14,1,5)=MID($EE$6,1,5),0,1)</f>
        <v>0</v>
      </c>
      <c r="EF290" s="137">
        <v>5</v>
      </c>
      <c r="EG290" s="108">
        <f>+IF(MID($J$14,1,5)=MID($EE$6,1,5),0,1)</f>
        <v>0</v>
      </c>
    </row>
    <row r="291" spans="76:137" x14ac:dyDescent="0.25">
      <c r="BX291" s="110"/>
      <c r="BY291" s="113">
        <v>3</v>
      </c>
      <c r="CA291" s="110"/>
      <c r="EE291" s="108">
        <f>+IF(MID($J$11,1,10)=MID($EE$3,1,10),2,1)</f>
        <v>2</v>
      </c>
      <c r="EG291" s="108">
        <f>+IF(MID($J$11,1,10)=MID($EE$3,1,10),2,1)</f>
        <v>2</v>
      </c>
    </row>
    <row r="292" spans="76:137" x14ac:dyDescent="0.25">
      <c r="BX292" s="110"/>
      <c r="BY292" s="113">
        <v>158</v>
      </c>
      <c r="CA292" s="110"/>
      <c r="EE292" s="108">
        <f>+IF(MID($J$10,1,10)=MID($EE$2,1,10),4,1)</f>
        <v>4</v>
      </c>
      <c r="EG292" s="108">
        <f>+IF(MID($J$10,1,10)=MID($EE$2,1,10),4,1)</f>
        <v>4</v>
      </c>
    </row>
    <row r="293" spans="76:137" x14ac:dyDescent="0.25">
      <c r="BX293" s="110"/>
      <c r="BY293" s="113">
        <v>110</v>
      </c>
      <c r="CA293" s="110"/>
      <c r="EE293" s="108">
        <f>+IF(MID($J$10,1,10)=MID($EE$2,1,10),1,2)</f>
        <v>1</v>
      </c>
      <c r="EG293" s="108">
        <f>+IF(MID($J$10,1,10)=MID($EE$2,1,10),1,2)</f>
        <v>1</v>
      </c>
    </row>
    <row r="294" spans="76:137" x14ac:dyDescent="0.25">
      <c r="BX294" s="110"/>
      <c r="BY294" s="113">
        <v>107</v>
      </c>
      <c r="CA294" s="110"/>
      <c r="EE294" s="108">
        <f>+IF(MID($J$10,1,10)=MID($EE$2,1,10),3,1)</f>
        <v>3</v>
      </c>
      <c r="EG294" s="108">
        <f>+IF(MID($J$10,1,10)=MID($EE$2,1,10),3,1)</f>
        <v>3</v>
      </c>
    </row>
    <row r="295" spans="76:137" x14ac:dyDescent="0.25">
      <c r="BX295" s="110"/>
      <c r="BY295" s="113">
        <v>538</v>
      </c>
      <c r="CA295" s="110"/>
      <c r="EE295" s="108">
        <f>+IF(MID($J$10,1,10)=MID($EE$2,1,10),1,2)</f>
        <v>1</v>
      </c>
      <c r="EG295" s="108">
        <f>+IF(MID($J$10,1,10)=MID($EE$2,1,10),1,2)</f>
        <v>1</v>
      </c>
    </row>
    <row r="296" spans="76:137" x14ac:dyDescent="0.25">
      <c r="BX296" s="110"/>
      <c r="BY296" s="113">
        <v>195</v>
      </c>
      <c r="CA296" s="110"/>
      <c r="EE296" s="108">
        <f>+IF(MID($J$11,1,10)=MID($EE$3,1,10),2,1)</f>
        <v>2</v>
      </c>
      <c r="EG296" s="108">
        <f>+IF(MID($J$11,1,10)=MID($EE$3,1,10),2,1)</f>
        <v>2</v>
      </c>
    </row>
    <row r="297" spans="76:137" x14ac:dyDescent="0.25">
      <c r="BX297" s="110"/>
      <c r="BY297" s="113">
        <v>396</v>
      </c>
      <c r="CA297" s="110"/>
      <c r="EE297" s="108">
        <f>+IF(MID($J$10,1,10)=MID($EE$2,1,10),1,2)</f>
        <v>1</v>
      </c>
      <c r="EG297" s="108">
        <f>+IF(MID($J$10,1,10)=MID($EE$2,1,10),1,2)</f>
        <v>1</v>
      </c>
    </row>
    <row r="298" spans="76:137" x14ac:dyDescent="0.25">
      <c r="BX298" s="110"/>
      <c r="BY298" s="113">
        <v>153</v>
      </c>
      <c r="CA298" s="110"/>
      <c r="EE298" s="108">
        <f>+IF(MID($J$10,1,10)=MID($EE$2,1,10),0,1)</f>
        <v>0</v>
      </c>
      <c r="EG298" s="108">
        <f>+IF(MID($J$10,1,10)=MID($EE$2,1,10),0,1)</f>
        <v>0</v>
      </c>
    </row>
    <row r="299" spans="76:137" x14ac:dyDescent="0.25">
      <c r="BX299" s="110"/>
      <c r="BY299" s="108">
        <v>43</v>
      </c>
      <c r="CA299" s="110"/>
      <c r="EE299" s="108">
        <f>+IF(MID($J$10,1,10)=MID($EE$2,1,10),0,1)</f>
        <v>0</v>
      </c>
      <c r="EG299" s="108">
        <f>+IF(MID($J$10,1,10)=MID($EE$2,1,10),0,1)</f>
        <v>0</v>
      </c>
    </row>
    <row r="300" spans="76:137" x14ac:dyDescent="0.25">
      <c r="BX300" s="110"/>
      <c r="BY300" s="113">
        <v>138</v>
      </c>
      <c r="CA300" s="110"/>
      <c r="EE300" s="108">
        <f>+IF(MID($J$11,1,10)=MID($EE$3,1,10),2,1)</f>
        <v>2</v>
      </c>
      <c r="EG300" s="108">
        <f>+IF(MID($J$11,1,10)=MID($EE$3,1,10),2,1)</f>
        <v>2</v>
      </c>
    </row>
    <row r="301" spans="76:137" x14ac:dyDescent="0.25">
      <c r="BX301" s="110"/>
      <c r="BY301" s="113">
        <v>344</v>
      </c>
      <c r="CA301" s="110"/>
      <c r="EE301" s="108">
        <f>+IF(MID($J$10,1,10)=MID($EE$2,1,10),4,1)</f>
        <v>4</v>
      </c>
      <c r="EG301" s="108">
        <f>+IF(MID($J$10,1,10)=MID($EE$2,1,10),4,1)</f>
        <v>4</v>
      </c>
    </row>
    <row r="302" spans="76:137" x14ac:dyDescent="0.25">
      <c r="BX302" s="110"/>
      <c r="BY302" s="113">
        <v>191</v>
      </c>
      <c r="CA302" s="110"/>
      <c r="EE302" s="108">
        <f>+IF(MID($J$10,1,10)=MID($EE$2,1,10),0,1)</f>
        <v>0</v>
      </c>
      <c r="EG302" s="108">
        <f>+IF(MID($J$10,1,10)=MID($EE$2,1,10),0,1)</f>
        <v>0</v>
      </c>
    </row>
    <row r="303" spans="76:137" x14ac:dyDescent="0.25">
      <c r="BX303" s="110"/>
      <c r="BY303" s="113">
        <v>925</v>
      </c>
      <c r="CA303" s="110"/>
      <c r="EE303" s="108">
        <f>+IF(MID($J$11,1,10)=MID($EE$3,1,10),2,1)</f>
        <v>2</v>
      </c>
      <c r="EG303" s="108">
        <f>+IF(MID($J$11,1,10)=MID($EE$3,1,10),2,1)</f>
        <v>2</v>
      </c>
    </row>
    <row r="304" spans="76:137" x14ac:dyDescent="0.25">
      <c r="BX304" s="110"/>
      <c r="BY304" s="113">
        <v>132</v>
      </c>
      <c r="CA304" s="110"/>
      <c r="EE304" s="108">
        <f>+IF(MID($J$11,1,10)=MID($EE$3,1,10),2,1)</f>
        <v>2</v>
      </c>
      <c r="EG304" s="108">
        <f>+IF(MID($J$11,1,10)=MID($EE$3,1,10),2,1)</f>
        <v>2</v>
      </c>
    </row>
    <row r="305" spans="76:137" x14ac:dyDescent="0.25">
      <c r="BX305" s="110"/>
      <c r="BY305" s="113">
        <v>130</v>
      </c>
      <c r="CA305" s="110"/>
      <c r="EE305" s="108">
        <f>+IF(MID($J$10,1,10)=MID($EE$2,1,10),4,1)</f>
        <v>4</v>
      </c>
      <c r="EG305" s="108">
        <f>+IF(MID($J$10,1,10)=MID($EE$2,1,10),4,1)</f>
        <v>4</v>
      </c>
    </row>
    <row r="306" spans="76:137" x14ac:dyDescent="0.25">
      <c r="BX306" s="110"/>
      <c r="BY306" s="113">
        <v>140</v>
      </c>
      <c r="CA306" s="110"/>
      <c r="EE306" s="108">
        <f>+IF(MID($J$11,1,10)=MID($EE$3,1,10),2,1)</f>
        <v>2</v>
      </c>
      <c r="EG306" s="108">
        <f>+IF(MID($J$11,1,10)=MID($EE$3,1,10),2,1)</f>
        <v>2</v>
      </c>
    </row>
    <row r="307" spans="76:137" x14ac:dyDescent="0.25">
      <c r="BX307" s="110"/>
      <c r="BY307" s="113">
        <v>117</v>
      </c>
      <c r="CA307" s="110"/>
      <c r="EE307" s="108">
        <f>+IF(MID($J$10,1,10)=MID($EE$2,1,10),4,1)</f>
        <v>4</v>
      </c>
      <c r="EG307" s="108">
        <f>+IF(MID($J$10,1,10)=MID($EE$2,1,10),4,1)</f>
        <v>4</v>
      </c>
    </row>
    <row r="308" spans="76:137" x14ac:dyDescent="0.25">
      <c r="BX308" s="110"/>
      <c r="BY308" s="113">
        <v>411</v>
      </c>
      <c r="CA308" s="110"/>
      <c r="EE308" s="108">
        <f>+IF(MID($J$10,1,10)=MID($EE$2,1,10),1,2)</f>
        <v>1</v>
      </c>
      <c r="EG308" s="108">
        <f>+IF(MID($J$10,1,10)=MID($EE$2,1,10),1,2)</f>
        <v>1</v>
      </c>
    </row>
    <row r="309" spans="76:137" x14ac:dyDescent="0.25">
      <c r="BX309" s="110"/>
      <c r="BY309" s="113">
        <v>137</v>
      </c>
      <c r="CA309" s="110"/>
      <c r="EE309" s="108">
        <f>+IF(MID($J$10,1,10)=MID($EE$2,1,10),3,1)</f>
        <v>3</v>
      </c>
      <c r="EG309" s="108">
        <f>+IF(MID($J$10,1,10)=MID($EE$2,1,10),3,1)</f>
        <v>3</v>
      </c>
    </row>
    <row r="310" spans="76:137" x14ac:dyDescent="0.25">
      <c r="BX310" s="110"/>
      <c r="BY310" s="113">
        <v>1098</v>
      </c>
      <c r="CA310" s="110"/>
      <c r="EE310" s="108">
        <f>+IF(MID($J$10,1,10)=MID($EE$2,1,10),1,2)</f>
        <v>1</v>
      </c>
      <c r="EG310" s="108">
        <f>+IF(MID($J$10,1,10)=MID($EE$2,1,10),1,2)</f>
        <v>1</v>
      </c>
    </row>
    <row r="311" spans="76:137" x14ac:dyDescent="0.25">
      <c r="BX311" s="110"/>
      <c r="BY311" s="113">
        <v>119</v>
      </c>
      <c r="CA311" s="110"/>
      <c r="EE311" s="108">
        <f>+IF(MID($J$11,1,10)=MID($EE$3,1,10),2,1)</f>
        <v>2</v>
      </c>
      <c r="EG311" s="108">
        <f>+IF(MID($J$11,1,10)=MID($EE$3,1,10),2,1)</f>
        <v>2</v>
      </c>
    </row>
    <row r="312" spans="76:137" x14ac:dyDescent="0.25">
      <c r="BX312" s="111"/>
      <c r="BY312" s="113">
        <v>199</v>
      </c>
      <c r="CA312" s="111"/>
      <c r="EE312" s="108">
        <f>+IF(MID($J$14,1,5)=MID($EE$6,1,5),0,1)</f>
        <v>0</v>
      </c>
      <c r="EF312" s="139">
        <v>40916</v>
      </c>
      <c r="EG312" s="108">
        <f>+IF(MID($J$14,1,5)=MID($EE$6,1,5),0,1)</f>
        <v>0</v>
      </c>
    </row>
    <row r="313" spans="76:137" x14ac:dyDescent="0.25">
      <c r="BX313" s="110"/>
      <c r="BY313" s="113">
        <v>159</v>
      </c>
      <c r="CA313" s="110"/>
      <c r="EE313" s="108">
        <f>+IF(MID($J$10,1,10)=MID($EE$2,1,10),0,1)</f>
        <v>0</v>
      </c>
      <c r="EG313" s="108">
        <f>+IF(MID($J$10,1,10)=MID($EE$2,1,10),0,1)</f>
        <v>0</v>
      </c>
    </row>
    <row r="314" spans="76:137" x14ac:dyDescent="0.25">
      <c r="BX314" s="110"/>
      <c r="BY314" s="113">
        <v>541</v>
      </c>
      <c r="CA314" s="110"/>
      <c r="EE314" s="108">
        <f>+IF(MID($J$10,1,10)=MID($EE$2,1,10),0,1)</f>
        <v>0</v>
      </c>
      <c r="EG314" s="108">
        <f>+IF(MID($J$10,1,10)=MID($EE$2,1,10),0,1)</f>
        <v>0</v>
      </c>
    </row>
    <row r="315" spans="76:137" x14ac:dyDescent="0.25">
      <c r="BX315" s="110"/>
      <c r="BY315" s="113">
        <v>4</v>
      </c>
      <c r="CA315" s="110"/>
      <c r="EE315" s="108">
        <f>+IF(MID($J$10,1,10)=MID($EE$2,1,10),0,1)</f>
        <v>0</v>
      </c>
      <c r="EG315" s="108">
        <f>+IF(MID($J$10,1,10)=MID($EE$2,1,10),0,1)</f>
        <v>0</v>
      </c>
    </row>
    <row r="316" spans="76:137" x14ac:dyDescent="0.25">
      <c r="BX316" s="110"/>
      <c r="BY316" s="113">
        <v>669</v>
      </c>
      <c r="CA316" s="110"/>
      <c r="EE316" s="108">
        <f>+IF(MID($J$10,1,10)=MID($EE$2,1,10),1,2)</f>
        <v>1</v>
      </c>
      <c r="EG316" s="108">
        <f>+IF(MID($J$10,1,10)=MID($EE$2,1,10),1,2)</f>
        <v>1</v>
      </c>
    </row>
    <row r="317" spans="76:137" x14ac:dyDescent="0.25">
      <c r="BX317" s="110"/>
      <c r="BY317" s="113">
        <v>181</v>
      </c>
      <c r="CA317" s="110"/>
      <c r="EE317" s="108">
        <f>+IF(MID($J$10,1,10)=MID($EE$2,1,10),1,2)</f>
        <v>1</v>
      </c>
      <c r="EG317" s="108">
        <f>+IF(MID($J$10,1,10)=MID($EE$2,1,10),1,2)</f>
        <v>1</v>
      </c>
    </row>
    <row r="318" spans="76:137" x14ac:dyDescent="0.25">
      <c r="BX318" s="110"/>
      <c r="BY318" s="113">
        <v>311</v>
      </c>
      <c r="CA318" s="110"/>
      <c r="EE318" s="108">
        <f>+IF(MID($J$10,1,10)=MID($EE$2,1,10),3,1)</f>
        <v>3</v>
      </c>
      <c r="EG318" s="108">
        <f>+IF(MID($J$10,1,10)=MID($EE$2,1,10),3,1)</f>
        <v>3</v>
      </c>
    </row>
    <row r="319" spans="76:137" x14ac:dyDescent="0.25">
      <c r="BX319" s="110"/>
      <c r="BY319" s="113">
        <v>165</v>
      </c>
      <c r="CA319" s="110"/>
      <c r="EE319" s="108">
        <f>+IF(MID($J$10,1,10)=MID($EE$2,1,10),3,1)</f>
        <v>3</v>
      </c>
      <c r="EG319" s="108">
        <f>+IF(MID($J$10,1,10)=MID($EE$2,1,10),3,1)</f>
        <v>3</v>
      </c>
    </row>
    <row r="320" spans="76:137" x14ac:dyDescent="0.25">
      <c r="BX320" s="110"/>
      <c r="BY320" s="113">
        <v>1093</v>
      </c>
      <c r="CA320" s="110"/>
      <c r="EE320" s="108">
        <f>+IF(MID($J$10,1,10)=MID($EE$2,1,10),3,1)</f>
        <v>3</v>
      </c>
      <c r="EG320" s="108">
        <f>+IF(MID($J$10,1,10)=MID($EE$2,1,10),3,1)</f>
        <v>3</v>
      </c>
    </row>
    <row r="321" spans="76:137" x14ac:dyDescent="0.25">
      <c r="BX321" s="110"/>
      <c r="BY321" s="113">
        <v>997</v>
      </c>
      <c r="CA321" s="110"/>
      <c r="EE321" s="108">
        <f>+IF(MID($J$10,1,10)=MID($EE$2,1,10),0,1)</f>
        <v>0</v>
      </c>
      <c r="EG321" s="108">
        <f>+IF(MID($J$10,1,10)=MID($EE$2,1,10),0,1)</f>
        <v>0</v>
      </c>
    </row>
    <row r="322" spans="76:137" x14ac:dyDescent="0.25">
      <c r="BX322" s="110"/>
      <c r="BY322" s="113">
        <v>194</v>
      </c>
      <c r="CA322" s="110"/>
      <c r="EE322" s="108">
        <f>+IF(MID($J$10,1,10)=MID($EE$2,1,10),1,2)</f>
        <v>1</v>
      </c>
      <c r="EG322" s="108">
        <f>+IF(MID($J$10,1,10)=MID($EE$2,1,10),1,2)</f>
        <v>1</v>
      </c>
    </row>
    <row r="323" spans="76:137" x14ac:dyDescent="0.25">
      <c r="BX323" s="110"/>
      <c r="BY323" s="113">
        <v>165</v>
      </c>
      <c r="CA323" s="110"/>
      <c r="EE323" s="108">
        <f>+IF(MID($J$10,1,10)=MID($EE$2,1,10),3,1)</f>
        <v>3</v>
      </c>
      <c r="EG323" s="108">
        <f>+IF(MID($J$10,1,10)=MID($EE$2,1,10),3,1)</f>
        <v>3</v>
      </c>
    </row>
    <row r="324" spans="76:137" x14ac:dyDescent="0.25">
      <c r="BX324" s="110"/>
      <c r="BY324" s="113">
        <v>154</v>
      </c>
      <c r="CA324" s="110"/>
      <c r="EE324" s="108">
        <f>+IF(MID($J$10,1,10)=MID($EE$2,1,10),3,1)</f>
        <v>3</v>
      </c>
      <c r="EG324" s="108">
        <f>+IF(MID($J$10,1,10)=MID($EE$2,1,10),3,1)</f>
        <v>3</v>
      </c>
    </row>
    <row r="325" spans="76:137" x14ac:dyDescent="0.25">
      <c r="BX325" s="110"/>
      <c r="BY325" s="113">
        <v>940</v>
      </c>
      <c r="CA325" s="110"/>
      <c r="EE325" s="108">
        <f>+IF(MID($J$10,1,10)=MID($EE$2,1,10),0,1)</f>
        <v>0</v>
      </c>
      <c r="EG325" s="108">
        <f>+IF(MID($J$10,1,10)=MID($EE$2,1,10),0,1)</f>
        <v>0</v>
      </c>
    </row>
    <row r="326" spans="76:137" x14ac:dyDescent="0.25">
      <c r="BX326" s="110"/>
      <c r="BY326" s="113">
        <v>163</v>
      </c>
      <c r="CA326" s="110"/>
      <c r="EE326" s="108">
        <f>+IF(MID($J$10,1,10)=MID($EE$2,1,10),3,1)</f>
        <v>3</v>
      </c>
      <c r="EG326" s="108">
        <f>+IF(MID($J$10,1,10)=MID($EE$2,1,10),3,1)</f>
        <v>3</v>
      </c>
    </row>
    <row r="327" spans="76:137" x14ac:dyDescent="0.25">
      <c r="BX327" s="110"/>
      <c r="BY327" s="113">
        <v>525</v>
      </c>
      <c r="CA327" s="110"/>
      <c r="EE327" s="108">
        <f>+IF(MID($J$10,1,10)=MID($EE$2,1,10),3,1)</f>
        <v>3</v>
      </c>
      <c r="EG327" s="108">
        <f>+IF(MID($J$10,1,10)=MID($EE$2,1,10),3,1)</f>
        <v>3</v>
      </c>
    </row>
    <row r="328" spans="76:137" x14ac:dyDescent="0.25">
      <c r="BX328" s="110"/>
      <c r="BY328" s="113">
        <v>158</v>
      </c>
      <c r="CA328" s="110"/>
      <c r="EE328" s="108">
        <f>+IF(MID($J$10,1,10)=MID($EE$2,1,10),3,1)</f>
        <v>3</v>
      </c>
      <c r="EG328" s="108">
        <f>+IF(MID($J$10,1,10)=MID($EE$2,1,10),3,1)</f>
        <v>3</v>
      </c>
    </row>
    <row r="329" spans="76:137" x14ac:dyDescent="0.25">
      <c r="BX329" s="110"/>
      <c r="BY329" s="113">
        <v>176</v>
      </c>
      <c r="CA329" s="110"/>
      <c r="EE329" s="108">
        <f>+IF(MID($J$10,1,10)=MID($EE$2,1,10),1,2)</f>
        <v>1</v>
      </c>
      <c r="EG329" s="108">
        <f>+IF(MID($J$10,1,10)=MID($EE$2,1,10),1,2)</f>
        <v>1</v>
      </c>
    </row>
    <row r="330" spans="76:137" x14ac:dyDescent="0.25">
      <c r="BX330" s="110"/>
      <c r="BY330" s="113">
        <v>186</v>
      </c>
      <c r="CA330" s="110"/>
      <c r="EE330" s="108">
        <f>+IF(MID($J$11,1,10)=MID($EE$3,1,10),2,1)</f>
        <v>2</v>
      </c>
      <c r="EG330" s="108">
        <f>+IF(MID($J$11,1,10)=MID($EE$3,1,10),2,1)</f>
        <v>2</v>
      </c>
    </row>
    <row r="331" spans="76:137" x14ac:dyDescent="0.25">
      <c r="BX331" s="110"/>
      <c r="BY331" s="113">
        <v>1084</v>
      </c>
      <c r="CA331" s="110"/>
      <c r="EE331" s="108">
        <f>+IF(MID($J$10,1,10)=MID($EE$2,1,10),4,1)</f>
        <v>4</v>
      </c>
      <c r="EG331" s="108">
        <f>+IF(MID($J$10,1,10)=MID($EE$2,1,10),4,1)</f>
        <v>4</v>
      </c>
    </row>
    <row r="332" spans="76:137" x14ac:dyDescent="0.25">
      <c r="BX332" s="110"/>
      <c r="BY332" s="113">
        <v>179</v>
      </c>
      <c r="CA332" s="110"/>
      <c r="EE332" s="108">
        <f>+IF(MID($J$10,1,10)=MID($EE$2,1,10),0,1)</f>
        <v>0</v>
      </c>
      <c r="EG332" s="108">
        <f>+IF(MID($J$10,1,10)=MID($EE$2,1,10),0,1)</f>
        <v>0</v>
      </c>
    </row>
    <row r="333" spans="76:137" x14ac:dyDescent="0.25">
      <c r="BX333" s="110"/>
      <c r="BY333" s="113">
        <v>129</v>
      </c>
      <c r="CA333" s="110"/>
      <c r="EE333" s="108">
        <f>+IF(MID($J$11,1,10)=MID($EE$3,1,10),2,1)</f>
        <v>2</v>
      </c>
      <c r="EG333" s="108">
        <f>+IF(MID($J$11,1,10)=MID($EE$3,1,10),2,1)</f>
        <v>2</v>
      </c>
    </row>
    <row r="334" spans="76:137" x14ac:dyDescent="0.25">
      <c r="BX334" s="110"/>
      <c r="BY334" s="113">
        <v>150</v>
      </c>
      <c r="CA334" s="110"/>
      <c r="EE334" s="108">
        <f>+IF(MID($J$11,1,10)=MID($EE$3,1,10),2,1)</f>
        <v>2</v>
      </c>
      <c r="EG334" s="108">
        <f>+IF(MID($J$11,1,10)=MID($EE$3,1,10),2,1)</f>
        <v>2</v>
      </c>
    </row>
    <row r="335" spans="76:137" x14ac:dyDescent="0.25">
      <c r="BX335" s="110"/>
      <c r="BY335" s="113">
        <v>738</v>
      </c>
      <c r="CA335" s="110"/>
      <c r="EE335" s="108">
        <f>+IF(MID($J$10,1,10)=MID($EE$2,1,10),4,1)</f>
        <v>4</v>
      </c>
      <c r="EG335" s="108">
        <f>+IF(MID($J$10,1,10)=MID($EE$2,1,10),4,1)</f>
        <v>4</v>
      </c>
    </row>
    <row r="336" spans="76:137" x14ac:dyDescent="0.25">
      <c r="BX336" s="110"/>
      <c r="BY336" s="113">
        <v>193</v>
      </c>
      <c r="CA336" s="110"/>
      <c r="EE336" s="108">
        <f>+IF(MID($J$11,1,10)=MID($EE$3,1,10),2,1)</f>
        <v>2</v>
      </c>
      <c r="EG336" s="108">
        <f>+IF(MID($J$11,1,10)=MID($EE$3,1,10),2,1)</f>
        <v>2</v>
      </c>
    </row>
    <row r="337" spans="76:137" x14ac:dyDescent="0.25">
      <c r="BX337" s="110"/>
      <c r="BY337" s="113">
        <v>856</v>
      </c>
      <c r="CA337" s="110"/>
      <c r="EE337" s="108">
        <f>+IF(MID($J$10,1,10)=MID($EE$2,1,10),4,1)</f>
        <v>4</v>
      </c>
      <c r="EG337" s="108">
        <f>+IF(MID($J$10,1,10)=MID($EE$2,1,10),4,1)</f>
        <v>4</v>
      </c>
    </row>
    <row r="338" spans="76:137" x14ac:dyDescent="0.25">
      <c r="BX338" s="110"/>
      <c r="BY338" s="113">
        <v>137</v>
      </c>
      <c r="CA338" s="110"/>
      <c r="EE338" s="108">
        <f>+IF(MID($J$10,1,10)=MID($EE$2,1,10),1,2)</f>
        <v>1</v>
      </c>
      <c r="EG338" s="108">
        <f>+IF(MID($J$10,1,10)=MID($EE$2,1,10),1,2)</f>
        <v>1</v>
      </c>
    </row>
    <row r="339" spans="76:137" x14ac:dyDescent="0.25">
      <c r="BX339" s="110"/>
      <c r="BY339" s="113">
        <v>409</v>
      </c>
      <c r="CA339" s="110"/>
      <c r="EE339" s="108">
        <f>+IF(MID($J$10,1,10)=MID($EE$2,1,10),3,1)</f>
        <v>3</v>
      </c>
      <c r="EG339" s="108">
        <f>+IF(MID($J$10,1,10)=MID($EE$2,1,10),3,1)</f>
        <v>3</v>
      </c>
    </row>
    <row r="340" spans="76:137" x14ac:dyDescent="0.25">
      <c r="BX340" s="110"/>
      <c r="BY340" s="113">
        <v>197</v>
      </c>
      <c r="CA340" s="110"/>
      <c r="EE340" s="108">
        <f>+IF(MID($J$10,1,10)=MID($EE$2,1,10),1,2)</f>
        <v>1</v>
      </c>
      <c r="EG340" s="108">
        <f>+IF(MID($J$10,1,10)=MID($EE$2,1,10),1,2)</f>
        <v>1</v>
      </c>
    </row>
    <row r="341" spans="76:137" x14ac:dyDescent="0.25">
      <c r="BX341" s="110"/>
      <c r="BY341" s="113">
        <v>149</v>
      </c>
      <c r="CA341" s="110"/>
      <c r="EE341" s="108">
        <f>+IF(MID($J$11,1,10)=MID($EE$3,1,10),2,1)</f>
        <v>2</v>
      </c>
      <c r="EG341" s="108">
        <f>+IF(MID($J$11,1,10)=MID($EE$3,1,10),2,1)</f>
        <v>2</v>
      </c>
    </row>
    <row r="342" spans="76:137" x14ac:dyDescent="0.25">
      <c r="BX342" s="110"/>
      <c r="BY342" s="113">
        <v>122</v>
      </c>
      <c r="CA342" s="110"/>
      <c r="EE342" s="108">
        <f>+IF(MID($J$10,1,10)=MID($EE$2,1,10),1,2)</f>
        <v>1</v>
      </c>
      <c r="EG342" s="108">
        <f>+IF(MID($J$10,1,10)=MID($EE$2,1,10),1,2)</f>
        <v>1</v>
      </c>
    </row>
    <row r="343" spans="76:137" x14ac:dyDescent="0.25">
      <c r="BX343" s="110"/>
      <c r="BY343" s="142">
        <v>5</v>
      </c>
      <c r="CA343" s="110"/>
      <c r="EE343" s="108">
        <f>+IF(MID($J$10,1,10)=MID($EE$2,1,10),0,1)</f>
        <v>0</v>
      </c>
      <c r="EG343" s="108">
        <f>+IF(MID($J$10,1,10)=MID($EE$2,1,10),0,1)</f>
        <v>0</v>
      </c>
    </row>
    <row r="344" spans="76:137" x14ac:dyDescent="0.25">
      <c r="BX344" s="110"/>
      <c r="BY344" s="113">
        <v>104</v>
      </c>
      <c r="CA344" s="110"/>
      <c r="EE344" s="108">
        <f>+IF(MID($J$10,1,10)=MID($EE$2,1,10),0,1)</f>
        <v>0</v>
      </c>
      <c r="EG344" s="108">
        <f>+IF(MID($J$10,1,10)=MID($EE$2,1,10),0,1)</f>
        <v>0</v>
      </c>
    </row>
    <row r="345" spans="76:137" x14ac:dyDescent="0.25">
      <c r="BX345" s="110"/>
      <c r="BY345" s="113">
        <v>106</v>
      </c>
      <c r="CA345" s="110"/>
      <c r="EE345" s="108">
        <f>+IF(MID($J$10,1,10)=MID($EE$2,1,10),0,1)</f>
        <v>0</v>
      </c>
      <c r="EG345" s="108">
        <f>+IF(MID($J$10,1,10)=MID($EE$2,1,10),0,1)</f>
        <v>0</v>
      </c>
    </row>
    <row r="346" spans="76:137" x14ac:dyDescent="0.25">
      <c r="BX346" s="110"/>
      <c r="BY346" s="113">
        <v>152</v>
      </c>
      <c r="CA346" s="110"/>
      <c r="EE346" s="108">
        <f>+IF(MID($J$10,1,10)=MID($EE$2,1,10),1,2)</f>
        <v>1</v>
      </c>
      <c r="EG346" s="108">
        <f>+IF(MID($J$10,1,10)=MID($EE$2,1,10),1,2)</f>
        <v>1</v>
      </c>
    </row>
    <row r="347" spans="76:137" x14ac:dyDescent="0.25">
      <c r="BX347" s="110"/>
      <c r="BY347" s="113">
        <v>183</v>
      </c>
      <c r="CA347" s="110"/>
      <c r="EE347" s="108">
        <f>+IF(MID($J$10,1,10)=MID($EE$2,1,10),1,2)</f>
        <v>1</v>
      </c>
      <c r="EG347" s="108">
        <f>+IF(MID($J$10,1,10)=MID($EE$2,1,10),1,2)</f>
        <v>1</v>
      </c>
    </row>
    <row r="348" spans="76:137" x14ac:dyDescent="0.25">
      <c r="BX348" s="110"/>
      <c r="BY348" s="113">
        <v>192</v>
      </c>
      <c r="CA348" s="110"/>
      <c r="EE348" s="108">
        <f>+IF(MID($J$14,1,5)=MID($EE$6,1,5),0,1)</f>
        <v>0</v>
      </c>
      <c r="EF348" s="137">
        <v>1</v>
      </c>
      <c r="EG348" s="108">
        <f>+IF(MID($J$14,1,5)=MID($EE$6,1,5),0,1)</f>
        <v>0</v>
      </c>
    </row>
    <row r="349" spans="76:137" x14ac:dyDescent="0.25">
      <c r="BX349" s="110"/>
      <c r="BY349" s="113">
        <v>110</v>
      </c>
      <c r="CA349" s="110"/>
      <c r="EE349" s="108">
        <f>+IF(MID($J$10,1,10)=MID($EE$2,1,10),3,1)</f>
        <v>3</v>
      </c>
      <c r="EG349" s="108">
        <f>+IF(MID($J$10,1,10)=MID($EE$2,1,10),3,1)</f>
        <v>3</v>
      </c>
    </row>
    <row r="350" spans="76:137" x14ac:dyDescent="0.25">
      <c r="BX350" s="110"/>
      <c r="BY350" s="113">
        <v>155</v>
      </c>
      <c r="CA350" s="110"/>
      <c r="EE350" s="108">
        <f>+IF(MID($J$10,1,10)=MID($EE$2,1,10),3,1)</f>
        <v>3</v>
      </c>
      <c r="EG350" s="108">
        <f>+IF(MID($J$10,1,10)=MID($EE$2,1,10),3,1)</f>
        <v>3</v>
      </c>
    </row>
    <row r="351" spans="76:137" x14ac:dyDescent="0.25">
      <c r="BX351" s="110"/>
      <c r="BY351" s="113">
        <v>131</v>
      </c>
      <c r="CA351" s="110"/>
      <c r="EE351" s="108">
        <f>+IF(MID($J$10,1,10)=MID($EE$2,1,10),0,1)</f>
        <v>0</v>
      </c>
      <c r="EG351" s="108">
        <f>+IF(MID($J$10,1,10)=MID($EE$2,1,10),0,1)</f>
        <v>0</v>
      </c>
    </row>
    <row r="352" spans="76:137" x14ac:dyDescent="0.25">
      <c r="BX352" s="110"/>
      <c r="BY352" s="113">
        <v>173</v>
      </c>
      <c r="CA352" s="110"/>
      <c r="EE352" s="108">
        <f>+IF(MID($J$10,1,10)=MID($EE$2,1,10),1,2)</f>
        <v>1</v>
      </c>
      <c r="EG352" s="108">
        <f>+IF(MID($J$10,1,10)=MID($EE$2,1,10),1,2)</f>
        <v>1</v>
      </c>
    </row>
    <row r="353" spans="76:137" x14ac:dyDescent="0.25">
      <c r="BX353" s="110"/>
      <c r="BY353" s="113">
        <v>169</v>
      </c>
      <c r="CA353" s="110"/>
      <c r="EE353" s="108">
        <f>+IF(MID($J$10,1,10)=MID($EE$2,1,10),3,1)</f>
        <v>3</v>
      </c>
      <c r="EG353" s="108">
        <f>+IF(MID($J$10,1,10)=MID($EE$2,1,10),3,1)</f>
        <v>3</v>
      </c>
    </row>
    <row r="354" spans="76:137" x14ac:dyDescent="0.25">
      <c r="BX354" s="110"/>
      <c r="BY354" s="113">
        <v>559</v>
      </c>
      <c r="CA354" s="110"/>
      <c r="EE354" s="108">
        <f>+IF(MID($J$10,1,10)=MID($EE$2,1,10),3,1)</f>
        <v>3</v>
      </c>
      <c r="EG354" s="108">
        <f>+IF(MID($J$10,1,10)=MID($EE$2,1,10),3,1)</f>
        <v>3</v>
      </c>
    </row>
    <row r="355" spans="76:137" x14ac:dyDescent="0.25">
      <c r="BX355" s="110"/>
      <c r="BY355" s="113">
        <v>2</v>
      </c>
      <c r="CA355" s="110"/>
      <c r="EE355" s="108">
        <f>+IF(MID($J$10,1,10)=MID($EE$2,1,10),0,1)</f>
        <v>0</v>
      </c>
      <c r="EG355" s="108">
        <f>+IF(MID($J$10,1,10)=MID($EE$2,1,10),0,1)</f>
        <v>0</v>
      </c>
    </row>
    <row r="356" spans="76:137" x14ac:dyDescent="0.25">
      <c r="BX356" s="110"/>
      <c r="BY356" s="113">
        <v>310</v>
      </c>
      <c r="CA356" s="110"/>
      <c r="EE356" s="108">
        <f>+IF(MID($J$10,1,10)=MID($EE$2,1,10),3,1)</f>
        <v>3</v>
      </c>
      <c r="EG356" s="108">
        <f>+IF(MID($J$10,1,10)=MID($EE$2,1,10),3,1)</f>
        <v>3</v>
      </c>
    </row>
    <row r="357" spans="76:137" x14ac:dyDescent="0.25">
      <c r="BX357" s="110"/>
      <c r="BY357" s="113">
        <v>94</v>
      </c>
      <c r="CA357" s="110"/>
      <c r="EE357" s="108">
        <f>+IF(MID($J$10,1,10)=MID($EE$2,1,10),3,1)</f>
        <v>3</v>
      </c>
      <c r="EG357" s="108">
        <f>+IF(MID($J$10,1,10)=MID($EE$2,1,10),3,1)</f>
        <v>3</v>
      </c>
    </row>
    <row r="358" spans="76:137" x14ac:dyDescent="0.25">
      <c r="BX358" s="110"/>
      <c r="BY358" s="113">
        <v>967</v>
      </c>
      <c r="CA358" s="110"/>
      <c r="EE358" s="108">
        <f>+IF(MID($J$10,1,10)=MID($EE$2,1,10),3,1)</f>
        <v>3</v>
      </c>
      <c r="EG358" s="108">
        <f>+IF(MID($J$10,1,10)=MID($EE$2,1,10),3,1)</f>
        <v>3</v>
      </c>
    </row>
    <row r="359" spans="76:137" x14ac:dyDescent="0.25">
      <c r="BX359" s="110"/>
      <c r="BY359" s="113">
        <v>113</v>
      </c>
      <c r="CA359" s="110"/>
      <c r="EE359" s="108">
        <f>+IF(MID($J$10,1,10)=MID($EE$2,1,10),1,2)</f>
        <v>1</v>
      </c>
      <c r="EG359" s="108">
        <f>+IF(MID($J$10,1,10)=MID($EE$2,1,10),1,2)</f>
        <v>1</v>
      </c>
    </row>
    <row r="360" spans="76:137" x14ac:dyDescent="0.25">
      <c r="BX360" s="110"/>
      <c r="BY360" s="113">
        <v>550</v>
      </c>
      <c r="CA360" s="110"/>
      <c r="EE360" s="108">
        <f>+IF(MID($J$11,1,10)=MID($EE$3,1,10),2,1)</f>
        <v>2</v>
      </c>
      <c r="EG360" s="108">
        <f>+IF(MID($J$11,1,10)=MID($EE$3,1,10),2,1)</f>
        <v>2</v>
      </c>
    </row>
    <row r="361" spans="76:137" x14ac:dyDescent="0.25">
      <c r="BX361" s="110"/>
      <c r="BY361" s="113">
        <v>162</v>
      </c>
      <c r="CA361" s="110"/>
      <c r="EE361" s="108">
        <f>+IF(MID($J$10,1,10)=MID($EE$2,1,10),4,1)</f>
        <v>4</v>
      </c>
      <c r="EG361" s="108">
        <f>+IF(MID($J$10,1,10)=MID($EE$2,1,10),4,1)</f>
        <v>4</v>
      </c>
    </row>
    <row r="362" spans="76:137" x14ac:dyDescent="0.25">
      <c r="BX362" s="110"/>
      <c r="BY362" s="113">
        <v>1098</v>
      </c>
      <c r="CA362" s="110"/>
      <c r="EE362" s="108">
        <f>+IF(MID($J$10,1,10)=MID($EE$2,1,10),0,1)</f>
        <v>0</v>
      </c>
      <c r="EG362" s="108">
        <f>+IF(MID($J$10,1,10)=MID($EE$2,1,10),0,1)</f>
        <v>0</v>
      </c>
    </row>
    <row r="363" spans="76:137" x14ac:dyDescent="0.25">
      <c r="BX363" s="110"/>
      <c r="BY363" s="113">
        <v>198</v>
      </c>
      <c r="CA363" s="110"/>
      <c r="EE363" s="108">
        <f>+IF(MID($J$14,1,5)=MID($EE$6,1,5),0,1)</f>
        <v>0</v>
      </c>
      <c r="EF363" s="137">
        <v>3</v>
      </c>
      <c r="EG363" s="108">
        <f>+IF(MID($J$14,1,5)=MID($EE$6,1,5),0,1)</f>
        <v>0</v>
      </c>
    </row>
    <row r="364" spans="76:137" x14ac:dyDescent="0.25">
      <c r="BX364" s="110"/>
      <c r="BY364" s="113">
        <v>467</v>
      </c>
      <c r="CA364" s="110"/>
      <c r="EE364" s="108">
        <f>+IF(MID($J$11,1,10)=MID($EE$3,1,10),2,1)</f>
        <v>2</v>
      </c>
      <c r="EG364" s="108">
        <f>+IF(MID($J$11,1,10)=MID($EE$3,1,10),2,1)</f>
        <v>2</v>
      </c>
    </row>
    <row r="365" spans="76:137" x14ac:dyDescent="0.25">
      <c r="BX365" s="110"/>
      <c r="BY365" s="113">
        <v>31</v>
      </c>
      <c r="CA365" s="110"/>
      <c r="EE365" s="108">
        <f>+IF(MID($J$10,1,10)=MID($EE$2,1,10),4,1)</f>
        <v>4</v>
      </c>
      <c r="EG365" s="108">
        <f>+IF(MID($J$10,1,10)=MID($EE$2,1,10),4,1)</f>
        <v>4</v>
      </c>
    </row>
    <row r="366" spans="76:137" x14ac:dyDescent="0.25">
      <c r="BX366" s="110"/>
      <c r="BY366" s="113">
        <v>343</v>
      </c>
      <c r="CA366" s="110"/>
      <c r="EE366" s="108">
        <f>+IF(MID($J$11,1,10)=MID($EE$3,1,10),2,1)</f>
        <v>2</v>
      </c>
      <c r="EG366" s="108">
        <f>+IF(MID($J$11,1,10)=MID($EE$3,1,10),2,1)</f>
        <v>2</v>
      </c>
    </row>
    <row r="367" spans="76:137" x14ac:dyDescent="0.25">
      <c r="BX367" s="110"/>
      <c r="BY367" s="113">
        <v>437</v>
      </c>
      <c r="CA367" s="110"/>
      <c r="EE367" s="108">
        <f>+IF(MID($J$10,1,10)=MID($EE$2,1,10),4,1)</f>
        <v>4</v>
      </c>
      <c r="EG367" s="108">
        <f>+IF(MID($J$10,1,10)=MID($EE$2,1,10),4,1)</f>
        <v>4</v>
      </c>
    </row>
    <row r="368" spans="76:137" x14ac:dyDescent="0.25">
      <c r="BX368" s="110"/>
      <c r="BY368" s="113">
        <v>162</v>
      </c>
      <c r="CA368" s="110"/>
      <c r="EE368" s="108">
        <f>+IF(MID($J$10,1,10)=MID($EE$2,1,10),1,2)</f>
        <v>1</v>
      </c>
      <c r="EG368" s="108">
        <f>+IF(MID($J$10,1,10)=MID($EE$2,1,10),1,2)</f>
        <v>1</v>
      </c>
    </row>
    <row r="369" spans="76:137" x14ac:dyDescent="0.25">
      <c r="BX369" s="110"/>
      <c r="BY369" s="113">
        <v>875</v>
      </c>
      <c r="CA369" s="110"/>
      <c r="EE369" s="108">
        <f>+IF(MID($J$10,1,10)=MID($EE$2,1,10),3,1)</f>
        <v>3</v>
      </c>
      <c r="EG369" s="108">
        <f>+IF(MID($J$10,1,10)=MID($EE$2,1,10),3,1)</f>
        <v>3</v>
      </c>
    </row>
    <row r="370" spans="76:137" x14ac:dyDescent="0.25">
      <c r="BX370" s="110"/>
      <c r="BY370" s="113">
        <v>166</v>
      </c>
      <c r="CA370" s="110"/>
      <c r="EE370" s="108">
        <f>+IF(MID($J$10,1,10)=MID($EE$2,1,10),1,2)</f>
        <v>1</v>
      </c>
      <c r="EG370" s="108">
        <f>+IF(MID($J$10,1,10)=MID($EE$2,1,10),1,2)</f>
        <v>1</v>
      </c>
    </row>
    <row r="371" spans="76:137" x14ac:dyDescent="0.25">
      <c r="BX371" s="110"/>
      <c r="BY371" s="113">
        <v>1181</v>
      </c>
      <c r="CA371" s="110"/>
      <c r="EE371" s="108">
        <f>+IF(MID($J$11,1,10)=MID($EE$3,1,10),2,1)</f>
        <v>2</v>
      </c>
      <c r="EG371" s="108">
        <f>+IF(MID($J$11,1,10)=MID($EE$3,1,10),2,1)</f>
        <v>2</v>
      </c>
    </row>
    <row r="372" spans="76:137" x14ac:dyDescent="0.25">
      <c r="BX372" s="110"/>
      <c r="BY372" s="113">
        <v>186</v>
      </c>
      <c r="CA372" s="110"/>
      <c r="EE372" s="108">
        <f>+IF(MID($J$10,1,10)=MID($EE$2,1,10),1,2)</f>
        <v>1</v>
      </c>
      <c r="EG372" s="108">
        <f>+IF(MID($J$10,1,10)=MID($EE$2,1,10),1,2)</f>
        <v>1</v>
      </c>
    </row>
    <row r="373" spans="76:137" x14ac:dyDescent="0.25">
      <c r="BX373" s="110"/>
      <c r="BY373" s="113">
        <v>997</v>
      </c>
      <c r="CA373" s="110"/>
      <c r="EE373" s="108">
        <f>+IF(MID($J$10,1,10)=MID($EE$2,1,10),0,1)</f>
        <v>0</v>
      </c>
      <c r="EG373" s="108">
        <f>+IF(MID($J$10,1,10)=MID($EE$2,1,10),0,1)</f>
        <v>0</v>
      </c>
    </row>
    <row r="374" spans="76:137" x14ac:dyDescent="0.25">
      <c r="BX374" s="110"/>
      <c r="BY374" s="113">
        <v>109</v>
      </c>
      <c r="CA374" s="110"/>
      <c r="EE374" s="108">
        <f>+IF(MID($J$10,1,10)=MID($EE$2,1,10),0,1)</f>
        <v>0</v>
      </c>
      <c r="EG374" s="108">
        <f>+IF(MID($J$10,1,10)=MID($EE$2,1,10),0,1)</f>
        <v>0</v>
      </c>
    </row>
    <row r="375" spans="76:137" x14ac:dyDescent="0.25">
      <c r="BX375" s="110"/>
      <c r="BY375" s="113">
        <v>1019</v>
      </c>
      <c r="CA375" s="110"/>
      <c r="EE375" s="108">
        <f>+IF(MID($J$10,1,10)=MID($EE$2,1,10),0,1)</f>
        <v>0</v>
      </c>
      <c r="EG375" s="108">
        <f>+IF(MID($J$10,1,10)=MID($EE$2,1,10),0,1)</f>
        <v>0</v>
      </c>
    </row>
    <row r="376" spans="76:137" x14ac:dyDescent="0.25">
      <c r="BX376" s="110"/>
      <c r="BY376" s="113">
        <v>128</v>
      </c>
      <c r="CA376" s="110"/>
      <c r="EE376" s="108">
        <f>+IF(MID($J$10,1,10)=MID($EE$2,1,10),1,2)</f>
        <v>1</v>
      </c>
      <c r="EG376" s="108">
        <f>+IF(MID($J$10,1,10)=MID($EE$2,1,10),1,2)</f>
        <v>1</v>
      </c>
    </row>
    <row r="377" spans="76:137" x14ac:dyDescent="0.25">
      <c r="BX377" s="110"/>
      <c r="BY377" s="113">
        <v>869</v>
      </c>
      <c r="CA377" s="110"/>
      <c r="EE377" s="108">
        <f>+IF(MID($J$10,1,10)=MID($EE$2,1,10),1,2)</f>
        <v>1</v>
      </c>
      <c r="EG377" s="108">
        <f>+IF(MID($J$10,1,10)=MID($EE$2,1,10),1,2)</f>
        <v>1</v>
      </c>
    </row>
    <row r="378" spans="76:137" x14ac:dyDescent="0.25">
      <c r="BX378" s="110"/>
      <c r="BY378" s="113">
        <v>140</v>
      </c>
      <c r="CA378" s="110"/>
      <c r="EE378" s="108">
        <f>+IF(MID($J$10,1,10)=MID($EE$2,1,10),3,1)</f>
        <v>3</v>
      </c>
      <c r="EG378" s="108">
        <f>+IF(MID($J$10,1,10)=MID($EE$2,1,10),3,1)</f>
        <v>3</v>
      </c>
    </row>
    <row r="379" spans="76:137" x14ac:dyDescent="0.25">
      <c r="BX379" s="110"/>
      <c r="BY379" s="113">
        <v>197</v>
      </c>
      <c r="CA379" s="110"/>
      <c r="EE379" s="108">
        <f>+IF(MID($J$10,1,10)=MID($EE$2,1,10),3,1)</f>
        <v>3</v>
      </c>
      <c r="EG379" s="108">
        <f>+IF(MID($J$10,1,10)=MID($EE$2,1,10),3,1)</f>
        <v>3</v>
      </c>
    </row>
    <row r="380" spans="76:137" x14ac:dyDescent="0.25">
      <c r="BX380" s="110"/>
      <c r="BY380" s="113">
        <v>164</v>
      </c>
      <c r="CA380" s="110"/>
      <c r="EE380" s="108">
        <f>+IF(MID($J$10,1,10)=MID($EE$2,1,10),3,1)</f>
        <v>3</v>
      </c>
      <c r="EG380" s="108">
        <f>+IF(MID($J$10,1,10)=MID($EE$2,1,10),3,1)</f>
        <v>3</v>
      </c>
    </row>
    <row r="381" spans="76:137" x14ac:dyDescent="0.25">
      <c r="BX381" s="110"/>
      <c r="BY381" s="113">
        <v>764</v>
      </c>
      <c r="CA381" s="110"/>
      <c r="EE381" s="108">
        <f>+IF(MID($J$10,1,10)=MID($EE$2,1,10),0,1)</f>
        <v>0</v>
      </c>
      <c r="EG381" s="108">
        <f>+IF(MID($J$10,1,10)=MID($EE$2,1,10),0,1)</f>
        <v>0</v>
      </c>
    </row>
    <row r="382" spans="76:137" x14ac:dyDescent="0.25">
      <c r="BX382" s="110"/>
      <c r="BY382" s="113">
        <v>133</v>
      </c>
      <c r="CA382" s="110"/>
      <c r="EE382" s="108">
        <f>+IF(MID($J$10,1,10)=MID($EE$2,1,10),1,2)</f>
        <v>1</v>
      </c>
      <c r="EG382" s="108">
        <f>+IF(MID($J$10,1,10)=MID($EE$2,1,10),1,2)</f>
        <v>1</v>
      </c>
    </row>
    <row r="383" spans="76:137" x14ac:dyDescent="0.25">
      <c r="BX383" s="110"/>
      <c r="BY383" s="113">
        <v>990</v>
      </c>
      <c r="CA383" s="110"/>
      <c r="EE383" s="108">
        <f>+IF(MID($J$10,1,10)=MID($EE$2,1,10),3,1)</f>
        <v>3</v>
      </c>
      <c r="EG383" s="108">
        <f>+IF(MID($J$10,1,10)=MID($EE$2,1,10),3,1)</f>
        <v>3</v>
      </c>
    </row>
    <row r="384" spans="76:137" x14ac:dyDescent="0.25">
      <c r="BX384" s="110"/>
      <c r="BY384" s="113">
        <v>121</v>
      </c>
      <c r="CA384" s="110"/>
      <c r="EE384" s="108">
        <f>+IF(MID($J$10,1,10)=MID($EE$2,1,10),3,1)</f>
        <v>3</v>
      </c>
      <c r="EG384" s="108">
        <f>+IF(MID($J$10,1,10)=MID($EE$2,1,10),3,1)</f>
        <v>3</v>
      </c>
    </row>
    <row r="385" spans="76:137" x14ac:dyDescent="0.25">
      <c r="BX385" s="110"/>
      <c r="BY385" s="113">
        <v>441</v>
      </c>
      <c r="CA385" s="110"/>
      <c r="EE385" s="108">
        <f>+IF(MID($J$10,1,10)=MID($EE$2,1,10),0,1)</f>
        <v>0</v>
      </c>
      <c r="EG385" s="108">
        <f>+IF(MID($J$10,1,10)=MID($EE$2,1,10),0,1)</f>
        <v>0</v>
      </c>
    </row>
    <row r="386" spans="76:137" x14ac:dyDescent="0.25">
      <c r="BX386" s="110"/>
      <c r="BY386" s="113">
        <v>157</v>
      </c>
      <c r="CA386" s="110"/>
      <c r="EE386" s="108">
        <f>+IF(MID($J$10,1,10)=MID($EE$2,1,10),3,1)</f>
        <v>3</v>
      </c>
      <c r="EG386" s="108">
        <f>+IF(MID($J$10,1,10)=MID($EE$2,1,10),3,1)</f>
        <v>3</v>
      </c>
    </row>
    <row r="387" spans="76:137" x14ac:dyDescent="0.25">
      <c r="BX387" s="110"/>
      <c r="BY387" s="108">
        <v>43</v>
      </c>
      <c r="CA387" s="110"/>
      <c r="EE387" s="108">
        <f>+IF(MID($J$10,1,10)=MID($EE$2,1,10),3,1)</f>
        <v>3</v>
      </c>
      <c r="EG387" s="108">
        <f>+IF(MID($J$10,1,10)=MID($EE$2,1,10),3,1)</f>
        <v>3</v>
      </c>
    </row>
    <row r="388" spans="76:137" x14ac:dyDescent="0.25">
      <c r="BX388" s="110"/>
      <c r="BY388" s="113">
        <v>164</v>
      </c>
      <c r="CA388" s="110"/>
      <c r="EE388" s="108">
        <f>+IF(MID($J$10,1,10)=MID($EE$2,1,10),3,1)</f>
        <v>3</v>
      </c>
      <c r="EG388" s="108">
        <f>+IF(MID($J$10,1,10)=MID($EE$2,1,10),3,1)</f>
        <v>3</v>
      </c>
    </row>
    <row r="389" spans="76:137" x14ac:dyDescent="0.25">
      <c r="BX389" s="110"/>
      <c r="BY389" s="113">
        <v>935</v>
      </c>
      <c r="CA389" s="110"/>
      <c r="EE389" s="108">
        <f>+IF(MID($J$10,1,10)=MID($EE$2,1,10),1,2)</f>
        <v>1</v>
      </c>
      <c r="EG389" s="108">
        <f>+IF(MID($J$10,1,10)=MID($EE$2,1,10),1,2)</f>
        <v>1</v>
      </c>
    </row>
    <row r="390" spans="76:137" x14ac:dyDescent="0.25">
      <c r="BX390" s="110"/>
      <c r="BY390" s="113">
        <v>160</v>
      </c>
      <c r="CA390" s="110"/>
      <c r="EE390" s="108">
        <f>+IF(MID($J$11,1,10)=MID($EE$3,1,10),2,1)</f>
        <v>2</v>
      </c>
      <c r="EG390" s="108">
        <f>+IF(MID($J$11,1,10)=MID($EE$3,1,10),2,1)</f>
        <v>2</v>
      </c>
    </row>
    <row r="391" spans="76:137" x14ac:dyDescent="0.25">
      <c r="BX391" s="110"/>
      <c r="BY391" s="113">
        <v>7</v>
      </c>
      <c r="CA391" s="110"/>
      <c r="EE391" s="108">
        <f>+IF(MID($J$10,1,10)=MID($EE$2,1,10),4,1)</f>
        <v>4</v>
      </c>
      <c r="EG391" s="108">
        <f>+IF(MID($J$10,1,10)=MID($EE$2,1,10),4,1)</f>
        <v>4</v>
      </c>
    </row>
    <row r="392" spans="76:137" x14ac:dyDescent="0.25">
      <c r="BX392" s="110"/>
      <c r="BY392" s="113">
        <v>201</v>
      </c>
      <c r="CA392" s="110"/>
      <c r="EE392" s="108">
        <f>+IF(MID($J$10,1,10)=MID($EE$2,1,10),0,1)</f>
        <v>0</v>
      </c>
      <c r="EG392" s="108">
        <f>+IF(MID($J$10,1,10)=MID($EE$2,1,10),0,1)</f>
        <v>0</v>
      </c>
    </row>
    <row r="393" spans="76:137" x14ac:dyDescent="0.25">
      <c r="BX393" s="110"/>
      <c r="BY393" s="113">
        <v>166</v>
      </c>
      <c r="CA393" s="110"/>
      <c r="EE393" s="108">
        <f>+IF(MID($J$11,1,10)=MID($EE$3,1,10),2,1)</f>
        <v>2</v>
      </c>
      <c r="EG393" s="108">
        <f>+IF(MID($J$11,1,10)=MID($EE$3,1,10),2,1)</f>
        <v>2</v>
      </c>
    </row>
    <row r="394" spans="76:137" x14ac:dyDescent="0.25">
      <c r="BX394" s="110"/>
      <c r="BY394" s="113">
        <v>426</v>
      </c>
      <c r="CA394" s="110"/>
      <c r="EE394" s="108">
        <f>+IF(MID($J$11,1,10)=MID($EE$3,1,10),2,1)</f>
        <v>2</v>
      </c>
      <c r="EG394" s="108">
        <f>+IF(MID($J$11,1,10)=MID($EE$3,1,10),2,1)</f>
        <v>2</v>
      </c>
    </row>
    <row r="395" spans="76:137" x14ac:dyDescent="0.25">
      <c r="BX395" s="110"/>
      <c r="BY395" s="113">
        <v>202</v>
      </c>
      <c r="CA395" s="110"/>
      <c r="EE395" s="108">
        <f>+IF(MID($J$10,1,10)=MID($EE$2,1,10),4,1)</f>
        <v>4</v>
      </c>
      <c r="EG395" s="108">
        <f>+IF(MID($J$10,1,10)=MID($EE$2,1,10),4,1)</f>
        <v>4</v>
      </c>
    </row>
    <row r="396" spans="76:137" x14ac:dyDescent="0.25">
      <c r="BX396" s="110"/>
      <c r="BY396" s="113">
        <v>1045</v>
      </c>
      <c r="CA396" s="110"/>
      <c r="EE396" s="108">
        <f>+IF(MID($J$11,1,10)=MID($EE$3,1,10),2,1)</f>
        <v>2</v>
      </c>
      <c r="EG396" s="108">
        <f>+IF(MID($J$11,1,10)=MID($EE$3,1,10),2,1)</f>
        <v>2</v>
      </c>
    </row>
    <row r="397" spans="76:137" x14ac:dyDescent="0.25">
      <c r="BX397" s="110"/>
      <c r="BY397" s="113">
        <v>148</v>
      </c>
      <c r="CA397" s="110"/>
      <c r="EE397" s="108">
        <f>+IF(MID($J$10,1,10)=MID($EE$2,1,10),4,1)</f>
        <v>4</v>
      </c>
      <c r="EG397" s="108">
        <f>+IF(MID($J$10,1,10)=MID($EE$2,1,10),4,1)</f>
        <v>4</v>
      </c>
    </row>
    <row r="398" spans="76:137" x14ac:dyDescent="0.25">
      <c r="BX398" s="110"/>
      <c r="BY398" s="113">
        <v>466</v>
      </c>
      <c r="CA398" s="110"/>
      <c r="EE398" s="108">
        <f>+IF(MID($J$10,1,10)=MID($EE$2,1,10),1,2)</f>
        <v>1</v>
      </c>
      <c r="EG398" s="108">
        <f>+IF(MID($J$10,1,10)=MID($EE$2,1,10),1,2)</f>
        <v>1</v>
      </c>
    </row>
    <row r="399" spans="76:137" x14ac:dyDescent="0.25">
      <c r="BX399" s="110"/>
      <c r="BY399" s="113">
        <v>139</v>
      </c>
      <c r="CA399" s="110"/>
      <c r="EE399" s="108">
        <f>+IF(MID($J$10,1,10)=MID($EE$2,1,10),3,1)</f>
        <v>3</v>
      </c>
      <c r="EG399" s="108">
        <f>+IF(MID($J$10,1,10)=MID($EE$2,1,10),3,1)</f>
        <v>3</v>
      </c>
    </row>
    <row r="400" spans="76:137" x14ac:dyDescent="0.25">
      <c r="BX400" s="110"/>
      <c r="BY400" s="113">
        <v>628</v>
      </c>
      <c r="CA400" s="110"/>
      <c r="EE400" s="108">
        <f>+IF(MID($J$10,1,10)=MID($EE$2,1,10),1,2)</f>
        <v>1</v>
      </c>
      <c r="EG400" s="108">
        <f>+IF(MID($J$10,1,10)=MID($EE$2,1,10),1,2)</f>
        <v>1</v>
      </c>
    </row>
    <row r="401" spans="76:137" x14ac:dyDescent="0.25">
      <c r="BX401" s="110"/>
      <c r="BY401" s="113">
        <v>151</v>
      </c>
      <c r="CA401" s="110"/>
      <c r="EE401" s="108">
        <f>+IF(MID($J$11,1,10)=MID($EE$3,1,10),2,1)</f>
        <v>2</v>
      </c>
      <c r="EG401" s="108">
        <f>+IF(MID($J$11,1,10)=MID($EE$3,1,10),2,1)</f>
        <v>2</v>
      </c>
    </row>
    <row r="402" spans="76:137" x14ac:dyDescent="0.25">
      <c r="BX402" s="110"/>
      <c r="BY402" s="113">
        <v>113</v>
      </c>
      <c r="CA402" s="110"/>
      <c r="EE402" s="108">
        <f>+IF(MID($J$10,1,10)=MID($EE$2,1,10),1,2)</f>
        <v>1</v>
      </c>
      <c r="EG402" s="108">
        <f>+IF(MID($J$10,1,10)=MID($EE$2,1,10),1,2)</f>
        <v>1</v>
      </c>
    </row>
    <row r="403" spans="76:137" x14ac:dyDescent="0.25">
      <c r="BX403" s="110"/>
      <c r="BY403" s="113">
        <v>137</v>
      </c>
      <c r="CA403" s="110"/>
      <c r="EE403" s="108">
        <f>+IF(MID($J$10,1,10)=MID($EE$2,1,10),0,1)</f>
        <v>0</v>
      </c>
      <c r="EG403" s="108">
        <f>+IF(MID($J$10,1,10)=MID($EE$2,1,10),0,1)</f>
        <v>0</v>
      </c>
    </row>
    <row r="404" spans="76:137" x14ac:dyDescent="0.25">
      <c r="BX404" s="110"/>
      <c r="BY404" s="113">
        <v>697</v>
      </c>
      <c r="CA404" s="110"/>
      <c r="EE404" s="108">
        <f>+IF(MID($J$10,1,10)=MID($EE$2,1,10),0,1)</f>
        <v>0</v>
      </c>
      <c r="EG404" s="108">
        <f>+IF(MID($J$10,1,10)=MID($EE$2,1,10),0,1)</f>
        <v>0</v>
      </c>
    </row>
    <row r="405" spans="76:137" x14ac:dyDescent="0.25">
      <c r="BX405" s="110"/>
      <c r="BY405" s="113">
        <v>186</v>
      </c>
      <c r="CA405" s="110"/>
      <c r="EE405" s="108">
        <f>+IF(MID($J$10,1,10)=MID($EE$2,1,10),0,1)</f>
        <v>0</v>
      </c>
      <c r="EG405" s="108">
        <f>+IF(MID($J$10,1,10)=MID($EE$2,1,10),0,1)</f>
        <v>0</v>
      </c>
    </row>
    <row r="406" spans="76:137" x14ac:dyDescent="0.25">
      <c r="BX406" s="110"/>
      <c r="BY406" s="113">
        <v>228</v>
      </c>
      <c r="CA406" s="110"/>
      <c r="EE406" s="108">
        <f>+IF(MID($J$10,1,10)=MID($EE$2,1,10),1,2)</f>
        <v>1</v>
      </c>
      <c r="EG406" s="108">
        <f>+IF(MID($J$10,1,10)=MID($EE$2,1,10),1,2)</f>
        <v>1</v>
      </c>
    </row>
    <row r="407" spans="76:137" x14ac:dyDescent="0.25">
      <c r="BX407" s="110"/>
      <c r="BY407" s="113">
        <v>184</v>
      </c>
      <c r="CA407" s="110"/>
      <c r="EE407" s="108">
        <f>+IF(MID($J$14,1,5)=MID($EE$6,1,5),0,1)</f>
        <v>0</v>
      </c>
      <c r="EF407" s="137">
        <v>6</v>
      </c>
      <c r="EG407" s="108">
        <f>+IF(MID($J$14,1,5)=MID($EE$6,1,5),0,1)</f>
        <v>0</v>
      </c>
    </row>
    <row r="408" spans="76:137" x14ac:dyDescent="0.25">
      <c r="BX408" s="110"/>
      <c r="BY408" s="113">
        <v>140</v>
      </c>
      <c r="CA408" s="110"/>
      <c r="EE408" s="108">
        <f>+IF(MID($J$10,1,10)=MID($EE$2,1,10),4,1)</f>
        <v>4</v>
      </c>
      <c r="EG408" s="108">
        <f>+IF(MID($J$10,1,10)=MID($EE$2,1,10),4,1)</f>
        <v>4</v>
      </c>
    </row>
    <row r="409" spans="76:137" x14ac:dyDescent="0.25">
      <c r="BX409" s="110"/>
      <c r="BY409" s="108">
        <v>11</v>
      </c>
      <c r="CA409" s="110"/>
      <c r="EE409" s="108">
        <f>+IF(MID($J$10,1,10)=MID($EE$2,1,10),0,1)</f>
        <v>0</v>
      </c>
      <c r="EG409" s="108">
        <f>+IF(MID($J$10,1,10)=MID($EE$2,1,10),0,1)</f>
        <v>0</v>
      </c>
    </row>
    <row r="410" spans="76:137" x14ac:dyDescent="0.25">
      <c r="BX410" s="110"/>
      <c r="BY410" s="113">
        <v>138</v>
      </c>
      <c r="CA410" s="110"/>
      <c r="EE410" s="108">
        <f>+IF(MID($J$11,1,10)=MID($EE$3,1,10),2,1)</f>
        <v>2</v>
      </c>
      <c r="EG410" s="108">
        <f>+IF(MID($J$11,1,10)=MID($EE$3,1,10),2,1)</f>
        <v>2</v>
      </c>
    </row>
    <row r="411" spans="76:137" x14ac:dyDescent="0.25">
      <c r="BX411" s="110"/>
      <c r="BY411" s="113">
        <v>961</v>
      </c>
      <c r="CA411" s="110"/>
      <c r="EE411" s="108">
        <f>+IF(MID($J$11,1,10)=MID($EE$3,1,10),2,1)</f>
        <v>2</v>
      </c>
      <c r="EG411" s="108">
        <f>+IF(MID($J$11,1,10)=MID($EE$3,1,10),2,1)</f>
        <v>2</v>
      </c>
    </row>
    <row r="412" spans="76:137" x14ac:dyDescent="0.25">
      <c r="BX412" s="110"/>
      <c r="BY412" s="113">
        <v>0</v>
      </c>
      <c r="CA412" s="110"/>
      <c r="EE412" s="108">
        <f>+IF(MID($J$10,1,10)=MID($EE$2,1,10),4,1)</f>
        <v>4</v>
      </c>
      <c r="EG412" s="108">
        <f>+IF(MID($J$10,1,10)=MID($EE$2,1,10),4,1)</f>
        <v>4</v>
      </c>
    </row>
    <row r="413" spans="76:137" x14ac:dyDescent="0.25">
      <c r="BX413" s="110"/>
      <c r="BY413" s="113">
        <v>905</v>
      </c>
      <c r="CA413" s="110"/>
      <c r="EE413" s="108">
        <f>+IF(MID($J$11,1,10)=MID($EE$3,1,10),2,1)</f>
        <v>2</v>
      </c>
      <c r="EG413" s="108">
        <f>+IF(MID($J$11,1,10)=MID($EE$3,1,10),2,1)</f>
        <v>2</v>
      </c>
    </row>
    <row r="414" spans="76:137" x14ac:dyDescent="0.25">
      <c r="BX414" s="110"/>
      <c r="BY414" s="113">
        <v>174</v>
      </c>
      <c r="CA414" s="110"/>
      <c r="EE414" s="108">
        <f>+IF(MID($J$10,1,10)=MID($EE$2,1,10),4,1)</f>
        <v>4</v>
      </c>
      <c r="EG414" s="108">
        <f>+IF(MID($J$10,1,10)=MID($EE$2,1,10),4,1)</f>
        <v>4</v>
      </c>
    </row>
    <row r="415" spans="76:137" x14ac:dyDescent="0.25">
      <c r="BX415" s="110"/>
      <c r="BY415" s="113">
        <v>1102</v>
      </c>
      <c r="CA415" s="110"/>
      <c r="EE415" s="108">
        <f>+IF(MID($J$10,1,10)=MID($EE$2,1,10),1,2)</f>
        <v>1</v>
      </c>
      <c r="EG415" s="108">
        <f>+IF(MID($J$10,1,10)=MID($EE$2,1,10),1,2)</f>
        <v>1</v>
      </c>
    </row>
    <row r="416" spans="76:137" x14ac:dyDescent="0.25">
      <c r="BX416" s="110"/>
      <c r="BY416" s="113">
        <v>186</v>
      </c>
      <c r="CA416" s="110"/>
      <c r="EE416" s="108">
        <f>+IF(MID($J$10,1,10)=MID($EE$2,1,10),3,1)</f>
        <v>3</v>
      </c>
      <c r="EG416" s="108">
        <f>+IF(MID($J$10,1,10)=MID($EE$2,1,10),3,1)</f>
        <v>3</v>
      </c>
    </row>
    <row r="417" spans="76:137" x14ac:dyDescent="0.25">
      <c r="BX417" s="110"/>
      <c r="BY417" s="113">
        <v>265</v>
      </c>
      <c r="CA417" s="110"/>
      <c r="EE417" s="108">
        <f>+IF(MID($J$10,1,10)=MID($EE$2,1,10),1,2)</f>
        <v>1</v>
      </c>
      <c r="EG417" s="108">
        <f>+IF(MID($J$10,1,10)=MID($EE$2,1,10),1,2)</f>
        <v>1</v>
      </c>
    </row>
    <row r="418" spans="76:137" x14ac:dyDescent="0.25">
      <c r="BX418" s="110"/>
      <c r="BY418" s="113">
        <v>142</v>
      </c>
      <c r="CA418" s="110"/>
      <c r="EE418" s="108">
        <f>+IF(MID($J$11,1,10)=MID($EE$3,1,10),2,1)</f>
        <v>2</v>
      </c>
      <c r="EG418" s="108">
        <f>+IF(MID($J$11,1,10)=MID($EE$3,1,10),2,1)</f>
        <v>2</v>
      </c>
    </row>
    <row r="419" spans="76:137" x14ac:dyDescent="0.25">
      <c r="BX419" s="110"/>
      <c r="BY419" s="113">
        <v>191</v>
      </c>
      <c r="CA419" s="110"/>
      <c r="EE419" s="108">
        <f>+IF(MID($J$10,1,10)=MID($EE$2,1,10),1,2)</f>
        <v>1</v>
      </c>
      <c r="EG419" s="108">
        <f>+IF(MID($J$10,1,10)=MID($EE$2,1,10),1,2)</f>
        <v>1</v>
      </c>
    </row>
    <row r="420" spans="76:137" x14ac:dyDescent="0.25">
      <c r="BX420" s="110"/>
      <c r="BY420" s="113">
        <v>117</v>
      </c>
      <c r="CA420" s="110"/>
      <c r="EE420" s="108">
        <f>+IF(MID($J$10,1,10)=MID($EE$2,1,10),0,1)</f>
        <v>0</v>
      </c>
      <c r="EG420" s="108">
        <f>+IF(MID($J$10,1,10)=MID($EE$2,1,10),0,1)</f>
        <v>0</v>
      </c>
    </row>
    <row r="421" spans="76:137" x14ac:dyDescent="0.25">
      <c r="BX421" s="110"/>
      <c r="BY421" s="113">
        <v>1039</v>
      </c>
      <c r="CA421" s="110"/>
      <c r="EE421" s="108">
        <f>+IF(MID($J$10,1,10)=MID($EE$2,1,10),0,1)</f>
        <v>0</v>
      </c>
      <c r="EG421" s="108">
        <f>+IF(MID($J$10,1,10)=MID($EE$2,1,10),0,1)</f>
        <v>0</v>
      </c>
    </row>
    <row r="422" spans="76:137" x14ac:dyDescent="0.25">
      <c r="BX422" s="110"/>
      <c r="BY422" s="113">
        <v>203</v>
      </c>
      <c r="CA422" s="110"/>
      <c r="EE422" s="108">
        <f>+IF(MID($J$10,1,10)=MID($EE$2,1,10),0,1)</f>
        <v>0</v>
      </c>
      <c r="EG422" s="108">
        <f>+IF(MID($J$10,1,10)=MID($EE$2,1,10),0,1)</f>
        <v>0</v>
      </c>
    </row>
    <row r="423" spans="76:137" x14ac:dyDescent="0.25">
      <c r="BX423" s="110"/>
      <c r="BY423" s="113">
        <v>481</v>
      </c>
      <c r="CA423" s="110"/>
      <c r="EE423" s="108">
        <f>+IF(MID($J$10,1,10)=MID($EE$2,1,10),1,2)</f>
        <v>1</v>
      </c>
      <c r="EG423" s="108">
        <f>+IF(MID($J$10,1,10)=MID($EE$2,1,10),1,2)</f>
        <v>1</v>
      </c>
    </row>
    <row r="424" spans="76:137" x14ac:dyDescent="0.25">
      <c r="BX424" s="110"/>
      <c r="BY424" s="113">
        <v>110</v>
      </c>
      <c r="CA424" s="110"/>
      <c r="EE424" s="108">
        <f>+IF(MID($J$10,1,10)=MID($EE$2,1,10),1,2)</f>
        <v>1</v>
      </c>
      <c r="EG424" s="108">
        <f>+IF(MID($J$10,1,10)=MID($EE$2,1,10),1,2)</f>
        <v>1</v>
      </c>
    </row>
    <row r="425" spans="76:137" x14ac:dyDescent="0.25">
      <c r="BX425" s="110"/>
      <c r="BY425" s="113">
        <v>848</v>
      </c>
      <c r="CA425" s="110"/>
      <c r="EE425" s="108">
        <f>+IF(MID($J$10,1,10)=MID($EE$2,1,10),3,1)</f>
        <v>3</v>
      </c>
      <c r="EG425" s="108">
        <f>+IF(MID($J$10,1,10)=MID($EE$2,1,10),3,1)</f>
        <v>3</v>
      </c>
    </row>
    <row r="426" spans="76:137" x14ac:dyDescent="0.25">
      <c r="BX426" s="110"/>
      <c r="BY426" s="113">
        <v>186</v>
      </c>
      <c r="CA426" s="110"/>
      <c r="EE426" s="108">
        <f>+IF(MID($J$10,1,10)=MID($EE$2,1,10),3,1)</f>
        <v>3</v>
      </c>
      <c r="EG426" s="108">
        <f>+IF(MID($J$10,1,10)=MID($EE$2,1,10),3,1)</f>
        <v>3</v>
      </c>
    </row>
    <row r="427" spans="76:137" x14ac:dyDescent="0.25">
      <c r="BX427" s="110"/>
      <c r="BY427" s="113">
        <v>485</v>
      </c>
      <c r="CA427" s="110"/>
      <c r="EE427" s="108">
        <f>+IF(MID($J$10,1,10)=MID($EE$2,1,10),3,1)</f>
        <v>3</v>
      </c>
      <c r="EG427" s="108">
        <f>+IF(MID($J$10,1,10)=MID($EE$2,1,10),3,1)</f>
        <v>3</v>
      </c>
    </row>
    <row r="428" spans="76:137" x14ac:dyDescent="0.25">
      <c r="BX428" s="110"/>
      <c r="BY428" s="113">
        <v>120</v>
      </c>
      <c r="CA428" s="110"/>
      <c r="EE428" s="108">
        <f>+IF(MID($J$10,1,10)=MID($EE$2,1,10),0,1)</f>
        <v>0</v>
      </c>
      <c r="EG428" s="108">
        <f>+IF(MID($J$10,1,10)=MID($EE$2,1,10),0,1)</f>
        <v>0</v>
      </c>
    </row>
    <row r="429" spans="76:137" x14ac:dyDescent="0.25">
      <c r="BX429" s="110"/>
      <c r="BY429" s="113">
        <v>180</v>
      </c>
      <c r="CA429" s="110"/>
      <c r="EE429" s="108">
        <f>+IF(MID($J$14,1,5)=MID($EE$6,1,5),0,1)</f>
        <v>0</v>
      </c>
      <c r="EF429" s="137">
        <v>2</v>
      </c>
      <c r="EG429" s="108">
        <f>+IF(MID($J$14,1,5)=MID($EE$6,1,5),0,1)</f>
        <v>0</v>
      </c>
    </row>
    <row r="430" spans="76:137" x14ac:dyDescent="0.25">
      <c r="BX430" s="110"/>
      <c r="BY430" s="113">
        <v>113</v>
      </c>
      <c r="CA430" s="110"/>
      <c r="EE430" s="108">
        <f>+IF(MID($J$10,1,10)=MID($EE$2,1,10),3,1)</f>
        <v>3</v>
      </c>
      <c r="EG430" s="108">
        <f>+IF(MID($J$10,1,10)=MID($EE$2,1,10),3,1)</f>
        <v>3</v>
      </c>
    </row>
    <row r="431" spans="76:137" x14ac:dyDescent="0.25">
      <c r="BX431" s="110"/>
      <c r="BY431" s="142">
        <v>5</v>
      </c>
      <c r="CA431" s="110"/>
      <c r="EE431" s="108">
        <f>+IF(MID($J$10,1,10)=MID($EE$2,1,10),3,1)</f>
        <v>3</v>
      </c>
      <c r="EG431" s="108">
        <f>+IF(MID($J$10,1,10)=MID($EE$2,1,10),3,1)</f>
        <v>3</v>
      </c>
    </row>
    <row r="432" spans="76:137" x14ac:dyDescent="0.25">
      <c r="BX432" s="110"/>
      <c r="BY432" s="113">
        <v>169</v>
      </c>
      <c r="CA432" s="110"/>
      <c r="EE432" s="108">
        <f>+IF(MID($J$10,1,10)=MID($EE$2,1,10),0,1)</f>
        <v>0</v>
      </c>
      <c r="EG432" s="108">
        <f>+IF(MID($J$10,1,10)=MID($EE$2,1,10),0,1)</f>
        <v>0</v>
      </c>
    </row>
    <row r="433" spans="76:137" x14ac:dyDescent="0.25">
      <c r="BX433" s="110"/>
      <c r="BY433" s="113">
        <v>108</v>
      </c>
      <c r="CA433" s="110"/>
      <c r="EE433" s="108">
        <f>+IF(MID($J$10,1,10)=MID($EE$2,1,10),3,1)</f>
        <v>3</v>
      </c>
      <c r="EG433" s="108">
        <f>+IF(MID($J$10,1,10)=MID($EE$2,1,10),3,1)</f>
        <v>3</v>
      </c>
    </row>
    <row r="434" spans="76:137" x14ac:dyDescent="0.25">
      <c r="BX434" s="110"/>
      <c r="BY434" s="113">
        <v>166</v>
      </c>
      <c r="CA434" s="110"/>
      <c r="EE434" s="108">
        <f>+IF(MID($J$10,1,10)=MID($EE$2,1,10),3,1)</f>
        <v>3</v>
      </c>
      <c r="EG434" s="108">
        <f>+IF(MID($J$10,1,10)=MID($EE$2,1,10),3,1)</f>
        <v>3</v>
      </c>
    </row>
    <row r="435" spans="76:137" x14ac:dyDescent="0.25">
      <c r="BX435" s="110"/>
      <c r="BY435" s="113">
        <v>205</v>
      </c>
      <c r="CA435" s="110"/>
      <c r="EE435" s="108">
        <f>+IF(MID($J$10,1,10)=MID($EE$2,1,10),3,1)</f>
        <v>3</v>
      </c>
      <c r="EG435" s="108">
        <f>+IF(MID($J$10,1,10)=MID($EE$2,1,10),3,1)</f>
        <v>3</v>
      </c>
    </row>
    <row r="436" spans="76:137" x14ac:dyDescent="0.25">
      <c r="BX436" s="110"/>
      <c r="BY436" s="113">
        <v>132</v>
      </c>
      <c r="CA436" s="110"/>
      <c r="EE436" s="108">
        <f>+IF(MID($J$10,1,10)=MID($EE$2,1,10),1,2)</f>
        <v>1</v>
      </c>
      <c r="EG436" s="108">
        <f>+IF(MID($J$10,1,10)=MID($EE$2,1,10),1,2)</f>
        <v>1</v>
      </c>
    </row>
    <row r="437" spans="76:137" x14ac:dyDescent="0.25">
      <c r="BX437" s="110"/>
      <c r="BY437" s="113">
        <v>126</v>
      </c>
      <c r="CA437" s="110"/>
      <c r="EE437" s="108">
        <f>+IF(MID($J$11,1,10)=MID($EE$3,1,10),2,1)</f>
        <v>2</v>
      </c>
      <c r="EG437" s="108">
        <f>+IF(MID($J$11,1,10)=MID($EE$3,1,10),2,1)</f>
        <v>2</v>
      </c>
    </row>
    <row r="438" spans="76:137" x14ac:dyDescent="0.25">
      <c r="BX438" s="110"/>
      <c r="BY438" s="113">
        <v>127</v>
      </c>
      <c r="CA438" s="110"/>
      <c r="EE438" s="108">
        <f>+IF(MID($J$10,1,10)=MID($EE$2,1,10),4,1)</f>
        <v>4</v>
      </c>
      <c r="EG438" s="108">
        <f>+IF(MID($J$10,1,10)=MID($EE$2,1,10),4,1)</f>
        <v>4</v>
      </c>
    </row>
    <row r="439" spans="76:137" x14ac:dyDescent="0.25">
      <c r="BX439" s="110"/>
      <c r="BY439" s="113">
        <v>199</v>
      </c>
      <c r="CA439" s="110"/>
      <c r="EE439" s="108">
        <f>+IF(MID($J$10,1,10)=MID($EE$2,1,10),0,1)</f>
        <v>0</v>
      </c>
      <c r="EG439" s="108">
        <f>+IF(MID($J$10,1,10)=MID($EE$2,1,10),0,1)</f>
        <v>0</v>
      </c>
    </row>
    <row r="440" spans="76:137" x14ac:dyDescent="0.25">
      <c r="BX440" s="110"/>
      <c r="BY440" s="113">
        <v>139</v>
      </c>
      <c r="CA440" s="110"/>
      <c r="EE440" s="108">
        <f>+IF(MID($J$11,1,10)=MID($EE$3,1,10),2,1)</f>
        <v>2</v>
      </c>
      <c r="EG440" s="108">
        <f>+IF(MID($J$11,1,10)=MID($EE$3,1,10),2,1)</f>
        <v>2</v>
      </c>
    </row>
    <row r="441" spans="76:137" x14ac:dyDescent="0.25">
      <c r="BX441" s="110"/>
      <c r="BY441" s="113">
        <v>170</v>
      </c>
      <c r="CA441" s="110"/>
      <c r="EE441" s="108">
        <f>+IF(MID($J$11,1,10)=MID($EE$3,1,10),2,1)</f>
        <v>2</v>
      </c>
      <c r="EG441" s="108">
        <f>+IF(MID($J$11,1,10)=MID($EE$3,1,10),2,1)</f>
        <v>2</v>
      </c>
    </row>
    <row r="442" spans="76:137" x14ac:dyDescent="0.25">
      <c r="BX442" s="110"/>
      <c r="BY442" s="113">
        <v>327</v>
      </c>
      <c r="CA442" s="110"/>
      <c r="EE442" s="108">
        <f>+IF(MID($J$10,1,10)=MID($EE$2,1,10),4,1)</f>
        <v>4</v>
      </c>
      <c r="EG442" s="108">
        <f>+IF(MID($J$10,1,10)=MID($EE$2,1,10),4,1)</f>
        <v>4</v>
      </c>
    </row>
    <row r="443" spans="76:137" x14ac:dyDescent="0.25">
      <c r="BX443" s="110"/>
      <c r="BY443" s="113">
        <v>189</v>
      </c>
      <c r="CA443" s="110"/>
      <c r="EE443" s="108">
        <f>+IF(MID($J$11,1,10)=MID($EE$3,1,10),2,1)</f>
        <v>2</v>
      </c>
      <c r="EG443" s="108">
        <f>+IF(MID($J$11,1,10)=MID($EE$3,1,10),2,1)</f>
        <v>2</v>
      </c>
    </row>
    <row r="444" spans="76:137" x14ac:dyDescent="0.25">
      <c r="BX444" s="110"/>
      <c r="BY444" s="113">
        <v>533</v>
      </c>
      <c r="CA444" s="110"/>
      <c r="EE444" s="108">
        <f>+IF(MID($J$10,1,10)=MID($EE$2,1,10),4,1)</f>
        <v>4</v>
      </c>
      <c r="EG444" s="108">
        <f>+IF(MID($J$10,1,10)=MID($EE$2,1,10),4,1)</f>
        <v>4</v>
      </c>
    </row>
    <row r="445" spans="76:137" x14ac:dyDescent="0.25">
      <c r="BX445" s="110"/>
      <c r="BY445" s="113">
        <v>134</v>
      </c>
      <c r="CA445" s="110"/>
      <c r="EE445" s="108">
        <f>+IF(MID($J$10,1,10)=MID($EE$2,1,10),1,2)</f>
        <v>1</v>
      </c>
      <c r="EG445" s="108">
        <f>+IF(MID($J$10,1,10)=MID($EE$2,1,10),1,2)</f>
        <v>1</v>
      </c>
    </row>
    <row r="446" spans="76:137" x14ac:dyDescent="0.25">
      <c r="BX446" s="110"/>
      <c r="BY446" s="113">
        <v>1062</v>
      </c>
      <c r="CA446" s="110"/>
      <c r="EE446" s="108">
        <f>+IF(MID($J$10,1,10)=MID($EE$2,1,10),3,1)</f>
        <v>3</v>
      </c>
      <c r="EG446" s="108">
        <f>+IF(MID($J$10,1,10)=MID($EE$2,1,10),3,1)</f>
        <v>3</v>
      </c>
    </row>
    <row r="447" spans="76:137" x14ac:dyDescent="0.25">
      <c r="BX447" s="110"/>
      <c r="BY447" s="113">
        <v>138</v>
      </c>
      <c r="CA447" s="110"/>
      <c r="EE447" s="108">
        <f>+IF(MID($J$10,1,10)=MID($EE$2,1,10),1,2)</f>
        <v>1</v>
      </c>
      <c r="EG447" s="108">
        <f>+IF(MID($J$10,1,10)=MID($EE$2,1,10),1,2)</f>
        <v>1</v>
      </c>
    </row>
    <row r="448" spans="76:137" x14ac:dyDescent="0.25">
      <c r="BX448" s="110"/>
      <c r="BY448" s="113">
        <v>769</v>
      </c>
      <c r="CA448" s="110"/>
      <c r="EE448" s="108">
        <f>+IF(MID($J$11,1,10)=MID($EE$3,1,10),2,1)</f>
        <v>2</v>
      </c>
      <c r="EG448" s="108">
        <f>+IF(MID($J$11,1,10)=MID($EE$3,1,10),2,1)</f>
        <v>2</v>
      </c>
    </row>
    <row r="449" spans="76:137" x14ac:dyDescent="0.25">
      <c r="BX449" s="110"/>
      <c r="BY449" s="113">
        <v>123</v>
      </c>
      <c r="CA449" s="110"/>
      <c r="EE449" s="108">
        <f>+IF(MID($J$10,1,10)=MID($EE$2,1,10),1,2)</f>
        <v>1</v>
      </c>
      <c r="EG449" s="108">
        <f>+IF(MID($J$10,1,10)=MID($EE$2,1,10),1,2)</f>
        <v>1</v>
      </c>
    </row>
    <row r="450" spans="76:137" x14ac:dyDescent="0.25">
      <c r="BX450" s="110"/>
      <c r="BY450" s="113">
        <v>1038</v>
      </c>
      <c r="CA450" s="110"/>
      <c r="EE450" s="108">
        <f>+IF(MID($J$10,1,10)=MID($EE$2,1,10),0,1)</f>
        <v>0</v>
      </c>
      <c r="EG450" s="108">
        <f>+IF(MID($J$10,1,10)=MID($EE$2,1,10),0,1)</f>
        <v>0</v>
      </c>
    </row>
    <row r="451" spans="76:137" x14ac:dyDescent="0.25">
      <c r="BX451" s="110"/>
      <c r="BY451" s="113">
        <v>154</v>
      </c>
      <c r="CA451" s="110"/>
      <c r="EE451" s="108">
        <f>+IF(MID($J$10,1,10)=MID($EE$2,1,10),0,1)</f>
        <v>0</v>
      </c>
      <c r="EF451" s="137">
        <v>3</v>
      </c>
      <c r="EG451" s="108">
        <f>+IF(MID($J$10,1,10)=MID($EE$2,1,10),0,1)</f>
        <v>0</v>
      </c>
    </row>
    <row r="452" spans="76:137" x14ac:dyDescent="0.25">
      <c r="BX452" s="110"/>
      <c r="BY452" s="113">
        <v>761</v>
      </c>
      <c r="CA452" s="110"/>
      <c r="EE452" s="108">
        <f>+IF(MID($J$10,1,10)=MID($EE$2,1,10),0,1)</f>
        <v>0</v>
      </c>
      <c r="EG452" s="108">
        <f>+IF(MID($J$10,1,10)=MID($EE$2,1,10),0,1)</f>
        <v>0</v>
      </c>
    </row>
    <row r="453" spans="76:137" x14ac:dyDescent="0.25">
      <c r="BX453" s="110"/>
      <c r="BY453" s="108">
        <v>5</v>
      </c>
      <c r="CA453" s="110"/>
      <c r="EE453" s="108">
        <f>+IF(MID($J$10,1,10)=MID($EE$2,1,10),1,2)</f>
        <v>1</v>
      </c>
      <c r="EG453" s="108">
        <f>+IF(MID($J$10,1,10)=MID($EE$2,1,10),1,2)</f>
        <v>1</v>
      </c>
    </row>
    <row r="454" spans="76:137" x14ac:dyDescent="0.25">
      <c r="BX454" s="110"/>
      <c r="BY454" s="113">
        <v>3</v>
      </c>
      <c r="CA454" s="110"/>
      <c r="EE454" s="108">
        <f>+IF(MID($J$10,1,10)=MID($EE$2,1,10),1,2)</f>
        <v>1</v>
      </c>
      <c r="EG454" s="108">
        <f>+IF(MID($J$10,1,10)=MID($EE$2,1,10),1,2)</f>
        <v>1</v>
      </c>
    </row>
    <row r="455" spans="76:137" x14ac:dyDescent="0.25">
      <c r="BX455" s="110"/>
      <c r="BY455" s="113">
        <v>1076</v>
      </c>
      <c r="CA455" s="110"/>
      <c r="EE455" s="108">
        <f>+IF(MID($J$10,1,10)=MID($EE$2,1,10),3,1)</f>
        <v>3</v>
      </c>
      <c r="EG455" s="108">
        <f>+IF(MID($J$10,1,10)=MID($EE$2,1,10),3,1)</f>
        <v>3</v>
      </c>
    </row>
    <row r="456" spans="76:137" x14ac:dyDescent="0.25">
      <c r="BX456" s="110"/>
      <c r="BY456" s="113">
        <v>185</v>
      </c>
      <c r="CA456" s="110"/>
      <c r="EE456" s="108">
        <f>+IF(MID($J$10,1,10)=MID($EE$2,1,10),3,1)</f>
        <v>3</v>
      </c>
      <c r="EG456" s="108">
        <f>+IF(MID($J$10,1,10)=MID($EE$2,1,10),3,1)</f>
        <v>3</v>
      </c>
    </row>
    <row r="457" spans="76:137" x14ac:dyDescent="0.25">
      <c r="BX457" s="110"/>
      <c r="BY457" s="113">
        <v>533</v>
      </c>
      <c r="CA457" s="110"/>
      <c r="EE457" s="108">
        <f>+IF(MID($J$10,1,10)=MID($EE$2,1,10),3,1)</f>
        <v>3</v>
      </c>
      <c r="EG457" s="108">
        <f>+IF(MID($J$10,1,10)=MID($EE$2,1,10),3,1)</f>
        <v>3</v>
      </c>
    </row>
    <row r="458" spans="76:137" x14ac:dyDescent="0.25">
      <c r="BX458" s="110"/>
      <c r="BY458" s="113">
        <v>187</v>
      </c>
      <c r="CA458" s="110"/>
      <c r="EE458" s="108">
        <f>+IF(MID($J$10,1,10)=MID($EE$2,1,10),0,1)</f>
        <v>0</v>
      </c>
      <c r="EG458" s="108">
        <f>+IF(MID($J$10,1,10)=MID($EE$2,1,10),0,1)</f>
        <v>0</v>
      </c>
    </row>
    <row r="459" spans="76:137" x14ac:dyDescent="0.25">
      <c r="BX459" s="110"/>
      <c r="BY459" s="113">
        <v>985</v>
      </c>
      <c r="CA459" s="110"/>
      <c r="EE459" s="108">
        <f>+IF(MID($J$10,1,10)=MID($EE$2,1,10),1,2)</f>
        <v>1</v>
      </c>
      <c r="EG459" s="108">
        <f>+IF(MID($J$10,1,10)=MID($EE$2,1,10),1,2)</f>
        <v>1</v>
      </c>
    </row>
    <row r="460" spans="76:137" x14ac:dyDescent="0.25">
      <c r="BX460" s="110"/>
      <c r="BY460" s="113">
        <v>116</v>
      </c>
      <c r="CA460" s="110"/>
      <c r="EE460" s="108">
        <f>+IF(MID($J$10,1,10)=MID($EE$2,1,10),3,1)</f>
        <v>3</v>
      </c>
      <c r="EG460" s="108">
        <f>+IF(MID($J$10,1,10)=MID($EE$2,1,10),3,1)</f>
        <v>3</v>
      </c>
    </row>
    <row r="461" spans="76:137" x14ac:dyDescent="0.25">
      <c r="BX461" s="110"/>
      <c r="BY461" s="113">
        <v>163</v>
      </c>
      <c r="CA461" s="110"/>
      <c r="EE461" s="108">
        <f>+IF(MID($J$10,1,10)=MID($EE$2,1,10),3,1)</f>
        <v>3</v>
      </c>
      <c r="EG461" s="108">
        <f>+IF(MID($J$10,1,10)=MID($EE$2,1,10),3,1)</f>
        <v>3</v>
      </c>
    </row>
    <row r="462" spans="76:137" x14ac:dyDescent="0.25">
      <c r="BX462" s="110"/>
      <c r="BY462" s="113">
        <v>142</v>
      </c>
      <c r="CA462" s="110"/>
      <c r="EE462" s="108">
        <f>+IF(MID($J$10,1,10)=MID($EE$2,1,10),0,1)</f>
        <v>0</v>
      </c>
      <c r="EG462" s="108">
        <f>+IF(MID($J$10,1,10)=MID($EE$2,1,10),0,1)</f>
        <v>0</v>
      </c>
    </row>
    <row r="463" spans="76:137" x14ac:dyDescent="0.25">
      <c r="BX463" s="110"/>
      <c r="BY463" s="113">
        <v>958</v>
      </c>
      <c r="CA463" s="110"/>
      <c r="EE463" s="108">
        <f>+IF(MID($J$10,1,10)=MID($EE$2,1,10),3,1)</f>
        <v>3</v>
      </c>
      <c r="EG463" s="108">
        <f>+IF(MID($J$10,1,10)=MID($EE$2,1,10),3,1)</f>
        <v>3</v>
      </c>
    </row>
    <row r="464" spans="76:137" x14ac:dyDescent="0.25">
      <c r="BX464" s="110"/>
      <c r="BY464" s="113">
        <v>105</v>
      </c>
      <c r="CA464" s="110"/>
      <c r="EE464" s="108">
        <f>+IF(MID($J$10,1,10)=MID($EE$2,1,10),3,1)</f>
        <v>3</v>
      </c>
      <c r="EG464" s="108">
        <f>+IF(MID($J$10,1,10)=MID($EE$2,1,10),3,1)</f>
        <v>3</v>
      </c>
    </row>
    <row r="465" spans="76:137" x14ac:dyDescent="0.25">
      <c r="BX465" s="110"/>
      <c r="BY465" s="113">
        <v>464</v>
      </c>
      <c r="CA465" s="110"/>
      <c r="EE465" s="108">
        <f>+IF(MID($J$10,1,10)=MID($EE$2,1,10),3,1)</f>
        <v>3</v>
      </c>
      <c r="EG465" s="108">
        <f>+IF(MID($J$10,1,10)=MID($EE$2,1,10),3,1)</f>
        <v>3</v>
      </c>
    </row>
    <row r="466" spans="76:137" x14ac:dyDescent="0.25">
      <c r="BX466" s="110"/>
      <c r="BY466" s="113">
        <v>166</v>
      </c>
      <c r="CA466" s="110"/>
      <c r="EE466" s="108">
        <f>+IF(MID($J$11,1,10)=MID($EE$3,1,10),2,1)</f>
        <v>2</v>
      </c>
      <c r="EG466" s="108">
        <f>+IF(MID($J$11,1,10)=MID($EE$3,1,10),2,1)</f>
        <v>2</v>
      </c>
    </row>
    <row r="467" spans="76:137" x14ac:dyDescent="0.25">
      <c r="BX467" s="110"/>
      <c r="BY467" s="113">
        <v>123</v>
      </c>
      <c r="CA467" s="110"/>
      <c r="EE467" s="108">
        <f>+IF(MID($J$10,1,10)=MID($EE$2,1,10),4,1)</f>
        <v>4</v>
      </c>
      <c r="EG467" s="108">
        <f>+IF(MID($J$10,1,10)=MID($EE$2,1,10),4,1)</f>
        <v>4</v>
      </c>
    </row>
    <row r="468" spans="76:137" x14ac:dyDescent="0.25">
      <c r="BX468" s="110"/>
      <c r="BY468" s="113">
        <v>125</v>
      </c>
      <c r="CA468" s="110"/>
      <c r="EE468" s="108">
        <f>+IF(MID($J$10,1,10)=MID($EE$2,1,10),0,1)</f>
        <v>0</v>
      </c>
      <c r="EG468" s="108">
        <f>+IF(MID($J$10,1,10)=MID($EE$2,1,10),0,1)</f>
        <v>0</v>
      </c>
    </row>
    <row r="469" spans="76:137" x14ac:dyDescent="0.25">
      <c r="BX469" s="110"/>
      <c r="BY469" s="113">
        <v>179</v>
      </c>
      <c r="CA469" s="110"/>
      <c r="EE469" s="108">
        <f>+IF(MID($J$11,1,10)=MID($EE$3,1,10),2,1)</f>
        <v>2</v>
      </c>
      <c r="EG469" s="108">
        <f>+IF(MID($J$11,1,10)=MID($EE$3,1,10),2,1)</f>
        <v>2</v>
      </c>
    </row>
    <row r="470" spans="76:137" x14ac:dyDescent="0.25">
      <c r="BX470" s="110"/>
      <c r="BY470" s="113">
        <v>186</v>
      </c>
      <c r="CA470" s="110"/>
      <c r="EE470" s="108">
        <f>+IF(MID($J$11,1,10)=MID($EE$3,1,10),2,1)</f>
        <v>2</v>
      </c>
      <c r="EG470" s="108">
        <f>+IF(MID($J$11,1,10)=MID($EE$3,1,10),2,1)</f>
        <v>2</v>
      </c>
    </row>
    <row r="471" spans="76:137" x14ac:dyDescent="0.25">
      <c r="BX471" s="110"/>
      <c r="BY471" s="113">
        <v>253</v>
      </c>
      <c r="CA471" s="110"/>
      <c r="EE471" s="108">
        <f>+IF(MID($J$10,1,10)=MID($EE$2,1,10),4,1)</f>
        <v>4</v>
      </c>
      <c r="EG471" s="108">
        <f>+IF(MID($J$10,1,10)=MID($EE$2,1,10),4,1)</f>
        <v>4</v>
      </c>
    </row>
    <row r="472" spans="76:137" x14ac:dyDescent="0.25">
      <c r="BX472" s="110"/>
      <c r="BY472" s="113">
        <v>154</v>
      </c>
      <c r="CA472" s="110"/>
      <c r="EE472" s="108">
        <f>+IF(MID($J$11,1,10)=MID($EE$3,1,10),2,1)</f>
        <v>2</v>
      </c>
      <c r="EG472" s="108">
        <f>+IF(MID($J$11,1,10)=MID($EE$3,1,10),2,1)</f>
        <v>2</v>
      </c>
    </row>
    <row r="473" spans="76:137" x14ac:dyDescent="0.25">
      <c r="BX473" s="110"/>
      <c r="BY473" s="113">
        <v>183</v>
      </c>
      <c r="CA473" s="110"/>
      <c r="EE473" s="108">
        <f>+IF(MID($J$14,1,5)=MID($EE$6,1,5),0,1)</f>
        <v>0</v>
      </c>
      <c r="EF473" s="137">
        <v>5</v>
      </c>
      <c r="EG473" s="108">
        <f>+IF(MID($J$14,1,5)=MID($EE$6,1,5),0,1)</f>
        <v>0</v>
      </c>
    </row>
    <row r="474" spans="76:137" x14ac:dyDescent="0.25">
      <c r="BX474" s="110"/>
      <c r="BY474" s="113">
        <v>3</v>
      </c>
      <c r="CA474" s="110"/>
      <c r="EE474" s="108">
        <f>+IF(MID($J$10,1,10)=MID($EE$2,1,10),1,2)</f>
        <v>1</v>
      </c>
      <c r="EG474" s="108">
        <f>+IF(MID($J$10,1,10)=MID($EE$2,1,10),1,2)</f>
        <v>1</v>
      </c>
    </row>
    <row r="475" spans="76:137" x14ac:dyDescent="0.25">
      <c r="BX475" s="110"/>
      <c r="BY475" s="113">
        <v>31</v>
      </c>
      <c r="CA475" s="110"/>
      <c r="EE475" s="108">
        <f>+IF(MID($J$10,1,10)=MID($EE$2,1,10),3,1)</f>
        <v>3</v>
      </c>
      <c r="EG475" s="108">
        <f>+IF(MID($J$10,1,10)=MID($EE$2,1,10),3,1)</f>
        <v>3</v>
      </c>
    </row>
    <row r="476" spans="76:137" x14ac:dyDescent="0.25">
      <c r="BX476" s="110"/>
      <c r="BY476" s="113">
        <v>193</v>
      </c>
      <c r="CA476" s="110"/>
      <c r="EE476" s="108">
        <f>+IF(MID($J$10,1,10)=MID($EE$2,1,10),1,2)</f>
        <v>1</v>
      </c>
      <c r="EG476" s="108">
        <f>+IF(MID($J$10,1,10)=MID($EE$2,1,10),1,2)</f>
        <v>1</v>
      </c>
    </row>
    <row r="477" spans="76:137" x14ac:dyDescent="0.25">
      <c r="BX477" s="110"/>
      <c r="BY477" s="113">
        <v>1089</v>
      </c>
      <c r="CA477" s="110"/>
      <c r="EE477" s="108">
        <f>+IF(MID($J$11,1,10)=MID($EE$3,1,10),2,1)</f>
        <v>2</v>
      </c>
      <c r="EG477" s="108">
        <f>+IF(MID($J$11,1,10)=MID($EE$3,1,10),2,1)</f>
        <v>2</v>
      </c>
    </row>
    <row r="478" spans="76:137" x14ac:dyDescent="0.25">
      <c r="BX478" s="110"/>
      <c r="BY478" s="113">
        <v>117</v>
      </c>
      <c r="CA478" s="110"/>
      <c r="EE478" s="108">
        <f>+IF(MID($J$10,1,10)=MID($EE$2,1,10),1,2)</f>
        <v>1</v>
      </c>
      <c r="EG478" s="108">
        <f>+IF(MID($J$10,1,10)=MID($EE$2,1,10),1,2)</f>
        <v>1</v>
      </c>
    </row>
    <row r="479" spans="76:137" x14ac:dyDescent="0.25">
      <c r="BX479" s="110"/>
      <c r="BY479" s="113">
        <v>178</v>
      </c>
      <c r="CA479" s="110"/>
      <c r="EE479" s="108">
        <f>+IF(MID($J$10,1,10)=MID($EE$2,1,10),0,1)</f>
        <v>0</v>
      </c>
      <c r="EG479" s="108">
        <f>+IF(MID($J$10,1,10)=MID($EE$2,1,10),0,1)</f>
        <v>0</v>
      </c>
    </row>
    <row r="480" spans="76:137" x14ac:dyDescent="0.25">
      <c r="BX480" s="110"/>
      <c r="BY480" s="113">
        <v>168</v>
      </c>
      <c r="CA480" s="110"/>
      <c r="EE480" s="108">
        <f>+IF(MID($J$10,1,10)=MID($EE$2,1,10),0,1)</f>
        <v>0</v>
      </c>
      <c r="EG480" s="108">
        <f>+IF(MID($J$10,1,10)=MID($EE$2,1,10),0,1)</f>
        <v>0</v>
      </c>
    </row>
    <row r="481" spans="76:137" x14ac:dyDescent="0.25">
      <c r="BX481" s="110"/>
      <c r="BY481" s="113">
        <v>166</v>
      </c>
      <c r="CA481" s="110"/>
      <c r="EE481" s="108">
        <f>+IF(MID($J$10,1,10)=MID($EE$2,1,10),0,1)</f>
        <v>0</v>
      </c>
      <c r="EG481" s="108">
        <f>+IF(MID($J$10,1,10)=MID($EE$2,1,10),0,1)</f>
        <v>0</v>
      </c>
    </row>
    <row r="482" spans="76:137" x14ac:dyDescent="0.25">
      <c r="BX482" s="110"/>
      <c r="BY482" s="113">
        <v>419</v>
      </c>
      <c r="CA482" s="110"/>
      <c r="EE482" s="108">
        <f>+IF(MID($J$10,1,10)=MID($EE$2,1,10),1,2)</f>
        <v>1</v>
      </c>
      <c r="EG482" s="108">
        <f>+IF(MID($J$10,1,10)=MID($EE$2,1,10),1,2)</f>
        <v>1</v>
      </c>
    </row>
    <row r="483" spans="76:137" x14ac:dyDescent="0.25">
      <c r="BX483" s="110"/>
      <c r="BY483" s="113">
        <v>193</v>
      </c>
      <c r="CA483" s="110"/>
      <c r="EE483" s="108">
        <f>+IF(MID($J$10,1,10)=MID($EE$2,1,10),1,2)</f>
        <v>1</v>
      </c>
      <c r="EG483" s="108">
        <f>+IF(MID($J$10,1,10)=MID($EE$2,1,10),1,2)</f>
        <v>1</v>
      </c>
    </row>
    <row r="484" spans="76:137" x14ac:dyDescent="0.25">
      <c r="BX484" s="110"/>
      <c r="BY484" s="113">
        <v>1128</v>
      </c>
      <c r="CA484" s="110"/>
      <c r="EE484" s="108">
        <f>+IF(MID($J$10,1,10)=MID($EE$2,1,10),3,1)</f>
        <v>3</v>
      </c>
      <c r="EG484" s="108">
        <f>+IF(MID($J$10,1,10)=MID($EE$2,1,10),3,1)</f>
        <v>3</v>
      </c>
    </row>
    <row r="485" spans="76:137" x14ac:dyDescent="0.25">
      <c r="BX485" s="110"/>
      <c r="BY485" s="113">
        <v>176</v>
      </c>
      <c r="CA485" s="110"/>
      <c r="EE485" s="108">
        <f>+IF(MID($J$10,1,10)=MID($EE$2,1,10),3,1)</f>
        <v>3</v>
      </c>
      <c r="EG485" s="108">
        <f>+IF(MID($J$10,1,10)=MID($EE$2,1,10),3,1)</f>
        <v>3</v>
      </c>
    </row>
    <row r="486" spans="76:137" x14ac:dyDescent="0.25">
      <c r="BX486" s="110"/>
      <c r="BY486" s="113">
        <v>303</v>
      </c>
      <c r="CA486" s="110"/>
      <c r="EE486" s="108">
        <f>+IF(MID($J$10,1,10)=MID($EE$2,1,10),3,1)</f>
        <v>3</v>
      </c>
      <c r="EG486" s="108">
        <f>+IF(MID($J$10,1,10)=MID($EE$2,1,10),3,1)</f>
        <v>3</v>
      </c>
    </row>
    <row r="487" spans="76:137" x14ac:dyDescent="0.25">
      <c r="BX487" s="110"/>
      <c r="BY487" s="113">
        <v>189</v>
      </c>
      <c r="CA487" s="110"/>
      <c r="EE487" s="108">
        <f>+IF(MID($J$10,1,10)=MID($EE$2,1,10),0,1)</f>
        <v>0</v>
      </c>
      <c r="EG487" s="108">
        <f>+IF(MID($J$10,1,10)=MID($EE$2,1,10),0,1)</f>
        <v>0</v>
      </c>
    </row>
    <row r="488" spans="76:137" x14ac:dyDescent="0.25">
      <c r="BX488" s="110"/>
      <c r="BY488" s="113">
        <v>930</v>
      </c>
      <c r="CA488" s="110"/>
      <c r="EE488" s="108">
        <f>+IF(MID($J$10,1,10)=MID($EE$2,1,10),1,2)</f>
        <v>1</v>
      </c>
      <c r="EG488" s="108">
        <f>+IF(MID($J$10,1,10)=MID($EE$2,1,10),1,2)</f>
        <v>1</v>
      </c>
    </row>
    <row r="489" spans="76:137" x14ac:dyDescent="0.25">
      <c r="BX489" s="110"/>
      <c r="BY489" s="113">
        <v>182</v>
      </c>
      <c r="CA489" s="110"/>
      <c r="EE489" s="108">
        <f>+IF(MID($J$10,1,10)=MID($EE$2,1,10),3,1)</f>
        <v>3</v>
      </c>
      <c r="EG489" s="108">
        <f>+IF(MID($J$10,1,10)=MID($EE$2,1,10),3,1)</f>
        <v>3</v>
      </c>
    </row>
    <row r="490" spans="76:137" x14ac:dyDescent="0.25">
      <c r="BX490" s="110"/>
      <c r="BY490" s="113">
        <v>375</v>
      </c>
      <c r="CA490" s="110"/>
      <c r="EE490" s="108">
        <f>+IF(MID($J$10,1,10)=MID($EE$2,1,10),3,1)</f>
        <v>3</v>
      </c>
      <c r="EG490" s="108">
        <f>+IF(MID($J$10,1,10)=MID($EE$2,1,10),3,1)</f>
        <v>3</v>
      </c>
    </row>
    <row r="491" spans="76:137" x14ac:dyDescent="0.25">
      <c r="BX491" s="110"/>
      <c r="BY491" s="113">
        <v>200</v>
      </c>
      <c r="CA491" s="110"/>
      <c r="EE491" s="108">
        <f>+IF(MID($J$10,1,10)=MID($EE$2,1,10),0,1)</f>
        <v>0</v>
      </c>
      <c r="EG491" s="108">
        <f>+IF(MID($J$10,1,10)=MID($EE$2,1,10),0,1)</f>
        <v>0</v>
      </c>
    </row>
    <row r="492" spans="76:137" x14ac:dyDescent="0.25">
      <c r="BX492" s="110"/>
      <c r="BY492" s="113">
        <v>654</v>
      </c>
      <c r="CA492" s="110"/>
      <c r="EE492" s="108">
        <f>+IF(MID($J$10,1,10)=MID($EE$2,1,10),3,1)</f>
        <v>3</v>
      </c>
      <c r="EG492" s="108">
        <f>+IF(MID($J$10,1,10)=MID($EE$2,1,10),3,1)</f>
        <v>3</v>
      </c>
    </row>
    <row r="493" spans="76:137" x14ac:dyDescent="0.25">
      <c r="BX493" s="110"/>
      <c r="BY493" s="113">
        <v>150</v>
      </c>
      <c r="CA493" s="110"/>
      <c r="EE493" s="108">
        <f>+IF(MID($J$10,1,10)=MID($EE$2,1,10),3,1)</f>
        <v>3</v>
      </c>
      <c r="EG493" s="108">
        <f>+IF(MID($J$10,1,10)=MID($EE$2,1,10),3,1)</f>
        <v>3</v>
      </c>
    </row>
    <row r="494" spans="76:137" x14ac:dyDescent="0.25">
      <c r="BX494" s="110"/>
      <c r="BY494" s="113">
        <v>707</v>
      </c>
      <c r="CA494" s="110"/>
      <c r="EE494" s="108">
        <f>+IF(MID($J$10,1,10)=MID($EE$2,1,10),3,1)</f>
        <v>3</v>
      </c>
      <c r="EG494" s="108">
        <f>+IF(MID($J$10,1,10)=MID($EE$2,1,10),3,1)</f>
        <v>3</v>
      </c>
    </row>
    <row r="495" spans="76:137" x14ac:dyDescent="0.25">
      <c r="BX495" s="110"/>
      <c r="BY495" s="113">
        <v>334</v>
      </c>
      <c r="CA495" s="110"/>
      <c r="EE495" s="108">
        <f>+IF(MID($J$14,1,5)=MID($EE$6,1,5),0,1)</f>
        <v>0</v>
      </c>
      <c r="EF495" s="137">
        <v>6</v>
      </c>
      <c r="EG495" s="108">
        <f>+IF(MID($J$14,1,5)=MID($EE$6,1,5),0,1)</f>
        <v>0</v>
      </c>
    </row>
    <row r="496" spans="76:137" x14ac:dyDescent="0.25">
      <c r="BX496" s="110"/>
      <c r="BY496" s="113">
        <v>134</v>
      </c>
      <c r="CA496" s="110"/>
      <c r="EE496" s="108">
        <f>+IF(MID($J$11,1,10)=MID($EE$3,1,10),2,1)</f>
        <v>2</v>
      </c>
      <c r="EG496" s="108">
        <f>+IF(MID($J$11,1,10)=MID($EE$3,1,10),2,1)</f>
        <v>2</v>
      </c>
    </row>
    <row r="497" spans="76:137" x14ac:dyDescent="0.25">
      <c r="BX497" s="110"/>
      <c r="BY497" s="108">
        <v>11</v>
      </c>
      <c r="CA497" s="110"/>
      <c r="EE497" s="108">
        <f>+IF(MID($J$10,1,10)=MID($EE$2,1,10),4,1)</f>
        <v>4</v>
      </c>
      <c r="EG497" s="108">
        <f>+IF(MID($J$10,1,10)=MID($EE$2,1,10),4,1)</f>
        <v>4</v>
      </c>
    </row>
    <row r="498" spans="76:137" x14ac:dyDescent="0.25">
      <c r="BX498" s="110"/>
      <c r="BY498" s="113">
        <v>176</v>
      </c>
      <c r="CA498" s="110"/>
      <c r="EE498" s="108">
        <f>+IF(MID($J$10,1,10)=MID($EE$2,1,10),0,1)</f>
        <v>0</v>
      </c>
      <c r="EG498" s="108">
        <f>+IF(MID($J$10,1,10)=MID($EE$2,1,10),0,1)</f>
        <v>0</v>
      </c>
    </row>
    <row r="499" spans="76:137" x14ac:dyDescent="0.25">
      <c r="BX499" s="110"/>
      <c r="BY499" s="113">
        <v>660</v>
      </c>
      <c r="CA499" s="110"/>
      <c r="EE499" s="108">
        <f>+IF(MID($J$11,1,10)=MID($EE$3,1,10),2,1)</f>
        <v>2</v>
      </c>
      <c r="EG499" s="108">
        <f>+IF(MID($J$11,1,10)=MID($EE$3,1,10),2,1)</f>
        <v>2</v>
      </c>
    </row>
    <row r="500" spans="76:137" x14ac:dyDescent="0.25">
      <c r="BX500" s="110"/>
      <c r="BY500" s="113">
        <v>131</v>
      </c>
      <c r="CA500" s="110"/>
      <c r="EE500" s="108">
        <f>+IF(MID($J$11,1,10)=MID($EE$3,1,10),2,1)</f>
        <v>2</v>
      </c>
      <c r="EG500" s="108">
        <f>+IF(MID($J$11,1,10)=MID($EE$3,1,10),2,1)</f>
        <v>2</v>
      </c>
    </row>
    <row r="501" spans="76:137" x14ac:dyDescent="0.25">
      <c r="BX501" s="110"/>
      <c r="BY501" s="113">
        <v>635</v>
      </c>
      <c r="CA501" s="110"/>
      <c r="EE501" s="108">
        <f>+IF(MID($J$10,1,10)=MID($EE$2,1,10),4,1)</f>
        <v>4</v>
      </c>
      <c r="EG501" s="108">
        <f>+IF(MID($J$10,1,10)=MID($EE$2,1,10),4,1)</f>
        <v>4</v>
      </c>
    </row>
    <row r="502" spans="76:137" x14ac:dyDescent="0.25">
      <c r="BX502" s="110"/>
      <c r="BY502" s="113">
        <v>170</v>
      </c>
      <c r="CA502" s="110"/>
      <c r="EE502" s="108">
        <f>+IF(MID($J$11,1,10)=MID($EE$3,1,10),2,1)</f>
        <v>2</v>
      </c>
      <c r="EG502" s="108">
        <f>+IF(MID($J$11,1,10)=MID($EE$3,1,10),2,1)</f>
        <v>2</v>
      </c>
    </row>
    <row r="503" spans="76:137" x14ac:dyDescent="0.25">
      <c r="BX503" s="110"/>
      <c r="BY503" s="113">
        <v>135</v>
      </c>
      <c r="CA503" s="110"/>
      <c r="EE503" s="108">
        <f>+IF(MID($J$10,1,10)=MID($EE$2,1,10),4,1)</f>
        <v>4</v>
      </c>
      <c r="EG503" s="108">
        <f>+IF(MID($J$10,1,10)=MID($EE$2,1,10),4,1)</f>
        <v>4</v>
      </c>
    </row>
    <row r="504" spans="76:137" x14ac:dyDescent="0.25">
      <c r="BX504" s="110"/>
      <c r="BY504" s="113">
        <v>159</v>
      </c>
      <c r="CA504" s="110"/>
      <c r="EE504" s="108">
        <f>+IF(MID($J$10,1,10)=MID($EE$2,1,10),1,2)</f>
        <v>1</v>
      </c>
      <c r="EG504" s="108">
        <f>+IF(MID($J$10,1,10)=MID($EE$2,1,10),1,2)</f>
        <v>1</v>
      </c>
    </row>
    <row r="505" spans="76:137" x14ac:dyDescent="0.25">
      <c r="BX505" s="110"/>
      <c r="BY505" s="113">
        <v>918</v>
      </c>
      <c r="CA505" s="110"/>
      <c r="EE505" s="108">
        <f>+IF(MID($J$10,1,10)=MID($EE$2,1,10),3,1)</f>
        <v>3</v>
      </c>
      <c r="EG505" s="108">
        <f>+IF(MID($J$10,1,10)=MID($EE$2,1,10),3,1)</f>
        <v>3</v>
      </c>
    </row>
    <row r="506" spans="76:137" x14ac:dyDescent="0.25">
      <c r="BX506" s="110"/>
      <c r="BY506" s="113">
        <v>146</v>
      </c>
      <c r="CA506" s="110"/>
      <c r="EE506" s="108">
        <f>+IF(MID($J$10,1,10)=MID($EE$2,1,10),1,2)</f>
        <v>1</v>
      </c>
      <c r="EG506" s="108">
        <f>+IF(MID($J$10,1,10)=MID($EE$2,1,10),1,2)</f>
        <v>1</v>
      </c>
    </row>
    <row r="507" spans="76:137" x14ac:dyDescent="0.25">
      <c r="BX507" s="110"/>
      <c r="BY507" s="113">
        <v>184</v>
      </c>
      <c r="CA507" s="110"/>
      <c r="EE507" s="108">
        <f>+IF(MID($J$11,1,10)=MID($EE$3,1,10),2,1)</f>
        <v>2</v>
      </c>
      <c r="EG507" s="108">
        <f>+IF(MID($J$11,1,10)=MID($EE$3,1,10),2,1)</f>
        <v>2</v>
      </c>
    </row>
    <row r="508" spans="76:137" x14ac:dyDescent="0.25">
      <c r="BX508" s="110"/>
      <c r="BY508" s="113">
        <v>112</v>
      </c>
      <c r="CA508" s="110"/>
      <c r="EE508" s="108">
        <f>+IF(MID($J$10,1,10)=MID($EE$2,1,10),1,2)</f>
        <v>1</v>
      </c>
      <c r="EG508" s="108">
        <f>+IF(MID($J$10,1,10)=MID($EE$2,1,10),1,2)</f>
        <v>1</v>
      </c>
    </row>
    <row r="509" spans="76:137" x14ac:dyDescent="0.25">
      <c r="BX509" s="110"/>
      <c r="BY509" s="113">
        <v>177</v>
      </c>
      <c r="CA509" s="110"/>
      <c r="EE509" s="108">
        <f>+IF(MID($J$10,1,10)=MID($EE$2,1,10),0,1)</f>
        <v>0</v>
      </c>
      <c r="EG509" s="108">
        <f>+IF(MID($J$10,1,10)=MID($EE$2,1,10),0,1)</f>
        <v>0</v>
      </c>
    </row>
    <row r="510" spans="76:137" x14ac:dyDescent="0.25">
      <c r="BX510" s="110"/>
      <c r="BY510" s="113">
        <v>196</v>
      </c>
      <c r="CA510" s="110"/>
      <c r="EE510" s="108">
        <f>+IF(MID($J$10,1,10)=MID($EE$2,1,10),0,1)</f>
        <v>0</v>
      </c>
      <c r="EG510" s="108">
        <f>+IF(MID($J$10,1,10)=MID($EE$2,1,10),0,1)</f>
        <v>0</v>
      </c>
    </row>
    <row r="511" spans="76:137" x14ac:dyDescent="0.25">
      <c r="BX511" s="110"/>
      <c r="BY511" s="113">
        <v>914</v>
      </c>
      <c r="CA511" s="110"/>
      <c r="EE511" s="108">
        <f>+IF(MID($J$10,1,10)=MID($EE$2,1,10),0,1)</f>
        <v>0</v>
      </c>
      <c r="EG511" s="108">
        <f>+IF(MID($J$10,1,10)=MID($EE$2,1,10),0,1)</f>
        <v>0</v>
      </c>
    </row>
    <row r="512" spans="76:137" x14ac:dyDescent="0.25">
      <c r="BX512" s="110"/>
      <c r="BY512" s="113">
        <v>153</v>
      </c>
      <c r="CA512" s="110"/>
      <c r="EE512" s="108">
        <f>+IF(MID($J$10,1,10)=MID($EE$2,1,10),1,2)</f>
        <v>1</v>
      </c>
      <c r="EG512" s="108">
        <f>+IF(MID($J$10,1,10)=MID($EE$2,1,10),1,2)</f>
        <v>1</v>
      </c>
    </row>
    <row r="513" spans="76:137" x14ac:dyDescent="0.25">
      <c r="BX513" s="110"/>
      <c r="BY513" s="113">
        <v>666</v>
      </c>
      <c r="CA513" s="110"/>
      <c r="EE513" s="108">
        <f>+IF(MID($J$10,1,10)=MID($EE$2,1,10),1,2)</f>
        <v>1</v>
      </c>
      <c r="EG513" s="108">
        <f>+IF(MID($J$10,1,10)=MID($EE$2,1,10),1,2)</f>
        <v>1</v>
      </c>
    </row>
    <row r="514" spans="76:137" x14ac:dyDescent="0.25">
      <c r="BX514" s="110"/>
      <c r="BY514" s="113">
        <v>187</v>
      </c>
      <c r="CA514" s="110"/>
      <c r="EE514" s="108">
        <f>+IF(MID($J$10,1,10)=MID($EE$2,1,10),3,1)</f>
        <v>3</v>
      </c>
      <c r="EG514" s="108">
        <f>+IF(MID($J$10,1,10)=MID($EE$2,1,10),3,1)</f>
        <v>3</v>
      </c>
    </row>
    <row r="515" spans="76:137" x14ac:dyDescent="0.25">
      <c r="BX515" s="110"/>
      <c r="BY515" s="113">
        <v>9</v>
      </c>
      <c r="CA515" s="110"/>
      <c r="EE515" s="108">
        <f>+IF(MID($J$10,1,10)=MID($EE$2,1,10),3,1)</f>
        <v>3</v>
      </c>
      <c r="EG515" s="108">
        <f>+IF(MID($J$10,1,10)=MID($EE$2,1,10),3,1)</f>
        <v>3</v>
      </c>
    </row>
    <row r="516" spans="76:137" x14ac:dyDescent="0.25">
      <c r="BX516" s="110"/>
      <c r="BY516" s="113">
        <v>108</v>
      </c>
      <c r="CA516" s="110"/>
      <c r="EE516" s="108">
        <f>+IF(MID($J$10,1,10)=MID($EE$2,1,10),3,1)</f>
        <v>3</v>
      </c>
      <c r="EG516" s="108">
        <f>+IF(MID($J$10,1,10)=MID($EE$2,1,10),3,1)</f>
        <v>3</v>
      </c>
    </row>
    <row r="517" spans="76:137" x14ac:dyDescent="0.25">
      <c r="BX517" s="110"/>
      <c r="BY517" s="113">
        <v>198</v>
      </c>
      <c r="CA517" s="110"/>
      <c r="EE517" s="108">
        <f>+IF(MID($J$10,1,10)=MID($EE$2,1,10),0,1)</f>
        <v>0</v>
      </c>
      <c r="EF517" s="137">
        <v>7</v>
      </c>
      <c r="EG517" s="108">
        <f>+IF(MID($J$10,1,10)=MID($EE$2,1,10),0,1)</f>
        <v>0</v>
      </c>
    </row>
    <row r="518" spans="76:137" x14ac:dyDescent="0.25">
      <c r="BX518" s="110"/>
      <c r="BY518" s="113">
        <v>156</v>
      </c>
      <c r="CA518" s="110"/>
      <c r="EE518" s="108">
        <f>+IF(MID($J$10,1,10)=MID($EE$2,1,10),1,2)</f>
        <v>1</v>
      </c>
      <c r="EG518" s="108">
        <f>+IF(MID($J$10,1,10)=MID($EE$2,1,10),1,2)</f>
        <v>1</v>
      </c>
    </row>
    <row r="519" spans="76:137" x14ac:dyDescent="0.25">
      <c r="BX519" s="110"/>
      <c r="BY519" s="113">
        <v>203</v>
      </c>
      <c r="CA519" s="110"/>
      <c r="EE519" s="108">
        <f>+IF(MID($J$10,1,10)=MID($EE$2,1,10),3,1)</f>
        <v>3</v>
      </c>
      <c r="EG519" s="108">
        <f>+IF(MID($J$10,1,10)=MID($EE$2,1,10),3,1)</f>
        <v>3</v>
      </c>
    </row>
    <row r="520" spans="76:137" x14ac:dyDescent="0.25">
      <c r="BX520" s="110"/>
      <c r="BY520" s="113">
        <v>151</v>
      </c>
      <c r="CA520" s="110"/>
      <c r="EE520" s="108">
        <f>+IF(MID($J$10,1,10)=MID($EE$2,1,10),3,1)</f>
        <v>3</v>
      </c>
      <c r="EG520" s="108">
        <f>+IF(MID($J$10,1,10)=MID($EE$2,1,10),3,1)</f>
        <v>3</v>
      </c>
    </row>
    <row r="521" spans="76:137" x14ac:dyDescent="0.25">
      <c r="BX521" s="110"/>
      <c r="BY521" s="113">
        <v>141</v>
      </c>
      <c r="CA521" s="110"/>
      <c r="EE521" s="108">
        <f>+IF(MID($J$10,1,10)=MID($EE$2,1,10),0,1)</f>
        <v>0</v>
      </c>
      <c r="EG521" s="108">
        <f>+IF(MID($J$10,1,10)=MID($EE$2,1,10),0,1)</f>
        <v>0</v>
      </c>
    </row>
    <row r="522" spans="76:137" x14ac:dyDescent="0.25">
      <c r="BX522" s="110"/>
      <c r="BY522" s="113">
        <v>811</v>
      </c>
      <c r="CA522" s="110"/>
      <c r="EE522" s="108">
        <f>+IF(MID($J$10,1,10)=MID($EE$2,1,10),3,1)</f>
        <v>3</v>
      </c>
      <c r="EG522" s="108">
        <f>+IF(MID($J$10,1,10)=MID($EE$2,1,10),3,1)</f>
        <v>3</v>
      </c>
    </row>
    <row r="523" spans="76:137" x14ac:dyDescent="0.25">
      <c r="BX523" s="110"/>
      <c r="BY523" s="113">
        <v>205</v>
      </c>
      <c r="CA523" s="110"/>
      <c r="EE523" s="108">
        <f>+IF(MID($J$10,1,10)=MID($EE$2,1,10),3,1)</f>
        <v>3</v>
      </c>
      <c r="EG523" s="108">
        <f>+IF(MID($J$10,1,10)=MID($EE$2,1,10),3,1)</f>
        <v>3</v>
      </c>
    </row>
    <row r="524" spans="76:137" x14ac:dyDescent="0.25">
      <c r="BX524" s="110"/>
      <c r="BY524" s="113">
        <v>29</v>
      </c>
      <c r="CA524" s="110"/>
      <c r="EE524" s="108">
        <f>+IF(MID($J$10,1,10)=MID($EE$2,1,10),3,1)</f>
        <v>3</v>
      </c>
      <c r="EG524" s="108">
        <f>+IF(MID($J$10,1,10)=MID($EE$2,1,10),3,1)</f>
        <v>3</v>
      </c>
    </row>
    <row r="525" spans="76:137" x14ac:dyDescent="0.25">
      <c r="BX525" s="110"/>
      <c r="BY525" s="113">
        <v>168</v>
      </c>
      <c r="CA525" s="110"/>
      <c r="EE525" s="108">
        <f>+IF(MID($J$10,1,10)=MID($EE$2,1,10),1,2)</f>
        <v>1</v>
      </c>
      <c r="EG525" s="108">
        <f>+IF(MID($J$10,1,10)=MID($EE$2,1,10),1,2)</f>
        <v>1</v>
      </c>
    </row>
    <row r="526" spans="76:137" x14ac:dyDescent="0.25">
      <c r="BX526" s="110"/>
      <c r="BY526" s="113">
        <v>262</v>
      </c>
      <c r="CA526" s="110"/>
      <c r="EE526" s="108">
        <f>+IF(MID($J$11,1,10)=MID($EE$3,1,10),2,1)</f>
        <v>2</v>
      </c>
      <c r="EG526" s="108">
        <f>+IF(MID($J$11,1,10)=MID($EE$3,1,10),2,1)</f>
        <v>2</v>
      </c>
    </row>
    <row r="527" spans="76:137" x14ac:dyDescent="0.25">
      <c r="BX527" s="110"/>
      <c r="BY527" s="113">
        <v>102</v>
      </c>
      <c r="CA527" s="110"/>
      <c r="EE527" s="108">
        <f>+IF(MID($J$10,1,10)=MID($EE$2,1,10),4,1)</f>
        <v>4</v>
      </c>
      <c r="EG527" s="108">
        <f>+IF(MID($J$10,1,10)=MID($EE$2,1,10),4,1)</f>
        <v>4</v>
      </c>
    </row>
    <row r="528" spans="76:137" x14ac:dyDescent="0.25">
      <c r="BX528" s="110"/>
      <c r="BY528" s="113">
        <v>834</v>
      </c>
      <c r="CA528" s="110"/>
      <c r="EE528" s="108">
        <f>+IF(MID($J$10,1,10)=MID($EE$2,1,10),0,1)</f>
        <v>0</v>
      </c>
      <c r="EG528" s="108">
        <f>+IF(MID($J$10,1,10)=MID($EE$2,1,10),0,1)</f>
        <v>0</v>
      </c>
    </row>
    <row r="529" spans="76:137" x14ac:dyDescent="0.25">
      <c r="BX529" s="110"/>
      <c r="BY529" s="113">
        <v>195</v>
      </c>
      <c r="CA529" s="110"/>
      <c r="EE529" s="108">
        <f>+IF(MID($J$11,1,10)=MID($EE$3,1,10),2,1)</f>
        <v>2</v>
      </c>
      <c r="EG529" s="108">
        <f>+IF(MID($J$11,1,10)=MID($EE$3,1,10),2,1)</f>
        <v>2</v>
      </c>
    </row>
    <row r="530" spans="76:137" x14ac:dyDescent="0.25">
      <c r="BX530" s="110"/>
      <c r="BY530" s="113">
        <v>0</v>
      </c>
      <c r="CA530" s="110"/>
      <c r="EE530" s="108">
        <f>+IF(MID($J$11,1,10)=MID($EE$3,1,10),2,1)</f>
        <v>2</v>
      </c>
      <c r="EG530" s="108">
        <f>+IF(MID($J$11,1,10)=MID($EE$3,1,10),2,1)</f>
        <v>2</v>
      </c>
    </row>
    <row r="531" spans="76:137" x14ac:dyDescent="0.25">
      <c r="BX531" s="110"/>
      <c r="BY531" s="113">
        <v>186</v>
      </c>
      <c r="CA531" s="110"/>
      <c r="EE531" s="108">
        <f>+IF(MID($J$10,1,10)=MID($EE$2,1,10),4,1)</f>
        <v>4</v>
      </c>
      <c r="EG531" s="108">
        <f>+IF(MID($J$10,1,10)=MID($EE$2,1,10),4,1)</f>
        <v>4</v>
      </c>
    </row>
    <row r="532" spans="76:137" x14ac:dyDescent="0.25">
      <c r="BX532" s="110"/>
      <c r="BY532" s="113">
        <v>477</v>
      </c>
      <c r="CA532" s="110"/>
      <c r="EE532" s="108">
        <f>+IF(MID($J$11,1,10)=MID($EE$3,1,10),2,1)</f>
        <v>2</v>
      </c>
      <c r="EG532" s="108">
        <f>+IF(MID($J$11,1,10)=MID($EE$3,1,10),2,1)</f>
        <v>2</v>
      </c>
    </row>
    <row r="533" spans="76:137" x14ac:dyDescent="0.25">
      <c r="BX533" s="110"/>
      <c r="BY533" s="113">
        <v>178</v>
      </c>
      <c r="CA533" s="110"/>
      <c r="EE533" s="108">
        <f>+IF(MID($J$10,1,10)=MID($EE$2,1,10),4,1)</f>
        <v>4</v>
      </c>
      <c r="EG533" s="108">
        <f>+IF(MID($J$10,1,10)=MID($EE$2,1,10),4,1)</f>
        <v>4</v>
      </c>
    </row>
    <row r="534" spans="76:137" x14ac:dyDescent="0.25">
      <c r="BX534" s="110"/>
      <c r="BY534" s="113">
        <v>128</v>
      </c>
      <c r="CA534" s="110"/>
      <c r="EE534" s="108">
        <f>+IF(MID($J$10,1,10)=MID($EE$2,1,10),1,2)</f>
        <v>1</v>
      </c>
      <c r="EG534" s="108">
        <f>+IF(MID($J$10,1,10)=MID($EE$2,1,10),1,2)</f>
        <v>1</v>
      </c>
    </row>
    <row r="535" spans="76:137" x14ac:dyDescent="0.25">
      <c r="BX535" s="110"/>
      <c r="BY535" s="113">
        <v>115</v>
      </c>
      <c r="CA535" s="110"/>
      <c r="EE535" s="108">
        <f>+IF(MID($J$10,1,10)=MID($EE$2,1,10),3,1)</f>
        <v>3</v>
      </c>
      <c r="EG535" s="108">
        <f>+IF(MID($J$10,1,10)=MID($EE$2,1,10),3,1)</f>
        <v>3</v>
      </c>
    </row>
    <row r="536" spans="76:137" x14ac:dyDescent="0.25">
      <c r="BX536" s="110"/>
      <c r="BY536" s="113">
        <v>270</v>
      </c>
      <c r="CA536" s="110"/>
      <c r="EE536" s="108">
        <f>+IF(MID($J$10,1,10)=MID($EE$2,1,10),1,2)</f>
        <v>1</v>
      </c>
      <c r="EG536" s="108">
        <f>+IF(MID($J$10,1,10)=MID($EE$2,1,10),1,2)</f>
        <v>1</v>
      </c>
    </row>
    <row r="537" spans="76:137" x14ac:dyDescent="0.25">
      <c r="BX537" s="110"/>
      <c r="BY537" s="113">
        <v>131</v>
      </c>
      <c r="CA537" s="110"/>
      <c r="EE537" s="108">
        <f>+IF(MID($J$11,1,10)=MID($EE$3,1,10),2,1)</f>
        <v>2</v>
      </c>
      <c r="EG537" s="108">
        <f>+IF(MID($J$11,1,10)=MID($EE$3,1,10),2,1)</f>
        <v>2</v>
      </c>
    </row>
    <row r="538" spans="76:137" x14ac:dyDescent="0.25">
      <c r="BX538" s="110"/>
      <c r="BY538" s="113">
        <v>398</v>
      </c>
      <c r="CA538" s="110"/>
      <c r="EE538" s="108">
        <f>+IF(MID($J$10,1,10)=MID($EE$2,1,10),1,2)</f>
        <v>1</v>
      </c>
      <c r="EG538" s="108">
        <f>+IF(MID($J$10,1,10)=MID($EE$2,1,10),1,2)</f>
        <v>1</v>
      </c>
    </row>
    <row r="539" spans="76:137" x14ac:dyDescent="0.25">
      <c r="BX539" s="110"/>
      <c r="BY539" s="113">
        <v>158</v>
      </c>
      <c r="CA539" s="110"/>
      <c r="EE539" s="108">
        <f>+IF(MID($J$10,1,10)=MID($EE$2,1,10),0,1)</f>
        <v>0</v>
      </c>
      <c r="EF539" s="137">
        <v>2</v>
      </c>
      <c r="EG539" s="108">
        <f>+IF(MID($J$10,1,10)=MID($EE$2,1,10),0,1)</f>
        <v>0</v>
      </c>
    </row>
    <row r="540" spans="76:137" x14ac:dyDescent="0.25">
      <c r="BX540" s="110"/>
      <c r="BY540" s="113">
        <v>1032</v>
      </c>
      <c r="CA540" s="110"/>
      <c r="EE540" s="108">
        <f>+IF(MID($J$10,1,10)=MID($EE$2,1,10),0,1)</f>
        <v>0</v>
      </c>
      <c r="EG540" s="108">
        <f>+IF(MID($J$10,1,10)=MID($EE$2,1,10),0,1)</f>
        <v>0</v>
      </c>
    </row>
    <row r="541" spans="76:137" x14ac:dyDescent="0.25">
      <c r="BX541" s="110"/>
      <c r="BY541" s="113">
        <v>123</v>
      </c>
      <c r="CA541" s="110"/>
      <c r="EE541" s="108">
        <f>+IF(MID($J$10,1,10)=MID($EE$2,1,10),0,1)</f>
        <v>0</v>
      </c>
      <c r="EG541" s="108">
        <f>+IF(MID($J$10,1,10)=MID($EE$2,1,10),0,1)</f>
        <v>0</v>
      </c>
    </row>
    <row r="542" spans="76:137" x14ac:dyDescent="0.25">
      <c r="BX542" s="110"/>
      <c r="BY542" s="113">
        <v>641</v>
      </c>
      <c r="CA542" s="110"/>
      <c r="EE542" s="108">
        <f>+IF(MID($J$10,1,10)=MID($EE$2,1,10),1,2)</f>
        <v>1</v>
      </c>
      <c r="EG542" s="108">
        <f>+IF(MID($J$10,1,10)=MID($EE$2,1,10),1,2)</f>
        <v>1</v>
      </c>
    </row>
    <row r="543" spans="76:137" x14ac:dyDescent="0.25">
      <c r="BX543" s="110"/>
      <c r="BY543" s="113">
        <v>123</v>
      </c>
      <c r="CA543" s="110"/>
      <c r="EE543" s="108">
        <f>+IF(MID($J$10,1,10)=MID($EE$2,1,10),1,2)</f>
        <v>1</v>
      </c>
      <c r="EG543" s="108">
        <f>+IF(MID($J$10,1,10)=MID($EE$2,1,10),1,2)</f>
        <v>1</v>
      </c>
    </row>
    <row r="544" spans="76:137" x14ac:dyDescent="0.25">
      <c r="BX544" s="110"/>
      <c r="BY544" s="113">
        <v>445</v>
      </c>
      <c r="CA544" s="110"/>
      <c r="EE544" s="108">
        <f>+IF(MID($J$10,1,10)=MID($EE$2,1,10),3,1)</f>
        <v>3</v>
      </c>
      <c r="EG544" s="108">
        <f>+IF(MID($J$10,1,10)=MID($EE$2,1,10),3,1)</f>
        <v>3</v>
      </c>
    </row>
    <row r="545" spans="76:137" x14ac:dyDescent="0.25">
      <c r="BX545" s="110"/>
      <c r="BY545" s="113">
        <v>120</v>
      </c>
      <c r="CA545" s="110"/>
      <c r="EE545" s="108">
        <f>+IF(MID($J$10,1,10)=MID($EE$2,1,10),3,1)</f>
        <v>3</v>
      </c>
      <c r="EG545" s="108">
        <f>+IF(MID($J$10,1,10)=MID($EE$2,1,10),3,1)</f>
        <v>3</v>
      </c>
    </row>
    <row r="546" spans="76:137" x14ac:dyDescent="0.25">
      <c r="BX546" s="110"/>
      <c r="BY546" s="113">
        <v>324</v>
      </c>
      <c r="CA546" s="110"/>
      <c r="EE546" s="108">
        <f>+IF(MID($J$10,1,10)=MID($EE$2,1,10),3,1)</f>
        <v>3</v>
      </c>
      <c r="EG546" s="108">
        <f>+IF(MID($J$10,1,10)=MID($EE$2,1,10),3,1)</f>
        <v>3</v>
      </c>
    </row>
    <row r="547" spans="76:137" x14ac:dyDescent="0.25">
      <c r="BX547" s="110"/>
      <c r="BY547" s="113">
        <v>183</v>
      </c>
      <c r="CA547" s="110"/>
      <c r="EE547" s="108">
        <f>+IF(MID($J$10,1,10)=MID($EE$2,1,10),0,1)</f>
        <v>0</v>
      </c>
      <c r="EG547" s="108">
        <f>+IF(MID($J$10,1,10)=MID($EE$2,1,10),0,1)</f>
        <v>0</v>
      </c>
    </row>
    <row r="548" spans="76:137" x14ac:dyDescent="0.25">
      <c r="BX548" s="110"/>
      <c r="BY548" s="113">
        <v>195</v>
      </c>
      <c r="CA548" s="110"/>
      <c r="EE548" s="108">
        <f>+IF(MID($J$10,1,10)=MID($EE$2,1,10),1,2)</f>
        <v>1</v>
      </c>
      <c r="EG548" s="108">
        <f>+IF(MID($J$10,1,10)=MID($EE$2,1,10),1,2)</f>
        <v>1</v>
      </c>
    </row>
    <row r="549" spans="76:137" x14ac:dyDescent="0.25">
      <c r="BX549" s="110"/>
      <c r="BY549" s="113">
        <v>120</v>
      </c>
      <c r="CA549" s="110"/>
      <c r="EE549" s="108">
        <f>+IF(MID($J$10,1,10)=MID($EE$2,1,10),3,1)</f>
        <v>3</v>
      </c>
      <c r="EG549" s="108">
        <f>+IF(MID($J$10,1,10)=MID($EE$2,1,10),3,1)</f>
        <v>3</v>
      </c>
    </row>
    <row r="550" spans="76:137" x14ac:dyDescent="0.25">
      <c r="BX550" s="110"/>
      <c r="BY550" s="113">
        <v>29</v>
      </c>
      <c r="CA550" s="110"/>
      <c r="EE550" s="108">
        <f>+IF(MID($J$10,1,10)=MID($EE$2,1,10),3,1)</f>
        <v>3</v>
      </c>
      <c r="EG550" s="108">
        <f>+IF(MID($J$10,1,10)=MID($EE$2,1,10),3,1)</f>
        <v>3</v>
      </c>
    </row>
    <row r="551" spans="76:137" x14ac:dyDescent="0.25">
      <c r="BX551" s="110"/>
      <c r="BY551" s="113">
        <v>951</v>
      </c>
      <c r="CA551" s="110"/>
      <c r="EE551" s="108">
        <f>+IF(MID($J$10,1,10)=MID($EE$2,1,10),0,1)</f>
        <v>0</v>
      </c>
      <c r="EG551" s="108">
        <f>+IF(MID($J$10,1,10)=MID($EE$2,1,10),0,1)</f>
        <v>0</v>
      </c>
    </row>
    <row r="552" spans="76:137" x14ac:dyDescent="0.25">
      <c r="BX552" s="110"/>
      <c r="BY552" s="113">
        <v>109</v>
      </c>
      <c r="CA552" s="110"/>
      <c r="EE552" s="108">
        <f>+IF(MID($J$10,1,10)=MID($EE$2,1,10),3,1)</f>
        <v>3</v>
      </c>
      <c r="EG552" s="108">
        <f>+IF(MID($J$10,1,10)=MID($EE$2,1,10),3,1)</f>
        <v>3</v>
      </c>
    </row>
    <row r="553" spans="76:137" x14ac:dyDescent="0.25">
      <c r="BX553" s="110"/>
      <c r="BY553" s="113">
        <v>723</v>
      </c>
      <c r="CA553" s="110"/>
      <c r="EE553" s="108">
        <f>+IF(MID($J$10,1,10)=MID($EE$2,1,10),3,1)</f>
        <v>3</v>
      </c>
      <c r="EG553" s="108">
        <f>+IF(MID($J$10,1,10)=MID($EE$2,1,10),3,1)</f>
        <v>3</v>
      </c>
    </row>
    <row r="554" spans="76:137" x14ac:dyDescent="0.25">
      <c r="BX554" s="110"/>
      <c r="BY554" s="113">
        <v>158</v>
      </c>
      <c r="CA554" s="110"/>
      <c r="EE554" s="108">
        <f>+IF(MID($J$10,1,10)=MID($EE$2,1,10),3,1)</f>
        <v>3</v>
      </c>
      <c r="EG554" s="108">
        <f>+IF(MID($J$10,1,10)=MID($EE$2,1,10),3,1)</f>
        <v>3</v>
      </c>
    </row>
    <row r="555" spans="76:137" x14ac:dyDescent="0.25">
      <c r="BX555" s="110"/>
      <c r="BY555" s="113">
        <v>657</v>
      </c>
      <c r="CA555" s="110"/>
      <c r="EE555" s="108">
        <f>+IF(MID($J$10,1,10)=MID($EE$2,1,10),1,2)</f>
        <v>1</v>
      </c>
      <c r="EG555" s="108">
        <f>+IF(MID($J$10,1,10)=MID($EE$2,1,10),1,2)</f>
        <v>1</v>
      </c>
    </row>
    <row r="556" spans="76:137" x14ac:dyDescent="0.25">
      <c r="BX556" s="110"/>
      <c r="BY556" s="113">
        <v>134</v>
      </c>
      <c r="CA556" s="110"/>
      <c r="EE556" s="108">
        <f>+IF(MID($J$11,1,10)=MID($EE$3,1,10),2,1)</f>
        <v>2</v>
      </c>
      <c r="EG556" s="108">
        <f>+IF(MID($J$11,1,10)=MID($EE$3,1,10),2,1)</f>
        <v>2</v>
      </c>
    </row>
    <row r="557" spans="76:137" x14ac:dyDescent="0.25">
      <c r="BX557" s="110"/>
      <c r="BY557" s="113">
        <v>168</v>
      </c>
      <c r="CA557" s="110"/>
      <c r="EE557" s="108">
        <f>+IF(MID($J$10,1,10)=MID($EE$2,1,10),4,1)</f>
        <v>4</v>
      </c>
      <c r="EG557" s="108">
        <f>+IF(MID($J$10,1,10)=MID($EE$2,1,10),4,1)</f>
        <v>4</v>
      </c>
    </row>
    <row r="558" spans="76:137" x14ac:dyDescent="0.25">
      <c r="BX558" s="110"/>
      <c r="BY558" s="113">
        <v>178</v>
      </c>
      <c r="CA558" s="110"/>
      <c r="EE558" s="108">
        <f>+IF(MID($J$10,1,10)=MID($EE$2,1,10),0,1)</f>
        <v>0</v>
      </c>
      <c r="EG558" s="108">
        <f>+IF(MID($J$10,1,10)=MID($EE$2,1,10),0,1)</f>
        <v>0</v>
      </c>
    </row>
    <row r="559" spans="76:137" x14ac:dyDescent="0.25">
      <c r="BX559" s="110"/>
      <c r="BY559" s="113">
        <v>307</v>
      </c>
      <c r="CA559" s="110"/>
      <c r="EE559" s="108">
        <f>+IF(MID($J$11,1,10)=MID($EE$3,1,10),2,1)</f>
        <v>2</v>
      </c>
      <c r="EG559" s="108">
        <f>+IF(MID($J$11,1,10)=MID($EE$3,1,10),2,1)</f>
        <v>2</v>
      </c>
    </row>
    <row r="560" spans="76:137" x14ac:dyDescent="0.25">
      <c r="BX560" s="110"/>
      <c r="BY560" s="113">
        <v>183</v>
      </c>
      <c r="CA560" s="110"/>
      <c r="EE560" s="108">
        <f>+IF(MID($J$11,1,10)=MID($EE$3,1,10),2,1)</f>
        <v>2</v>
      </c>
      <c r="EG560" s="108">
        <f>+IF(MID($J$11,1,10)=MID($EE$3,1,10),2,1)</f>
        <v>2</v>
      </c>
    </row>
    <row r="561" spans="76:137" x14ac:dyDescent="0.25">
      <c r="BX561" s="110"/>
      <c r="BY561" s="113">
        <v>334</v>
      </c>
      <c r="CA561" s="110"/>
      <c r="EE561" s="108">
        <f>+IF(MID($J$14,1,5)=MID($EE$6,1,5),0,1)</f>
        <v>0</v>
      </c>
      <c r="EF561" s="137">
        <v>5</v>
      </c>
      <c r="EG561" s="108">
        <f>+IF(MID($J$14,1,5)=MID($EE$6,1,5),0,1)</f>
        <v>0</v>
      </c>
    </row>
    <row r="562" spans="76:137" x14ac:dyDescent="0.25">
      <c r="BX562" s="110"/>
      <c r="BY562" s="113">
        <v>844</v>
      </c>
      <c r="CA562" s="110"/>
      <c r="EE562" s="108">
        <f>+IF(MID($J$11,1,10)=MID($EE$3,1,10),2,1)</f>
        <v>2</v>
      </c>
      <c r="EG562" s="108">
        <f>+IF(MID($J$11,1,10)=MID($EE$3,1,10),2,1)</f>
        <v>2</v>
      </c>
    </row>
    <row r="563" spans="76:137" x14ac:dyDescent="0.25">
      <c r="BX563" s="110"/>
      <c r="BY563" s="113">
        <v>111</v>
      </c>
      <c r="CA563" s="110"/>
      <c r="EE563" s="108">
        <f>+IF(MID($J$10,1,10)=MID($EE$2,1,10),4,1)</f>
        <v>4</v>
      </c>
      <c r="EG563" s="108">
        <f>+IF(MID($J$10,1,10)=MID($EE$2,1,10),4,1)</f>
        <v>4</v>
      </c>
    </row>
    <row r="564" spans="76:137" x14ac:dyDescent="0.25">
      <c r="BX564" s="110"/>
      <c r="BY564" s="108">
        <v>40</v>
      </c>
      <c r="CA564" s="110"/>
      <c r="EE564" s="108">
        <f>+IF(MID($J$10,1,10)=MID($EE$2,1,10),1,2)</f>
        <v>1</v>
      </c>
      <c r="EG564" s="108">
        <f>+IF(MID($J$10,1,10)=MID($EE$2,1,10),1,2)</f>
        <v>1</v>
      </c>
    </row>
    <row r="565" spans="76:137" x14ac:dyDescent="0.25">
      <c r="BX565" s="110"/>
      <c r="BY565" s="113">
        <v>125</v>
      </c>
      <c r="CA565" s="110"/>
      <c r="EE565" s="108">
        <f>+IF(MID($J$10,1,10)=MID($EE$2,1,10),3,1)</f>
        <v>3</v>
      </c>
      <c r="EG565" s="108">
        <f>+IF(MID($J$10,1,10)=MID($EE$2,1,10),3,1)</f>
        <v>3</v>
      </c>
    </row>
    <row r="566" spans="76:137" x14ac:dyDescent="0.25">
      <c r="BX566" s="110"/>
      <c r="BY566" s="108">
        <v>16</v>
      </c>
      <c r="BZ566" s="139"/>
      <c r="CA566" s="110"/>
      <c r="EE566" s="108">
        <f>+IF(MID($J$10,1,10)=MID($EE$2,1,10),1,2)</f>
        <v>1</v>
      </c>
      <c r="EG566" s="108">
        <f>+IF(MID($J$10,1,10)=MID($EE$2,1,10),1,2)</f>
        <v>1</v>
      </c>
    </row>
    <row r="567" spans="76:137" x14ac:dyDescent="0.25">
      <c r="BX567" s="110"/>
      <c r="BY567" s="108">
        <v>91</v>
      </c>
      <c r="CA567" s="110"/>
      <c r="EE567" s="108">
        <f>+IF(MID($J$11,1,10)=MID($EE$3,1,10),2,1)</f>
        <v>2</v>
      </c>
      <c r="EG567" s="108">
        <f>+IF(MID($J$11,1,10)=MID($EE$3,1,10),2,1)</f>
        <v>2</v>
      </c>
    </row>
    <row r="568" spans="76:137" x14ac:dyDescent="0.25">
      <c r="BX568" s="110"/>
      <c r="BY568" s="113">
        <v>307</v>
      </c>
      <c r="CA568" s="110"/>
      <c r="EE568" s="108">
        <f>+IF(MID($J$10,1,10)=MID($EE$2,1,10),1,2)</f>
        <v>1</v>
      </c>
      <c r="EG568" s="108">
        <f>+IF(MID($J$10,1,10)=MID($EE$2,1,10),1,2)</f>
        <v>1</v>
      </c>
    </row>
    <row r="569" spans="76:137" x14ac:dyDescent="0.25">
      <c r="BX569" s="110"/>
      <c r="BY569" s="108">
        <v>6</v>
      </c>
      <c r="BZ569" s="139"/>
      <c r="CA569" s="110"/>
      <c r="EE569" s="108">
        <f>+IF(MID($J$10,1,10)=MID($EE$2,1,10),0,1)</f>
        <v>0</v>
      </c>
      <c r="EG569" s="108">
        <f>+IF(MID($J$10,1,10)=MID($EE$2,1,10),0,1)</f>
        <v>0</v>
      </c>
    </row>
    <row r="570" spans="76:137" x14ac:dyDescent="0.25">
      <c r="BX570" s="110"/>
      <c r="BY570" s="108">
        <v>11</v>
      </c>
      <c r="CA570" s="110"/>
      <c r="EE570" s="108">
        <f>+IF(MID($J$10,1,10)=MID($EE$2,1,10),0,1)</f>
        <v>0</v>
      </c>
      <c r="EG570" s="108">
        <f>+IF(MID($J$10,1,10)=MID($EE$2,1,10),0,1)</f>
        <v>0</v>
      </c>
    </row>
    <row r="571" spans="76:137" x14ac:dyDescent="0.25">
      <c r="BX571" s="110"/>
      <c r="BY571" s="113">
        <v>143</v>
      </c>
      <c r="CA571" s="110"/>
      <c r="EE571" s="108">
        <f>+IF(MID($J$10,1,10)=MID($EE$2,1,10),0,1)</f>
        <v>0</v>
      </c>
      <c r="EG571" s="108">
        <f>+IF(MID($J$10,1,10)=MID($EE$2,1,10),0,1)</f>
        <v>0</v>
      </c>
    </row>
    <row r="572" spans="76:137" x14ac:dyDescent="0.25">
      <c r="BX572" s="110"/>
      <c r="BY572" s="113">
        <v>141</v>
      </c>
      <c r="CA572" s="110"/>
      <c r="EE572" s="108">
        <f>+IF(MID($J$10,1,10)=MID($EE$2,1,10),1,2)</f>
        <v>1</v>
      </c>
      <c r="EG572" s="108">
        <f>+IF(MID($J$10,1,10)=MID($EE$2,1,10),1,2)</f>
        <v>1</v>
      </c>
    </row>
    <row r="573" spans="76:137" x14ac:dyDescent="0.25">
      <c r="BX573" s="110"/>
      <c r="BY573" s="113">
        <v>111</v>
      </c>
      <c r="CA573" s="110"/>
      <c r="EE573" s="108">
        <f>+IF(MID($J$10,1,10)=MID($EE$2,1,10),1,2)</f>
        <v>1</v>
      </c>
      <c r="EG573" s="108">
        <f>+IF(MID($J$10,1,10)=MID($EE$2,1,10),1,2)</f>
        <v>1</v>
      </c>
    </row>
    <row r="574" spans="76:137" x14ac:dyDescent="0.25">
      <c r="BX574" s="110"/>
      <c r="BY574" s="113">
        <v>227</v>
      </c>
      <c r="CA574" s="110"/>
      <c r="EE574" s="108">
        <f>+IF(MID($J$10,1,10)=MID($EE$2,1,10),3,1)</f>
        <v>3</v>
      </c>
      <c r="EG574" s="108">
        <f>+IF(MID($J$10,1,10)=MID($EE$2,1,10),3,1)</f>
        <v>3</v>
      </c>
    </row>
    <row r="575" spans="76:137" x14ac:dyDescent="0.25">
      <c r="BX575" s="110"/>
      <c r="BY575" s="113">
        <v>196</v>
      </c>
      <c r="CA575" s="110"/>
      <c r="EE575" s="108">
        <f>+IF(MID($J$10,1,10)=MID($EE$2,1,10),3,1)</f>
        <v>3</v>
      </c>
      <c r="EG575" s="108">
        <f>+IF(MID($J$10,1,10)=MID($EE$2,1,10),3,1)</f>
        <v>3</v>
      </c>
    </row>
    <row r="576" spans="76:137" x14ac:dyDescent="0.25">
      <c r="BX576" s="110"/>
      <c r="BY576" s="113">
        <v>244</v>
      </c>
      <c r="CA576" s="110"/>
      <c r="EE576" s="108">
        <f>+IF(MID($J$10,1,10)=MID($EE$2,1,10),3,1)</f>
        <v>3</v>
      </c>
      <c r="EG576" s="108">
        <f>+IF(MID($J$10,1,10)=MID($EE$2,1,10),3,1)</f>
        <v>3</v>
      </c>
    </row>
    <row r="577" spans="76:137" x14ac:dyDescent="0.25">
      <c r="BX577" s="110"/>
      <c r="BY577" s="113">
        <v>153</v>
      </c>
      <c r="CA577" s="110"/>
      <c r="EE577" s="108">
        <f>+IF(MID($J$10,1,10)=MID($EE$2,1,10),0,1)</f>
        <v>0</v>
      </c>
      <c r="EG577" s="108">
        <f>+IF(MID($J$10,1,10)=MID($EE$2,1,10),0,1)</f>
        <v>0</v>
      </c>
    </row>
    <row r="578" spans="76:137" x14ac:dyDescent="0.25">
      <c r="BX578" s="110"/>
      <c r="BY578" s="113">
        <v>1018</v>
      </c>
      <c r="CA578" s="110"/>
      <c r="EE578" s="108">
        <f>+IF(MID($J$10,1,10)=MID($EE$2,1,10),1,2)</f>
        <v>1</v>
      </c>
      <c r="EG578" s="108">
        <f>+IF(MID($J$10,1,10)=MID($EE$2,1,10),1,2)</f>
        <v>1</v>
      </c>
    </row>
    <row r="579" spans="76:137" x14ac:dyDescent="0.25">
      <c r="BX579" s="110"/>
      <c r="BY579" s="113">
        <v>180</v>
      </c>
      <c r="CA579" s="110"/>
      <c r="EE579" s="108">
        <f>+IF(MID($J$10,1,10)=MID($EE$2,1,10),3,1)</f>
        <v>3</v>
      </c>
      <c r="EG579" s="108">
        <f>+IF(MID($J$10,1,10)=MID($EE$2,1,10),3,1)</f>
        <v>3</v>
      </c>
    </row>
    <row r="580" spans="76:137" x14ac:dyDescent="0.25">
      <c r="BX580" s="110"/>
      <c r="BY580" s="113">
        <v>536</v>
      </c>
      <c r="CA580" s="110"/>
      <c r="EE580" s="108">
        <f>+IF(MID($J$10,1,10)=MID($EE$2,1,10),3,1)</f>
        <v>3</v>
      </c>
      <c r="EG580" s="108">
        <f>+IF(MID($J$10,1,10)=MID($EE$2,1,10),3,1)</f>
        <v>3</v>
      </c>
    </row>
    <row r="581" spans="76:137" x14ac:dyDescent="0.25">
      <c r="BX581" s="110"/>
      <c r="BY581" s="113">
        <v>114</v>
      </c>
      <c r="CA581" s="110"/>
      <c r="EE581" s="108">
        <f>+IF(MID($J$10,1,10)=MID($EE$2,1,10),0,1)</f>
        <v>0</v>
      </c>
      <c r="EG581" s="108">
        <f>+IF(MID($J$10,1,10)=MID($EE$2,1,10),0,1)</f>
        <v>0</v>
      </c>
    </row>
    <row r="582" spans="76:137" x14ac:dyDescent="0.25">
      <c r="BX582" s="110"/>
      <c r="BY582" s="113">
        <v>163</v>
      </c>
      <c r="CA582" s="110"/>
      <c r="EE582" s="108">
        <f>+IF(MID($J$10,1,10)=MID($EE$2,1,10),3,1)</f>
        <v>3</v>
      </c>
      <c r="EG582" s="108">
        <f>+IF(MID($J$10,1,10)=MID($EE$2,1,10),3,1)</f>
        <v>3</v>
      </c>
    </row>
    <row r="583" spans="76:137" x14ac:dyDescent="0.25">
      <c r="BX583" s="110"/>
      <c r="BY583" s="113">
        <v>154</v>
      </c>
      <c r="CA583" s="110"/>
      <c r="EE583" s="108">
        <f>+IF(MID($J$14,1,5)=MID($EE$6,1,5),0,1)</f>
        <v>0</v>
      </c>
      <c r="EF583" s="137">
        <v>7</v>
      </c>
      <c r="EG583" s="108">
        <f>+IF(MID($J$14,1,5)=MID($EE$6,1,5),0,1)</f>
        <v>0</v>
      </c>
    </row>
    <row r="584" spans="76:137" x14ac:dyDescent="0.25">
      <c r="BX584" s="110"/>
      <c r="BY584" s="113">
        <v>122</v>
      </c>
      <c r="CA584" s="110"/>
      <c r="EE584" s="108">
        <f>+IF(MID($J$10,1,10)=MID($EE$2,1,10),3,1)</f>
        <v>3</v>
      </c>
      <c r="EG584" s="108">
        <f>+IF(MID($J$10,1,10)=MID($EE$2,1,10),3,1)</f>
        <v>3</v>
      </c>
    </row>
    <row r="585" spans="76:137" x14ac:dyDescent="0.25">
      <c r="BX585" s="110"/>
      <c r="BY585" s="113">
        <v>152</v>
      </c>
      <c r="CA585" s="110"/>
      <c r="EE585" s="108">
        <f>+IF(MID($J$10,1,10)=MID($EE$2,1,10),1,2)</f>
        <v>1</v>
      </c>
      <c r="EG585" s="108">
        <f>+IF(MID($J$10,1,10)=MID($EE$2,1,10),1,2)</f>
        <v>1</v>
      </c>
    </row>
    <row r="586" spans="76:137" x14ac:dyDescent="0.25">
      <c r="BX586" s="110"/>
      <c r="BY586" s="113">
        <v>167</v>
      </c>
      <c r="CA586" s="110"/>
      <c r="EE586" s="108">
        <f>+IF(MID($J$11,1,10)=MID($EE$3,1,10),2,1)</f>
        <v>2</v>
      </c>
      <c r="EG586" s="108">
        <f>+IF(MID($J$11,1,10)=MID($EE$3,1,10),2,1)</f>
        <v>2</v>
      </c>
    </row>
    <row r="587" spans="76:137" x14ac:dyDescent="0.25">
      <c r="BX587" s="110"/>
      <c r="BY587" s="113">
        <v>203</v>
      </c>
      <c r="CA587" s="110"/>
      <c r="EE587" s="108">
        <f>+IF(MID($J$10,1,10)=MID($EE$2,1,10),4,1)</f>
        <v>4</v>
      </c>
      <c r="EG587" s="108">
        <f>+IF(MID($J$10,1,10)=MID($EE$2,1,10),4,1)</f>
        <v>4</v>
      </c>
    </row>
    <row r="588" spans="76:137" x14ac:dyDescent="0.25">
      <c r="BX588" s="110"/>
      <c r="BY588" s="113">
        <v>114</v>
      </c>
      <c r="CA588" s="110"/>
      <c r="EE588" s="108">
        <f>+IF(MID($J$10,1,10)=MID($EE$2,1,10),0,1)</f>
        <v>0</v>
      </c>
      <c r="EG588" s="108">
        <f>+IF(MID($J$10,1,10)=MID($EE$2,1,10),0,1)</f>
        <v>0</v>
      </c>
    </row>
    <row r="589" spans="76:137" x14ac:dyDescent="0.25">
      <c r="BX589" s="110"/>
      <c r="BY589" s="113">
        <v>153</v>
      </c>
      <c r="CA589" s="110"/>
      <c r="EE589" s="108">
        <f>+IF(MID($J$11,1,10)=MID($EE$3,1,10),2,1)</f>
        <v>2</v>
      </c>
      <c r="EG589" s="108">
        <f>+IF(MID($J$11,1,10)=MID($EE$3,1,10),2,1)</f>
        <v>2</v>
      </c>
    </row>
    <row r="590" spans="76:137" x14ac:dyDescent="0.25">
      <c r="BX590" s="110"/>
      <c r="BY590" s="113">
        <v>129</v>
      </c>
      <c r="CA590" s="110"/>
      <c r="EE590" s="108">
        <f>+IF(MID($J$11,1,10)=MID($EE$3,1,10),2,1)</f>
        <v>2</v>
      </c>
      <c r="EG590" s="108">
        <f>+IF(MID($J$11,1,10)=MID($EE$3,1,10),2,1)</f>
        <v>2</v>
      </c>
    </row>
    <row r="591" spans="76:137" x14ac:dyDescent="0.25">
      <c r="BX591" s="110"/>
      <c r="BY591" s="113">
        <v>125</v>
      </c>
      <c r="CA591" s="110"/>
      <c r="EE591" s="108">
        <f>+IF(MID($J$10,1,10)=MID($EE$2,1,10),4,1)</f>
        <v>4</v>
      </c>
      <c r="EG591" s="108">
        <f>+IF(MID($J$10,1,10)=MID($EE$2,1,10),4,1)</f>
        <v>4</v>
      </c>
    </row>
    <row r="592" spans="76:137" x14ac:dyDescent="0.25">
      <c r="BX592" s="110"/>
      <c r="BY592" s="113">
        <v>834</v>
      </c>
      <c r="CA592" s="110"/>
      <c r="EE592" s="108">
        <f>+IF(MID($J$11,1,10)=MID($EE$3,1,10),2,1)</f>
        <v>2</v>
      </c>
      <c r="EG592" s="108">
        <f>+IF(MID($J$11,1,10)=MID($EE$3,1,10),2,1)</f>
        <v>2</v>
      </c>
    </row>
    <row r="593" spans="76:137" x14ac:dyDescent="0.25">
      <c r="BX593" s="110"/>
      <c r="BY593" s="113">
        <v>180</v>
      </c>
      <c r="CA593" s="110"/>
      <c r="EE593" s="108">
        <f>+IF(MID($J$10,1,10)=MID($EE$2,1,10),4,1)</f>
        <v>4</v>
      </c>
      <c r="EG593" s="108">
        <f>+IF(MID($J$10,1,10)=MID($EE$2,1,10),4,1)</f>
        <v>4</v>
      </c>
    </row>
    <row r="594" spans="76:137" x14ac:dyDescent="0.25">
      <c r="BX594" s="110"/>
      <c r="BY594" s="113">
        <v>268</v>
      </c>
      <c r="BZ594" s="137">
        <v>29</v>
      </c>
      <c r="CA594" s="110"/>
      <c r="EE594" s="108">
        <f>+IF(MID($J$10,1,10)=MID($EE$2,1,10),1,2)</f>
        <v>1</v>
      </c>
      <c r="EG594" s="108">
        <f>+IF(MID($J$10,1,10)=MID($EE$2,1,10),1,2)</f>
        <v>1</v>
      </c>
    </row>
    <row r="595" spans="76:137" x14ac:dyDescent="0.25">
      <c r="BX595" s="110"/>
      <c r="BY595" s="113">
        <v>113</v>
      </c>
      <c r="BZ595" s="137">
        <v>29</v>
      </c>
      <c r="CA595" s="110"/>
      <c r="EE595" s="108">
        <f>+IF(MID($J$10,1,10)=MID($EE$2,1,10),3,1)</f>
        <v>3</v>
      </c>
      <c r="EG595" s="108">
        <f>+IF(MID($J$10,1,10)=MID($EE$2,1,10),3,1)</f>
        <v>3</v>
      </c>
    </row>
    <row r="596" spans="76:137" x14ac:dyDescent="0.25">
      <c r="BX596" s="110"/>
      <c r="BY596" s="113">
        <v>659</v>
      </c>
      <c r="BZ596" s="137">
        <v>29</v>
      </c>
      <c r="CA596" s="110"/>
      <c r="EE596" s="108">
        <f>+IF(MID($J$10,1,10)=MID($EE$2,1,10),1,2)</f>
        <v>1</v>
      </c>
      <c r="EG596" s="108">
        <f>+IF(MID($J$10,1,10)=MID($EE$2,1,10),1,2)</f>
        <v>1</v>
      </c>
    </row>
    <row r="597" spans="76:137" x14ac:dyDescent="0.25">
      <c r="BX597" s="110"/>
      <c r="BY597" s="113">
        <v>170</v>
      </c>
      <c r="BZ597" s="137">
        <v>29</v>
      </c>
      <c r="CA597" s="110"/>
      <c r="EE597" s="108">
        <f>+IF(MID($J$11,1,10)=MID($EE$3,1,10),2,1)</f>
        <v>2</v>
      </c>
      <c r="EG597" s="108">
        <f>+IF(MID($J$11,1,10)=MID($EE$3,1,10),2,1)</f>
        <v>2</v>
      </c>
    </row>
    <row r="598" spans="76:137" x14ac:dyDescent="0.25">
      <c r="BX598" s="110"/>
      <c r="BY598" s="113">
        <v>304</v>
      </c>
      <c r="BZ598" s="137">
        <v>29</v>
      </c>
      <c r="CA598" s="110"/>
      <c r="EE598" s="108">
        <f>+IF(MID($J$10,1,10)=MID($EE$2,1,10),1,2)</f>
        <v>1</v>
      </c>
      <c r="EG598" s="108">
        <f>+IF(MID($J$10,1,10)=MID($EE$2,1,10),1,2)</f>
        <v>1</v>
      </c>
    </row>
    <row r="599" spans="76:137" x14ac:dyDescent="0.25">
      <c r="BX599" s="110"/>
      <c r="BY599" s="113">
        <v>184</v>
      </c>
      <c r="BZ599" s="137">
        <v>29</v>
      </c>
      <c r="CA599" s="110"/>
      <c r="EE599" s="108">
        <f>+IF(MID($J$10,1,10)=MID($EE$2,1,10),0,1)</f>
        <v>0</v>
      </c>
      <c r="EG599" s="108">
        <f>+IF(MID($J$10,1,10)=MID($EE$2,1,10),0,1)</f>
        <v>0</v>
      </c>
    </row>
    <row r="600" spans="76:137" x14ac:dyDescent="0.25">
      <c r="BX600" s="110"/>
      <c r="BY600" s="113">
        <v>318</v>
      </c>
      <c r="BZ600" s="137">
        <v>29</v>
      </c>
      <c r="CA600" s="110"/>
      <c r="EE600" s="108">
        <f>+IF(MID($J$10,1,10)=MID($EE$2,1,10),0,1)</f>
        <v>0</v>
      </c>
      <c r="EG600" s="108">
        <f>+IF(MID($J$10,1,10)=MID($EE$2,1,10),0,1)</f>
        <v>0</v>
      </c>
    </row>
    <row r="601" spans="76:137" x14ac:dyDescent="0.25">
      <c r="BX601" s="110"/>
      <c r="BY601" s="113">
        <v>136</v>
      </c>
      <c r="BZ601" s="137">
        <v>29</v>
      </c>
      <c r="CA601" s="110"/>
      <c r="EE601" s="108">
        <f>+IF(MID($J$10,1,10)=MID($EE$2,1,10),0,1)</f>
        <v>0</v>
      </c>
      <c r="EG601" s="108">
        <f>+IF(MID($J$10,1,10)=MID($EE$2,1,10),0,1)</f>
        <v>0</v>
      </c>
    </row>
    <row r="602" spans="76:137" x14ac:dyDescent="0.25">
      <c r="BX602" s="110"/>
      <c r="BY602" s="113">
        <v>0</v>
      </c>
      <c r="BZ602" s="137">
        <v>29</v>
      </c>
      <c r="CA602" s="110"/>
      <c r="EE602" s="108">
        <f>+IF(MID($J$10,1,10)=MID($EE$2,1,10),1,2)</f>
        <v>1</v>
      </c>
      <c r="EG602" s="108">
        <f>+IF(MID($J$10,1,10)=MID($EE$2,1,10),1,2)</f>
        <v>1</v>
      </c>
    </row>
    <row r="603" spans="76:137" x14ac:dyDescent="0.25">
      <c r="BX603" s="110"/>
      <c r="BY603" s="113">
        <v>151</v>
      </c>
      <c r="BZ603" s="137">
        <v>29</v>
      </c>
      <c r="CA603" s="110"/>
      <c r="EE603" s="108">
        <f>+IF(MID($J$10,1,10)=MID($EE$2,1,10),1,2)</f>
        <v>1</v>
      </c>
      <c r="EG603" s="108">
        <f>+IF(MID($J$10,1,10)=MID($EE$2,1,10),1,2)</f>
        <v>1</v>
      </c>
    </row>
    <row r="604" spans="76:137" x14ac:dyDescent="0.25">
      <c r="BX604" s="110"/>
      <c r="BY604" s="113">
        <v>163</v>
      </c>
      <c r="BZ604" s="137">
        <v>29</v>
      </c>
      <c r="CA604" s="110"/>
      <c r="EE604" s="108">
        <f>+IF(MID($J$10,1,10)=MID($EE$2,1,10),3,1)</f>
        <v>3</v>
      </c>
      <c r="EG604" s="108">
        <f>+IF(MID($J$10,1,10)=MID($EE$2,1,10),3,1)</f>
        <v>3</v>
      </c>
    </row>
    <row r="605" spans="76:137" x14ac:dyDescent="0.25">
      <c r="BX605" s="111"/>
      <c r="BY605" s="113">
        <v>341</v>
      </c>
      <c r="BZ605" s="137">
        <v>29</v>
      </c>
      <c r="CA605" s="111"/>
      <c r="EE605" s="108">
        <f>+IF(MID($J$14,1,5)=MID($EE$6,1,5),0,1)</f>
        <v>0</v>
      </c>
      <c r="EF605" s="139">
        <v>40916</v>
      </c>
      <c r="EG605" s="108">
        <f>+IF(MID($J$14,1,5)=MID($EE$6,1,5),0,1)</f>
        <v>0</v>
      </c>
    </row>
    <row r="606" spans="76:137" x14ac:dyDescent="0.25">
      <c r="BX606" s="110"/>
      <c r="BY606" s="113">
        <v>118</v>
      </c>
      <c r="BZ606" s="137">
        <v>29</v>
      </c>
      <c r="CA606" s="110"/>
      <c r="EE606" s="108">
        <f>+IF(MID($J$10,1,10)=MID($EE$2,1,10),3,1)</f>
        <v>3</v>
      </c>
      <c r="EG606" s="108">
        <f>+IF(MID($J$10,1,10)=MID($EE$2,1,10),3,1)</f>
        <v>3</v>
      </c>
    </row>
    <row r="607" spans="76:137" x14ac:dyDescent="0.25">
      <c r="BX607" s="110"/>
      <c r="BY607" s="113">
        <v>494</v>
      </c>
      <c r="BZ607" s="137">
        <v>29</v>
      </c>
      <c r="CA607" s="110"/>
      <c r="EE607" s="108">
        <f>+IF(MID($J$10,1,10)=MID($EE$2,1,10),0,1)</f>
        <v>0</v>
      </c>
      <c r="EG607" s="108">
        <f>+IF(MID($J$10,1,10)=MID($EE$2,1,10),0,1)</f>
        <v>0</v>
      </c>
    </row>
    <row r="608" spans="76:137" x14ac:dyDescent="0.25">
      <c r="BX608" s="110"/>
      <c r="BY608" s="113">
        <v>189</v>
      </c>
      <c r="BZ608" s="137">
        <v>29</v>
      </c>
      <c r="CA608" s="110"/>
      <c r="EE608" s="108">
        <f>+IF(MID($J$10,1,10)=MID($EE$2,1,10),1,2)</f>
        <v>1</v>
      </c>
      <c r="EG608" s="108">
        <f>+IF(MID($J$10,1,10)=MID($EE$2,1,10),1,2)</f>
        <v>1</v>
      </c>
    </row>
    <row r="609" spans="76:137" x14ac:dyDescent="0.25">
      <c r="BX609" s="110"/>
      <c r="BY609" s="113">
        <v>117</v>
      </c>
      <c r="BZ609" s="137">
        <v>29</v>
      </c>
      <c r="CA609" s="110"/>
      <c r="EE609" s="108">
        <f>+IF(MID($J$10,1,10)=MID($EE$2,1,10),3,1)</f>
        <v>3</v>
      </c>
      <c r="EG609" s="108">
        <f>+IF(MID($J$10,1,10)=MID($EE$2,1,10),3,1)</f>
        <v>3</v>
      </c>
    </row>
    <row r="610" spans="76:137" x14ac:dyDescent="0.25">
      <c r="BX610" s="110"/>
      <c r="BY610" s="113">
        <v>172</v>
      </c>
      <c r="BZ610" s="137">
        <v>29</v>
      </c>
      <c r="CA610" s="110"/>
      <c r="EE610" s="108">
        <f>+IF(MID($J$10,1,10)=MID($EE$2,1,10),3,1)</f>
        <v>3</v>
      </c>
      <c r="EG610" s="108">
        <f>+IF(MID($J$10,1,10)=MID($EE$2,1,10),3,1)</f>
        <v>3</v>
      </c>
    </row>
    <row r="611" spans="76:137" x14ac:dyDescent="0.25">
      <c r="BX611" s="110"/>
      <c r="BY611" s="113">
        <v>986</v>
      </c>
      <c r="BZ611" s="137">
        <v>29</v>
      </c>
      <c r="CA611" s="110"/>
      <c r="EE611" s="108">
        <f>+IF(MID($J$10,1,10)=MID($EE$2,1,10),0,1)</f>
        <v>0</v>
      </c>
      <c r="EG611" s="108">
        <f>+IF(MID($J$10,1,10)=MID($EE$2,1,10),0,1)</f>
        <v>0</v>
      </c>
    </row>
    <row r="612" spans="76:137" x14ac:dyDescent="0.25">
      <c r="BX612" s="110"/>
      <c r="BY612" s="113">
        <v>109</v>
      </c>
      <c r="BZ612" s="137">
        <v>29</v>
      </c>
      <c r="CA612" s="110"/>
      <c r="EE612" s="108">
        <f>+IF(MID($J$10,1,10)=MID($EE$2,1,10),3,1)</f>
        <v>3</v>
      </c>
      <c r="EG612" s="108">
        <f>+IF(MID($J$10,1,10)=MID($EE$2,1,10),3,1)</f>
        <v>3</v>
      </c>
    </row>
    <row r="613" spans="76:137" x14ac:dyDescent="0.25">
      <c r="BX613" s="110"/>
      <c r="BY613" s="113">
        <v>214</v>
      </c>
      <c r="BZ613" s="137">
        <v>29</v>
      </c>
      <c r="CA613" s="110"/>
      <c r="EE613" s="108">
        <f>+IF(MID($J$10,1,10)=MID($EE$2,1,10),3,1)</f>
        <v>3</v>
      </c>
      <c r="EG613" s="108">
        <f>+IF(MID($J$10,1,10)=MID($EE$2,1,10),3,1)</f>
        <v>3</v>
      </c>
    </row>
    <row r="614" spans="76:137" x14ac:dyDescent="0.25">
      <c r="BX614" s="110"/>
      <c r="BY614" s="113">
        <v>158</v>
      </c>
      <c r="BZ614" s="137">
        <v>29</v>
      </c>
      <c r="CA614" s="110"/>
      <c r="EE614" s="108">
        <f>+IF(MID($J$10,1,10)=MID($EE$2,1,10),3,1)</f>
        <v>3</v>
      </c>
      <c r="EG614" s="108">
        <f>+IF(MID($J$10,1,10)=MID($EE$2,1,10),3,1)</f>
        <v>3</v>
      </c>
    </row>
    <row r="615" spans="76:137" x14ac:dyDescent="0.25">
      <c r="BX615" s="110"/>
      <c r="BY615" s="113">
        <v>574</v>
      </c>
      <c r="BZ615" s="137">
        <v>29</v>
      </c>
      <c r="CA615" s="110"/>
      <c r="EE615" s="108">
        <f>+IF(MID($J$10,1,10)=MID($EE$2,1,10),1,2)</f>
        <v>1</v>
      </c>
      <c r="EG615" s="108">
        <f>+IF(MID($J$10,1,10)=MID($EE$2,1,10),1,2)</f>
        <v>1</v>
      </c>
    </row>
    <row r="616" spans="76:137" x14ac:dyDescent="0.25">
      <c r="BX616" s="110"/>
      <c r="BY616" s="113">
        <v>169</v>
      </c>
      <c r="BZ616" s="137">
        <v>29</v>
      </c>
      <c r="CA616" s="110"/>
      <c r="EE616" s="108">
        <f>+IF(MID($J$11,1,10)=MID($EE$3,1,10),2,1)</f>
        <v>2</v>
      </c>
      <c r="EG616" s="108">
        <f>+IF(MID($J$11,1,10)=MID($EE$3,1,10),2,1)</f>
        <v>2</v>
      </c>
    </row>
    <row r="617" spans="76:137" x14ac:dyDescent="0.25">
      <c r="BX617" s="110"/>
      <c r="BY617" s="113">
        <v>195</v>
      </c>
      <c r="BZ617" s="137">
        <v>29</v>
      </c>
      <c r="CA617" s="110"/>
      <c r="EE617" s="108">
        <f>+IF(MID($J$10,1,10)=MID($EE$2,1,10),4,1)</f>
        <v>4</v>
      </c>
      <c r="EG617" s="108">
        <f>+IF(MID($J$10,1,10)=MID($EE$2,1,10),4,1)</f>
        <v>4</v>
      </c>
    </row>
    <row r="618" spans="76:137" x14ac:dyDescent="0.25">
      <c r="BX618" s="110"/>
      <c r="BY618" s="113">
        <v>168</v>
      </c>
      <c r="BZ618" s="137">
        <v>29</v>
      </c>
      <c r="CA618" s="110"/>
      <c r="EE618" s="108">
        <f>+IF(MID($J$10,1,10)=MID($EE$2,1,10),0,1)</f>
        <v>0</v>
      </c>
      <c r="EG618" s="108">
        <f>+IF(MID($J$10,1,10)=MID($EE$2,1,10),0,1)</f>
        <v>0</v>
      </c>
    </row>
    <row r="619" spans="76:137" x14ac:dyDescent="0.25">
      <c r="BX619" s="110"/>
      <c r="BY619" s="113">
        <v>1029</v>
      </c>
      <c r="BZ619" s="137">
        <v>29</v>
      </c>
      <c r="CA619" s="110"/>
      <c r="EE619" s="108">
        <f>+IF(MID($J$11,1,10)=MID($EE$3,1,10),2,1)</f>
        <v>2</v>
      </c>
      <c r="EG619" s="108">
        <f>+IF(MID($J$11,1,10)=MID($EE$3,1,10),2,1)</f>
        <v>2</v>
      </c>
    </row>
    <row r="620" spans="76:137" x14ac:dyDescent="0.25">
      <c r="BX620" s="110"/>
      <c r="BY620" s="113">
        <v>197</v>
      </c>
      <c r="BZ620" s="137">
        <v>29</v>
      </c>
      <c r="CA620" s="110"/>
      <c r="EE620" s="108">
        <f>+IF(MID($J$11,1,10)=MID($EE$3,1,10),2,1)</f>
        <v>2</v>
      </c>
      <c r="EG620" s="108">
        <f>+IF(MID($J$11,1,10)=MID($EE$3,1,10),2,1)</f>
        <v>2</v>
      </c>
    </row>
    <row r="621" spans="76:137" x14ac:dyDescent="0.25">
      <c r="BX621" s="110"/>
      <c r="BY621" s="113">
        <v>367</v>
      </c>
      <c r="BZ621" s="137">
        <v>29</v>
      </c>
      <c r="CA621" s="110"/>
      <c r="EE621" s="108">
        <f>+IF(MID($J$10,1,10)=MID($EE$2,1,10),4,1)</f>
        <v>4</v>
      </c>
      <c r="EG621" s="108">
        <f>+IF(MID($J$10,1,10)=MID($EE$2,1,10),4,1)</f>
        <v>4</v>
      </c>
    </row>
    <row r="622" spans="76:137" x14ac:dyDescent="0.25">
      <c r="BX622" s="110"/>
      <c r="BY622" s="113">
        <v>190</v>
      </c>
      <c r="BZ622" s="137">
        <v>29</v>
      </c>
      <c r="CA622" s="110"/>
      <c r="EE622" s="108">
        <f>+IF(MID($J$11,1,10)=MID($EE$3,1,10),2,1)</f>
        <v>2</v>
      </c>
      <c r="EG622" s="108">
        <f>+IF(MID($J$11,1,10)=MID($EE$3,1,10),2,1)</f>
        <v>2</v>
      </c>
    </row>
    <row r="623" spans="76:137" x14ac:dyDescent="0.25">
      <c r="BX623" s="110"/>
      <c r="BY623" s="113">
        <v>173</v>
      </c>
      <c r="BZ623" s="137">
        <v>29</v>
      </c>
      <c r="CA623" s="110"/>
      <c r="EE623" s="108">
        <f>+IF(MID($J$10,1,10)=MID($EE$2,1,10),4,1)</f>
        <v>4</v>
      </c>
      <c r="EG623" s="108">
        <f>+IF(MID($J$10,1,10)=MID($EE$2,1,10),4,1)</f>
        <v>4</v>
      </c>
    </row>
    <row r="624" spans="76:137" x14ac:dyDescent="0.25">
      <c r="BX624" s="110"/>
      <c r="BY624" s="113">
        <v>106</v>
      </c>
      <c r="BZ624" s="137">
        <v>29</v>
      </c>
      <c r="CA624" s="110"/>
      <c r="EE624" s="108">
        <f>+IF(MID($J$10,1,10)=MID($EE$2,1,10),1,2)</f>
        <v>1</v>
      </c>
      <c r="EG624" s="108">
        <f>+IF(MID($J$10,1,10)=MID($EE$2,1,10),1,2)</f>
        <v>1</v>
      </c>
    </row>
    <row r="625" spans="76:137" x14ac:dyDescent="0.25">
      <c r="BX625" s="110"/>
      <c r="BY625" s="113">
        <v>838</v>
      </c>
      <c r="BZ625" s="137">
        <v>29</v>
      </c>
      <c r="CA625" s="110"/>
      <c r="EE625" s="108">
        <f>+IF(MID($J$10,1,10)=MID($EE$2,1,10),3,1)</f>
        <v>3</v>
      </c>
      <c r="EG625" s="108">
        <f>+IF(MID($J$10,1,10)=MID($EE$2,1,10),3,1)</f>
        <v>3</v>
      </c>
    </row>
    <row r="626" spans="76:137" x14ac:dyDescent="0.25">
      <c r="BX626" s="110"/>
      <c r="BY626" s="113">
        <v>195</v>
      </c>
      <c r="BZ626" s="137">
        <v>29</v>
      </c>
      <c r="CA626" s="110"/>
      <c r="EE626" s="108">
        <f>+IF(MID($J$10,1,10)=MID($EE$2,1,10),1,2)</f>
        <v>1</v>
      </c>
      <c r="EG626" s="108">
        <f>+IF(MID($J$10,1,10)=MID($EE$2,1,10),1,2)</f>
        <v>1</v>
      </c>
    </row>
    <row r="627" spans="76:137" x14ac:dyDescent="0.25">
      <c r="BX627" s="110"/>
      <c r="BY627" s="113">
        <v>855</v>
      </c>
      <c r="BZ627" s="137">
        <v>29</v>
      </c>
      <c r="CA627" s="110"/>
      <c r="EE627" s="108">
        <f>+IF(MID($J$14,1,5)=MID($EE$6,1,5),0,1)</f>
        <v>0</v>
      </c>
      <c r="EF627" s="137">
        <v>1</v>
      </c>
      <c r="EG627" s="108">
        <f>+IF(MID($J$14,1,5)=MID($EE$6,1,5),0,1)</f>
        <v>0</v>
      </c>
    </row>
    <row r="628" spans="76:137" x14ac:dyDescent="0.25">
      <c r="BX628" s="110"/>
      <c r="BY628" s="113">
        <v>197</v>
      </c>
      <c r="BZ628" s="137">
        <v>29</v>
      </c>
      <c r="CA628" s="110"/>
      <c r="EE628" s="108">
        <f>+IF(MID($J$10,1,10)=MID($EE$2,1,10),1,2)</f>
        <v>1</v>
      </c>
      <c r="EG628" s="108">
        <f>+IF(MID($J$10,1,10)=MID($EE$2,1,10),1,2)</f>
        <v>1</v>
      </c>
    </row>
    <row r="629" spans="76:137" x14ac:dyDescent="0.25">
      <c r="BX629" s="110"/>
      <c r="BY629" s="113">
        <v>260</v>
      </c>
      <c r="BZ629" s="137">
        <v>29</v>
      </c>
      <c r="CA629" s="110"/>
      <c r="EE629" s="108">
        <f>+IF(MID($J$10,1,10)=MID($EE$2,1,10),0,1)</f>
        <v>0</v>
      </c>
      <c r="EG629" s="108">
        <f>+IF(MID($J$10,1,10)=MID($EE$2,1,10),0,1)</f>
        <v>0</v>
      </c>
    </row>
    <row r="630" spans="76:137" x14ac:dyDescent="0.25">
      <c r="BX630" s="110"/>
      <c r="BY630" s="113">
        <v>118</v>
      </c>
      <c r="BZ630" s="137">
        <v>29</v>
      </c>
      <c r="CA630" s="110"/>
      <c r="EE630" s="108">
        <f>+IF(MID($J$10,1,10)=MID($EE$2,1,10),0,1)</f>
        <v>0</v>
      </c>
      <c r="EG630" s="108">
        <f>+IF(MID($J$10,1,10)=MID($EE$2,1,10),0,1)</f>
        <v>0</v>
      </c>
    </row>
    <row r="631" spans="76:137" x14ac:dyDescent="0.25">
      <c r="BX631" s="110"/>
      <c r="BY631" s="113">
        <v>160</v>
      </c>
      <c r="BZ631" s="137">
        <v>29</v>
      </c>
      <c r="CA631" s="110"/>
      <c r="EE631" s="108">
        <f>+IF(MID($J$10,1,10)=MID($EE$2,1,10),0,1)</f>
        <v>0</v>
      </c>
      <c r="EG631" s="108">
        <f>+IF(MID($J$10,1,10)=MID($EE$2,1,10),0,1)</f>
        <v>0</v>
      </c>
    </row>
    <row r="632" spans="76:137" x14ac:dyDescent="0.25">
      <c r="BX632" s="110"/>
      <c r="BY632" s="113">
        <v>494</v>
      </c>
      <c r="BZ632" s="137">
        <v>29</v>
      </c>
      <c r="CA632" s="110"/>
      <c r="EE632" s="108">
        <f>+IF(MID($J$10,1,10)=MID($EE$2,1,10),1,2)</f>
        <v>1</v>
      </c>
      <c r="EG632" s="108">
        <f>+IF(MID($J$10,1,10)=MID($EE$2,1,10),1,2)</f>
        <v>1</v>
      </c>
    </row>
    <row r="633" spans="76:137" x14ac:dyDescent="0.25">
      <c r="BX633" s="110"/>
      <c r="BY633" s="113">
        <v>151</v>
      </c>
      <c r="BZ633" s="137">
        <v>29</v>
      </c>
      <c r="CA633" s="110"/>
      <c r="EE633" s="108">
        <f>+IF(MID($J$10,1,10)=MID($EE$2,1,10),1,2)</f>
        <v>1</v>
      </c>
      <c r="EG633" s="108">
        <f>+IF(MID($J$10,1,10)=MID($EE$2,1,10),1,2)</f>
        <v>1</v>
      </c>
    </row>
    <row r="634" spans="76:137" x14ac:dyDescent="0.25">
      <c r="BX634" s="110"/>
      <c r="BY634" s="113">
        <v>508</v>
      </c>
      <c r="BZ634" s="137">
        <v>29</v>
      </c>
      <c r="CA634" s="110"/>
      <c r="EE634" s="108">
        <f>+IF(MID($J$10,1,10)=MID($EE$2,1,10),3,1)</f>
        <v>3</v>
      </c>
      <c r="EG634" s="108">
        <f>+IF(MID($J$10,1,10)=MID($EE$2,1,10),3,1)</f>
        <v>3</v>
      </c>
    </row>
    <row r="635" spans="76:137" x14ac:dyDescent="0.25">
      <c r="BX635" s="110"/>
      <c r="BY635" s="113">
        <v>175</v>
      </c>
      <c r="BZ635" s="137">
        <v>29</v>
      </c>
      <c r="CA635" s="110"/>
      <c r="EE635" s="108">
        <f>+IF(MID($J$10,1,10)=MID($EE$2,1,10),3,1)</f>
        <v>3</v>
      </c>
      <c r="EG635" s="108">
        <f>+IF(MID($J$10,1,10)=MID($EE$2,1,10),3,1)</f>
        <v>3</v>
      </c>
    </row>
    <row r="636" spans="76:137" x14ac:dyDescent="0.25">
      <c r="BX636" s="110"/>
      <c r="BY636" s="113">
        <v>834</v>
      </c>
      <c r="BZ636" s="137">
        <v>29</v>
      </c>
      <c r="CA636" s="110"/>
      <c r="EE636" s="108">
        <f>+IF(MID($J$10,1,10)=MID($EE$2,1,10),3,1)</f>
        <v>3</v>
      </c>
      <c r="EG636" s="108">
        <f>+IF(MID($J$10,1,10)=MID($EE$2,1,10),3,1)</f>
        <v>3</v>
      </c>
    </row>
    <row r="637" spans="76:137" x14ac:dyDescent="0.25">
      <c r="BX637" s="110"/>
      <c r="BY637" s="113">
        <v>202</v>
      </c>
      <c r="BZ637" s="137">
        <v>29</v>
      </c>
      <c r="CA637" s="110"/>
      <c r="EE637" s="108">
        <f>+IF(MID($J$10,1,10)=MID($EE$2,1,10),0,1)</f>
        <v>0</v>
      </c>
      <c r="EG637" s="108">
        <f>+IF(MID($J$10,1,10)=MID($EE$2,1,10),0,1)</f>
        <v>0</v>
      </c>
    </row>
    <row r="638" spans="76:137" x14ac:dyDescent="0.25">
      <c r="BX638" s="110"/>
      <c r="BY638" s="113">
        <v>1032</v>
      </c>
      <c r="BZ638" s="137">
        <v>29</v>
      </c>
      <c r="CA638" s="110"/>
      <c r="EE638" s="108">
        <f>+IF(MID($J$10,1,10)=MID($EE$2,1,10),1,2)</f>
        <v>1</v>
      </c>
      <c r="EG638" s="108">
        <f>+IF(MID($J$10,1,10)=MID($EE$2,1,10),1,2)</f>
        <v>1</v>
      </c>
    </row>
    <row r="639" spans="76:137" x14ac:dyDescent="0.25">
      <c r="BX639" s="110"/>
      <c r="BY639" s="113">
        <v>160</v>
      </c>
      <c r="BZ639" s="137">
        <v>29</v>
      </c>
      <c r="CA639" s="110"/>
      <c r="EE639" s="108">
        <f>+IF(MID($J$10,1,10)=MID($EE$2,1,10),3,1)</f>
        <v>3</v>
      </c>
      <c r="EG639" s="108">
        <f>+IF(MID($J$10,1,10)=MID($EE$2,1,10),3,1)</f>
        <v>3</v>
      </c>
    </row>
    <row r="640" spans="76:137" x14ac:dyDescent="0.25">
      <c r="BX640" s="110"/>
      <c r="BY640" s="113">
        <v>184</v>
      </c>
      <c r="BZ640" s="137">
        <v>29</v>
      </c>
      <c r="CA640" s="110"/>
      <c r="EE640" s="108">
        <f>+IF(MID($J$10,1,10)=MID($EE$2,1,10),3,1)</f>
        <v>3</v>
      </c>
      <c r="EG640" s="108">
        <f>+IF(MID($J$10,1,10)=MID($EE$2,1,10),3,1)</f>
        <v>3</v>
      </c>
    </row>
    <row r="641" spans="76:137" x14ac:dyDescent="0.25">
      <c r="BX641" s="110"/>
      <c r="BY641" s="113">
        <v>158</v>
      </c>
      <c r="CA641" s="110"/>
      <c r="EE641" s="108">
        <f>+IF(MID($J$10,1,10)=MID($EE$2,1,10),0,1)</f>
        <v>0</v>
      </c>
      <c r="EG641" s="108">
        <f>+IF(MID($J$10,1,10)=MID($EE$2,1,10),0,1)</f>
        <v>0</v>
      </c>
    </row>
    <row r="642" spans="76:137" x14ac:dyDescent="0.25">
      <c r="BX642" s="110"/>
      <c r="BY642" s="113">
        <v>165</v>
      </c>
      <c r="CA642" s="110"/>
      <c r="EE642" s="108">
        <f>+IF(MID($J$11,1,10)=MID($EE$3,1,10),2,1)</f>
        <v>2</v>
      </c>
      <c r="EG642" s="108">
        <f>+IF(MID($J$11,1,10)=MID($EE$3,1,10),2,1)</f>
        <v>2</v>
      </c>
    </row>
    <row r="643" spans="76:137" x14ac:dyDescent="0.25">
      <c r="BX643" s="110"/>
      <c r="BY643" s="108">
        <v>16</v>
      </c>
      <c r="BZ643" s="139"/>
      <c r="CA643" s="110"/>
      <c r="EE643" s="108">
        <f>+IF(MID($J$10,1,10)=MID($EE$2,1,10),4,1)</f>
        <v>4</v>
      </c>
      <c r="EG643" s="108">
        <f>+IF(MID($J$10,1,10)=MID($EE$2,1,10),4,1)</f>
        <v>4</v>
      </c>
    </row>
    <row r="644" spans="76:137" x14ac:dyDescent="0.25">
      <c r="BX644" s="110"/>
      <c r="BY644" s="142">
        <v>5</v>
      </c>
      <c r="CA644" s="110"/>
      <c r="EE644" s="108">
        <f>+IF(MID($J$10,1,10)=MID($EE$2,1,10),0,1)</f>
        <v>0</v>
      </c>
      <c r="EG644" s="108">
        <f>+IF(MID($J$10,1,10)=MID($EE$2,1,10),0,1)</f>
        <v>0</v>
      </c>
    </row>
    <row r="645" spans="76:137" x14ac:dyDescent="0.25">
      <c r="BX645" s="110"/>
      <c r="BY645" s="113">
        <v>112</v>
      </c>
      <c r="CA645" s="110"/>
      <c r="EE645" s="108">
        <f>+IF(MID($J$11,1,10)=MID($EE$3,1,10),2,1)</f>
        <v>2</v>
      </c>
      <c r="EG645" s="108">
        <f>+IF(MID($J$11,1,10)=MID($EE$3,1,10),2,1)</f>
        <v>2</v>
      </c>
    </row>
    <row r="646" spans="76:137" x14ac:dyDescent="0.25">
      <c r="BX646" s="110"/>
      <c r="BY646" s="113">
        <v>462</v>
      </c>
      <c r="CA646" s="110"/>
      <c r="EE646" s="108">
        <f>+IF(MID($J$11,1,10)=MID($EE$3,1,10),2,1)</f>
        <v>2</v>
      </c>
      <c r="EG646" s="108">
        <f>+IF(MID($J$11,1,10)=MID($EE$3,1,10),2,1)</f>
        <v>2</v>
      </c>
    </row>
    <row r="647" spans="76:137" x14ac:dyDescent="0.25">
      <c r="BX647" s="110"/>
      <c r="BY647" s="113">
        <v>193</v>
      </c>
      <c r="CA647" s="110"/>
      <c r="EE647" s="108">
        <f>+IF(MID($J$10,1,10)=MID($EE$2,1,10),4,1)</f>
        <v>4</v>
      </c>
      <c r="EG647" s="108">
        <f>+IF(MID($J$10,1,10)=MID($EE$2,1,10),4,1)</f>
        <v>4</v>
      </c>
    </row>
    <row r="648" spans="76:137" x14ac:dyDescent="0.25">
      <c r="BX648" s="110"/>
      <c r="BY648" s="113">
        <v>396</v>
      </c>
      <c r="CA648" s="110"/>
      <c r="EE648" s="108">
        <f>+IF(MID($J$11,1,10)=MID($EE$3,1,10),2,1)</f>
        <v>2</v>
      </c>
      <c r="EG648" s="108">
        <f>+IF(MID($J$11,1,10)=MID($EE$3,1,10),2,1)</f>
        <v>2</v>
      </c>
    </row>
    <row r="649" spans="76:137" x14ac:dyDescent="0.25">
      <c r="BX649" s="110"/>
      <c r="BY649" s="113">
        <v>190</v>
      </c>
      <c r="CA649" s="110"/>
      <c r="EE649" s="108">
        <f>+IF(MID($J$14,1,5)=MID($EE$6,1,5),0,1)</f>
        <v>0</v>
      </c>
      <c r="EF649" s="137">
        <v>3</v>
      </c>
      <c r="EG649" s="108">
        <f>+IF(MID($J$14,1,5)=MID($EE$6,1,5),0,1)</f>
        <v>0</v>
      </c>
    </row>
    <row r="650" spans="76:137" x14ac:dyDescent="0.25">
      <c r="BX650" s="110"/>
      <c r="BY650" s="108">
        <v>11</v>
      </c>
      <c r="CA650" s="110"/>
      <c r="EE650" s="108">
        <f>+IF(MID($J$10,1,10)=MID($EE$2,1,10),1,2)</f>
        <v>1</v>
      </c>
      <c r="EG650" s="108">
        <f>+IF(MID($J$10,1,10)=MID($EE$2,1,10),1,2)</f>
        <v>1</v>
      </c>
    </row>
    <row r="651" spans="76:137" x14ac:dyDescent="0.25">
      <c r="BX651" s="110"/>
      <c r="BY651" s="113">
        <v>100</v>
      </c>
      <c r="CA651" s="110"/>
      <c r="EE651" s="108">
        <f>+IF(MID($J$10,1,10)=MID($EE$2,1,10),3,1)</f>
        <v>3</v>
      </c>
      <c r="EG651" s="108">
        <f>+IF(MID($J$10,1,10)=MID($EE$2,1,10),3,1)</f>
        <v>3</v>
      </c>
    </row>
    <row r="652" spans="76:137" x14ac:dyDescent="0.25">
      <c r="BX652" s="110"/>
      <c r="BY652" s="113">
        <v>193</v>
      </c>
      <c r="CA652" s="110"/>
      <c r="EE652" s="108">
        <f>+IF(MID($J$10,1,10)=MID($EE$2,1,10),1,2)</f>
        <v>1</v>
      </c>
      <c r="EG652" s="108">
        <f>+IF(MID($J$10,1,10)=MID($EE$2,1,10),1,2)</f>
        <v>1</v>
      </c>
    </row>
    <row r="653" spans="76:137" x14ac:dyDescent="0.25">
      <c r="BX653" s="110"/>
      <c r="BY653" s="113">
        <v>189</v>
      </c>
      <c r="CA653" s="110"/>
      <c r="EE653" s="108">
        <f>+IF(MID($J$11,1,10)=MID($EE$3,1,10),2,1)</f>
        <v>2</v>
      </c>
      <c r="EG653" s="108">
        <f>+IF(MID($J$11,1,10)=MID($EE$3,1,10),2,1)</f>
        <v>2</v>
      </c>
    </row>
    <row r="654" spans="76:137" x14ac:dyDescent="0.25">
      <c r="BX654" s="110"/>
      <c r="BY654" s="113">
        <v>2</v>
      </c>
      <c r="CA654" s="110"/>
      <c r="EE654" s="108">
        <f>+IF(MID($J$10,1,10)=MID($EE$2,1,10),1,2)</f>
        <v>1</v>
      </c>
      <c r="EG654" s="108">
        <f>+IF(MID($J$10,1,10)=MID($EE$2,1,10),1,2)</f>
        <v>1</v>
      </c>
    </row>
    <row r="655" spans="76:137" x14ac:dyDescent="0.25">
      <c r="BX655" s="110"/>
      <c r="BY655" s="113">
        <v>180</v>
      </c>
      <c r="CA655" s="110"/>
      <c r="EE655" s="108">
        <f>+IF(MID($J$10,1,10)=MID($EE$2,1,10),0,1)</f>
        <v>0</v>
      </c>
      <c r="EG655" s="108">
        <f>+IF(MID($J$10,1,10)=MID($EE$2,1,10),0,1)</f>
        <v>0</v>
      </c>
    </row>
    <row r="656" spans="76:137" x14ac:dyDescent="0.25">
      <c r="BX656" s="110"/>
      <c r="BY656" s="113">
        <v>517</v>
      </c>
      <c r="CA656" s="110"/>
      <c r="EE656" s="108">
        <f>+IF(MID($J$10,1,10)=MID($EE$2,1,10),0,1)</f>
        <v>0</v>
      </c>
      <c r="EG656" s="108">
        <f>+IF(MID($J$10,1,10)=MID($EE$2,1,10),0,1)</f>
        <v>0</v>
      </c>
    </row>
    <row r="657" spans="76:137" x14ac:dyDescent="0.25">
      <c r="BX657" s="110"/>
      <c r="BY657" s="113">
        <v>207</v>
      </c>
      <c r="CA657" s="110"/>
      <c r="EE657" s="108">
        <f>+IF(MID($J$10,1,10)=MID($EE$2,1,10),0,1)</f>
        <v>0</v>
      </c>
      <c r="EG657" s="108">
        <f>+IF(MID($J$10,1,10)=MID($EE$2,1,10),0,1)</f>
        <v>0</v>
      </c>
    </row>
    <row r="658" spans="76:137" x14ac:dyDescent="0.25">
      <c r="BX658" s="110"/>
      <c r="BY658" s="113">
        <v>488</v>
      </c>
      <c r="CA658" s="110"/>
      <c r="EE658" s="108">
        <f>+IF(MID($J$10,1,10)=MID($EE$2,1,10),1,2)</f>
        <v>1</v>
      </c>
      <c r="EG658" s="108">
        <f>+IF(MID($J$10,1,10)=MID($EE$2,1,10),1,2)</f>
        <v>1</v>
      </c>
    </row>
    <row r="659" spans="76:137" x14ac:dyDescent="0.25">
      <c r="BX659" s="110"/>
      <c r="BY659" s="113">
        <v>1036</v>
      </c>
      <c r="CA659" s="110"/>
      <c r="EE659" s="108">
        <f>+IF(MID($J$10,1,10)=MID($EE$2,1,10),1,2)</f>
        <v>1</v>
      </c>
      <c r="EG659" s="108">
        <f>+IF(MID($J$10,1,10)=MID($EE$2,1,10),1,2)</f>
        <v>1</v>
      </c>
    </row>
    <row r="660" spans="76:137" x14ac:dyDescent="0.25">
      <c r="BX660" s="110"/>
      <c r="BY660" s="113">
        <v>142</v>
      </c>
      <c r="CA660" s="110"/>
      <c r="EE660" s="108">
        <f>+IF(MID($J$10,1,10)=MID($EE$2,1,10),3,1)</f>
        <v>3</v>
      </c>
      <c r="EG660" s="108">
        <f>+IF(MID($J$10,1,10)=MID($EE$2,1,10),3,1)</f>
        <v>3</v>
      </c>
    </row>
    <row r="661" spans="76:137" x14ac:dyDescent="0.25">
      <c r="BX661" s="110"/>
      <c r="BY661" s="113">
        <v>279</v>
      </c>
      <c r="CA661" s="110"/>
      <c r="EE661" s="108">
        <f>+IF(MID($J$10,1,10)=MID($EE$2,1,10),3,1)</f>
        <v>3</v>
      </c>
      <c r="EG661" s="108">
        <f>+IF(MID($J$10,1,10)=MID($EE$2,1,10),3,1)</f>
        <v>3</v>
      </c>
    </row>
    <row r="662" spans="76:137" x14ac:dyDescent="0.25">
      <c r="BX662" s="110"/>
      <c r="BY662" s="113">
        <v>156</v>
      </c>
      <c r="CA662" s="110"/>
      <c r="EE662" s="108">
        <f>+IF(MID($J$10,1,10)=MID($EE$2,1,10),3,1)</f>
        <v>3</v>
      </c>
      <c r="EG662" s="108">
        <f>+IF(MID($J$10,1,10)=MID($EE$2,1,10),3,1)</f>
        <v>3</v>
      </c>
    </row>
    <row r="663" spans="76:137" x14ac:dyDescent="0.25">
      <c r="BX663" s="110"/>
      <c r="BY663" s="113">
        <v>1074</v>
      </c>
      <c r="CA663" s="110"/>
      <c r="EE663" s="108">
        <f>+IF(MID($J$10,1,10)=MID($EE$2,1,10),0,1)</f>
        <v>0</v>
      </c>
      <c r="EG663" s="108">
        <f>+IF(MID($J$10,1,10)=MID($EE$2,1,10),0,1)</f>
        <v>0</v>
      </c>
    </row>
    <row r="664" spans="76:137" x14ac:dyDescent="0.25">
      <c r="BX664" s="110"/>
      <c r="BY664" s="113">
        <v>161</v>
      </c>
      <c r="CA664" s="110"/>
      <c r="EE664" s="108">
        <f>+IF(MID($J$10,1,10)=MID($EE$2,1,10),1,2)</f>
        <v>1</v>
      </c>
      <c r="EG664" s="108">
        <f>+IF(MID($J$10,1,10)=MID($EE$2,1,10),1,2)</f>
        <v>1</v>
      </c>
    </row>
    <row r="665" spans="76:137" x14ac:dyDescent="0.25">
      <c r="BX665" s="110"/>
      <c r="BY665" s="108">
        <v>91</v>
      </c>
      <c r="CA665" s="110"/>
      <c r="EE665" s="108">
        <f>+IF(MID($J$10,1,10)=MID($EE$2,1,10),3,1)</f>
        <v>3</v>
      </c>
      <c r="EG665" s="108">
        <f>+IF(MID($J$10,1,10)=MID($EE$2,1,10),3,1)</f>
        <v>3</v>
      </c>
    </row>
    <row r="666" spans="76:137" x14ac:dyDescent="0.25">
      <c r="BX666" s="110"/>
      <c r="BY666" s="113">
        <v>185</v>
      </c>
      <c r="CA666" s="110"/>
      <c r="EE666" s="108">
        <f>+IF(MID($J$10,1,10)=MID($EE$2,1,10),3,1)</f>
        <v>3</v>
      </c>
      <c r="EG666" s="108">
        <f>+IF(MID($J$10,1,10)=MID($EE$2,1,10),3,1)</f>
        <v>3</v>
      </c>
    </row>
    <row r="667" spans="76:137" x14ac:dyDescent="0.25">
      <c r="BX667" s="110"/>
      <c r="BY667" s="108">
        <v>5</v>
      </c>
      <c r="CA667" s="110"/>
      <c r="EE667" s="108">
        <f>+IF(MID($J$10,1,10)=MID($EE$2,1,10),0,1)</f>
        <v>0</v>
      </c>
      <c r="EG667" s="108">
        <f>+IF(MID($J$10,1,10)=MID($EE$2,1,10),0,1)</f>
        <v>0</v>
      </c>
    </row>
    <row r="668" spans="76:137" x14ac:dyDescent="0.25">
      <c r="BX668" s="110"/>
      <c r="BY668" s="108">
        <v>40</v>
      </c>
      <c r="CA668" s="110"/>
      <c r="EE668" s="108">
        <f>+IF(MID($J$10,1,10)=MID($EE$2,1,10),3,1)</f>
        <v>3</v>
      </c>
      <c r="EG668" s="108">
        <f>+IF(MID($J$10,1,10)=MID($EE$2,1,10),3,1)</f>
        <v>3</v>
      </c>
    </row>
    <row r="669" spans="76:137" x14ac:dyDescent="0.25">
      <c r="BX669" s="110"/>
      <c r="BY669" s="113">
        <v>746</v>
      </c>
      <c r="CA669" s="110"/>
      <c r="EE669" s="108">
        <f>+IF(MID($J$10,1,10)=MID($EE$2,1,10),3,1)</f>
        <v>3</v>
      </c>
      <c r="EG669" s="108">
        <f>+IF(MID($J$10,1,10)=MID($EE$2,1,10),3,1)</f>
        <v>3</v>
      </c>
    </row>
    <row r="670" spans="76:137" x14ac:dyDescent="0.25">
      <c r="BX670" s="110"/>
      <c r="BY670" s="113">
        <v>180</v>
      </c>
      <c r="CA670" s="110"/>
      <c r="EE670" s="108">
        <f>+IF(MID($J$10,1,10)=MID($EE$2,1,10),3,1)</f>
        <v>3</v>
      </c>
      <c r="EG670" s="108">
        <f>+IF(MID($J$10,1,10)=MID($EE$2,1,10),3,1)</f>
        <v>3</v>
      </c>
    </row>
    <row r="671" spans="76:137" x14ac:dyDescent="0.25">
      <c r="BX671" s="110"/>
      <c r="BY671" s="113">
        <v>115</v>
      </c>
      <c r="CA671" s="110"/>
      <c r="EE671" s="108">
        <f>+IF(MID($J$14,1,5)=MID($EE$6,1,5),0,1)</f>
        <v>0</v>
      </c>
      <c r="EF671" s="137">
        <v>2</v>
      </c>
      <c r="EG671" s="108">
        <f>+IF(MID($J$14,1,5)=MID($EE$6,1,5),0,1)</f>
        <v>0</v>
      </c>
    </row>
    <row r="672" spans="76:137" x14ac:dyDescent="0.25">
      <c r="BX672" s="110"/>
      <c r="BY672" s="113">
        <v>176</v>
      </c>
      <c r="CA672" s="110"/>
      <c r="EE672" s="108">
        <f>+IF(MID($J$11,1,10)=MID($EE$3,1,10),2,1)</f>
        <v>2</v>
      </c>
      <c r="EG672" s="108">
        <f>+IF(MID($J$11,1,10)=MID($EE$3,1,10),2,1)</f>
        <v>2</v>
      </c>
    </row>
    <row r="673" spans="76:137" x14ac:dyDescent="0.25">
      <c r="BX673" s="110"/>
      <c r="BY673" s="113">
        <v>97</v>
      </c>
      <c r="CA673" s="110"/>
      <c r="EE673" s="108">
        <f>+IF(MID($J$10,1,10)=MID($EE$2,1,10),4,1)</f>
        <v>4</v>
      </c>
      <c r="EG673" s="108">
        <f>+IF(MID($J$10,1,10)=MID($EE$2,1,10),4,1)</f>
        <v>4</v>
      </c>
    </row>
    <row r="674" spans="76:137" x14ac:dyDescent="0.25">
      <c r="BX674" s="110"/>
      <c r="BY674" s="113">
        <v>179</v>
      </c>
      <c r="CA674" s="110"/>
      <c r="EE674" s="108">
        <f>+IF(MID($J$10,1,10)=MID($EE$2,1,10),0,1)</f>
        <v>0</v>
      </c>
      <c r="EG674" s="108">
        <f>+IF(MID($J$10,1,10)=MID($EE$2,1,10),0,1)</f>
        <v>0</v>
      </c>
    </row>
    <row r="675" spans="76:137" x14ac:dyDescent="0.25">
      <c r="BX675" s="110"/>
      <c r="BY675" s="113">
        <v>709</v>
      </c>
      <c r="CA675" s="110"/>
      <c r="EE675" s="108">
        <f>+IF(MID($J$11,1,10)=MID($EE$3,1,10),2,1)</f>
        <v>2</v>
      </c>
      <c r="EG675" s="108">
        <f>+IF(MID($J$11,1,10)=MID($EE$3,1,10),2,1)</f>
        <v>2</v>
      </c>
    </row>
    <row r="676" spans="76:137" x14ac:dyDescent="0.25">
      <c r="BX676" s="110"/>
      <c r="BY676" s="113">
        <v>132</v>
      </c>
      <c r="CA676" s="110"/>
      <c r="EE676" s="108">
        <f>+IF(MID($J$11,1,10)=MID($EE$3,1,10),2,1)</f>
        <v>2</v>
      </c>
      <c r="EG676" s="108">
        <f>+IF(MID($J$11,1,10)=MID($EE$3,1,10),2,1)</f>
        <v>2</v>
      </c>
    </row>
    <row r="677" spans="76:137" x14ac:dyDescent="0.25">
      <c r="BX677" s="110"/>
      <c r="BY677" s="113">
        <v>915</v>
      </c>
      <c r="CA677" s="110"/>
      <c r="EE677" s="108">
        <f>+IF(MID($J$10,1,10)=MID($EE$2,1,10),4,1)</f>
        <v>4</v>
      </c>
      <c r="EG677" s="108">
        <f>+IF(MID($J$10,1,10)=MID($EE$2,1,10),4,1)</f>
        <v>4</v>
      </c>
    </row>
    <row r="678" spans="76:137" x14ac:dyDescent="0.25">
      <c r="BX678" s="110"/>
      <c r="BY678" s="113">
        <v>155</v>
      </c>
      <c r="CA678" s="110"/>
      <c r="EE678" s="108">
        <f>+IF(MID($J$11,1,10)=MID($EE$3,1,10),2,1)</f>
        <v>2</v>
      </c>
      <c r="EG678" s="108">
        <f>+IF(MID($J$11,1,10)=MID($EE$3,1,10),2,1)</f>
        <v>2</v>
      </c>
    </row>
    <row r="679" spans="76:137" x14ac:dyDescent="0.25">
      <c r="BX679" s="110"/>
      <c r="BY679" s="113">
        <v>1158</v>
      </c>
      <c r="CA679" s="110"/>
      <c r="EE679" s="108">
        <f>+IF(MID($J$10,1,10)=MID($EE$2,1,10),4,1)</f>
        <v>4</v>
      </c>
      <c r="EG679" s="108">
        <f>+IF(MID($J$10,1,10)=MID($EE$2,1,10),4,1)</f>
        <v>4</v>
      </c>
    </row>
    <row r="680" spans="76:137" x14ac:dyDescent="0.25">
      <c r="BX680" s="110"/>
      <c r="BY680" s="113">
        <v>156</v>
      </c>
      <c r="CA680" s="110"/>
      <c r="EE680" s="108">
        <f>+IF(MID($J$10,1,10)=MID($EE$2,1,10),1,2)</f>
        <v>1</v>
      </c>
      <c r="EG680" s="108">
        <f>+IF(MID($J$10,1,10)=MID($EE$2,1,10),1,2)</f>
        <v>1</v>
      </c>
    </row>
    <row r="681" spans="76:137" x14ac:dyDescent="0.25">
      <c r="BX681" s="110"/>
      <c r="BY681" s="113">
        <v>1064</v>
      </c>
      <c r="CA681" s="110"/>
      <c r="EE681" s="108">
        <f>+IF(MID($J$10,1,10)=MID($EE$2,1,10),3,1)</f>
        <v>3</v>
      </c>
      <c r="EG681" s="108">
        <f>+IF(MID($J$10,1,10)=MID($EE$2,1,10),3,1)</f>
        <v>3</v>
      </c>
    </row>
    <row r="682" spans="76:137" x14ac:dyDescent="0.25">
      <c r="BX682" s="110"/>
      <c r="BY682" s="113">
        <v>104</v>
      </c>
      <c r="CA682" s="110"/>
      <c r="EE682" s="108">
        <f>+IF(MID($J$10,1,10)=MID($EE$2,1,10),1,2)</f>
        <v>1</v>
      </c>
      <c r="EG682" s="108">
        <f>+IF(MID($J$10,1,10)=MID($EE$2,1,10),1,2)</f>
        <v>1</v>
      </c>
    </row>
    <row r="683" spans="76:137" x14ac:dyDescent="0.25">
      <c r="BX683" s="110"/>
      <c r="BY683" s="113">
        <v>921</v>
      </c>
      <c r="CA683" s="110"/>
      <c r="EE683" s="108">
        <f>+IF(MID($J$11,1,10)=MID($EE$3,1,10),2,1)</f>
        <v>2</v>
      </c>
      <c r="EG683" s="108">
        <f>+IF(MID($J$11,1,10)=MID($EE$3,1,10),2,1)</f>
        <v>2</v>
      </c>
    </row>
    <row r="684" spans="76:137" x14ac:dyDescent="0.25">
      <c r="BX684" s="110"/>
      <c r="BY684" s="113">
        <v>109</v>
      </c>
      <c r="CA684" s="110"/>
      <c r="EE684" s="108">
        <f>+IF(MID($J$10,1,10)=MID($EE$2,1,10),1,2)</f>
        <v>1</v>
      </c>
      <c r="EG684" s="108">
        <f>+IF(MID($J$10,1,10)=MID($EE$2,1,10),1,2)</f>
        <v>1</v>
      </c>
    </row>
    <row r="685" spans="76:137" x14ac:dyDescent="0.25">
      <c r="BX685" s="110"/>
      <c r="BY685" s="113">
        <v>181</v>
      </c>
      <c r="CA685" s="110"/>
      <c r="EE685" s="108">
        <f>+IF(MID($J$10,1,10)=MID($EE$2,1,10),0,1)</f>
        <v>0</v>
      </c>
      <c r="EG685" s="108">
        <f>+IF(MID($J$10,1,10)=MID($EE$2,1,10),0,1)</f>
        <v>0</v>
      </c>
    </row>
    <row r="686" spans="76:137" x14ac:dyDescent="0.25">
      <c r="BX686" s="110"/>
      <c r="BY686" s="113">
        <v>492</v>
      </c>
      <c r="CA686" s="110"/>
      <c r="EE686" s="108">
        <f>+IF(MID($J$10,1,10)=MID($EE$2,1,10),0,1)</f>
        <v>0</v>
      </c>
      <c r="EG686" s="108">
        <f>+IF(MID($J$10,1,10)=MID($EE$2,1,10),0,1)</f>
        <v>0</v>
      </c>
    </row>
    <row r="687" spans="76:137" x14ac:dyDescent="0.25">
      <c r="BX687" s="110"/>
      <c r="BY687" s="113">
        <v>160</v>
      </c>
      <c r="CA687" s="110"/>
      <c r="EE687" s="108">
        <f>+IF(MID($J$10,1,10)=MID($EE$2,1,10),0,1)</f>
        <v>0</v>
      </c>
      <c r="EG687" s="108">
        <f>+IF(MID($J$10,1,10)=MID($EE$2,1,10),0,1)</f>
        <v>0</v>
      </c>
    </row>
    <row r="688" spans="76:137" x14ac:dyDescent="0.25">
      <c r="BX688" s="110"/>
      <c r="BY688" s="113">
        <v>885</v>
      </c>
      <c r="CA688" s="110"/>
      <c r="EE688" s="108">
        <f>+IF(MID($J$10,1,10)=MID($EE$2,1,10),1,2)</f>
        <v>1</v>
      </c>
      <c r="EG688" s="108">
        <f>+IF(MID($J$10,1,10)=MID($EE$2,1,10),1,2)</f>
        <v>1</v>
      </c>
    </row>
    <row r="689" spans="76:137" x14ac:dyDescent="0.25">
      <c r="BX689" s="110"/>
      <c r="BY689" s="113">
        <v>195</v>
      </c>
      <c r="CA689" s="110"/>
      <c r="EE689" s="108">
        <f>+IF(MID($J$10,1,10)=MID($EE$2,1,10),1,2)</f>
        <v>1</v>
      </c>
      <c r="EG689" s="108">
        <f>+IF(MID($J$10,1,10)=MID($EE$2,1,10),1,2)</f>
        <v>1</v>
      </c>
    </row>
    <row r="690" spans="76:137" x14ac:dyDescent="0.25">
      <c r="BX690" s="110"/>
      <c r="BY690" s="113">
        <v>669</v>
      </c>
      <c r="CA690" s="110"/>
      <c r="EE690" s="108">
        <f>+IF(MID($J$10,1,10)=MID($EE$2,1,10),3,1)</f>
        <v>3</v>
      </c>
      <c r="EG690" s="108">
        <f>+IF(MID($J$10,1,10)=MID($EE$2,1,10),3,1)</f>
        <v>3</v>
      </c>
    </row>
    <row r="691" spans="76:137" x14ac:dyDescent="0.25">
      <c r="BX691" s="110"/>
      <c r="BY691" s="113">
        <v>9</v>
      </c>
      <c r="CA691" s="110"/>
      <c r="EE691" s="108">
        <f>+IF(MID($J$10,1,10)=MID($EE$2,1,10),3,1)</f>
        <v>3</v>
      </c>
      <c r="EG691" s="108">
        <f>+IF(MID($J$10,1,10)=MID($EE$2,1,10),3,1)</f>
        <v>3</v>
      </c>
    </row>
    <row r="692" spans="76:137" x14ac:dyDescent="0.25">
      <c r="BX692" s="110"/>
      <c r="BY692" s="113">
        <v>1043</v>
      </c>
      <c r="CA692" s="110"/>
      <c r="EE692" s="108">
        <f>+IF(MID($J$10,1,10)=MID($EE$2,1,10),3,1)</f>
        <v>3</v>
      </c>
      <c r="EG692" s="108">
        <f>+IF(MID($J$10,1,10)=MID($EE$2,1,10),3,1)</f>
        <v>3</v>
      </c>
    </row>
    <row r="693" spans="76:137" x14ac:dyDescent="0.25">
      <c r="BX693" s="110"/>
      <c r="BY693" s="113">
        <v>113</v>
      </c>
      <c r="CA693" s="110"/>
      <c r="EE693" s="108">
        <f>+IF(MID($J$10,1,10)=MID($EE$2,1,10),0,1)</f>
        <v>0</v>
      </c>
      <c r="EF693" s="137">
        <v>5</v>
      </c>
      <c r="EG693" s="108">
        <f>+IF(MID($J$10,1,10)=MID($EE$2,1,10),0,1)</f>
        <v>0</v>
      </c>
    </row>
    <row r="694" spans="76:137" x14ac:dyDescent="0.25">
      <c r="BX694" s="110"/>
      <c r="BY694" s="113">
        <v>1101</v>
      </c>
      <c r="CA694" s="110"/>
      <c r="EE694" s="108">
        <f>+IF(MID($J$10,1,10)=MID($EE$2,1,10),1,2)</f>
        <v>1</v>
      </c>
      <c r="EG694" s="108">
        <f>+IF(MID($J$10,1,10)=MID($EE$2,1,10),1,2)</f>
        <v>1</v>
      </c>
    </row>
    <row r="695" spans="76:137" x14ac:dyDescent="0.25">
      <c r="BX695" s="110"/>
      <c r="BY695" s="113">
        <v>134</v>
      </c>
      <c r="CA695" s="110"/>
      <c r="EE695" s="108">
        <f>+IF(MID($J$10,1,10)=MID($EE$2,1,10),3,1)</f>
        <v>3</v>
      </c>
      <c r="EG695" s="108">
        <f>+IF(MID($J$10,1,10)=MID($EE$2,1,10),3,1)</f>
        <v>3</v>
      </c>
    </row>
    <row r="696" spans="76:137" x14ac:dyDescent="0.25">
      <c r="BX696" s="110"/>
      <c r="BY696" s="113">
        <v>525</v>
      </c>
      <c r="CA696" s="110"/>
      <c r="EE696" s="108">
        <f>+IF(MID($J$10,1,10)=MID($EE$2,1,10),3,1)</f>
        <v>3</v>
      </c>
      <c r="EG696" s="108">
        <f>+IF(MID($J$10,1,10)=MID($EE$2,1,10),3,1)</f>
        <v>3</v>
      </c>
    </row>
    <row r="697" spans="76:137" x14ac:dyDescent="0.25">
      <c r="BX697" s="110"/>
      <c r="BY697" s="113">
        <v>113</v>
      </c>
      <c r="CA697" s="110"/>
      <c r="EE697" s="108">
        <f>+IF(MID($J$10,1,10)=MID($EE$2,1,10),0,1)</f>
        <v>0</v>
      </c>
      <c r="EG697" s="108">
        <f>+IF(MID($J$10,1,10)=MID($EE$2,1,10),0,1)</f>
        <v>0</v>
      </c>
    </row>
    <row r="698" spans="76:137" x14ac:dyDescent="0.25">
      <c r="BX698" s="110"/>
      <c r="BY698" s="113">
        <v>182</v>
      </c>
      <c r="CA698" s="110"/>
      <c r="EE698" s="108">
        <f>+IF(MID($J$10,1,10)=MID($EE$2,1,10),3,1)</f>
        <v>3</v>
      </c>
      <c r="EG698" s="108">
        <f>+IF(MID($J$10,1,10)=MID($EE$2,1,10),3,1)</f>
        <v>3</v>
      </c>
    </row>
    <row r="699" spans="76:137" x14ac:dyDescent="0.25">
      <c r="BX699" s="110"/>
      <c r="BY699" s="113">
        <v>709</v>
      </c>
      <c r="CA699" s="110"/>
      <c r="EE699" s="108">
        <f>+IF(MID($J$10,1,10)=MID($EE$2,1,10),3,1)</f>
        <v>3</v>
      </c>
      <c r="EG699" s="108">
        <f>+IF(MID($J$10,1,10)=MID($EE$2,1,10),3,1)</f>
        <v>3</v>
      </c>
    </row>
    <row r="700" spans="76:137" x14ac:dyDescent="0.25">
      <c r="BX700" s="110"/>
      <c r="BY700" s="113">
        <v>125</v>
      </c>
      <c r="CA700" s="110"/>
      <c r="EE700" s="108">
        <f>+IF(MID($J$10,1,10)=MID($EE$2,1,10),3,1)</f>
        <v>3</v>
      </c>
      <c r="EG700" s="108">
        <f>+IF(MID($J$10,1,10)=MID($EE$2,1,10),3,1)</f>
        <v>3</v>
      </c>
    </row>
    <row r="701" spans="76:137" x14ac:dyDescent="0.25">
      <c r="BX701" s="110"/>
      <c r="BY701" s="113">
        <v>635</v>
      </c>
      <c r="CA701" s="110"/>
      <c r="EE701" s="108">
        <f>+IF(MID($J$10,1,10)=MID($EE$2,1,10),1,2)</f>
        <v>1</v>
      </c>
      <c r="EG701" s="108">
        <f>+IF(MID($J$10,1,10)=MID($EE$2,1,10),1,2)</f>
        <v>1</v>
      </c>
    </row>
    <row r="702" spans="76:137" x14ac:dyDescent="0.25">
      <c r="BX702" s="110"/>
      <c r="BY702" s="113">
        <v>112</v>
      </c>
      <c r="CA702" s="110"/>
      <c r="EE702" s="108">
        <f>+IF(MID($J$10,1,10)=MID($EE$2,1,10),3,1)</f>
        <v>3</v>
      </c>
      <c r="EG702" s="108">
        <f>+IF(MID($J$10,1,10)=MID($EE$2,1,10),3,1)</f>
        <v>3</v>
      </c>
    </row>
    <row r="703" spans="76:137" x14ac:dyDescent="0.25">
      <c r="BX703" s="110"/>
      <c r="BY703" s="113">
        <v>1036</v>
      </c>
      <c r="CA703" s="110"/>
      <c r="EE703" s="108">
        <f>+IF(MID($J$10,1,10)=MID($EE$2,1,10),0,1)</f>
        <v>0</v>
      </c>
      <c r="EG703" s="108">
        <f>+IF(MID($J$10,1,10)=MID($EE$2,1,10),0,1)</f>
        <v>0</v>
      </c>
    </row>
    <row r="704" spans="76:137" x14ac:dyDescent="0.25">
      <c r="BX704" s="110"/>
      <c r="BY704" s="113">
        <v>148</v>
      </c>
      <c r="CA704" s="110"/>
      <c r="EE704" s="108">
        <f>+IF(MID($J$10,1,10)=MID($EE$2,1,10),3,1)</f>
        <v>3</v>
      </c>
      <c r="EG704" s="108">
        <f>+IF(MID($J$10,1,10)=MID($EE$2,1,10),3,1)</f>
        <v>3</v>
      </c>
    </row>
    <row r="705" spans="76:137" x14ac:dyDescent="0.25">
      <c r="BX705" s="110"/>
      <c r="BY705" s="113">
        <v>808</v>
      </c>
      <c r="CA705" s="110"/>
      <c r="EE705" s="108">
        <f>+IF(MID($J$10,1,10)=MID($EE$2,1,10),3,1)</f>
        <v>3</v>
      </c>
      <c r="EG705" s="108">
        <f>+IF(MID($J$10,1,10)=MID($EE$2,1,10),3,1)</f>
        <v>3</v>
      </c>
    </row>
    <row r="706" spans="76:137" x14ac:dyDescent="0.25">
      <c r="BX706" s="110"/>
      <c r="BY706" s="113">
        <v>157</v>
      </c>
      <c r="CA706" s="110"/>
      <c r="EE706" s="108">
        <f>+IF(MID($J$10,1,10)=MID($EE$2,1,10),3,1)</f>
        <v>3</v>
      </c>
      <c r="EG706" s="108">
        <f>+IF(MID($J$10,1,10)=MID($EE$2,1,10),3,1)</f>
        <v>3</v>
      </c>
    </row>
    <row r="707" spans="76:137" x14ac:dyDescent="0.25">
      <c r="BX707" s="110"/>
      <c r="BY707" s="113">
        <v>162</v>
      </c>
      <c r="CA707" s="110"/>
      <c r="EE707" s="108">
        <f>+IF(MID($J$11,1,10)=MID($EE$3,1,10),2,1)</f>
        <v>2</v>
      </c>
      <c r="EG707" s="108">
        <f>+IF(MID($J$11,1,10)=MID($EE$3,1,10),2,1)</f>
        <v>2</v>
      </c>
    </row>
    <row r="708" spans="76:137" x14ac:dyDescent="0.25">
      <c r="BX708" s="110"/>
      <c r="BY708" s="113">
        <v>184</v>
      </c>
      <c r="CA708" s="110"/>
      <c r="EE708" s="108">
        <f>+IF(MID($J$10,1,10)=MID($EE$2,1,10),4,1)</f>
        <v>4</v>
      </c>
      <c r="EG708" s="108">
        <f>+IF(MID($J$10,1,10)=MID($EE$2,1,10),4,1)</f>
        <v>4</v>
      </c>
    </row>
    <row r="709" spans="76:137" x14ac:dyDescent="0.25">
      <c r="BX709" s="110"/>
      <c r="BY709" s="113">
        <v>141</v>
      </c>
      <c r="CA709" s="110"/>
      <c r="EE709" s="108">
        <f>+IF(MID($J$10,1,10)=MID($EE$2,1,10),0,1)</f>
        <v>0</v>
      </c>
      <c r="EG709" s="108">
        <f>+IF(MID($J$10,1,10)=MID($EE$2,1,10),0,1)</f>
        <v>0</v>
      </c>
    </row>
    <row r="710" spans="76:137" x14ac:dyDescent="0.25">
      <c r="BX710" s="110"/>
      <c r="BY710" s="113">
        <v>182</v>
      </c>
      <c r="CA710" s="110"/>
      <c r="EE710" s="108">
        <f>+IF(MID($J$11,1,10)=MID($EE$3,1,10),2,1)</f>
        <v>2</v>
      </c>
      <c r="EG710" s="108">
        <f>+IF(MID($J$11,1,10)=MID($EE$3,1,10),2,1)</f>
        <v>2</v>
      </c>
    </row>
    <row r="711" spans="76:137" x14ac:dyDescent="0.25">
      <c r="BX711" s="110"/>
      <c r="BY711" s="113">
        <v>139</v>
      </c>
      <c r="CA711" s="110"/>
      <c r="EE711" s="108">
        <f>+IF(MID($J$11,1,10)=MID($EE$3,1,10),2,1)</f>
        <v>2</v>
      </c>
      <c r="EG711" s="108">
        <f>+IF(MID($J$11,1,10)=MID($EE$3,1,10),2,1)</f>
        <v>2</v>
      </c>
    </row>
    <row r="712" spans="76:137" x14ac:dyDescent="0.25">
      <c r="BX712" s="110"/>
      <c r="BY712" s="113">
        <v>139</v>
      </c>
      <c r="CA712" s="110"/>
      <c r="EE712" s="108">
        <f>+IF(MID($J$10,1,10)=MID($EE$2,1,10),4,1)</f>
        <v>4</v>
      </c>
      <c r="EG712" s="108">
        <f>+IF(MID($J$10,1,10)=MID($EE$2,1,10),4,1)</f>
        <v>4</v>
      </c>
    </row>
    <row r="713" spans="76:137" x14ac:dyDescent="0.25">
      <c r="BX713" s="110"/>
      <c r="BY713" s="113">
        <v>478</v>
      </c>
      <c r="CA713" s="110"/>
      <c r="EE713" s="108">
        <f>+IF(MID($J$11,1,10)=MID($EE$3,1,10),2,1)</f>
        <v>2</v>
      </c>
      <c r="EG713" s="108">
        <f>+IF(MID($J$11,1,10)=MID($EE$3,1,10),2,1)</f>
        <v>2</v>
      </c>
    </row>
    <row r="714" spans="76:137" x14ac:dyDescent="0.25">
      <c r="BX714" s="110"/>
      <c r="BY714" s="113">
        <v>106</v>
      </c>
      <c r="CA714" s="110"/>
      <c r="EE714" s="108">
        <f>+IF(MID($J$10,1,10)=MID($EE$2,1,10),4,1)</f>
        <v>4</v>
      </c>
      <c r="EG714" s="108">
        <f>+IF(MID($J$10,1,10)=MID($EE$2,1,10),4,1)</f>
        <v>4</v>
      </c>
    </row>
    <row r="715" spans="76:137" x14ac:dyDescent="0.25">
      <c r="BX715" s="110"/>
      <c r="BY715" s="113">
        <v>1002</v>
      </c>
      <c r="CA715" s="110"/>
      <c r="EE715" s="108">
        <f>+IF(MID($J$14,1,5)=MID($EE$6,1,5),0,1)</f>
        <v>0</v>
      </c>
      <c r="EF715" s="137">
        <v>5</v>
      </c>
      <c r="EG715" s="108">
        <f>+IF(MID($J$14,1,5)=MID($EE$6,1,5),0,1)</f>
        <v>0</v>
      </c>
    </row>
    <row r="716" spans="76:137" x14ac:dyDescent="0.25">
      <c r="BX716" s="110"/>
      <c r="BY716" s="113">
        <v>112</v>
      </c>
      <c r="CA716" s="110"/>
      <c r="EE716" s="108">
        <f>+IF(MID($J$10,1,10)=MID($EE$2,1,10),3,1)</f>
        <v>3</v>
      </c>
      <c r="EG716" s="108">
        <f>+IF(MID($J$10,1,10)=MID($EE$2,1,10),3,1)</f>
        <v>3</v>
      </c>
    </row>
    <row r="717" spans="76:137" x14ac:dyDescent="0.25">
      <c r="BX717" s="110"/>
      <c r="BY717" s="113">
        <v>586</v>
      </c>
      <c r="CA717" s="110"/>
      <c r="EE717" s="108">
        <f>+IF(MID($J$10,1,10)=MID($EE$2,1,10),1,2)</f>
        <v>1</v>
      </c>
      <c r="EG717" s="108">
        <f>+IF(MID($J$10,1,10)=MID($EE$2,1,10),1,2)</f>
        <v>1</v>
      </c>
    </row>
    <row r="718" spans="76:137" x14ac:dyDescent="0.25">
      <c r="BX718" s="110"/>
      <c r="BY718" s="113">
        <v>123</v>
      </c>
      <c r="CA718" s="110"/>
      <c r="EE718" s="108">
        <f>+IF(MID($J$11,1,10)=MID($EE$3,1,10),2,1)</f>
        <v>2</v>
      </c>
      <c r="EG718" s="108">
        <f>+IF(MID($J$11,1,10)=MID($EE$3,1,10),2,1)</f>
        <v>2</v>
      </c>
    </row>
    <row r="719" spans="76:137" x14ac:dyDescent="0.25">
      <c r="BX719" s="110"/>
      <c r="BY719" s="113">
        <v>695</v>
      </c>
      <c r="CA719" s="110"/>
      <c r="EE719" s="108">
        <f>+IF(MID($J$10,1,10)=MID($EE$2,1,10),1,2)</f>
        <v>1</v>
      </c>
      <c r="EG719" s="108">
        <f>+IF(MID($J$10,1,10)=MID($EE$2,1,10),1,2)</f>
        <v>1</v>
      </c>
    </row>
    <row r="720" spans="76:137" x14ac:dyDescent="0.25">
      <c r="BX720" s="110"/>
      <c r="BY720" s="113">
        <v>182</v>
      </c>
      <c r="CA720" s="110"/>
      <c r="EE720" s="108">
        <f>+IF(MID($J$10,1,10)=MID($EE$2,1,10),0,1)</f>
        <v>0</v>
      </c>
      <c r="EG720" s="108">
        <f>+IF(MID($J$10,1,10)=MID($EE$2,1,10),0,1)</f>
        <v>0</v>
      </c>
    </row>
    <row r="721" spans="76:137" x14ac:dyDescent="0.25">
      <c r="BX721" s="110"/>
      <c r="BY721" s="113">
        <v>137</v>
      </c>
      <c r="CA721" s="110"/>
      <c r="EE721" s="108">
        <f>+IF(MID($J$10,1,10)=MID($EE$2,1,10),0,1)</f>
        <v>0</v>
      </c>
      <c r="EG721" s="108">
        <f>+IF(MID($J$10,1,10)=MID($EE$2,1,10),0,1)</f>
        <v>0</v>
      </c>
    </row>
    <row r="722" spans="76:137" x14ac:dyDescent="0.25">
      <c r="BX722" s="110"/>
      <c r="BY722" s="113">
        <v>161</v>
      </c>
      <c r="CA722" s="110"/>
      <c r="EE722" s="108">
        <f>+IF(MID($J$10,1,10)=MID($EE$2,1,10),0,1)</f>
        <v>0</v>
      </c>
      <c r="EG722" s="108">
        <f>+IF(MID($J$10,1,10)=MID($EE$2,1,10),0,1)</f>
        <v>0</v>
      </c>
    </row>
    <row r="723" spans="76:137" x14ac:dyDescent="0.25">
      <c r="BX723" s="110"/>
      <c r="BY723" s="113">
        <v>142</v>
      </c>
      <c r="CA723" s="110"/>
      <c r="EE723" s="108">
        <f>+IF(MID($J$10,1,10)=MID($EE$2,1,10),1,2)</f>
        <v>1</v>
      </c>
      <c r="EG723" s="108">
        <f>+IF(MID($J$10,1,10)=MID($EE$2,1,10),1,2)</f>
        <v>1</v>
      </c>
    </row>
    <row r="724" spans="76:137" x14ac:dyDescent="0.25">
      <c r="BX724" s="110"/>
      <c r="BY724" s="113">
        <v>190</v>
      </c>
      <c r="CA724" s="110"/>
      <c r="EE724" s="108">
        <f>+IF(MID($J$10,1,10)=MID($EE$2,1,10),1,2)</f>
        <v>1</v>
      </c>
      <c r="EG724" s="108">
        <f>+IF(MID($J$10,1,10)=MID($EE$2,1,10),1,2)</f>
        <v>1</v>
      </c>
    </row>
    <row r="725" spans="76:137" x14ac:dyDescent="0.25">
      <c r="BX725" s="110"/>
      <c r="BY725" s="113">
        <v>708</v>
      </c>
      <c r="CA725" s="110"/>
      <c r="EE725" s="108">
        <f>+IF(MID($J$10,1,10)=MID($EE$2,1,10),3,1)</f>
        <v>3</v>
      </c>
      <c r="EG725" s="108">
        <f>+IF(MID($J$10,1,10)=MID($EE$2,1,10),3,1)</f>
        <v>3</v>
      </c>
    </row>
    <row r="726" spans="76:137" x14ac:dyDescent="0.25">
      <c r="BX726" s="110"/>
      <c r="BY726" s="113">
        <v>142</v>
      </c>
      <c r="CA726" s="110"/>
      <c r="EE726" s="108">
        <f>+IF(MID($J$10,1,10)=MID($EE$2,1,10),3,1)</f>
        <v>3</v>
      </c>
      <c r="EG726" s="108">
        <f>+IF(MID($J$10,1,10)=MID($EE$2,1,10),3,1)</f>
        <v>3</v>
      </c>
    </row>
    <row r="727" spans="76:137" x14ac:dyDescent="0.25">
      <c r="BX727" s="110"/>
      <c r="BY727" s="113">
        <v>1070</v>
      </c>
      <c r="CA727" s="110"/>
      <c r="EE727" s="108">
        <f>+IF(MID($J$10,1,10)=MID($EE$2,1,10),3,1)</f>
        <v>3</v>
      </c>
      <c r="EG727" s="108">
        <f>+IF(MID($J$10,1,10)=MID($EE$2,1,10),3,1)</f>
        <v>3</v>
      </c>
    </row>
    <row r="728" spans="76:137" x14ac:dyDescent="0.25">
      <c r="BX728" s="110"/>
      <c r="BY728" s="113">
        <v>120</v>
      </c>
      <c r="CA728" s="110"/>
      <c r="EE728" s="108">
        <f>+IF(MID($J$10,1,10)=MID($EE$2,1,10),0,1)</f>
        <v>0</v>
      </c>
      <c r="EG728" s="108">
        <f>+IF(MID($J$10,1,10)=MID($EE$2,1,10),0,1)</f>
        <v>0</v>
      </c>
    </row>
    <row r="729" spans="76:137" x14ac:dyDescent="0.25">
      <c r="BX729" s="110"/>
      <c r="BY729" s="113">
        <v>352</v>
      </c>
      <c r="CA729" s="110"/>
      <c r="EE729" s="108">
        <f>+IF(MID($J$10,1,10)=MID($EE$2,1,10),1,2)</f>
        <v>1</v>
      </c>
      <c r="EG729" s="108">
        <f>+IF(MID($J$10,1,10)=MID($EE$2,1,10),1,2)</f>
        <v>1</v>
      </c>
    </row>
    <row r="730" spans="76:137" x14ac:dyDescent="0.25">
      <c r="BX730" s="110"/>
      <c r="BY730" s="113">
        <v>192</v>
      </c>
      <c r="CA730" s="110"/>
      <c r="EE730" s="108">
        <f>+IF(MID($J$10,1,10)=MID($EE$2,1,10),3,1)</f>
        <v>3</v>
      </c>
      <c r="EG730" s="108">
        <f>+IF(MID($J$10,1,10)=MID($EE$2,1,10),3,1)</f>
        <v>3</v>
      </c>
    </row>
    <row r="731" spans="76:137" x14ac:dyDescent="0.25">
      <c r="BX731" s="110"/>
      <c r="BY731" s="113">
        <v>254</v>
      </c>
      <c r="CA731" s="110"/>
      <c r="EE731" s="108">
        <f>+IF(MID($J$10,1,10)=MID($EE$2,1,10),3,1)</f>
        <v>3</v>
      </c>
      <c r="EG731" s="108">
        <f>+IF(MID($J$10,1,10)=MID($EE$2,1,10),3,1)</f>
        <v>3</v>
      </c>
    </row>
    <row r="732" spans="76:137" x14ac:dyDescent="0.25">
      <c r="BX732" s="110"/>
      <c r="BY732" s="113">
        <v>146</v>
      </c>
      <c r="CA732" s="110"/>
      <c r="EE732" s="108">
        <f>+IF(MID($J$10,1,10)=MID($EE$2,1,10),0,1)</f>
        <v>0</v>
      </c>
      <c r="EG732" s="108">
        <f>+IF(MID($J$10,1,10)=MID($EE$2,1,10),0,1)</f>
        <v>0</v>
      </c>
    </row>
    <row r="733" spans="76:137" x14ac:dyDescent="0.25">
      <c r="BX733" s="110"/>
      <c r="BY733" s="113">
        <v>610</v>
      </c>
      <c r="CA733" s="110"/>
      <c r="EE733" s="108">
        <f>+IF(MID($J$10,1,10)=MID($EE$2,1,10),3,1)</f>
        <v>3</v>
      </c>
      <c r="EG733" s="108">
        <f>+IF(MID($J$10,1,10)=MID($EE$2,1,10),3,1)</f>
        <v>3</v>
      </c>
    </row>
    <row r="734" spans="76:137" x14ac:dyDescent="0.25">
      <c r="BX734" s="110"/>
      <c r="BY734" s="113">
        <v>146</v>
      </c>
      <c r="CA734" s="110"/>
      <c r="EE734" s="108">
        <f>+IF(MID($J$10,1,10)=MID($EE$2,1,10),3,1)</f>
        <v>3</v>
      </c>
      <c r="EG734" s="108">
        <f>+IF(MID($J$10,1,10)=MID($EE$2,1,10),3,1)</f>
        <v>3</v>
      </c>
    </row>
    <row r="735" spans="76:137" x14ac:dyDescent="0.25">
      <c r="BX735" s="110"/>
      <c r="BY735" s="113">
        <v>218</v>
      </c>
      <c r="CA735" s="110"/>
      <c r="EE735" s="108">
        <f>+IF(MID($J$10,1,10)=MID($EE$2,1,10),3,1)</f>
        <v>3</v>
      </c>
      <c r="EG735" s="108">
        <f>+IF(MID($J$10,1,10)=MID($EE$2,1,10),3,1)</f>
        <v>3</v>
      </c>
    </row>
    <row r="736" spans="76:137" x14ac:dyDescent="0.25">
      <c r="BX736" s="110"/>
      <c r="BY736" s="113">
        <v>183</v>
      </c>
      <c r="CA736" s="110"/>
      <c r="EE736" s="108">
        <f>+IF(MID($J$10,1,10)=MID($EE$2,1,10),1,2)</f>
        <v>1</v>
      </c>
      <c r="EG736" s="108">
        <f>+IF(MID($J$10,1,10)=MID($EE$2,1,10),1,2)</f>
        <v>1</v>
      </c>
    </row>
    <row r="737" spans="76:137" x14ac:dyDescent="0.25">
      <c r="BX737" s="110"/>
      <c r="BY737" s="113">
        <v>236</v>
      </c>
      <c r="CA737" s="110"/>
      <c r="EE737" s="108">
        <f>+IF(MID($J$14,1,5)=MID($EE$6,1,5),0,1)</f>
        <v>0</v>
      </c>
      <c r="EF737" s="137">
        <v>4</v>
      </c>
      <c r="EG737" s="108">
        <f>+IF(MID($J$14,1,5)=MID($EE$6,1,5),0,1)</f>
        <v>0</v>
      </c>
    </row>
    <row r="738" spans="76:137" x14ac:dyDescent="0.25">
      <c r="BX738" s="110"/>
      <c r="BY738" s="108">
        <v>28</v>
      </c>
      <c r="CA738" s="110"/>
      <c r="EE738" s="108">
        <f>+IF(MID($J$10,1,10)=MID($EE$2,1,10),4,1)</f>
        <v>4</v>
      </c>
      <c r="EG738" s="108">
        <f>+IF(MID($J$10,1,10)=MID($EE$2,1,10),4,1)</f>
        <v>4</v>
      </c>
    </row>
    <row r="739" spans="76:137" x14ac:dyDescent="0.25">
      <c r="BX739" s="110"/>
      <c r="BY739" s="113">
        <v>133</v>
      </c>
      <c r="CA739" s="110"/>
      <c r="EE739" s="108">
        <f>+IF(MID($J$10,1,10)=MID($EE$2,1,10),0,1)</f>
        <v>0</v>
      </c>
      <c r="EG739" s="108">
        <f>+IF(MID($J$10,1,10)=MID($EE$2,1,10),0,1)</f>
        <v>0</v>
      </c>
    </row>
    <row r="740" spans="76:137" x14ac:dyDescent="0.25">
      <c r="BX740" s="110"/>
      <c r="BY740" s="113">
        <v>900</v>
      </c>
      <c r="CA740" s="110"/>
      <c r="EE740" s="108">
        <f>+IF(MID($J$11,1,10)=MID($EE$3,1,10),2,1)</f>
        <v>2</v>
      </c>
      <c r="EG740" s="108">
        <f>+IF(MID($J$11,1,10)=MID($EE$3,1,10),2,1)</f>
        <v>2</v>
      </c>
    </row>
    <row r="741" spans="76:137" x14ac:dyDescent="0.25">
      <c r="BX741" s="110"/>
      <c r="BY741" s="113">
        <v>133</v>
      </c>
      <c r="CA741" s="110"/>
      <c r="EE741" s="108">
        <f>+IF(MID($J$11,1,10)=MID($EE$3,1,10),2,1)</f>
        <v>2</v>
      </c>
      <c r="EG741" s="108">
        <f>+IF(MID($J$11,1,10)=MID($EE$3,1,10),2,1)</f>
        <v>2</v>
      </c>
    </row>
    <row r="742" spans="76:137" x14ac:dyDescent="0.25">
      <c r="BX742" s="110"/>
      <c r="BY742" s="113">
        <v>418</v>
      </c>
      <c r="CA742" s="110"/>
      <c r="EE742" s="108">
        <f>+IF(MID($J$10,1,10)=MID($EE$2,1,10),4,1)</f>
        <v>4</v>
      </c>
      <c r="EG742" s="108">
        <f>+IF(MID($J$10,1,10)=MID($EE$2,1,10),4,1)</f>
        <v>4</v>
      </c>
    </row>
    <row r="743" spans="76:137" x14ac:dyDescent="0.25">
      <c r="BX743" s="110"/>
      <c r="BY743" s="113">
        <v>203</v>
      </c>
      <c r="CA743" s="110"/>
      <c r="EE743" s="108">
        <f>+IF(MID($J$11,1,10)=MID($EE$3,1,10),2,1)</f>
        <v>2</v>
      </c>
      <c r="EG743" s="108">
        <f>+IF(MID($J$11,1,10)=MID($EE$3,1,10),2,1)</f>
        <v>2</v>
      </c>
    </row>
    <row r="744" spans="76:137" x14ac:dyDescent="0.25">
      <c r="BX744" s="110"/>
      <c r="BY744" s="113">
        <v>728</v>
      </c>
      <c r="CA744" s="110"/>
      <c r="EE744" s="108">
        <f>+IF(MID($J$10,1,10)=MID($EE$2,1,10),4,1)</f>
        <v>4</v>
      </c>
      <c r="EG744" s="108">
        <f>+IF(MID($J$10,1,10)=MID($EE$2,1,10),4,1)</f>
        <v>4</v>
      </c>
    </row>
    <row r="745" spans="76:137" x14ac:dyDescent="0.25">
      <c r="BX745" s="110"/>
      <c r="BY745" s="113">
        <v>29</v>
      </c>
      <c r="CA745" s="110"/>
      <c r="EE745" s="108">
        <f>+IF(MID($J$10,1,10)=MID($EE$2,1,10),1,2)</f>
        <v>1</v>
      </c>
      <c r="EG745" s="108">
        <f>+IF(MID($J$10,1,10)=MID($EE$2,1,10),1,2)</f>
        <v>1</v>
      </c>
    </row>
    <row r="746" spans="76:137" x14ac:dyDescent="0.25">
      <c r="BX746" s="110"/>
      <c r="BY746" s="113">
        <v>974</v>
      </c>
      <c r="CA746" s="110"/>
      <c r="EE746" s="108">
        <f>+IF(MID($J$10,1,10)=MID($EE$2,1,10),3,1)</f>
        <v>3</v>
      </c>
      <c r="EG746" s="108">
        <f>+IF(MID($J$10,1,10)=MID($EE$2,1,10),3,1)</f>
        <v>3</v>
      </c>
    </row>
    <row r="747" spans="76:137" x14ac:dyDescent="0.25">
      <c r="BX747" s="110"/>
      <c r="BY747" s="113">
        <v>194</v>
      </c>
      <c r="CA747" s="110"/>
      <c r="EE747" s="108">
        <f>+IF(MID($J$10,1,10)=MID($EE$2,1,10),1,2)</f>
        <v>1</v>
      </c>
      <c r="EG747" s="108">
        <f>+IF(MID($J$10,1,10)=MID($EE$2,1,10),1,2)</f>
        <v>1</v>
      </c>
    </row>
    <row r="748" spans="76:137" x14ac:dyDescent="0.25">
      <c r="BX748" s="110"/>
      <c r="BY748" s="113">
        <v>1136</v>
      </c>
      <c r="CA748" s="110"/>
      <c r="EE748" s="108">
        <f>+IF(MID($J$11,1,10)=MID($EE$3,1,10),2,1)</f>
        <v>2</v>
      </c>
      <c r="EG748" s="108">
        <f>+IF(MID($J$11,1,10)=MID($EE$3,1,10),2,1)</f>
        <v>2</v>
      </c>
    </row>
    <row r="749" spans="76:137" x14ac:dyDescent="0.25">
      <c r="BX749" s="110"/>
      <c r="BY749" s="113">
        <v>199</v>
      </c>
      <c r="CA749" s="110"/>
      <c r="EE749" s="108">
        <f>+IF(MID($J$10,1,10)=MID($EE$2,1,10),1,2)</f>
        <v>1</v>
      </c>
      <c r="EG749" s="108">
        <f>+IF(MID($J$10,1,10)=MID($EE$2,1,10),1,2)</f>
        <v>1</v>
      </c>
    </row>
    <row r="750" spans="76:137" x14ac:dyDescent="0.25">
      <c r="BX750" s="110"/>
      <c r="BY750" s="113">
        <v>192</v>
      </c>
      <c r="CA750" s="110"/>
      <c r="EE750" s="108">
        <f>+IF(MID($J$10,1,10)=MID($EE$2,1,10),0,1)</f>
        <v>0</v>
      </c>
      <c r="EG750" s="108">
        <f>+IF(MID($J$10,1,10)=MID($EE$2,1,10),0,1)</f>
        <v>0</v>
      </c>
    </row>
    <row r="751" spans="76:137" x14ac:dyDescent="0.25">
      <c r="BX751" s="110"/>
      <c r="BY751" s="113">
        <v>191</v>
      </c>
      <c r="CA751" s="110"/>
      <c r="EE751" s="108">
        <f>+IF(MID($J$10,1,10)=MID($EE$2,1,10),0,1)</f>
        <v>0</v>
      </c>
      <c r="EG751" s="108">
        <f>+IF(MID($J$10,1,10)=MID($EE$2,1,10),0,1)</f>
        <v>0</v>
      </c>
    </row>
    <row r="752" spans="76:137" x14ac:dyDescent="0.25">
      <c r="BX752" s="110"/>
      <c r="BY752" s="113">
        <v>725</v>
      </c>
      <c r="CA752" s="110"/>
      <c r="EE752" s="108">
        <f>+IF(MID($J$11,1,10)=MID($EE$3,1,10),2,1)</f>
        <v>2</v>
      </c>
      <c r="EG752" s="108">
        <f>+IF(MID($J$11,1,10)=MID($EE$3,1,10),2,1)</f>
        <v>2</v>
      </c>
    </row>
    <row r="753" spans="76:137" x14ac:dyDescent="0.25">
      <c r="BX753" s="110"/>
      <c r="BY753" s="113">
        <v>187</v>
      </c>
      <c r="CA753" s="110"/>
      <c r="EE753" s="108">
        <f>+IF(MID($J$10,1,10)=MID($EE$2,1,10),4,1)</f>
        <v>4</v>
      </c>
      <c r="EG753" s="108">
        <f>+IF(MID($J$10,1,10)=MID($EE$2,1,10),4,1)</f>
        <v>4</v>
      </c>
    </row>
    <row r="754" spans="76:137" x14ac:dyDescent="0.25">
      <c r="BX754" s="110"/>
      <c r="BY754" s="113">
        <v>477</v>
      </c>
      <c r="CA754" s="110"/>
      <c r="EE754" s="108">
        <f>+IF(MID($J$10,1,10)=MID($EE$2,1,10),0,1)</f>
        <v>0</v>
      </c>
      <c r="EG754" s="108">
        <f>+IF(MID($J$10,1,10)=MID($EE$2,1,10),0,1)</f>
        <v>0</v>
      </c>
    </row>
    <row r="755" spans="76:137" x14ac:dyDescent="0.25">
      <c r="BX755" s="110"/>
      <c r="BY755" s="113">
        <v>172</v>
      </c>
      <c r="CA755" s="110"/>
      <c r="EE755" s="108">
        <f>+IF(MID($J$11,1,10)=MID($EE$3,1,10),2,1)</f>
        <v>2</v>
      </c>
      <c r="EG755" s="108">
        <f>+IF(MID($J$11,1,10)=MID($EE$3,1,10),2,1)</f>
        <v>2</v>
      </c>
    </row>
    <row r="756" spans="76:137" x14ac:dyDescent="0.25">
      <c r="BX756" s="110"/>
      <c r="BY756" s="113">
        <v>457</v>
      </c>
      <c r="CA756" s="110"/>
      <c r="EE756" s="108">
        <f>+IF(MID($J$11,1,10)=MID($EE$3,1,10),2,1)</f>
        <v>2</v>
      </c>
      <c r="EG756" s="108">
        <f>+IF(MID($J$11,1,10)=MID($EE$3,1,10),2,1)</f>
        <v>2</v>
      </c>
    </row>
    <row r="757" spans="76:137" x14ac:dyDescent="0.25">
      <c r="BX757" s="110"/>
      <c r="BY757" s="113">
        <v>113</v>
      </c>
      <c r="CA757" s="110"/>
      <c r="EE757" s="108">
        <f>+IF(MID($J$10,1,10)=MID($EE$2,1,10),4,1)</f>
        <v>4</v>
      </c>
      <c r="EG757" s="108">
        <f>+IF(MID($J$10,1,10)=MID($EE$2,1,10),4,1)</f>
        <v>4</v>
      </c>
    </row>
    <row r="758" spans="76:137" x14ac:dyDescent="0.25">
      <c r="BX758" s="110"/>
      <c r="BY758" s="113">
        <v>958</v>
      </c>
      <c r="CA758" s="110"/>
      <c r="EE758" s="108">
        <f>+IF(MID($J$11,1,10)=MID($EE$3,1,10),2,1)</f>
        <v>2</v>
      </c>
      <c r="EG758" s="108">
        <f>+IF(MID($J$11,1,10)=MID($EE$3,1,10),2,1)</f>
        <v>2</v>
      </c>
    </row>
    <row r="759" spans="76:137" x14ac:dyDescent="0.25">
      <c r="BX759" s="110"/>
      <c r="BY759" s="113">
        <v>152</v>
      </c>
      <c r="CA759" s="110"/>
      <c r="EE759" s="108">
        <f>+IF(MID($J$14,1,5)=MID($EE$6,1,5),0,1)</f>
        <v>0</v>
      </c>
      <c r="EF759" s="137">
        <v>3</v>
      </c>
      <c r="EG759" s="108">
        <f>+IF(MID($J$14,1,5)=MID($EE$6,1,5),0,1)</f>
        <v>0</v>
      </c>
    </row>
    <row r="760" spans="76:137" x14ac:dyDescent="0.25">
      <c r="BX760" s="110"/>
      <c r="BY760" s="108">
        <v>11</v>
      </c>
      <c r="CA760" s="110"/>
      <c r="EE760" s="108">
        <f>+IF(MID($J$10,1,10)=MID($EE$2,1,10),1,2)</f>
        <v>1</v>
      </c>
      <c r="EG760" s="108">
        <f>+IF(MID($J$10,1,10)=MID($EE$2,1,10),1,2)</f>
        <v>1</v>
      </c>
    </row>
    <row r="761" spans="76:137" x14ac:dyDescent="0.25">
      <c r="BX761" s="110"/>
      <c r="BY761" s="113">
        <v>153</v>
      </c>
      <c r="CA761" s="110"/>
      <c r="EE761" s="108">
        <f>+IF(MID($J$10,1,10)=MID($EE$2,1,10),3,1)</f>
        <v>3</v>
      </c>
      <c r="EG761" s="108">
        <f>+IF(MID($J$10,1,10)=MID($EE$2,1,10),3,1)</f>
        <v>3</v>
      </c>
    </row>
    <row r="762" spans="76:137" x14ac:dyDescent="0.25">
      <c r="BX762" s="110"/>
      <c r="BY762" s="113">
        <v>246</v>
      </c>
      <c r="CA762" s="110"/>
      <c r="EE762" s="108">
        <f>+IF(MID($J$10,1,10)=MID($EE$2,1,10),1,2)</f>
        <v>1</v>
      </c>
      <c r="EG762" s="108">
        <f>+IF(MID($J$10,1,10)=MID($EE$2,1,10),1,2)</f>
        <v>1</v>
      </c>
    </row>
    <row r="763" spans="76:137" x14ac:dyDescent="0.25">
      <c r="BX763" s="110"/>
      <c r="BY763" s="113">
        <v>108</v>
      </c>
      <c r="CA763" s="110"/>
      <c r="EE763" s="108">
        <f>+IF(MID($J$11,1,10)=MID($EE$3,1,10),2,1)</f>
        <v>2</v>
      </c>
      <c r="EG763" s="108">
        <f>+IF(MID($J$11,1,10)=MID($EE$3,1,10),2,1)</f>
        <v>2</v>
      </c>
    </row>
    <row r="764" spans="76:137" x14ac:dyDescent="0.25">
      <c r="BX764" s="110"/>
      <c r="BY764" s="113">
        <v>177</v>
      </c>
      <c r="CA764" s="110"/>
      <c r="EE764" s="108">
        <f>+IF(MID($J$10,1,10)=MID($EE$2,1,10),1,2)</f>
        <v>1</v>
      </c>
      <c r="EG764" s="108">
        <f>+IF(MID($J$10,1,10)=MID($EE$2,1,10),1,2)</f>
        <v>1</v>
      </c>
    </row>
    <row r="765" spans="76:137" x14ac:dyDescent="0.25">
      <c r="BX765" s="110"/>
      <c r="BY765" s="113">
        <v>3</v>
      </c>
      <c r="CA765" s="110"/>
      <c r="EE765" s="108">
        <f>+IF(MID($J$10,1,10)=MID($EE$2,1,10),0,1)</f>
        <v>0</v>
      </c>
      <c r="EG765" s="108">
        <f>+IF(MID($J$10,1,10)=MID($EE$2,1,10),0,1)</f>
        <v>0</v>
      </c>
    </row>
    <row r="766" spans="76:137" x14ac:dyDescent="0.25">
      <c r="BX766" s="110"/>
      <c r="BY766" s="113">
        <v>193</v>
      </c>
      <c r="CA766" s="110"/>
      <c r="EE766" s="108">
        <f>+IF(MID($J$10,1,10)=MID($EE$2,1,10),0,1)</f>
        <v>0</v>
      </c>
      <c r="EG766" s="108">
        <f>+IF(MID($J$10,1,10)=MID($EE$2,1,10),0,1)</f>
        <v>0</v>
      </c>
    </row>
    <row r="767" spans="76:137" x14ac:dyDescent="0.25">
      <c r="BX767" s="110"/>
      <c r="BY767" s="113">
        <v>133</v>
      </c>
      <c r="CA767" s="110"/>
      <c r="EE767" s="108">
        <f>+IF(MID($J$10,1,10)=MID($EE$2,1,10),0,1)</f>
        <v>0</v>
      </c>
      <c r="EG767" s="108">
        <f>+IF(MID($J$10,1,10)=MID($EE$2,1,10),0,1)</f>
        <v>0</v>
      </c>
    </row>
    <row r="768" spans="76:137" x14ac:dyDescent="0.25">
      <c r="BX768" s="110"/>
      <c r="BY768" s="113">
        <v>196</v>
      </c>
      <c r="CA768" s="110"/>
      <c r="EE768" s="108">
        <f>+IF(MID($J$10,1,10)=MID($EE$2,1,10),1,2)</f>
        <v>1</v>
      </c>
      <c r="EG768" s="108">
        <f>+IF(MID($J$10,1,10)=MID($EE$2,1,10),1,2)</f>
        <v>1</v>
      </c>
    </row>
    <row r="769" spans="76:137" x14ac:dyDescent="0.25">
      <c r="BX769" s="110"/>
      <c r="BY769" s="113">
        <v>178</v>
      </c>
      <c r="CA769" s="110"/>
      <c r="EE769" s="108">
        <f>+IF(MID($J$10,1,10)=MID($EE$2,1,10),1,2)</f>
        <v>1</v>
      </c>
      <c r="EG769" s="108">
        <f>+IF(MID($J$10,1,10)=MID($EE$2,1,10),1,2)</f>
        <v>1</v>
      </c>
    </row>
    <row r="770" spans="76:137" x14ac:dyDescent="0.25">
      <c r="BX770" s="110"/>
      <c r="BY770" s="113">
        <v>107</v>
      </c>
      <c r="CA770" s="110"/>
      <c r="EE770" s="108">
        <f>+IF(MID($J$10,1,10)=MID($EE$2,1,10),3,1)</f>
        <v>3</v>
      </c>
      <c r="EG770" s="108">
        <f>+IF(MID($J$10,1,10)=MID($EE$2,1,10),3,1)</f>
        <v>3</v>
      </c>
    </row>
    <row r="771" spans="76:137" x14ac:dyDescent="0.25">
      <c r="BX771" s="110"/>
      <c r="BY771" s="113">
        <v>1034</v>
      </c>
      <c r="CA771" s="110"/>
      <c r="EE771" s="108">
        <f>+IF(MID($J$10,1,10)=MID($EE$2,1,10),3,1)</f>
        <v>3</v>
      </c>
      <c r="EG771" s="108">
        <f>+IF(MID($J$10,1,10)=MID($EE$2,1,10),3,1)</f>
        <v>3</v>
      </c>
    </row>
    <row r="772" spans="76:137" x14ac:dyDescent="0.25">
      <c r="BX772" s="110"/>
      <c r="BY772" s="113">
        <v>111</v>
      </c>
      <c r="CA772" s="110"/>
      <c r="EE772" s="108">
        <f>+IF(MID($J$10,1,10)=MID($EE$2,1,10),3,1)</f>
        <v>3</v>
      </c>
      <c r="EG772" s="108">
        <f>+IF(MID($J$10,1,10)=MID($EE$2,1,10),3,1)</f>
        <v>3</v>
      </c>
    </row>
    <row r="773" spans="76:137" x14ac:dyDescent="0.25">
      <c r="BX773" s="110"/>
      <c r="BY773" s="113">
        <v>1014</v>
      </c>
      <c r="CA773" s="110"/>
      <c r="EE773" s="108">
        <f>+IF(MID($J$10,1,10)=MID($EE$2,1,10),0,1)</f>
        <v>0</v>
      </c>
      <c r="EG773" s="108">
        <f>+IF(MID($J$10,1,10)=MID($EE$2,1,10),0,1)</f>
        <v>0</v>
      </c>
    </row>
    <row r="774" spans="76:137" x14ac:dyDescent="0.25">
      <c r="BX774" s="110"/>
      <c r="BY774" s="113">
        <v>112</v>
      </c>
      <c r="CA774" s="110"/>
      <c r="EE774" s="108">
        <f>+IF(MID($J$10,1,10)=MID($EE$2,1,10),1,2)</f>
        <v>1</v>
      </c>
      <c r="EG774" s="108">
        <f>+IF(MID($J$10,1,10)=MID($EE$2,1,10),1,2)</f>
        <v>1</v>
      </c>
    </row>
    <row r="775" spans="76:137" x14ac:dyDescent="0.25">
      <c r="BX775" s="110"/>
      <c r="BY775" s="142">
        <v>5</v>
      </c>
      <c r="CA775" s="110"/>
      <c r="EE775" s="108">
        <f>+IF(MID($J$10,1,10)=MID($EE$2,1,10),3,1)</f>
        <v>3</v>
      </c>
      <c r="EG775" s="108">
        <f>+IF(MID($J$10,1,10)=MID($EE$2,1,10),3,1)</f>
        <v>3</v>
      </c>
    </row>
    <row r="776" spans="76:137" x14ac:dyDescent="0.25">
      <c r="BX776" s="110"/>
      <c r="BY776" s="113">
        <v>104</v>
      </c>
      <c r="CA776" s="110"/>
      <c r="EE776" s="108">
        <f>+IF(MID($J$10,1,10)=MID($EE$2,1,10),3,1)</f>
        <v>3</v>
      </c>
      <c r="EG776" s="108">
        <f>+IF(MID($J$10,1,10)=MID($EE$2,1,10),3,1)</f>
        <v>3</v>
      </c>
    </row>
    <row r="777" spans="76:137" x14ac:dyDescent="0.25">
      <c r="BX777" s="110"/>
      <c r="BY777" s="113">
        <v>823</v>
      </c>
      <c r="CA777" s="110"/>
      <c r="EE777" s="108">
        <f>+IF(MID($J$10,1,10)=MID($EE$2,1,10),0,1)</f>
        <v>0</v>
      </c>
      <c r="EG777" s="108">
        <f>+IF(MID($J$10,1,10)=MID($EE$2,1,10),0,1)</f>
        <v>0</v>
      </c>
    </row>
    <row r="778" spans="76:137" x14ac:dyDescent="0.25">
      <c r="BX778" s="110"/>
      <c r="BY778" s="113">
        <v>487</v>
      </c>
      <c r="CA778" s="110"/>
      <c r="EE778" s="108">
        <f>+IF(MID($J$10,1,10)=MID($EE$2,1,10),3,1)</f>
        <v>3</v>
      </c>
      <c r="EG778" s="108">
        <f>+IF(MID($J$10,1,10)=MID($EE$2,1,10),3,1)</f>
        <v>3</v>
      </c>
    </row>
    <row r="779" spans="76:137" x14ac:dyDescent="0.25">
      <c r="BX779" s="110"/>
      <c r="BY779" s="113">
        <v>112</v>
      </c>
      <c r="CA779" s="110"/>
      <c r="EE779" s="108">
        <f>+IF(MID($J$10,1,10)=MID($EE$2,1,10),3,1)</f>
        <v>3</v>
      </c>
      <c r="EG779" s="108">
        <f>+IF(MID($J$10,1,10)=MID($EE$2,1,10),3,1)</f>
        <v>3</v>
      </c>
    </row>
    <row r="780" spans="76:137" x14ac:dyDescent="0.25">
      <c r="BX780" s="110"/>
      <c r="BY780" s="113">
        <v>473</v>
      </c>
      <c r="CA780" s="110"/>
      <c r="EE780" s="108">
        <f>+IF(MID($J$10,1,10)=MID($EE$2,1,10),3,1)</f>
        <v>3</v>
      </c>
      <c r="EG780" s="108">
        <f>+IF(MID($J$10,1,10)=MID($EE$2,1,10),3,1)</f>
        <v>3</v>
      </c>
    </row>
    <row r="781" spans="76:137" x14ac:dyDescent="0.25">
      <c r="BX781" s="110"/>
      <c r="BY781" s="113">
        <v>175</v>
      </c>
      <c r="CA781" s="110"/>
      <c r="EE781" s="108">
        <f>+IF(MID($J$10,1,10)=MID($EE$2,1,10),1,2)</f>
        <v>1</v>
      </c>
      <c r="EG781" s="108">
        <f>+IF(MID($J$10,1,10)=MID($EE$2,1,10),1,2)</f>
        <v>1</v>
      </c>
    </row>
    <row r="782" spans="76:137" x14ac:dyDescent="0.25">
      <c r="BX782" s="110"/>
      <c r="BY782" s="113">
        <v>351</v>
      </c>
      <c r="CA782" s="110"/>
      <c r="EE782" s="108">
        <f>+IF(MID($J$11,1,10)=MID($EE$3,1,10),2,1)</f>
        <v>2</v>
      </c>
      <c r="EG782" s="108">
        <f>+IF(MID($J$11,1,10)=MID($EE$3,1,10),2,1)</f>
        <v>2</v>
      </c>
    </row>
    <row r="783" spans="76:137" x14ac:dyDescent="0.25">
      <c r="BX783" s="110"/>
      <c r="BY783" s="113">
        <v>187</v>
      </c>
      <c r="CA783" s="110"/>
      <c r="EE783" s="108">
        <f>+IF(MID($J$10,1,10)=MID($EE$2,1,10),4,1)</f>
        <v>4</v>
      </c>
      <c r="EG783" s="108">
        <f>+IF(MID($J$10,1,10)=MID($EE$2,1,10),4,1)</f>
        <v>4</v>
      </c>
    </row>
    <row r="784" spans="76:137" x14ac:dyDescent="0.25">
      <c r="BX784" s="110"/>
      <c r="BY784" s="113">
        <v>193</v>
      </c>
      <c r="CA784" s="110"/>
      <c r="EE784" s="108">
        <f>+IF(MID($J$10,1,10)=MID($EE$2,1,10),0,1)</f>
        <v>0</v>
      </c>
      <c r="EG784" s="108">
        <f>+IF(MID($J$10,1,10)=MID($EE$2,1,10),0,1)</f>
        <v>0</v>
      </c>
    </row>
    <row r="785" spans="76:137" x14ac:dyDescent="0.25">
      <c r="BX785" s="110"/>
      <c r="BY785" s="113">
        <v>179</v>
      </c>
      <c r="CA785" s="110"/>
      <c r="EE785" s="108">
        <f>+IF(MID($J$11,1,10)=MID($EE$3,1,10),2,1)</f>
        <v>2</v>
      </c>
      <c r="EG785" s="108">
        <f>+IF(MID($J$11,1,10)=MID($EE$3,1,10),2,1)</f>
        <v>2</v>
      </c>
    </row>
    <row r="786" spans="76:137" x14ac:dyDescent="0.25">
      <c r="BX786" s="110"/>
      <c r="BY786" s="113">
        <v>97</v>
      </c>
      <c r="CA786" s="110"/>
      <c r="EE786" s="108">
        <f>+IF(MID($J$11,1,10)=MID($EE$3,1,10),2,1)</f>
        <v>2</v>
      </c>
      <c r="EG786" s="108">
        <f>+IF(MID($J$11,1,10)=MID($EE$3,1,10),2,1)</f>
        <v>2</v>
      </c>
    </row>
    <row r="787" spans="76:137" x14ac:dyDescent="0.25">
      <c r="BX787" s="110"/>
      <c r="BY787" s="113">
        <v>121</v>
      </c>
      <c r="CA787" s="110"/>
      <c r="EE787" s="108">
        <f>+IF(MID($J$10,1,10)=MID($EE$2,1,10),4,1)</f>
        <v>4</v>
      </c>
      <c r="EG787" s="108">
        <f>+IF(MID($J$10,1,10)=MID($EE$2,1,10),4,1)</f>
        <v>4</v>
      </c>
    </row>
    <row r="788" spans="76:137" x14ac:dyDescent="0.25">
      <c r="BX788" s="110"/>
      <c r="BY788" s="113">
        <v>587</v>
      </c>
      <c r="CA788" s="110"/>
      <c r="EE788" s="108">
        <f>+IF(MID($J$11,1,10)=MID($EE$3,1,10),2,1)</f>
        <v>2</v>
      </c>
      <c r="EG788" s="108">
        <f>+IF(MID($J$11,1,10)=MID($EE$3,1,10),2,1)</f>
        <v>2</v>
      </c>
    </row>
    <row r="789" spans="76:137" x14ac:dyDescent="0.25">
      <c r="BX789" s="110"/>
      <c r="BY789" s="113">
        <v>190</v>
      </c>
      <c r="CA789" s="110"/>
      <c r="EE789" s="108">
        <f>+IF(MID($J$10,1,10)=MID($EE$2,1,10),4,1)</f>
        <v>4</v>
      </c>
      <c r="EG789" s="108">
        <f>+IF(MID($J$10,1,10)=MID($EE$2,1,10),4,1)</f>
        <v>4</v>
      </c>
    </row>
    <row r="790" spans="76:137" x14ac:dyDescent="0.25">
      <c r="BX790" s="110"/>
      <c r="BY790" s="113">
        <v>102</v>
      </c>
      <c r="CA790" s="110"/>
      <c r="EE790" s="108">
        <f>+IF(MID($J$10,1,10)=MID($EE$2,1,10),1,2)</f>
        <v>1</v>
      </c>
      <c r="EG790" s="108">
        <f>+IF(MID($J$10,1,10)=MID($EE$2,1,10),1,2)</f>
        <v>1</v>
      </c>
    </row>
    <row r="791" spans="76:137" x14ac:dyDescent="0.25">
      <c r="BX791" s="110"/>
      <c r="BY791" s="108">
        <v>40</v>
      </c>
      <c r="CA791" s="110"/>
      <c r="EE791" s="108">
        <f>+IF(MID($J$10,1,10)=MID($EE$2,1,10),3,1)</f>
        <v>3</v>
      </c>
      <c r="EG791" s="108">
        <f>+IF(MID($J$10,1,10)=MID($EE$2,1,10),3,1)</f>
        <v>3</v>
      </c>
    </row>
    <row r="792" spans="76:137" x14ac:dyDescent="0.25">
      <c r="BX792" s="110"/>
      <c r="BY792" s="143">
        <v>31</v>
      </c>
      <c r="CA792" s="110"/>
      <c r="EE792" s="108">
        <f>+IF(MID($J$10,1,10)=MID($EE$2,1,10),1,2)</f>
        <v>1</v>
      </c>
      <c r="EG792" s="108">
        <f>+IF(MID($J$10,1,10)=MID($EE$2,1,10),1,2)</f>
        <v>1</v>
      </c>
    </row>
    <row r="793" spans="76:137" x14ac:dyDescent="0.25">
      <c r="BX793" s="110"/>
      <c r="BY793" s="113">
        <v>171</v>
      </c>
      <c r="CA793" s="110"/>
      <c r="EE793" s="108">
        <f>+IF(MID($J$11,1,10)=MID($EE$3,1,10),2,1)</f>
        <v>2</v>
      </c>
      <c r="EG793" s="108">
        <f>+IF(MID($J$11,1,10)=MID($EE$3,1,10),2,1)</f>
        <v>2</v>
      </c>
    </row>
    <row r="794" spans="76:137" x14ac:dyDescent="0.25">
      <c r="BX794" s="110"/>
      <c r="BY794" s="113">
        <v>516</v>
      </c>
      <c r="CA794" s="110"/>
      <c r="EE794" s="108">
        <f>+IF(MID($J$10,1,10)=MID($EE$2,1,10),1,2)</f>
        <v>1</v>
      </c>
      <c r="EG794" s="108">
        <f>+IF(MID($J$10,1,10)=MID($EE$2,1,10),1,2)</f>
        <v>1</v>
      </c>
    </row>
    <row r="795" spans="76:137" x14ac:dyDescent="0.25">
      <c r="BX795" s="110"/>
      <c r="BY795" s="113">
        <v>142</v>
      </c>
      <c r="CA795" s="110"/>
      <c r="EE795" s="108">
        <f>+IF(MID($J$10,1,10)=MID($EE$2,1,10),0,1)</f>
        <v>0</v>
      </c>
      <c r="EG795" s="108">
        <f>+IF(MID($J$10,1,10)=MID($EE$2,1,10),0,1)</f>
        <v>0</v>
      </c>
    </row>
    <row r="796" spans="76:137" x14ac:dyDescent="0.25">
      <c r="BX796" s="110"/>
      <c r="BY796" s="113">
        <v>181</v>
      </c>
      <c r="CA796" s="110"/>
      <c r="EE796" s="108">
        <f>+IF(MID($J$10,1,10)=MID($EE$2,1,10),0,1)</f>
        <v>0</v>
      </c>
      <c r="EG796" s="108">
        <f>+IF(MID($J$10,1,10)=MID($EE$2,1,10),0,1)</f>
        <v>0</v>
      </c>
    </row>
    <row r="797" spans="76:137" x14ac:dyDescent="0.25">
      <c r="BX797" s="110"/>
      <c r="BY797" s="113">
        <v>180</v>
      </c>
      <c r="CA797" s="110"/>
      <c r="EE797" s="108">
        <f>+IF(MID($J$10,1,10)=MID($EE$2,1,10),0,1)</f>
        <v>0</v>
      </c>
      <c r="EG797" s="108">
        <f>+IF(MID($J$10,1,10)=MID($EE$2,1,10),0,1)</f>
        <v>0</v>
      </c>
    </row>
    <row r="798" spans="76:137" x14ac:dyDescent="0.25">
      <c r="BX798" s="110"/>
      <c r="BY798" s="113">
        <v>653</v>
      </c>
      <c r="CA798" s="110"/>
      <c r="EE798" s="108">
        <f>+IF(MID($J$10,1,10)=MID($EE$2,1,10),1,2)</f>
        <v>1</v>
      </c>
      <c r="EG798" s="108">
        <f>+IF(MID($J$10,1,10)=MID($EE$2,1,10),1,2)</f>
        <v>1</v>
      </c>
    </row>
    <row r="799" spans="76:137" x14ac:dyDescent="0.25">
      <c r="BX799" s="110"/>
      <c r="BY799" s="113">
        <v>162</v>
      </c>
      <c r="CA799" s="110"/>
      <c r="EE799" s="108">
        <f>+IF(MID($J$10,1,10)=MID($EE$2,1,10),1,2)</f>
        <v>1</v>
      </c>
      <c r="EG799" s="108">
        <f>+IF(MID($J$10,1,10)=MID($EE$2,1,10),1,2)</f>
        <v>1</v>
      </c>
    </row>
    <row r="800" spans="76:137" x14ac:dyDescent="0.25">
      <c r="BX800" s="110"/>
      <c r="BY800" s="113">
        <v>137</v>
      </c>
      <c r="CA800" s="110"/>
      <c r="EE800" s="108">
        <f>+IF(MID($J$10,1,10)=MID($EE$2,1,10),3,1)</f>
        <v>3</v>
      </c>
      <c r="EG800" s="108">
        <f>+IF(MID($J$10,1,10)=MID($EE$2,1,10),3,1)</f>
        <v>3</v>
      </c>
    </row>
    <row r="801" spans="76:137" x14ac:dyDescent="0.25">
      <c r="BX801" s="110"/>
      <c r="BY801" s="113">
        <v>157</v>
      </c>
      <c r="CA801" s="110"/>
      <c r="EE801" s="108">
        <f>+IF(MID($J$10,1,10)=MID($EE$2,1,10),3,1)</f>
        <v>3</v>
      </c>
      <c r="EG801" s="108">
        <f>+IF(MID($J$10,1,10)=MID($EE$2,1,10),3,1)</f>
        <v>3</v>
      </c>
    </row>
    <row r="802" spans="76:137" x14ac:dyDescent="0.25">
      <c r="BX802" s="110"/>
      <c r="BY802" s="113">
        <v>164</v>
      </c>
      <c r="CA802" s="110"/>
      <c r="EE802" s="108">
        <f>+IF(MID($J$10,1,10)=MID($EE$2,1,10),3,1)</f>
        <v>3</v>
      </c>
      <c r="EG802" s="108">
        <f>+IF(MID($J$10,1,10)=MID($EE$2,1,10),3,1)</f>
        <v>3</v>
      </c>
    </row>
    <row r="803" spans="76:137" x14ac:dyDescent="0.25">
      <c r="BX803" s="110"/>
      <c r="BY803" s="113">
        <v>144</v>
      </c>
      <c r="CA803" s="110"/>
      <c r="EE803" s="108">
        <f>+IF(MID($J$10,1,10)=MID($EE$2,1,10),0,1)</f>
        <v>0</v>
      </c>
      <c r="EG803" s="108">
        <f>+IF(MID($J$10,1,10)=MID($EE$2,1,10),0,1)</f>
        <v>0</v>
      </c>
    </row>
    <row r="804" spans="76:137" x14ac:dyDescent="0.25">
      <c r="BX804" s="110"/>
      <c r="BY804" s="113">
        <v>135</v>
      </c>
      <c r="CA804" s="110"/>
      <c r="EE804" s="108">
        <f>+IF(MID($J$10,1,10)=MID($EE$2,1,10),1,2)</f>
        <v>1</v>
      </c>
      <c r="EG804" s="108">
        <f>+IF(MID($J$10,1,10)=MID($EE$2,1,10),1,2)</f>
        <v>1</v>
      </c>
    </row>
    <row r="805" spans="76:137" x14ac:dyDescent="0.25">
      <c r="BX805" s="110"/>
      <c r="BY805" s="113">
        <v>139</v>
      </c>
      <c r="CA805" s="110"/>
      <c r="EE805" s="108">
        <f>+IF(MID($J$10,1,10)=MID($EE$2,1,10),3,1)</f>
        <v>3</v>
      </c>
      <c r="EG805" s="108">
        <f>+IF(MID($J$10,1,10)=MID($EE$2,1,10),3,1)</f>
        <v>3</v>
      </c>
    </row>
    <row r="806" spans="76:137" x14ac:dyDescent="0.25">
      <c r="BX806" s="110"/>
      <c r="BY806" s="113">
        <v>185</v>
      </c>
      <c r="CA806" s="110"/>
      <c r="EE806" s="108">
        <f>+IF(MID($J$10,1,10)=MID($EE$2,1,10),3,1)</f>
        <v>3</v>
      </c>
      <c r="EG806" s="108">
        <f>+IF(MID($J$10,1,10)=MID($EE$2,1,10),3,1)</f>
        <v>3</v>
      </c>
    </row>
    <row r="807" spans="76:137" x14ac:dyDescent="0.25">
      <c r="BX807" s="110"/>
      <c r="BY807" s="113">
        <v>199</v>
      </c>
      <c r="CA807" s="110"/>
      <c r="EE807" s="108">
        <f>+IF(MID($J$10,1,10)=MID($EE$2,1,10),0,1)</f>
        <v>0</v>
      </c>
      <c r="EG807" s="108">
        <f>+IF(MID($J$10,1,10)=MID($EE$2,1,10),0,1)</f>
        <v>0</v>
      </c>
    </row>
    <row r="808" spans="76:137" x14ac:dyDescent="0.25">
      <c r="BX808" s="110"/>
      <c r="BY808" s="113">
        <v>29</v>
      </c>
      <c r="CA808" s="110"/>
      <c r="EE808" s="108">
        <f>+IF(MID($J$10,1,10)=MID($EE$2,1,10),3,1)</f>
        <v>3</v>
      </c>
      <c r="EG808" s="108">
        <f>+IF(MID($J$10,1,10)=MID($EE$2,1,10),3,1)</f>
        <v>3</v>
      </c>
    </row>
    <row r="809" spans="76:137" x14ac:dyDescent="0.25">
      <c r="BX809" s="110"/>
      <c r="BY809" s="113">
        <v>147</v>
      </c>
      <c r="CA809" s="110"/>
      <c r="EE809" s="108">
        <f>+IF(MID($J$10,1,10)=MID($EE$2,1,10),3,1)</f>
        <v>3</v>
      </c>
      <c r="EG809" s="108">
        <f>+IF(MID($J$10,1,10)=MID($EE$2,1,10),3,1)</f>
        <v>3</v>
      </c>
    </row>
    <row r="810" spans="76:137" x14ac:dyDescent="0.25">
      <c r="BX810" s="110"/>
      <c r="BY810" s="113">
        <v>140</v>
      </c>
      <c r="CA810" s="110"/>
      <c r="EE810" s="108">
        <f>+IF(MID($J$10,1,10)=MID($EE$2,1,10),3,1)</f>
        <v>3</v>
      </c>
      <c r="EG810" s="108">
        <f>+IF(MID($J$10,1,10)=MID($EE$2,1,10),3,1)</f>
        <v>3</v>
      </c>
    </row>
    <row r="811" spans="76:137" x14ac:dyDescent="0.25">
      <c r="BX811" s="110"/>
      <c r="BY811" s="113">
        <v>129</v>
      </c>
      <c r="CA811" s="110"/>
      <c r="EE811" s="108">
        <f>+IF(MID($J$10,1,10)=MID($EE$2,1,10),1,2)</f>
        <v>1</v>
      </c>
      <c r="EG811" s="108">
        <f>+IF(MID($J$10,1,10)=MID($EE$2,1,10),1,2)</f>
        <v>1</v>
      </c>
    </row>
    <row r="812" spans="76:137" x14ac:dyDescent="0.25">
      <c r="BX812" s="110"/>
      <c r="BY812" s="113">
        <v>169</v>
      </c>
      <c r="CA812" s="110"/>
      <c r="EE812" s="108">
        <f>+IF(MID($J$11,1,10)=MID($EE$3,1,10),2,1)</f>
        <v>2</v>
      </c>
      <c r="EG812" s="108">
        <f>+IF(MID($J$11,1,10)=MID($EE$3,1,10),2,1)</f>
        <v>2</v>
      </c>
    </row>
    <row r="813" spans="76:137" x14ac:dyDescent="0.25">
      <c r="BX813" s="110"/>
      <c r="BY813" s="113">
        <v>133</v>
      </c>
      <c r="CA813" s="110"/>
      <c r="EE813" s="108">
        <f>+IF(MID($J$10,1,10)=MID($EE$2,1,10),4,1)</f>
        <v>4</v>
      </c>
      <c r="EG813" s="108">
        <f>+IF(MID($J$10,1,10)=MID($EE$2,1,10),4,1)</f>
        <v>4</v>
      </c>
    </row>
    <row r="814" spans="76:137" x14ac:dyDescent="0.25">
      <c r="BX814" s="110"/>
      <c r="BY814" s="113">
        <v>166</v>
      </c>
      <c r="CA814" s="110"/>
      <c r="EE814" s="108">
        <f>+IF(MID($J$10,1,10)=MID($EE$2,1,10),0,1)</f>
        <v>0</v>
      </c>
      <c r="EG814" s="108">
        <f>+IF(MID($J$10,1,10)=MID($EE$2,1,10),0,1)</f>
        <v>0</v>
      </c>
    </row>
    <row r="815" spans="76:137" x14ac:dyDescent="0.25">
      <c r="BX815" s="110"/>
      <c r="BY815" s="113">
        <v>109</v>
      </c>
      <c r="CA815" s="110"/>
      <c r="EE815" s="108">
        <f>+IF(MID($J$11,1,10)=MID($EE$3,1,10),2,1)</f>
        <v>2</v>
      </c>
      <c r="EG815" s="108">
        <f>+IF(MID($J$11,1,10)=MID($EE$3,1,10),2,1)</f>
        <v>2</v>
      </c>
    </row>
    <row r="816" spans="76:137" x14ac:dyDescent="0.25">
      <c r="BX816" s="110"/>
      <c r="BY816" s="113">
        <v>107</v>
      </c>
      <c r="CA816" s="110"/>
      <c r="EE816" s="108">
        <f>+IF(MID($J$11,1,10)=MID($EE$3,1,10),2,1)</f>
        <v>2</v>
      </c>
      <c r="EG816" s="108">
        <f>+IF(MID($J$11,1,10)=MID($EE$3,1,10),2,1)</f>
        <v>2</v>
      </c>
    </row>
    <row r="817" spans="76:137" x14ac:dyDescent="0.25">
      <c r="BX817" s="110"/>
      <c r="BY817" s="113">
        <v>131</v>
      </c>
      <c r="CA817" s="110"/>
      <c r="EE817" s="108">
        <f>+IF(MID($J$10,1,10)=MID($EE$2,1,10),4,1)</f>
        <v>4</v>
      </c>
      <c r="EG817" s="108">
        <f>+IF(MID($J$10,1,10)=MID($EE$2,1,10),4,1)</f>
        <v>4</v>
      </c>
    </row>
    <row r="818" spans="76:137" x14ac:dyDescent="0.25">
      <c r="BX818" s="110"/>
      <c r="BY818" s="113">
        <v>166</v>
      </c>
      <c r="CA818" s="110"/>
      <c r="EE818" s="108">
        <f>+IF(MID($J$11,1,10)=MID($EE$3,1,10),2,1)</f>
        <v>2</v>
      </c>
      <c r="EG818" s="108">
        <f>+IF(MID($J$11,1,10)=MID($EE$3,1,10),2,1)</f>
        <v>2</v>
      </c>
    </row>
    <row r="819" spans="76:137" x14ac:dyDescent="0.25">
      <c r="BX819" s="110"/>
      <c r="BY819" s="113">
        <v>204</v>
      </c>
      <c r="CA819" s="110"/>
      <c r="EE819" s="108">
        <f>+IF(MID($J$10,1,10)=MID($EE$2,1,10),4,1)</f>
        <v>4</v>
      </c>
      <c r="EG819" s="108">
        <f>+IF(MID($J$10,1,10)=MID($EE$2,1,10),4,1)</f>
        <v>4</v>
      </c>
    </row>
    <row r="820" spans="76:137" x14ac:dyDescent="0.25">
      <c r="BX820" s="110"/>
      <c r="BY820" s="113">
        <v>181</v>
      </c>
      <c r="CA820" s="110"/>
      <c r="EE820" s="108">
        <f>+IF(MID($J$10,1,10)=MID($EE$2,1,10),1,2)</f>
        <v>1</v>
      </c>
      <c r="EG820" s="108">
        <f>+IF(MID($J$10,1,10)=MID($EE$2,1,10),1,2)</f>
        <v>1</v>
      </c>
    </row>
    <row r="821" spans="76:137" x14ac:dyDescent="0.25">
      <c r="BX821" s="110"/>
      <c r="BY821" s="113">
        <v>105</v>
      </c>
      <c r="CA821" s="110"/>
      <c r="EE821" s="108">
        <f>+IF(MID($J$10,1,10)=MID($EE$2,1,10),3,1)</f>
        <v>3</v>
      </c>
      <c r="EG821" s="108">
        <f>+IF(MID($J$10,1,10)=MID($EE$2,1,10),3,1)</f>
        <v>3</v>
      </c>
    </row>
    <row r="822" spans="76:137" x14ac:dyDescent="0.25">
      <c r="BX822" s="110"/>
      <c r="BY822" s="113">
        <v>113</v>
      </c>
      <c r="CA822" s="110"/>
      <c r="EE822" s="108">
        <f>+IF(MID($J$10,1,10)=MID($EE$2,1,10),1,2)</f>
        <v>1</v>
      </c>
      <c r="EG822" s="108">
        <f>+IF(MID($J$10,1,10)=MID($EE$2,1,10),1,2)</f>
        <v>1</v>
      </c>
    </row>
    <row r="823" spans="76:137" x14ac:dyDescent="0.25">
      <c r="BX823" s="110"/>
      <c r="BY823" s="113">
        <v>267</v>
      </c>
      <c r="CA823" s="110"/>
      <c r="EE823" s="108">
        <f>+IF(MID($J$11,1,10)=MID($EE$3,1,10),2,1)</f>
        <v>2</v>
      </c>
      <c r="EG823" s="108">
        <f>+IF(MID($J$11,1,10)=MID($EE$3,1,10),2,1)</f>
        <v>2</v>
      </c>
    </row>
    <row r="824" spans="76:137" x14ac:dyDescent="0.25">
      <c r="BX824" s="110"/>
      <c r="BY824" s="113">
        <v>104</v>
      </c>
      <c r="CA824" s="110"/>
      <c r="EE824" s="108">
        <f>+IF(MID($J$10,1,10)=MID($EE$2,1,10),1,2)</f>
        <v>1</v>
      </c>
      <c r="EG824" s="108">
        <f>+IF(MID($J$10,1,10)=MID($EE$2,1,10),1,2)</f>
        <v>1</v>
      </c>
    </row>
    <row r="825" spans="76:137" x14ac:dyDescent="0.25">
      <c r="BX825" s="110"/>
      <c r="BY825" s="113">
        <v>747</v>
      </c>
      <c r="CA825" s="110"/>
      <c r="EE825" s="108">
        <f>+IF(MID($J$10,1,10)=MID($EE$2,1,10),0,1)</f>
        <v>0</v>
      </c>
      <c r="EG825" s="108">
        <f>+IF(MID($J$10,1,10)=MID($EE$2,1,10),0,1)</f>
        <v>0</v>
      </c>
    </row>
    <row r="826" spans="76:137" x14ac:dyDescent="0.25">
      <c r="BX826" s="110"/>
      <c r="BY826" s="113">
        <v>147</v>
      </c>
      <c r="CA826" s="110"/>
      <c r="EE826" s="108">
        <f>+IF(MID($J$10,1,10)=MID($EE$2,1,10),0,1)</f>
        <v>0</v>
      </c>
      <c r="EF826" s="137">
        <v>10</v>
      </c>
      <c r="EG826" s="108">
        <f>+IF(MID($J$10,1,10)=MID($EE$2,1,10),0,1)</f>
        <v>0</v>
      </c>
    </row>
    <row r="827" spans="76:137" x14ac:dyDescent="0.25">
      <c r="BX827" s="110"/>
      <c r="BY827" s="113">
        <v>145</v>
      </c>
      <c r="CA827" s="110"/>
      <c r="EE827" s="108">
        <f>+IF(MID($J$10,1,10)=MID($EE$2,1,10),0,1)</f>
        <v>0</v>
      </c>
      <c r="EG827" s="108">
        <f>+IF(MID($J$10,1,10)=MID($EE$2,1,10),0,1)</f>
        <v>0</v>
      </c>
    </row>
    <row r="828" spans="76:137" x14ac:dyDescent="0.25">
      <c r="BX828" s="111"/>
      <c r="BY828" s="113">
        <v>199</v>
      </c>
      <c r="CA828" s="111"/>
      <c r="EE828" s="108">
        <f>+IF(MID($J$14,1,5)=MID($EE$6,1,5),0,1)</f>
        <v>0</v>
      </c>
      <c r="EF828" s="139">
        <v>40916</v>
      </c>
      <c r="EG828" s="108">
        <f>+IF(MID($J$14,1,5)=MID($EE$6,1,5),0,1)</f>
        <v>0</v>
      </c>
    </row>
    <row r="829" spans="76:137" x14ac:dyDescent="0.25">
      <c r="BX829" s="110"/>
      <c r="BY829" s="113">
        <v>537</v>
      </c>
      <c r="CA829" s="110"/>
      <c r="EE829" s="108">
        <f>+IF(MID($J$14,1,5)=MID($EE$6,1,5),0,1)</f>
        <v>0</v>
      </c>
      <c r="EF829" s="137">
        <v>6</v>
      </c>
      <c r="EG829" s="108">
        <f>+IF(MID($J$14,1,5)=MID($EE$6,1,5),0,1)</f>
        <v>0</v>
      </c>
    </row>
    <row r="830" spans="76:137" x14ac:dyDescent="0.25">
      <c r="BX830" s="110"/>
      <c r="BY830" s="108">
        <v>91</v>
      </c>
      <c r="CA830" s="110"/>
      <c r="EE830" s="108">
        <f>+IF(MID($J$10,1,10)=MID($EE$2,1,10),3,1)</f>
        <v>3</v>
      </c>
      <c r="EG830" s="108">
        <f>+IF(MID($J$10,1,10)=MID($EE$2,1,10),3,1)</f>
        <v>3</v>
      </c>
    </row>
    <row r="831" spans="76:137" x14ac:dyDescent="0.25">
      <c r="BX831" s="110"/>
      <c r="BY831" s="113">
        <v>354</v>
      </c>
      <c r="CA831" s="110"/>
      <c r="EE831" s="108">
        <f>+IF(MID($J$14,1,5)=MID($EE$6,1,5),0,1)</f>
        <v>0</v>
      </c>
      <c r="EF831" s="137">
        <v>9</v>
      </c>
      <c r="EG831" s="108">
        <f>+IF(MID($J$14,1,5)=MID($EE$6,1,5),0,1)</f>
        <v>0</v>
      </c>
    </row>
    <row r="832" spans="76:137" x14ac:dyDescent="0.25">
      <c r="BX832" s="110"/>
      <c r="BY832" s="108">
        <v>5</v>
      </c>
      <c r="CA832" s="110"/>
      <c r="EE832" s="108">
        <f>+IF(MID($J$10,1,10)=MID($EE$2,1,10),3,1)</f>
        <v>3</v>
      </c>
      <c r="EG832" s="108">
        <f>+IF(MID($J$10,1,10)=MID($EE$2,1,10),3,1)</f>
        <v>3</v>
      </c>
    </row>
    <row r="833" spans="76:137" x14ac:dyDescent="0.25">
      <c r="BX833" s="111"/>
      <c r="BY833" s="108">
        <v>43</v>
      </c>
      <c r="CA833" s="111"/>
      <c r="EE833" s="108">
        <f>+IF(MID($J$10,1,10)=MID($EE$2,1,10),0,1)</f>
        <v>0</v>
      </c>
      <c r="EF833" s="139">
        <v>40947</v>
      </c>
      <c r="EG833" s="108">
        <f>+IF(MID($J$10,1,10)=MID($EE$2,1,10),0,1)</f>
        <v>0</v>
      </c>
    </row>
    <row r="834" spans="76:137" x14ac:dyDescent="0.25">
      <c r="BX834" s="110"/>
      <c r="BY834" s="113">
        <v>125</v>
      </c>
      <c r="CA834" s="110"/>
      <c r="EE834" s="108">
        <f>+IF(MID($J$14,1,5)=MID($EE$6,1,5),0,1)</f>
        <v>0</v>
      </c>
      <c r="EF834" s="137">
        <v>5</v>
      </c>
      <c r="EG834" s="108">
        <f>+IF(MID($J$14,1,5)=MID($EE$6,1,5),0,1)</f>
        <v>0</v>
      </c>
    </row>
    <row r="835" spans="76:137" x14ac:dyDescent="0.25">
      <c r="BX835" s="110"/>
      <c r="BY835" s="113">
        <v>869</v>
      </c>
      <c r="CA835" s="110"/>
      <c r="EE835" s="108">
        <f>+IF(MID($J$10,1,10)=MID($EE$2,1,10),3,1)</f>
        <v>3</v>
      </c>
      <c r="EG835" s="108">
        <f>+IF(MID($J$10,1,10)=MID($EE$2,1,10),3,1)</f>
        <v>3</v>
      </c>
    </row>
    <row r="836" spans="76:137" x14ac:dyDescent="0.25">
      <c r="BX836" s="110"/>
      <c r="BY836" s="113">
        <v>985</v>
      </c>
      <c r="CA836" s="110"/>
      <c r="EE836" s="108">
        <f>+IF(MID($J$10,1,10)=MID($EE$2,1,10),3,1)</f>
        <v>3</v>
      </c>
      <c r="EG836" s="108">
        <f>+IF(MID($J$10,1,10)=MID($EE$2,1,10),3,1)</f>
        <v>3</v>
      </c>
    </row>
    <row r="837" spans="76:137" x14ac:dyDescent="0.25">
      <c r="BX837" s="110"/>
      <c r="BY837" s="113">
        <v>166</v>
      </c>
      <c r="CA837" s="110"/>
      <c r="EE837" s="108">
        <f>+IF(MID($J$10,1,10)=MID($EE$2,1,10),0,1)</f>
        <v>0</v>
      </c>
      <c r="EG837" s="108">
        <f>+IF(MID($J$10,1,10)=MID($EE$2,1,10),0,1)</f>
        <v>0</v>
      </c>
    </row>
    <row r="838" spans="76:137" x14ac:dyDescent="0.25">
      <c r="BX838" s="110"/>
      <c r="BY838" s="113">
        <v>936</v>
      </c>
      <c r="CA838" s="110"/>
      <c r="EE838" s="108">
        <f>+IF(MID($J$10,1,10)=MID($EE$2,1,10),3,1)</f>
        <v>3</v>
      </c>
      <c r="EG838" s="108">
        <f>+IF(MID($J$10,1,10)=MID($EE$2,1,10),3,1)</f>
        <v>3</v>
      </c>
    </row>
    <row r="839" spans="76:137" x14ac:dyDescent="0.25">
      <c r="BX839" s="110"/>
      <c r="BY839" s="113">
        <v>1</v>
      </c>
      <c r="CA839" s="110"/>
      <c r="EE839" s="108">
        <f>+IF(MID($J$10,1,10)=MID($EE$2,1,10),3,1)</f>
        <v>3</v>
      </c>
      <c r="EG839" s="108">
        <f>+IF(MID($J$10,1,10)=MID($EE$2,1,10),3,1)</f>
        <v>3</v>
      </c>
    </row>
    <row r="840" spans="76:137" x14ac:dyDescent="0.25">
      <c r="BX840" s="110"/>
      <c r="BY840" s="113">
        <v>222</v>
      </c>
      <c r="CA840" s="110"/>
      <c r="EE840" s="108">
        <f>+IF(MID($J$10,1,10)=MID($EE$2,1,10),3,1)</f>
        <v>3</v>
      </c>
      <c r="EG840" s="108">
        <f>+IF(MID($J$10,1,10)=MID($EE$2,1,10),3,1)</f>
        <v>3</v>
      </c>
    </row>
    <row r="841" spans="76:137" x14ac:dyDescent="0.25">
      <c r="BX841" s="110"/>
      <c r="BY841" s="113">
        <v>168</v>
      </c>
      <c r="CA841" s="110"/>
      <c r="EE841" s="108">
        <f>+IF(MID($J$10,1,10)=MID($EE$2,1,10),1,2)</f>
        <v>1</v>
      </c>
      <c r="EG841" s="108">
        <f>+IF(MID($J$10,1,10)=MID($EE$2,1,10),1,2)</f>
        <v>1</v>
      </c>
    </row>
    <row r="842" spans="76:137" x14ac:dyDescent="0.25">
      <c r="BX842" s="110"/>
      <c r="BY842" s="113">
        <v>897</v>
      </c>
      <c r="CA842" s="110"/>
      <c r="EE842" s="108">
        <f>+IF(MID($J$11,1,10)=MID($EE$3,1,10),2,1)</f>
        <v>2</v>
      </c>
      <c r="EG842" s="108">
        <f>+IF(MID($J$11,1,10)=MID($EE$3,1,10),2,1)</f>
        <v>2</v>
      </c>
    </row>
    <row r="843" spans="76:137" x14ac:dyDescent="0.25">
      <c r="BX843" s="110"/>
      <c r="BY843" s="113">
        <v>122</v>
      </c>
      <c r="CA843" s="110"/>
      <c r="EE843" s="108">
        <f>+IF(MID($J$10,1,10)=MID($EE$2,1,10),4,1)</f>
        <v>4</v>
      </c>
      <c r="EG843" s="108">
        <f>+IF(MID($J$10,1,10)=MID($EE$2,1,10),4,1)</f>
        <v>4</v>
      </c>
    </row>
    <row r="844" spans="76:137" x14ac:dyDescent="0.25">
      <c r="BX844" s="110"/>
      <c r="BY844" s="113">
        <v>132</v>
      </c>
      <c r="CA844" s="110"/>
      <c r="EE844" s="108">
        <f>+IF(MID($J$10,1,10)=MID($EE$2,1,10),0,1)</f>
        <v>0</v>
      </c>
      <c r="EG844" s="108">
        <f>+IF(MID($J$10,1,10)=MID($EE$2,1,10),0,1)</f>
        <v>0</v>
      </c>
    </row>
    <row r="845" spans="76:137" x14ac:dyDescent="0.25">
      <c r="BX845" s="110"/>
      <c r="BY845" s="113">
        <v>109</v>
      </c>
      <c r="CA845" s="110"/>
      <c r="EE845" s="108">
        <f>+IF(MID($J$11,1,10)=MID($EE$3,1,10),2,1)</f>
        <v>2</v>
      </c>
      <c r="EG845" s="108">
        <f>+IF(MID($J$11,1,10)=MID($EE$3,1,10),2,1)</f>
        <v>2</v>
      </c>
    </row>
    <row r="846" spans="76:137" x14ac:dyDescent="0.25">
      <c r="BX846" s="110"/>
      <c r="BY846" s="113">
        <v>115</v>
      </c>
      <c r="CA846" s="110"/>
      <c r="EE846" s="108">
        <f>+IF(MID($J$11,1,10)=MID($EE$3,1,10),2,1)</f>
        <v>2</v>
      </c>
      <c r="EG846" s="108">
        <f>+IF(MID($J$11,1,10)=MID($EE$3,1,10),2,1)</f>
        <v>2</v>
      </c>
    </row>
    <row r="847" spans="76:137" x14ac:dyDescent="0.25">
      <c r="BX847" s="110"/>
      <c r="BY847" s="113">
        <v>179</v>
      </c>
      <c r="CA847" s="110"/>
      <c r="EE847" s="108">
        <f>+IF(MID($J$10,1,10)=MID($EE$2,1,10),4,1)</f>
        <v>4</v>
      </c>
      <c r="EG847" s="108">
        <f>+IF(MID($J$10,1,10)=MID($EE$2,1,10),4,1)</f>
        <v>4</v>
      </c>
    </row>
    <row r="848" spans="76:137" x14ac:dyDescent="0.25">
      <c r="BX848" s="110"/>
      <c r="BY848" s="113">
        <v>151</v>
      </c>
      <c r="CA848" s="110"/>
      <c r="EE848" s="108">
        <f>+IF(MID($J$11,1,10)=MID($EE$3,1,10),2,1)</f>
        <v>2</v>
      </c>
      <c r="EG848" s="108">
        <f>+IF(MID($J$11,1,10)=MID($EE$3,1,10),2,1)</f>
        <v>2</v>
      </c>
    </row>
    <row r="849" spans="76:137" x14ac:dyDescent="0.25">
      <c r="BX849" s="110"/>
      <c r="BY849" s="113">
        <v>199</v>
      </c>
      <c r="CA849" s="110"/>
      <c r="EE849" s="108">
        <f>+IF(MID($J$10,1,10)=MID($EE$2,1,10),4,1)</f>
        <v>4</v>
      </c>
      <c r="EG849" s="108">
        <f>+IF(MID($J$10,1,10)=MID($EE$2,1,10),4,1)</f>
        <v>4</v>
      </c>
    </row>
    <row r="850" spans="76:137" x14ac:dyDescent="0.25">
      <c r="BX850" s="110"/>
      <c r="BY850" s="113">
        <v>425</v>
      </c>
      <c r="CA850" s="110"/>
      <c r="EE850" s="108">
        <f>+IF(MID($J$10,1,10)=MID($EE$2,1,10),1,2)</f>
        <v>1</v>
      </c>
      <c r="EG850" s="108">
        <f>+IF(MID($J$10,1,10)=MID($EE$2,1,10),1,2)</f>
        <v>1</v>
      </c>
    </row>
    <row r="851" spans="76:137" x14ac:dyDescent="0.25">
      <c r="BX851" s="110"/>
      <c r="BY851" s="113">
        <v>187</v>
      </c>
      <c r="CA851" s="110"/>
      <c r="EE851" s="108">
        <f>+IF(MID($J$10,1,10)=MID($EE$2,1,10),3,1)</f>
        <v>3</v>
      </c>
      <c r="EG851" s="108">
        <f>+IF(MID($J$10,1,10)=MID($EE$2,1,10),3,1)</f>
        <v>3</v>
      </c>
    </row>
    <row r="852" spans="76:137" x14ac:dyDescent="0.25">
      <c r="BX852" s="110"/>
      <c r="BY852" s="113">
        <v>513</v>
      </c>
      <c r="CA852" s="110"/>
      <c r="EE852" s="108">
        <f>+IF(MID($J$10,1,10)=MID($EE$2,1,10),1,2)</f>
        <v>1</v>
      </c>
      <c r="EG852" s="108">
        <f>+IF(MID($J$10,1,10)=MID($EE$2,1,10),1,2)</f>
        <v>1</v>
      </c>
    </row>
    <row r="853" spans="76:137" x14ac:dyDescent="0.25">
      <c r="BX853" s="110"/>
      <c r="BY853" s="113">
        <v>207</v>
      </c>
      <c r="CA853" s="110"/>
      <c r="EE853" s="108">
        <f>+IF(MID($J$11,1,10)=MID($EE$3,1,10),2,1)</f>
        <v>2</v>
      </c>
      <c r="EG853" s="108">
        <f>+IF(MID($J$11,1,10)=MID($EE$3,1,10),2,1)</f>
        <v>2</v>
      </c>
    </row>
    <row r="854" spans="76:137" x14ac:dyDescent="0.25">
      <c r="BX854" s="110"/>
      <c r="BY854" s="113">
        <v>581</v>
      </c>
      <c r="CA854" s="110"/>
      <c r="EE854" s="108">
        <f>+IF(MID($J$10,1,10)=MID($EE$2,1,10),1,2)</f>
        <v>1</v>
      </c>
      <c r="EG854" s="108">
        <f>+IF(MID($J$10,1,10)=MID($EE$2,1,10),1,2)</f>
        <v>1</v>
      </c>
    </row>
    <row r="855" spans="76:137" x14ac:dyDescent="0.25">
      <c r="BX855" s="110"/>
      <c r="BY855" s="113">
        <v>139</v>
      </c>
      <c r="CA855" s="110"/>
      <c r="EE855" s="108">
        <f>+IF(MID($J$10,1,10)=MID($EE$2,1,10),0,1)</f>
        <v>0</v>
      </c>
      <c r="EG855" s="108">
        <f>+IF(MID($J$10,1,10)=MID($EE$2,1,10),0,1)</f>
        <v>0</v>
      </c>
    </row>
    <row r="856" spans="76:137" x14ac:dyDescent="0.25">
      <c r="BX856" s="110"/>
      <c r="BY856" s="113">
        <v>651</v>
      </c>
      <c r="CA856" s="110"/>
      <c r="EE856" s="108">
        <f>+IF(MID($J$10,1,10)=MID($EE$2,1,10),0,1)</f>
        <v>0</v>
      </c>
      <c r="EG856" s="108">
        <f>+IF(MID($J$10,1,10)=MID($EE$2,1,10),0,1)</f>
        <v>0</v>
      </c>
    </row>
    <row r="857" spans="76:137" x14ac:dyDescent="0.25">
      <c r="BX857" s="110"/>
      <c r="BY857" s="113">
        <v>177</v>
      </c>
      <c r="CA857" s="110"/>
      <c r="EE857" s="108">
        <f>+IF(MID($J$10,1,10)=MID($EE$2,1,10),0,1)</f>
        <v>0</v>
      </c>
      <c r="EG857" s="108">
        <f>+IF(MID($J$10,1,10)=MID($EE$2,1,10),0,1)</f>
        <v>0</v>
      </c>
    </row>
    <row r="858" spans="76:137" x14ac:dyDescent="0.25">
      <c r="BX858" s="110"/>
      <c r="BY858" s="113">
        <v>166</v>
      </c>
      <c r="CA858" s="110"/>
      <c r="EE858" s="108">
        <f>+IF(MID($J$10,1,10)=MID($EE$2,1,10),1,2)</f>
        <v>1</v>
      </c>
      <c r="EF858" s="137" t="s">
        <v>218</v>
      </c>
      <c r="EG858" s="108">
        <f>+IF(MID($J$10,1,10)=MID($EE$2,1,10),1,2)</f>
        <v>1</v>
      </c>
    </row>
    <row r="859" spans="76:137" x14ac:dyDescent="0.25">
      <c r="BX859" s="110"/>
      <c r="BY859" s="113">
        <v>154</v>
      </c>
      <c r="CA859" s="110"/>
      <c r="EE859" s="108">
        <f>+IF(MID($J$11,1,10)=MID($EE$3,1,10),2,1)</f>
        <v>2</v>
      </c>
      <c r="EF859" s="137" t="s">
        <v>218</v>
      </c>
      <c r="EG859" s="108">
        <f>+IF(MID($J$11,1,10)=MID($EE$3,1,10),2,1)</f>
        <v>2</v>
      </c>
    </row>
    <row r="860" spans="76:137" x14ac:dyDescent="0.25">
      <c r="BX860" s="110"/>
      <c r="BY860" s="113">
        <v>133</v>
      </c>
      <c r="CA860" s="110"/>
      <c r="EE860" s="108">
        <f>+IF(MID($J$10,1,10)=MID($EE$2,1,10),4,1)</f>
        <v>4</v>
      </c>
      <c r="EF860" s="137" t="s">
        <v>218</v>
      </c>
      <c r="EG860" s="108">
        <f>+IF(MID($J$10,1,10)=MID($EE$2,1,10),4,1)</f>
        <v>4</v>
      </c>
    </row>
    <row r="861" spans="76:137" x14ac:dyDescent="0.25">
      <c r="BX861" s="110"/>
      <c r="BY861" s="113">
        <v>189</v>
      </c>
      <c r="CA861" s="110"/>
      <c r="EE861" s="108">
        <f>+IF(MID($J$10,1,10)=MID($EE$2,1,10),0,1)</f>
        <v>0</v>
      </c>
      <c r="EF861" s="137" t="s">
        <v>218</v>
      </c>
      <c r="EG861" s="108">
        <f>+IF(MID($J$10,1,10)=MID($EE$2,1,10),0,1)</f>
        <v>0</v>
      </c>
    </row>
    <row r="862" spans="76:137" x14ac:dyDescent="0.25">
      <c r="BX862" s="110"/>
      <c r="BY862" s="113">
        <v>156</v>
      </c>
      <c r="CA862" s="110"/>
      <c r="EE862" s="108">
        <f>+IF(MID($J$11,1,10)=MID($EE$3,1,10),2,1)</f>
        <v>2</v>
      </c>
      <c r="EF862" s="137" t="s">
        <v>218</v>
      </c>
      <c r="EG862" s="108">
        <f>+IF(MID($J$11,1,10)=MID($EE$3,1,10),2,1)</f>
        <v>2</v>
      </c>
    </row>
    <row r="863" spans="76:137" x14ac:dyDescent="0.25">
      <c r="BX863" s="110"/>
      <c r="BY863" s="113">
        <v>871</v>
      </c>
      <c r="CA863" s="110"/>
      <c r="EE863" s="108">
        <f>+IF(MID($J$11,1,10)=MID($EE$3,1,10),2,1)</f>
        <v>2</v>
      </c>
      <c r="EF863" s="137" t="s">
        <v>218</v>
      </c>
      <c r="EG863" s="108">
        <f>+IF(MID($J$11,1,10)=MID($EE$3,1,10),2,1)</f>
        <v>2</v>
      </c>
    </row>
    <row r="864" spans="76:137" x14ac:dyDescent="0.25">
      <c r="BX864" s="110"/>
      <c r="BY864" s="113">
        <v>133</v>
      </c>
      <c r="CA864" s="110"/>
      <c r="EE864" s="108">
        <f>+IF(MID($J$10,1,10)=MID($EE$2,1,10),4,1)</f>
        <v>4</v>
      </c>
      <c r="EF864" s="137" t="s">
        <v>218</v>
      </c>
      <c r="EG864" s="108">
        <f>+IF(MID($J$10,1,10)=MID($EE$2,1,10),4,1)</f>
        <v>4</v>
      </c>
    </row>
    <row r="865" spans="76:137" x14ac:dyDescent="0.25">
      <c r="BX865" s="110"/>
      <c r="BY865" s="113">
        <v>688</v>
      </c>
      <c r="CA865" s="110"/>
      <c r="EE865" s="108">
        <f>+IF(MID($J$11,1,10)=MID($EE$3,1,10),2,1)</f>
        <v>2</v>
      </c>
      <c r="EF865" s="137" t="s">
        <v>218</v>
      </c>
      <c r="EG865" s="108">
        <f>+IF(MID($J$11,1,10)=MID($EE$3,1,10),2,1)</f>
        <v>2</v>
      </c>
    </row>
    <row r="866" spans="76:137" x14ac:dyDescent="0.25">
      <c r="BX866" s="110"/>
      <c r="BY866" s="113">
        <v>179</v>
      </c>
      <c r="CA866" s="110"/>
      <c r="EE866" s="108">
        <f>+IF(MID($J$10,1,10)=MID($EE$2,1,10),4,1)</f>
        <v>4</v>
      </c>
      <c r="EF866" s="137" t="s">
        <v>218</v>
      </c>
      <c r="EG866" s="108">
        <f>+IF(MID($J$10,1,10)=MID($EE$2,1,10),4,1)</f>
        <v>4</v>
      </c>
    </row>
    <row r="867" spans="76:137" x14ac:dyDescent="0.25">
      <c r="BX867" s="110"/>
      <c r="BY867" s="113">
        <v>235</v>
      </c>
      <c r="CA867" s="110"/>
      <c r="EE867" s="108">
        <f>+IF(MID($J$10,1,10)=MID($EE$2,1,10),1,2)</f>
        <v>1</v>
      </c>
      <c r="EF867" s="137" t="s">
        <v>218</v>
      </c>
      <c r="EG867" s="108">
        <f>+IF(MID($J$10,1,10)=MID($EE$2,1,10),1,2)</f>
        <v>1</v>
      </c>
    </row>
    <row r="868" spans="76:137" x14ac:dyDescent="0.25">
      <c r="BX868" s="110"/>
      <c r="BY868" s="113">
        <v>127</v>
      </c>
      <c r="CA868" s="110"/>
      <c r="EE868" s="108">
        <f>+IF(MID($J$10,1,10)=MID($EE$2,1,10),3,1)</f>
        <v>3</v>
      </c>
      <c r="EF868" s="137" t="s">
        <v>218</v>
      </c>
      <c r="EG868" s="108">
        <f>+IF(MID($J$10,1,10)=MID($EE$2,1,10),3,1)</f>
        <v>3</v>
      </c>
    </row>
    <row r="869" spans="76:137" x14ac:dyDescent="0.25">
      <c r="BX869" s="110"/>
      <c r="BY869" s="113">
        <v>793</v>
      </c>
      <c r="CA869" s="110"/>
      <c r="EE869" s="108">
        <f>+IF(MID($J$10,1,10)=MID($EE$2,1,10),1,2)</f>
        <v>1</v>
      </c>
      <c r="EF869" s="137" t="s">
        <v>218</v>
      </c>
      <c r="EG869" s="108">
        <f>+IF(MID($J$10,1,10)=MID($EE$2,1,10),1,2)</f>
        <v>1</v>
      </c>
    </row>
    <row r="870" spans="76:137" x14ac:dyDescent="0.25">
      <c r="BX870" s="110"/>
      <c r="BY870" s="113">
        <v>113</v>
      </c>
      <c r="CA870" s="110"/>
      <c r="EE870" s="108">
        <f>+IF(MID($J$11,1,10)=MID($EE$3,1,10),2,1)</f>
        <v>2</v>
      </c>
      <c r="EF870" s="137" t="s">
        <v>218</v>
      </c>
      <c r="EG870" s="108">
        <f>+IF(MID($J$11,1,10)=MID($EE$3,1,10),2,1)</f>
        <v>2</v>
      </c>
    </row>
    <row r="871" spans="76:137" x14ac:dyDescent="0.25">
      <c r="BX871" s="110"/>
      <c r="BY871" s="113">
        <v>557</v>
      </c>
      <c r="CA871" s="110"/>
      <c r="EE871" s="108">
        <f>+IF(MID($J$10,1,10)=MID($EE$2,1,10),1,2)</f>
        <v>1</v>
      </c>
      <c r="EF871" s="137" t="s">
        <v>218</v>
      </c>
      <c r="EG871" s="108">
        <f>+IF(MID($J$10,1,10)=MID($EE$2,1,10),1,2)</f>
        <v>1</v>
      </c>
    </row>
    <row r="872" spans="76:137" x14ac:dyDescent="0.25">
      <c r="BX872" s="110"/>
      <c r="BY872" s="113">
        <v>112</v>
      </c>
      <c r="CA872" s="110"/>
      <c r="EE872" s="108">
        <f>+IF(MID($J$10,1,10)=MID($EE$2,1,10),0,1)</f>
        <v>0</v>
      </c>
      <c r="EF872" s="137" t="s">
        <v>218</v>
      </c>
      <c r="EG872" s="108">
        <f>+IF(MID($J$10,1,10)=MID($EE$2,1,10),0,1)</f>
        <v>0</v>
      </c>
    </row>
    <row r="873" spans="76:137" x14ac:dyDescent="0.25">
      <c r="BX873" s="110"/>
      <c r="BY873" s="113">
        <v>345</v>
      </c>
      <c r="CA873" s="110"/>
      <c r="EE873" s="108">
        <f>+IF(MID($J$10,1,10)=MID($EE$2,1,10),0,1)</f>
        <v>0</v>
      </c>
      <c r="EF873" s="137" t="s">
        <v>218</v>
      </c>
      <c r="EG873" s="108">
        <f>+IF(MID($J$10,1,10)=MID($EE$2,1,10),0,1)</f>
        <v>0</v>
      </c>
    </row>
    <row r="874" spans="76:137" x14ac:dyDescent="0.25">
      <c r="BX874" s="110"/>
      <c r="BY874" s="113">
        <v>174</v>
      </c>
      <c r="CA874" s="110"/>
      <c r="EE874" s="108">
        <f>+IF(MID($J$10,1,10)=MID($EE$2,1,10),0,1)</f>
        <v>0</v>
      </c>
      <c r="EF874" s="137" t="s">
        <v>218</v>
      </c>
      <c r="EG874" s="108">
        <f>+IF(MID($J$10,1,10)=MID($EE$2,1,10),0,1)</f>
        <v>0</v>
      </c>
    </row>
    <row r="875" spans="76:137" x14ac:dyDescent="0.25">
      <c r="BX875" s="110"/>
      <c r="BY875" s="113">
        <v>331</v>
      </c>
      <c r="CA875" s="110"/>
      <c r="EE875" s="108">
        <f>+IF(MID($J$10,1,10)=MID($EE$2,1,10),1,2)</f>
        <v>1</v>
      </c>
      <c r="EF875" s="137" t="s">
        <v>218</v>
      </c>
      <c r="EG875" s="108">
        <f>+IF(MID($J$10,1,10)=MID($EE$2,1,10),1,2)</f>
        <v>1</v>
      </c>
    </row>
    <row r="876" spans="76:137" x14ac:dyDescent="0.25">
      <c r="BX876" s="110"/>
      <c r="BY876" s="113">
        <v>915</v>
      </c>
      <c r="CA876" s="110"/>
      <c r="EE876" s="108">
        <f>+IF(MID($J$10,1,10)=MID($EE$2,1,10),1,2)</f>
        <v>1</v>
      </c>
      <c r="EF876" s="137" t="s">
        <v>218</v>
      </c>
      <c r="EG876" s="108">
        <f>+IF(MID($J$10,1,10)=MID($EE$2,1,10),1,2)</f>
        <v>1</v>
      </c>
    </row>
    <row r="877" spans="76:137" x14ac:dyDescent="0.25">
      <c r="BX877" s="110"/>
      <c r="BY877" s="113">
        <v>113</v>
      </c>
      <c r="CA877" s="110"/>
      <c r="EE877" s="108">
        <f>+IF(MID($J$10,1,10)=MID($EE$2,1,10),3,1)</f>
        <v>3</v>
      </c>
      <c r="EF877" s="137" t="s">
        <v>218</v>
      </c>
      <c r="EG877" s="108">
        <f>+IF(MID($J$10,1,10)=MID($EE$2,1,10),3,1)</f>
        <v>3</v>
      </c>
    </row>
    <row r="878" spans="76:137" x14ac:dyDescent="0.25">
      <c r="BX878" s="110"/>
      <c r="BY878" s="113">
        <v>106</v>
      </c>
      <c r="CA878" s="110"/>
      <c r="EE878" s="108">
        <f>+IF(MID($J$10,1,10)=MID($EE$2,1,10),3,1)</f>
        <v>3</v>
      </c>
      <c r="EF878" s="137" t="s">
        <v>218</v>
      </c>
      <c r="EG878" s="108">
        <f>+IF(MID($J$10,1,10)=MID($EE$2,1,10),3,1)</f>
        <v>3</v>
      </c>
    </row>
    <row r="879" spans="76:137" x14ac:dyDescent="0.25">
      <c r="BX879" s="110"/>
      <c r="BY879" s="113">
        <v>113</v>
      </c>
      <c r="CA879" s="110"/>
      <c r="EE879" s="108">
        <f>+IF(MID($J$10,1,10)=MID($EE$2,1,10),3,1)</f>
        <v>3</v>
      </c>
      <c r="EF879" s="137" t="s">
        <v>218</v>
      </c>
      <c r="EG879" s="108">
        <f>+IF(MID($J$10,1,10)=MID($EE$2,1,10),3,1)</f>
        <v>3</v>
      </c>
    </row>
    <row r="880" spans="76:137" x14ac:dyDescent="0.25">
      <c r="BX880" s="110"/>
      <c r="BY880" s="113">
        <v>382</v>
      </c>
      <c r="CA880" s="110"/>
      <c r="EE880" s="108">
        <f>+IF(MID($J$10,1,10)=MID($EE$2,1,10),0,1)</f>
        <v>0</v>
      </c>
      <c r="EF880" s="137" t="s">
        <v>218</v>
      </c>
      <c r="EG880" s="108">
        <f>+IF(MID($J$10,1,10)=MID($EE$2,1,10),0,1)</f>
        <v>0</v>
      </c>
    </row>
    <row r="881" spans="76:137" x14ac:dyDescent="0.25">
      <c r="BX881" s="110"/>
      <c r="BY881" s="113">
        <v>139</v>
      </c>
      <c r="CA881" s="110"/>
      <c r="EE881" s="108">
        <f>+IF(MID($J$10,1,10)=MID($EE$2,1,10),1,2)</f>
        <v>1</v>
      </c>
      <c r="EF881" s="137" t="s">
        <v>218</v>
      </c>
      <c r="EG881" s="108">
        <f>+IF(MID($J$10,1,10)=MID($EE$2,1,10),1,2)</f>
        <v>1</v>
      </c>
    </row>
    <row r="882" spans="76:137" x14ac:dyDescent="0.25">
      <c r="BX882" s="110"/>
      <c r="BY882" s="113">
        <v>1104</v>
      </c>
      <c r="CA882" s="110"/>
      <c r="EE882" s="108">
        <f>+IF(MID($J$10,1,10)=MID($EE$2,1,10),3,1)</f>
        <v>3</v>
      </c>
      <c r="EF882" s="137" t="s">
        <v>218</v>
      </c>
      <c r="EG882" s="108">
        <f>+IF(MID($J$10,1,10)=MID($EE$2,1,10),3,1)</f>
        <v>3</v>
      </c>
    </row>
    <row r="883" spans="76:137" x14ac:dyDescent="0.25">
      <c r="BX883" s="110"/>
      <c r="BY883" s="113">
        <v>201</v>
      </c>
      <c r="CA883" s="110"/>
      <c r="EE883" s="108">
        <f>+IF(MID($J$10,1,10)=MID($EE$2,1,10),3,1)</f>
        <v>3</v>
      </c>
      <c r="EF883" s="137" t="s">
        <v>218</v>
      </c>
      <c r="EG883" s="108">
        <f>+IF(MID($J$10,1,10)=MID($EE$2,1,10),3,1)</f>
        <v>3</v>
      </c>
    </row>
    <row r="884" spans="76:137" x14ac:dyDescent="0.25">
      <c r="BX884" s="110"/>
      <c r="BY884" s="113">
        <v>1029</v>
      </c>
      <c r="CA884" s="110"/>
      <c r="EE884" s="108">
        <f>+IF(MID($J$10,1,10)=MID($EE$2,1,10),0,1)</f>
        <v>0</v>
      </c>
      <c r="EF884" s="137" t="s">
        <v>218</v>
      </c>
      <c r="EG884" s="108">
        <f>+IF(MID($J$10,1,10)=MID($EE$2,1,10),0,1)</f>
        <v>0</v>
      </c>
    </row>
    <row r="885" spans="76:137" x14ac:dyDescent="0.25">
      <c r="BX885" s="110"/>
      <c r="BY885" s="113">
        <v>136</v>
      </c>
      <c r="CA885" s="110"/>
      <c r="EE885" s="108">
        <f>+IF(MID($J$10,1,10)=MID($EE$2,1,10),3,1)</f>
        <v>3</v>
      </c>
      <c r="EF885" s="137" t="s">
        <v>218</v>
      </c>
      <c r="EG885" s="108">
        <f>+IF(MID($J$10,1,10)=MID($EE$2,1,10),3,1)</f>
        <v>3</v>
      </c>
    </row>
    <row r="886" spans="76:137" x14ac:dyDescent="0.25">
      <c r="BX886" s="110"/>
      <c r="BY886" s="113">
        <v>682</v>
      </c>
      <c r="CA886" s="110"/>
      <c r="EE886" s="108">
        <f>+IF(MID($J$10,1,10)=MID($EE$2,1,10),3,1)</f>
        <v>3</v>
      </c>
      <c r="EF886" s="137" t="s">
        <v>218</v>
      </c>
      <c r="EG886" s="108">
        <f>+IF(MID($J$10,1,10)=MID($EE$2,1,10),3,1)</f>
        <v>3</v>
      </c>
    </row>
    <row r="887" spans="76:137" x14ac:dyDescent="0.25">
      <c r="BX887" s="110"/>
      <c r="BY887" s="113">
        <v>165</v>
      </c>
      <c r="CA887" s="110"/>
      <c r="EE887" s="108">
        <f>+IF(MID($J$10,1,10)=MID($EE$2,1,10),3,1)</f>
        <v>3</v>
      </c>
      <c r="EF887" s="137" t="s">
        <v>218</v>
      </c>
      <c r="EG887" s="108">
        <f>+IF(MID($J$10,1,10)=MID($EE$2,1,10),3,1)</f>
        <v>3</v>
      </c>
    </row>
    <row r="888" spans="76:137" x14ac:dyDescent="0.25">
      <c r="BX888" s="110"/>
      <c r="BY888" s="113">
        <v>123</v>
      </c>
      <c r="CA888" s="110"/>
      <c r="EE888" s="108">
        <f>+IF(MID($J$10,1,10)=MID($EE$2,1,10),1,2)</f>
        <v>1</v>
      </c>
      <c r="EF888" s="137" t="s">
        <v>218</v>
      </c>
      <c r="EG888" s="108">
        <f>+IF(MID($J$10,1,10)=MID($EE$2,1,10),1,2)</f>
        <v>1</v>
      </c>
    </row>
    <row r="889" spans="76:137" x14ac:dyDescent="0.25">
      <c r="BX889" s="110"/>
      <c r="BY889" s="113">
        <v>177</v>
      </c>
      <c r="CA889" s="110"/>
      <c r="EE889" s="108">
        <f>+IF(MID($J$11,1,10)=MID($EE$3,1,10),2,1)</f>
        <v>2</v>
      </c>
      <c r="EF889" s="137" t="s">
        <v>218</v>
      </c>
      <c r="EG889" s="108">
        <f>+IF(MID($J$11,1,10)=MID($EE$3,1,10),2,1)</f>
        <v>2</v>
      </c>
    </row>
    <row r="890" spans="76:137" x14ac:dyDescent="0.25">
      <c r="BX890" s="110"/>
      <c r="BY890" s="113">
        <v>695</v>
      </c>
      <c r="CA890" s="110"/>
      <c r="EE890" s="108">
        <f>+IF(MID($J$10,1,10)=MID($EE$2,1,10),4,1)</f>
        <v>4</v>
      </c>
      <c r="EF890" s="137" t="s">
        <v>218</v>
      </c>
      <c r="EG890" s="108">
        <f>+IF(MID($J$10,1,10)=MID($EE$2,1,10),4,1)</f>
        <v>4</v>
      </c>
    </row>
    <row r="891" spans="76:137" x14ac:dyDescent="0.25">
      <c r="BX891" s="110"/>
      <c r="BY891" s="113">
        <v>187</v>
      </c>
      <c r="CA891" s="110"/>
      <c r="EE891" s="108">
        <f>+IF(MID($J$10,1,10)=MID($EE$2,1,10),0,1)</f>
        <v>0</v>
      </c>
      <c r="EF891" s="137" t="s">
        <v>218</v>
      </c>
      <c r="EG891" s="108">
        <f>+IF(MID($J$10,1,10)=MID($EE$2,1,10),0,1)</f>
        <v>0</v>
      </c>
    </row>
    <row r="892" spans="76:137" x14ac:dyDescent="0.25">
      <c r="BX892" s="110"/>
      <c r="BY892" s="113">
        <v>809</v>
      </c>
      <c r="CA892" s="110"/>
      <c r="EE892" s="108">
        <f>+IF(MID($J$11,1,10)=MID($EE$3,1,10),2,1)</f>
        <v>2</v>
      </c>
      <c r="EF892" s="137" t="s">
        <v>218</v>
      </c>
      <c r="EG892" s="108">
        <f>+IF(MID($J$11,1,10)=MID($EE$3,1,10),2,1)</f>
        <v>2</v>
      </c>
    </row>
    <row r="893" spans="76:137" x14ac:dyDescent="0.25">
      <c r="BX893" s="110"/>
      <c r="BY893" s="143">
        <v>31</v>
      </c>
      <c r="CA893" s="110"/>
      <c r="EE893" s="108">
        <f>+IF(MID($J$11,1,10)=MID($EE$3,1,10),2,1)</f>
        <v>2</v>
      </c>
      <c r="EF893" s="137" t="s">
        <v>218</v>
      </c>
      <c r="EG893" s="108">
        <f>+IF(MID($J$11,1,10)=MID($EE$3,1,10),2,1)</f>
        <v>2</v>
      </c>
    </row>
    <row r="894" spans="76:137" x14ac:dyDescent="0.25">
      <c r="BX894" s="110"/>
      <c r="BY894" s="113">
        <v>129</v>
      </c>
      <c r="CA894" s="110"/>
      <c r="EE894" s="108">
        <f>+IF(MID($J$10,1,10)=MID($EE$2,1,10),4,1)</f>
        <v>4</v>
      </c>
      <c r="EF894" s="137" t="s">
        <v>218</v>
      </c>
      <c r="EG894" s="108">
        <f>+IF(MID($J$10,1,10)=MID($EE$2,1,10),4,1)</f>
        <v>4</v>
      </c>
    </row>
    <row r="895" spans="76:137" x14ac:dyDescent="0.25">
      <c r="BX895" s="110"/>
      <c r="BY895" s="113">
        <v>147</v>
      </c>
      <c r="CA895" s="110"/>
      <c r="EE895" s="108">
        <f>+IF(MID($J$11,1,10)=MID($EE$3,1,10),2,1)</f>
        <v>2</v>
      </c>
      <c r="EF895" s="137" t="s">
        <v>218</v>
      </c>
      <c r="EG895" s="108">
        <f>+IF(MID($J$11,1,10)=MID($EE$3,1,10),2,1)</f>
        <v>2</v>
      </c>
    </row>
    <row r="896" spans="76:137" x14ac:dyDescent="0.25">
      <c r="BX896" s="110"/>
      <c r="BY896" s="113">
        <v>130</v>
      </c>
      <c r="CA896" s="110"/>
      <c r="EE896" s="108">
        <f>+IF(MID($J$10,1,10)=MID($EE$2,1,10),4,1)</f>
        <v>4</v>
      </c>
      <c r="EF896" s="137" t="s">
        <v>218</v>
      </c>
      <c r="EG896" s="108">
        <f>+IF(MID($J$10,1,10)=MID($EE$2,1,10),4,1)</f>
        <v>4</v>
      </c>
    </row>
    <row r="897" spans="76:137" x14ac:dyDescent="0.25">
      <c r="BX897" s="110"/>
      <c r="BY897" s="113">
        <v>132</v>
      </c>
      <c r="CA897" s="110"/>
      <c r="EE897" s="108">
        <f>+IF(MID($J$10,1,10)=MID($EE$2,1,10),1,2)</f>
        <v>1</v>
      </c>
      <c r="EF897" s="137" t="s">
        <v>218</v>
      </c>
      <c r="EG897" s="108">
        <f>+IF(MID($J$10,1,10)=MID($EE$2,1,10),1,2)</f>
        <v>1</v>
      </c>
    </row>
    <row r="898" spans="76:137" x14ac:dyDescent="0.25">
      <c r="BX898" s="110"/>
      <c r="BY898" s="113">
        <v>147</v>
      </c>
      <c r="CA898" s="110"/>
      <c r="EE898" s="108">
        <f>+IF(MID($J$10,1,10)=MID($EE$2,1,10),3,1)</f>
        <v>3</v>
      </c>
      <c r="EF898" s="137" t="s">
        <v>218</v>
      </c>
      <c r="EG898" s="108">
        <f>+IF(MID($J$10,1,10)=MID($EE$2,1,10),3,1)</f>
        <v>3</v>
      </c>
    </row>
    <row r="899" spans="76:137" x14ac:dyDescent="0.25">
      <c r="BX899" s="110"/>
      <c r="BY899" s="113">
        <v>127</v>
      </c>
      <c r="CA899" s="110"/>
      <c r="EE899" s="108">
        <f>+IF(MID($J$10,1,10)=MID($EE$2,1,10),1,2)</f>
        <v>1</v>
      </c>
      <c r="EF899" s="137" t="s">
        <v>218</v>
      </c>
      <c r="EG899" s="108">
        <f>+IF(MID($J$10,1,10)=MID($EE$2,1,10),1,2)</f>
        <v>1</v>
      </c>
    </row>
    <row r="900" spans="76:137" x14ac:dyDescent="0.25">
      <c r="BX900" s="110"/>
      <c r="BY900" s="113">
        <v>138</v>
      </c>
      <c r="CA900" s="110"/>
      <c r="EE900" s="108">
        <f>+IF(MID($J$11,1,10)=MID($EE$3,1,10),2,1)</f>
        <v>2</v>
      </c>
      <c r="EF900" s="137" t="s">
        <v>218</v>
      </c>
      <c r="EG900" s="108">
        <f>+IF(MID($J$11,1,10)=MID($EE$3,1,10),2,1)</f>
        <v>2</v>
      </c>
    </row>
    <row r="901" spans="76:137" x14ac:dyDescent="0.25">
      <c r="BX901" s="110"/>
      <c r="BY901" s="113">
        <v>112</v>
      </c>
      <c r="CA901" s="110"/>
      <c r="EE901" s="108">
        <f>+IF(MID($J$10,1,10)=MID($EE$2,1,10),1,2)</f>
        <v>1</v>
      </c>
      <c r="EF901" s="137" t="s">
        <v>218</v>
      </c>
      <c r="EG901" s="108">
        <f>+IF(MID($J$10,1,10)=MID($EE$2,1,10),1,2)</f>
        <v>1</v>
      </c>
    </row>
    <row r="902" spans="76:137" x14ac:dyDescent="0.25">
      <c r="BX902" s="110"/>
      <c r="BY902" s="113">
        <v>167</v>
      </c>
      <c r="CA902" s="110"/>
      <c r="EE902" s="108">
        <f>+IF(MID($J$10,1,10)=MID($EE$2,1,10),0,1)</f>
        <v>0</v>
      </c>
      <c r="EF902" s="137" t="s">
        <v>218</v>
      </c>
      <c r="EG902" s="108">
        <f>+IF(MID($J$10,1,10)=MID($EE$2,1,10),0,1)</f>
        <v>0</v>
      </c>
    </row>
    <row r="903" spans="76:137" x14ac:dyDescent="0.25">
      <c r="BX903" s="110"/>
      <c r="BY903" s="113">
        <v>143</v>
      </c>
      <c r="CA903" s="110"/>
      <c r="EE903" s="108">
        <f>+IF(MID($J$10,1,10)=MID($EE$2,1,10),0,1)</f>
        <v>0</v>
      </c>
      <c r="EF903" s="137" t="s">
        <v>218</v>
      </c>
      <c r="EG903" s="108">
        <f>+IF(MID($J$10,1,10)=MID($EE$2,1,10),0,1)</f>
        <v>0</v>
      </c>
    </row>
    <row r="904" spans="76:137" x14ac:dyDescent="0.25">
      <c r="BX904" s="110"/>
      <c r="BY904" s="113">
        <v>125</v>
      </c>
      <c r="CA904" s="110"/>
      <c r="EE904" s="108">
        <f>+IF(MID($J$10,1,10)=MID($EE$2,1,10),0,1)</f>
        <v>0</v>
      </c>
      <c r="EF904" s="137" t="s">
        <v>218</v>
      </c>
      <c r="EG904" s="108">
        <f>+IF(MID($J$10,1,10)=MID($EE$2,1,10),0,1)</f>
        <v>0</v>
      </c>
    </row>
    <row r="905" spans="76:137" x14ac:dyDescent="0.25">
      <c r="BX905" s="110"/>
      <c r="BY905" s="113">
        <v>788</v>
      </c>
      <c r="CA905" s="110"/>
      <c r="EE905" s="108">
        <f>+IF(MID($J$10,1,10)=MID($EE$2,1,10),1,2)</f>
        <v>1</v>
      </c>
      <c r="EG905" s="108">
        <f>+IF(MID($J$10,1,10)=MID($EE$2,1,10),1,2)</f>
        <v>1</v>
      </c>
    </row>
    <row r="906" spans="76:137" x14ac:dyDescent="0.25">
      <c r="BX906" s="110"/>
      <c r="BY906" s="113">
        <v>2</v>
      </c>
      <c r="CA906" s="110"/>
      <c r="EE906" s="108">
        <f>+IF(MID($J$14,1,5)=MID($EE$6,1,5),0,1)</f>
        <v>0</v>
      </c>
      <c r="EF906" s="137">
        <v>2</v>
      </c>
      <c r="EG906" s="108">
        <f>+IF(MID($J$14,1,5)=MID($EE$6,1,5),0,1)</f>
        <v>0</v>
      </c>
    </row>
    <row r="907" spans="76:137" x14ac:dyDescent="0.25">
      <c r="BX907" s="110"/>
      <c r="BY907" s="113">
        <v>545</v>
      </c>
      <c r="CA907" s="110"/>
      <c r="EE907" s="108">
        <f>+IF(MID($J$10,1,10)=MID($EE$2,1,10),3,1)</f>
        <v>3</v>
      </c>
      <c r="EG907" s="108">
        <f>+IF(MID($J$10,1,10)=MID($EE$2,1,10),3,1)</f>
        <v>3</v>
      </c>
    </row>
    <row r="908" spans="76:137" x14ac:dyDescent="0.25">
      <c r="BX908" s="110"/>
      <c r="BY908" s="108">
        <v>28</v>
      </c>
      <c r="CA908" s="110"/>
      <c r="EE908" s="108">
        <f>+IF(MID($J$10,1,10)=MID($EE$2,1,10),3,1)</f>
        <v>3</v>
      </c>
      <c r="EG908" s="108">
        <f>+IF(MID($J$10,1,10)=MID($EE$2,1,10),3,1)</f>
        <v>3</v>
      </c>
    </row>
    <row r="909" spans="76:137" x14ac:dyDescent="0.25">
      <c r="BX909" s="110"/>
      <c r="BY909" s="113">
        <v>165</v>
      </c>
      <c r="CA909" s="110"/>
      <c r="EE909" s="108">
        <f>+IF(MID($J$10,1,10)=MID($EE$2,1,10),3,1)</f>
        <v>3</v>
      </c>
      <c r="EG909" s="108">
        <f>+IF(MID($J$10,1,10)=MID($EE$2,1,10),3,1)</f>
        <v>3</v>
      </c>
    </row>
    <row r="910" spans="76:137" x14ac:dyDescent="0.25">
      <c r="BX910" s="110"/>
      <c r="BY910" s="113">
        <v>169</v>
      </c>
      <c r="CA910" s="110"/>
      <c r="EE910" s="108">
        <f>+IF(MID($J$10,1,10)=MID($EE$2,1,10),0,1)</f>
        <v>0</v>
      </c>
      <c r="EG910" s="108">
        <f>+IF(MID($J$10,1,10)=MID($EE$2,1,10),0,1)</f>
        <v>0</v>
      </c>
    </row>
    <row r="911" spans="76:137" x14ac:dyDescent="0.25">
      <c r="BX911" s="110"/>
      <c r="BY911" s="108">
        <v>16</v>
      </c>
      <c r="BZ911" s="139"/>
      <c r="CA911" s="110"/>
      <c r="EE911" s="108">
        <f>+IF(MID($J$10,1,10)=MID($EE$2,1,10),1,2)</f>
        <v>1</v>
      </c>
      <c r="EG911" s="108">
        <f>+IF(MID($J$10,1,10)=MID($EE$2,1,10),1,2)</f>
        <v>1</v>
      </c>
    </row>
    <row r="912" spans="76:137" x14ac:dyDescent="0.25">
      <c r="BX912" s="110"/>
      <c r="BY912" s="113">
        <v>117</v>
      </c>
      <c r="CA912" s="110"/>
      <c r="EE912" s="108">
        <f>+IF(MID($J$10,1,10)=MID($EE$2,1,10),3,1)</f>
        <v>3</v>
      </c>
      <c r="EG912" s="108">
        <f>+IF(MID($J$10,1,10)=MID($EE$2,1,10),3,1)</f>
        <v>3</v>
      </c>
    </row>
    <row r="913" spans="76:137" x14ac:dyDescent="0.25">
      <c r="BX913" s="110"/>
      <c r="BY913" s="113">
        <v>147</v>
      </c>
      <c r="CA913" s="110"/>
      <c r="EE913" s="108">
        <f>+IF(MID($J$10,1,10)=MID($EE$2,1,10),3,1)</f>
        <v>3</v>
      </c>
      <c r="EG913" s="108">
        <f>+IF(MID($J$10,1,10)=MID($EE$2,1,10),3,1)</f>
        <v>3</v>
      </c>
    </row>
    <row r="914" spans="76:137" x14ac:dyDescent="0.25">
      <c r="BX914" s="110"/>
      <c r="BY914" s="113">
        <v>101</v>
      </c>
      <c r="CA914" s="110"/>
      <c r="EE914" s="108">
        <f>+IF(MID($J$10,1,10)=MID($EE$2,1,10),0,1)</f>
        <v>0</v>
      </c>
      <c r="EG914" s="108">
        <f>+IF(MID($J$10,1,10)=MID($EE$2,1,10),0,1)</f>
        <v>0</v>
      </c>
    </row>
    <row r="915" spans="76:137" x14ac:dyDescent="0.25">
      <c r="BX915" s="110"/>
      <c r="BY915" s="113">
        <v>659</v>
      </c>
      <c r="CA915" s="110"/>
      <c r="EE915" s="108">
        <f>+IF(MID($J$10,1,10)=MID($EE$2,1,10),3,1)</f>
        <v>3</v>
      </c>
      <c r="EG915" s="108">
        <f>+IF(MID($J$10,1,10)=MID($EE$2,1,10),3,1)</f>
        <v>3</v>
      </c>
    </row>
    <row r="916" spans="76:137" x14ac:dyDescent="0.25">
      <c r="BX916" s="110"/>
      <c r="BY916" s="113">
        <v>174</v>
      </c>
      <c r="CA916" s="110"/>
      <c r="EE916" s="108">
        <f>+IF(MID($J$10,1,10)=MID($EE$2,1,10),3,1)</f>
        <v>3</v>
      </c>
      <c r="EG916" s="108">
        <f>+IF(MID($J$10,1,10)=MID($EE$2,1,10),3,1)</f>
        <v>3</v>
      </c>
    </row>
    <row r="917" spans="76:137" x14ac:dyDescent="0.25">
      <c r="BX917" s="110"/>
      <c r="BY917" s="113">
        <v>242</v>
      </c>
      <c r="CA917" s="110"/>
      <c r="EE917" s="108">
        <f>+IF(MID($J$10,1,10)=MID($EE$2,1,10),3,1)</f>
        <v>3</v>
      </c>
      <c r="EG917" s="108">
        <f>+IF(MID($J$10,1,10)=MID($EE$2,1,10),3,1)</f>
        <v>3</v>
      </c>
    </row>
    <row r="918" spans="76:137" x14ac:dyDescent="0.25">
      <c r="BX918" s="110"/>
      <c r="BY918" s="113">
        <v>1119</v>
      </c>
      <c r="CA918" s="110"/>
      <c r="EE918" s="108">
        <f>+IF(MID($J$11,1,10)=MID($EE$3,1,10),2,1)</f>
        <v>2</v>
      </c>
      <c r="EG918" s="108">
        <f>+IF(MID($J$11,1,10)=MID($EE$3,1,10),2,1)</f>
        <v>2</v>
      </c>
    </row>
    <row r="919" spans="76:137" x14ac:dyDescent="0.25">
      <c r="BX919" s="110"/>
      <c r="BY919" s="113">
        <v>173</v>
      </c>
      <c r="CA919" s="110"/>
      <c r="EE919" s="108">
        <f>+IF(MID($J$10,1,10)=MID($EE$2,1,10),4,1)</f>
        <v>4</v>
      </c>
      <c r="EG919" s="108">
        <f>+IF(MID($J$10,1,10)=MID($EE$2,1,10),4,1)</f>
        <v>4</v>
      </c>
    </row>
    <row r="920" spans="76:137" x14ac:dyDescent="0.25">
      <c r="BX920" s="110"/>
      <c r="BY920" s="113">
        <v>848</v>
      </c>
      <c r="CA920" s="110"/>
      <c r="EE920" s="108">
        <f>+IF(MID($J$10,1,10)=MID($EE$2,1,10),0,1)</f>
        <v>0</v>
      </c>
      <c r="EG920" s="108">
        <f>+IF(MID($J$10,1,10)=MID($EE$2,1,10),0,1)</f>
        <v>0</v>
      </c>
    </row>
    <row r="921" spans="76:137" x14ac:dyDescent="0.25">
      <c r="BX921" s="110"/>
      <c r="BY921" s="113">
        <v>167</v>
      </c>
      <c r="CA921" s="110"/>
      <c r="EE921" s="108">
        <f>+IF(MID($J$11,1,10)=MID($EE$3,1,10),2,1)</f>
        <v>2</v>
      </c>
      <c r="EG921" s="108">
        <f>+IF(MID($J$11,1,10)=MID($EE$3,1,10),2,1)</f>
        <v>2</v>
      </c>
    </row>
    <row r="922" spans="76:137" x14ac:dyDescent="0.25">
      <c r="BX922" s="110"/>
      <c r="BY922" s="113">
        <v>487</v>
      </c>
      <c r="CA922" s="110"/>
      <c r="EE922" s="108">
        <f>+IF(MID($J$11,1,10)=MID($EE$3,1,10),2,1)</f>
        <v>2</v>
      </c>
      <c r="EG922" s="108">
        <f>+IF(MID($J$11,1,10)=MID($EE$3,1,10),2,1)</f>
        <v>2</v>
      </c>
    </row>
    <row r="923" spans="76:137" x14ac:dyDescent="0.25">
      <c r="BX923" s="110"/>
      <c r="BY923" s="113">
        <v>163</v>
      </c>
      <c r="CA923" s="110"/>
      <c r="EE923" s="108">
        <f>+IF(MID($J$10,1,10)=MID($EE$2,1,10),4,1)</f>
        <v>4</v>
      </c>
      <c r="EG923" s="108">
        <f>+IF(MID($J$10,1,10)=MID($EE$2,1,10),4,1)</f>
        <v>4</v>
      </c>
    </row>
    <row r="924" spans="76:137" x14ac:dyDescent="0.25">
      <c r="BX924" s="110"/>
      <c r="BY924" s="113">
        <v>1112</v>
      </c>
      <c r="CA924" s="110"/>
      <c r="EE924" s="108">
        <f>+IF(MID($J$11,1,10)=MID($EE$3,1,10),2,1)</f>
        <v>2</v>
      </c>
      <c r="EG924" s="108">
        <f>+IF(MID($J$11,1,10)=MID($EE$3,1,10),2,1)</f>
        <v>2</v>
      </c>
    </row>
    <row r="925" spans="76:137" x14ac:dyDescent="0.25">
      <c r="BX925" s="110"/>
      <c r="BY925" s="113">
        <v>124</v>
      </c>
      <c r="CA925" s="110"/>
      <c r="EE925" s="108">
        <f>+IF(MID($J$10,1,10)=MID($EE$2,1,10),4,1)</f>
        <v>4</v>
      </c>
      <c r="EG925" s="108">
        <f>+IF(MID($J$10,1,10)=MID($EE$2,1,10),4,1)</f>
        <v>4</v>
      </c>
    </row>
    <row r="926" spans="76:137" x14ac:dyDescent="0.25">
      <c r="BX926" s="110"/>
      <c r="BY926" s="113">
        <v>139</v>
      </c>
      <c r="CA926" s="110"/>
      <c r="EE926" s="108">
        <f>+IF(MID($J$10,1,10)=MID($EE$2,1,10),1,2)</f>
        <v>1</v>
      </c>
      <c r="EG926" s="108">
        <f>+IF(MID($J$10,1,10)=MID($EE$2,1,10),1,2)</f>
        <v>1</v>
      </c>
    </row>
    <row r="927" spans="76:137" x14ac:dyDescent="0.25">
      <c r="BX927" s="110"/>
      <c r="BY927" s="113">
        <v>159</v>
      </c>
      <c r="CA927" s="110"/>
      <c r="EE927" s="108">
        <f>+IF(MID($J$10,1,10)=MID($EE$2,1,10),3,1)</f>
        <v>3</v>
      </c>
      <c r="EG927" s="108">
        <f>+IF(MID($J$10,1,10)=MID($EE$2,1,10),3,1)</f>
        <v>3</v>
      </c>
    </row>
    <row r="928" spans="76:137" x14ac:dyDescent="0.25">
      <c r="BX928" s="110"/>
      <c r="BY928" s="113">
        <v>157</v>
      </c>
      <c r="CA928" s="110"/>
      <c r="EE928" s="108">
        <f>+IF(MID($J$10,1,10)=MID($EE$2,1,10),1,2)</f>
        <v>1</v>
      </c>
      <c r="EG928" s="108">
        <f>+IF(MID($J$10,1,10)=MID($EE$2,1,10),1,2)</f>
        <v>1</v>
      </c>
    </row>
    <row r="929" spans="76:137" x14ac:dyDescent="0.25">
      <c r="BX929" s="111"/>
      <c r="BY929" s="113">
        <v>111</v>
      </c>
      <c r="CA929" s="111"/>
      <c r="EE929" s="108">
        <f>+IF(MID($J$14,1,5)=MID($EE$6,1,5),0,1)</f>
        <v>0</v>
      </c>
      <c r="EF929" s="139">
        <v>40916</v>
      </c>
      <c r="EG929" s="108">
        <f>+IF(MID($J$14,1,5)=MID($EE$6,1,5),0,1)</f>
        <v>0</v>
      </c>
    </row>
    <row r="930" spans="76:137" x14ac:dyDescent="0.25">
      <c r="BX930" s="110"/>
      <c r="BY930" s="113">
        <v>191</v>
      </c>
      <c r="CA930" s="110"/>
      <c r="EE930" s="108">
        <f>+IF(MID($J$14,1,5)=MID($EE$6,1,5),0,1)</f>
        <v>0</v>
      </c>
      <c r="EF930" s="137">
        <v>6</v>
      </c>
      <c r="EG930" s="108">
        <f>+IF(MID($J$14,1,5)=MID($EE$6,1,5),0,1)</f>
        <v>0</v>
      </c>
    </row>
    <row r="931" spans="76:137" x14ac:dyDescent="0.25">
      <c r="BX931" s="110"/>
      <c r="BY931" s="113">
        <v>135</v>
      </c>
      <c r="CA931" s="110"/>
      <c r="EE931" s="108">
        <f>+IF(MID($J$10,1,10)=MID($EE$2,1,10),0,1)</f>
        <v>0</v>
      </c>
      <c r="EG931" s="108">
        <f>+IF(MID($J$10,1,10)=MID($EE$2,1,10),0,1)</f>
        <v>0</v>
      </c>
    </row>
    <row r="932" spans="76:137" x14ac:dyDescent="0.25">
      <c r="BX932" s="110"/>
      <c r="BY932" s="113">
        <v>886</v>
      </c>
      <c r="CA932" s="110"/>
      <c r="EE932" s="108">
        <f>+IF(MID($J$10,1,10)=MID($EE$2,1,10),0,1)</f>
        <v>0</v>
      </c>
      <c r="EG932" s="108">
        <f>+IF(MID($J$10,1,10)=MID($EE$2,1,10),0,1)</f>
        <v>0</v>
      </c>
    </row>
    <row r="933" spans="76:137" x14ac:dyDescent="0.25">
      <c r="BX933" s="110"/>
      <c r="BY933" s="113">
        <v>170</v>
      </c>
      <c r="CA933" s="110"/>
      <c r="EE933" s="108">
        <f>+IF(MID($J$10,1,10)=MID($EE$2,1,10),0,1)</f>
        <v>0</v>
      </c>
      <c r="EG933" s="108">
        <f>+IF(MID($J$10,1,10)=MID($EE$2,1,10),0,1)</f>
        <v>0</v>
      </c>
    </row>
    <row r="934" spans="76:137" x14ac:dyDescent="0.25">
      <c r="BX934" s="110"/>
      <c r="BY934" s="113">
        <v>454</v>
      </c>
      <c r="CA934" s="110"/>
      <c r="EE934" s="108">
        <f>+IF(MID($J$10,1,10)=MID($EE$2,1,10),1,2)</f>
        <v>1</v>
      </c>
      <c r="EG934" s="108">
        <f>+IF(MID($J$10,1,10)=MID($EE$2,1,10),1,2)</f>
        <v>1</v>
      </c>
    </row>
    <row r="935" spans="76:137" x14ac:dyDescent="0.25">
      <c r="BX935" s="110"/>
      <c r="BY935" s="113">
        <v>193</v>
      </c>
      <c r="CA935" s="110"/>
      <c r="EE935" s="108">
        <f>+IF(MID($J$10,1,10)=MID($EE$2,1,10),1,2)</f>
        <v>1</v>
      </c>
      <c r="EG935" s="108">
        <f>+IF(MID($J$10,1,10)=MID($EE$2,1,10),1,2)</f>
        <v>1</v>
      </c>
    </row>
    <row r="936" spans="76:137" x14ac:dyDescent="0.25">
      <c r="BX936" s="110"/>
      <c r="BY936" s="113">
        <v>612</v>
      </c>
      <c r="CA936" s="110"/>
      <c r="EE936" s="108">
        <f>+IF(MID($J$14,1,5)=MID($EE$6,1,5),0,1)</f>
        <v>0</v>
      </c>
      <c r="EF936" s="137">
        <v>5</v>
      </c>
      <c r="EG936" s="108">
        <f>+IF(MID($J$14,1,5)=MID($EE$6,1,5),0,1)</f>
        <v>0</v>
      </c>
    </row>
    <row r="937" spans="76:137" x14ac:dyDescent="0.25">
      <c r="BX937" s="110"/>
      <c r="BY937" s="113">
        <v>155</v>
      </c>
      <c r="CA937" s="110"/>
      <c r="EE937" s="108">
        <f>+IF(MID($J$10,1,10)=MID($EE$2,1,10),3,1)</f>
        <v>3</v>
      </c>
      <c r="EG937" s="108">
        <f>+IF(MID($J$10,1,10)=MID($EE$2,1,10),3,1)</f>
        <v>3</v>
      </c>
    </row>
    <row r="938" spans="76:137" x14ac:dyDescent="0.25">
      <c r="BX938" s="110"/>
      <c r="BY938" s="113">
        <v>182</v>
      </c>
      <c r="CA938" s="110"/>
      <c r="EE938" s="108">
        <f>+IF(MID($J$10,1,10)=MID($EE$2,1,10),3,1)</f>
        <v>3</v>
      </c>
      <c r="EG938" s="108">
        <f>+IF(MID($J$10,1,10)=MID($EE$2,1,10),3,1)</f>
        <v>3</v>
      </c>
    </row>
    <row r="939" spans="76:137" x14ac:dyDescent="0.25">
      <c r="BX939" s="110"/>
      <c r="BY939" s="108">
        <v>43</v>
      </c>
      <c r="CA939" s="110"/>
      <c r="EE939" s="108">
        <f>+IF(MID($J$10,1,10)=MID($EE$2,1,10),0,1)</f>
        <v>0</v>
      </c>
      <c r="EG939" s="108">
        <f>+IF(MID($J$10,1,10)=MID($EE$2,1,10),0,1)</f>
        <v>0</v>
      </c>
    </row>
    <row r="940" spans="76:137" x14ac:dyDescent="0.25">
      <c r="BX940" s="110"/>
      <c r="BY940" s="113">
        <v>309</v>
      </c>
      <c r="CA940" s="110"/>
      <c r="EE940" s="108">
        <f>+IF(MID($J$10,1,10)=MID($EE$2,1,10),1,2)</f>
        <v>1</v>
      </c>
      <c r="EG940" s="108">
        <f>+IF(MID($J$10,1,10)=MID($EE$2,1,10),1,2)</f>
        <v>1</v>
      </c>
    </row>
    <row r="941" spans="76:137" x14ac:dyDescent="0.25">
      <c r="BX941" s="110"/>
      <c r="BY941" s="113">
        <v>182</v>
      </c>
      <c r="CA941" s="110"/>
      <c r="EE941" s="108">
        <f>+IF(MID($J$10,1,10)=MID($EE$2,1,10),3,1)</f>
        <v>3</v>
      </c>
      <c r="EG941" s="108">
        <f>+IF(MID($J$10,1,10)=MID($EE$2,1,10),3,1)</f>
        <v>3</v>
      </c>
    </row>
    <row r="942" spans="76:137" x14ac:dyDescent="0.25">
      <c r="BX942" s="110"/>
      <c r="BY942" s="113">
        <v>762</v>
      </c>
      <c r="CA942" s="110"/>
      <c r="EE942" s="108">
        <f>+IF(MID($J$10,1,10)=MID($EE$2,1,10),3,1)</f>
        <v>3</v>
      </c>
      <c r="EG942" s="108">
        <f>+IF(MID($J$10,1,10)=MID($EE$2,1,10),3,1)</f>
        <v>3</v>
      </c>
    </row>
    <row r="943" spans="76:137" x14ac:dyDescent="0.25">
      <c r="BX943" s="110"/>
      <c r="BY943" s="113">
        <v>159</v>
      </c>
      <c r="CA943" s="110"/>
      <c r="EE943" s="108">
        <f>+IF(MID($J$10,1,10)=MID($EE$2,1,10),0,1)</f>
        <v>0</v>
      </c>
      <c r="EG943" s="108">
        <f>+IF(MID($J$10,1,10)=MID($EE$2,1,10),0,1)</f>
        <v>0</v>
      </c>
    </row>
    <row r="944" spans="76:137" x14ac:dyDescent="0.25">
      <c r="BX944" s="110"/>
      <c r="BY944" s="113">
        <v>241</v>
      </c>
      <c r="CA944" s="110"/>
      <c r="EE944" s="108">
        <f>+IF(MID($J$10,1,10)=MID($EE$2,1,10),3,1)</f>
        <v>3</v>
      </c>
      <c r="EG944" s="108">
        <f>+IF(MID($J$10,1,10)=MID($EE$2,1,10),3,1)</f>
        <v>3</v>
      </c>
    </row>
    <row r="945" spans="76:137" x14ac:dyDescent="0.25">
      <c r="BX945" s="110"/>
      <c r="BY945" s="113">
        <v>919</v>
      </c>
      <c r="CA945" s="110"/>
      <c r="EE945" s="108">
        <f>+IF(MID($J$10,1,10)=MID($EE$2,1,10),3,1)</f>
        <v>3</v>
      </c>
      <c r="EG945" s="108">
        <f>+IF(MID($J$10,1,10)=MID($EE$2,1,10),3,1)</f>
        <v>3</v>
      </c>
    </row>
    <row r="946" spans="76:137" x14ac:dyDescent="0.25">
      <c r="BX946" s="110"/>
      <c r="BY946" s="113">
        <v>194</v>
      </c>
      <c r="CA946" s="110"/>
      <c r="EE946" s="108">
        <f>+IF(MID($J$10,1,10)=MID($EE$2,1,10),3,1)</f>
        <v>3</v>
      </c>
      <c r="EG946" s="108">
        <f>+IF(MID($J$10,1,10)=MID($EE$2,1,10),3,1)</f>
        <v>3</v>
      </c>
    </row>
    <row r="947" spans="76:137" x14ac:dyDescent="0.25">
      <c r="BX947" s="110"/>
      <c r="BY947" s="113">
        <v>1009</v>
      </c>
      <c r="CA947" s="110"/>
      <c r="EE947" s="108">
        <f>+IF(MID($J$10,1,10)=MID($EE$2,1,10),1,2)</f>
        <v>1</v>
      </c>
      <c r="EG947" s="108">
        <f>+IF(MID($J$10,1,10)=MID($EE$2,1,10),1,2)</f>
        <v>1</v>
      </c>
    </row>
    <row r="948" spans="76:137" x14ac:dyDescent="0.25">
      <c r="BX948" s="110"/>
      <c r="BY948" s="113">
        <v>197</v>
      </c>
      <c r="CA948" s="110"/>
      <c r="EE948" s="108">
        <f>+IF(MID($J$11,1,10)=MID($EE$3,1,10),2,1)</f>
        <v>2</v>
      </c>
      <c r="EG948" s="108">
        <f>+IF(MID($J$11,1,10)=MID($EE$3,1,10),2,1)</f>
        <v>2</v>
      </c>
    </row>
    <row r="949" spans="76:137" x14ac:dyDescent="0.25">
      <c r="BX949" s="110"/>
      <c r="BY949" s="113">
        <v>289</v>
      </c>
      <c r="CA949" s="110"/>
      <c r="EE949" s="108">
        <f>+IF(MID($J$10,1,10)=MID($EE$2,1,10),4,1)</f>
        <v>4</v>
      </c>
      <c r="EG949" s="108">
        <f>+IF(MID($J$10,1,10)=MID($EE$2,1,10),4,1)</f>
        <v>4</v>
      </c>
    </row>
    <row r="950" spans="76:137" x14ac:dyDescent="0.25">
      <c r="BX950" s="110"/>
      <c r="BY950" s="113">
        <v>182</v>
      </c>
      <c r="CA950" s="110"/>
      <c r="EE950" s="108">
        <f>+IF(MID($J$10,1,10)=MID($EE$2,1,10),0,1)</f>
        <v>0</v>
      </c>
      <c r="EG950" s="108">
        <f>+IF(MID($J$10,1,10)=MID($EE$2,1,10),0,1)</f>
        <v>0</v>
      </c>
    </row>
    <row r="951" spans="76:137" x14ac:dyDescent="0.25">
      <c r="BX951" s="110"/>
      <c r="BY951" s="113">
        <v>575</v>
      </c>
      <c r="CA951" s="110"/>
      <c r="EE951" s="108">
        <f>+IF(MID($J$14,1,5)=MID($EE$6,1,5),0,1)</f>
        <v>0</v>
      </c>
      <c r="EF951" s="137">
        <v>9</v>
      </c>
      <c r="EG951" s="108">
        <f>+IF(MID($J$14,1,5)=MID($EE$6,1,5),0,1)</f>
        <v>0</v>
      </c>
    </row>
    <row r="952" spans="76:137" x14ac:dyDescent="0.25">
      <c r="BX952" s="110"/>
      <c r="BY952" s="113">
        <v>201</v>
      </c>
      <c r="CA952" s="110"/>
      <c r="EE952" s="108">
        <f>+IF(MID($J$11,1,10)=MID($EE$3,1,10),2,1)</f>
        <v>2</v>
      </c>
      <c r="EG952" s="108">
        <f>+IF(MID($J$11,1,10)=MID($EE$3,1,10),2,1)</f>
        <v>2</v>
      </c>
    </row>
    <row r="953" spans="76:137" x14ac:dyDescent="0.25">
      <c r="BX953" s="110"/>
      <c r="BY953" s="113">
        <v>900</v>
      </c>
      <c r="CA953" s="110"/>
      <c r="EE953" s="108">
        <f>+IF(MID($J$14,1,5)=MID($EE$6,1,5),0,1)</f>
        <v>0</v>
      </c>
      <c r="EF953" s="137">
        <v>7</v>
      </c>
      <c r="EG953" s="108">
        <f>+IF(MID($J$14,1,5)=MID($EE$6,1,5),0,1)</f>
        <v>0</v>
      </c>
    </row>
    <row r="954" spans="76:137" x14ac:dyDescent="0.25">
      <c r="BX954" s="110"/>
      <c r="BY954" s="113">
        <v>185</v>
      </c>
      <c r="CA954" s="110"/>
      <c r="EE954" s="108">
        <f>+IF(MID($J$14,1,5)=MID($EE$6,1,5),0,1)</f>
        <v>0</v>
      </c>
      <c r="EF954" s="137">
        <v>10</v>
      </c>
      <c r="EG954" s="108">
        <f>+IF(MID($J$14,1,5)=MID($EE$6,1,5),0,1)</f>
        <v>0</v>
      </c>
    </row>
    <row r="955" spans="76:137" x14ac:dyDescent="0.25">
      <c r="BX955" s="110"/>
      <c r="BY955" s="113">
        <v>386</v>
      </c>
      <c r="CA955" s="110"/>
      <c r="EE955" s="108">
        <f>+IF(MID($J$10,1,10)=MID($EE$2,1,10),4,1)</f>
        <v>4</v>
      </c>
      <c r="EG955" s="108">
        <f>+IF(MID($J$10,1,10)=MID($EE$2,1,10),4,1)</f>
        <v>4</v>
      </c>
    </row>
    <row r="956" spans="76:137" x14ac:dyDescent="0.25">
      <c r="BX956" s="110"/>
      <c r="BY956" s="113">
        <v>134</v>
      </c>
      <c r="CA956" s="110"/>
      <c r="EE956" s="108">
        <f>+IF(MID($J$10,1,10)=MID($EE$2,1,10),1,2)</f>
        <v>1</v>
      </c>
      <c r="EG956" s="108">
        <f>+IF(MID($J$10,1,10)=MID($EE$2,1,10),1,2)</f>
        <v>1</v>
      </c>
    </row>
    <row r="957" spans="76:137" x14ac:dyDescent="0.25">
      <c r="BX957" s="110"/>
      <c r="BY957" s="113">
        <v>177</v>
      </c>
      <c r="CA957" s="110"/>
      <c r="EE957" s="108">
        <f>+IF(MID($J$10,1,10)=MID($EE$2,1,10),3,1)</f>
        <v>3</v>
      </c>
      <c r="EG957" s="108">
        <f>+IF(MID($J$10,1,10)=MID($EE$2,1,10),3,1)</f>
        <v>3</v>
      </c>
    </row>
    <row r="958" spans="76:137" x14ac:dyDescent="0.25">
      <c r="BX958" s="110"/>
      <c r="BY958" s="113">
        <v>178</v>
      </c>
      <c r="CA958" s="110"/>
      <c r="EE958" s="108">
        <f>+IF(MID($J$10,1,10)=MID($EE$2,1,10),1,2)</f>
        <v>1</v>
      </c>
      <c r="EG958" s="108">
        <f>+IF(MID($J$10,1,10)=MID($EE$2,1,10),1,2)</f>
        <v>1</v>
      </c>
    </row>
    <row r="959" spans="76:137" x14ac:dyDescent="0.25">
      <c r="BX959" s="110"/>
      <c r="BY959" s="113">
        <v>392</v>
      </c>
      <c r="CA959" s="110"/>
      <c r="EE959" s="108">
        <f>+IF(MID($J$11,1,10)=MID($EE$3,1,10),2,1)</f>
        <v>2</v>
      </c>
      <c r="EG959" s="108">
        <f>+IF(MID($J$11,1,10)=MID($EE$3,1,10),2,1)</f>
        <v>2</v>
      </c>
    </row>
    <row r="960" spans="76:137" x14ac:dyDescent="0.25">
      <c r="BX960" s="110"/>
      <c r="BY960" s="113">
        <v>109</v>
      </c>
      <c r="CA960" s="110"/>
      <c r="EE960" s="108">
        <f>+IF(MID($J$10,1,10)=MID($EE$2,1,10),1,2)</f>
        <v>1</v>
      </c>
      <c r="EG960" s="108">
        <f>+IF(MID($J$10,1,10)=MID($EE$2,1,10),1,2)</f>
        <v>1</v>
      </c>
    </row>
    <row r="961" spans="76:137" x14ac:dyDescent="0.25">
      <c r="BX961" s="110"/>
      <c r="BY961" s="108">
        <v>40</v>
      </c>
      <c r="CA961" s="110"/>
      <c r="EE961" s="108">
        <f>+IF(MID($J$10,1,10)=MID($EE$2,1,10),0,1)</f>
        <v>0</v>
      </c>
      <c r="EG961" s="108">
        <f>+IF(MID($J$10,1,10)=MID($EE$2,1,10),0,1)</f>
        <v>0</v>
      </c>
    </row>
    <row r="962" spans="76:137" x14ac:dyDescent="0.25">
      <c r="BX962" s="110"/>
      <c r="BY962" s="113">
        <v>130</v>
      </c>
      <c r="CA962" s="110"/>
      <c r="EE962" s="108">
        <f>+IF(MID($J$10,1,10)=MID($EE$2,1,10),0,1)</f>
        <v>0</v>
      </c>
      <c r="EG962" s="108">
        <f>+IF(MID($J$10,1,10)=MID($EE$2,1,10),0,1)</f>
        <v>0</v>
      </c>
    </row>
    <row r="963" spans="76:137" x14ac:dyDescent="0.25">
      <c r="BX963" s="110"/>
      <c r="BY963" s="108">
        <v>16</v>
      </c>
      <c r="BZ963" s="139"/>
      <c r="CA963" s="110"/>
      <c r="EE963" s="108">
        <f>+IF(MID($J$10,1,10)=MID($EE$2,1,10),0,1)</f>
        <v>0</v>
      </c>
      <c r="EG963" s="108">
        <f>+IF(MID($J$10,1,10)=MID($EE$2,1,10),0,1)</f>
        <v>0</v>
      </c>
    </row>
    <row r="964" spans="76:137" x14ac:dyDescent="0.25">
      <c r="BX964" s="110"/>
      <c r="BY964" s="113">
        <v>148</v>
      </c>
      <c r="CA964" s="110"/>
      <c r="EE964" s="108">
        <f>+IF(MID($J$10,1,10)=MID($EE$2,1,10),1,2)</f>
        <v>1</v>
      </c>
      <c r="EG964" s="108">
        <f>+IF(MID($J$10,1,10)=MID($EE$2,1,10),1,2)</f>
        <v>1</v>
      </c>
    </row>
    <row r="965" spans="76:137" x14ac:dyDescent="0.25">
      <c r="BX965" s="110"/>
      <c r="BY965" s="113">
        <v>183</v>
      </c>
      <c r="CA965" s="110"/>
      <c r="EE965" s="108">
        <f>+IF(MID($J$10,1,10)=MID($EE$2,1,10),1,2)</f>
        <v>1</v>
      </c>
      <c r="EG965" s="108">
        <f>+IF(MID($J$10,1,10)=MID($EE$2,1,10),1,2)</f>
        <v>1</v>
      </c>
    </row>
    <row r="966" spans="76:137" x14ac:dyDescent="0.25">
      <c r="BX966" s="110"/>
      <c r="BY966" s="142">
        <v>5</v>
      </c>
      <c r="CA966" s="110"/>
      <c r="EE966" s="108">
        <f>+IF(MID($J$10,1,10)=MID($EE$2,1,10),3,1)</f>
        <v>3</v>
      </c>
      <c r="EG966" s="108">
        <f>+IF(MID($J$10,1,10)=MID($EE$2,1,10),3,1)</f>
        <v>3</v>
      </c>
    </row>
    <row r="967" spans="76:137" x14ac:dyDescent="0.25">
      <c r="BX967" s="110"/>
      <c r="BY967" s="113">
        <v>175</v>
      </c>
      <c r="CA967" s="110"/>
      <c r="EE967" s="108">
        <f>+IF(MID($J$10,1,10)=MID($EE$2,1,10),3,1)</f>
        <v>3</v>
      </c>
      <c r="EG967" s="108">
        <f>+IF(MID($J$10,1,10)=MID($EE$2,1,10),3,1)</f>
        <v>3</v>
      </c>
    </row>
    <row r="968" spans="76:137" x14ac:dyDescent="0.25">
      <c r="BX968" s="110"/>
      <c r="BY968" s="113">
        <v>406</v>
      </c>
      <c r="CA968" s="110"/>
      <c r="EE968" s="108">
        <f>+IF(MID($J$10,1,10)=MID($EE$2,1,10),3,1)</f>
        <v>3</v>
      </c>
      <c r="EG968" s="108">
        <f>+IF(MID($J$10,1,10)=MID($EE$2,1,10),3,1)</f>
        <v>3</v>
      </c>
    </row>
    <row r="969" spans="76:137" x14ac:dyDescent="0.25">
      <c r="BX969" s="110"/>
      <c r="BY969" s="113">
        <v>102</v>
      </c>
      <c r="CA969" s="110"/>
      <c r="EE969" s="108">
        <f>+IF(MID($J$10,1,10)=MID($EE$2,1,10),0,1)</f>
        <v>0</v>
      </c>
      <c r="EG969" s="108">
        <f>+IF(MID($J$10,1,10)=MID($EE$2,1,10),0,1)</f>
        <v>0</v>
      </c>
    </row>
    <row r="970" spans="76:137" x14ac:dyDescent="0.25">
      <c r="BX970" s="110"/>
      <c r="BY970" s="113">
        <v>139</v>
      </c>
      <c r="CA970" s="110"/>
      <c r="EE970" s="108">
        <f>+IF(MID($J$10,1,10)=MID($EE$2,1,10),1,2)</f>
        <v>1</v>
      </c>
      <c r="EG970" s="108">
        <f>+IF(MID($J$10,1,10)=MID($EE$2,1,10),1,2)</f>
        <v>1</v>
      </c>
    </row>
    <row r="971" spans="76:137" x14ac:dyDescent="0.25">
      <c r="BX971" s="110"/>
      <c r="BY971" s="113">
        <v>522</v>
      </c>
      <c r="CA971" s="110"/>
      <c r="EE971" s="108">
        <f>+IF(MID($J$10,1,10)=MID($EE$2,1,10),3,1)</f>
        <v>3</v>
      </c>
      <c r="EG971" s="108">
        <f>+IF(MID($J$10,1,10)=MID($EE$2,1,10),3,1)</f>
        <v>3</v>
      </c>
    </row>
    <row r="972" spans="76:137" x14ac:dyDescent="0.25">
      <c r="BX972" s="110"/>
      <c r="BY972" s="113">
        <v>124</v>
      </c>
      <c r="CA972" s="110"/>
      <c r="EE972" s="108">
        <f>+IF(MID($J$10,1,10)=MID($EE$2,1,10),3,1)</f>
        <v>3</v>
      </c>
      <c r="EG972" s="108">
        <f>+IF(MID($J$10,1,10)=MID($EE$2,1,10),3,1)</f>
        <v>3</v>
      </c>
    </row>
    <row r="973" spans="76:137" x14ac:dyDescent="0.25">
      <c r="BX973" s="110"/>
      <c r="BY973" s="113">
        <v>657</v>
      </c>
      <c r="CA973" s="110"/>
      <c r="EE973" s="108">
        <f>+IF(MID($J$10,1,10)=MID($EE$2,1,10),0,1)</f>
        <v>0</v>
      </c>
      <c r="EG973" s="108">
        <f>+IF(MID($J$10,1,10)=MID($EE$2,1,10),0,1)</f>
        <v>0</v>
      </c>
    </row>
    <row r="974" spans="76:137" x14ac:dyDescent="0.25">
      <c r="BX974" s="110"/>
      <c r="BY974" s="113">
        <v>137</v>
      </c>
      <c r="CA974" s="110"/>
      <c r="EE974" s="108">
        <f>+IF(MID($J$10,1,10)=MID($EE$2,1,10),3,1)</f>
        <v>3</v>
      </c>
      <c r="EG974" s="108">
        <f>+IF(MID($J$10,1,10)=MID($EE$2,1,10),3,1)</f>
        <v>3</v>
      </c>
    </row>
    <row r="975" spans="76:137" x14ac:dyDescent="0.25">
      <c r="BX975" s="110"/>
      <c r="BY975" s="113">
        <v>409</v>
      </c>
      <c r="CA975" s="110"/>
      <c r="EE975" s="108">
        <f>+IF(MID($J$10,1,10)=MID($EE$2,1,10),3,1)</f>
        <v>3</v>
      </c>
      <c r="EG975" s="108">
        <f>+IF(MID($J$10,1,10)=MID($EE$2,1,10),3,1)</f>
        <v>3</v>
      </c>
    </row>
    <row r="976" spans="76:137" x14ac:dyDescent="0.25">
      <c r="BX976" s="110"/>
      <c r="BY976" s="113">
        <v>201</v>
      </c>
      <c r="CA976" s="110"/>
      <c r="EE976" s="108">
        <f>+IF(MID($J$10,1,10)=MID($EE$2,1,10),3,1)</f>
        <v>3</v>
      </c>
      <c r="EG976" s="108">
        <f>+IF(MID($J$10,1,10)=MID($EE$2,1,10),3,1)</f>
        <v>3</v>
      </c>
    </row>
    <row r="977" spans="76:137" x14ac:dyDescent="0.25">
      <c r="BX977" s="110"/>
      <c r="BY977" s="113">
        <v>757</v>
      </c>
      <c r="CA977" s="110"/>
      <c r="EE977" s="108">
        <f>+IF(MID($J$11,1,10)=MID($EE$3,1,10),2,1)</f>
        <v>2</v>
      </c>
      <c r="EG977" s="108">
        <f>+IF(MID($J$11,1,10)=MID($EE$3,1,10),2,1)</f>
        <v>2</v>
      </c>
    </row>
    <row r="978" spans="76:137" x14ac:dyDescent="0.25">
      <c r="BX978" s="110"/>
      <c r="BY978" s="113">
        <v>167</v>
      </c>
      <c r="CA978" s="110"/>
      <c r="EE978" s="108">
        <f>+IF(MID($J$10,1,10)=MID($EE$2,1,10),4,1)</f>
        <v>4</v>
      </c>
      <c r="EG978" s="108">
        <f>+IF(MID($J$10,1,10)=MID($EE$2,1,10),4,1)</f>
        <v>4</v>
      </c>
    </row>
    <row r="979" spans="76:137" x14ac:dyDescent="0.25">
      <c r="BX979" s="110"/>
      <c r="BY979" s="113">
        <v>146</v>
      </c>
      <c r="CA979" s="110"/>
      <c r="EE979" s="108">
        <f>+IF(MID($J$10,1,10)=MID($EE$2,1,10),0,1)</f>
        <v>0</v>
      </c>
      <c r="EG979" s="108">
        <f>+IF(MID($J$10,1,10)=MID($EE$2,1,10),0,1)</f>
        <v>0</v>
      </c>
    </row>
    <row r="980" spans="76:137" x14ac:dyDescent="0.25">
      <c r="BX980" s="110"/>
      <c r="BY980" s="113">
        <v>956</v>
      </c>
      <c r="CA980" s="110"/>
      <c r="EE980" s="108">
        <f>+IF(MID($J$11,1,10)=MID($EE$3,1,10),2,1)</f>
        <v>2</v>
      </c>
      <c r="EG980" s="108">
        <f>+IF(MID($J$11,1,10)=MID($EE$3,1,10),2,1)</f>
        <v>2</v>
      </c>
    </row>
    <row r="981" spans="76:137" x14ac:dyDescent="0.25">
      <c r="BX981" s="110"/>
      <c r="BY981" s="113">
        <v>197</v>
      </c>
      <c r="CA981" s="110"/>
      <c r="EE981" s="108">
        <f>+IF(MID($J$11,1,10)=MID($EE$3,1,10),2,1)</f>
        <v>2</v>
      </c>
      <c r="EG981" s="108">
        <f>+IF(MID($J$11,1,10)=MID($EE$3,1,10),2,1)</f>
        <v>2</v>
      </c>
    </row>
    <row r="982" spans="76:137" x14ac:dyDescent="0.25">
      <c r="BX982" s="110"/>
      <c r="BY982" s="113">
        <v>190</v>
      </c>
      <c r="CA982" s="110"/>
      <c r="EE982" s="108">
        <f>+IF(MID($J$10,1,10)=MID($EE$2,1,10),4,1)</f>
        <v>4</v>
      </c>
      <c r="EG982" s="108">
        <f>+IF(MID($J$10,1,10)=MID($EE$2,1,10),4,1)</f>
        <v>4</v>
      </c>
    </row>
    <row r="983" spans="76:137" x14ac:dyDescent="0.25">
      <c r="BX983" s="110"/>
      <c r="BY983" s="113">
        <v>192</v>
      </c>
      <c r="CA983" s="110"/>
      <c r="EE983" s="108">
        <f>+IF(MID($J$11,1,10)=MID($EE$3,1,10),2,1)</f>
        <v>2</v>
      </c>
      <c r="EG983" s="108">
        <f>+IF(MID($J$11,1,10)=MID($EE$3,1,10),2,1)</f>
        <v>2</v>
      </c>
    </row>
    <row r="984" spans="76:137" x14ac:dyDescent="0.25">
      <c r="BX984" s="110"/>
      <c r="BY984" s="113">
        <v>811</v>
      </c>
      <c r="CA984" s="110"/>
      <c r="EE984" s="108">
        <f>+IF(MID($J$10,1,10)=MID($EE$2,1,10),4,1)</f>
        <v>4</v>
      </c>
      <c r="EG984" s="108">
        <f>+IF(MID($J$10,1,10)=MID($EE$2,1,10),4,1)</f>
        <v>4</v>
      </c>
    </row>
    <row r="985" spans="76:137" x14ac:dyDescent="0.25">
      <c r="BX985" s="110"/>
      <c r="BY985" s="113">
        <v>104</v>
      </c>
      <c r="CA985" s="110"/>
      <c r="EE985" s="108">
        <f>+IF(MID($J$10,1,10)=MID($EE$2,1,10),1,2)</f>
        <v>1</v>
      </c>
      <c r="EG985" s="108">
        <f>+IF(MID($J$10,1,10)=MID($EE$2,1,10),1,2)</f>
        <v>1</v>
      </c>
    </row>
    <row r="986" spans="76:137" x14ac:dyDescent="0.25">
      <c r="BX986" s="110"/>
      <c r="BY986" s="113">
        <v>343</v>
      </c>
      <c r="CA986" s="110"/>
      <c r="EE986" s="108">
        <f>+IF(MID($J$10,1,10)=MID($EE$2,1,10),3,1)</f>
        <v>3</v>
      </c>
      <c r="EG986" s="108">
        <f>+IF(MID($J$10,1,10)=MID($EE$2,1,10),3,1)</f>
        <v>3</v>
      </c>
    </row>
    <row r="987" spans="76:137" x14ac:dyDescent="0.25">
      <c r="BX987" s="110"/>
      <c r="BY987" s="113">
        <v>159</v>
      </c>
      <c r="CA987" s="110"/>
      <c r="EE987" s="108">
        <f>+IF(MID($J$10,1,10)=MID($EE$2,1,10),1,2)</f>
        <v>1</v>
      </c>
      <c r="EG987" s="108">
        <f>+IF(MID($J$10,1,10)=MID($EE$2,1,10),1,2)</f>
        <v>1</v>
      </c>
    </row>
    <row r="988" spans="76:137" x14ac:dyDescent="0.25">
      <c r="BX988" s="110"/>
      <c r="BY988" s="113">
        <v>0</v>
      </c>
      <c r="CA988" s="110"/>
      <c r="EE988" s="108">
        <f>+IF(MID($J$11,1,10)=MID($EE$3,1,10),2,1)</f>
        <v>2</v>
      </c>
      <c r="EG988" s="108">
        <f>+IF(MID($J$11,1,10)=MID($EE$3,1,10),2,1)</f>
        <v>2</v>
      </c>
    </row>
    <row r="989" spans="76:137" x14ac:dyDescent="0.25">
      <c r="BX989" s="110"/>
      <c r="BY989" s="113">
        <v>141</v>
      </c>
      <c r="CA989" s="110"/>
      <c r="EE989" s="108">
        <f>+IF(MID($J$10,1,10)=MID($EE$2,1,10),1,2)</f>
        <v>1</v>
      </c>
      <c r="EG989" s="108">
        <f>+IF(MID($J$10,1,10)=MID($EE$2,1,10),1,2)</f>
        <v>1</v>
      </c>
    </row>
    <row r="990" spans="76:137" x14ac:dyDescent="0.25">
      <c r="BX990" s="110"/>
      <c r="BY990" s="113">
        <v>354</v>
      </c>
      <c r="CA990" s="110"/>
      <c r="EE990" s="108">
        <f>+IF(MID($J$10,1,10)=MID($EE$2,1,10),0,1)</f>
        <v>0</v>
      </c>
      <c r="EG990" s="108">
        <f>+IF(MID($J$10,1,10)=MID($EE$2,1,10),0,1)</f>
        <v>0</v>
      </c>
    </row>
    <row r="991" spans="76:137" x14ac:dyDescent="0.25">
      <c r="BX991" s="110"/>
      <c r="BY991" s="113">
        <v>803</v>
      </c>
      <c r="CA991" s="110"/>
      <c r="EE991" s="108">
        <f>+IF(MID($J$10,1,10)=MID($EE$2,1,10),0,1)</f>
        <v>0</v>
      </c>
      <c r="EG991" s="108">
        <f>+IF(MID($J$10,1,10)=MID($EE$2,1,10),0,1)</f>
        <v>0</v>
      </c>
    </row>
    <row r="992" spans="76:137" x14ac:dyDescent="0.25">
      <c r="BX992" s="110"/>
      <c r="BY992" s="113">
        <v>158</v>
      </c>
      <c r="CA992" s="110"/>
      <c r="EE992" s="108">
        <f>+IF(MID($J$10,1,10)=MID($EE$2,1,10),0,1)</f>
        <v>0</v>
      </c>
      <c r="EG992" s="108">
        <f>+IF(MID($J$10,1,10)=MID($EE$2,1,10),0,1)</f>
        <v>0</v>
      </c>
    </row>
    <row r="993" spans="76:137" x14ac:dyDescent="0.25">
      <c r="BX993" s="110"/>
      <c r="BY993" s="113">
        <v>1075</v>
      </c>
      <c r="CA993" s="110"/>
      <c r="EE993" s="108">
        <f>+IF(MID($J$10,1,10)=MID($EE$2,1,10),1,2)</f>
        <v>1</v>
      </c>
      <c r="EG993" s="108">
        <f>+IF(MID($J$10,1,10)=MID($EE$2,1,10),1,2)</f>
        <v>1</v>
      </c>
    </row>
    <row r="994" spans="76:137" x14ac:dyDescent="0.25">
      <c r="BX994" s="110"/>
      <c r="BY994" s="113">
        <v>192</v>
      </c>
      <c r="CA994" s="110"/>
      <c r="EE994" s="108">
        <f>+IF(MID($J$10,1,10)=MID($EE$2,1,10),1,2)</f>
        <v>1</v>
      </c>
      <c r="EG994" s="108">
        <f>+IF(MID($J$10,1,10)=MID($EE$2,1,10),1,2)</f>
        <v>1</v>
      </c>
    </row>
    <row r="995" spans="76:137" x14ac:dyDescent="0.25">
      <c r="BX995" s="110"/>
      <c r="BY995" s="113">
        <v>586</v>
      </c>
      <c r="CA995" s="110"/>
      <c r="EE995" s="108">
        <f>+IF(MID($J$10,1,10)=MID($EE$2,1,10),3,1)</f>
        <v>3</v>
      </c>
      <c r="EG995" s="108">
        <f>+IF(MID($J$10,1,10)=MID($EE$2,1,10),3,1)</f>
        <v>3</v>
      </c>
    </row>
    <row r="996" spans="76:137" x14ac:dyDescent="0.25">
      <c r="BX996" s="110"/>
      <c r="BY996" s="113">
        <v>136</v>
      </c>
      <c r="CA996" s="110"/>
      <c r="EE996" s="108">
        <f>+IF(MID($J$10,1,10)=MID($EE$2,1,10),3,1)</f>
        <v>3</v>
      </c>
      <c r="EG996" s="108">
        <f>+IF(MID($J$10,1,10)=MID($EE$2,1,10),3,1)</f>
        <v>3</v>
      </c>
    </row>
    <row r="997" spans="76:137" x14ac:dyDescent="0.25">
      <c r="BX997" s="110"/>
      <c r="BY997" s="113">
        <v>784</v>
      </c>
      <c r="CA997" s="110"/>
      <c r="EE997" s="108">
        <f>+IF(MID($J$10,1,10)=MID($EE$2,1,10),3,1)</f>
        <v>3</v>
      </c>
      <c r="EG997" s="108">
        <f>+IF(MID($J$10,1,10)=MID($EE$2,1,10),3,1)</f>
        <v>3</v>
      </c>
    </row>
    <row r="998" spans="76:137" x14ac:dyDescent="0.25">
      <c r="BX998" s="110"/>
      <c r="BY998" s="113">
        <v>170</v>
      </c>
      <c r="CA998" s="110"/>
      <c r="EE998" s="108">
        <f>+IF(MID($J$10,1,10)=MID($EE$2,1,10),0,1)</f>
        <v>0</v>
      </c>
      <c r="EG998" s="108">
        <f>+IF(MID($J$10,1,10)=MID($EE$2,1,10),0,1)</f>
        <v>0</v>
      </c>
    </row>
    <row r="999" spans="76:137" x14ac:dyDescent="0.25">
      <c r="BX999" s="110"/>
      <c r="BY999" s="113">
        <v>669</v>
      </c>
      <c r="CA999" s="110"/>
      <c r="EE999" s="108">
        <f>+IF(MID($J$10,1,10)=MID($EE$2,1,10),1,2)</f>
        <v>1</v>
      </c>
      <c r="EG999" s="108">
        <f>+IF(MID($J$10,1,10)=MID($EE$2,1,10),1,2)</f>
        <v>1</v>
      </c>
    </row>
    <row r="1000" spans="76:137" x14ac:dyDescent="0.25">
      <c r="BX1000" s="110"/>
      <c r="BY1000" s="113">
        <v>175</v>
      </c>
      <c r="CA1000" s="110"/>
      <c r="EE1000" s="108">
        <f>+IF(MID($J$10,1,10)=MID($EE$2,1,10),3,1)</f>
        <v>3</v>
      </c>
      <c r="EG1000" s="108">
        <f>+IF(MID($J$10,1,10)=MID($EE$2,1,10),3,1)</f>
        <v>3</v>
      </c>
    </row>
    <row r="1001" spans="76:137" x14ac:dyDescent="0.25">
      <c r="BX1001" s="110"/>
      <c r="BY1001" s="113">
        <v>254</v>
      </c>
      <c r="CA1001" s="110"/>
      <c r="EE1001" s="108">
        <f>+IF(MID($J$10,1,10)=MID($EE$2,1,10),3,1)</f>
        <v>3</v>
      </c>
      <c r="EG1001" s="108">
        <f>+IF(MID($J$10,1,10)=MID($EE$2,1,10),3,1)</f>
        <v>3</v>
      </c>
    </row>
    <row r="1002" spans="76:137" x14ac:dyDescent="0.25">
      <c r="BX1002" s="110"/>
      <c r="BY1002" s="113">
        <v>168</v>
      </c>
      <c r="CA1002" s="110"/>
      <c r="EE1002" s="108">
        <f>+IF(MID($J$10,1,10)=MID($EE$2,1,10),0,1)</f>
        <v>0</v>
      </c>
      <c r="EG1002" s="108">
        <f>+IF(MID($J$10,1,10)=MID($EE$2,1,10),0,1)</f>
        <v>0</v>
      </c>
    </row>
    <row r="1003" spans="76:137" x14ac:dyDescent="0.25">
      <c r="BX1003" s="110"/>
      <c r="BY1003" s="108">
        <v>91</v>
      </c>
      <c r="CA1003" s="110"/>
      <c r="EE1003" s="108">
        <f>+IF(MID($J$10,1,10)=MID($EE$2,1,10),3,1)</f>
        <v>3</v>
      </c>
      <c r="EG1003" s="108">
        <f>+IF(MID($J$10,1,10)=MID($EE$2,1,10),3,1)</f>
        <v>3</v>
      </c>
    </row>
    <row r="1004" spans="76:137" x14ac:dyDescent="0.25">
      <c r="BX1004" s="110"/>
      <c r="BY1004" s="113">
        <v>129</v>
      </c>
      <c r="CA1004" s="110"/>
      <c r="EE1004" s="108">
        <f>+IF(MID($J$10,1,10)=MID($EE$2,1,10),3,1)</f>
        <v>3</v>
      </c>
      <c r="EG1004" s="108">
        <f>+IF(MID($J$10,1,10)=MID($EE$2,1,10),3,1)</f>
        <v>3</v>
      </c>
    </row>
    <row r="1005" spans="76:137" x14ac:dyDescent="0.25">
      <c r="BX1005" s="110"/>
      <c r="BY1005" s="108">
        <v>5</v>
      </c>
      <c r="CA1005" s="110"/>
      <c r="EE1005" s="108">
        <f>+IF(MID($J$10,1,10)=MID($EE$2,1,10),3,1)</f>
        <v>3</v>
      </c>
      <c r="EG1005" s="108">
        <f>+IF(MID($J$10,1,10)=MID($EE$2,1,10),3,1)</f>
        <v>3</v>
      </c>
    </row>
    <row r="1006" spans="76:137" x14ac:dyDescent="0.25">
      <c r="BX1006" s="110"/>
      <c r="BY1006" s="108">
        <v>28</v>
      </c>
      <c r="CA1006" s="110"/>
      <c r="EE1006" s="108">
        <f>+IF(MID($J$10,1,10)=MID($EE$2,1,10),1,2)</f>
        <v>1</v>
      </c>
      <c r="EG1006" s="108">
        <f>+IF(MID($J$10,1,10)=MID($EE$2,1,10),1,2)</f>
        <v>1</v>
      </c>
    </row>
    <row r="1007" spans="76:137" x14ac:dyDescent="0.25">
      <c r="BX1007" s="110"/>
      <c r="BY1007" s="113">
        <v>127</v>
      </c>
      <c r="CA1007" s="110"/>
      <c r="EE1007" s="108">
        <f>+IF(MID($J$11,1,10)=MID($EE$3,1,10),2,1)</f>
        <v>2</v>
      </c>
      <c r="EG1007" s="108">
        <f>+IF(MID($J$11,1,10)=MID($EE$3,1,10),2,1)</f>
        <v>2</v>
      </c>
    </row>
    <row r="1008" spans="76:137" x14ac:dyDescent="0.25">
      <c r="BX1008" s="110"/>
      <c r="BY1008" s="113">
        <v>148</v>
      </c>
      <c r="CA1008" s="110"/>
      <c r="EE1008" s="108">
        <f>+IF(MID($J$10,1,10)=MID($EE$2,1,10),4,1)</f>
        <v>4</v>
      </c>
      <c r="EG1008" s="108">
        <f>+IF(MID($J$10,1,10)=MID($EE$2,1,10),4,1)</f>
        <v>4</v>
      </c>
    </row>
    <row r="1009" spans="76:137" x14ac:dyDescent="0.25">
      <c r="BX1009" s="110"/>
      <c r="BY1009" s="113">
        <v>164</v>
      </c>
      <c r="CA1009" s="110"/>
      <c r="EE1009" s="108">
        <f>+IF(MID($J$10,1,10)=MID($EE$2,1,10),0,1)</f>
        <v>0</v>
      </c>
      <c r="EG1009" s="108">
        <f>+IF(MID($J$10,1,10)=MID($EE$2,1,10),0,1)</f>
        <v>0</v>
      </c>
    </row>
    <row r="1010" spans="76:137" x14ac:dyDescent="0.25">
      <c r="BX1010" s="110"/>
      <c r="BY1010" s="113">
        <v>182</v>
      </c>
      <c r="CA1010" s="110"/>
      <c r="EE1010" s="108">
        <f>+IF(MID($J$11,1,10)=MID($EE$3,1,10),2,1)</f>
        <v>2</v>
      </c>
      <c r="EG1010" s="108">
        <f>+IF(MID($J$11,1,10)=MID($EE$3,1,10),2,1)</f>
        <v>2</v>
      </c>
    </row>
    <row r="1011" spans="76:137" x14ac:dyDescent="0.25">
      <c r="BX1011" s="110"/>
      <c r="BY1011" s="113">
        <v>165</v>
      </c>
      <c r="CA1011" s="110"/>
      <c r="EE1011" s="108">
        <f>+IF(MID($J$11,1,10)=MID($EE$3,1,10),2,1)</f>
        <v>2</v>
      </c>
      <c r="EG1011" s="108">
        <f>+IF(MID($J$11,1,10)=MID($EE$3,1,10),2,1)</f>
        <v>2</v>
      </c>
    </row>
    <row r="1012" spans="76:137" x14ac:dyDescent="0.25">
      <c r="BX1012" s="110"/>
      <c r="BY1012" s="113">
        <v>125</v>
      </c>
      <c r="CA1012" s="110"/>
      <c r="EE1012" s="108">
        <f>+IF(MID($J$10,1,10)=MID($EE$2,1,10),4,1)</f>
        <v>4</v>
      </c>
      <c r="EG1012" s="108">
        <f>+IF(MID($J$10,1,10)=MID($EE$2,1,10),4,1)</f>
        <v>4</v>
      </c>
    </row>
    <row r="1013" spans="76:137" x14ac:dyDescent="0.25">
      <c r="BX1013" s="110"/>
      <c r="BY1013" s="113">
        <v>115</v>
      </c>
      <c r="CA1013" s="110"/>
      <c r="EE1013" s="108">
        <f>+IF(MID($J$11,1,10)=MID($EE$3,1,10),2,1)</f>
        <v>2</v>
      </c>
      <c r="EG1013" s="108">
        <f>+IF(MID($J$11,1,10)=MID($EE$3,1,10),2,1)</f>
        <v>2</v>
      </c>
    </row>
    <row r="1014" spans="76:137" x14ac:dyDescent="0.25">
      <c r="BX1014" s="110"/>
      <c r="BY1014" s="113">
        <v>158</v>
      </c>
      <c r="CA1014" s="110"/>
      <c r="EE1014" s="108">
        <f>+IF(MID($J$10,1,10)=MID($EE$2,1,10),4,1)</f>
        <v>4</v>
      </c>
      <c r="EG1014" s="108">
        <f>+IF(MID($J$10,1,10)=MID($EE$2,1,10),4,1)</f>
        <v>4</v>
      </c>
    </row>
    <row r="1015" spans="76:137" x14ac:dyDescent="0.25">
      <c r="BX1015" s="110"/>
      <c r="BY1015" s="113">
        <v>152</v>
      </c>
      <c r="CA1015" s="110"/>
      <c r="EE1015" s="108">
        <f>+IF(MID($J$10,1,10)=MID($EE$2,1,10),1,2)</f>
        <v>1</v>
      </c>
      <c r="EG1015" s="108">
        <f>+IF(MID($J$10,1,10)=MID($EE$2,1,10),1,2)</f>
        <v>1</v>
      </c>
    </row>
    <row r="1016" spans="76:137" x14ac:dyDescent="0.25">
      <c r="BX1016" s="110"/>
      <c r="BY1016" s="113">
        <v>141</v>
      </c>
      <c r="CA1016" s="110"/>
      <c r="EE1016" s="108">
        <f>+IF(MID($J$10,1,10)=MID($EE$2,1,10),3,1)</f>
        <v>3</v>
      </c>
      <c r="EG1016" s="108">
        <f>+IF(MID($J$10,1,10)=MID($EE$2,1,10),3,1)</f>
        <v>3</v>
      </c>
    </row>
    <row r="1017" spans="76:137" x14ac:dyDescent="0.25">
      <c r="BX1017" s="110"/>
      <c r="BY1017" s="113">
        <v>147</v>
      </c>
      <c r="CA1017" s="110"/>
      <c r="EE1017" s="108">
        <f>+IF(MID($J$10,1,10)=MID($EE$2,1,10),1,2)</f>
        <v>1</v>
      </c>
      <c r="EG1017" s="108">
        <f>+IF(MID($J$10,1,10)=MID($EE$2,1,10),1,2)</f>
        <v>1</v>
      </c>
    </row>
    <row r="1018" spans="76:137" x14ac:dyDescent="0.25">
      <c r="BX1018" s="110"/>
      <c r="BY1018" s="113">
        <v>100</v>
      </c>
      <c r="CA1018" s="110"/>
      <c r="EE1018" s="108">
        <f>+IF(MID($J$11,1,10)=MID($EE$3,1,10),2,1)</f>
        <v>2</v>
      </c>
      <c r="EG1018" s="108">
        <f>+IF(MID($J$11,1,10)=MID($EE$3,1,10),2,1)</f>
        <v>2</v>
      </c>
    </row>
    <row r="1019" spans="76:137" x14ac:dyDescent="0.25">
      <c r="BX1019" s="110"/>
      <c r="BY1019" s="113">
        <v>149</v>
      </c>
      <c r="CA1019" s="110"/>
      <c r="EE1019" s="108">
        <f>+IF(MID($J$10,1,10)=MID($EE$2,1,10),1,2)</f>
        <v>1</v>
      </c>
      <c r="EG1019" s="108">
        <f>+IF(MID($J$10,1,10)=MID($EE$2,1,10),1,2)</f>
        <v>1</v>
      </c>
    </row>
    <row r="1020" spans="76:137" x14ac:dyDescent="0.25">
      <c r="BX1020" s="110"/>
      <c r="BY1020" s="113">
        <v>157</v>
      </c>
      <c r="CA1020" s="110"/>
      <c r="EE1020" s="108">
        <f>+IF(MID($J$10,1,10)=MID($EE$2,1,10),0,1)</f>
        <v>0</v>
      </c>
      <c r="EG1020" s="108">
        <f>+IF(MID($J$10,1,10)=MID($EE$2,1,10),0,1)</f>
        <v>0</v>
      </c>
    </row>
    <row r="1021" spans="76:137" x14ac:dyDescent="0.25">
      <c r="BX1021" s="110"/>
      <c r="BY1021" s="113">
        <v>157</v>
      </c>
      <c r="CA1021" s="110"/>
      <c r="EE1021" s="108">
        <f>+IF(MID($J$10,1,10)=MID($EE$2,1,10),0,1)</f>
        <v>0</v>
      </c>
      <c r="EG1021" s="108">
        <f>+IF(MID($J$10,1,10)=MID($EE$2,1,10),0,1)</f>
        <v>0</v>
      </c>
    </row>
    <row r="1022" spans="76:137" x14ac:dyDescent="0.25">
      <c r="BX1022" s="110"/>
      <c r="BY1022" s="113">
        <v>127</v>
      </c>
      <c r="CA1022" s="110"/>
      <c r="EE1022" s="108">
        <f>+IF(MID($J$10,1,10)=MID($EE$2,1,10),0,1)</f>
        <v>0</v>
      </c>
      <c r="EG1022" s="108">
        <f>+IF(MID($J$10,1,10)=MID($EE$2,1,10),0,1)</f>
        <v>0</v>
      </c>
    </row>
    <row r="1023" spans="76:137" x14ac:dyDescent="0.25">
      <c r="BX1023" s="110"/>
      <c r="BY1023" s="113">
        <v>173</v>
      </c>
      <c r="CA1023" s="110"/>
      <c r="EE1023" s="108">
        <f>+IF(MID($J$10,1,10)=MID($EE$2,1,10),1,2)</f>
        <v>1</v>
      </c>
      <c r="EG1023" s="108">
        <f>+IF(MID($J$10,1,10)=MID($EE$2,1,10),1,2)</f>
        <v>1</v>
      </c>
    </row>
    <row r="1024" spans="76:137" x14ac:dyDescent="0.25">
      <c r="BX1024" s="110"/>
      <c r="BY1024" s="113">
        <v>136</v>
      </c>
      <c r="CA1024" s="110"/>
      <c r="EE1024" s="108">
        <f>+IF(MID($J$14,1,5)=MID($EE$6,1,5),0,1)</f>
        <v>0</v>
      </c>
      <c r="EF1024" s="137">
        <v>4</v>
      </c>
      <c r="EG1024" s="108">
        <f>+IF(MID($J$14,1,5)=MID($EE$6,1,5),0,1)</f>
        <v>0</v>
      </c>
    </row>
    <row r="1025" spans="76:137" x14ac:dyDescent="0.25">
      <c r="BX1025" s="110"/>
      <c r="BY1025" s="113">
        <v>114</v>
      </c>
      <c r="CA1025" s="110"/>
      <c r="EE1025" s="108">
        <f>+IF(MID($J$10,1,10)=MID($EE$2,1,10),3,1)</f>
        <v>3</v>
      </c>
      <c r="EG1025" s="108">
        <f>+IF(MID($J$10,1,10)=MID($EE$2,1,10),3,1)</f>
        <v>3</v>
      </c>
    </row>
    <row r="1026" spans="76:137" x14ac:dyDescent="0.25">
      <c r="BX1026" s="110"/>
      <c r="BY1026" s="113">
        <v>176</v>
      </c>
      <c r="CA1026" s="110"/>
      <c r="EE1026" s="108">
        <f>+IF(MID($J$10,1,10)=MID($EE$2,1,10),3,1)</f>
        <v>3</v>
      </c>
      <c r="EG1026" s="108">
        <f>+IF(MID($J$10,1,10)=MID($EE$2,1,10),3,1)</f>
        <v>3</v>
      </c>
    </row>
    <row r="1027" spans="76:137" x14ac:dyDescent="0.25">
      <c r="BX1027" s="110"/>
      <c r="BY1027" s="113">
        <v>100</v>
      </c>
      <c r="CA1027" s="110"/>
      <c r="EE1027" s="108">
        <f>+IF(MID($J$10,1,10)=MID($EE$2,1,10),3,1)</f>
        <v>3</v>
      </c>
      <c r="EG1027" s="108">
        <f>+IF(MID($J$10,1,10)=MID($EE$2,1,10),3,1)</f>
        <v>3</v>
      </c>
    </row>
    <row r="1028" spans="76:137" x14ac:dyDescent="0.25">
      <c r="BX1028" s="110"/>
      <c r="BY1028" s="108">
        <v>16</v>
      </c>
      <c r="BZ1028" s="139"/>
      <c r="CA1028" s="110"/>
      <c r="EE1028" s="108">
        <f>+IF(MID($J$10,1,10)=MID($EE$2,1,10),0,1)</f>
        <v>0</v>
      </c>
      <c r="EG1028" s="108">
        <f>+IF(MID($J$10,1,10)=MID($EE$2,1,10),0,1)</f>
        <v>0</v>
      </c>
    </row>
    <row r="1029" spans="76:137" x14ac:dyDescent="0.25">
      <c r="BX1029" s="110"/>
      <c r="BY1029" s="113">
        <v>168</v>
      </c>
      <c r="CA1029" s="110"/>
      <c r="EE1029" s="108">
        <f>+IF(MID($J$10,1,10)=MID($EE$2,1,10),1,2)</f>
        <v>1</v>
      </c>
      <c r="EG1029" s="108">
        <f>+IF(MID($J$10,1,10)=MID($EE$2,1,10),1,2)</f>
        <v>1</v>
      </c>
    </row>
    <row r="1030" spans="76:137" x14ac:dyDescent="0.25">
      <c r="BX1030" s="110"/>
      <c r="BY1030" s="113">
        <v>991</v>
      </c>
      <c r="CA1030" s="110"/>
      <c r="EE1030" s="108">
        <f>+IF(MID($J$10,1,10)=MID($EE$2,1,10),3,1)</f>
        <v>3</v>
      </c>
      <c r="EG1030" s="108">
        <f>+IF(MID($J$10,1,10)=MID($EE$2,1,10),3,1)</f>
        <v>3</v>
      </c>
    </row>
    <row r="1031" spans="76:137" x14ac:dyDescent="0.25">
      <c r="BX1031" s="110"/>
      <c r="BY1031" s="113">
        <v>109</v>
      </c>
      <c r="CA1031" s="110"/>
      <c r="EE1031" s="108">
        <f>+IF(MID($J$14,1,5)=MID($EE$6,1,5),0,1)</f>
        <v>0</v>
      </c>
      <c r="EF1031" s="137">
        <v>1</v>
      </c>
      <c r="EG1031" s="108">
        <f>+IF(MID($J$14,1,5)=MID($EE$6,1,5),0,1)</f>
        <v>0</v>
      </c>
    </row>
    <row r="1032" spans="76:137" x14ac:dyDescent="0.25">
      <c r="BX1032" s="110"/>
      <c r="BY1032" s="113">
        <v>269</v>
      </c>
      <c r="CA1032" s="110"/>
      <c r="EE1032" s="108">
        <f>+IF(MID($J$10,1,10)=MID($EE$2,1,10),0,1)</f>
        <v>0</v>
      </c>
      <c r="EG1032" s="108">
        <f>+IF(MID($J$10,1,10)=MID($EE$2,1,10),0,1)</f>
        <v>0</v>
      </c>
    </row>
    <row r="1033" spans="76:137" x14ac:dyDescent="0.25">
      <c r="BX1033" s="110"/>
      <c r="BY1033" s="113">
        <v>206</v>
      </c>
      <c r="CA1033" s="110"/>
      <c r="EE1033" s="108">
        <f>+IF(MID($J$10,1,10)=MID($EE$2,1,10),3,1)</f>
        <v>3</v>
      </c>
      <c r="EG1033" s="108">
        <f>+IF(MID($J$10,1,10)=MID($EE$2,1,10),3,1)</f>
        <v>3</v>
      </c>
    </row>
    <row r="1034" spans="76:137" x14ac:dyDescent="0.25">
      <c r="BX1034" s="110"/>
      <c r="BY1034" s="113">
        <v>1130</v>
      </c>
      <c r="CA1034" s="110"/>
      <c r="EE1034" s="108">
        <f>+IF(MID($J$10,1,10)=MID($EE$2,1,10),3,1)</f>
        <v>3</v>
      </c>
      <c r="EG1034" s="108">
        <f>+IF(MID($J$10,1,10)=MID($EE$2,1,10),3,1)</f>
        <v>3</v>
      </c>
    </row>
    <row r="1035" spans="76:137" x14ac:dyDescent="0.25">
      <c r="BX1035" s="110"/>
      <c r="BY1035" s="113">
        <v>170</v>
      </c>
      <c r="CA1035" s="110"/>
      <c r="EE1035" s="108">
        <f>+IF(MID($J$10,1,10)=MID($EE$2,1,10),3,1)</f>
        <v>3</v>
      </c>
      <c r="EG1035" s="108">
        <f>+IF(MID($J$10,1,10)=MID($EE$2,1,10),3,1)</f>
        <v>3</v>
      </c>
    </row>
    <row r="1036" spans="76:137" x14ac:dyDescent="0.25">
      <c r="BX1036" s="110"/>
      <c r="BY1036" s="113">
        <v>732</v>
      </c>
      <c r="CA1036" s="110"/>
      <c r="EE1036" s="108">
        <f>+IF(MID($J$10,1,10)=MID($EE$2,1,10),1,2)</f>
        <v>1</v>
      </c>
      <c r="EG1036" s="108">
        <f>+IF(MID($J$10,1,10)=MID($EE$2,1,10),1,2)</f>
        <v>1</v>
      </c>
    </row>
    <row r="1037" spans="76:137" x14ac:dyDescent="0.25">
      <c r="BX1037" s="110"/>
      <c r="BY1037" s="113">
        <v>1161</v>
      </c>
      <c r="CA1037" s="110"/>
      <c r="EE1037" s="108">
        <f>+IF(MID($J$11,1,10)=MID($EE$3,1,10),2,1)</f>
        <v>2</v>
      </c>
      <c r="EG1037" s="108">
        <f>+IF(MID($J$11,1,10)=MID($EE$3,1,10),2,1)</f>
        <v>2</v>
      </c>
    </row>
    <row r="1038" spans="76:137" x14ac:dyDescent="0.25">
      <c r="BX1038" s="110"/>
      <c r="BY1038" s="113">
        <v>109</v>
      </c>
      <c r="CA1038" s="110"/>
      <c r="EE1038" s="108">
        <f>+IF(MID($J$10,1,10)=MID($EE$2,1,10),4,1)</f>
        <v>4</v>
      </c>
      <c r="EG1038" s="108">
        <f>+IF(MID($J$10,1,10)=MID($EE$2,1,10),4,1)</f>
        <v>4</v>
      </c>
    </row>
    <row r="1039" spans="76:137" x14ac:dyDescent="0.25">
      <c r="BX1039" s="110"/>
      <c r="BY1039" s="113">
        <v>726</v>
      </c>
      <c r="CA1039" s="110"/>
      <c r="EE1039" s="108">
        <f>+IF(MID($J$10,1,10)=MID($EE$2,1,10),0,1)</f>
        <v>0</v>
      </c>
      <c r="EG1039" s="108">
        <f>+IF(MID($J$10,1,10)=MID($EE$2,1,10),0,1)</f>
        <v>0</v>
      </c>
    </row>
    <row r="1040" spans="76:137" x14ac:dyDescent="0.25">
      <c r="BX1040" s="110"/>
      <c r="BY1040" s="113">
        <v>103</v>
      </c>
      <c r="CA1040" s="110"/>
      <c r="EE1040" s="108">
        <f>+IF(MID($J$11,1,10)=MID($EE$3,1,10),2,1)</f>
        <v>2</v>
      </c>
      <c r="EG1040" s="108">
        <f>+IF(MID($J$11,1,10)=MID($EE$3,1,10),2,1)</f>
        <v>2</v>
      </c>
    </row>
    <row r="1041" spans="76:137" x14ac:dyDescent="0.25">
      <c r="BX1041" s="110"/>
      <c r="BY1041" s="113">
        <v>846</v>
      </c>
      <c r="CA1041" s="110"/>
      <c r="EE1041" s="108">
        <f>+IF(MID($J$11,1,10)=MID($EE$3,1,10),2,1)</f>
        <v>2</v>
      </c>
      <c r="EG1041" s="108">
        <f>+IF(MID($J$11,1,10)=MID($EE$3,1,10),2,1)</f>
        <v>2</v>
      </c>
    </row>
    <row r="1042" spans="76:137" x14ac:dyDescent="0.25">
      <c r="BX1042" s="110"/>
      <c r="BY1042" s="113">
        <v>124</v>
      </c>
      <c r="CA1042" s="110"/>
      <c r="EE1042" s="108">
        <f>+IF(MID($J$10,1,10)=MID($EE$2,1,10),4,1)</f>
        <v>4</v>
      </c>
      <c r="EG1042" s="108">
        <f>+IF(MID($J$10,1,10)=MID($EE$2,1,10),4,1)</f>
        <v>4</v>
      </c>
    </row>
    <row r="1043" spans="76:137" x14ac:dyDescent="0.25">
      <c r="BX1043" s="110"/>
      <c r="BY1043" s="113">
        <v>417</v>
      </c>
      <c r="CA1043" s="110"/>
      <c r="EE1043" s="108">
        <f>+IF(MID($J$11,1,10)=MID($EE$3,1,10),2,1)</f>
        <v>2</v>
      </c>
      <c r="EG1043" s="108">
        <f>+IF(MID($J$11,1,10)=MID($EE$3,1,10),2,1)</f>
        <v>2</v>
      </c>
    </row>
    <row r="1044" spans="76:137" x14ac:dyDescent="0.25">
      <c r="BX1044" s="110"/>
      <c r="BY1044" s="113">
        <v>135</v>
      </c>
      <c r="CA1044" s="110"/>
      <c r="EE1044" s="108">
        <f>+IF(MID($J$10,1,10)=MID($EE$2,1,10),4,1)</f>
        <v>4</v>
      </c>
      <c r="EG1044" s="108">
        <f>+IF(MID($J$10,1,10)=MID($EE$2,1,10),4,1)</f>
        <v>4</v>
      </c>
    </row>
    <row r="1045" spans="76:137" x14ac:dyDescent="0.25">
      <c r="BX1045" s="110"/>
      <c r="BY1045" s="113">
        <v>413</v>
      </c>
      <c r="CA1045" s="110"/>
      <c r="EE1045" s="108">
        <f>+IF(MID($J$10,1,10)=MID($EE$2,1,10),1,2)</f>
        <v>1</v>
      </c>
      <c r="EG1045" s="108">
        <f>+IF(MID($J$10,1,10)=MID($EE$2,1,10),1,2)</f>
        <v>1</v>
      </c>
    </row>
    <row r="1046" spans="76:137" x14ac:dyDescent="0.25">
      <c r="BX1046" s="110"/>
      <c r="BY1046" s="113">
        <v>157</v>
      </c>
      <c r="CA1046" s="110"/>
      <c r="EE1046" s="108">
        <f>+IF(MID($J$14,1,5)=MID($EE$6,1,5),0,1)</f>
        <v>0</v>
      </c>
      <c r="EF1046" s="137">
        <v>5</v>
      </c>
      <c r="EG1046" s="108">
        <f>+IF(MID($J$14,1,5)=MID($EE$6,1,5),0,1)</f>
        <v>0</v>
      </c>
    </row>
    <row r="1047" spans="76:137" x14ac:dyDescent="0.25">
      <c r="BX1047" s="110"/>
      <c r="BY1047" s="113">
        <v>297</v>
      </c>
      <c r="CA1047" s="110"/>
      <c r="EE1047" s="108">
        <f>+IF(MID($J$10,1,10)=MID($EE$2,1,10),1,2)</f>
        <v>1</v>
      </c>
      <c r="EG1047" s="108">
        <f>+IF(MID($J$10,1,10)=MID($EE$2,1,10),1,2)</f>
        <v>1</v>
      </c>
    </row>
    <row r="1048" spans="76:137" x14ac:dyDescent="0.25">
      <c r="BX1048" s="110"/>
      <c r="BY1048" s="113">
        <v>163</v>
      </c>
      <c r="CA1048" s="110"/>
      <c r="EE1048" s="108">
        <f>+IF(MID($J$11,1,10)=MID($EE$3,1,10),2,1)</f>
        <v>2</v>
      </c>
      <c r="EG1048" s="108">
        <f>+IF(MID($J$11,1,10)=MID($EE$3,1,10),2,1)</f>
        <v>2</v>
      </c>
    </row>
    <row r="1049" spans="76:137" x14ac:dyDescent="0.25">
      <c r="BX1049" s="110"/>
      <c r="BY1049" s="113">
        <v>125</v>
      </c>
      <c r="CA1049" s="110"/>
      <c r="EE1049" s="108">
        <f>+IF(MID($J$10,1,10)=MID($EE$2,1,10),1,2)</f>
        <v>1</v>
      </c>
      <c r="EG1049" s="108">
        <f>+IF(MID($J$10,1,10)=MID($EE$2,1,10),1,2)</f>
        <v>1</v>
      </c>
    </row>
    <row r="1050" spans="76:137" x14ac:dyDescent="0.25">
      <c r="BX1050" s="110"/>
      <c r="BY1050" s="113">
        <v>117</v>
      </c>
      <c r="CA1050" s="110"/>
      <c r="EE1050" s="108">
        <f>+IF(MID($J$10,1,10)=MID($EE$2,1,10),0,1)</f>
        <v>0</v>
      </c>
      <c r="EG1050" s="108">
        <f>+IF(MID($J$10,1,10)=MID($EE$2,1,10),0,1)</f>
        <v>0</v>
      </c>
    </row>
    <row r="1051" spans="76:137" x14ac:dyDescent="0.25">
      <c r="BX1051" s="110"/>
      <c r="BY1051" s="113">
        <v>790</v>
      </c>
      <c r="CA1051" s="110"/>
      <c r="EE1051" s="108">
        <f>+IF(MID($J$10,1,10)=MID($EE$2,1,10),0,1)</f>
        <v>0</v>
      </c>
      <c r="EG1051" s="108">
        <f>+IF(MID($J$10,1,10)=MID($EE$2,1,10),0,1)</f>
        <v>0</v>
      </c>
    </row>
    <row r="1052" spans="76:137" x14ac:dyDescent="0.25">
      <c r="BX1052" s="110"/>
      <c r="BY1052" s="113">
        <v>143</v>
      </c>
      <c r="CA1052" s="110"/>
      <c r="EE1052" s="108">
        <f>+IF(MID($J$10,1,10)=MID($EE$2,1,10),0,1)</f>
        <v>0</v>
      </c>
      <c r="EG1052" s="108">
        <f>+IF(MID($J$10,1,10)=MID($EE$2,1,10),0,1)</f>
        <v>0</v>
      </c>
    </row>
    <row r="1053" spans="76:137" x14ac:dyDescent="0.25">
      <c r="BX1053" s="110"/>
      <c r="BY1053" s="108">
        <v>5</v>
      </c>
      <c r="CA1053" s="110"/>
      <c r="EE1053" s="108">
        <f>+IF(MID($J$10,1,10)=MID($EE$2,1,10),1,2)</f>
        <v>1</v>
      </c>
      <c r="EG1053" s="108">
        <f>+IF(MID($J$10,1,10)=MID($EE$2,1,10),1,2)</f>
        <v>1</v>
      </c>
    </row>
    <row r="1054" spans="76:137" x14ac:dyDescent="0.25">
      <c r="BX1054" s="110"/>
      <c r="BY1054" s="113">
        <v>123</v>
      </c>
      <c r="CA1054" s="110"/>
      <c r="EE1054" s="108">
        <f>+IF(MID($J$10,1,10)=MID($EE$2,1,10),1,2)</f>
        <v>1</v>
      </c>
      <c r="EG1054" s="108">
        <f>+IF(MID($J$10,1,10)=MID($EE$2,1,10),1,2)</f>
        <v>1</v>
      </c>
    </row>
    <row r="1055" spans="76:137" x14ac:dyDescent="0.25">
      <c r="BX1055" s="110"/>
      <c r="BY1055" s="113">
        <v>834</v>
      </c>
      <c r="CA1055" s="110"/>
      <c r="EE1055" s="108">
        <f>+IF(MID($J$10,1,10)=MID($EE$2,1,10),3,1)</f>
        <v>3</v>
      </c>
      <c r="EG1055" s="108">
        <f>+IF(MID($J$10,1,10)=MID($EE$2,1,10),3,1)</f>
        <v>3</v>
      </c>
    </row>
    <row r="1056" spans="76:137" x14ac:dyDescent="0.25">
      <c r="BX1056" s="110"/>
      <c r="BY1056" s="113">
        <v>177</v>
      </c>
      <c r="CA1056" s="110"/>
      <c r="EE1056" s="108">
        <f>+IF(MID($J$10,1,10)=MID($EE$2,1,10),3,1)</f>
        <v>3</v>
      </c>
      <c r="EG1056" s="108">
        <f>+IF(MID($J$10,1,10)=MID($EE$2,1,10),3,1)</f>
        <v>3</v>
      </c>
    </row>
    <row r="1057" spans="76:137" x14ac:dyDescent="0.25">
      <c r="BX1057" s="110"/>
      <c r="BY1057" s="113">
        <v>363</v>
      </c>
      <c r="CA1057" s="110"/>
      <c r="EE1057" s="108">
        <f>+IF(MID($J$10,1,10)=MID($EE$2,1,10),3,1)</f>
        <v>3</v>
      </c>
      <c r="EG1057" s="108">
        <f>+IF(MID($J$10,1,10)=MID($EE$2,1,10),3,1)</f>
        <v>3</v>
      </c>
    </row>
    <row r="1058" spans="76:137" x14ac:dyDescent="0.25">
      <c r="BX1058" s="110"/>
      <c r="BY1058" s="113">
        <v>9</v>
      </c>
      <c r="CA1058" s="110"/>
      <c r="EE1058" s="108">
        <f>+IF(MID($J$10,1,10)=MID($EE$2,1,10),0,1)</f>
        <v>0</v>
      </c>
      <c r="EG1058" s="108">
        <f>+IF(MID($J$10,1,10)=MID($EE$2,1,10),0,1)</f>
        <v>0</v>
      </c>
    </row>
    <row r="1059" spans="76:137" x14ac:dyDescent="0.25">
      <c r="BX1059" s="110"/>
      <c r="BY1059" s="113">
        <v>132</v>
      </c>
      <c r="CA1059" s="110"/>
      <c r="EE1059" s="108">
        <f>+IF(MID($J$10,1,10)=MID($EE$2,1,10),1,2)</f>
        <v>1</v>
      </c>
      <c r="EG1059" s="108">
        <f>+IF(MID($J$10,1,10)=MID($EE$2,1,10),1,2)</f>
        <v>1</v>
      </c>
    </row>
    <row r="1060" spans="76:137" x14ac:dyDescent="0.25">
      <c r="BX1060" s="110"/>
      <c r="BY1060" s="113">
        <v>195</v>
      </c>
      <c r="CA1060" s="110"/>
      <c r="EE1060" s="108">
        <f>+IF(MID($J$10,1,10)=MID($EE$2,1,10),3,1)</f>
        <v>3</v>
      </c>
      <c r="EG1060" s="108">
        <f>+IF(MID($J$10,1,10)=MID($EE$2,1,10),3,1)</f>
        <v>3</v>
      </c>
    </row>
    <row r="1061" spans="76:137" x14ac:dyDescent="0.25">
      <c r="BX1061" s="110"/>
      <c r="BY1061" s="108">
        <v>5</v>
      </c>
      <c r="CA1061" s="110"/>
      <c r="EE1061" s="108">
        <f>+IF(MID($J$10,1,10)=MID($EE$2,1,10),0,1)</f>
        <v>0</v>
      </c>
      <c r="EF1061" s="137">
        <v>6</v>
      </c>
      <c r="EG1061" s="108">
        <f>+IF(MID($J$10,1,10)=MID($EE$2,1,10),0,1)</f>
        <v>0</v>
      </c>
    </row>
    <row r="1062" spans="76:137" x14ac:dyDescent="0.25">
      <c r="BX1062" s="110"/>
      <c r="BY1062" s="113">
        <v>914</v>
      </c>
      <c r="CA1062" s="110"/>
      <c r="EE1062" s="108">
        <f>+IF(MID($J$10,1,10)=MID($EE$2,1,10),0,1)</f>
        <v>0</v>
      </c>
      <c r="EG1062" s="108">
        <f>+IF(MID($J$10,1,10)=MID($EE$2,1,10),0,1)</f>
        <v>0</v>
      </c>
    </row>
    <row r="1063" spans="76:137" x14ac:dyDescent="0.25">
      <c r="BX1063" s="110"/>
      <c r="BY1063" s="113">
        <v>175</v>
      </c>
      <c r="CA1063" s="110"/>
      <c r="EE1063" s="108">
        <f>+IF(MID($J$10,1,10)=MID($EE$2,1,10),3,1)</f>
        <v>3</v>
      </c>
      <c r="EG1063" s="108">
        <f>+IF(MID($J$10,1,10)=MID($EE$2,1,10),3,1)</f>
        <v>3</v>
      </c>
    </row>
    <row r="1064" spans="76:137" x14ac:dyDescent="0.25">
      <c r="BX1064" s="110"/>
      <c r="BY1064" s="113">
        <v>424</v>
      </c>
      <c r="CA1064" s="110"/>
      <c r="EE1064" s="108">
        <f>+IF(MID($J$10,1,10)=MID($EE$2,1,10),3,1)</f>
        <v>3</v>
      </c>
      <c r="EG1064" s="108">
        <f>+IF(MID($J$10,1,10)=MID($EE$2,1,10),3,1)</f>
        <v>3</v>
      </c>
    </row>
    <row r="1065" spans="76:137" x14ac:dyDescent="0.25">
      <c r="BX1065" s="110"/>
      <c r="BY1065" s="113">
        <v>146</v>
      </c>
      <c r="CA1065" s="110"/>
      <c r="EE1065" s="108">
        <f>+IF(MID($J$10,1,10)=MID($EE$2,1,10),3,1)</f>
        <v>3</v>
      </c>
      <c r="EG1065" s="108">
        <f>+IF(MID($J$10,1,10)=MID($EE$2,1,10),3,1)</f>
        <v>3</v>
      </c>
    </row>
    <row r="1066" spans="76:137" x14ac:dyDescent="0.25">
      <c r="BX1066" s="110"/>
      <c r="BY1066" s="113">
        <v>117</v>
      </c>
      <c r="CA1066" s="110"/>
      <c r="EE1066" s="108">
        <f>+IF(MID($J$10,1,10)=MID($EE$2,1,10),1,2)</f>
        <v>1</v>
      </c>
      <c r="EG1066" s="108">
        <f>+IF(MID($J$10,1,10)=MID($EE$2,1,10),1,2)</f>
        <v>1</v>
      </c>
    </row>
    <row r="1067" spans="76:137" x14ac:dyDescent="0.25">
      <c r="BX1067" s="110"/>
      <c r="BY1067" s="113">
        <v>182</v>
      </c>
      <c r="CA1067" s="110"/>
      <c r="EE1067" s="108">
        <f>+IF(MID($J$11,1,10)=MID($EE$3,1,10),2,1)</f>
        <v>2</v>
      </c>
      <c r="EG1067" s="108">
        <f>+IF(MID($J$11,1,10)=MID($EE$3,1,10),2,1)</f>
        <v>2</v>
      </c>
    </row>
    <row r="1068" spans="76:137" x14ac:dyDescent="0.25">
      <c r="BX1068" s="110"/>
      <c r="BY1068" s="113">
        <v>164</v>
      </c>
      <c r="CA1068" s="110"/>
      <c r="EE1068" s="108">
        <f>+IF(MID($J$10,1,10)=MID($EE$2,1,10),4,1)</f>
        <v>4</v>
      </c>
      <c r="EG1068" s="108">
        <f>+IF(MID($J$10,1,10)=MID($EE$2,1,10),4,1)</f>
        <v>4</v>
      </c>
    </row>
    <row r="1069" spans="76:137" x14ac:dyDescent="0.25">
      <c r="BX1069" s="110"/>
      <c r="BY1069" s="113">
        <v>142</v>
      </c>
      <c r="CA1069" s="110"/>
      <c r="EE1069" s="108">
        <f>+IF(MID($J$10,1,10)=MID($EE$2,1,10),0,1)</f>
        <v>0</v>
      </c>
      <c r="EG1069" s="108">
        <f>+IF(MID($J$10,1,10)=MID($EE$2,1,10),0,1)</f>
        <v>0</v>
      </c>
    </row>
    <row r="1070" spans="76:137" x14ac:dyDescent="0.25">
      <c r="BX1070" s="110"/>
      <c r="BY1070" s="113">
        <v>188</v>
      </c>
      <c r="CA1070" s="110"/>
      <c r="EE1070" s="108">
        <f>+IF(MID($J$11,1,10)=MID($EE$3,1,10),2,1)</f>
        <v>2</v>
      </c>
      <c r="EG1070" s="108">
        <f>+IF(MID($J$11,1,10)=MID($EE$3,1,10),2,1)</f>
        <v>2</v>
      </c>
    </row>
    <row r="1071" spans="76:137" x14ac:dyDescent="0.25">
      <c r="BX1071" s="110"/>
      <c r="BY1071" s="113">
        <v>992</v>
      </c>
      <c r="CA1071" s="110"/>
      <c r="EE1071" s="108">
        <f>+IF(MID($J$11,1,10)=MID($EE$3,1,10),2,1)</f>
        <v>2</v>
      </c>
      <c r="EG1071" s="108">
        <f>+IF(MID($J$11,1,10)=MID($EE$3,1,10),2,1)</f>
        <v>2</v>
      </c>
    </row>
    <row r="1072" spans="76:137" x14ac:dyDescent="0.25">
      <c r="BX1072" s="110"/>
      <c r="BY1072" s="113">
        <v>123</v>
      </c>
      <c r="CA1072" s="110"/>
      <c r="EE1072" s="108">
        <f>+IF(MID($J$10,1,10)=MID($EE$2,1,10),4,1)</f>
        <v>4</v>
      </c>
      <c r="EG1072" s="108">
        <f>+IF(MID($J$10,1,10)=MID($EE$2,1,10),4,1)</f>
        <v>4</v>
      </c>
    </row>
    <row r="1073" spans="76:137" x14ac:dyDescent="0.25">
      <c r="BX1073" s="110"/>
      <c r="BY1073" s="113">
        <v>339</v>
      </c>
      <c r="CA1073" s="110"/>
      <c r="EE1073" s="108">
        <f>+IF(MID($J$11,1,10)=MID($EE$3,1,10),2,1)</f>
        <v>2</v>
      </c>
      <c r="EG1073" s="108">
        <f>+IF(MID($J$11,1,10)=MID($EE$3,1,10),2,1)</f>
        <v>2</v>
      </c>
    </row>
    <row r="1074" spans="76:137" x14ac:dyDescent="0.25">
      <c r="BX1074" s="110"/>
      <c r="BY1074" s="113">
        <v>162</v>
      </c>
      <c r="CA1074" s="110"/>
      <c r="EE1074" s="108">
        <f>+IF(MID($J$10,1,10)=MID($EE$2,1,10),4,1)</f>
        <v>4</v>
      </c>
      <c r="EG1074" s="108">
        <f>+IF(MID($J$10,1,10)=MID($EE$2,1,10),4,1)</f>
        <v>4</v>
      </c>
    </row>
    <row r="1075" spans="76:137" x14ac:dyDescent="0.25">
      <c r="BX1075" s="110"/>
      <c r="BY1075" s="113">
        <v>462</v>
      </c>
      <c r="CA1075" s="110"/>
      <c r="EE1075" s="108">
        <f>+IF(MID($J$10,1,10)=MID($EE$2,1,10),1,2)</f>
        <v>1</v>
      </c>
      <c r="EG1075" s="108">
        <f>+IF(MID($J$10,1,10)=MID($EE$2,1,10),1,2)</f>
        <v>1</v>
      </c>
    </row>
    <row r="1076" spans="76:137" x14ac:dyDescent="0.25">
      <c r="BX1076" s="110"/>
      <c r="BY1076" s="113">
        <v>130</v>
      </c>
      <c r="CA1076" s="110"/>
      <c r="EE1076" s="108">
        <f>+IF(MID($J$10,1,10)=MID($EE$2,1,10),3,1)</f>
        <v>3</v>
      </c>
      <c r="EG1076" s="108">
        <f>+IF(MID($J$10,1,10)=MID($EE$2,1,10),3,1)</f>
        <v>3</v>
      </c>
    </row>
    <row r="1077" spans="76:137" x14ac:dyDescent="0.25">
      <c r="BX1077" s="110"/>
      <c r="BY1077" s="113">
        <v>781</v>
      </c>
      <c r="CA1077" s="110"/>
      <c r="EE1077" s="108">
        <f>+IF(MID($J$10,1,10)=MID($EE$2,1,10),0,1)</f>
        <v>0</v>
      </c>
      <c r="EF1077" s="137">
        <v>10</v>
      </c>
      <c r="EG1077" s="108">
        <f>+IF(MID($J$10,1,10)=MID($EE$2,1,10),0,1)</f>
        <v>0</v>
      </c>
    </row>
    <row r="1078" spans="76:137" x14ac:dyDescent="0.25">
      <c r="BX1078" s="110"/>
      <c r="BY1078" s="113">
        <v>196</v>
      </c>
      <c r="CA1078" s="110"/>
      <c r="EE1078" s="108">
        <f>+IF(MID($J$11,1,10)=MID($EE$3,1,10),0,1)</f>
        <v>0</v>
      </c>
      <c r="EF1078" s="137">
        <v>2</v>
      </c>
      <c r="EG1078" s="108">
        <f>+IF(MID($J$11,1,10)=MID($EE$3,1,10),0,1)</f>
        <v>0</v>
      </c>
    </row>
    <row r="1079" spans="76:137" x14ac:dyDescent="0.25">
      <c r="BX1079" s="110"/>
      <c r="BY1079" s="113">
        <v>351</v>
      </c>
      <c r="CA1079" s="110"/>
      <c r="EE1079" s="108">
        <f>+IF(MID($J$10,1,10)=MID($EE$2,1,10),1,2)</f>
        <v>1</v>
      </c>
      <c r="EG1079" s="108">
        <f>+IF(MID($J$10,1,10)=MID($EE$2,1,10),1,2)</f>
        <v>1</v>
      </c>
    </row>
    <row r="1080" spans="76:137" x14ac:dyDescent="0.25">
      <c r="BX1080" s="110"/>
      <c r="BY1080" s="113">
        <v>218</v>
      </c>
      <c r="CA1080" s="110"/>
      <c r="EE1080" s="108">
        <f>+IF(MID($J$10,1,10)=MID($EE$2,1,10),0,1)</f>
        <v>0</v>
      </c>
      <c r="EG1080" s="108">
        <f>+IF(MID($J$10,1,10)=MID($EE$2,1,10),0,1)</f>
        <v>0</v>
      </c>
    </row>
    <row r="1081" spans="76:137" x14ac:dyDescent="0.25">
      <c r="BX1081" s="110"/>
      <c r="BY1081" s="113">
        <v>196</v>
      </c>
      <c r="CA1081" s="110"/>
      <c r="EE1081" s="108">
        <f>+IF(MID($J$10,1,10)=MID($EE$2,1,10),0,1)</f>
        <v>0</v>
      </c>
      <c r="EG1081" s="108">
        <f>+IF(MID($J$10,1,10)=MID($EE$2,1,10),0,1)</f>
        <v>0</v>
      </c>
    </row>
    <row r="1082" spans="76:137" x14ac:dyDescent="0.25">
      <c r="BX1082" s="110"/>
      <c r="BY1082" s="113">
        <v>712</v>
      </c>
      <c r="CA1082" s="110"/>
      <c r="EE1082" s="108">
        <f>+IF(MID($J$10,1,10)=MID($EE$2,1,10),0,1)</f>
        <v>0</v>
      </c>
      <c r="EG1082" s="108">
        <f>+IF(MID($J$10,1,10)=MID($EE$2,1,10),0,1)</f>
        <v>0</v>
      </c>
    </row>
    <row r="1083" spans="76:137" x14ac:dyDescent="0.25">
      <c r="BX1083" s="110"/>
      <c r="BY1083" s="113">
        <v>148</v>
      </c>
      <c r="CA1083" s="110"/>
      <c r="EE1083" s="108">
        <f>+IF(MID($J$10,1,10)=MID($EE$2,1,10),1,2)</f>
        <v>1</v>
      </c>
      <c r="EG1083" s="108">
        <f>+IF(MID($J$10,1,10)=MID($EE$2,1,10),1,2)</f>
        <v>1</v>
      </c>
    </row>
    <row r="1084" spans="76:137" x14ac:dyDescent="0.25">
      <c r="BX1084" s="110"/>
      <c r="BY1084" s="113">
        <v>102</v>
      </c>
      <c r="CA1084" s="110"/>
      <c r="EE1084" s="108">
        <f>+IF(MID($J$10,1,10)=MID($EE$2,1,10),1,2)</f>
        <v>1</v>
      </c>
      <c r="EG1084" s="108">
        <f>+IF(MID($J$10,1,10)=MID($EE$2,1,10),1,2)</f>
        <v>1</v>
      </c>
    </row>
    <row r="1085" spans="76:137" x14ac:dyDescent="0.25">
      <c r="BX1085" s="110"/>
      <c r="BY1085" s="108">
        <v>16</v>
      </c>
      <c r="BZ1085" s="139"/>
      <c r="CA1085" s="110"/>
      <c r="EE1085" s="108">
        <f>+IF(MID($J$10,1,10)=MID($EE$2,1,10),3,1)</f>
        <v>3</v>
      </c>
      <c r="EG1085" s="108">
        <f>+IF(MID($J$10,1,10)=MID($EE$2,1,10),3,1)</f>
        <v>3</v>
      </c>
    </row>
    <row r="1086" spans="76:137" x14ac:dyDescent="0.25">
      <c r="BX1086" s="110"/>
      <c r="BY1086" s="108">
        <v>43</v>
      </c>
      <c r="CA1086" s="110"/>
      <c r="EE1086" s="108">
        <f>+IF(MID($J$10,1,10)=MID($EE$2,1,10),3,1)</f>
        <v>3</v>
      </c>
      <c r="EG1086" s="108">
        <f>+IF(MID($J$10,1,10)=MID($EE$2,1,10),3,1)</f>
        <v>3</v>
      </c>
    </row>
    <row r="1087" spans="76:137" x14ac:dyDescent="0.25">
      <c r="BX1087" s="110"/>
      <c r="BY1087" s="113">
        <v>141</v>
      </c>
      <c r="CA1087" s="110"/>
      <c r="EE1087" s="108">
        <f>+IF(MID($J$10,1,10)=MID($EE$2,1,10),3,1)</f>
        <v>3</v>
      </c>
      <c r="EG1087" s="108">
        <f>+IF(MID($J$10,1,10)=MID($EE$2,1,10),3,1)</f>
        <v>3</v>
      </c>
    </row>
    <row r="1088" spans="76:137" x14ac:dyDescent="0.25">
      <c r="BX1088" s="110"/>
      <c r="BY1088" s="113">
        <v>199</v>
      </c>
      <c r="CA1088" s="110"/>
      <c r="EE1088" s="108">
        <f>+IF(MID($J$10,1,10)=MID($EE$2,1,10),0,1)</f>
        <v>0</v>
      </c>
      <c r="EG1088" s="108">
        <f>+IF(MID($J$10,1,10)=MID($EE$2,1,10),0,1)</f>
        <v>0</v>
      </c>
    </row>
    <row r="1089" spans="76:137" x14ac:dyDescent="0.25">
      <c r="BX1089" s="110"/>
      <c r="BY1089" s="113">
        <v>200</v>
      </c>
      <c r="CA1089" s="110"/>
      <c r="EE1089" s="108">
        <f>+IF(MID($J$10,1,10)=MID($EE$2,1,10),1,2)</f>
        <v>1</v>
      </c>
      <c r="EG1089" s="108">
        <f>+IF(MID($J$10,1,10)=MID($EE$2,1,10),1,2)</f>
        <v>1</v>
      </c>
    </row>
    <row r="1090" spans="76:137" x14ac:dyDescent="0.25">
      <c r="BX1090" s="110"/>
      <c r="BY1090" s="113">
        <v>180</v>
      </c>
      <c r="CA1090" s="110"/>
      <c r="EE1090" s="108">
        <f>+IF(MID($J$10,1,10)=MID($EE$2,1,10),3,1)</f>
        <v>3</v>
      </c>
      <c r="EG1090" s="108">
        <f>+IF(MID($J$10,1,10)=MID($EE$2,1,10),3,1)</f>
        <v>3</v>
      </c>
    </row>
    <row r="1091" spans="76:137" x14ac:dyDescent="0.25">
      <c r="BX1091" s="110"/>
      <c r="BY1091" s="113">
        <v>123</v>
      </c>
      <c r="CA1091" s="110"/>
      <c r="EE1091" s="108">
        <f>+IF(MID($J$10,1,10)=MID($EE$2,1,10),3,1)</f>
        <v>3</v>
      </c>
      <c r="EG1091" s="108">
        <f>+IF(MID($J$10,1,10)=MID($EE$2,1,10),3,1)</f>
        <v>3</v>
      </c>
    </row>
    <row r="1092" spans="76:137" x14ac:dyDescent="0.25">
      <c r="BX1092" s="110"/>
      <c r="BY1092" s="113">
        <v>164</v>
      </c>
      <c r="CA1092" s="110"/>
      <c r="EE1092" s="108">
        <f>+IF(MID($J$10,1,10)=MID($EE$2,1,10),0,1)</f>
        <v>0</v>
      </c>
      <c r="EG1092" s="108">
        <f>+IF(MID($J$10,1,10)=MID($EE$2,1,10),0,1)</f>
        <v>0</v>
      </c>
    </row>
    <row r="1093" spans="76:137" x14ac:dyDescent="0.25">
      <c r="BX1093" s="110"/>
      <c r="BY1093" s="113">
        <v>171</v>
      </c>
      <c r="CA1093" s="110"/>
      <c r="EE1093" s="108">
        <f>+IF(MID($J$11,1,10)=MID($EE$3,1,10),2,1)</f>
        <v>2</v>
      </c>
      <c r="EG1093" s="108">
        <f>+IF(MID($J$11,1,10)=MID($EE$3,1,10),2,1)</f>
        <v>2</v>
      </c>
    </row>
    <row r="1094" spans="76:137" x14ac:dyDescent="0.25">
      <c r="BX1094" s="110"/>
      <c r="BY1094" s="113">
        <v>202</v>
      </c>
      <c r="CA1094" s="110"/>
      <c r="EE1094" s="108">
        <f>+IF(MID($J$10,1,10)=MID($EE$2,1,10),1,2)</f>
        <v>1</v>
      </c>
      <c r="EF1094" s="137" t="s">
        <v>222</v>
      </c>
      <c r="EG1094" s="108">
        <f>+IF(MID($J$10,1,10)=MID($EE$2,1,10),1,2)</f>
        <v>1</v>
      </c>
    </row>
    <row r="1095" spans="76:137" x14ac:dyDescent="0.25">
      <c r="BX1095" s="110"/>
      <c r="BY1095" s="113">
        <v>116</v>
      </c>
      <c r="CA1095" s="110"/>
      <c r="EE1095" s="108">
        <f>+IF(MID($J$10,1,10)=MID($EE$2,1,10),0,1)</f>
        <v>0</v>
      </c>
      <c r="EG1095" s="108">
        <f>+IF(MID($J$10,1,10)=MID($EE$2,1,10),0,1)</f>
        <v>0</v>
      </c>
    </row>
    <row r="1096" spans="76:137" x14ac:dyDescent="0.25">
      <c r="BX1096" s="110"/>
      <c r="BY1096" s="113">
        <v>189</v>
      </c>
      <c r="CA1096" s="110"/>
      <c r="EE1096" s="108">
        <f>+IF(MID($J$11,1,10)=MID($EE$3,1,10),2,1)</f>
        <v>2</v>
      </c>
      <c r="EG1096" s="108">
        <f>+IF(MID($J$11,1,10)=MID($EE$3,1,10),2,1)</f>
        <v>2</v>
      </c>
    </row>
    <row r="1097" spans="76:137" x14ac:dyDescent="0.25">
      <c r="BX1097" s="110"/>
      <c r="BY1097" s="113">
        <v>180</v>
      </c>
      <c r="CA1097" s="110"/>
      <c r="EE1097" s="108">
        <f>+IF(MID($J$11,1,10)=MID($EE$3,1,10),2,1)</f>
        <v>2</v>
      </c>
      <c r="EG1097" s="108">
        <f>+IF(MID($J$11,1,10)=MID($EE$3,1,10),2,1)</f>
        <v>2</v>
      </c>
    </row>
    <row r="1098" spans="76:137" x14ac:dyDescent="0.25">
      <c r="BX1098" s="110"/>
      <c r="BY1098" s="113">
        <v>157</v>
      </c>
      <c r="CA1098" s="110"/>
      <c r="EE1098" s="108">
        <f>+IF(MID($J$10,1,10)=MID($EE$2,1,10),4,1)</f>
        <v>4</v>
      </c>
      <c r="EG1098" s="108">
        <f>+IF(MID($J$10,1,10)=MID($EE$2,1,10),4,1)</f>
        <v>4</v>
      </c>
    </row>
    <row r="1099" spans="76:137" x14ac:dyDescent="0.25">
      <c r="BX1099" s="110"/>
      <c r="BY1099" s="113">
        <v>4</v>
      </c>
      <c r="CA1099" s="110"/>
      <c r="EE1099" s="108">
        <f>+IF(MID($J$11,1,10)=MID($EE$3,1,10),2,1)</f>
        <v>2</v>
      </c>
      <c r="EG1099" s="108">
        <f>+IF(MID($J$11,1,10)=MID($EE$3,1,10),2,1)</f>
        <v>2</v>
      </c>
    </row>
    <row r="1100" spans="76:137" x14ac:dyDescent="0.25">
      <c r="BX1100" s="110"/>
      <c r="BY1100" s="113">
        <v>135</v>
      </c>
      <c r="CA1100" s="110"/>
      <c r="EE1100" s="108">
        <f>+IF(MID($J$10,1,10)=MID($EE$2,1,10),4,1)</f>
        <v>4</v>
      </c>
      <c r="EG1100" s="108">
        <f>+IF(MID($J$10,1,10)=MID($EE$2,1,10),4,1)</f>
        <v>4</v>
      </c>
    </row>
    <row r="1101" spans="76:137" x14ac:dyDescent="0.25">
      <c r="BX1101" s="110"/>
      <c r="BY1101" s="113">
        <v>173</v>
      </c>
      <c r="CA1101" s="110"/>
      <c r="EE1101" s="108">
        <f>+IF(MID($J$10,1,10)=MID($EE$2,1,10),1,2)</f>
        <v>1</v>
      </c>
      <c r="EG1101" s="108">
        <f>+IF(MID($J$10,1,10)=MID($EE$2,1,10),1,2)</f>
        <v>1</v>
      </c>
    </row>
    <row r="1102" spans="76:137" x14ac:dyDescent="0.25">
      <c r="BX1102" s="110"/>
      <c r="BY1102" s="113">
        <v>388</v>
      </c>
      <c r="CA1102" s="110"/>
      <c r="EE1102" s="108">
        <f>+IF(MID($J$10,1,10)=MID($EE$2,1,10),3,1)</f>
        <v>3</v>
      </c>
      <c r="EG1102" s="108">
        <f>+IF(MID($J$10,1,10)=MID($EE$2,1,10),3,1)</f>
        <v>3</v>
      </c>
    </row>
    <row r="1103" spans="76:137" x14ac:dyDescent="0.25">
      <c r="BX1103" s="110"/>
      <c r="BY1103" s="113">
        <v>121</v>
      </c>
      <c r="CA1103" s="110"/>
      <c r="EE1103" s="108">
        <f>+IF(MID($J$10,1,10)=MID($EE$2,1,10),1,2)</f>
        <v>1</v>
      </c>
      <c r="EG1103" s="108">
        <f>+IF(MID($J$10,1,10)=MID($EE$2,1,10),1,2)</f>
        <v>1</v>
      </c>
    </row>
    <row r="1104" spans="76:137" x14ac:dyDescent="0.25">
      <c r="BX1104" s="110"/>
      <c r="BY1104" s="113">
        <v>338</v>
      </c>
      <c r="CA1104" s="110"/>
      <c r="EE1104" s="108">
        <f>+IF(MID($J$11,1,10)=MID($EE$3,1,10),2,1)</f>
        <v>2</v>
      </c>
      <c r="EG1104" s="108">
        <f>+IF(MID($J$11,1,10)=MID($EE$3,1,10),2,1)</f>
        <v>2</v>
      </c>
    </row>
    <row r="1105" spans="76:137" x14ac:dyDescent="0.25">
      <c r="BX1105" s="110"/>
      <c r="BY1105" s="113">
        <v>147</v>
      </c>
      <c r="CA1105" s="110"/>
      <c r="EE1105" s="108">
        <f>+IF(MID($J$10,1,10)=MID($EE$2,1,10),1,2)</f>
        <v>1</v>
      </c>
      <c r="EG1105" s="108">
        <f>+IF(MID($J$10,1,10)=MID($EE$2,1,10),1,2)</f>
        <v>1</v>
      </c>
    </row>
    <row r="1106" spans="76:137" x14ac:dyDescent="0.25">
      <c r="BX1106" s="110"/>
      <c r="BY1106" s="113">
        <v>215</v>
      </c>
      <c r="CA1106" s="110"/>
      <c r="EE1106" s="108">
        <f>+IF(MID($J$10,1,10)=MID($EE$2,1,10),0,1)</f>
        <v>0</v>
      </c>
      <c r="EG1106" s="108">
        <f>+IF(MID($J$10,1,10)=MID($EE$2,1,10),0,1)</f>
        <v>0</v>
      </c>
    </row>
    <row r="1107" spans="76:137" x14ac:dyDescent="0.25">
      <c r="BX1107" s="110"/>
      <c r="BY1107" s="113">
        <v>126</v>
      </c>
      <c r="CA1107" s="110"/>
      <c r="EE1107" s="108">
        <f>+IF(MID($J$10,1,10)=MID($EE$2,1,10),0,1)</f>
        <v>0</v>
      </c>
      <c r="EG1107" s="108">
        <f>+IF(MID($J$10,1,10)=MID($EE$2,1,10),0,1)</f>
        <v>0</v>
      </c>
    </row>
    <row r="1108" spans="76:137" x14ac:dyDescent="0.25">
      <c r="BX1108" s="110"/>
      <c r="BY1108" s="113">
        <v>173</v>
      </c>
      <c r="BZ1108" s="137">
        <v>0</v>
      </c>
      <c r="CA1108" s="110"/>
      <c r="EE1108" s="108">
        <f>+IF(MID($J$10,1,10)=MID($EE$2,1,10),0,1)</f>
        <v>0</v>
      </c>
      <c r="EG1108" s="108">
        <f>+IF(MID($J$10,1,10)=MID($EE$2,1,10),0,1)</f>
        <v>0</v>
      </c>
    </row>
    <row r="1109" spans="76:137" x14ac:dyDescent="0.25">
      <c r="BX1109" s="110"/>
      <c r="BY1109" s="113">
        <v>159</v>
      </c>
      <c r="BZ1109" s="137">
        <v>0</v>
      </c>
      <c r="CA1109" s="110"/>
      <c r="EE1109" s="108">
        <f>+IF(MID($J$10,1,10)=MID($EE$2,1,10),1,2)</f>
        <v>1</v>
      </c>
      <c r="EG1109" s="108">
        <f>+IF(MID($J$10,1,10)=MID($EE$2,1,10),1,2)</f>
        <v>1</v>
      </c>
    </row>
    <row r="1110" spans="76:137" x14ac:dyDescent="0.25">
      <c r="BX1110" s="110"/>
      <c r="BY1110" s="113">
        <v>230</v>
      </c>
      <c r="BZ1110" s="137">
        <v>0</v>
      </c>
      <c r="CA1110" s="110"/>
      <c r="EE1110" s="108">
        <f>+IF(MID($J$10,1,10)=MID($EE$2,1,10),1,2)</f>
        <v>1</v>
      </c>
      <c r="EG1110" s="108">
        <f>+IF(MID($J$10,1,10)=MID($EE$2,1,10),1,2)</f>
        <v>1</v>
      </c>
    </row>
    <row r="1111" spans="76:137" x14ac:dyDescent="0.25">
      <c r="BX1111" s="110"/>
      <c r="BY1111" s="113">
        <v>156</v>
      </c>
      <c r="BZ1111" s="137">
        <v>0</v>
      </c>
      <c r="CA1111" s="110"/>
      <c r="EE1111" s="108">
        <f>+IF(MID($J$10,1,10)=MID($EE$2,1,10),3,1)</f>
        <v>3</v>
      </c>
      <c r="EG1111" s="108">
        <f>+IF(MID($J$10,1,10)=MID($EE$2,1,10),3,1)</f>
        <v>3</v>
      </c>
    </row>
    <row r="1112" spans="76:137" x14ac:dyDescent="0.25">
      <c r="BX1112" s="110"/>
      <c r="BY1112" s="113">
        <v>955</v>
      </c>
      <c r="BZ1112" s="137">
        <v>0</v>
      </c>
      <c r="CA1112" s="110"/>
      <c r="EE1112" s="108">
        <f>+IF(MID($J$10,1,10)=MID($EE$2,1,10),3,1)</f>
        <v>3</v>
      </c>
      <c r="EG1112" s="108">
        <f>+IF(MID($J$10,1,10)=MID($EE$2,1,10),3,1)</f>
        <v>3</v>
      </c>
    </row>
    <row r="1113" spans="76:137" x14ac:dyDescent="0.25">
      <c r="BX1113" s="110"/>
      <c r="BY1113" s="113">
        <v>162</v>
      </c>
      <c r="BZ1113" s="137">
        <v>0</v>
      </c>
      <c r="CA1113" s="110"/>
      <c r="EE1113" s="108">
        <f>+IF(MID($J$10,1,10)=MID($EE$2,1,10),3,1)</f>
        <v>3</v>
      </c>
      <c r="EG1113" s="108">
        <f>+IF(MID($J$10,1,10)=MID($EE$2,1,10),3,1)</f>
        <v>3</v>
      </c>
    </row>
    <row r="1114" spans="76:137" x14ac:dyDescent="0.25">
      <c r="BX1114" s="110"/>
      <c r="BY1114" s="113">
        <v>672</v>
      </c>
      <c r="BZ1114" s="137">
        <v>0</v>
      </c>
      <c r="CA1114" s="110"/>
      <c r="EE1114" s="108">
        <f>+IF(MID($J$10,1,10)=MID($EE$2,1,10),0,1)</f>
        <v>0</v>
      </c>
      <c r="EG1114" s="108">
        <f>+IF(MID($J$10,1,10)=MID($EE$2,1,10),0,1)</f>
        <v>0</v>
      </c>
    </row>
    <row r="1115" spans="76:137" x14ac:dyDescent="0.25">
      <c r="BX1115" s="110"/>
      <c r="BY1115" s="113">
        <v>339</v>
      </c>
      <c r="BZ1115" s="137">
        <v>0</v>
      </c>
      <c r="CA1115" s="110"/>
      <c r="EE1115" s="108">
        <f>+IF(MID($J$10,1,10)=MID($EE$2,1,10),1,2)</f>
        <v>1</v>
      </c>
      <c r="EG1115" s="108">
        <f>+IF(MID($J$10,1,10)=MID($EE$2,1,10),1,2)</f>
        <v>1</v>
      </c>
    </row>
    <row r="1116" spans="76:137" x14ac:dyDescent="0.25">
      <c r="BX1116" s="110"/>
      <c r="BY1116" s="113">
        <v>131</v>
      </c>
      <c r="BZ1116" s="137">
        <v>0</v>
      </c>
      <c r="CA1116" s="110"/>
      <c r="EE1116" s="108">
        <f>+IF(MID($J$13,1,10)=MID($EE$5,1,10),1,2)</f>
        <v>1</v>
      </c>
      <c r="EF1116" s="137" t="s">
        <v>223</v>
      </c>
      <c r="EG1116" s="108">
        <f>+IF(MID($J$13,1,10)=MID($EE$5,1,10),1,2)</f>
        <v>1</v>
      </c>
    </row>
    <row r="1117" spans="76:137" x14ac:dyDescent="0.25">
      <c r="BX1117" s="110"/>
      <c r="BY1117" s="113">
        <v>620</v>
      </c>
      <c r="BZ1117" s="137">
        <v>0</v>
      </c>
      <c r="CA1117" s="110"/>
      <c r="EE1117" s="108">
        <f>+IF(MID($J$10,1,10)=MID($EE$2,1,10),3,1)</f>
        <v>3</v>
      </c>
      <c r="EG1117" s="108">
        <f>+IF(MID($J$10,1,10)=MID($EE$2,1,10),3,1)</f>
        <v>3</v>
      </c>
    </row>
    <row r="1118" spans="76:137" x14ac:dyDescent="0.25">
      <c r="BX1118" s="110"/>
      <c r="BY1118" s="113">
        <v>129</v>
      </c>
      <c r="BZ1118" s="137">
        <v>0</v>
      </c>
      <c r="CA1118" s="110"/>
      <c r="EE1118" s="108">
        <f>+IF(MID($J$13,1,10)=MID($EE$5,1,10),1,2)</f>
        <v>1</v>
      </c>
      <c r="EF1118" s="137" t="s">
        <v>224</v>
      </c>
      <c r="EG1118" s="108">
        <f>+IF(MID($J$13,1,10)=MID($EE$5,1,10),1,2)</f>
        <v>1</v>
      </c>
    </row>
    <row r="1119" spans="76:137" x14ac:dyDescent="0.25">
      <c r="BX1119" s="110"/>
      <c r="BY1119" s="113">
        <v>440</v>
      </c>
      <c r="BZ1119" s="137">
        <v>0</v>
      </c>
      <c r="CA1119" s="110"/>
      <c r="EE1119" s="108">
        <f>+IF(MID($J$13,1,10)=MID($EE$5,1,10),1,2)</f>
        <v>1</v>
      </c>
      <c r="EF1119" s="137" t="s">
        <v>225</v>
      </c>
      <c r="EG1119" s="108">
        <f>+IF(MID($J$13,1,10)=MID($EE$5,1,10),1,2)</f>
        <v>1</v>
      </c>
    </row>
    <row r="1120" spans="76:137" x14ac:dyDescent="0.25">
      <c r="BX1120" s="110"/>
      <c r="BY1120" s="113">
        <v>112</v>
      </c>
      <c r="BZ1120" s="137">
        <v>0</v>
      </c>
      <c r="CA1120" s="110"/>
      <c r="EE1120" s="108">
        <f>+IF(MID($J$10,1,10)=MID($EE$2,1,10),3,1)</f>
        <v>3</v>
      </c>
      <c r="EG1120" s="108">
        <f>+IF(MID($J$10,1,10)=MID($EE$2,1,10),3,1)</f>
        <v>3</v>
      </c>
    </row>
    <row r="1121" spans="76:137" x14ac:dyDescent="0.25">
      <c r="BX1121" s="110"/>
      <c r="BY1121" s="113">
        <v>895</v>
      </c>
      <c r="BZ1121" s="137">
        <v>0</v>
      </c>
      <c r="CA1121" s="110"/>
      <c r="EE1121" s="108">
        <f>+IF(MID($J$10,1,10)=MID($EE$2,1,10),3,1)</f>
        <v>3</v>
      </c>
      <c r="EG1121" s="108">
        <f>+IF(MID($J$10,1,10)=MID($EE$2,1,10),3,1)</f>
        <v>3</v>
      </c>
    </row>
    <row r="1122" spans="76:137" x14ac:dyDescent="0.25">
      <c r="BX1122" s="110"/>
      <c r="BY1122" s="113">
        <v>122</v>
      </c>
      <c r="BZ1122" s="137">
        <v>0</v>
      </c>
      <c r="CA1122" s="110"/>
      <c r="EE1122" s="108">
        <f>+IF(MID($J$10,1,10)=MID($EE$2,1,10),1,2)</f>
        <v>1</v>
      </c>
      <c r="EG1122" s="108">
        <f>+IF(MID($J$10,1,10)=MID($EE$2,1,10),1,2)</f>
        <v>1</v>
      </c>
    </row>
    <row r="1123" spans="76:137" x14ac:dyDescent="0.25">
      <c r="BX1123" s="110"/>
      <c r="BY1123" s="113">
        <v>611</v>
      </c>
      <c r="BZ1123" s="137">
        <v>0</v>
      </c>
      <c r="CA1123" s="110"/>
      <c r="EE1123" s="108">
        <f>+IF(MID($J$11,1,10)=MID($EE$3,1,10),2,1)</f>
        <v>2</v>
      </c>
      <c r="EG1123" s="108">
        <f>+IF(MID($J$11,1,10)=MID($EE$3,1,10),2,1)</f>
        <v>2</v>
      </c>
    </row>
    <row r="1124" spans="76:137" x14ac:dyDescent="0.25">
      <c r="BX1124" s="110"/>
      <c r="BY1124" s="113">
        <v>165</v>
      </c>
      <c r="BZ1124" s="137">
        <v>0</v>
      </c>
      <c r="CA1124" s="110"/>
      <c r="EE1124" s="108">
        <f>+IF(MID($J$10,1,10)=MID($EE$2,1,10),4,1)</f>
        <v>4</v>
      </c>
      <c r="EG1124" s="108">
        <f>+IF(MID($J$10,1,10)=MID($EE$2,1,10),4,1)</f>
        <v>4</v>
      </c>
    </row>
    <row r="1125" spans="76:137" x14ac:dyDescent="0.25">
      <c r="BX1125" s="110"/>
      <c r="BY1125" s="113">
        <v>631</v>
      </c>
      <c r="BZ1125" s="137">
        <v>0</v>
      </c>
      <c r="CA1125" s="110"/>
      <c r="EE1125" s="108">
        <f>+IF(MID($J$10,1,10)=MID($EE$2,1,10),0,1)</f>
        <v>0</v>
      </c>
      <c r="EG1125" s="108">
        <f>+IF(MID($J$10,1,10)=MID($EE$2,1,10),0,1)</f>
        <v>0</v>
      </c>
    </row>
    <row r="1126" spans="76:137" x14ac:dyDescent="0.25">
      <c r="BX1126" s="110"/>
      <c r="BY1126" s="113">
        <v>108</v>
      </c>
      <c r="BZ1126" s="137">
        <v>0</v>
      </c>
      <c r="CA1126" s="110"/>
      <c r="EE1126" s="108">
        <f>+IF(MID($J$11,1,10)=MID($EE$3,1,10),2,1)</f>
        <v>2</v>
      </c>
      <c r="EG1126" s="108">
        <f>+IF(MID($J$11,1,10)=MID($EE$3,1,10),2,1)</f>
        <v>2</v>
      </c>
    </row>
    <row r="1127" spans="76:137" x14ac:dyDescent="0.25">
      <c r="BX1127" s="110"/>
      <c r="BY1127" s="113">
        <v>138</v>
      </c>
      <c r="BZ1127" s="137">
        <v>0</v>
      </c>
      <c r="CA1127" s="110"/>
      <c r="EE1127" s="108">
        <f>+IF(MID($J$11,1,10)=MID($EE$3,1,10),2,1)</f>
        <v>2</v>
      </c>
      <c r="EG1127" s="108">
        <f>+IF(MID($J$11,1,10)=MID($EE$3,1,10),2,1)</f>
        <v>2</v>
      </c>
    </row>
    <row r="1128" spans="76:137" x14ac:dyDescent="0.25">
      <c r="BX1128" s="110"/>
      <c r="BY1128" s="113">
        <v>164</v>
      </c>
      <c r="BZ1128" s="137">
        <v>0</v>
      </c>
      <c r="CA1128" s="110"/>
      <c r="EE1128" s="108">
        <f>+IF(MID($J$10,1,10)=MID($EE$2,1,10),4,1)</f>
        <v>4</v>
      </c>
      <c r="EG1128" s="108">
        <f>+IF(MID($J$10,1,10)=MID($EE$2,1,10),4,1)</f>
        <v>4</v>
      </c>
    </row>
    <row r="1129" spans="76:137" x14ac:dyDescent="0.25">
      <c r="BX1129" s="110"/>
      <c r="BY1129" s="113">
        <v>203</v>
      </c>
      <c r="BZ1129" s="137">
        <v>0</v>
      </c>
      <c r="CA1129" s="110"/>
      <c r="EE1129" s="108">
        <f>+IF(MID($J$11,1,10)=MID($EE$3,1,10),2,1)</f>
        <v>2</v>
      </c>
      <c r="EG1129" s="108">
        <f>+IF(MID($J$11,1,10)=MID($EE$3,1,10),2,1)</f>
        <v>2</v>
      </c>
    </row>
    <row r="1130" spans="76:137" x14ac:dyDescent="0.25">
      <c r="BX1130" s="110"/>
      <c r="BY1130" s="113">
        <v>164</v>
      </c>
      <c r="BZ1130" s="137">
        <v>0</v>
      </c>
      <c r="CA1130" s="110"/>
      <c r="EE1130" s="108">
        <f>+IF(MID($J$10,1,10)=MID($EE$2,1,10),4,1)</f>
        <v>4</v>
      </c>
      <c r="EG1130" s="108">
        <f>+IF(MID($J$10,1,10)=MID($EE$2,1,10),4,1)</f>
        <v>4</v>
      </c>
    </row>
    <row r="1131" spans="76:137" x14ac:dyDescent="0.25">
      <c r="BX1131" s="110"/>
      <c r="BY1131" s="113">
        <v>302</v>
      </c>
      <c r="CA1131" s="110"/>
      <c r="EE1131" s="108">
        <f>+IF(MID($J$10,1,10)=MID($EE$2,1,10),1,2)</f>
        <v>1</v>
      </c>
      <c r="EG1131" s="108">
        <f>+IF(MID($J$10,1,10)=MID($EE$2,1,10),1,2)</f>
        <v>1</v>
      </c>
    </row>
    <row r="1132" spans="76:137" x14ac:dyDescent="0.25">
      <c r="BX1132" s="110"/>
      <c r="BY1132" s="113">
        <v>29</v>
      </c>
      <c r="CA1132" s="110"/>
      <c r="EE1132" s="108">
        <f>+IF(MID($J$10,1,10)=MID($EE$2,1,10),3,1)</f>
        <v>3</v>
      </c>
      <c r="EG1132" s="108">
        <f>+IF(MID($J$10,1,10)=MID($EE$2,1,10),3,1)</f>
        <v>3</v>
      </c>
    </row>
    <row r="1133" spans="76:137" x14ac:dyDescent="0.25">
      <c r="BX1133" s="110"/>
      <c r="BY1133" s="108">
        <v>6</v>
      </c>
      <c r="BZ1133" s="139"/>
      <c r="CA1133" s="110"/>
      <c r="EE1133" s="108">
        <f>+IF(MID($J$10,1,10)=MID($EE$2,1,10),1,2)</f>
        <v>1</v>
      </c>
      <c r="EG1133" s="108">
        <f>+IF(MID($J$10,1,10)=MID($EE$2,1,10),1,2)</f>
        <v>1</v>
      </c>
    </row>
    <row r="1134" spans="76:137" x14ac:dyDescent="0.25">
      <c r="BX1134" s="110"/>
      <c r="BY1134" s="113">
        <v>136</v>
      </c>
      <c r="CA1134" s="110"/>
      <c r="EE1134" s="108">
        <f>+IF(MID($J$11,1,10)=MID($EE$3,1,10),2,1)</f>
        <v>2</v>
      </c>
      <c r="EG1134" s="108">
        <f>+IF(MID($J$11,1,10)=MID($EE$3,1,10),2,1)</f>
        <v>2</v>
      </c>
    </row>
    <row r="1135" spans="76:137" x14ac:dyDescent="0.25">
      <c r="BX1135" s="110"/>
      <c r="BY1135" s="113">
        <v>952</v>
      </c>
      <c r="CA1135" s="110"/>
      <c r="EE1135" s="108">
        <f>+IF(MID($J$10,1,10)=MID($EE$2,1,10),1,2)</f>
        <v>1</v>
      </c>
      <c r="EG1135" s="108">
        <f>+IF(MID($J$10,1,10)=MID($EE$2,1,10),1,2)</f>
        <v>1</v>
      </c>
    </row>
    <row r="1136" spans="76:137" x14ac:dyDescent="0.25">
      <c r="BX1136" s="110"/>
      <c r="BY1136" s="113">
        <v>564</v>
      </c>
      <c r="CA1136" s="110"/>
      <c r="EE1136" s="108">
        <f>+IF(MID($J$10,1,10)=MID($EE$2,1,10),0,1)</f>
        <v>0</v>
      </c>
      <c r="EG1136" s="108">
        <f>+IF(MID($J$10,1,10)=MID($EE$2,1,10),0,1)</f>
        <v>0</v>
      </c>
    </row>
    <row r="1137" spans="76:137" x14ac:dyDescent="0.25">
      <c r="BX1137" s="110"/>
      <c r="BY1137" s="113">
        <v>141</v>
      </c>
      <c r="CA1137" s="110"/>
      <c r="EE1137" s="108">
        <f>+IF(MID($J$10,1,10)=MID($EE$2,1,10),0,1)</f>
        <v>0</v>
      </c>
      <c r="EG1137" s="108">
        <f>+IF(MID($J$10,1,10)=MID($EE$2,1,10),0,1)</f>
        <v>0</v>
      </c>
    </row>
    <row r="1138" spans="76:137" x14ac:dyDescent="0.25">
      <c r="BX1138" s="110"/>
      <c r="BY1138" s="113">
        <v>400</v>
      </c>
      <c r="CA1138" s="110"/>
      <c r="EE1138" s="108">
        <f>+IF(MID($J$10,1,10)=MID($EE$2,1,10),0,1)</f>
        <v>0</v>
      </c>
      <c r="EG1138" s="108">
        <f>+IF(MID($J$10,1,10)=MID($EE$2,1,10),0,1)</f>
        <v>0</v>
      </c>
    </row>
    <row r="1139" spans="76:137" x14ac:dyDescent="0.25">
      <c r="BX1139" s="110"/>
      <c r="BY1139" s="113">
        <v>169</v>
      </c>
      <c r="CA1139" s="110"/>
      <c r="EE1139" s="108">
        <f>+IF(MID($J$10,1,10)=MID($EE$2,1,10),1,2)</f>
        <v>1</v>
      </c>
      <c r="EG1139" s="108">
        <f>+IF(MID($J$10,1,10)=MID($EE$2,1,10),1,2)</f>
        <v>1</v>
      </c>
    </row>
    <row r="1140" spans="76:137" x14ac:dyDescent="0.25">
      <c r="BX1140" s="110"/>
      <c r="BY1140" s="113">
        <v>591</v>
      </c>
      <c r="CA1140" s="110"/>
      <c r="EE1140" s="108">
        <f>+IF(MID($J$10,1,10)=MID($EE$2,1,10),1,2)</f>
        <v>1</v>
      </c>
      <c r="EG1140" s="108">
        <f>+IF(MID($J$10,1,10)=MID($EE$2,1,10),1,2)</f>
        <v>1</v>
      </c>
    </row>
    <row r="1141" spans="76:137" x14ac:dyDescent="0.25">
      <c r="BX1141" s="110"/>
      <c r="BY1141" s="113">
        <v>148</v>
      </c>
      <c r="CA1141" s="110"/>
      <c r="EE1141" s="108">
        <f>+IF(MID($J$10,1,10)=MID($EE$2,1,10),3,1)</f>
        <v>3</v>
      </c>
      <c r="EG1141" s="108">
        <f>+IF(MID($J$10,1,10)=MID($EE$2,1,10),3,1)</f>
        <v>3</v>
      </c>
    </row>
    <row r="1142" spans="76:137" x14ac:dyDescent="0.25">
      <c r="BX1142" s="110"/>
      <c r="BY1142" s="113">
        <v>564</v>
      </c>
      <c r="CA1142" s="110"/>
      <c r="EE1142" s="108">
        <f>+IF(MID($J$10,1,10)=MID($EE$2,1,10),3,1)</f>
        <v>3</v>
      </c>
      <c r="EG1142" s="108">
        <f>+IF(MID($J$10,1,10)=MID($EE$2,1,10),3,1)</f>
        <v>3</v>
      </c>
    </row>
    <row r="1143" spans="76:137" x14ac:dyDescent="0.25">
      <c r="BX1143" s="110"/>
      <c r="BY1143" s="113">
        <v>143</v>
      </c>
      <c r="CA1143" s="110"/>
      <c r="EE1143" s="108">
        <f>+IF(MID($J$10,1,10)=MID($EE$2,1,10),3,1)</f>
        <v>3</v>
      </c>
      <c r="EG1143" s="108">
        <f>+IF(MID($J$10,1,10)=MID($EE$2,1,10),3,1)</f>
        <v>3</v>
      </c>
    </row>
    <row r="1144" spans="76:137" x14ac:dyDescent="0.25">
      <c r="BX1144" s="110"/>
      <c r="BY1144" s="113">
        <v>138</v>
      </c>
      <c r="CA1144" s="110"/>
      <c r="EE1144" s="108">
        <f>+IF(MID($J$10,1,10)=MID($EE$2,1,10),0,1)</f>
        <v>0</v>
      </c>
      <c r="EG1144" s="108">
        <f>+IF(MID($J$10,1,10)=MID($EE$2,1,10),0,1)</f>
        <v>0</v>
      </c>
    </row>
    <row r="1145" spans="76:137" x14ac:dyDescent="0.25">
      <c r="BX1145" s="110"/>
      <c r="BY1145" s="108">
        <v>28</v>
      </c>
      <c r="CA1145" s="110"/>
      <c r="EE1145" s="108">
        <f>+IF(MID($J$10,1,10)=MID($EE$2,1,10),1,2)</f>
        <v>1</v>
      </c>
      <c r="EG1145" s="108">
        <f>+IF(MID($J$10,1,10)=MID($EE$2,1,10),1,2)</f>
        <v>1</v>
      </c>
    </row>
    <row r="1146" spans="76:137" x14ac:dyDescent="0.25">
      <c r="BX1146" s="110"/>
      <c r="BY1146" s="113">
        <v>291</v>
      </c>
      <c r="CA1146" s="110"/>
      <c r="EE1146" s="108">
        <f>+IF(MID($J$10,1,10)=MID($EE$2,1,10),3,1)</f>
        <v>3</v>
      </c>
      <c r="EG1146" s="108">
        <f>+IF(MID($J$10,1,10)=MID($EE$2,1,10),3,1)</f>
        <v>3</v>
      </c>
    </row>
    <row r="1147" spans="76:137" x14ac:dyDescent="0.25">
      <c r="BX1147" s="110"/>
      <c r="BY1147" s="113">
        <v>152</v>
      </c>
      <c r="CA1147" s="110"/>
      <c r="EE1147" s="108">
        <f>+IF(MID($J$10,1,10)=MID($EE$2,1,10),3,1)</f>
        <v>3</v>
      </c>
      <c r="EG1147" s="108">
        <f>+IF(MID($J$10,1,10)=MID($EE$2,1,10),3,1)</f>
        <v>3</v>
      </c>
    </row>
    <row r="1148" spans="76:137" x14ac:dyDescent="0.25">
      <c r="BX1148" s="110"/>
      <c r="BY1148" s="113">
        <v>147</v>
      </c>
      <c r="CA1148" s="110"/>
      <c r="EE1148" s="108">
        <f>+IF(MID($J$10,1,10)=MID($EE$2,1,10),0,1)</f>
        <v>0</v>
      </c>
      <c r="EG1148" s="108">
        <f>+IF(MID($J$10,1,10)=MID($EE$2,1,10),0,1)</f>
        <v>0</v>
      </c>
    </row>
    <row r="1149" spans="76:137" x14ac:dyDescent="0.25">
      <c r="BX1149" s="110"/>
      <c r="BY1149" s="113">
        <v>186</v>
      </c>
      <c r="CA1149" s="110"/>
      <c r="EE1149" s="108">
        <f>+IF(MID($J$10,1,10)=MID($EE$2,1,10),3,1)</f>
        <v>3</v>
      </c>
      <c r="EG1149" s="108">
        <f>+IF(MID($J$10,1,10)=MID($EE$2,1,10),3,1)</f>
        <v>3</v>
      </c>
    </row>
    <row r="1150" spans="76:137" x14ac:dyDescent="0.25">
      <c r="BX1150" s="110"/>
      <c r="BY1150" s="113">
        <v>881</v>
      </c>
      <c r="CA1150" s="110"/>
      <c r="EE1150" s="108">
        <f>+IF(MID($J$10,1,10)=MID($EE$2,1,10),3,1)</f>
        <v>3</v>
      </c>
      <c r="EG1150" s="108">
        <f>+IF(MID($J$10,1,10)=MID($EE$2,1,10),3,1)</f>
        <v>3</v>
      </c>
    </row>
    <row r="1151" spans="76:137" x14ac:dyDescent="0.25">
      <c r="BX1151" s="110"/>
      <c r="BY1151" s="113">
        <v>137</v>
      </c>
      <c r="CA1151" s="110"/>
      <c r="EE1151" s="108">
        <f>+IF(MID($J$10,1,10)=MID($EE$2,1,10),3,1)</f>
        <v>3</v>
      </c>
      <c r="EG1151" s="108">
        <f>+IF(MID($J$10,1,10)=MID($EE$2,1,10),3,1)</f>
        <v>3</v>
      </c>
    </row>
    <row r="1152" spans="76:137" x14ac:dyDescent="0.25">
      <c r="BX1152" s="110"/>
      <c r="BY1152" s="113">
        <v>925</v>
      </c>
      <c r="CA1152" s="110"/>
      <c r="EE1152" s="108">
        <f>+IF(MID($J$10,1,10)=MID($EE$2,1,10),1,2)</f>
        <v>1</v>
      </c>
      <c r="EG1152" s="108">
        <f>+IF(MID($J$10,1,10)=MID($EE$2,1,10),1,2)</f>
        <v>1</v>
      </c>
    </row>
    <row r="1153" spans="76:137" x14ac:dyDescent="0.25">
      <c r="BX1153" s="110"/>
      <c r="BY1153" s="113">
        <v>177</v>
      </c>
      <c r="CA1153" s="110"/>
      <c r="EE1153" s="108">
        <f>+IF(MID($J$10,1,10)=MID($EE$2,1,10),3,1)</f>
        <v>3</v>
      </c>
      <c r="EG1153" s="108">
        <f>+IF(MID($J$10,1,10)=MID($EE$2,1,10),3,1)</f>
        <v>3</v>
      </c>
    </row>
    <row r="1154" spans="76:137" x14ac:dyDescent="0.25">
      <c r="BX1154" s="110"/>
      <c r="BY1154" s="113">
        <v>9</v>
      </c>
      <c r="CA1154" s="110"/>
      <c r="EE1154" s="108">
        <f>+IF(MID($J$10,1,10)=MID($EE$2,1,10),0,1)</f>
        <v>0</v>
      </c>
      <c r="EG1154" s="108">
        <f>+IF(MID($J$10,1,10)=MID($EE$2,1,10),0,1)</f>
        <v>0</v>
      </c>
    </row>
    <row r="1155" spans="76:137" x14ac:dyDescent="0.25">
      <c r="BX1155" s="110"/>
      <c r="BY1155" s="113">
        <v>203</v>
      </c>
      <c r="CA1155" s="110"/>
      <c r="EE1155" s="108">
        <f>+IF(MID($J$10,1,10)=MID($EE$2,1,10),3,1)</f>
        <v>3</v>
      </c>
      <c r="EG1155" s="108">
        <f>+IF(MID($J$10,1,10)=MID($EE$2,1,10),3,1)</f>
        <v>3</v>
      </c>
    </row>
    <row r="1156" spans="76:137" x14ac:dyDescent="0.25">
      <c r="BX1156" s="110"/>
      <c r="BY1156" s="113">
        <v>372</v>
      </c>
      <c r="CA1156" s="110"/>
      <c r="EE1156" s="108">
        <f>+IF(MID($J$10,1,10)=MID($EE$2,1,10),3,1)</f>
        <v>3</v>
      </c>
      <c r="EG1156" s="108">
        <f>+IF(MID($J$10,1,10)=MID($EE$2,1,10),3,1)</f>
        <v>3</v>
      </c>
    </row>
    <row r="1157" spans="76:137" x14ac:dyDescent="0.25">
      <c r="BX1157" s="110"/>
      <c r="BY1157" s="113">
        <v>142</v>
      </c>
      <c r="CA1157" s="110"/>
      <c r="EE1157" s="108">
        <f>+IF(MID($J$10,1,10)=MID($EE$2,1,10),3,1)</f>
        <v>3</v>
      </c>
      <c r="EG1157" s="108">
        <f>+IF(MID($J$10,1,10)=MID($EE$2,1,10),3,1)</f>
        <v>3</v>
      </c>
    </row>
    <row r="1158" spans="76:137" x14ac:dyDescent="0.25">
      <c r="BX1158" s="110"/>
      <c r="BY1158" s="113">
        <v>209</v>
      </c>
      <c r="CA1158" s="110"/>
      <c r="EE1158" s="108">
        <f>+IF(MID($J$11,1,10)=MID($EE$3,1,10),2,1)</f>
        <v>2</v>
      </c>
      <c r="EG1158" s="108">
        <f>+IF(MID($J$11,1,10)=MID($EE$3,1,10),2,1)</f>
        <v>2</v>
      </c>
    </row>
    <row r="1159" spans="76:137" x14ac:dyDescent="0.25">
      <c r="BX1159" s="110"/>
      <c r="BY1159" s="113">
        <v>170</v>
      </c>
      <c r="CA1159" s="110"/>
      <c r="EE1159" s="108">
        <f>+IF(MID($J$10,1,10)=MID($EE$2,1,10),4,1)</f>
        <v>4</v>
      </c>
      <c r="EG1159" s="108">
        <f>+IF(MID($J$10,1,10)=MID($EE$2,1,10),4,1)</f>
        <v>4</v>
      </c>
    </row>
    <row r="1160" spans="76:137" x14ac:dyDescent="0.25">
      <c r="BX1160" s="110"/>
      <c r="BY1160" s="113">
        <v>192</v>
      </c>
      <c r="CA1160" s="110"/>
      <c r="EE1160" s="108">
        <f>+IF(MID($J$10,1,10)=MID($EE$2,1,10),0,1)</f>
        <v>0</v>
      </c>
      <c r="EG1160" s="108">
        <f>+IF(MID($J$10,1,10)=MID($EE$2,1,10),0,1)</f>
        <v>0</v>
      </c>
    </row>
    <row r="1161" spans="76:137" x14ac:dyDescent="0.25">
      <c r="BX1161" s="110"/>
      <c r="BY1161" s="113">
        <v>190</v>
      </c>
      <c r="CA1161" s="110"/>
      <c r="EE1161" s="108">
        <f>+IF(MID($J$11,1,10)=MID($EE$3,1,10),2,1)</f>
        <v>2</v>
      </c>
      <c r="EG1161" s="108">
        <f>+IF(MID($J$11,1,10)=MID($EE$3,1,10),2,1)</f>
        <v>2</v>
      </c>
    </row>
    <row r="1162" spans="76:137" x14ac:dyDescent="0.25">
      <c r="BX1162" s="110"/>
      <c r="BY1162" s="113">
        <v>103</v>
      </c>
      <c r="CA1162" s="110"/>
      <c r="EE1162" s="108">
        <f>+IF(MID($J$11,1,10)=MID($EE$3,1,10),2,1)</f>
        <v>2</v>
      </c>
      <c r="EG1162" s="108">
        <f>+IF(MID($J$11,1,10)=MID($EE$3,1,10),2,1)</f>
        <v>2</v>
      </c>
    </row>
    <row r="1163" spans="76:137" x14ac:dyDescent="0.25">
      <c r="BX1163" s="110"/>
      <c r="BY1163" s="113">
        <v>96</v>
      </c>
      <c r="CA1163" s="110"/>
      <c r="EE1163" s="108">
        <f>+IF(MID($J$10,1,10)=MID($EE$2,1,10),4,1)</f>
        <v>4</v>
      </c>
      <c r="EG1163" s="108">
        <f>+IF(MID($J$10,1,10)=MID($EE$2,1,10),4,1)</f>
        <v>4</v>
      </c>
    </row>
    <row r="1164" spans="76:137" x14ac:dyDescent="0.25">
      <c r="BX1164" s="110"/>
      <c r="BY1164" s="113">
        <v>178</v>
      </c>
      <c r="CA1164" s="110"/>
      <c r="EE1164" s="108">
        <f>+IF(MID($J$11,1,10)=MID($EE$3,1,10),2,1)</f>
        <v>2</v>
      </c>
      <c r="EG1164" s="108">
        <f>+IF(MID($J$11,1,10)=MID($EE$3,1,10),2,1)</f>
        <v>2</v>
      </c>
    </row>
    <row r="1165" spans="76:137" x14ac:dyDescent="0.25">
      <c r="BX1165" s="110"/>
      <c r="BY1165" s="113">
        <v>112</v>
      </c>
      <c r="CA1165" s="110"/>
      <c r="EE1165" s="108">
        <f>+IF(MID($J$10,1,10)=MID($EE$2,1,10),4,1)</f>
        <v>4</v>
      </c>
      <c r="EG1165" s="108">
        <f>+IF(MID($J$10,1,10)=MID($EE$2,1,10),4,1)</f>
        <v>4</v>
      </c>
    </row>
    <row r="1166" spans="76:137" x14ac:dyDescent="0.25">
      <c r="BX1166" s="110"/>
      <c r="BY1166" s="113">
        <v>189</v>
      </c>
      <c r="CA1166" s="110"/>
      <c r="EE1166" s="108">
        <f>+IF(MID($J$10,1,10)=MID($EE$2,1,10),1,2)</f>
        <v>1</v>
      </c>
      <c r="EG1166" s="108">
        <f>+IF(MID($J$10,1,10)=MID($EE$2,1,10),1,2)</f>
        <v>1</v>
      </c>
    </row>
    <row r="1167" spans="76:137" x14ac:dyDescent="0.25">
      <c r="BX1167" s="110"/>
      <c r="BY1167" s="108">
        <v>91</v>
      </c>
      <c r="CA1167" s="110"/>
      <c r="EE1167" s="108">
        <f>+IF(MID($J$10,1,10)=MID($EE$2,1,10),3,1)</f>
        <v>3</v>
      </c>
      <c r="EG1167" s="108">
        <f>+IF(MID($J$10,1,10)=MID($EE$2,1,10),3,1)</f>
        <v>3</v>
      </c>
    </row>
    <row r="1168" spans="76:137" x14ac:dyDescent="0.25">
      <c r="BX1168" s="110"/>
      <c r="BY1168" s="113">
        <v>139</v>
      </c>
      <c r="CA1168" s="110"/>
      <c r="EE1168" s="108">
        <f>+IF(MID($J$10,1,10)=MID($EE$2,1,10),1,2)</f>
        <v>1</v>
      </c>
      <c r="EG1168" s="108">
        <f>+IF(MID($J$10,1,10)=MID($EE$2,1,10),1,2)</f>
        <v>1</v>
      </c>
    </row>
    <row r="1169" spans="76:137" x14ac:dyDescent="0.25">
      <c r="BX1169" s="110"/>
      <c r="BY1169" s="113">
        <v>29</v>
      </c>
      <c r="CA1169" s="110"/>
      <c r="EE1169" s="108">
        <f>+IF(MID($J$11,1,10)=MID($EE$3,1,10),2,1)</f>
        <v>2</v>
      </c>
      <c r="EG1169" s="108">
        <f>+IF(MID($J$11,1,10)=MID($EE$3,1,10),2,1)</f>
        <v>2</v>
      </c>
    </row>
    <row r="1170" spans="76:137" x14ac:dyDescent="0.25">
      <c r="BX1170" s="110"/>
      <c r="BY1170" s="108">
        <v>40</v>
      </c>
      <c r="CA1170" s="110"/>
      <c r="EE1170" s="108">
        <f>+IF(MID($J$10,1,10)=MID($EE$2,1,10),1,2)</f>
        <v>1</v>
      </c>
      <c r="EG1170" s="108">
        <f>+IF(MID($J$10,1,10)=MID($EE$2,1,10),1,2)</f>
        <v>1</v>
      </c>
    </row>
    <row r="1171" spans="76:137" x14ac:dyDescent="0.25">
      <c r="BX1171" s="110"/>
      <c r="BY1171" s="113">
        <v>166</v>
      </c>
      <c r="CA1171" s="110"/>
      <c r="EE1171" s="108">
        <f>+IF(MID($J$10,1,10)=MID($EE$2,1,10),0,1)</f>
        <v>0</v>
      </c>
      <c r="EG1171" s="108">
        <f>+IF(MID($J$10,1,10)=MID($EE$2,1,10),0,1)</f>
        <v>0</v>
      </c>
    </row>
    <row r="1172" spans="76:137" x14ac:dyDescent="0.25">
      <c r="BX1172" s="110"/>
      <c r="BY1172" s="113">
        <v>197</v>
      </c>
      <c r="CA1172" s="110"/>
      <c r="EE1172" s="108">
        <f>+IF(MID($J$10,1,10)=MID($EE$2,1,10),0,1)</f>
        <v>0</v>
      </c>
      <c r="EG1172" s="108">
        <f>+IF(MID($J$10,1,10)=MID($EE$2,1,10),0,1)</f>
        <v>0</v>
      </c>
    </row>
    <row r="1173" spans="76:137" x14ac:dyDescent="0.25">
      <c r="BX1173" s="110"/>
      <c r="BY1173" s="113">
        <v>163</v>
      </c>
      <c r="CA1173" s="110"/>
      <c r="EE1173" s="108">
        <f>+IF(MID($J$10,1,10)=MID($EE$2,1,10),0,1)</f>
        <v>0</v>
      </c>
      <c r="EG1173" s="108">
        <f>+IF(MID($J$10,1,10)=MID($EE$2,1,10),0,1)</f>
        <v>0</v>
      </c>
    </row>
    <row r="1174" spans="76:137" x14ac:dyDescent="0.25">
      <c r="BX1174" s="110"/>
      <c r="BY1174" s="113">
        <v>130</v>
      </c>
      <c r="CA1174" s="110"/>
      <c r="EE1174" s="108">
        <f>+IF(MID($J$10,1,10)=MID($EE$2,1,10),1,2)</f>
        <v>1</v>
      </c>
      <c r="EG1174" s="108">
        <f>+IF(MID($J$10,1,10)=MID($EE$2,1,10),1,2)</f>
        <v>1</v>
      </c>
    </row>
    <row r="1175" spans="76:137" x14ac:dyDescent="0.25">
      <c r="BX1175" s="110"/>
      <c r="BY1175" s="113">
        <v>179</v>
      </c>
      <c r="CA1175" s="110"/>
      <c r="EE1175" s="108">
        <f>+IF(MID($J$10,1,10)=MID($EE$2,1,10),1,2)</f>
        <v>1</v>
      </c>
      <c r="EG1175" s="108">
        <f>+IF(MID($J$10,1,10)=MID($EE$2,1,10),1,2)</f>
        <v>1</v>
      </c>
    </row>
    <row r="1176" spans="76:137" x14ac:dyDescent="0.25">
      <c r="BX1176" s="110"/>
      <c r="BY1176" s="113">
        <v>153</v>
      </c>
      <c r="CA1176" s="110"/>
      <c r="EE1176" s="108">
        <f>+IF(MID($J$10,1,10)=MID($EE$2,1,10),3,1)</f>
        <v>3</v>
      </c>
      <c r="EG1176" s="108">
        <f>+IF(MID($J$10,1,10)=MID($EE$2,1,10),3,1)</f>
        <v>3</v>
      </c>
    </row>
    <row r="1177" spans="76:137" x14ac:dyDescent="0.25">
      <c r="BX1177" s="110"/>
      <c r="BY1177" s="113">
        <v>132</v>
      </c>
      <c r="CA1177" s="110"/>
      <c r="EE1177" s="108">
        <f>+IF(MID($J$10,1,10)=MID($EE$2,1,10),3,1)</f>
        <v>3</v>
      </c>
      <c r="EG1177" s="108">
        <f>+IF(MID($J$10,1,10)=MID($EE$2,1,10),3,1)</f>
        <v>3</v>
      </c>
    </row>
    <row r="1178" spans="76:137" x14ac:dyDescent="0.25">
      <c r="BX1178" s="110"/>
      <c r="BY1178" s="113">
        <v>200</v>
      </c>
      <c r="CA1178" s="110"/>
      <c r="EE1178" s="108">
        <f>+IF(MID($J$10,1,10)=MID($EE$2,1,10),3,1)</f>
        <v>3</v>
      </c>
      <c r="EG1178" s="108">
        <f>+IF(MID($J$10,1,10)=MID($EE$2,1,10),3,1)</f>
        <v>3</v>
      </c>
    </row>
    <row r="1179" spans="76:137" x14ac:dyDescent="0.25">
      <c r="BX1179" s="110"/>
      <c r="BY1179" s="113">
        <v>158</v>
      </c>
      <c r="CA1179" s="110"/>
      <c r="EE1179" s="108">
        <f>+IF(MID($J$13,1,10)=MID($EE$5,1,10),1,2)</f>
        <v>1</v>
      </c>
      <c r="EF1179" s="137" t="s">
        <v>226</v>
      </c>
      <c r="EG1179" s="108">
        <f>+IF(MID($J$13,1,10)=MID($EE$5,1,10),1,2)</f>
        <v>1</v>
      </c>
    </row>
    <row r="1180" spans="76:137" x14ac:dyDescent="0.25">
      <c r="BX1180" s="110"/>
      <c r="BY1180" s="113">
        <v>166</v>
      </c>
      <c r="CA1180" s="110"/>
      <c r="EE1180" s="108">
        <f>+IF(MID($J$10,1,10)=MID($EE$2,1,10),1,2)</f>
        <v>1</v>
      </c>
      <c r="EG1180" s="108">
        <f>+IF(MID($J$10,1,10)=MID($EE$2,1,10),1,2)</f>
        <v>1</v>
      </c>
    </row>
    <row r="1181" spans="76:137" x14ac:dyDescent="0.25">
      <c r="BX1181" s="110"/>
      <c r="BY1181" s="113">
        <v>142</v>
      </c>
      <c r="CA1181" s="110"/>
      <c r="EE1181" s="108">
        <f>+IF(MID($J$10,1,10)=MID($EE$2,1,10),3,1)</f>
        <v>3</v>
      </c>
      <c r="EG1181" s="108">
        <f>+IF(MID($J$10,1,10)=MID($EE$2,1,10),3,1)</f>
        <v>3</v>
      </c>
    </row>
    <row r="1182" spans="76:137" x14ac:dyDescent="0.25">
      <c r="BX1182" s="110"/>
      <c r="BY1182" s="113">
        <v>133</v>
      </c>
      <c r="CA1182" s="110"/>
      <c r="EE1182" s="108">
        <f>+IF(MID($J$10,1,10)=MID($EE$2,1,10),3,1)</f>
        <v>3</v>
      </c>
      <c r="EG1182" s="108">
        <f>+IF(MID($J$10,1,10)=MID($EE$2,1,10),3,1)</f>
        <v>3</v>
      </c>
    </row>
    <row r="1183" spans="76:137" x14ac:dyDescent="0.25">
      <c r="BX1183" s="110"/>
      <c r="BY1183" s="113">
        <v>129</v>
      </c>
      <c r="CA1183" s="110"/>
      <c r="EE1183" s="108">
        <f>+IF(MID($J$10,1,10)=MID($EE$2,1,10),0,1)</f>
        <v>0</v>
      </c>
      <c r="EG1183" s="108">
        <f>+IF(MID($J$10,1,10)=MID($EE$2,1,10),0,1)</f>
        <v>0</v>
      </c>
    </row>
    <row r="1184" spans="76:137" x14ac:dyDescent="0.25">
      <c r="BX1184" s="110"/>
      <c r="BY1184" s="113">
        <v>146</v>
      </c>
      <c r="CA1184" s="110"/>
      <c r="EE1184" s="108">
        <f>+IF(MID($J$10,1,10)=MID($EE$2,1,10),3,1)</f>
        <v>3</v>
      </c>
      <c r="EG1184" s="108">
        <f>+IF(MID($J$10,1,10)=MID($EE$2,1,10),3,1)</f>
        <v>3</v>
      </c>
    </row>
    <row r="1185" spans="76:137" x14ac:dyDescent="0.25">
      <c r="BX1185" s="110"/>
      <c r="BY1185" s="113">
        <v>114</v>
      </c>
      <c r="CA1185" s="110"/>
      <c r="EE1185" s="108">
        <f>+IF(MID($J$10,1,10)=MID($EE$2,1,10),3,1)</f>
        <v>3</v>
      </c>
      <c r="EG1185" s="108">
        <f>+IF(MID($J$10,1,10)=MID($EE$2,1,10),3,1)</f>
        <v>3</v>
      </c>
    </row>
    <row r="1186" spans="76:137" x14ac:dyDescent="0.25">
      <c r="BX1186" s="110"/>
      <c r="BY1186" s="113">
        <v>161</v>
      </c>
      <c r="CA1186" s="110"/>
      <c r="EE1186" s="108">
        <f>+IF(MID($J$13,1,10)=MID($EE$5,1,10),1,2)</f>
        <v>1</v>
      </c>
      <c r="EF1186" s="137" t="s">
        <v>227</v>
      </c>
      <c r="EG1186" s="108">
        <f>+IF(MID($J$13,1,10)=MID($EE$5,1,10),1,2)</f>
        <v>1</v>
      </c>
    </row>
    <row r="1187" spans="76:137" x14ac:dyDescent="0.25">
      <c r="BX1187" s="110"/>
      <c r="BY1187" s="113">
        <v>105</v>
      </c>
      <c r="CA1187" s="110"/>
      <c r="EE1187" s="108">
        <f>+IF(MID($J$10,1,10)=MID($EE$2,1,10),1,2)</f>
        <v>1</v>
      </c>
      <c r="EG1187" s="108">
        <f>+IF(MID($J$10,1,10)=MID($EE$2,1,10),1,2)</f>
        <v>1</v>
      </c>
    </row>
    <row r="1188" spans="76:137" x14ac:dyDescent="0.25">
      <c r="BX1188" s="110"/>
      <c r="BY1188" s="113">
        <v>124</v>
      </c>
      <c r="CA1188" s="110"/>
      <c r="EE1188" s="108">
        <f>+IF(MID($J$11,1,10)=MID($EE$3,1,10),2,1)</f>
        <v>2</v>
      </c>
      <c r="EG1188" s="108">
        <f>+IF(MID($J$11,1,10)=MID($EE$3,1,10),2,1)</f>
        <v>2</v>
      </c>
    </row>
    <row r="1189" spans="76:137" x14ac:dyDescent="0.25">
      <c r="BX1189" s="110"/>
      <c r="BY1189" s="113">
        <v>203</v>
      </c>
      <c r="CA1189" s="110"/>
      <c r="EE1189" s="108">
        <f>+IF(MID($J$10,1,10)=MID($EE$2,1,10),4,1)</f>
        <v>4</v>
      </c>
      <c r="EG1189" s="108">
        <f>+IF(MID($J$10,1,10)=MID($EE$2,1,10),4,1)</f>
        <v>4</v>
      </c>
    </row>
    <row r="1190" spans="76:137" x14ac:dyDescent="0.25">
      <c r="BX1190" s="110"/>
      <c r="BY1190" s="113">
        <v>177</v>
      </c>
      <c r="CA1190" s="110"/>
      <c r="EE1190" s="108">
        <f>+IF(MID($J$10,1,10)=MID($EE$2,1,10),0,1)</f>
        <v>0</v>
      </c>
      <c r="EG1190" s="108">
        <f>+IF(MID($J$10,1,10)=MID($EE$2,1,10),0,1)</f>
        <v>0</v>
      </c>
    </row>
    <row r="1191" spans="76:137" x14ac:dyDescent="0.25">
      <c r="BX1191" s="110"/>
      <c r="BY1191" s="113">
        <v>151</v>
      </c>
      <c r="CA1191" s="110"/>
      <c r="EE1191" s="108">
        <f>+IF(MID($J$11,1,10)=MID($EE$3,1,10),2,1)</f>
        <v>2</v>
      </c>
      <c r="EG1191" s="108">
        <f>+IF(MID($J$11,1,10)=MID($EE$3,1,10),2,1)</f>
        <v>2</v>
      </c>
    </row>
    <row r="1192" spans="76:137" x14ac:dyDescent="0.25">
      <c r="BX1192" s="110"/>
      <c r="BY1192" s="113">
        <v>135</v>
      </c>
      <c r="CA1192" s="110"/>
      <c r="EE1192" s="108">
        <f>+IF(MID($J$11,1,10)=MID($EE$3,1,10),2,1)</f>
        <v>2</v>
      </c>
      <c r="EG1192" s="108">
        <f>+IF(MID($J$11,1,10)=MID($EE$3,1,10),2,1)</f>
        <v>2</v>
      </c>
    </row>
    <row r="1193" spans="76:137" x14ac:dyDescent="0.25">
      <c r="BX1193" s="110"/>
      <c r="BY1193" s="113">
        <v>175</v>
      </c>
      <c r="CA1193" s="110"/>
      <c r="EE1193" s="108">
        <f>+IF(MID($J$10,1,10)=MID($EE$2,1,10),4,1)</f>
        <v>4</v>
      </c>
      <c r="EG1193" s="108">
        <f>+IF(MID($J$10,1,10)=MID($EE$2,1,10),4,1)</f>
        <v>4</v>
      </c>
    </row>
    <row r="1194" spans="76:137" x14ac:dyDescent="0.25">
      <c r="BX1194" s="110"/>
      <c r="BY1194" s="113">
        <v>164</v>
      </c>
      <c r="CA1194" s="110"/>
      <c r="EE1194" s="108">
        <f>+IF(MID($J$11,1,10)=MID($EE$3,1,10),2,1)</f>
        <v>2</v>
      </c>
      <c r="EG1194" s="108">
        <f>+IF(MID($J$11,1,10)=MID($EE$3,1,10),2,1)</f>
        <v>2</v>
      </c>
    </row>
    <row r="1195" spans="76:137" x14ac:dyDescent="0.25">
      <c r="BX1195" s="110"/>
      <c r="BY1195" s="113">
        <v>177</v>
      </c>
      <c r="CA1195" s="110"/>
      <c r="EE1195" s="108">
        <f>+IF(MID($J$10,1,10)=MID($EE$2,1,10),4,1)</f>
        <v>4</v>
      </c>
      <c r="EG1195" s="108">
        <f>+IF(MID($J$10,1,10)=MID($EE$2,1,10),4,1)</f>
        <v>4</v>
      </c>
    </row>
    <row r="1196" spans="76:137" x14ac:dyDescent="0.25">
      <c r="BX1196" s="110"/>
      <c r="BY1196" s="113">
        <v>107</v>
      </c>
      <c r="CA1196" s="110"/>
      <c r="EE1196" s="108">
        <f>+IF(MID($J$10,1,10)=MID($EE$2,1,10),1,2)</f>
        <v>1</v>
      </c>
      <c r="EG1196" s="108">
        <f>+IF(MID($J$10,1,10)=MID($EE$2,1,10),1,2)</f>
        <v>1</v>
      </c>
    </row>
    <row r="1197" spans="76:137" x14ac:dyDescent="0.25">
      <c r="BX1197" s="110"/>
      <c r="BY1197" s="113">
        <v>120</v>
      </c>
      <c r="CA1197" s="110"/>
      <c r="EE1197" s="108">
        <f>+IF(MID($J$10,1,10)=MID($EE$2,1,10),3,1)</f>
        <v>3</v>
      </c>
      <c r="EG1197" s="108">
        <f>+IF(MID($J$10,1,10)=MID($EE$2,1,10),3,1)</f>
        <v>3</v>
      </c>
    </row>
    <row r="1198" spans="76:137" x14ac:dyDescent="0.25">
      <c r="BX1198" s="110"/>
      <c r="BY1198" s="113">
        <v>287</v>
      </c>
      <c r="CA1198" s="110"/>
      <c r="EE1198" s="108">
        <f>+IF(MID($J$10,1,10)=MID($EE$2,1,10),1,2)</f>
        <v>1</v>
      </c>
      <c r="EG1198" s="108">
        <f>+IF(MID($J$10,1,10)=MID($EE$2,1,10),1,2)</f>
        <v>1</v>
      </c>
    </row>
    <row r="1199" spans="76:137" x14ac:dyDescent="0.25">
      <c r="BX1199" s="110"/>
      <c r="BY1199" s="113">
        <v>128</v>
      </c>
      <c r="CA1199" s="110"/>
      <c r="EE1199" s="108">
        <f>+IF(MID($J$11,1,10)=MID($EE$3,1,10),2,1)</f>
        <v>2</v>
      </c>
      <c r="EG1199" s="108">
        <f>+IF(MID($J$11,1,10)=MID($EE$3,1,10),2,1)</f>
        <v>2</v>
      </c>
    </row>
    <row r="1200" spans="76:137" x14ac:dyDescent="0.25">
      <c r="BX1200" s="110"/>
      <c r="BY1200" s="113">
        <v>270</v>
      </c>
      <c r="CA1200" s="110"/>
      <c r="EE1200" s="108">
        <f>+IF(MID($J$10,1,10)=MID($EE$2,1,10),1,2)</f>
        <v>1</v>
      </c>
      <c r="EG1200" s="108">
        <f>+IF(MID($J$10,1,10)=MID($EE$2,1,10),1,2)</f>
        <v>1</v>
      </c>
    </row>
    <row r="1201" spans="76:137" x14ac:dyDescent="0.25">
      <c r="BX1201" s="110"/>
      <c r="BY1201" s="113">
        <v>167</v>
      </c>
      <c r="CA1201" s="110"/>
      <c r="EE1201" s="108">
        <f>+IF(MID($J$13,1,10)=MID($EE$5,1,10),1,2)</f>
        <v>1</v>
      </c>
      <c r="EF1201" s="137" t="s">
        <v>228</v>
      </c>
      <c r="EG1201" s="108">
        <f>+IF(MID($J$13,1,10)=MID($EE$5,1,10),1,2)</f>
        <v>1</v>
      </c>
    </row>
    <row r="1202" spans="76:137" x14ac:dyDescent="0.25">
      <c r="BX1202" s="110"/>
      <c r="BY1202" s="113">
        <v>176</v>
      </c>
      <c r="CA1202" s="110"/>
      <c r="EE1202" s="108">
        <f>+IF(MID($J$10,1,10)=MID($EE$2,1,10),0,1)</f>
        <v>0</v>
      </c>
      <c r="EG1202" s="108">
        <f>+IF(MID($J$10,1,10)=MID($EE$2,1,10),0,1)</f>
        <v>0</v>
      </c>
    </row>
    <row r="1203" spans="76:137" x14ac:dyDescent="0.25">
      <c r="BX1203" s="110"/>
      <c r="BY1203" s="113">
        <v>119</v>
      </c>
      <c r="CA1203" s="110"/>
      <c r="EE1203" s="108">
        <f>+IF(MID($J$11,1,10)=MID($EE$3,1,10),2,1)</f>
        <v>2</v>
      </c>
      <c r="EG1203" s="108">
        <f>+IF(MID($J$11,1,10)=MID($EE$3,1,10),2,1)</f>
        <v>2</v>
      </c>
    </row>
    <row r="1204" spans="76:137" x14ac:dyDescent="0.25">
      <c r="BX1204" s="111"/>
      <c r="BY1204" s="113">
        <v>933</v>
      </c>
      <c r="CA1204" s="111"/>
      <c r="EE1204" s="108">
        <f>+IF(MID($J$13,1,10)=MID($EE$5,1,10),1,2)</f>
        <v>1</v>
      </c>
      <c r="EF1204" s="139" t="s">
        <v>229</v>
      </c>
      <c r="EG1204" s="108">
        <f>+IF(MID($J$13,1,10)=MID($EE$5,1,10),1,2)</f>
        <v>1</v>
      </c>
    </row>
    <row r="1205" spans="76:137" x14ac:dyDescent="0.25">
      <c r="BX1205" s="110"/>
      <c r="BY1205" s="113">
        <v>108</v>
      </c>
      <c r="CA1205" s="110"/>
      <c r="EE1205" s="108">
        <f>+IF(MID($J$10,1,10)=MID($EE$2,1,10),0,1)</f>
        <v>0</v>
      </c>
      <c r="EG1205" s="108">
        <f>+IF(MID($J$10,1,10)=MID($EE$2,1,10),0,1)</f>
        <v>0</v>
      </c>
    </row>
    <row r="1206" spans="76:137" x14ac:dyDescent="0.25">
      <c r="BX1206" s="110"/>
      <c r="BY1206" s="113">
        <v>673</v>
      </c>
      <c r="CA1206" s="110"/>
      <c r="EE1206" s="108">
        <f>+IF(MID($J$11,1,10)=MID($EE$3,1,10),2,1)</f>
        <v>2</v>
      </c>
      <c r="EG1206" s="108">
        <f>+IF(MID($J$11,1,10)=MID($EE$3,1,10),2,1)</f>
        <v>2</v>
      </c>
    </row>
    <row r="1207" spans="76:137" x14ac:dyDescent="0.25">
      <c r="BX1207" s="110"/>
      <c r="BY1207" s="113">
        <v>1048</v>
      </c>
      <c r="CA1207" s="110"/>
      <c r="EE1207" s="108">
        <f>+IF(MID($J$11,1,10)=MID($EE$3,1,10),2,1)</f>
        <v>2</v>
      </c>
      <c r="EG1207" s="108">
        <f>+IF(MID($J$11,1,10)=MID($EE$3,1,10),2,1)</f>
        <v>2</v>
      </c>
    </row>
    <row r="1208" spans="76:137" x14ac:dyDescent="0.25">
      <c r="BX1208" s="110"/>
      <c r="BY1208" s="113">
        <v>107</v>
      </c>
      <c r="CA1208" s="110"/>
      <c r="EE1208" s="108">
        <f>+IF(MID($J$10,1,10)=MID($EE$2,1,10),4,1)</f>
        <v>4</v>
      </c>
      <c r="EG1208" s="108">
        <f>+IF(MID($J$10,1,10)=MID($EE$2,1,10),4,1)</f>
        <v>4</v>
      </c>
    </row>
    <row r="1209" spans="76:137" x14ac:dyDescent="0.25">
      <c r="BX1209" s="110"/>
      <c r="BY1209" s="113">
        <v>191</v>
      </c>
      <c r="CA1209" s="110"/>
      <c r="EE1209" s="108">
        <f>+IF(MID($J$11,1,10)=MID($EE$3,1,10),2,1)</f>
        <v>2</v>
      </c>
      <c r="EG1209" s="108">
        <f>+IF(MID($J$11,1,10)=MID($EE$3,1,10),2,1)</f>
        <v>2</v>
      </c>
    </row>
    <row r="1210" spans="76:137" x14ac:dyDescent="0.25">
      <c r="BX1210" s="110"/>
      <c r="BY1210" s="113">
        <v>182</v>
      </c>
      <c r="CA1210" s="110"/>
      <c r="EE1210" s="108">
        <f>+IF(MID($J$10,1,10)=MID($EE$2,1,10),4,1)</f>
        <v>4</v>
      </c>
      <c r="EG1210" s="108">
        <f>+IF(MID($J$10,1,10)=MID($EE$2,1,10),4,1)</f>
        <v>4</v>
      </c>
    </row>
    <row r="1211" spans="76:137" x14ac:dyDescent="0.25">
      <c r="BX1211" s="110"/>
      <c r="BY1211" s="113">
        <v>175</v>
      </c>
      <c r="CA1211" s="110"/>
      <c r="EE1211" s="108">
        <f>+IF(MID($J$10,1,10)=MID($EE$2,1,10),1,2)</f>
        <v>1</v>
      </c>
      <c r="EG1211" s="108">
        <f>+IF(MID($J$10,1,10)=MID($EE$2,1,10),1,2)</f>
        <v>1</v>
      </c>
    </row>
    <row r="1212" spans="76:137" x14ac:dyDescent="0.25">
      <c r="BX1212" s="110"/>
      <c r="BY1212" s="113">
        <v>129</v>
      </c>
      <c r="CA1212" s="110"/>
      <c r="EE1212" s="108">
        <f>+IF(MID($J$10,1,10)=MID($EE$2,1,10),3,1)</f>
        <v>3</v>
      </c>
      <c r="EG1212" s="108">
        <f>+IF(MID($J$10,1,10)=MID($EE$2,1,10),3,1)</f>
        <v>3</v>
      </c>
    </row>
    <row r="1213" spans="76:137" x14ac:dyDescent="0.25">
      <c r="BX1213" s="110"/>
      <c r="BY1213" s="113">
        <v>755</v>
      </c>
      <c r="CA1213" s="110"/>
      <c r="EE1213" s="108">
        <f>+IF(MID($J$10,1,10)=MID($EE$2,1,10),1,2)</f>
        <v>1</v>
      </c>
      <c r="EG1213" s="108">
        <f>+IF(MID($J$10,1,10)=MID($EE$2,1,10),1,2)</f>
        <v>1</v>
      </c>
    </row>
    <row r="1214" spans="76:137" x14ac:dyDescent="0.25">
      <c r="BX1214" s="110"/>
      <c r="BY1214" s="113">
        <v>191</v>
      </c>
      <c r="CA1214" s="110"/>
      <c r="EE1214" s="108">
        <f>+IF(MID($J$11,1,10)=MID($EE$3,1,10),2,1)</f>
        <v>2</v>
      </c>
      <c r="EG1214" s="108">
        <f>+IF(MID($J$11,1,10)=MID($EE$3,1,10),2,1)</f>
        <v>2</v>
      </c>
    </row>
    <row r="1215" spans="76:137" x14ac:dyDescent="0.25">
      <c r="BX1215" s="110"/>
      <c r="BY1215" s="113">
        <v>534</v>
      </c>
      <c r="CA1215" s="110"/>
      <c r="EE1215" s="108">
        <f>+IF(MID($J$10,1,10)=MID($EE$2,1,10),1,2)</f>
        <v>1</v>
      </c>
      <c r="EG1215" s="108">
        <f>+IF(MID($J$10,1,10)=MID($EE$2,1,10),1,2)</f>
        <v>1</v>
      </c>
    </row>
    <row r="1216" spans="76:137" x14ac:dyDescent="0.25">
      <c r="BX1216" s="110"/>
      <c r="BY1216" s="113">
        <v>117</v>
      </c>
      <c r="CA1216" s="110"/>
      <c r="EE1216" s="108">
        <f>+IF(MID($J$10,1,10)=MID($EE$2,1,10),0,1)</f>
        <v>0</v>
      </c>
      <c r="EG1216" s="108">
        <f>+IF(MID($J$10,1,10)=MID($EE$2,1,10),0,1)</f>
        <v>0</v>
      </c>
    </row>
    <row r="1217" spans="76:137" x14ac:dyDescent="0.25">
      <c r="BX1217" s="110"/>
      <c r="BY1217" s="113">
        <v>679</v>
      </c>
      <c r="CA1217" s="110"/>
      <c r="EE1217" s="108">
        <f>+IF(MID($J$10,1,10)=MID($EE$2,1,10),0,1)</f>
        <v>0</v>
      </c>
      <c r="EG1217" s="108">
        <f>+IF(MID($J$10,1,10)=MID($EE$2,1,10),0,1)</f>
        <v>0</v>
      </c>
    </row>
    <row r="1218" spans="76:137" x14ac:dyDescent="0.25">
      <c r="BX1218" s="110"/>
      <c r="BY1218" s="113">
        <v>0</v>
      </c>
      <c r="CA1218" s="110"/>
      <c r="EE1218" s="108">
        <f>+IF(MID($J$10,1,10)=MID($EE$2,1,10),0,1)</f>
        <v>0</v>
      </c>
      <c r="EG1218" s="108">
        <f>+IF(MID($J$10,1,10)=MID($EE$2,1,10),0,1)</f>
        <v>0</v>
      </c>
    </row>
    <row r="1219" spans="76:137" x14ac:dyDescent="0.25">
      <c r="BX1219" s="110"/>
      <c r="BY1219" s="113">
        <v>185</v>
      </c>
      <c r="CA1219" s="110"/>
      <c r="EE1219" s="108">
        <f>+IF(MID($J$10,1,10)=MID($EE$2,1,10),1,2)</f>
        <v>1</v>
      </c>
      <c r="EG1219" s="108">
        <f>+IF(MID($J$10,1,10)=MID($EE$2,1,10),1,2)</f>
        <v>1</v>
      </c>
    </row>
    <row r="1220" spans="76:137" x14ac:dyDescent="0.25">
      <c r="BX1220" s="110"/>
      <c r="BY1220" s="108">
        <v>5</v>
      </c>
      <c r="CA1220" s="110"/>
      <c r="EE1220" s="108">
        <f>+IF(MID($J$10,1,10)=MID($EE$2,1,10),1,2)</f>
        <v>1</v>
      </c>
      <c r="EG1220" s="108">
        <f>+IF(MID($J$10,1,10)=MID($EE$2,1,10),1,2)</f>
        <v>1</v>
      </c>
    </row>
    <row r="1221" spans="76:137" x14ac:dyDescent="0.25">
      <c r="BX1221" s="110"/>
      <c r="BY1221" s="113">
        <v>1005</v>
      </c>
      <c r="CA1221" s="110"/>
      <c r="EE1221" s="108">
        <f>+IF(MID($J$10,1,10)=MID($EE$2,1,10),3,1)</f>
        <v>3</v>
      </c>
      <c r="EG1221" s="108">
        <f>+IF(MID($J$10,1,10)=MID($EE$2,1,10),3,1)</f>
        <v>3</v>
      </c>
    </row>
    <row r="1222" spans="76:137" x14ac:dyDescent="0.25">
      <c r="BX1222" s="110"/>
      <c r="BY1222" s="113">
        <v>121</v>
      </c>
      <c r="CA1222" s="110"/>
      <c r="EE1222" s="108">
        <f>+IF(MID($J$10,1,10)=MID($EE$2,1,10),3,1)</f>
        <v>3</v>
      </c>
      <c r="EG1222" s="108">
        <f>+IF(MID($J$10,1,10)=MID($EE$2,1,10),3,1)</f>
        <v>3</v>
      </c>
    </row>
    <row r="1223" spans="76:137" x14ac:dyDescent="0.25">
      <c r="BX1223" s="110"/>
      <c r="BY1223" s="113">
        <v>302</v>
      </c>
      <c r="CA1223" s="110"/>
      <c r="EE1223" s="108">
        <f>+IF(MID($J$10,1,10)=MID($EE$2,1,10),3,1)</f>
        <v>3</v>
      </c>
      <c r="EG1223" s="108">
        <f>+IF(MID($J$10,1,10)=MID($EE$2,1,10),3,1)</f>
        <v>3</v>
      </c>
    </row>
    <row r="1224" spans="76:137" x14ac:dyDescent="0.25">
      <c r="BX1224" s="110"/>
      <c r="BY1224" s="113">
        <v>188</v>
      </c>
      <c r="CA1224" s="110"/>
      <c r="EE1224" s="108">
        <f>+IF(MID($J$10,1,10)=MID($EE$2,1,10),0,1)</f>
        <v>0</v>
      </c>
      <c r="EG1224" s="108">
        <f>+IF(MID($J$10,1,10)=MID($EE$2,1,10),0,1)</f>
        <v>0</v>
      </c>
    </row>
    <row r="1225" spans="76:137" x14ac:dyDescent="0.25">
      <c r="BX1225" s="110"/>
      <c r="BY1225" s="113">
        <v>401</v>
      </c>
      <c r="CA1225" s="110"/>
      <c r="EE1225" s="108">
        <f>+IF(MID($J$10,1,10)=MID($EE$2,1,10),1,2)</f>
        <v>1</v>
      </c>
      <c r="EG1225" s="108">
        <f>+IF(MID($J$10,1,10)=MID($EE$2,1,10),1,2)</f>
        <v>1</v>
      </c>
    </row>
    <row r="1226" spans="76:137" x14ac:dyDescent="0.25">
      <c r="BX1226" s="110"/>
      <c r="BY1226" s="113">
        <v>160</v>
      </c>
      <c r="CA1226" s="110"/>
      <c r="EE1226" s="108">
        <f>+IF(MID($J$10,1,10)=MID($EE$2,1,10),3,1)</f>
        <v>3</v>
      </c>
      <c r="EG1226" s="108">
        <f>+IF(MID($J$10,1,10)=MID($EE$2,1,10),3,1)</f>
        <v>3</v>
      </c>
    </row>
    <row r="1227" spans="76:137" x14ac:dyDescent="0.25">
      <c r="BX1227" s="110"/>
      <c r="BY1227" s="113">
        <v>687</v>
      </c>
      <c r="CA1227" s="110"/>
      <c r="EE1227" s="108">
        <f>+IF(MID($J$10,1,10)=MID($EE$2,1,10),3,1)</f>
        <v>3</v>
      </c>
      <c r="EG1227" s="108">
        <f>+IF(MID($J$10,1,10)=MID($EE$2,1,10),3,1)</f>
        <v>3</v>
      </c>
    </row>
    <row r="1228" spans="76:137" x14ac:dyDescent="0.25">
      <c r="BX1228" s="110"/>
      <c r="BY1228" s="113">
        <v>8</v>
      </c>
      <c r="CA1228" s="110"/>
      <c r="EE1228" s="108">
        <f>+IF(MID($J$10,1,10)=MID($EE$2,1,10),0,1)</f>
        <v>0</v>
      </c>
      <c r="EG1228" s="108">
        <f>+IF(MID($J$10,1,10)=MID($EE$2,1,10),0,1)</f>
        <v>0</v>
      </c>
    </row>
    <row r="1229" spans="76:137" x14ac:dyDescent="0.25">
      <c r="BX1229" s="110"/>
      <c r="BY1229" s="113">
        <v>166</v>
      </c>
      <c r="CA1229" s="110"/>
      <c r="EE1229" s="108">
        <f>+IF(MID($J$10,1,10)=MID($EE$2,1,10),3,1)</f>
        <v>3</v>
      </c>
      <c r="EG1229" s="108">
        <f>+IF(MID($J$10,1,10)=MID($EE$2,1,10),3,1)</f>
        <v>3</v>
      </c>
    </row>
    <row r="1230" spans="76:137" x14ac:dyDescent="0.25">
      <c r="BX1230" s="110"/>
      <c r="BY1230" s="113">
        <v>173</v>
      </c>
      <c r="CA1230" s="110"/>
      <c r="EE1230" s="108">
        <f>+IF(MID($J$10,1,10)=MID($EE$2,1,10),3,1)</f>
        <v>3</v>
      </c>
      <c r="EG1230" s="108">
        <f>+IF(MID($J$10,1,10)=MID($EE$2,1,10),3,1)</f>
        <v>3</v>
      </c>
    </row>
    <row r="1231" spans="76:137" x14ac:dyDescent="0.25">
      <c r="BX1231" s="110"/>
      <c r="BY1231" s="113">
        <v>377</v>
      </c>
      <c r="CA1231" s="110"/>
      <c r="EE1231" s="108">
        <f>+IF(MID($J$10,1,10)=MID($EE$2,1,10),3,1)</f>
        <v>3</v>
      </c>
      <c r="EG1231" s="108">
        <f>+IF(MID($J$10,1,10)=MID($EE$2,1,10),3,1)</f>
        <v>3</v>
      </c>
    </row>
    <row r="1232" spans="76:137" x14ac:dyDescent="0.25">
      <c r="BX1232" s="110"/>
      <c r="BY1232" s="113">
        <v>195</v>
      </c>
      <c r="CA1232" s="110"/>
      <c r="EE1232" s="108">
        <f>+IF(MID($J$10,1,10)=MID($EE$2,1,10),1,2)</f>
        <v>1</v>
      </c>
      <c r="EG1232" s="108">
        <f>+IF(MID($J$10,1,10)=MID($EE$2,1,10),1,2)</f>
        <v>1</v>
      </c>
    </row>
    <row r="1233" spans="76:137" x14ac:dyDescent="0.25">
      <c r="BX1233" s="110"/>
      <c r="BY1233" s="113">
        <v>120</v>
      </c>
      <c r="CA1233" s="110"/>
      <c r="EE1233" s="108">
        <f>+IF(MID($J$11,1,10)=MID($EE$3,1,10),2,1)</f>
        <v>2</v>
      </c>
      <c r="EG1233" s="108">
        <f>+IF(MID($J$11,1,10)=MID($EE$3,1,10),2,1)</f>
        <v>2</v>
      </c>
    </row>
    <row r="1234" spans="76:137" x14ac:dyDescent="0.25">
      <c r="BX1234" s="110"/>
      <c r="BY1234" s="113">
        <v>1000</v>
      </c>
      <c r="CA1234" s="110"/>
      <c r="EE1234" s="108">
        <f>+IF(MID($J$10,1,10)=MID($EE$2,1,10),4,1)</f>
        <v>4</v>
      </c>
      <c r="EG1234" s="108">
        <f>+IF(MID($J$10,1,10)=MID($EE$2,1,10),4,1)</f>
        <v>4</v>
      </c>
    </row>
    <row r="1235" spans="76:137" x14ac:dyDescent="0.25">
      <c r="BX1235" s="110"/>
      <c r="BY1235" s="113">
        <v>202</v>
      </c>
      <c r="CA1235" s="110"/>
      <c r="EE1235" s="108">
        <f>+IF(MID($J$10,1,10)=MID($EE$2,1,10),0,1)</f>
        <v>0</v>
      </c>
      <c r="EG1235" s="108">
        <f>+IF(MID($J$10,1,10)=MID($EE$2,1,10),0,1)</f>
        <v>0</v>
      </c>
    </row>
    <row r="1236" spans="76:137" x14ac:dyDescent="0.25">
      <c r="BX1236" s="110"/>
      <c r="BY1236" s="113">
        <v>892</v>
      </c>
      <c r="CA1236" s="110"/>
      <c r="EE1236" s="108">
        <f>+IF(MID($J$11,1,10)=MID($EE$3,1,10),2,1)</f>
        <v>2</v>
      </c>
      <c r="EG1236" s="108">
        <f>+IF(MID($J$11,1,10)=MID($EE$3,1,10),2,1)</f>
        <v>2</v>
      </c>
    </row>
    <row r="1237" spans="76:137" x14ac:dyDescent="0.25">
      <c r="BX1237" s="110"/>
      <c r="BY1237" s="113">
        <v>174</v>
      </c>
      <c r="CA1237" s="110"/>
      <c r="EE1237" s="108">
        <f>+IF(MID($J$11,1,10)=MID($EE$3,1,10),2,1)</f>
        <v>2</v>
      </c>
      <c r="EG1237" s="108">
        <f>+IF(MID($J$11,1,10)=MID($EE$3,1,10),2,1)</f>
        <v>2</v>
      </c>
    </row>
    <row r="1238" spans="76:137" x14ac:dyDescent="0.25">
      <c r="BX1238" s="110"/>
      <c r="BY1238" s="113">
        <v>306</v>
      </c>
      <c r="CA1238" s="110"/>
      <c r="EE1238" s="108">
        <f>+IF(MID($J$10,1,10)=MID($EE$2,1,10),4,1)</f>
        <v>4</v>
      </c>
      <c r="EG1238" s="108">
        <f>+IF(MID($J$10,1,10)=MID($EE$2,1,10),4,1)</f>
        <v>4</v>
      </c>
    </row>
    <row r="1239" spans="76:137" x14ac:dyDescent="0.25">
      <c r="BX1239" s="110"/>
      <c r="BY1239" s="113">
        <v>165</v>
      </c>
      <c r="CA1239" s="110"/>
      <c r="EE1239" s="108">
        <f>+IF(MID($J$11,1,10)=MID($EE$3,1,10),2,1)</f>
        <v>2</v>
      </c>
      <c r="EG1239" s="108">
        <f>+IF(MID($J$11,1,10)=MID($EE$3,1,10),2,1)</f>
        <v>2</v>
      </c>
    </row>
    <row r="1240" spans="76:137" x14ac:dyDescent="0.25">
      <c r="BX1240" s="110"/>
      <c r="BY1240" s="113">
        <v>772</v>
      </c>
      <c r="CA1240" s="110"/>
      <c r="EE1240" s="108">
        <f>+IF(MID($J$10,1,10)=MID($EE$2,1,10),4,1)</f>
        <v>4</v>
      </c>
      <c r="EG1240" s="108">
        <f>+IF(MID($J$10,1,10)=MID($EE$2,1,10),4,1)</f>
        <v>4</v>
      </c>
    </row>
    <row r="1241" spans="76:137" x14ac:dyDescent="0.25">
      <c r="BX1241" s="110"/>
      <c r="BY1241" s="113">
        <v>178</v>
      </c>
      <c r="CA1241" s="110"/>
      <c r="EE1241" s="108">
        <f>+IF(MID($J$10,1,10)=MID($EE$2,1,10),1,2)</f>
        <v>1</v>
      </c>
      <c r="EG1241" s="108">
        <f>+IF(MID($J$10,1,10)=MID($EE$2,1,10),1,2)</f>
        <v>1</v>
      </c>
    </row>
    <row r="1242" spans="76:137" x14ac:dyDescent="0.25">
      <c r="BX1242" s="110"/>
      <c r="BY1242" s="113">
        <v>894</v>
      </c>
      <c r="CA1242" s="110"/>
      <c r="EE1242" s="108">
        <f>+IF(MID($J$10,1,10)=MID($EE$2,1,10),3,1)</f>
        <v>3</v>
      </c>
      <c r="EG1242" s="108">
        <f>+IF(MID($J$10,1,10)=MID($EE$2,1,10),3,1)</f>
        <v>3</v>
      </c>
    </row>
    <row r="1243" spans="76:137" x14ac:dyDescent="0.25">
      <c r="BX1243" s="110"/>
      <c r="BY1243" s="113">
        <v>205</v>
      </c>
      <c r="CA1243" s="110"/>
      <c r="EE1243" s="108">
        <f>+IF(MID($J$10,1,10)=MID($EE$2,1,10),1,2)</f>
        <v>1</v>
      </c>
      <c r="EG1243" s="108">
        <f>+IF(MID($J$10,1,10)=MID($EE$2,1,10),1,2)</f>
        <v>1</v>
      </c>
    </row>
    <row r="1244" spans="76:137" x14ac:dyDescent="0.25">
      <c r="BX1244" s="110"/>
      <c r="BY1244" s="113">
        <v>654</v>
      </c>
      <c r="CA1244" s="110"/>
      <c r="EE1244" s="108">
        <f>+IF(MID($J$11,1,10)=MID($EE$3,1,10),2,1)</f>
        <v>2</v>
      </c>
      <c r="EG1244" s="108">
        <f>+IF(MID($J$11,1,10)=MID($EE$3,1,10),2,1)</f>
        <v>2</v>
      </c>
    </row>
    <row r="1245" spans="76:137" x14ac:dyDescent="0.25">
      <c r="BX1245" s="110"/>
      <c r="BY1245" s="113">
        <v>116</v>
      </c>
      <c r="CA1245" s="110"/>
      <c r="EE1245" s="108">
        <f>+IF(MID($J$10,1,10)=MID($EE$2,1,10),1,2)</f>
        <v>1</v>
      </c>
      <c r="EG1245" s="108">
        <f>+IF(MID($J$10,1,10)=MID($EE$2,1,10),1,2)</f>
        <v>1</v>
      </c>
    </row>
    <row r="1246" spans="76:137" x14ac:dyDescent="0.25">
      <c r="BX1246" s="110"/>
      <c r="BY1246" s="108">
        <v>11</v>
      </c>
      <c r="CA1246" s="110"/>
      <c r="EE1246" s="108">
        <f>+IF(MID($J$10,1,10)=MID($EE$2,1,10),0,1)</f>
        <v>0</v>
      </c>
      <c r="EG1246" s="108">
        <f>+IF(MID($J$10,1,10)=MID($EE$2,1,10),0,1)</f>
        <v>0</v>
      </c>
    </row>
    <row r="1247" spans="76:137" x14ac:dyDescent="0.25">
      <c r="BX1247" s="110"/>
      <c r="BY1247" s="108">
        <v>16</v>
      </c>
      <c r="BZ1247" s="139"/>
      <c r="CA1247" s="110"/>
      <c r="EE1247" s="108">
        <f>+IF(MID($J$10,1,10)=MID($EE$2,1,10),0,1)</f>
        <v>0</v>
      </c>
      <c r="EG1247" s="108">
        <f>+IF(MID($J$10,1,10)=MID($EE$2,1,10),0,1)</f>
        <v>0</v>
      </c>
    </row>
    <row r="1248" spans="76:137" x14ac:dyDescent="0.25">
      <c r="BX1248" s="110"/>
      <c r="BY1248" s="113">
        <v>164</v>
      </c>
      <c r="CA1248" s="110"/>
      <c r="EE1248" s="108">
        <f>+IF(MID($J$10,1,10)=MID($EE$2,1,10),0,1)</f>
        <v>0</v>
      </c>
      <c r="EG1248" s="108">
        <f>+IF(MID($J$10,1,10)=MID($EE$2,1,10),0,1)</f>
        <v>0</v>
      </c>
    </row>
    <row r="1249" spans="76:137" x14ac:dyDescent="0.25">
      <c r="BX1249" s="110"/>
      <c r="BY1249" s="108">
        <v>43</v>
      </c>
      <c r="CA1249" s="110"/>
      <c r="EE1249" s="108">
        <f>+IF(MID($J$10,1,10)=MID($EE$2,1,10),1,2)</f>
        <v>1</v>
      </c>
      <c r="EG1249" s="108">
        <f>+IF(MID($J$10,1,10)=MID($EE$2,1,10),1,2)</f>
        <v>1</v>
      </c>
    </row>
    <row r="1250" spans="76:137" x14ac:dyDescent="0.25">
      <c r="BX1250" s="110"/>
      <c r="BY1250" s="113">
        <v>111</v>
      </c>
      <c r="CA1250" s="110"/>
      <c r="EE1250" s="108">
        <f>+IF(MID($J$10,1,10)=MID($EE$2,1,10),1,2)</f>
        <v>1</v>
      </c>
      <c r="EG1250" s="108">
        <f>+IF(MID($J$10,1,10)=MID($EE$2,1,10),1,2)</f>
        <v>1</v>
      </c>
    </row>
    <row r="1251" spans="76:137" x14ac:dyDescent="0.25">
      <c r="BX1251" s="110"/>
      <c r="BY1251" s="113">
        <v>530</v>
      </c>
      <c r="CA1251" s="110"/>
      <c r="EE1251" s="108">
        <f>+IF(MID($J$10,1,10)=MID($EE$2,1,10),3,1)</f>
        <v>3</v>
      </c>
      <c r="EG1251" s="108">
        <f>+IF(MID($J$10,1,10)=MID($EE$2,1,10),3,1)</f>
        <v>3</v>
      </c>
    </row>
    <row r="1252" spans="76:137" x14ac:dyDescent="0.25">
      <c r="BX1252" s="110"/>
      <c r="BY1252" s="113">
        <v>202</v>
      </c>
      <c r="CA1252" s="110"/>
      <c r="EE1252" s="108">
        <f>+IF(MID($J$10,1,10)=MID($EE$2,1,10),3,1)</f>
        <v>3</v>
      </c>
      <c r="EG1252" s="108">
        <f>+IF(MID($J$10,1,10)=MID($EE$2,1,10),3,1)</f>
        <v>3</v>
      </c>
    </row>
    <row r="1253" spans="76:137" x14ac:dyDescent="0.25">
      <c r="BX1253" s="110"/>
      <c r="BY1253" s="113">
        <v>976</v>
      </c>
      <c r="BZ1253" s="137">
        <v>0</v>
      </c>
      <c r="CA1253" s="110"/>
      <c r="EE1253" s="108">
        <f>+IF(MID($J$10,1,10)=MID($EE$2,1,10),3,1)</f>
        <v>3</v>
      </c>
      <c r="EG1253" s="108">
        <f>+IF(MID($J$10,1,10)=MID($EE$2,1,10),3,1)</f>
        <v>3</v>
      </c>
    </row>
    <row r="1254" spans="76:137" x14ac:dyDescent="0.25">
      <c r="BX1254" s="110"/>
      <c r="BY1254" s="113">
        <v>202</v>
      </c>
      <c r="BZ1254" s="137">
        <v>0</v>
      </c>
      <c r="CA1254" s="110"/>
      <c r="EE1254" s="108">
        <f>+IF(MID($J$10,1,10)=MID($EE$2,1,10),0,1)</f>
        <v>0</v>
      </c>
      <c r="EG1254" s="108">
        <f>+IF(MID($J$10,1,10)=MID($EE$2,1,10),0,1)</f>
        <v>0</v>
      </c>
    </row>
    <row r="1255" spans="76:137" x14ac:dyDescent="0.25">
      <c r="BX1255" s="110"/>
      <c r="BY1255" s="113">
        <v>1191</v>
      </c>
      <c r="BZ1255" s="137">
        <v>0</v>
      </c>
      <c r="CA1255" s="110"/>
      <c r="EE1255" s="108">
        <f>+IF(MID($J$13,1,10)=MID($EE$5,1,10),1,2)</f>
        <v>1</v>
      </c>
      <c r="EF1255" s="137" t="s">
        <v>230</v>
      </c>
      <c r="EG1255" s="108">
        <f>+IF(MID($J$13,1,10)=MID($EE$5,1,10),1,2)</f>
        <v>1</v>
      </c>
    </row>
    <row r="1256" spans="76:137" x14ac:dyDescent="0.25">
      <c r="BX1256" s="110"/>
      <c r="BY1256" s="113">
        <v>135</v>
      </c>
      <c r="BZ1256" s="137">
        <v>0</v>
      </c>
      <c r="CA1256" s="110"/>
      <c r="EE1256" s="108">
        <f>+IF(MID($J$10,1,10)=MID($EE$2,1,10),3,1)</f>
        <v>3</v>
      </c>
      <c r="EG1256" s="108">
        <f>+IF(MID($J$10,1,10)=MID($EE$2,1,10),3,1)</f>
        <v>3</v>
      </c>
    </row>
    <row r="1257" spans="76:137" x14ac:dyDescent="0.25">
      <c r="BX1257" s="110"/>
      <c r="BY1257" s="113">
        <v>949</v>
      </c>
      <c r="BZ1257" s="137">
        <v>0</v>
      </c>
      <c r="CA1257" s="110"/>
      <c r="EE1257" s="108">
        <f>+IF(MID($J$10,1,10)=MID($EE$2,1,10),3,1)</f>
        <v>3</v>
      </c>
      <c r="EG1257" s="108">
        <f>+IF(MID($J$10,1,10)=MID($EE$2,1,10),3,1)</f>
        <v>3</v>
      </c>
    </row>
    <row r="1258" spans="76:137" x14ac:dyDescent="0.25">
      <c r="BX1258" s="110"/>
      <c r="BY1258" s="113">
        <v>120</v>
      </c>
      <c r="BZ1258" s="137">
        <v>0</v>
      </c>
      <c r="CA1258" s="110"/>
      <c r="EE1258" s="108">
        <f>+IF(MID($J$10,1,10)=MID($EE$2,1,10),0,1)</f>
        <v>0</v>
      </c>
      <c r="EF1258" s="137" t="s">
        <v>219</v>
      </c>
      <c r="EG1258" s="108">
        <f>+IF(MID($J$10,1,10)=MID($EE$2,1,10),0,1)</f>
        <v>0</v>
      </c>
    </row>
    <row r="1259" spans="76:137" x14ac:dyDescent="0.25">
      <c r="BX1259" s="110"/>
      <c r="BY1259" s="113">
        <v>146</v>
      </c>
      <c r="BZ1259" s="137">
        <v>0</v>
      </c>
      <c r="CA1259" s="110"/>
      <c r="EE1259" s="108">
        <f>+IF(MID($J$10,1,10)=MID($EE$2,1,10),3,1)</f>
        <v>3</v>
      </c>
      <c r="EF1259" s="137" t="s">
        <v>219</v>
      </c>
      <c r="EG1259" s="108">
        <f>+IF(MID($J$10,1,10)=MID($EE$2,1,10),3,1)</f>
        <v>3</v>
      </c>
    </row>
    <row r="1260" spans="76:137" x14ac:dyDescent="0.25">
      <c r="BX1260" s="110"/>
      <c r="BY1260" s="113">
        <v>173</v>
      </c>
      <c r="BZ1260" s="137">
        <v>0</v>
      </c>
      <c r="CA1260" s="110"/>
      <c r="EE1260" s="108">
        <f>+IF(MID($J$10,1,10)=MID($EE$2,1,10),3,1)</f>
        <v>3</v>
      </c>
      <c r="EF1260" s="137" t="s">
        <v>219</v>
      </c>
      <c r="EG1260" s="108">
        <f>+IF(MID($J$10,1,10)=MID($EE$2,1,10),3,1)</f>
        <v>3</v>
      </c>
    </row>
    <row r="1261" spans="76:137" x14ac:dyDescent="0.25">
      <c r="BX1261" s="110"/>
      <c r="BY1261" s="113">
        <v>405</v>
      </c>
      <c r="BZ1261" s="137">
        <v>0</v>
      </c>
      <c r="CA1261" s="110"/>
      <c r="EE1261" s="108">
        <f>+IF(MID($J$10,1,10)=MID($EE$2,1,10),3,1)</f>
        <v>3</v>
      </c>
      <c r="EF1261" s="137" t="s">
        <v>219</v>
      </c>
      <c r="EG1261" s="108">
        <f>+IF(MID($J$10,1,10)=MID($EE$2,1,10),3,1)</f>
        <v>3</v>
      </c>
    </row>
    <row r="1262" spans="76:137" x14ac:dyDescent="0.25">
      <c r="BX1262" s="110"/>
      <c r="BY1262" s="113">
        <v>202</v>
      </c>
      <c r="CA1262" s="110"/>
      <c r="EE1262" s="108">
        <f>+IF(MID($J$10,1,10)=MID($EE$2,1,10),1,2)</f>
        <v>1</v>
      </c>
      <c r="EF1262" s="137" t="s">
        <v>219</v>
      </c>
      <c r="EG1262" s="108">
        <f>+IF(MID($J$10,1,10)=MID($EE$2,1,10),1,2)</f>
        <v>1</v>
      </c>
    </row>
    <row r="1263" spans="76:137" x14ac:dyDescent="0.25">
      <c r="BX1263" s="110"/>
      <c r="BY1263" s="113">
        <v>543</v>
      </c>
      <c r="CA1263" s="110"/>
      <c r="EE1263" s="108">
        <f>+IF(MID($J$11,1,10)=MID($EE$3,1,10),2,1)</f>
        <v>2</v>
      </c>
      <c r="EF1263" s="137" t="s">
        <v>219</v>
      </c>
      <c r="EG1263" s="108">
        <f>+IF(MID($J$11,1,10)=MID($EE$3,1,10),2,1)</f>
        <v>2</v>
      </c>
    </row>
    <row r="1264" spans="76:137" x14ac:dyDescent="0.25">
      <c r="BX1264" s="110"/>
      <c r="BY1264" s="113">
        <v>151</v>
      </c>
      <c r="CA1264" s="110"/>
      <c r="EE1264" s="108">
        <f>+IF(MID($J$10,1,10)=MID($EE$2,1,10),4,1)</f>
        <v>4</v>
      </c>
      <c r="EF1264" s="137" t="s">
        <v>219</v>
      </c>
      <c r="EG1264" s="108">
        <f>+IF(MID($J$10,1,10)=MID($EE$2,1,10),4,1)</f>
        <v>4</v>
      </c>
    </row>
    <row r="1265" spans="76:137" x14ac:dyDescent="0.25">
      <c r="BX1265" s="110"/>
      <c r="BY1265" s="113">
        <v>375</v>
      </c>
      <c r="CA1265" s="110"/>
      <c r="EE1265" s="108">
        <f>+IF(MID($J$10,1,10)=MID($EE$2,1,10),0,1)</f>
        <v>0</v>
      </c>
      <c r="EF1265" s="137" t="s">
        <v>219</v>
      </c>
      <c r="EG1265" s="108">
        <f>+IF(MID($J$10,1,10)=MID($EE$2,1,10),0,1)</f>
        <v>0</v>
      </c>
    </row>
    <row r="1266" spans="76:137" x14ac:dyDescent="0.25">
      <c r="BX1266" s="110"/>
      <c r="BY1266" s="113">
        <v>120</v>
      </c>
      <c r="CA1266" s="110"/>
      <c r="EE1266" s="108">
        <f>+IF(MID($J$11,1,10)=MID($EE$3,1,10),2,1)</f>
        <v>2</v>
      </c>
      <c r="EF1266" s="137" t="s">
        <v>219</v>
      </c>
      <c r="EG1266" s="108">
        <f>+IF(MID($J$11,1,10)=MID($EE$3,1,10),2,1)</f>
        <v>2</v>
      </c>
    </row>
    <row r="1267" spans="76:137" x14ac:dyDescent="0.25">
      <c r="BX1267" s="110"/>
      <c r="BY1267" s="113">
        <v>1112</v>
      </c>
      <c r="CA1267" s="110"/>
      <c r="EE1267" s="108">
        <f>+IF(MID($J$11,1,10)=MID($EE$3,1,10),2,1)</f>
        <v>2</v>
      </c>
      <c r="EF1267" s="137" t="s">
        <v>219</v>
      </c>
      <c r="EG1267" s="108">
        <f>+IF(MID($J$11,1,10)=MID($EE$3,1,10),2,1)</f>
        <v>2</v>
      </c>
    </row>
    <row r="1268" spans="76:137" x14ac:dyDescent="0.25">
      <c r="BX1268" s="110"/>
      <c r="BY1268" s="113">
        <v>194</v>
      </c>
      <c r="CA1268" s="110"/>
      <c r="EE1268" s="108">
        <f>+IF(MID($J$10,1,10)=MID($EE$2,1,10),4,1)</f>
        <v>4</v>
      </c>
      <c r="EG1268" s="108">
        <f>+IF(MID($J$10,1,10)=MID($EE$2,1,10),4,1)</f>
        <v>4</v>
      </c>
    </row>
    <row r="1269" spans="76:137" x14ac:dyDescent="0.25">
      <c r="BX1269" s="110"/>
      <c r="BY1269" s="113">
        <v>131</v>
      </c>
      <c r="CA1269" s="110"/>
      <c r="EE1269" s="108">
        <f>+IF(MID($J$13,1,10)=MID($EE$5,1,10),1,2)</f>
        <v>1</v>
      </c>
      <c r="EF1269" s="137" t="s">
        <v>227</v>
      </c>
      <c r="EG1269" s="108">
        <f>+IF(MID($J$13,1,10)=MID($EE$5,1,10),1,2)</f>
        <v>1</v>
      </c>
    </row>
    <row r="1270" spans="76:137" x14ac:dyDescent="0.25">
      <c r="BX1270" s="110"/>
      <c r="BY1270" s="113">
        <v>123</v>
      </c>
      <c r="CA1270" s="110"/>
      <c r="EE1270" s="108">
        <f>+IF(MID($J$10,1,10)=MID($EE$2,1,10),4,1)</f>
        <v>4</v>
      </c>
      <c r="EG1270" s="108">
        <f>+IF(MID($J$10,1,10)=MID($EE$2,1,10),4,1)</f>
        <v>4</v>
      </c>
    </row>
    <row r="1271" spans="76:137" x14ac:dyDescent="0.25">
      <c r="BX1271" s="110"/>
      <c r="BY1271" s="113">
        <v>653</v>
      </c>
      <c r="CA1271" s="110"/>
      <c r="EE1271" s="108">
        <f>+IF(MID($J$10,1,10)=MID($EE$2,1,10),1,2)</f>
        <v>1</v>
      </c>
      <c r="EG1271" s="108">
        <f>+IF(MID($J$10,1,10)=MID($EE$2,1,10),1,2)</f>
        <v>1</v>
      </c>
    </row>
    <row r="1272" spans="76:137" x14ac:dyDescent="0.25">
      <c r="BX1272" s="110"/>
      <c r="BY1272" s="113">
        <v>191</v>
      </c>
      <c r="CA1272" s="110"/>
      <c r="EE1272" s="108">
        <f>+IF(MID($J$10,1,10)=MID($EE$2,1,10),3,1)</f>
        <v>3</v>
      </c>
      <c r="EG1272" s="108">
        <f>+IF(MID($J$10,1,10)=MID($EE$2,1,10),3,1)</f>
        <v>3</v>
      </c>
    </row>
    <row r="1273" spans="76:137" x14ac:dyDescent="0.25">
      <c r="BX1273" s="110"/>
      <c r="BY1273" s="113">
        <v>171</v>
      </c>
      <c r="CA1273" s="110"/>
      <c r="EE1273" s="108">
        <f>+IF(MID($J$10,1,10)=MID($EE$2,1,10),1,2)</f>
        <v>1</v>
      </c>
      <c r="EF1273" s="137" t="s">
        <v>219</v>
      </c>
      <c r="EG1273" s="108">
        <f>+IF(MID($J$10,1,10)=MID($EE$2,1,10),1,2)</f>
        <v>1</v>
      </c>
    </row>
    <row r="1274" spans="76:137" x14ac:dyDescent="0.25">
      <c r="BX1274" s="110"/>
      <c r="BY1274" s="113">
        <v>142</v>
      </c>
      <c r="CA1274" s="110"/>
      <c r="EE1274" s="108">
        <f>+IF(MID($J$11,1,10)=MID($EE$3,1,10),2,1)</f>
        <v>2</v>
      </c>
      <c r="EF1274" s="137" t="s">
        <v>219</v>
      </c>
      <c r="EG1274" s="108">
        <f>+IF(MID($J$11,1,10)=MID($EE$3,1,10),2,1)</f>
        <v>2</v>
      </c>
    </row>
    <row r="1275" spans="76:137" x14ac:dyDescent="0.25">
      <c r="BX1275" s="110"/>
      <c r="BY1275" s="113">
        <v>166</v>
      </c>
      <c r="CA1275" s="110"/>
      <c r="EE1275" s="108">
        <f>+IF(MID($J$10,1,10)=MID($EE$2,1,10),1,2)</f>
        <v>1</v>
      </c>
      <c r="EF1275" s="137" t="s">
        <v>219</v>
      </c>
      <c r="EG1275" s="108">
        <f>+IF(MID($J$10,1,10)=MID($EE$2,1,10),1,2)</f>
        <v>1</v>
      </c>
    </row>
    <row r="1276" spans="76:137" x14ac:dyDescent="0.25">
      <c r="BX1276" s="110"/>
      <c r="BY1276" s="113">
        <v>177</v>
      </c>
      <c r="CA1276" s="110"/>
      <c r="EE1276" s="108">
        <f>+IF(MID($J$10,1,10)=MID($EE$2,1,10),0,1)</f>
        <v>0</v>
      </c>
      <c r="EF1276" s="137" t="s">
        <v>219</v>
      </c>
      <c r="EG1276" s="108">
        <f>+IF(MID($J$10,1,10)=MID($EE$2,1,10),0,1)</f>
        <v>0</v>
      </c>
    </row>
    <row r="1277" spans="76:137" x14ac:dyDescent="0.25">
      <c r="BX1277" s="110"/>
      <c r="BY1277" s="113">
        <v>204</v>
      </c>
      <c r="CA1277" s="110"/>
      <c r="EE1277" s="108">
        <f>+IF(MID($J$10,1,10)=MID($EE$2,1,10),0,1)</f>
        <v>0</v>
      </c>
      <c r="EF1277" s="137" t="s">
        <v>219</v>
      </c>
      <c r="EG1277" s="108">
        <f>+IF(MID($J$10,1,10)=MID($EE$2,1,10),0,1)</f>
        <v>0</v>
      </c>
    </row>
    <row r="1278" spans="76:137" x14ac:dyDescent="0.25">
      <c r="BX1278" s="110"/>
      <c r="BY1278" s="113">
        <v>113</v>
      </c>
      <c r="CA1278" s="110"/>
      <c r="EE1278" s="108">
        <f>+IF(MID($J$10,1,10)=MID($EE$2,1,10),0,1)</f>
        <v>0</v>
      </c>
      <c r="EF1278" s="137" t="s">
        <v>219</v>
      </c>
      <c r="EG1278" s="108">
        <f>+IF(MID($J$10,1,10)=MID($EE$2,1,10),0,1)</f>
        <v>0</v>
      </c>
    </row>
    <row r="1279" spans="76:137" x14ac:dyDescent="0.25">
      <c r="BX1279" s="110"/>
      <c r="BY1279" s="113">
        <v>128</v>
      </c>
      <c r="CA1279" s="110"/>
      <c r="EE1279" s="108">
        <f>+IF(MID($J$10,1,10)=MID($EE$2,1,10),1,2)</f>
        <v>1</v>
      </c>
      <c r="EF1279" s="137" t="s">
        <v>219</v>
      </c>
      <c r="EG1279" s="108">
        <f>+IF(MID($J$10,1,10)=MID($EE$2,1,10),1,2)</f>
        <v>1</v>
      </c>
    </row>
    <row r="1280" spans="76:137" x14ac:dyDescent="0.25">
      <c r="BX1280" s="110"/>
      <c r="BY1280" s="113">
        <v>196</v>
      </c>
      <c r="CA1280" s="110"/>
      <c r="EE1280" s="108">
        <f>+IF(MID($J$10,1,10)=MID($EE$2,1,10),1,2)</f>
        <v>1</v>
      </c>
      <c r="EF1280" s="137" t="s">
        <v>219</v>
      </c>
      <c r="EG1280" s="108">
        <f>+IF(MID($J$10,1,10)=MID($EE$2,1,10),1,2)</f>
        <v>1</v>
      </c>
    </row>
    <row r="1281" spans="76:137" x14ac:dyDescent="0.25">
      <c r="BX1281" s="110"/>
      <c r="BY1281" s="108">
        <v>28</v>
      </c>
      <c r="CA1281" s="110"/>
      <c r="EE1281" s="108">
        <f>+IF(MID($J$10,1,10)=MID($EE$2,1,10),3,1)</f>
        <v>3</v>
      </c>
      <c r="EF1281" s="137" t="s">
        <v>219</v>
      </c>
      <c r="EG1281" s="108">
        <f>+IF(MID($J$10,1,10)=MID($EE$2,1,10),3,1)</f>
        <v>3</v>
      </c>
    </row>
    <row r="1282" spans="76:137" x14ac:dyDescent="0.25">
      <c r="BX1282" s="110"/>
      <c r="BY1282" s="113">
        <v>193</v>
      </c>
      <c r="CA1282" s="110"/>
      <c r="EE1282" s="108">
        <f>+IF(MID($J$10,1,10)=MID($EE$2,1,10),3,1)</f>
        <v>3</v>
      </c>
      <c r="EG1282" s="108">
        <f>+IF(MID($J$10,1,10)=MID($EE$2,1,10),3,1)</f>
        <v>3</v>
      </c>
    </row>
    <row r="1283" spans="76:137" x14ac:dyDescent="0.25">
      <c r="BX1283" s="110"/>
      <c r="BY1283" s="113">
        <v>166</v>
      </c>
      <c r="CA1283" s="110"/>
      <c r="EE1283" s="108">
        <f>+IF(MID($J$13,1,10)=MID($EE$5,1,10),1,2)</f>
        <v>1</v>
      </c>
      <c r="EF1283" s="137" t="s">
        <v>225</v>
      </c>
      <c r="EG1283" s="108">
        <f>+IF(MID($J$13,1,10)=MID($EE$5,1,10),1,2)</f>
        <v>1</v>
      </c>
    </row>
    <row r="1284" spans="76:137" x14ac:dyDescent="0.25">
      <c r="BX1284" s="110"/>
      <c r="BY1284" s="113">
        <v>169</v>
      </c>
      <c r="CA1284" s="110"/>
      <c r="EE1284" s="108">
        <f>+IF(MID($J$10,1,10)=MID($EE$2,1,10),0,1)</f>
        <v>0</v>
      </c>
      <c r="EG1284" s="108">
        <f>+IF(MID($J$10,1,10)=MID($EE$2,1,10),0,1)</f>
        <v>0</v>
      </c>
    </row>
    <row r="1285" spans="76:137" x14ac:dyDescent="0.25">
      <c r="BX1285" s="110"/>
      <c r="BY1285" s="113">
        <v>780</v>
      </c>
      <c r="CA1285" s="110"/>
      <c r="EE1285" s="108">
        <f>+IF(MID($J$10,1,10)=MID($EE$2,1,10),1,2)</f>
        <v>1</v>
      </c>
      <c r="EG1285" s="108">
        <f>+IF(MID($J$10,1,10)=MID($EE$2,1,10),1,2)</f>
        <v>1</v>
      </c>
    </row>
    <row r="1286" spans="76:137" x14ac:dyDescent="0.25">
      <c r="BX1286" s="110"/>
      <c r="BY1286" s="113">
        <v>208</v>
      </c>
      <c r="CA1286" s="110"/>
      <c r="EE1286" s="108">
        <f>+IF(MID($J$10,1,10)=MID($EE$2,1,10),3,1)</f>
        <v>3</v>
      </c>
      <c r="EG1286" s="108">
        <f>+IF(MID($J$10,1,10)=MID($EE$2,1,10),3,1)</f>
        <v>3</v>
      </c>
    </row>
    <row r="1287" spans="76:137" x14ac:dyDescent="0.25">
      <c r="BX1287" s="110"/>
      <c r="BY1287" s="113">
        <v>124</v>
      </c>
      <c r="CA1287" s="110"/>
      <c r="EE1287" s="108">
        <f>+IF(MID($J$10,1,10)=MID($EE$2,1,10),3,1)</f>
        <v>3</v>
      </c>
      <c r="EG1287" s="108">
        <f>+IF(MID($J$10,1,10)=MID($EE$2,1,10),3,1)</f>
        <v>3</v>
      </c>
    </row>
    <row r="1288" spans="76:137" x14ac:dyDescent="0.25">
      <c r="BX1288" s="110"/>
      <c r="BY1288" s="113">
        <v>1000</v>
      </c>
      <c r="CA1288" s="110"/>
      <c r="EE1288" s="108">
        <f>+IF(MID($J$10,1,10)=MID($EE$2,1,10),0,1)</f>
        <v>0</v>
      </c>
      <c r="EG1288" s="108">
        <f>+IF(MID($J$10,1,10)=MID($EE$2,1,10),0,1)</f>
        <v>0</v>
      </c>
    </row>
    <row r="1289" spans="76:137" x14ac:dyDescent="0.25">
      <c r="BX1289" s="110"/>
      <c r="BY1289" s="113">
        <v>178</v>
      </c>
      <c r="CA1289" s="110"/>
      <c r="EE1289" s="108">
        <f>+IF(MID($J$10,1,10)=MID($EE$2,1,10),3,1)</f>
        <v>3</v>
      </c>
      <c r="EG1289" s="108">
        <f>+IF(MID($J$10,1,10)=MID($EE$2,1,10),3,1)</f>
        <v>3</v>
      </c>
    </row>
    <row r="1290" spans="76:137" x14ac:dyDescent="0.25">
      <c r="BX1290" s="110"/>
      <c r="BY1290" s="113">
        <v>868</v>
      </c>
      <c r="CA1290" s="110"/>
      <c r="EE1290" s="108">
        <f>+IF(MID($J$10,1,10)=MID($EE$2,1,10),3,1)</f>
        <v>3</v>
      </c>
      <c r="EG1290" s="108">
        <f>+IF(MID($J$10,1,10)=MID($EE$2,1,10),3,1)</f>
        <v>3</v>
      </c>
    </row>
    <row r="1291" spans="76:137" x14ac:dyDescent="0.25">
      <c r="BX1291" s="110"/>
      <c r="BY1291" s="113">
        <v>126</v>
      </c>
      <c r="CA1291" s="110"/>
      <c r="EE1291" s="108">
        <f>+IF(MID($J$10,1,10)=MID($EE$2,1,10),3,1)</f>
        <v>3</v>
      </c>
      <c r="EG1291" s="108">
        <f>+IF(MID($J$10,1,10)=MID($EE$2,1,10),3,1)</f>
        <v>3</v>
      </c>
    </row>
    <row r="1292" spans="76:137" x14ac:dyDescent="0.25">
      <c r="BX1292" s="110"/>
      <c r="BY1292" s="113">
        <v>614</v>
      </c>
      <c r="CA1292" s="110"/>
      <c r="EE1292" s="108">
        <f>+IF(MID($J$10,1,10)=MID($EE$2,1,10),1,2)</f>
        <v>1</v>
      </c>
      <c r="EG1292" s="108">
        <f>+IF(MID($J$10,1,10)=MID($EE$2,1,10),1,2)</f>
        <v>1</v>
      </c>
    </row>
    <row r="1293" spans="76:137" x14ac:dyDescent="0.25">
      <c r="BX1293" s="110"/>
      <c r="BY1293" s="113">
        <v>157</v>
      </c>
      <c r="CA1293" s="110"/>
      <c r="EE1293" s="108">
        <f>+IF(MID($J$11,1,10)=MID($EE$3,1,10),2,1)</f>
        <v>2</v>
      </c>
      <c r="EG1293" s="108">
        <f>+IF(MID($J$11,1,10)=MID($EE$3,1,10),2,1)</f>
        <v>2</v>
      </c>
    </row>
    <row r="1294" spans="76:137" x14ac:dyDescent="0.25">
      <c r="BX1294" s="110"/>
      <c r="BY1294" s="113">
        <v>220</v>
      </c>
      <c r="CA1294" s="110"/>
      <c r="EE1294" s="108">
        <f>+IF(MID($J$10,1,10)=MID($EE$2,1,10),4,1)</f>
        <v>4</v>
      </c>
      <c r="EG1294" s="108">
        <f>+IF(MID($J$10,1,10)=MID($EE$2,1,10),4,1)</f>
        <v>4</v>
      </c>
    </row>
    <row r="1295" spans="76:137" x14ac:dyDescent="0.25">
      <c r="BX1295" s="110"/>
      <c r="BY1295" s="113">
        <v>148</v>
      </c>
      <c r="CA1295" s="110"/>
      <c r="EE1295" s="108">
        <f>+IF(MID($J$10,1,10)=MID($EE$2,1,10),0,1)</f>
        <v>0</v>
      </c>
      <c r="EG1295" s="108">
        <f>+IF(MID($J$10,1,10)=MID($EE$2,1,10),0,1)</f>
        <v>0</v>
      </c>
    </row>
    <row r="1296" spans="76:137" x14ac:dyDescent="0.25">
      <c r="BX1296" s="110"/>
      <c r="BY1296" s="113">
        <v>1087</v>
      </c>
      <c r="CA1296" s="110"/>
      <c r="EE1296" s="108">
        <f>+IF(MID($J$11,1,10)=MID($EE$3,1,10),2,1)</f>
        <v>2</v>
      </c>
      <c r="EG1296" s="108">
        <f>+IF(MID($J$11,1,10)=MID($EE$3,1,10),2,1)</f>
        <v>2</v>
      </c>
    </row>
    <row r="1297" spans="76:137" x14ac:dyDescent="0.25">
      <c r="BX1297" s="110"/>
      <c r="BY1297" s="113">
        <v>131</v>
      </c>
      <c r="CA1297" s="110"/>
      <c r="EE1297" s="108">
        <f>+IF(MID($J$11,1,10)=MID($EE$3,1,10),2,1)</f>
        <v>2</v>
      </c>
      <c r="EG1297" s="108">
        <f>+IF(MID($J$11,1,10)=MID($EE$3,1,10),2,1)</f>
        <v>2</v>
      </c>
    </row>
    <row r="1298" spans="76:137" x14ac:dyDescent="0.25">
      <c r="BX1298" s="110"/>
      <c r="BY1298" s="113">
        <v>944</v>
      </c>
      <c r="CA1298" s="110"/>
      <c r="EE1298" s="108">
        <f>+IF(MID($J$10,1,10)=MID($EE$2,1,10),4,1)</f>
        <v>4</v>
      </c>
      <c r="EG1298" s="108">
        <f>+IF(MID($J$10,1,10)=MID($EE$2,1,10),4,1)</f>
        <v>4</v>
      </c>
    </row>
    <row r="1299" spans="76:137" x14ac:dyDescent="0.25">
      <c r="BX1299" s="110"/>
      <c r="BY1299" s="113">
        <v>656</v>
      </c>
      <c r="CA1299" s="110"/>
      <c r="EE1299" s="108">
        <f>+IF(MID($J$11,1,10)=MID($EE$3,1,10),2,1)</f>
        <v>2</v>
      </c>
      <c r="EG1299" s="108">
        <f>+IF(MID($J$11,1,10)=MID($EE$3,1,10),2,1)</f>
        <v>2</v>
      </c>
    </row>
    <row r="1300" spans="76:137" x14ac:dyDescent="0.25">
      <c r="BX1300" s="110"/>
      <c r="BY1300" s="113">
        <v>109</v>
      </c>
      <c r="CA1300" s="110"/>
      <c r="EE1300" s="108">
        <f>+IF(MID($J$10,1,10)=MID($EE$2,1,10),4,1)</f>
        <v>4</v>
      </c>
      <c r="EG1300" s="108">
        <f>+IF(MID($J$10,1,10)=MID($EE$2,1,10),4,1)</f>
        <v>4</v>
      </c>
    </row>
    <row r="1301" spans="76:137" x14ac:dyDescent="0.25">
      <c r="BX1301" s="110"/>
      <c r="BY1301" s="113">
        <v>777</v>
      </c>
      <c r="CA1301" s="110"/>
      <c r="EE1301" s="108">
        <f>+IF(MID($J$10,1,10)=MID($EE$2,1,10),1,2)</f>
        <v>1</v>
      </c>
      <c r="EG1301" s="108">
        <f>+IF(MID($J$10,1,10)=MID($EE$2,1,10),1,2)</f>
        <v>1</v>
      </c>
    </row>
    <row r="1302" spans="76:137" x14ac:dyDescent="0.25">
      <c r="BX1302" s="110"/>
      <c r="BY1302" s="113">
        <v>187</v>
      </c>
      <c r="CA1302" s="110"/>
      <c r="EE1302" s="108">
        <f>+IF(MID($J$10,1,10)=MID($EE$2,1,10),3,1)</f>
        <v>3</v>
      </c>
      <c r="EG1302" s="108">
        <f>+IF(MID($J$10,1,10)=MID($EE$2,1,10),3,1)</f>
        <v>3</v>
      </c>
    </row>
    <row r="1303" spans="76:137" x14ac:dyDescent="0.25">
      <c r="BX1303" s="110"/>
      <c r="BY1303" s="108">
        <v>5</v>
      </c>
      <c r="CA1303" s="110"/>
      <c r="EE1303" s="108">
        <f>+IF(MID($J$10,1,10)=MID($EE$2,1,10),1,2)</f>
        <v>1</v>
      </c>
      <c r="EG1303" s="108">
        <f>+IF(MID($J$10,1,10)=MID($EE$2,1,10),1,2)</f>
        <v>1</v>
      </c>
    </row>
    <row r="1304" spans="76:137" x14ac:dyDescent="0.25">
      <c r="BX1304" s="110"/>
      <c r="BY1304" s="113">
        <v>165</v>
      </c>
      <c r="CA1304" s="110"/>
      <c r="EE1304" s="108">
        <f>+IF(MID($J$11,1,10)=MID($EE$3,1,10),2,1)</f>
        <v>2</v>
      </c>
      <c r="EG1304" s="108">
        <f>+IF(MID($J$11,1,10)=MID($EE$3,1,10),2,1)</f>
        <v>2</v>
      </c>
    </row>
    <row r="1305" spans="76:137" x14ac:dyDescent="0.25">
      <c r="BX1305" s="110"/>
      <c r="BY1305" s="113">
        <v>1099</v>
      </c>
      <c r="CA1305" s="110"/>
      <c r="EE1305" s="108">
        <f>+IF(MID($J$10,1,10)=MID($EE$2,1,10),1,2)</f>
        <v>1</v>
      </c>
      <c r="EF1305" s="137" t="s">
        <v>231</v>
      </c>
      <c r="EG1305" s="108">
        <f>+IF(MID($J$10,1,10)=MID($EE$2,1,10),1,2)</f>
        <v>1</v>
      </c>
    </row>
    <row r="1306" spans="76:137" x14ac:dyDescent="0.25">
      <c r="BX1306" s="110"/>
      <c r="BY1306" s="108">
        <v>16</v>
      </c>
      <c r="BZ1306" s="139"/>
      <c r="CA1306" s="110"/>
      <c r="EE1306" s="108">
        <f>+IF(MID($J$10,1,10)=MID($EE$2,1,10),0,1)</f>
        <v>0</v>
      </c>
      <c r="EG1306" s="108">
        <f>+IF(MID($J$10,1,10)=MID($EE$2,1,10),0,1)</f>
        <v>0</v>
      </c>
    </row>
    <row r="1307" spans="76:137" x14ac:dyDescent="0.25">
      <c r="BX1307" s="111"/>
      <c r="BY1307" s="113">
        <v>832</v>
      </c>
      <c r="CA1307" s="111"/>
      <c r="EE1307" s="108">
        <f>+IF(MID($J$10,1,10)=MID($EE$2,1,10),2,1)</f>
        <v>2</v>
      </c>
      <c r="EF1307" s="139" t="s">
        <v>232</v>
      </c>
      <c r="EG1307" s="108">
        <f>+IF(MID($J$10,1,10)=MID($EE$2,1,10),2,1)</f>
        <v>2</v>
      </c>
    </row>
    <row r="1308" spans="76:137" x14ac:dyDescent="0.25">
      <c r="BX1308" s="110"/>
      <c r="BY1308" s="113">
        <v>145</v>
      </c>
      <c r="CA1308" s="110"/>
      <c r="EE1308" s="108">
        <f>+IF(MID($J$10,1,10)=MID($EE$2,1,10),0,1)</f>
        <v>0</v>
      </c>
      <c r="EG1308" s="108">
        <f>+IF(MID($J$10,1,10)=MID($EE$2,1,10),0,1)</f>
        <v>0</v>
      </c>
    </row>
    <row r="1309" spans="76:137" x14ac:dyDescent="0.25">
      <c r="BX1309" s="110"/>
      <c r="BY1309" s="113">
        <v>130</v>
      </c>
      <c r="CA1309" s="110"/>
      <c r="EE1309" s="108">
        <f>+IF(MID($J$10,1,10)=MID($EE$2,1,10),2,1)</f>
        <v>2</v>
      </c>
      <c r="EF1309" s="137" t="s">
        <v>233</v>
      </c>
      <c r="EG1309" s="108">
        <f>+IF(MID($J$10,1,10)=MID($EE$2,1,10),2,1)</f>
        <v>2</v>
      </c>
    </row>
    <row r="1310" spans="76:137" x14ac:dyDescent="0.25">
      <c r="BX1310" s="110"/>
      <c r="BY1310" s="113">
        <v>179</v>
      </c>
      <c r="CA1310" s="110"/>
      <c r="EE1310" s="108">
        <f>+IF(MID($J$11,1,10)=MID($EE$3,1,10),2,1)</f>
        <v>2</v>
      </c>
      <c r="EG1310" s="108">
        <f>+IF(MID($J$11,1,10)=MID($EE$3,1,10),2,1)</f>
        <v>2</v>
      </c>
    </row>
    <row r="1311" spans="76:137" x14ac:dyDescent="0.25">
      <c r="BX1311" s="110"/>
      <c r="BY1311" s="113">
        <v>114</v>
      </c>
      <c r="CA1311" s="110"/>
      <c r="EE1311" s="108">
        <f>+IF(MID($J$10,1,10)=MID($EE$2,1,10),2,1)</f>
        <v>2</v>
      </c>
      <c r="EF1311" s="137" t="s">
        <v>234</v>
      </c>
      <c r="EG1311" s="108">
        <f>+IF(MID($J$10,1,10)=MID($EE$2,1,10),2,1)</f>
        <v>2</v>
      </c>
    </row>
    <row r="1312" spans="76:137" x14ac:dyDescent="0.25">
      <c r="BX1312" s="110"/>
      <c r="BY1312" s="113">
        <v>166</v>
      </c>
      <c r="CA1312" s="110"/>
      <c r="EE1312" s="108">
        <f>+IF(MID($J$10,1,10)=MID($EE$2,1,10),0,1)</f>
        <v>0</v>
      </c>
      <c r="EG1312" s="108">
        <f>+IF(MID($J$10,1,10)=MID($EE$2,1,10),0,1)</f>
        <v>0</v>
      </c>
    </row>
    <row r="1313" spans="76:137" x14ac:dyDescent="0.25">
      <c r="BX1313" s="110"/>
      <c r="BY1313" s="113">
        <v>1115</v>
      </c>
      <c r="CA1313" s="110"/>
      <c r="EE1313" s="108">
        <f>+IF(MID($J$11,1,10)=MID($EE$3,1,10),2,1)</f>
        <v>2</v>
      </c>
      <c r="EG1313" s="108">
        <f>+IF(MID($J$11,1,10)=MID($EE$3,1,10),2,1)</f>
        <v>2</v>
      </c>
    </row>
    <row r="1314" spans="76:137" x14ac:dyDescent="0.25">
      <c r="BX1314" s="110"/>
      <c r="BY1314" s="113">
        <v>172</v>
      </c>
      <c r="CA1314" s="110"/>
      <c r="EE1314" s="108">
        <f>+IF(MID($J$11,1,10)=MID($EE$3,1,10),2,1)</f>
        <v>2</v>
      </c>
      <c r="EG1314" s="108">
        <f>+IF(MID($J$11,1,10)=MID($EE$3,1,10),2,1)</f>
        <v>2</v>
      </c>
    </row>
    <row r="1315" spans="76:137" x14ac:dyDescent="0.25">
      <c r="BX1315" s="110"/>
      <c r="BY1315" s="113">
        <v>674</v>
      </c>
      <c r="CA1315" s="110"/>
      <c r="EE1315" s="108">
        <f>+IF(MID($J$10,1,10)=MID($EE$2,1,10),4,1)</f>
        <v>4</v>
      </c>
      <c r="EG1315" s="108">
        <f>+IF(MID($J$10,1,10)=MID($EE$2,1,10),4,1)</f>
        <v>4</v>
      </c>
    </row>
    <row r="1316" spans="76:137" x14ac:dyDescent="0.25">
      <c r="BX1316" s="110"/>
      <c r="BY1316" s="113">
        <v>140</v>
      </c>
      <c r="CA1316" s="110"/>
      <c r="EE1316" s="108">
        <f>+IF(MID($J$11,1,10)=MID($EE$3,1,10),2,1)</f>
        <v>2</v>
      </c>
      <c r="EG1316" s="108">
        <f>+IF(MID($J$11,1,10)=MID($EE$3,1,10),2,1)</f>
        <v>2</v>
      </c>
    </row>
    <row r="1317" spans="76:137" x14ac:dyDescent="0.25">
      <c r="BX1317" s="110"/>
      <c r="BY1317" s="113">
        <v>775</v>
      </c>
      <c r="CA1317" s="110"/>
      <c r="EE1317" s="108">
        <f>+IF(MID($J$10,1,10)=MID($EE$2,1,10),4,1)</f>
        <v>4</v>
      </c>
      <c r="EG1317" s="108">
        <f>+IF(MID($J$10,1,10)=MID($EE$2,1,10),4,1)</f>
        <v>4</v>
      </c>
    </row>
    <row r="1318" spans="76:137" x14ac:dyDescent="0.25">
      <c r="BX1318" s="110"/>
      <c r="BY1318" s="113">
        <v>133</v>
      </c>
      <c r="CA1318" s="110"/>
      <c r="EE1318" s="108">
        <f>+IF(MID($J$10,1,10)=MID($EE$2,1,10),1,2)</f>
        <v>1</v>
      </c>
      <c r="EG1318" s="108">
        <f>+IF(MID($J$10,1,10)=MID($EE$2,1,10),1,2)</f>
        <v>1</v>
      </c>
    </row>
    <row r="1319" spans="76:137" x14ac:dyDescent="0.25">
      <c r="BX1319" s="110"/>
      <c r="BY1319" s="113">
        <v>172</v>
      </c>
      <c r="CA1319" s="110"/>
      <c r="EE1319" s="108">
        <f>+IF(MID($J$10,1,10)=MID($EE$2,1,10),3,1)</f>
        <v>3</v>
      </c>
      <c r="EG1319" s="108">
        <f>+IF(MID($J$10,1,10)=MID($EE$2,1,10),3,1)</f>
        <v>3</v>
      </c>
    </row>
    <row r="1320" spans="76:137" x14ac:dyDescent="0.25">
      <c r="BX1320" s="110"/>
      <c r="BY1320" s="113">
        <v>1</v>
      </c>
      <c r="CA1320" s="110"/>
      <c r="EE1320" s="108">
        <f>+IF(MID($J$10,1,10)=MID($EE$2,1,10),1,2)</f>
        <v>1</v>
      </c>
      <c r="EG1320" s="108">
        <f>+IF(MID($J$10,1,10)=MID($EE$2,1,10),1,2)</f>
        <v>1</v>
      </c>
    </row>
    <row r="1321" spans="76:137" x14ac:dyDescent="0.25">
      <c r="BX1321" s="110"/>
      <c r="BY1321" s="113">
        <v>489</v>
      </c>
      <c r="CA1321" s="110"/>
      <c r="EE1321" s="108">
        <f>+IF(MID($J$11,1,10)=MID($EE$3,1,10),2,1)</f>
        <v>2</v>
      </c>
      <c r="EG1321" s="108">
        <f>+IF(MID($J$11,1,10)=MID($EE$3,1,10),2,1)</f>
        <v>2</v>
      </c>
    </row>
    <row r="1322" spans="76:137" x14ac:dyDescent="0.25">
      <c r="BX1322" s="110"/>
      <c r="BY1322" s="113">
        <v>178</v>
      </c>
      <c r="CA1322" s="110"/>
      <c r="EE1322" s="108">
        <f>+IF(MID($J$10,1,10)=MID($EE$2,1,10),1,2)</f>
        <v>1</v>
      </c>
      <c r="EG1322" s="108">
        <f>+IF(MID($J$10,1,10)=MID($EE$2,1,10),1,2)</f>
        <v>1</v>
      </c>
    </row>
    <row r="1323" spans="76:137" x14ac:dyDescent="0.25">
      <c r="BX1323" s="110"/>
      <c r="BY1323" s="108">
        <v>40</v>
      </c>
      <c r="CA1323" s="110"/>
      <c r="EE1323" s="108">
        <f>+IF(MID($J$10,1,10)=MID($EE$2,1,10),0,1)</f>
        <v>0</v>
      </c>
      <c r="EG1323" s="108">
        <f>+IF(MID($J$10,1,10)=MID($EE$2,1,10),0,1)</f>
        <v>0</v>
      </c>
    </row>
    <row r="1324" spans="76:137" x14ac:dyDescent="0.25">
      <c r="BX1324" s="110"/>
      <c r="BY1324" s="113">
        <v>140</v>
      </c>
      <c r="CA1324" s="110"/>
      <c r="EE1324" s="108">
        <f>+IF(MID($J$10,1,10)=MID($EE$2,1,10),0,1)</f>
        <v>0</v>
      </c>
      <c r="EG1324" s="108">
        <f>+IF(MID($J$10,1,10)=MID($EE$2,1,10),0,1)</f>
        <v>0</v>
      </c>
    </row>
    <row r="1325" spans="76:137" x14ac:dyDescent="0.25">
      <c r="BX1325" s="110"/>
      <c r="BY1325" s="113">
        <v>191</v>
      </c>
      <c r="CA1325" s="110"/>
      <c r="EE1325" s="108">
        <f>+IF(MID($J$10,1,10)=MID($EE$2,1,10),0,1)</f>
        <v>0</v>
      </c>
      <c r="EG1325" s="108">
        <f>+IF(MID($J$10,1,10)=MID($EE$2,1,10),0,1)</f>
        <v>0</v>
      </c>
    </row>
    <row r="1326" spans="76:137" x14ac:dyDescent="0.25">
      <c r="BX1326" s="110"/>
      <c r="BY1326" s="113">
        <v>411</v>
      </c>
      <c r="CA1326" s="110"/>
      <c r="EE1326" s="108">
        <f>+IF(MID($J$10,1,10)=MID($EE$2,1,10),1,2)</f>
        <v>1</v>
      </c>
      <c r="EG1326" s="108">
        <f>+IF(MID($J$10,1,10)=MID($EE$2,1,10),1,2)</f>
        <v>1</v>
      </c>
    </row>
    <row r="1327" spans="76:137" x14ac:dyDescent="0.25">
      <c r="BX1327" s="110"/>
      <c r="BY1327" s="113">
        <v>120</v>
      </c>
      <c r="CA1327" s="110"/>
      <c r="EE1327" s="108">
        <f>+IF(MID($J$10,1,10)=MID($EE$2,1,10),1,2)</f>
        <v>1</v>
      </c>
      <c r="EG1327" s="108">
        <f>+IF(MID($J$10,1,10)=MID($EE$2,1,10),1,2)</f>
        <v>1</v>
      </c>
    </row>
    <row r="1328" spans="76:137" x14ac:dyDescent="0.25">
      <c r="BX1328" s="110"/>
      <c r="BY1328" s="113">
        <v>733</v>
      </c>
      <c r="CA1328" s="110"/>
      <c r="EE1328" s="108">
        <f>+IF(MID($J$10,1,10)=MID($EE$2,1,10),3,1)</f>
        <v>3</v>
      </c>
      <c r="EG1328" s="108">
        <f>+IF(MID($J$10,1,10)=MID($EE$2,1,10),3,1)</f>
        <v>3</v>
      </c>
    </row>
    <row r="1329" spans="76:137" x14ac:dyDescent="0.25">
      <c r="BX1329" s="110"/>
      <c r="BY1329" s="113">
        <v>153</v>
      </c>
      <c r="CA1329" s="110"/>
      <c r="EE1329" s="108">
        <f>+IF(MID($J$10,1,10)=MID($EE$2,1,10),3,1)</f>
        <v>3</v>
      </c>
      <c r="EG1329" s="108">
        <f>+IF(MID($J$10,1,10)=MID($EE$2,1,10),3,1)</f>
        <v>3</v>
      </c>
    </row>
    <row r="1330" spans="76:137" x14ac:dyDescent="0.25">
      <c r="BX1330" s="110"/>
      <c r="BY1330" s="113">
        <v>847</v>
      </c>
      <c r="CA1330" s="110"/>
      <c r="EE1330" s="108">
        <f>+IF(MID($J$10,1,10)=MID($EE$2,1,10),3,1)</f>
        <v>3</v>
      </c>
      <c r="EG1330" s="108">
        <f>+IF(MID($J$10,1,10)=MID($EE$2,1,10),3,1)</f>
        <v>3</v>
      </c>
    </row>
    <row r="1331" spans="76:137" x14ac:dyDescent="0.25">
      <c r="BX1331" s="110"/>
      <c r="BY1331" s="113">
        <v>121</v>
      </c>
      <c r="CA1331" s="110"/>
      <c r="EE1331" s="108">
        <f>+IF(MID($J$10,1,10)=MID($EE$2,1,10),0,1)</f>
        <v>0</v>
      </c>
      <c r="EG1331" s="108">
        <f>+IF(MID($J$10,1,10)=MID($EE$2,1,10),0,1)</f>
        <v>0</v>
      </c>
    </row>
    <row r="1332" spans="76:137" x14ac:dyDescent="0.25">
      <c r="BX1332" s="110"/>
      <c r="BY1332" s="113">
        <v>148</v>
      </c>
      <c r="CA1332" s="110"/>
      <c r="EE1332" s="108">
        <f>+IF(MID($J$10,1,10)=MID($EE$2,1,10),1,2)</f>
        <v>1</v>
      </c>
      <c r="EG1332" s="108">
        <f>+IF(MID($J$10,1,10)=MID($EE$2,1,10),1,2)</f>
        <v>1</v>
      </c>
    </row>
    <row r="1333" spans="76:137" x14ac:dyDescent="0.25">
      <c r="BX1333" s="110"/>
      <c r="BY1333" s="108">
        <v>43</v>
      </c>
      <c r="CA1333" s="110"/>
      <c r="EE1333" s="108">
        <f>+IF(MID($J$10,1,10)=MID($EE$2,1,10),3,1)</f>
        <v>3</v>
      </c>
      <c r="EG1333" s="108">
        <f>+IF(MID($J$10,1,10)=MID($EE$2,1,10),3,1)</f>
        <v>3</v>
      </c>
    </row>
    <row r="1334" spans="76:137" x14ac:dyDescent="0.25">
      <c r="BX1334" s="110"/>
      <c r="BY1334" s="113">
        <v>175</v>
      </c>
      <c r="CA1334" s="110"/>
      <c r="EE1334" s="108">
        <f>+IF(MID($J$10,1,10)=MID($EE$2,1,10),3,1)</f>
        <v>3</v>
      </c>
      <c r="EG1334" s="108">
        <f>+IF(MID($J$10,1,10)=MID($EE$2,1,10),3,1)</f>
        <v>3</v>
      </c>
    </row>
    <row r="1335" spans="76:137" x14ac:dyDescent="0.25">
      <c r="BX1335" s="110"/>
      <c r="BY1335" s="113">
        <v>1131</v>
      </c>
      <c r="CA1335" s="110"/>
      <c r="EE1335" s="108">
        <f>+IF(MID($J$10,1,10)=MID($EE$2,1,10),0,1)</f>
        <v>0</v>
      </c>
      <c r="EG1335" s="108">
        <f>+IF(MID($J$10,1,10)=MID($EE$2,1,10),0,1)</f>
        <v>0</v>
      </c>
    </row>
    <row r="1336" spans="76:137" x14ac:dyDescent="0.25">
      <c r="BX1336" s="110"/>
      <c r="BY1336" s="113">
        <v>169</v>
      </c>
      <c r="CA1336" s="110"/>
      <c r="EE1336" s="108">
        <f>+IF(MID($J$10,1,10)=MID($EE$2,1,10),3,1)</f>
        <v>3</v>
      </c>
      <c r="EG1336" s="108">
        <f>+IF(MID($J$10,1,10)=MID($EE$2,1,10),3,1)</f>
        <v>3</v>
      </c>
    </row>
    <row r="1337" spans="76:137" x14ac:dyDescent="0.25">
      <c r="BX1337" s="110"/>
      <c r="BY1337" s="113">
        <v>706</v>
      </c>
      <c r="CA1337" s="110"/>
      <c r="EE1337" s="108">
        <f>+IF(MID($J$10,1,10)=MID($EE$2,1,10),3,1)</f>
        <v>3</v>
      </c>
      <c r="EG1337" s="108">
        <f>+IF(MID($J$10,1,10)=MID($EE$2,1,10),3,1)</f>
        <v>3</v>
      </c>
    </row>
    <row r="1338" spans="76:137" x14ac:dyDescent="0.25">
      <c r="BX1338" s="110"/>
      <c r="BY1338" s="113">
        <v>5</v>
      </c>
      <c r="CA1338" s="110"/>
      <c r="EE1338" s="108">
        <f>+IF(MID($J$10,1,10)=MID($EE$2,1,10),3,1)</f>
        <v>3</v>
      </c>
      <c r="EG1338" s="108">
        <f>+IF(MID($J$10,1,10)=MID($EE$2,1,10),3,1)</f>
        <v>3</v>
      </c>
    </row>
    <row r="1339" spans="76:137" x14ac:dyDescent="0.25">
      <c r="BX1339" s="110"/>
      <c r="BY1339" s="113">
        <v>169</v>
      </c>
      <c r="CA1339" s="110"/>
      <c r="EE1339" s="108">
        <f>+IF(MID($J$10,1,10)=MID($EE$2,1,10),1,2)</f>
        <v>1</v>
      </c>
      <c r="EG1339" s="108">
        <f>+IF(MID($J$10,1,10)=MID($EE$2,1,10),1,2)</f>
        <v>1</v>
      </c>
    </row>
    <row r="1340" spans="76:137" x14ac:dyDescent="0.25">
      <c r="BX1340" s="110"/>
      <c r="BY1340" s="113">
        <v>117</v>
      </c>
      <c r="CA1340" s="110"/>
      <c r="EE1340" s="108">
        <f>+IF(MID($J$11,1,10)=MID($EE$3,1,10),2,1)</f>
        <v>2</v>
      </c>
      <c r="EG1340" s="108">
        <f>+IF(MID($J$11,1,10)=MID($EE$3,1,10),2,1)</f>
        <v>2</v>
      </c>
    </row>
    <row r="1341" spans="76:137" x14ac:dyDescent="0.25">
      <c r="BX1341" s="110"/>
      <c r="BY1341" s="113">
        <v>567</v>
      </c>
      <c r="CA1341" s="110"/>
      <c r="EE1341" s="108">
        <f>+IF(MID($J$10,1,10)=MID($EE$2,1,10),4,1)</f>
        <v>4</v>
      </c>
      <c r="EG1341" s="108">
        <f>+IF(MID($J$10,1,10)=MID($EE$2,1,10),4,1)</f>
        <v>4</v>
      </c>
    </row>
    <row r="1342" spans="76:137" x14ac:dyDescent="0.25">
      <c r="BX1342" s="110"/>
      <c r="BY1342" s="113">
        <v>184</v>
      </c>
      <c r="CA1342" s="110"/>
      <c r="EE1342" s="108">
        <f>+IF(MID($J$10,1,10)=MID($EE$2,1,10),0,1)</f>
        <v>0</v>
      </c>
      <c r="EG1342" s="108">
        <f>+IF(MID($J$10,1,10)=MID($EE$2,1,10),0,1)</f>
        <v>0</v>
      </c>
    </row>
    <row r="1343" spans="76:137" x14ac:dyDescent="0.25">
      <c r="BX1343" s="110"/>
      <c r="BY1343" s="113">
        <v>205</v>
      </c>
      <c r="CA1343" s="110"/>
      <c r="EE1343" s="108">
        <f>+IF(MID($J$11,1,10)=MID($EE$3,1,10),2,1)</f>
        <v>2</v>
      </c>
      <c r="EG1343" s="108">
        <f>+IF(MID($J$11,1,10)=MID($EE$3,1,10),2,1)</f>
        <v>2</v>
      </c>
    </row>
    <row r="1344" spans="76:137" x14ac:dyDescent="0.25">
      <c r="BX1344" s="110"/>
      <c r="BY1344" s="113">
        <v>170</v>
      </c>
      <c r="CA1344" s="110"/>
      <c r="EE1344" s="108">
        <f>+IF(MID($J$11,1,10)=MID($EE$3,1,10),2,1)</f>
        <v>2</v>
      </c>
      <c r="EG1344" s="108">
        <f>+IF(MID($J$11,1,10)=MID($EE$3,1,10),2,1)</f>
        <v>2</v>
      </c>
    </row>
    <row r="1345" spans="76:137" x14ac:dyDescent="0.25">
      <c r="BX1345" s="110"/>
      <c r="BY1345" s="113">
        <v>6</v>
      </c>
      <c r="CA1345" s="110"/>
      <c r="EE1345" s="108">
        <f>+IF(MID($J$10,1,10)=MID($EE$2,1,10),4,1)</f>
        <v>4</v>
      </c>
      <c r="EG1345" s="108">
        <f>+IF(MID($J$10,1,10)=MID($EE$2,1,10),4,1)</f>
        <v>4</v>
      </c>
    </row>
    <row r="1346" spans="76:137" x14ac:dyDescent="0.25">
      <c r="BX1346" s="110"/>
      <c r="BY1346" s="113">
        <v>164</v>
      </c>
      <c r="CA1346" s="110"/>
      <c r="EE1346" s="108">
        <f>+IF(MID($J$11,1,10)=MID($EE$3,1,10),2,1)</f>
        <v>2</v>
      </c>
      <c r="EG1346" s="108">
        <f>+IF(MID($J$11,1,10)=MID($EE$3,1,10),2,1)</f>
        <v>2</v>
      </c>
    </row>
    <row r="1347" spans="76:137" x14ac:dyDescent="0.25">
      <c r="BX1347" s="110"/>
      <c r="BY1347" s="113">
        <v>1035</v>
      </c>
      <c r="CA1347" s="110"/>
      <c r="EE1347" s="108">
        <f>+IF(MID($J$10,1,10)=MID($EE$2,1,10),4,1)</f>
        <v>4</v>
      </c>
      <c r="EG1347" s="108">
        <f>+IF(MID($J$10,1,10)=MID($EE$2,1,10),4,1)</f>
        <v>4</v>
      </c>
    </row>
    <row r="1348" spans="76:137" x14ac:dyDescent="0.25">
      <c r="BX1348" s="110"/>
      <c r="BY1348" s="113">
        <v>187</v>
      </c>
      <c r="CA1348" s="110"/>
      <c r="EE1348" s="108">
        <f>+IF(MID($J$10,1,10)=MID($EE$2,1,10),1,2)</f>
        <v>1</v>
      </c>
      <c r="EG1348" s="108">
        <f>+IF(MID($J$10,1,10)=MID($EE$2,1,10),1,2)</f>
        <v>1</v>
      </c>
    </row>
    <row r="1349" spans="76:137" x14ac:dyDescent="0.25">
      <c r="BX1349" s="110"/>
      <c r="BY1349" s="113">
        <v>169</v>
      </c>
      <c r="CA1349" s="110"/>
      <c r="EE1349" s="108">
        <f>+IF(MID($J$10,1,10)=MID($EE$2,1,10),3,1)</f>
        <v>3</v>
      </c>
      <c r="EG1349" s="108">
        <f>+IF(MID($J$10,1,10)=MID($EE$2,1,10),3,1)</f>
        <v>3</v>
      </c>
    </row>
    <row r="1350" spans="76:137" x14ac:dyDescent="0.25">
      <c r="BX1350" s="110"/>
      <c r="BY1350" s="113">
        <v>117</v>
      </c>
      <c r="CA1350" s="110"/>
      <c r="EE1350" s="108">
        <f>+IF(MID($J$10,1,10)=MID($EE$2,1,10),1,2)</f>
        <v>1</v>
      </c>
      <c r="EG1350" s="108">
        <f>+IF(MID($J$10,1,10)=MID($EE$2,1,10),1,2)</f>
        <v>1</v>
      </c>
    </row>
    <row r="1351" spans="76:137" x14ac:dyDescent="0.25">
      <c r="BX1351" s="110"/>
      <c r="BY1351" s="113">
        <v>203</v>
      </c>
      <c r="CA1351" s="110"/>
      <c r="EE1351" s="108">
        <f>+IF(MID($J$11,1,10)=MID($EE$3,1,10),2,1)</f>
        <v>2</v>
      </c>
      <c r="EG1351" s="108">
        <f>+IF(MID($J$11,1,10)=MID($EE$3,1,10),2,1)</f>
        <v>2</v>
      </c>
    </row>
    <row r="1352" spans="76:137" x14ac:dyDescent="0.25">
      <c r="BX1352" s="110"/>
      <c r="BY1352" s="113">
        <v>127</v>
      </c>
      <c r="CA1352" s="110"/>
      <c r="EE1352" s="108">
        <f>+IF(MID($J$10,1,10)=MID($EE$2,1,10),1,2)</f>
        <v>1</v>
      </c>
      <c r="EG1352" s="108">
        <f>+IF(MID($J$10,1,10)=MID($EE$2,1,10),1,2)</f>
        <v>1</v>
      </c>
    </row>
    <row r="1353" spans="76:137" x14ac:dyDescent="0.25">
      <c r="BX1353" s="110"/>
      <c r="BY1353" s="113">
        <v>200</v>
      </c>
      <c r="CA1353" s="110"/>
      <c r="EE1353" s="108">
        <f>+IF(MID($J$10,1,10)=MID($EE$2,1,10),0,1)</f>
        <v>0</v>
      </c>
      <c r="EG1353" s="108">
        <f>+IF(MID($J$10,1,10)=MID($EE$2,1,10),0,1)</f>
        <v>0</v>
      </c>
    </row>
    <row r="1354" spans="76:137" x14ac:dyDescent="0.25">
      <c r="BX1354" s="110"/>
      <c r="BY1354" s="113">
        <v>128</v>
      </c>
      <c r="CA1354" s="110"/>
      <c r="EE1354" s="108">
        <f>+IF(MID($J$10,1,10)=MID($EE$2,1,10),0,1)</f>
        <v>0</v>
      </c>
      <c r="EG1354" s="108">
        <f>+IF(MID($J$10,1,10)=MID($EE$2,1,10),0,1)</f>
        <v>0</v>
      </c>
    </row>
    <row r="1355" spans="76:137" x14ac:dyDescent="0.25">
      <c r="BX1355" s="110"/>
      <c r="BY1355" s="108">
        <v>91</v>
      </c>
      <c r="CA1355" s="110"/>
      <c r="EE1355" s="108">
        <f>+IF(MID($J$10,1,10)=MID($EE$2,1,10),0,1)</f>
        <v>0</v>
      </c>
      <c r="EG1355" s="108">
        <f>+IF(MID($J$10,1,10)=MID($EE$2,1,10),0,1)</f>
        <v>0</v>
      </c>
    </row>
    <row r="1356" spans="76:137" x14ac:dyDescent="0.25">
      <c r="BX1356" s="110"/>
      <c r="BY1356" s="113">
        <v>118</v>
      </c>
      <c r="CA1356" s="110"/>
      <c r="EE1356" s="108">
        <f>+IF(MID($J$10,1,10)=MID($EE$2,1,10),1,2)</f>
        <v>1</v>
      </c>
      <c r="EG1356" s="108">
        <f>+IF(MID($J$10,1,10)=MID($EE$2,1,10),1,2)</f>
        <v>1</v>
      </c>
    </row>
    <row r="1357" spans="76:137" x14ac:dyDescent="0.25">
      <c r="BX1357" s="110"/>
      <c r="BY1357" s="108">
        <v>6</v>
      </c>
      <c r="BZ1357" s="139"/>
      <c r="CA1357" s="110"/>
      <c r="EE1357" s="108">
        <f>+IF(MID($J$10,1,10)=MID($EE$2,1,10),1,2)</f>
        <v>1</v>
      </c>
      <c r="EG1357" s="108">
        <f>+IF(MID($J$10,1,10)=MID($EE$2,1,10),1,2)</f>
        <v>1</v>
      </c>
    </row>
    <row r="1358" spans="76:137" x14ac:dyDescent="0.25">
      <c r="BX1358" s="110"/>
      <c r="BY1358" s="108">
        <v>28</v>
      </c>
      <c r="CA1358" s="110"/>
      <c r="EE1358" s="108">
        <f>+IF(MID($J$10,1,10)=MID($EE$2,1,10),3,1)</f>
        <v>3</v>
      </c>
      <c r="EG1358" s="108">
        <f>+IF(MID($J$10,1,10)=MID($EE$2,1,10),3,1)</f>
        <v>3</v>
      </c>
    </row>
    <row r="1359" spans="76:137" x14ac:dyDescent="0.25">
      <c r="BX1359" s="110"/>
      <c r="BY1359" s="113">
        <v>182</v>
      </c>
      <c r="CA1359" s="110"/>
      <c r="EE1359" s="108">
        <f>+IF(MID($J$10,1,10)=MID($EE$2,1,10),3,1)</f>
        <v>3</v>
      </c>
      <c r="EG1359" s="108">
        <f>+IF(MID($J$10,1,10)=MID($EE$2,1,10),3,1)</f>
        <v>3</v>
      </c>
    </row>
    <row r="1360" spans="76:137" x14ac:dyDescent="0.25">
      <c r="BX1360" s="110"/>
      <c r="BY1360" s="113">
        <v>113</v>
      </c>
      <c r="CA1360" s="110"/>
      <c r="EE1360" s="108">
        <f>+IF(MID($J$10,1,10)=MID($EE$2,1,10),3,1)</f>
        <v>3</v>
      </c>
      <c r="EG1360" s="108">
        <f>+IF(MID($J$10,1,10)=MID($EE$2,1,10),3,1)</f>
        <v>3</v>
      </c>
    </row>
    <row r="1361" spans="76:137" x14ac:dyDescent="0.25">
      <c r="BX1361" s="110"/>
      <c r="BY1361" s="113">
        <v>137</v>
      </c>
      <c r="CA1361" s="110"/>
      <c r="EE1361" s="108">
        <f>+IF(MID($J$10,1,10)=MID($EE$2,1,10),0,1)</f>
        <v>0</v>
      </c>
      <c r="EG1361" s="108">
        <f>+IF(MID($J$10,1,10)=MID($EE$2,1,10),0,1)</f>
        <v>0</v>
      </c>
    </row>
    <row r="1362" spans="76:137" x14ac:dyDescent="0.25">
      <c r="BX1362" s="110"/>
      <c r="BY1362" s="113">
        <v>200</v>
      </c>
      <c r="CA1362" s="110"/>
      <c r="EE1362" s="108">
        <f>+IF(MID($J$10,1,10)=MID($EE$2,1,10),1,2)</f>
        <v>1</v>
      </c>
      <c r="EG1362" s="108">
        <f>+IF(MID($J$10,1,10)=MID($EE$2,1,10),1,2)</f>
        <v>1</v>
      </c>
    </row>
    <row r="1363" spans="76:137" x14ac:dyDescent="0.25">
      <c r="BX1363" s="110"/>
      <c r="BY1363" s="113">
        <v>122</v>
      </c>
      <c r="CA1363" s="110"/>
      <c r="EE1363" s="108">
        <f>+IF(MID($J$10,1,10)=MID($EE$2,1,10),3,1)</f>
        <v>3</v>
      </c>
      <c r="EG1363" s="108">
        <f>+IF(MID($J$10,1,10)=MID($EE$2,1,10),3,1)</f>
        <v>3</v>
      </c>
    </row>
    <row r="1364" spans="76:137" x14ac:dyDescent="0.25">
      <c r="BX1364" s="110"/>
      <c r="BY1364" s="113">
        <v>176</v>
      </c>
      <c r="CA1364" s="110"/>
      <c r="EE1364" s="108">
        <f>+IF(MID($J$10,1,10)=MID($EE$2,1,10),3,1)</f>
        <v>3</v>
      </c>
      <c r="EG1364" s="108">
        <f>+IF(MID($J$10,1,10)=MID($EE$2,1,10),3,1)</f>
        <v>3</v>
      </c>
    </row>
    <row r="1365" spans="76:137" x14ac:dyDescent="0.25">
      <c r="BX1365" s="110"/>
      <c r="BY1365" s="113">
        <v>123</v>
      </c>
      <c r="CA1365" s="110"/>
      <c r="EE1365" s="108">
        <f>+IF(MID($J$10,1,10)=MID($EE$2,1,10),0,1)</f>
        <v>0</v>
      </c>
      <c r="EG1365" s="108">
        <f>+IF(MID($J$10,1,10)=MID($EE$2,1,10),0,1)</f>
        <v>0</v>
      </c>
    </row>
    <row r="1366" spans="76:137" x14ac:dyDescent="0.25">
      <c r="BX1366" s="110"/>
      <c r="BY1366" s="113">
        <v>109</v>
      </c>
      <c r="CA1366" s="110"/>
      <c r="EE1366" s="108">
        <f>+IF(MID($J$10,1,10)=MID($EE$2,1,10),3,1)</f>
        <v>3</v>
      </c>
      <c r="EG1366" s="108">
        <f>+IF(MID($J$10,1,10)=MID($EE$2,1,10),3,1)</f>
        <v>3</v>
      </c>
    </row>
    <row r="1367" spans="76:137" x14ac:dyDescent="0.25">
      <c r="BX1367" s="110"/>
      <c r="BY1367" s="113">
        <v>116</v>
      </c>
      <c r="CA1367" s="110"/>
      <c r="EE1367" s="108">
        <f>+IF(MID($J$10,1,10)=MID($EE$2,1,10),3,1)</f>
        <v>3</v>
      </c>
      <c r="EG1367" s="108">
        <f>+IF(MID($J$10,1,10)=MID($EE$2,1,10),3,1)</f>
        <v>3</v>
      </c>
    </row>
    <row r="1368" spans="76:137" x14ac:dyDescent="0.25">
      <c r="BX1368" s="110"/>
      <c r="BY1368" s="113">
        <v>151</v>
      </c>
      <c r="CA1368" s="110"/>
      <c r="EE1368" s="108">
        <f>+IF(MID($J$10,1,10)=MID($EE$2,1,10),3,1)</f>
        <v>3</v>
      </c>
      <c r="EG1368" s="108">
        <f>+IF(MID($J$10,1,10)=MID($EE$2,1,10),3,1)</f>
        <v>3</v>
      </c>
    </row>
    <row r="1369" spans="76:137" x14ac:dyDescent="0.25">
      <c r="BX1369" s="110"/>
      <c r="BY1369" s="113">
        <v>128</v>
      </c>
      <c r="CA1369" s="110"/>
      <c r="EE1369" s="108">
        <f>+IF(MID($J$11,1,10)=MID($EE$3,1,10),2,1)</f>
        <v>2</v>
      </c>
      <c r="EG1369" s="108">
        <f>+IF(MID($J$11,1,10)=MID($EE$3,1,10),2,1)</f>
        <v>2</v>
      </c>
    </row>
    <row r="1370" spans="76:137" x14ac:dyDescent="0.25">
      <c r="BX1370" s="110"/>
      <c r="BY1370" s="113">
        <v>110</v>
      </c>
      <c r="CA1370" s="110"/>
      <c r="EE1370" s="108">
        <f>+IF(MID($J$10,1,10)=MID($EE$2,1,10),4,1)</f>
        <v>4</v>
      </c>
      <c r="EG1370" s="108">
        <f>+IF(MID($J$10,1,10)=MID($EE$2,1,10),4,1)</f>
        <v>4</v>
      </c>
    </row>
    <row r="1371" spans="76:137" x14ac:dyDescent="0.25">
      <c r="BX1371" s="110"/>
      <c r="BY1371" s="113">
        <v>160</v>
      </c>
      <c r="CA1371" s="110"/>
      <c r="EE1371" s="108">
        <f>+IF(MID($J$10,1,10)=MID($EE$2,1,10),0,1)</f>
        <v>0</v>
      </c>
      <c r="EG1371" s="108">
        <f>+IF(MID($J$10,1,10)=MID($EE$2,1,10),0,1)</f>
        <v>0</v>
      </c>
    </row>
    <row r="1372" spans="76:137" x14ac:dyDescent="0.25">
      <c r="BX1372" s="110"/>
      <c r="BY1372" s="113">
        <v>178</v>
      </c>
      <c r="CA1372" s="110"/>
      <c r="EE1372" s="108">
        <f>+IF(MID($J$11,1,10)=MID($EE$3,1,10),2,1)</f>
        <v>2</v>
      </c>
      <c r="EG1372" s="108">
        <f>+IF(MID($J$11,1,10)=MID($EE$3,1,10),2,1)</f>
        <v>2</v>
      </c>
    </row>
    <row r="1373" spans="76:137" x14ac:dyDescent="0.25">
      <c r="BX1373" s="110"/>
      <c r="BY1373" s="113">
        <v>142</v>
      </c>
      <c r="CA1373" s="110"/>
      <c r="EE1373" s="108">
        <f>+IF(MID($J$11,1,10)=MID($EE$3,1,10),2,1)</f>
        <v>2</v>
      </c>
      <c r="EG1373" s="108">
        <f>+IF(MID($J$11,1,10)=MID($EE$3,1,10),2,1)</f>
        <v>2</v>
      </c>
    </row>
    <row r="1374" spans="76:137" x14ac:dyDescent="0.25">
      <c r="BX1374" s="110"/>
      <c r="BY1374" s="113">
        <v>186</v>
      </c>
      <c r="CA1374" s="110"/>
      <c r="EE1374" s="108">
        <f>+IF(MID($J$10,1,10)=MID($EE$2,1,10),4,1)</f>
        <v>4</v>
      </c>
      <c r="EG1374" s="108">
        <f>+IF(MID($J$10,1,10)=MID($EE$2,1,10),4,1)</f>
        <v>4</v>
      </c>
    </row>
    <row r="1375" spans="76:137" x14ac:dyDescent="0.25">
      <c r="BX1375" s="110"/>
      <c r="BY1375" s="113">
        <v>141</v>
      </c>
      <c r="CA1375" s="110"/>
      <c r="EE1375" s="108">
        <f>+IF(MID($J$11,1,10)=MID($EE$3,1,10),2,1)</f>
        <v>2</v>
      </c>
      <c r="EG1375" s="108">
        <f>+IF(MID($J$11,1,10)=MID($EE$3,1,10),2,1)</f>
        <v>2</v>
      </c>
    </row>
    <row r="1376" spans="76:137" x14ac:dyDescent="0.25">
      <c r="BX1376" s="110"/>
      <c r="BY1376" s="113">
        <v>161</v>
      </c>
      <c r="CA1376" s="110"/>
      <c r="EE1376" s="108">
        <f>+IF(MID($J$10,1,10)=MID($EE$2,1,10),4,1)</f>
        <v>4</v>
      </c>
      <c r="EG1376" s="108">
        <f>+IF(MID($J$10,1,10)=MID($EE$2,1,10),4,1)</f>
        <v>4</v>
      </c>
    </row>
    <row r="1377" spans="76:137" x14ac:dyDescent="0.25">
      <c r="BX1377" s="110"/>
      <c r="BY1377" s="113">
        <v>191</v>
      </c>
      <c r="CA1377" s="110"/>
      <c r="EE1377" s="108">
        <f>+IF(MID($J$10,1,10)=MID($EE$2,1,10),1,2)</f>
        <v>1</v>
      </c>
      <c r="EG1377" s="108">
        <f>+IF(MID($J$10,1,10)=MID($EE$2,1,10),1,2)</f>
        <v>1</v>
      </c>
    </row>
    <row r="1378" spans="76:137" x14ac:dyDescent="0.25">
      <c r="BX1378" s="110"/>
      <c r="BY1378" s="113">
        <v>126</v>
      </c>
      <c r="CA1378" s="110"/>
      <c r="EE1378" s="108">
        <f>+IF(MID($J$10,1,10)=MID($EE$2,1,10),3,1)</f>
        <v>3</v>
      </c>
      <c r="EG1378" s="108">
        <f>+IF(MID($J$10,1,10)=MID($EE$2,1,10),3,1)</f>
        <v>3</v>
      </c>
    </row>
    <row r="1379" spans="76:137" x14ac:dyDescent="0.25">
      <c r="BX1379" s="110"/>
      <c r="BY1379" s="113">
        <v>124</v>
      </c>
      <c r="CA1379" s="110"/>
      <c r="EE1379" s="108">
        <f>+IF(MID($J$10,1,10)=MID($EE$2,1,10),1,2)</f>
        <v>1</v>
      </c>
      <c r="EG1379" s="108">
        <f>+IF(MID($J$10,1,10)=MID($EE$2,1,10),1,2)</f>
        <v>1</v>
      </c>
    </row>
    <row r="1380" spans="76:137" x14ac:dyDescent="0.25">
      <c r="BX1380" s="110"/>
      <c r="BY1380" s="108">
        <v>5</v>
      </c>
      <c r="CA1380" s="110"/>
      <c r="EE1380" s="108">
        <f>+IF(MID($J$11,1,10)=MID($EE$3,1,10),2,1)</f>
        <v>2</v>
      </c>
      <c r="EG1380" s="108">
        <f>+IF(MID($J$11,1,10)=MID($EE$3,1,10),2,1)</f>
        <v>2</v>
      </c>
    </row>
    <row r="1381" spans="76:137" x14ac:dyDescent="0.25">
      <c r="BX1381" s="110"/>
      <c r="BY1381" s="113">
        <v>169</v>
      </c>
      <c r="CA1381" s="110"/>
      <c r="EE1381" s="108">
        <f>+IF(MID($J$10,1,10)=MID($EE$2,1,10),1,2)</f>
        <v>1</v>
      </c>
      <c r="EG1381" s="108">
        <f>+IF(MID($J$10,1,10)=MID($EE$2,1,10),1,2)</f>
        <v>1</v>
      </c>
    </row>
    <row r="1382" spans="76:137" x14ac:dyDescent="0.25">
      <c r="BX1382" s="110"/>
      <c r="BY1382" s="113">
        <v>3</v>
      </c>
      <c r="CA1382" s="110"/>
      <c r="EE1382" s="108">
        <f>+IF(MID($J$10,1,10)=MID($EE$2,1,10),0,1)</f>
        <v>0</v>
      </c>
      <c r="EG1382" s="108">
        <f>+IF(MID($J$10,1,10)=MID($EE$2,1,10),0,1)</f>
        <v>0</v>
      </c>
    </row>
    <row r="1383" spans="76:137" x14ac:dyDescent="0.25">
      <c r="BX1383" s="110"/>
      <c r="BY1383" s="113">
        <v>128</v>
      </c>
      <c r="CA1383" s="110"/>
      <c r="EE1383" s="108">
        <f>+IF(MID($J$10,1,10)=MID($EE$2,1,10),0,1)</f>
        <v>0</v>
      </c>
      <c r="EG1383" s="108">
        <f>+IF(MID($J$10,1,10)=MID($EE$2,1,10),0,1)</f>
        <v>0</v>
      </c>
    </row>
    <row r="1384" spans="76:137" x14ac:dyDescent="0.25">
      <c r="BX1384" s="110"/>
      <c r="BY1384" s="113">
        <v>29</v>
      </c>
      <c r="CA1384" s="110"/>
      <c r="EE1384" s="108">
        <f>+IF(MID($J$10,1,10)=MID($EE$2,1,10),0,1)</f>
        <v>0</v>
      </c>
      <c r="EG1384" s="108">
        <f>+IF(MID($J$10,1,10)=MID($EE$2,1,10),0,1)</f>
        <v>0</v>
      </c>
    </row>
    <row r="1385" spans="76:137" x14ac:dyDescent="0.25">
      <c r="BX1385" s="110"/>
      <c r="BY1385" s="113">
        <v>1012</v>
      </c>
      <c r="CA1385" s="110"/>
      <c r="EE1385" s="108">
        <f>+IF(MID($J$10,1,10)=MID($EE$2,1,10),1,2)</f>
        <v>1</v>
      </c>
      <c r="EG1385" s="108">
        <f>+IF(MID($J$10,1,10)=MID($EE$2,1,10),1,2)</f>
        <v>1</v>
      </c>
    </row>
    <row r="1386" spans="76:137" x14ac:dyDescent="0.25">
      <c r="BX1386" s="110"/>
      <c r="BY1386" s="113">
        <v>111</v>
      </c>
      <c r="CA1386" s="110"/>
      <c r="EE1386" s="108">
        <f>+IF(MID($J$10,1,10)=MID($EE$2,1,10),1,2)</f>
        <v>1</v>
      </c>
      <c r="EG1386" s="108">
        <f>+IF(MID($J$10,1,10)=MID($EE$2,1,10),1,2)</f>
        <v>1</v>
      </c>
    </row>
    <row r="1387" spans="76:137" x14ac:dyDescent="0.25">
      <c r="BX1387" s="110"/>
      <c r="BY1387" s="113">
        <v>539</v>
      </c>
      <c r="CA1387" s="110"/>
      <c r="EE1387" s="108">
        <f>+IF(MID($J$10,1,10)=MID($EE$2,1,10),3,1)</f>
        <v>3</v>
      </c>
      <c r="EG1387" s="108">
        <f>+IF(MID($J$10,1,10)=MID($EE$2,1,10),3,1)</f>
        <v>3</v>
      </c>
    </row>
    <row r="1388" spans="76:137" x14ac:dyDescent="0.25">
      <c r="BX1388" s="110"/>
      <c r="BY1388" s="113">
        <v>152</v>
      </c>
      <c r="CA1388" s="110"/>
      <c r="EE1388" s="108">
        <f>+IF(MID($J$10,1,10)=MID($EE$2,1,10),3,1)</f>
        <v>3</v>
      </c>
      <c r="EG1388" s="108">
        <f>+IF(MID($J$10,1,10)=MID($EE$2,1,10),3,1)</f>
        <v>3</v>
      </c>
    </row>
    <row r="1389" spans="76:137" x14ac:dyDescent="0.25">
      <c r="BX1389" s="110"/>
      <c r="BY1389" s="113">
        <v>179</v>
      </c>
      <c r="CA1389" s="110"/>
      <c r="EE1389" s="108">
        <f>+IF(MID($J$10,1,10)=MID($EE$2,1,10),3,1)</f>
        <v>3</v>
      </c>
      <c r="EG1389" s="108">
        <f>+IF(MID($J$10,1,10)=MID($EE$2,1,10),3,1)</f>
        <v>3</v>
      </c>
    </row>
    <row r="1390" spans="76:137" x14ac:dyDescent="0.25">
      <c r="BX1390" s="110"/>
      <c r="BY1390" s="113">
        <v>175</v>
      </c>
      <c r="CA1390" s="110"/>
      <c r="EE1390" s="108">
        <f>+IF(MID($J$10,1,10)=MID($EE$2,1,10),0,1)</f>
        <v>0</v>
      </c>
      <c r="EG1390" s="108">
        <f>+IF(MID($J$10,1,10)=MID($EE$2,1,10),0,1)</f>
        <v>0</v>
      </c>
    </row>
    <row r="1391" spans="76:137" x14ac:dyDescent="0.25">
      <c r="BX1391" s="110"/>
      <c r="BY1391" s="113">
        <v>458</v>
      </c>
      <c r="CA1391" s="110"/>
      <c r="EE1391" s="108">
        <f>+IF(MID($J$10,1,10)=MID($EE$2,1,10),1,2)</f>
        <v>1</v>
      </c>
      <c r="EG1391" s="108">
        <f>+IF(MID($J$10,1,10)=MID($EE$2,1,10),1,2)</f>
        <v>1</v>
      </c>
    </row>
    <row r="1392" spans="76:137" x14ac:dyDescent="0.25">
      <c r="BX1392" s="110"/>
      <c r="BY1392" s="113">
        <v>153</v>
      </c>
      <c r="CA1392" s="110"/>
      <c r="EE1392" s="108">
        <f>+IF(MID($J$10,1,10)=MID($EE$2,1,10),3,1)</f>
        <v>3</v>
      </c>
      <c r="EG1392" s="108">
        <f>+IF(MID($J$10,1,10)=MID($EE$2,1,10),3,1)</f>
        <v>3</v>
      </c>
    </row>
    <row r="1393" spans="76:137" x14ac:dyDescent="0.25">
      <c r="BX1393" s="110"/>
      <c r="BY1393" s="113">
        <v>338</v>
      </c>
      <c r="CA1393" s="110"/>
      <c r="EE1393" s="108">
        <f>+IF(MID($J$10,1,10)=MID($EE$2,1,10),3,1)</f>
        <v>3</v>
      </c>
      <c r="EG1393" s="108">
        <f>+IF(MID($J$10,1,10)=MID($EE$2,1,10),3,1)</f>
        <v>3</v>
      </c>
    </row>
    <row r="1394" spans="76:137" x14ac:dyDescent="0.25">
      <c r="BX1394" s="110"/>
      <c r="BY1394" s="113">
        <v>116</v>
      </c>
      <c r="CA1394" s="110"/>
      <c r="EE1394" s="108">
        <f>+IF(MID($J$10,1,10)=MID($EE$2,1,10),0,1)</f>
        <v>0</v>
      </c>
      <c r="EG1394" s="108">
        <f>+IF(MID($J$10,1,10)=MID($EE$2,1,10),0,1)</f>
        <v>0</v>
      </c>
    </row>
    <row r="1395" spans="76:137" x14ac:dyDescent="0.25">
      <c r="BX1395" s="110"/>
      <c r="BY1395" s="113">
        <v>40</v>
      </c>
      <c r="CA1395" s="110"/>
      <c r="EE1395" s="108">
        <f>+IF(MID($J$10,1,10)=MID($EE$2,1,10),3,1)</f>
        <v>3</v>
      </c>
      <c r="EG1395" s="108">
        <f>+IF(MID($J$10,1,10)=MID($EE$2,1,10),3,1)</f>
        <v>3</v>
      </c>
    </row>
    <row r="1396" spans="76:137" x14ac:dyDescent="0.25">
      <c r="BX1396" s="110"/>
      <c r="BY1396" s="113">
        <v>43</v>
      </c>
      <c r="CA1396" s="110"/>
      <c r="EE1396" s="108">
        <f>+IF(MID($J$10,1,10)=MID($EE$2,1,10),3,1)</f>
        <v>3</v>
      </c>
      <c r="EG1396" s="108">
        <f>+IF(MID($J$10,1,10)=MID($EE$2,1,10),3,1)</f>
        <v>3</v>
      </c>
    </row>
    <row r="1397" spans="76:137" x14ac:dyDescent="0.25">
      <c r="BX1397" s="110"/>
      <c r="BY1397" s="113">
        <v>240</v>
      </c>
      <c r="CA1397" s="110"/>
      <c r="EE1397" s="108">
        <f>+IF(MID($J$10,1,10)=MID($EE$2,1,10),3,1)</f>
        <v>3</v>
      </c>
      <c r="EG1397" s="108">
        <f>+IF(MID($J$10,1,10)=MID($EE$2,1,10),3,1)</f>
        <v>3</v>
      </c>
    </row>
    <row r="1398" spans="76:137" x14ac:dyDescent="0.25">
      <c r="BX1398" s="110"/>
      <c r="BY1398" s="113">
        <v>383</v>
      </c>
      <c r="CA1398" s="110"/>
      <c r="EE1398" s="108">
        <f>+IF(MID($J$10,1,10)=MID($EE$2,1,10),1,2)</f>
        <v>1</v>
      </c>
      <c r="EG1398" s="108">
        <f>+IF(MID($J$10,1,10)=MID($EE$2,1,10),1,2)</f>
        <v>1</v>
      </c>
    </row>
    <row r="1399" spans="76:137" x14ac:dyDescent="0.25">
      <c r="BX1399" s="110"/>
      <c r="BY1399" s="113">
        <v>139</v>
      </c>
      <c r="CA1399" s="110"/>
      <c r="EE1399" s="108">
        <f>+IF(MID($J$11,1,10)=MID($EE$3,1,10),2,1)</f>
        <v>2</v>
      </c>
      <c r="EG1399" s="108">
        <f>+IF(MID($J$11,1,10)=MID($EE$3,1,10),2,1)</f>
        <v>2</v>
      </c>
    </row>
    <row r="1400" spans="76:137" x14ac:dyDescent="0.25">
      <c r="BX1400" s="110"/>
      <c r="BY1400" s="113">
        <v>523</v>
      </c>
      <c r="CA1400" s="110"/>
      <c r="EE1400" s="108">
        <f>+IF(MID($J$10,1,10)=MID($EE$2,1,10),4,1)</f>
        <v>4</v>
      </c>
      <c r="EG1400" s="108">
        <f>+IF(MID($J$10,1,10)=MID($EE$2,1,10),4,1)</f>
        <v>4</v>
      </c>
    </row>
    <row r="1401" spans="76:137" x14ac:dyDescent="0.25">
      <c r="BX1401" s="110"/>
      <c r="BY1401" s="113">
        <v>207</v>
      </c>
      <c r="CA1401" s="110"/>
      <c r="EE1401" s="108">
        <f>+IF(MID($J$10,1,10)=MID($EE$2,1,10),0,1)</f>
        <v>0</v>
      </c>
      <c r="EG1401" s="108">
        <f>+IF(MID($J$10,1,10)=MID($EE$2,1,10),0,1)</f>
        <v>0</v>
      </c>
    </row>
    <row r="1402" spans="76:137" x14ac:dyDescent="0.25">
      <c r="BX1402" s="110"/>
      <c r="BY1402" s="113">
        <v>264</v>
      </c>
      <c r="CA1402" s="110"/>
      <c r="EE1402" s="108">
        <f>+IF(MID($J$10,1,10)=MID($EE$2,1,10),2,1)</f>
        <v>2</v>
      </c>
      <c r="EF1402" s="137" t="s">
        <v>235</v>
      </c>
      <c r="EG1402" s="108">
        <f>+IF(MID($J$10,1,10)=MID($EE$2,1,10),2,1)</f>
        <v>2</v>
      </c>
    </row>
    <row r="1403" spans="76:137" x14ac:dyDescent="0.25">
      <c r="BX1403" s="110"/>
      <c r="BY1403" s="113">
        <v>156</v>
      </c>
      <c r="CA1403" s="110"/>
      <c r="EE1403" s="108">
        <f>+IF(MID($J$11,1,10)=MID($EE$3,1,10),2,1)</f>
        <v>2</v>
      </c>
      <c r="EF1403" s="137" t="s">
        <v>233</v>
      </c>
      <c r="EG1403" s="108">
        <f>+IF(MID($J$11,1,10)=MID($EE$3,1,10),2,1)</f>
        <v>2</v>
      </c>
    </row>
    <row r="1404" spans="76:137" x14ac:dyDescent="0.25">
      <c r="BX1404" s="110"/>
      <c r="BY1404" s="113">
        <v>1060</v>
      </c>
      <c r="CA1404" s="110"/>
      <c r="EE1404" s="108">
        <f>+IF(MID($J$10,1,10)=MID($EE$2,1,10),4,1)</f>
        <v>4</v>
      </c>
      <c r="EG1404" s="108">
        <f>+IF(MID($J$10,1,10)=MID($EE$2,1,10),4,1)</f>
        <v>4</v>
      </c>
    </row>
    <row r="1405" spans="76:137" x14ac:dyDescent="0.25">
      <c r="BX1405" s="110"/>
      <c r="BY1405" s="113">
        <v>169</v>
      </c>
      <c r="CA1405" s="110"/>
      <c r="EE1405" s="108">
        <f>+IF(MID($J$11,1,10)=MID($EE$3,1,10),2,1)</f>
        <v>2</v>
      </c>
      <c r="EG1405" s="108">
        <f>+IF(MID($J$11,1,10)=MID($EE$3,1,10),2,1)</f>
        <v>2</v>
      </c>
    </row>
    <row r="1406" spans="76:137" x14ac:dyDescent="0.25">
      <c r="BX1406" s="110"/>
      <c r="BY1406" s="113">
        <v>298</v>
      </c>
      <c r="CA1406" s="110"/>
      <c r="EE1406" s="108">
        <f>+IF(MID($J$10,1,10)=MID($EE$2,1,10),4,1)</f>
        <v>4</v>
      </c>
      <c r="EG1406" s="108">
        <f>+IF(MID($J$10,1,10)=MID($EE$2,1,10),4,1)</f>
        <v>4</v>
      </c>
    </row>
    <row r="1407" spans="76:137" x14ac:dyDescent="0.25">
      <c r="BX1407" s="110"/>
      <c r="BY1407" s="113">
        <v>192</v>
      </c>
      <c r="CA1407" s="110"/>
      <c r="EE1407" s="108">
        <f>+IF(MID($J$10,1,10)=MID($EE$2,1,10),1,2)</f>
        <v>1</v>
      </c>
      <c r="EG1407" s="108">
        <f>+IF(MID($J$10,1,10)=MID($EE$2,1,10),1,2)</f>
        <v>1</v>
      </c>
    </row>
    <row r="1408" spans="76:137" x14ac:dyDescent="0.25">
      <c r="BX1408" s="110"/>
      <c r="BY1408" s="113">
        <v>819</v>
      </c>
      <c r="CA1408" s="110"/>
      <c r="EE1408" s="108">
        <f>+IF(MID($J$10,1,10)=MID($EE$2,1,10),3,1)</f>
        <v>3</v>
      </c>
      <c r="EG1408" s="108">
        <f>+IF(MID($J$10,1,10)=MID($EE$2,1,10),3,1)</f>
        <v>3</v>
      </c>
    </row>
    <row r="1409" spans="76:137" x14ac:dyDescent="0.25">
      <c r="BX1409" s="110"/>
      <c r="BY1409" s="142">
        <v>5</v>
      </c>
      <c r="CA1409" s="110"/>
      <c r="EE1409" s="108">
        <f>+IF(MID($J$10,1,10)=MID($EE$2,1,10),1,2)</f>
        <v>1</v>
      </c>
      <c r="EG1409" s="108">
        <f>+IF(MID($J$10,1,10)=MID($EE$2,1,10),1,2)</f>
        <v>1</v>
      </c>
    </row>
    <row r="1410" spans="76:137" x14ac:dyDescent="0.25">
      <c r="BX1410" s="110"/>
      <c r="BY1410" s="113">
        <v>137</v>
      </c>
      <c r="CA1410" s="110"/>
      <c r="EE1410" s="108">
        <f>+IF(MID($J$11,1,10)=MID($EE$3,1,10),2,1)</f>
        <v>2</v>
      </c>
      <c r="EG1410" s="108">
        <f>+IF(MID($J$11,1,10)=MID($EE$3,1,10),2,1)</f>
        <v>2</v>
      </c>
    </row>
    <row r="1411" spans="76:137" x14ac:dyDescent="0.25">
      <c r="BX1411" s="110"/>
      <c r="BY1411" s="113">
        <v>160</v>
      </c>
      <c r="CA1411" s="110"/>
      <c r="EE1411" s="108">
        <f>+IF(MID($J$10,1,10)=MID($EE$2,1,10),1,2)</f>
        <v>1</v>
      </c>
      <c r="EG1411" s="108">
        <f>+IF(MID($J$10,1,10)=MID($EE$2,1,10),1,2)</f>
        <v>1</v>
      </c>
    </row>
    <row r="1412" spans="76:137" x14ac:dyDescent="0.25">
      <c r="BX1412" s="110"/>
      <c r="BY1412" s="113">
        <v>696</v>
      </c>
      <c r="CA1412" s="110"/>
      <c r="EE1412" s="108">
        <f>+IF(MID($J$10,1,10)=MID($EE$2,1,10),0,1)</f>
        <v>0</v>
      </c>
      <c r="EG1412" s="108">
        <f>+IF(MID($J$10,1,10)=MID($EE$2,1,10),0,1)</f>
        <v>0</v>
      </c>
    </row>
    <row r="1413" spans="76:137" x14ac:dyDescent="0.25">
      <c r="BX1413" s="110"/>
      <c r="BY1413" s="113">
        <v>147</v>
      </c>
      <c r="CA1413" s="110"/>
      <c r="EE1413" s="108">
        <f>+IF(MID($J$10,1,10)=MID($EE$2,1,10),0,1)</f>
        <v>0</v>
      </c>
      <c r="EG1413" s="108">
        <f>+IF(MID($J$10,1,10)=MID($EE$2,1,10),0,1)</f>
        <v>0</v>
      </c>
    </row>
    <row r="1414" spans="76:137" x14ac:dyDescent="0.25">
      <c r="BX1414" s="110"/>
      <c r="BY1414" s="113">
        <v>665</v>
      </c>
      <c r="CA1414" s="110"/>
      <c r="EE1414" s="108">
        <f>+IF(MID($J$10,1,10)=MID($EE$2,1,10),0,1)</f>
        <v>0</v>
      </c>
      <c r="EG1414" s="108">
        <f>+IF(MID($J$10,1,10)=MID($EE$2,1,10),0,1)</f>
        <v>0</v>
      </c>
    </row>
    <row r="1415" spans="76:137" x14ac:dyDescent="0.25">
      <c r="BX1415" s="110"/>
      <c r="BY1415" s="113">
        <v>177</v>
      </c>
      <c r="CA1415" s="110"/>
      <c r="EE1415" s="108">
        <f>+IF(MID($J$10,1,10)=MID($EE$2,1,10),1,2)</f>
        <v>1</v>
      </c>
      <c r="EG1415" s="108">
        <f>+IF(MID($J$10,1,10)=MID($EE$2,1,10),1,2)</f>
        <v>1</v>
      </c>
    </row>
    <row r="1416" spans="76:137" x14ac:dyDescent="0.25">
      <c r="BX1416" s="110"/>
      <c r="BY1416" s="113">
        <v>818</v>
      </c>
      <c r="CA1416" s="110"/>
      <c r="EE1416" s="108">
        <f>+IF(MID($J$10,1,10)=MID($EE$2,1,10),1,2)</f>
        <v>1</v>
      </c>
      <c r="EG1416" s="108">
        <f>+IF(MID($J$10,1,10)=MID($EE$2,1,10),1,2)</f>
        <v>1</v>
      </c>
    </row>
    <row r="1417" spans="76:137" x14ac:dyDescent="0.25">
      <c r="BX1417" s="110"/>
      <c r="BY1417" s="113">
        <v>127</v>
      </c>
      <c r="CA1417" s="110"/>
      <c r="EE1417" s="108">
        <f>+IF(MID($J$10,1,10)=MID($EE$2,1,10),3,1)</f>
        <v>3</v>
      </c>
      <c r="EG1417" s="108">
        <f>+IF(MID($J$10,1,10)=MID($EE$2,1,10),3,1)</f>
        <v>3</v>
      </c>
    </row>
    <row r="1418" spans="76:137" x14ac:dyDescent="0.25">
      <c r="BX1418" s="110"/>
      <c r="BY1418" s="113">
        <v>668</v>
      </c>
      <c r="CA1418" s="110"/>
      <c r="EE1418" s="108">
        <f>+IF(MID($J$10,1,10)=MID($EE$2,1,10),3,1)</f>
        <v>3</v>
      </c>
      <c r="EG1418" s="108">
        <f>+IF(MID($J$10,1,10)=MID($EE$2,1,10),3,1)</f>
        <v>3</v>
      </c>
    </row>
    <row r="1419" spans="76:137" x14ac:dyDescent="0.25">
      <c r="BX1419" s="110"/>
      <c r="BY1419" s="113">
        <v>130</v>
      </c>
      <c r="CA1419" s="110"/>
      <c r="EE1419" s="108">
        <f>+IF(MID($J$10,1,10)=MID($EE$2,1,10),3,1)</f>
        <v>3</v>
      </c>
      <c r="EG1419" s="108">
        <f>+IF(MID($J$10,1,10)=MID($EE$2,1,10),3,1)</f>
        <v>3</v>
      </c>
    </row>
    <row r="1420" spans="76:137" x14ac:dyDescent="0.25">
      <c r="BX1420" s="110"/>
      <c r="BY1420" s="113">
        <v>548</v>
      </c>
      <c r="CA1420" s="110"/>
      <c r="EE1420" s="108">
        <f>+IF(MID($J$10,1,10)=MID($EE$2,1,10),0,1)</f>
        <v>0</v>
      </c>
      <c r="EG1420" s="108">
        <f>+IF(MID($J$10,1,10)=MID($EE$2,1,10),0,1)</f>
        <v>0</v>
      </c>
    </row>
    <row r="1421" spans="76:137" x14ac:dyDescent="0.25">
      <c r="BX1421" s="110"/>
      <c r="BY1421" s="113">
        <v>161</v>
      </c>
      <c r="CA1421" s="110"/>
      <c r="EE1421" s="108">
        <f>+IF(MID($J$10,1,10)=MID($EE$2,1,10),1,2)</f>
        <v>1</v>
      </c>
      <c r="EG1421" s="108">
        <f>+IF(MID($J$10,1,10)=MID($EE$2,1,10),1,2)</f>
        <v>1</v>
      </c>
    </row>
    <row r="1422" spans="76:137" x14ac:dyDescent="0.25">
      <c r="BX1422" s="110"/>
      <c r="BY1422" s="113">
        <v>174</v>
      </c>
      <c r="CA1422" s="110"/>
      <c r="EE1422" s="108">
        <f>+IF(MID($J$10,1,10)=MID($EE$2,1,10),3,1)</f>
        <v>3</v>
      </c>
      <c r="EG1422" s="108">
        <f>+IF(MID($J$10,1,10)=MID($EE$2,1,10),3,1)</f>
        <v>3</v>
      </c>
    </row>
    <row r="1423" spans="76:137" x14ac:dyDescent="0.25">
      <c r="BX1423" s="110"/>
      <c r="BY1423" s="113">
        <v>112</v>
      </c>
      <c r="CA1423" s="110"/>
      <c r="EE1423" s="108">
        <f>+IF(MID($J$10,1,10)=MID($EE$2,1,10),3,1)</f>
        <v>3</v>
      </c>
      <c r="EG1423" s="108">
        <f>+IF(MID($J$10,1,10)=MID($EE$2,1,10),3,1)</f>
        <v>3</v>
      </c>
    </row>
    <row r="1424" spans="76:137" x14ac:dyDescent="0.25">
      <c r="BX1424" s="110"/>
      <c r="BY1424" s="113">
        <v>113</v>
      </c>
      <c r="CA1424" s="110"/>
      <c r="EE1424" s="108">
        <f>+IF(MID($J$10,1,10)=MID($EE$2,1,10),0,1)</f>
        <v>0</v>
      </c>
      <c r="EG1424" s="108">
        <f>+IF(MID($J$10,1,10)=MID($EE$2,1,10),0,1)</f>
        <v>0</v>
      </c>
    </row>
    <row r="1425" spans="76:137" x14ac:dyDescent="0.25">
      <c r="BX1425" s="110"/>
      <c r="BY1425" s="113">
        <v>1132</v>
      </c>
      <c r="CA1425" s="110"/>
      <c r="EE1425" s="108">
        <f>+IF(MID($J$10,1,10)=MID($EE$2,1,10),3,1)</f>
        <v>3</v>
      </c>
      <c r="EG1425" s="108">
        <f>+IF(MID($J$10,1,10)=MID($EE$2,1,10),3,1)</f>
        <v>3</v>
      </c>
    </row>
    <row r="1426" spans="76:137" x14ac:dyDescent="0.25">
      <c r="BX1426" s="110"/>
      <c r="BY1426" s="113">
        <v>116</v>
      </c>
      <c r="CA1426" s="110"/>
      <c r="EE1426" s="108">
        <f>+IF(MID($J$10,1,10)=MID($EE$2,1,10),3,1)</f>
        <v>3</v>
      </c>
      <c r="EG1426" s="108">
        <f>+IF(MID($J$10,1,10)=MID($EE$2,1,10),3,1)</f>
        <v>3</v>
      </c>
    </row>
    <row r="1427" spans="76:137" x14ac:dyDescent="0.25">
      <c r="BX1427" s="110"/>
      <c r="BY1427" s="113">
        <v>145</v>
      </c>
      <c r="CA1427" s="110"/>
      <c r="EE1427" s="108">
        <f>+IF(MID($J$10,1,10)=MID($EE$2,1,10),3,1)</f>
        <v>3</v>
      </c>
      <c r="EG1427" s="108">
        <f>+IF(MID($J$10,1,10)=MID($EE$2,1,10),3,1)</f>
        <v>3</v>
      </c>
    </row>
    <row r="1428" spans="76:137" x14ac:dyDescent="0.25">
      <c r="BX1428" s="110"/>
      <c r="BY1428" s="113">
        <v>120</v>
      </c>
      <c r="CA1428" s="110"/>
      <c r="EE1428" s="108">
        <f>+IF(MID($J$11,1,10)=MID($EE$3,1,10),2,1)</f>
        <v>2</v>
      </c>
      <c r="EG1428" s="108">
        <f>+IF(MID($J$11,1,10)=MID($EE$3,1,10),2,1)</f>
        <v>2</v>
      </c>
    </row>
    <row r="1429" spans="76:137" x14ac:dyDescent="0.25">
      <c r="BX1429" s="110"/>
      <c r="BY1429" s="113">
        <v>534</v>
      </c>
      <c r="CA1429" s="110"/>
      <c r="EE1429" s="108">
        <f>+IF(MID($J$10,1,10)=MID($EE$2,1,10),4,1)</f>
        <v>4</v>
      </c>
      <c r="EG1429" s="108">
        <f>+IF(MID($J$10,1,10)=MID($EE$2,1,10),4,1)</f>
        <v>4</v>
      </c>
    </row>
    <row r="1430" spans="76:137" x14ac:dyDescent="0.25">
      <c r="BX1430" s="110"/>
      <c r="BY1430" s="113">
        <v>201</v>
      </c>
      <c r="CA1430" s="110"/>
      <c r="EE1430" s="108">
        <f>+IF(MID($J$10,1,10)=MID($EE$2,1,10),0,1)</f>
        <v>0</v>
      </c>
      <c r="EG1430" s="108">
        <f>+IF(MID($J$10,1,10)=MID($EE$2,1,10),0,1)</f>
        <v>0</v>
      </c>
    </row>
    <row r="1431" spans="76:137" x14ac:dyDescent="0.25">
      <c r="BX1431" s="110"/>
      <c r="BY1431" s="113">
        <v>994</v>
      </c>
      <c r="CA1431" s="110"/>
      <c r="EE1431" s="108">
        <f>+IF(MID($J$11,1,10)=MID($EE$3,1,10),2,1)</f>
        <v>2</v>
      </c>
      <c r="EG1431" s="108">
        <f>+IF(MID($J$11,1,10)=MID($EE$3,1,10),2,1)</f>
        <v>2</v>
      </c>
    </row>
    <row r="1432" spans="76:137" x14ac:dyDescent="0.25">
      <c r="BX1432" s="110"/>
      <c r="BY1432" s="113">
        <v>162</v>
      </c>
      <c r="CA1432" s="110"/>
      <c r="EE1432" s="108">
        <f>+IF(MID($J$11,1,10)=MID($EE$3,1,10),2,1)</f>
        <v>2</v>
      </c>
      <c r="EG1432" s="108">
        <f>+IF(MID($J$11,1,10)=MID($EE$3,1,10),2,1)</f>
        <v>2</v>
      </c>
    </row>
    <row r="1433" spans="76:137" x14ac:dyDescent="0.25">
      <c r="BX1433" s="110"/>
      <c r="BY1433" s="113">
        <v>934</v>
      </c>
      <c r="CA1433" s="110"/>
      <c r="EE1433" s="108">
        <f>+IF(MID($J$10,1,10)=MID($EE$2,1,10),4,1)</f>
        <v>4</v>
      </c>
      <c r="EG1433" s="108">
        <f>+IF(MID($J$10,1,10)=MID($EE$2,1,10),4,1)</f>
        <v>4</v>
      </c>
    </row>
    <row r="1434" spans="76:137" x14ac:dyDescent="0.25">
      <c r="BX1434" s="110"/>
      <c r="BY1434" s="113">
        <v>141</v>
      </c>
      <c r="CA1434" s="110"/>
      <c r="EE1434" s="108">
        <f>+IF(MID($J$11,1,10)=MID($EE$3,1,10),2,1)</f>
        <v>2</v>
      </c>
      <c r="EG1434" s="108">
        <f>+IF(MID($J$11,1,10)=MID($EE$3,1,10),2,1)</f>
        <v>2</v>
      </c>
    </row>
    <row r="1435" spans="76:137" x14ac:dyDescent="0.25">
      <c r="BX1435" s="110"/>
      <c r="BY1435" s="113">
        <v>206</v>
      </c>
      <c r="CA1435" s="110"/>
      <c r="EE1435" s="108">
        <f>+IF(MID($J$10,1,10)=MID($EE$2,1,10),4,1)</f>
        <v>4</v>
      </c>
      <c r="EG1435" s="108">
        <f>+IF(MID($J$10,1,10)=MID($EE$2,1,10),4,1)</f>
        <v>4</v>
      </c>
    </row>
    <row r="1436" spans="76:137" x14ac:dyDescent="0.25">
      <c r="BX1436" s="110"/>
      <c r="BY1436" s="113">
        <v>199</v>
      </c>
      <c r="CA1436" s="110"/>
      <c r="EE1436" s="108">
        <f>+IF(MID($J$10,1,10)=MID($EE$2,1,10),1,2)</f>
        <v>1</v>
      </c>
      <c r="EG1436" s="108">
        <f>+IF(MID($J$10,1,10)=MID($EE$2,1,10),1,2)</f>
        <v>1</v>
      </c>
    </row>
    <row r="1437" spans="76:137" x14ac:dyDescent="0.25">
      <c r="BX1437" s="110"/>
      <c r="BY1437" s="113">
        <v>345</v>
      </c>
      <c r="CA1437" s="110"/>
      <c r="EE1437" s="108">
        <f>+IF(MID($J$10,1,10)=MID($EE$2,1,10),3,1)</f>
        <v>3</v>
      </c>
      <c r="EG1437" s="108">
        <f>+IF(MID($J$10,1,10)=MID($EE$2,1,10),3,1)</f>
        <v>3</v>
      </c>
    </row>
    <row r="1438" spans="76:137" x14ac:dyDescent="0.25">
      <c r="BX1438" s="110"/>
      <c r="BY1438" s="108">
        <v>5</v>
      </c>
      <c r="CA1438" s="110"/>
      <c r="EE1438" s="108">
        <f>+IF(MID($J$10,1,10)=MID($EE$2,1,10),1,2)</f>
        <v>1</v>
      </c>
      <c r="EG1438" s="108">
        <f>+IF(MID($J$10,1,10)=MID($EE$2,1,10),1,2)</f>
        <v>1</v>
      </c>
    </row>
    <row r="1439" spans="76:137" x14ac:dyDescent="0.25">
      <c r="BX1439" s="110"/>
      <c r="BY1439" s="113">
        <v>155</v>
      </c>
      <c r="CA1439" s="110"/>
      <c r="EE1439" s="108">
        <f>+IF(MID($J$11,1,10)=MID($EE$3,1,10),2,1)</f>
        <v>2</v>
      </c>
      <c r="EG1439" s="108">
        <f>+IF(MID($J$11,1,10)=MID($EE$3,1,10),2,1)</f>
        <v>2</v>
      </c>
    </row>
    <row r="1440" spans="76:137" x14ac:dyDescent="0.25">
      <c r="BX1440" s="110"/>
      <c r="BY1440" s="113">
        <v>1132</v>
      </c>
      <c r="CA1440" s="110"/>
      <c r="EE1440" s="108">
        <f>+IF(MID($J$13,1,10)=MID($EE$5,1,10),2,1)</f>
        <v>2</v>
      </c>
      <c r="EF1440" s="137" t="s">
        <v>236</v>
      </c>
      <c r="EG1440" s="108">
        <f>+IF(MID($J$13,1,10)=MID($EE$5,1,10),2,1)</f>
        <v>2</v>
      </c>
    </row>
    <row r="1441" spans="76:137" x14ac:dyDescent="0.25">
      <c r="BX1441" s="110"/>
      <c r="BY1441" s="113">
        <v>185</v>
      </c>
      <c r="CA1441" s="110"/>
      <c r="EE1441" s="108">
        <f>+IF(MID($J$14,1,5)=MID($EE$6,1,5),0,1)</f>
        <v>0</v>
      </c>
      <c r="EG1441" s="108">
        <f>+IF(MID($J$14,1,5)=MID($EE$6,1,5),0,1)</f>
        <v>0</v>
      </c>
    </row>
    <row r="1442" spans="76:137" x14ac:dyDescent="0.25">
      <c r="BX1442" s="110"/>
      <c r="BY1442" s="113">
        <v>605</v>
      </c>
      <c r="CA1442" s="110"/>
      <c r="EE1442" s="108">
        <f>+IF(MID($J$10,1,10)=MID($EE$2,1,10),2,1)</f>
        <v>2</v>
      </c>
      <c r="EF1442" s="137" t="s">
        <v>237</v>
      </c>
      <c r="EG1442" s="108">
        <f>+IF(MID($J$10,1,10)=MID($EE$2,1,10),2,1)</f>
        <v>2</v>
      </c>
    </row>
    <row r="1443" spans="76:137" x14ac:dyDescent="0.25">
      <c r="BX1443" s="110"/>
      <c r="BY1443" s="113">
        <v>175</v>
      </c>
      <c r="CA1443" s="110"/>
      <c r="EE1443" s="108">
        <f>+IF(MID($J$11,1,10)=MID($EE$3,1,10),2,1)</f>
        <v>2</v>
      </c>
      <c r="EF1443" s="137" t="s">
        <v>238</v>
      </c>
      <c r="EG1443" s="108">
        <f>+IF(MID($J$11,1,10)=MID($EE$3,1,10),2,1)</f>
        <v>2</v>
      </c>
    </row>
    <row r="1444" spans="76:137" x14ac:dyDescent="0.25">
      <c r="BX1444" s="110"/>
      <c r="BY1444" s="113">
        <v>424</v>
      </c>
      <c r="CA1444" s="110"/>
      <c r="EE1444" s="108">
        <f>+IF(MID($J$10,1,10)=MID($EE$2,1,10),1,2)</f>
        <v>1</v>
      </c>
      <c r="EG1444" s="108">
        <f>+IF(MID($J$10,1,10)=MID($EE$2,1,10),1,2)</f>
        <v>1</v>
      </c>
    </row>
    <row r="1445" spans="76:137" x14ac:dyDescent="0.25">
      <c r="BX1445" s="110"/>
      <c r="BY1445" s="113">
        <v>167</v>
      </c>
      <c r="CA1445" s="110"/>
      <c r="EE1445" s="108">
        <f>+IF(MID($J$10,1,10)=MID($EE$2,1,10),1,2)</f>
        <v>1</v>
      </c>
      <c r="EG1445" s="108">
        <f>+IF(MID($J$10,1,10)=MID($EE$2,1,10),1,2)</f>
        <v>1</v>
      </c>
    </row>
    <row r="1446" spans="76:137" x14ac:dyDescent="0.25">
      <c r="BX1446" s="110"/>
      <c r="BY1446" s="113">
        <v>584</v>
      </c>
      <c r="CA1446" s="110"/>
      <c r="EE1446" s="108">
        <f>+IF(MID($J$10,1,10)=MID($EE$2,1,10),3,1)</f>
        <v>3</v>
      </c>
      <c r="EG1446" s="108">
        <f>+IF(MID($J$10,1,10)=MID($EE$2,1,10),3,1)</f>
        <v>3</v>
      </c>
    </row>
    <row r="1447" spans="76:137" x14ac:dyDescent="0.25">
      <c r="BX1447" s="110"/>
      <c r="BY1447" s="113">
        <v>170</v>
      </c>
      <c r="CA1447" s="110"/>
      <c r="EE1447" s="108">
        <f>+IF(MID($J$10,1,10)=MID($EE$2,1,10),3,1)</f>
        <v>3</v>
      </c>
      <c r="EG1447" s="108">
        <f>+IF(MID($J$10,1,10)=MID($EE$2,1,10),3,1)</f>
        <v>3</v>
      </c>
    </row>
    <row r="1448" spans="76:137" x14ac:dyDescent="0.25">
      <c r="BX1448" s="110"/>
      <c r="BY1448" s="113">
        <v>724</v>
      </c>
      <c r="CA1448" s="110"/>
      <c r="EE1448" s="108">
        <f>+IF(MID($J$10,1,10)=MID($EE$2,1,10),3,1)</f>
        <v>3</v>
      </c>
      <c r="EG1448" s="108">
        <f>+IF(MID($J$10,1,10)=MID($EE$2,1,10),3,1)</f>
        <v>3</v>
      </c>
    </row>
    <row r="1449" spans="76:137" x14ac:dyDescent="0.25">
      <c r="BX1449" s="110"/>
      <c r="BY1449" s="113">
        <v>156</v>
      </c>
      <c r="CA1449" s="110"/>
      <c r="EE1449" s="108">
        <f>+IF(MID($J$10,1,10)=MID($EE$2,1,10),0,1)</f>
        <v>0</v>
      </c>
      <c r="EG1449" s="108">
        <f>+IF(MID($J$10,1,10)=MID($EE$2,1,10),0,1)</f>
        <v>0</v>
      </c>
    </row>
    <row r="1450" spans="76:137" x14ac:dyDescent="0.25">
      <c r="BX1450" s="110"/>
      <c r="BY1450" s="113">
        <v>155</v>
      </c>
      <c r="CA1450" s="110"/>
      <c r="EE1450" s="108">
        <f>+IF(MID($J$10,1,10)=MID($EE$2,1,10),1,2)</f>
        <v>1</v>
      </c>
      <c r="EG1450" s="108">
        <f>+IF(MID($J$10,1,10)=MID($EE$2,1,10),1,2)</f>
        <v>1</v>
      </c>
    </row>
    <row r="1451" spans="76:137" x14ac:dyDescent="0.25">
      <c r="BX1451" s="110"/>
      <c r="BY1451" s="113">
        <v>114</v>
      </c>
      <c r="CA1451" s="110"/>
      <c r="EE1451" s="108">
        <f>+IF(MID($J$10,1,10)=MID($EE$2,1,10),3,1)</f>
        <v>3</v>
      </c>
      <c r="EG1451" s="108">
        <f>+IF(MID($J$10,1,10)=MID($EE$2,1,10),3,1)</f>
        <v>3</v>
      </c>
    </row>
    <row r="1452" spans="76:137" x14ac:dyDescent="0.25">
      <c r="BX1452" s="110"/>
      <c r="BY1452" s="113">
        <v>991</v>
      </c>
      <c r="CA1452" s="110"/>
      <c r="EE1452" s="108">
        <f>+IF(MID($J$10,1,10)=MID($EE$2,1,10),3,1)</f>
        <v>3</v>
      </c>
      <c r="EG1452" s="108">
        <f>+IF(MID($J$10,1,10)=MID($EE$2,1,10),3,1)</f>
        <v>3</v>
      </c>
    </row>
    <row r="1453" spans="76:137" x14ac:dyDescent="0.25">
      <c r="BX1453" s="110"/>
      <c r="BY1453" s="113">
        <v>178</v>
      </c>
      <c r="CA1453" s="110"/>
      <c r="EE1453" s="108">
        <f>+IF(MID($J$10,1,10)=MID($EE$2,1,10),0,1)</f>
        <v>0</v>
      </c>
      <c r="EG1453" s="108">
        <f>+IF(MID($J$10,1,10)=MID($EE$2,1,10),0,1)</f>
        <v>0</v>
      </c>
    </row>
    <row r="1454" spans="76:137" x14ac:dyDescent="0.25">
      <c r="BX1454" s="110"/>
      <c r="BY1454" s="113">
        <v>498</v>
      </c>
      <c r="CA1454" s="110"/>
      <c r="EE1454" s="108">
        <f>+IF(MID($J$10,1,10)=MID($EE$2,1,10),3,1)</f>
        <v>3</v>
      </c>
      <c r="EG1454" s="108">
        <f>+IF(MID($J$10,1,10)=MID($EE$2,1,10),3,1)</f>
        <v>3</v>
      </c>
    </row>
    <row r="1455" spans="76:137" x14ac:dyDescent="0.25">
      <c r="BX1455" s="110"/>
      <c r="BY1455" s="113">
        <v>205</v>
      </c>
      <c r="CA1455" s="110"/>
      <c r="EE1455" s="108">
        <f>+IF(MID($J$10,1,10)=MID($EE$2,1,10),3,1)</f>
        <v>3</v>
      </c>
      <c r="EG1455" s="108">
        <f>+IF(MID($J$10,1,10)=MID($EE$2,1,10),3,1)</f>
        <v>3</v>
      </c>
    </row>
    <row r="1456" spans="76:137" x14ac:dyDescent="0.25">
      <c r="BX1456" s="110"/>
      <c r="BY1456" s="113">
        <v>7</v>
      </c>
      <c r="CA1456" s="110"/>
      <c r="EE1456" s="108">
        <f>+IF(MID($J$10,1,10)=MID($EE$2,1,10),3,1)</f>
        <v>3</v>
      </c>
      <c r="EG1456" s="108">
        <f>+IF(MID($J$10,1,10)=MID($EE$2,1,10),3,1)</f>
        <v>3</v>
      </c>
    </row>
    <row r="1457" spans="76:137" x14ac:dyDescent="0.25">
      <c r="BX1457" s="110"/>
      <c r="BY1457" s="113">
        <v>123</v>
      </c>
      <c r="CA1457" s="110"/>
      <c r="EE1457" s="108">
        <f>+IF(MID($J$10,1,10)=MID($EE$2,1,10),1,2)</f>
        <v>1</v>
      </c>
      <c r="EG1457" s="108">
        <f>+IF(MID($J$10,1,10)=MID($EE$2,1,10),1,2)</f>
        <v>1</v>
      </c>
    </row>
    <row r="1458" spans="76:137" x14ac:dyDescent="0.25">
      <c r="BX1458" s="110"/>
      <c r="BY1458" s="113">
        <v>500</v>
      </c>
      <c r="CA1458" s="110"/>
      <c r="EE1458" s="108">
        <f>+IF(MID($J$11,1,10)=MID($EE$3,1,10),2,1)</f>
        <v>2</v>
      </c>
      <c r="EG1458" s="108">
        <f>+IF(MID($J$11,1,10)=MID($EE$3,1,10),2,1)</f>
        <v>2</v>
      </c>
    </row>
    <row r="1459" spans="76:137" x14ac:dyDescent="0.25">
      <c r="BX1459" s="110"/>
      <c r="BY1459" s="113">
        <v>149</v>
      </c>
      <c r="CA1459" s="110"/>
      <c r="EE1459" s="108">
        <f>+IF(MID($J$10,1,10)=MID($EE$2,1,10),4,1)</f>
        <v>4</v>
      </c>
      <c r="EG1459" s="108">
        <f>+IF(MID($J$10,1,10)=MID($EE$2,1,10),4,1)</f>
        <v>4</v>
      </c>
    </row>
    <row r="1460" spans="76:137" x14ac:dyDescent="0.25">
      <c r="BX1460" s="110"/>
      <c r="BY1460" s="113">
        <v>107</v>
      </c>
      <c r="CA1460" s="110"/>
      <c r="EE1460" s="108">
        <f>+IF(MID($J$10,1,10)=MID($EE$2,1,10),0,1)</f>
        <v>0</v>
      </c>
      <c r="EG1460" s="108">
        <f>+IF(MID($J$10,1,10)=MID($EE$2,1,10),0,1)</f>
        <v>0</v>
      </c>
    </row>
    <row r="1461" spans="76:137" x14ac:dyDescent="0.25">
      <c r="BX1461" s="110"/>
      <c r="BY1461" s="113">
        <v>166</v>
      </c>
      <c r="CA1461" s="110"/>
      <c r="EE1461" s="108">
        <f>+IF(MID($J$11,1,10)=MID($EE$3,1,10),2,1)</f>
        <v>2</v>
      </c>
      <c r="EG1461" s="108">
        <f>+IF(MID($J$11,1,10)=MID($EE$3,1,10),2,1)</f>
        <v>2</v>
      </c>
    </row>
    <row r="1462" spans="76:137" x14ac:dyDescent="0.25">
      <c r="BX1462" s="110"/>
      <c r="BY1462" s="113">
        <v>29</v>
      </c>
      <c r="CA1462" s="110"/>
      <c r="EE1462" s="108">
        <f>+IF(MID($J$11,1,10)=MID($EE$3,1,10),2,1)</f>
        <v>2</v>
      </c>
      <c r="EG1462" s="108">
        <f>+IF(MID($J$11,1,10)=MID($EE$3,1,10),2,1)</f>
        <v>2</v>
      </c>
    </row>
    <row r="1463" spans="76:137" x14ac:dyDescent="0.25">
      <c r="BX1463" s="110"/>
      <c r="BY1463" s="143">
        <v>31</v>
      </c>
      <c r="CA1463" s="110"/>
      <c r="EE1463" s="108">
        <f>+IF(MID($J$10,1,10)=MID($EE$2,1,10),4,1)</f>
        <v>4</v>
      </c>
      <c r="EG1463" s="108">
        <f>+IF(MID($J$10,1,10)=MID($EE$2,1,10),4,1)</f>
        <v>4</v>
      </c>
    </row>
    <row r="1464" spans="76:137" x14ac:dyDescent="0.25">
      <c r="BX1464" s="110"/>
      <c r="BY1464" s="113">
        <v>145</v>
      </c>
      <c r="CA1464" s="110"/>
      <c r="EE1464" s="108">
        <f>+IF(MID($J$11,1,10)=MID($EE$3,1,10),2,1)</f>
        <v>2</v>
      </c>
      <c r="EG1464" s="108">
        <f>+IF(MID($J$11,1,10)=MID($EE$3,1,10),2,1)</f>
        <v>2</v>
      </c>
    </row>
    <row r="1465" spans="76:137" x14ac:dyDescent="0.25">
      <c r="BX1465" s="111"/>
      <c r="BY1465" s="113">
        <v>130</v>
      </c>
      <c r="CA1465" s="111"/>
      <c r="EE1465" s="108">
        <f>+IF(MID($J$13,1,10)=MID($EE$5,1,10),0,1)</f>
        <v>0</v>
      </c>
      <c r="EF1465" s="139">
        <v>40916</v>
      </c>
      <c r="EG1465" s="108">
        <f>+IF(MID($J$13,1,10)=MID($EE$5,1,10),0,1)</f>
        <v>0</v>
      </c>
    </row>
    <row r="1466" spans="76:137" x14ac:dyDescent="0.25">
      <c r="BX1466" s="110"/>
      <c r="BY1466" s="113">
        <v>140</v>
      </c>
      <c r="CA1466" s="110"/>
      <c r="EE1466" s="108">
        <f>+IF(MID($J$10,1,10)=MID($EE$2,1,10),1,2)</f>
        <v>1</v>
      </c>
      <c r="EG1466" s="108">
        <f>+IF(MID($J$10,1,10)=MID($EE$2,1,10),1,2)</f>
        <v>1</v>
      </c>
    </row>
    <row r="1467" spans="76:137" x14ac:dyDescent="0.25">
      <c r="BX1467" s="110"/>
      <c r="BY1467" s="113">
        <v>159</v>
      </c>
      <c r="CA1467" s="110"/>
      <c r="EE1467" s="108">
        <f>+IF(MID($J$10,1,10)=MID($EE$2,1,10),3,1)</f>
        <v>3</v>
      </c>
      <c r="EG1467" s="108">
        <f>+IF(MID($J$10,1,10)=MID($EE$2,1,10),3,1)</f>
        <v>3</v>
      </c>
    </row>
    <row r="1468" spans="76:137" x14ac:dyDescent="0.25">
      <c r="BX1468" s="110"/>
      <c r="BY1468" s="113">
        <v>156</v>
      </c>
      <c r="CA1468" s="110"/>
      <c r="EE1468" s="108">
        <f>+IF(MID($J$10,1,10)=MID($EE$2,1,10),1,2)</f>
        <v>1</v>
      </c>
      <c r="EG1468" s="108">
        <f>+IF(MID($J$10,1,10)=MID($EE$2,1,10),1,2)</f>
        <v>1</v>
      </c>
    </row>
    <row r="1469" spans="76:137" x14ac:dyDescent="0.25">
      <c r="BX1469" s="110"/>
      <c r="BY1469" s="113">
        <v>120</v>
      </c>
      <c r="CA1469" s="110"/>
      <c r="EE1469" s="108">
        <f>+IF(MID($J$11,1,10)=MID($EE$3,1,10),2,1)</f>
        <v>2</v>
      </c>
      <c r="EG1469" s="108">
        <f>+IF(MID($J$11,1,10)=MID($EE$3,1,10),2,1)</f>
        <v>2</v>
      </c>
    </row>
    <row r="1470" spans="76:137" x14ac:dyDescent="0.25">
      <c r="BX1470" s="110"/>
      <c r="BY1470" s="113">
        <v>202</v>
      </c>
      <c r="CA1470" s="110"/>
      <c r="EE1470" s="108">
        <f>+IF(MID($J$10,1,10)=MID($EE$2,1,10),1,2)</f>
        <v>1</v>
      </c>
      <c r="EG1470" s="108">
        <f>+IF(MID($J$10,1,10)=MID($EE$2,1,10),1,2)</f>
        <v>1</v>
      </c>
    </row>
    <row r="1471" spans="76:137" x14ac:dyDescent="0.25">
      <c r="BX1471" s="110"/>
      <c r="BY1471" s="113">
        <v>183</v>
      </c>
      <c r="CA1471" s="110"/>
      <c r="EE1471" s="108">
        <f>+IF(MID($J$10,1,10)=MID($EE$2,1,10),0,1)</f>
        <v>0</v>
      </c>
      <c r="EG1471" s="108">
        <f>+IF(MID($J$10,1,10)=MID($EE$2,1,10),0,1)</f>
        <v>0</v>
      </c>
    </row>
    <row r="1472" spans="76:137" x14ac:dyDescent="0.25">
      <c r="BX1472" s="110"/>
      <c r="BY1472" s="113">
        <v>128</v>
      </c>
      <c r="CA1472" s="110"/>
      <c r="EE1472" s="108">
        <f>+IF(MID($J$10,1,10)=MID($EE$2,1,10),0,1)</f>
        <v>0</v>
      </c>
      <c r="EG1472" s="108">
        <f>+IF(MID($J$10,1,10)=MID($EE$2,1,10),0,1)</f>
        <v>0</v>
      </c>
    </row>
    <row r="1473" spans="76:137" x14ac:dyDescent="0.25">
      <c r="BX1473" s="110"/>
      <c r="BY1473" s="113">
        <v>139</v>
      </c>
      <c r="CA1473" s="110"/>
      <c r="EE1473" s="108">
        <f>+IF(MID($J$10,1,10)=MID($EE$2,1,10),0,1)</f>
        <v>0</v>
      </c>
      <c r="EG1473" s="108">
        <f>+IF(MID($J$10,1,10)=MID($EE$2,1,10),0,1)</f>
        <v>0</v>
      </c>
    </row>
    <row r="1474" spans="76:137" x14ac:dyDescent="0.25">
      <c r="BX1474" s="110"/>
      <c r="BY1474" s="113">
        <v>157</v>
      </c>
      <c r="CA1474" s="110"/>
      <c r="EE1474" s="108">
        <f>+IF(MID($J$10,1,10)=MID($EE$2,1,10),1,2)</f>
        <v>1</v>
      </c>
      <c r="EG1474" s="108">
        <f>+IF(MID($J$10,1,10)=MID($EE$2,1,10),1,2)</f>
        <v>1</v>
      </c>
    </row>
    <row r="1475" spans="76:137" x14ac:dyDescent="0.25">
      <c r="BX1475" s="110"/>
      <c r="BY1475" s="113">
        <v>128</v>
      </c>
      <c r="CA1475" s="110"/>
      <c r="EE1475" s="108">
        <f>+IF(MID($J$10,1,10)=MID($EE$2,1,10),1,2)</f>
        <v>1</v>
      </c>
      <c r="EG1475" s="108">
        <f>+IF(MID($J$10,1,10)=MID($EE$2,1,10),1,2)</f>
        <v>1</v>
      </c>
    </row>
    <row r="1476" spans="76:137" x14ac:dyDescent="0.25">
      <c r="BX1476" s="110"/>
      <c r="BY1476" s="113">
        <v>188</v>
      </c>
      <c r="CA1476" s="110"/>
      <c r="EE1476" s="108">
        <f>+IF(MID($J$10,1,10)=MID($EE$2,1,10),3,1)</f>
        <v>3</v>
      </c>
      <c r="EG1476" s="108">
        <f>+IF(MID($J$10,1,10)=MID($EE$2,1,10),3,1)</f>
        <v>3</v>
      </c>
    </row>
    <row r="1477" spans="76:137" x14ac:dyDescent="0.25">
      <c r="BX1477" s="110"/>
      <c r="BY1477" s="113">
        <v>192</v>
      </c>
      <c r="CA1477" s="110"/>
      <c r="EE1477" s="108">
        <f>+IF(MID($J$10,1,10)=MID($EE$2,1,10),3,1)</f>
        <v>3</v>
      </c>
      <c r="EG1477" s="108">
        <f>+IF(MID($J$10,1,10)=MID($EE$2,1,10),3,1)</f>
        <v>3</v>
      </c>
    </row>
    <row r="1478" spans="76:137" x14ac:dyDescent="0.25">
      <c r="BX1478" s="110"/>
      <c r="BY1478" s="113">
        <v>117</v>
      </c>
      <c r="CA1478" s="110"/>
      <c r="EE1478" s="108">
        <f>+IF(MID($J$10,1,10)=MID($EE$2,1,10),3,1)</f>
        <v>3</v>
      </c>
      <c r="EG1478" s="108">
        <f>+IF(MID($J$10,1,10)=MID($EE$2,1,10),3,1)</f>
        <v>3</v>
      </c>
    </row>
    <row r="1479" spans="76:137" x14ac:dyDescent="0.25">
      <c r="BX1479" s="110"/>
      <c r="BY1479" s="113">
        <v>134</v>
      </c>
      <c r="CA1479" s="110"/>
      <c r="EE1479" s="108">
        <f>+IF(MID($J$10,1,10)=MID($EE$2,1,10),0,1)</f>
        <v>0</v>
      </c>
      <c r="EG1479" s="108">
        <f>+IF(MID($J$10,1,10)=MID($EE$2,1,10),0,1)</f>
        <v>0</v>
      </c>
    </row>
    <row r="1480" spans="76:137" x14ac:dyDescent="0.25">
      <c r="BX1480" s="110"/>
      <c r="BY1480" s="113">
        <v>132</v>
      </c>
      <c r="CA1480" s="110"/>
      <c r="EE1480" s="108">
        <f>+IF(MID($J$10,1,10)=MID($EE$2,1,10),1,2)</f>
        <v>1</v>
      </c>
      <c r="EG1480" s="108">
        <f>+IF(MID($J$10,1,10)=MID($EE$2,1,10),1,2)</f>
        <v>1</v>
      </c>
    </row>
    <row r="1481" spans="76:137" x14ac:dyDescent="0.25">
      <c r="BX1481" s="110"/>
      <c r="BY1481" s="113">
        <v>148</v>
      </c>
      <c r="CA1481" s="110"/>
      <c r="EE1481" s="108">
        <f>+IF(MID($J$10,1,10)=MID($EE$2,1,10),3,1)</f>
        <v>3</v>
      </c>
      <c r="EG1481" s="108">
        <f>+IF(MID($J$10,1,10)=MID($EE$2,1,10),3,1)</f>
        <v>3</v>
      </c>
    </row>
    <row r="1482" spans="76:137" x14ac:dyDescent="0.25">
      <c r="BX1482" s="110"/>
      <c r="BY1482" s="113">
        <v>136</v>
      </c>
      <c r="CA1482" s="110"/>
      <c r="EE1482" s="108">
        <f>+IF(MID($J$10,1,10)=MID($EE$2,1,10),3,1)</f>
        <v>3</v>
      </c>
      <c r="EG1482" s="108">
        <f>+IF(MID($J$10,1,10)=MID($EE$2,1,10),3,1)</f>
        <v>3</v>
      </c>
    </row>
    <row r="1483" spans="76:137" x14ac:dyDescent="0.25">
      <c r="BX1483" s="110"/>
      <c r="BY1483" s="113">
        <v>137</v>
      </c>
      <c r="CA1483" s="110"/>
      <c r="EE1483" s="108">
        <f>+IF(MID($J$10,1,10)=MID($EE$2,1,10),0,1)</f>
        <v>0</v>
      </c>
      <c r="EG1483" s="108">
        <f>+IF(MID($J$10,1,10)=MID($EE$2,1,10),0,1)</f>
        <v>0</v>
      </c>
    </row>
    <row r="1484" spans="76:137" x14ac:dyDescent="0.25">
      <c r="BX1484" s="110"/>
      <c r="BY1484" s="113">
        <v>207</v>
      </c>
      <c r="CA1484" s="110"/>
      <c r="EE1484" s="108">
        <f>+IF(MID($J$10,1,10)=MID($EE$2,1,10),3,1)</f>
        <v>3</v>
      </c>
      <c r="EG1484" s="108">
        <f>+IF(MID($J$10,1,10)=MID($EE$2,1,10),3,1)</f>
        <v>3</v>
      </c>
    </row>
    <row r="1485" spans="76:137" x14ac:dyDescent="0.25">
      <c r="BX1485" s="110"/>
      <c r="BY1485" s="108">
        <v>5</v>
      </c>
      <c r="CA1485" s="110"/>
      <c r="EE1485" s="108">
        <f>+IF(MID($J$10,1,10)=MID($EE$2,1,10),3,1)</f>
        <v>3</v>
      </c>
      <c r="EG1485" s="108">
        <f>+IF(MID($J$10,1,10)=MID($EE$2,1,10),3,1)</f>
        <v>3</v>
      </c>
    </row>
    <row r="1486" spans="76:137" x14ac:dyDescent="0.25">
      <c r="BX1486" s="110"/>
      <c r="BY1486" s="113">
        <v>176</v>
      </c>
      <c r="CA1486" s="110"/>
      <c r="EE1486" s="108">
        <f>+IF(MID($J$10,1,10)=MID($EE$2,1,10),3,1)</f>
        <v>3</v>
      </c>
      <c r="EG1486" s="108">
        <f>+IF(MID($J$10,1,10)=MID($EE$2,1,10),3,1)</f>
        <v>3</v>
      </c>
    </row>
    <row r="1487" spans="76:137" x14ac:dyDescent="0.25">
      <c r="BX1487" s="110"/>
      <c r="BY1487" s="113">
        <v>156</v>
      </c>
      <c r="CA1487" s="110"/>
      <c r="EE1487" s="108">
        <f>+IF(MID($J$10,1,10)=MID($EE$2,1,10),1,2)</f>
        <v>1</v>
      </c>
      <c r="EG1487" s="108">
        <f>+IF(MID($J$10,1,10)=MID($EE$2,1,10),1,2)</f>
        <v>1</v>
      </c>
    </row>
    <row r="1488" spans="76:137" x14ac:dyDescent="0.25">
      <c r="BX1488" s="110"/>
      <c r="BY1488" s="113">
        <v>140</v>
      </c>
      <c r="CA1488" s="110"/>
      <c r="EE1488" s="108">
        <f>+IF(MID($J$11,1,10)=MID($EE$3,1,10),2,1)</f>
        <v>2</v>
      </c>
      <c r="EG1488" s="108">
        <f>+IF(MID($J$11,1,10)=MID($EE$3,1,10),2,1)</f>
        <v>2</v>
      </c>
    </row>
    <row r="1489" spans="76:137" x14ac:dyDescent="0.25">
      <c r="BX1489" s="110"/>
      <c r="BY1489" s="113">
        <v>112</v>
      </c>
      <c r="CA1489" s="110"/>
      <c r="EE1489" s="108">
        <f>+IF(MID($J$10,1,10)=MID($EE$2,1,10),4,1)</f>
        <v>4</v>
      </c>
      <c r="EG1489" s="108">
        <f>+IF(MID($J$10,1,10)=MID($EE$2,1,10),4,1)</f>
        <v>4</v>
      </c>
    </row>
    <row r="1490" spans="76:137" x14ac:dyDescent="0.25">
      <c r="BX1490" s="110"/>
      <c r="BY1490" s="113">
        <v>126</v>
      </c>
      <c r="CA1490" s="110"/>
      <c r="EE1490" s="108">
        <f>+IF(MID($J$13,1,10)=MID($EE$5,1,10),1,2)</f>
        <v>1</v>
      </c>
      <c r="EF1490" s="137" t="s">
        <v>224</v>
      </c>
      <c r="EG1490" s="108">
        <f>+IF(MID($J$13,1,10)=MID($EE$5,1,10),1,2)</f>
        <v>1</v>
      </c>
    </row>
    <row r="1491" spans="76:137" x14ac:dyDescent="0.25">
      <c r="BX1491" s="110"/>
      <c r="BY1491" s="113">
        <v>172</v>
      </c>
      <c r="CA1491" s="110"/>
      <c r="EE1491" s="108">
        <f>+IF(MID($J$11,1,10)=MID($EE$3,1,10),2,1)</f>
        <v>2</v>
      </c>
      <c r="EG1491" s="108">
        <f>+IF(MID($J$11,1,10)=MID($EE$3,1,10),2,1)</f>
        <v>2</v>
      </c>
    </row>
    <row r="1492" spans="76:137" x14ac:dyDescent="0.25">
      <c r="BX1492" s="110"/>
      <c r="BY1492" s="113">
        <v>185</v>
      </c>
      <c r="CA1492" s="110"/>
      <c r="EE1492" s="108">
        <f>+IF(MID($J$11,1,10)=MID($EE$3,1,10),2,1)</f>
        <v>2</v>
      </c>
      <c r="EG1492" s="108">
        <f>+IF(MID($J$11,1,10)=MID($EE$3,1,10),2,1)</f>
        <v>2</v>
      </c>
    </row>
    <row r="1493" spans="76:137" x14ac:dyDescent="0.25">
      <c r="BX1493" s="110"/>
      <c r="BY1493" s="113">
        <v>158</v>
      </c>
      <c r="CA1493" s="110"/>
      <c r="EE1493" s="108">
        <f>+IF(MID($J$10,1,10)=MID($EE$2,1,10),4,1)</f>
        <v>4</v>
      </c>
      <c r="EG1493" s="108">
        <f>+IF(MID($J$10,1,10)=MID($EE$2,1,10),4,1)</f>
        <v>4</v>
      </c>
    </row>
    <row r="1494" spans="76:137" x14ac:dyDescent="0.25">
      <c r="BX1494" s="110"/>
      <c r="BY1494" s="113">
        <v>145</v>
      </c>
      <c r="CA1494" s="110"/>
      <c r="EE1494" s="108">
        <f>+IF(MID($J$11,1,10)=MID($EE$3,1,10),2,1)</f>
        <v>2</v>
      </c>
      <c r="EG1494" s="108">
        <f>+IF(MID($J$11,1,10)=MID($EE$3,1,10),2,1)</f>
        <v>2</v>
      </c>
    </row>
    <row r="1495" spans="76:137" x14ac:dyDescent="0.25">
      <c r="BX1495" s="110"/>
      <c r="BY1495" s="113">
        <v>133</v>
      </c>
      <c r="CA1495" s="110"/>
      <c r="EE1495" s="108">
        <f>+IF(MID($J$10,1,10)=MID($EE$2,1,10),4,1)</f>
        <v>4</v>
      </c>
      <c r="EG1495" s="108">
        <f>+IF(MID($J$10,1,10)=MID($EE$2,1,10),4,1)</f>
        <v>4</v>
      </c>
    </row>
    <row r="1496" spans="76:137" x14ac:dyDescent="0.25">
      <c r="BX1496" s="110"/>
      <c r="BY1496" s="108">
        <v>40</v>
      </c>
      <c r="CA1496" s="110"/>
      <c r="EE1496" s="108">
        <f>+IF(MID($J$10,1,10)=MID($EE$2,1,10),1,2)</f>
        <v>1</v>
      </c>
      <c r="EG1496" s="108">
        <f>+IF(MID($J$10,1,10)=MID($EE$2,1,10),1,2)</f>
        <v>1</v>
      </c>
    </row>
    <row r="1497" spans="76:137" x14ac:dyDescent="0.25">
      <c r="BX1497" s="110"/>
      <c r="BY1497" s="108">
        <v>11</v>
      </c>
      <c r="CA1497" s="110"/>
      <c r="EE1497" s="108">
        <f>+IF(MID($J$10,1,10)=MID($EE$2,1,10),3,1)</f>
        <v>3</v>
      </c>
      <c r="EG1497" s="108">
        <f>+IF(MID($J$10,1,10)=MID($EE$2,1,10),3,1)</f>
        <v>3</v>
      </c>
    </row>
    <row r="1498" spans="76:137" x14ac:dyDescent="0.25">
      <c r="BX1498" s="110"/>
      <c r="BY1498" s="113">
        <v>1066</v>
      </c>
      <c r="CA1498" s="110"/>
      <c r="EE1498" s="108">
        <f>+IF(MID($J$10,1,10)=MID($EE$2,1,10),1,2)</f>
        <v>1</v>
      </c>
      <c r="EG1498" s="108">
        <f>+IF(MID($J$10,1,10)=MID($EE$2,1,10),1,2)</f>
        <v>1</v>
      </c>
    </row>
    <row r="1499" spans="76:137" x14ac:dyDescent="0.25">
      <c r="BX1499" s="110"/>
      <c r="BY1499" s="113">
        <v>183</v>
      </c>
      <c r="CA1499" s="110"/>
      <c r="EE1499" s="108">
        <f>+IF(MID($J$11,1,10)=MID($EE$3,1,10),2,1)</f>
        <v>2</v>
      </c>
      <c r="EG1499" s="108">
        <f>+IF(MID($J$11,1,10)=MID($EE$3,1,10),2,1)</f>
        <v>2</v>
      </c>
    </row>
    <row r="1500" spans="76:137" x14ac:dyDescent="0.25">
      <c r="BX1500" s="110"/>
      <c r="BY1500" s="113">
        <v>308</v>
      </c>
      <c r="CA1500" s="110"/>
      <c r="EE1500" s="108">
        <f>+IF(MID($J$10,1,10)=MID($EE$2,1,10),1,2)</f>
        <v>1</v>
      </c>
      <c r="EG1500" s="108">
        <f>+IF(MID($J$10,1,10)=MID($EE$2,1,10),1,2)</f>
        <v>1</v>
      </c>
    </row>
    <row r="1501" spans="76:137" x14ac:dyDescent="0.25">
      <c r="BX1501" s="110"/>
      <c r="BY1501" s="113">
        <v>157</v>
      </c>
      <c r="CA1501" s="110"/>
      <c r="EE1501" s="108">
        <f>+IF(MID($J$10,1,10)=MID($EE$2,1,10),0,1)</f>
        <v>0</v>
      </c>
      <c r="EG1501" s="108">
        <f>+IF(MID($J$10,1,10)=MID($EE$2,1,10),0,1)</f>
        <v>0</v>
      </c>
    </row>
    <row r="1502" spans="76:137" x14ac:dyDescent="0.25">
      <c r="BX1502" s="110"/>
      <c r="BY1502" s="113">
        <v>980</v>
      </c>
      <c r="CA1502" s="110"/>
      <c r="EE1502" s="108">
        <f>+IF(MID($J$10,1,10)=MID($EE$2,1,10),0,1)</f>
        <v>0</v>
      </c>
      <c r="EG1502" s="108">
        <f>+IF(MID($J$10,1,10)=MID($EE$2,1,10),0,1)</f>
        <v>0</v>
      </c>
    </row>
    <row r="1503" spans="76:137" x14ac:dyDescent="0.25">
      <c r="BX1503" s="110"/>
      <c r="BY1503" s="113">
        <v>123</v>
      </c>
      <c r="CA1503" s="110"/>
      <c r="EE1503" s="108">
        <f>+IF(MID($J$10,1,10)=MID($EE$2,1,10),0,1)</f>
        <v>0</v>
      </c>
      <c r="EG1503" s="108">
        <f>+IF(MID($J$10,1,10)=MID($EE$2,1,10),0,1)</f>
        <v>0</v>
      </c>
    </row>
    <row r="1504" spans="76:137" x14ac:dyDescent="0.25">
      <c r="BX1504" s="110"/>
      <c r="BY1504" s="113">
        <v>845</v>
      </c>
      <c r="CA1504" s="110"/>
      <c r="EE1504" s="108">
        <f>+IF(MID($J$10,1,10)=MID($EE$2,1,10),1,2)</f>
        <v>1</v>
      </c>
      <c r="EG1504" s="108">
        <f>+IF(MID($J$10,1,10)=MID($EE$2,1,10),1,2)</f>
        <v>1</v>
      </c>
    </row>
    <row r="1505" spans="76:137" x14ac:dyDescent="0.25">
      <c r="BX1505" s="110"/>
      <c r="BY1505" s="113">
        <v>150</v>
      </c>
      <c r="CA1505" s="110"/>
      <c r="EE1505" s="108">
        <f>+IF(MID($J$10,1,10)=MID($EE$2,1,10),1,2)</f>
        <v>1</v>
      </c>
      <c r="EG1505" s="108">
        <f>+IF(MID($J$10,1,10)=MID($EE$2,1,10),1,2)</f>
        <v>1</v>
      </c>
    </row>
    <row r="1506" spans="76:137" x14ac:dyDescent="0.25">
      <c r="BX1506" s="110"/>
      <c r="BY1506" s="113">
        <v>227</v>
      </c>
      <c r="CA1506" s="110"/>
      <c r="EE1506" s="108">
        <f>+IF(MID($J$10,1,10)=MID($EE$2,1,10),3,1)</f>
        <v>3</v>
      </c>
      <c r="EG1506" s="108">
        <f>+IF(MID($J$10,1,10)=MID($EE$2,1,10),3,1)</f>
        <v>3</v>
      </c>
    </row>
    <row r="1507" spans="76:137" x14ac:dyDescent="0.25">
      <c r="BX1507" s="110"/>
      <c r="BY1507" s="113">
        <v>138</v>
      </c>
      <c r="CA1507" s="110"/>
      <c r="EE1507" s="108">
        <f>+IF(MID($J$10,1,10)=MID($EE$2,1,10),3,1)</f>
        <v>3</v>
      </c>
      <c r="EG1507" s="108">
        <f>+IF(MID($J$10,1,10)=MID($EE$2,1,10),3,1)</f>
        <v>3</v>
      </c>
    </row>
    <row r="1508" spans="76:137" x14ac:dyDescent="0.25">
      <c r="BX1508" s="110"/>
      <c r="BY1508" s="113">
        <v>239</v>
      </c>
      <c r="CA1508" s="110"/>
      <c r="EE1508" s="108">
        <f>+IF(MID($J$10,1,10)=MID($EE$2,1,10),3,1)</f>
        <v>3</v>
      </c>
      <c r="EG1508" s="108">
        <f>+IF(MID($J$10,1,10)=MID($EE$2,1,10),3,1)</f>
        <v>3</v>
      </c>
    </row>
    <row r="1509" spans="76:137" x14ac:dyDescent="0.25">
      <c r="BX1509" s="110"/>
      <c r="BY1509" s="108">
        <v>28</v>
      </c>
      <c r="CA1509" s="110"/>
      <c r="EE1509" s="108">
        <f>+IF(MID($J$10,1,10)=MID($EE$2,1,10),0,1)</f>
        <v>0</v>
      </c>
      <c r="EG1509" s="108">
        <f>+IF(MID($J$10,1,10)=MID($EE$2,1,10),0,1)</f>
        <v>0</v>
      </c>
    </row>
    <row r="1510" spans="76:137" x14ac:dyDescent="0.25">
      <c r="BX1510" s="110"/>
      <c r="BY1510" s="113">
        <v>998</v>
      </c>
      <c r="CA1510" s="110"/>
      <c r="EE1510" s="108">
        <f>+IF(MID($J$10,1,10)=MID($EE$2,1,10),1,2)</f>
        <v>1</v>
      </c>
      <c r="EG1510" s="108">
        <f>+IF(MID($J$10,1,10)=MID($EE$2,1,10),1,2)</f>
        <v>1</v>
      </c>
    </row>
    <row r="1511" spans="76:137" x14ac:dyDescent="0.25">
      <c r="BX1511" s="110"/>
      <c r="BY1511" s="113">
        <v>200</v>
      </c>
      <c r="CA1511" s="110"/>
      <c r="EE1511" s="108">
        <f>+IF(MID($J$10,1,10)=MID($EE$2,1,10),3,1)</f>
        <v>3</v>
      </c>
      <c r="EG1511" s="108">
        <f>+IF(MID($J$10,1,10)=MID($EE$2,1,10),3,1)</f>
        <v>3</v>
      </c>
    </row>
    <row r="1512" spans="76:137" x14ac:dyDescent="0.25">
      <c r="BX1512" s="110"/>
      <c r="BY1512" s="113">
        <v>394</v>
      </c>
      <c r="CA1512" s="110"/>
      <c r="EE1512" s="108">
        <f>+IF(MID($J$10,1,10)=MID($EE$2,1,10),3,1)</f>
        <v>3</v>
      </c>
      <c r="EF1512" s="137" t="s">
        <v>239</v>
      </c>
      <c r="EG1512" s="108">
        <f>+IF(MID($J$10,1,10)=MID($EE$2,1,10),3,1)</f>
        <v>3</v>
      </c>
    </row>
    <row r="1513" spans="76:137" x14ac:dyDescent="0.25">
      <c r="BX1513" s="110"/>
      <c r="BY1513" s="113">
        <v>157</v>
      </c>
      <c r="CA1513" s="110"/>
      <c r="EE1513" s="108">
        <f>+IF(MID($J$10,1,10)=MID($EE$2,1,10),0,1)</f>
        <v>0</v>
      </c>
      <c r="EG1513" s="108">
        <f>+IF(MID($J$10,1,10)=MID($EE$2,1,10),0,1)</f>
        <v>0</v>
      </c>
    </row>
    <row r="1514" spans="76:137" x14ac:dyDescent="0.25">
      <c r="BX1514" s="110"/>
      <c r="BY1514" s="113">
        <v>903</v>
      </c>
      <c r="CA1514" s="110"/>
      <c r="EE1514" s="108">
        <f>+IF(MID($J$10,1,10)=MID($EE$2,1,10),3,1)</f>
        <v>3</v>
      </c>
      <c r="EG1514" s="108">
        <f>+IF(MID($J$10,1,10)=MID($EE$2,1,10),3,1)</f>
        <v>3</v>
      </c>
    </row>
    <row r="1515" spans="76:137" x14ac:dyDescent="0.25">
      <c r="BX1515" s="110"/>
      <c r="BY1515" s="113">
        <v>1</v>
      </c>
      <c r="CA1515" s="110"/>
      <c r="EE1515" s="108">
        <f>+IF(MID($J$10,1,10)=MID($EE$2,1,10),3,1)</f>
        <v>3</v>
      </c>
      <c r="EG1515" s="108">
        <f>+IF(MID($J$10,1,10)=MID($EE$2,1,10),3,1)</f>
        <v>3</v>
      </c>
    </row>
    <row r="1516" spans="76:137" x14ac:dyDescent="0.25">
      <c r="BX1516" s="110"/>
      <c r="BY1516" s="113">
        <v>1072</v>
      </c>
      <c r="CA1516" s="110"/>
      <c r="EE1516" s="108">
        <f>+IF(MID($J$10,1,10)=MID($EE$2,1,10),3,1)</f>
        <v>3</v>
      </c>
      <c r="EG1516" s="108">
        <f>+IF(MID($J$10,1,10)=MID($EE$2,1,10),3,1)</f>
        <v>3</v>
      </c>
    </row>
    <row r="1517" spans="76:137" x14ac:dyDescent="0.25">
      <c r="BX1517" s="110"/>
      <c r="BY1517" s="113">
        <v>207</v>
      </c>
      <c r="CA1517" s="110"/>
      <c r="EE1517" s="108">
        <f>+IF(MID($J$10,1,10)=MID($EE$2,1,10),1,2)</f>
        <v>1</v>
      </c>
      <c r="EG1517" s="108">
        <f>+IF(MID($J$10,1,10)=MID($EE$2,1,10),1,2)</f>
        <v>1</v>
      </c>
    </row>
    <row r="1518" spans="76:137" x14ac:dyDescent="0.25">
      <c r="BX1518" s="110"/>
      <c r="BY1518" s="113">
        <v>874</v>
      </c>
      <c r="CA1518" s="110"/>
      <c r="EE1518" s="108">
        <f>+IF(MID($J$11,1,10)=MID($EE$3,1,10),2,1)</f>
        <v>2</v>
      </c>
      <c r="EG1518" s="108">
        <f>+IF(MID($J$11,1,10)=MID($EE$3,1,10),2,1)</f>
        <v>2</v>
      </c>
    </row>
    <row r="1519" spans="76:137" x14ac:dyDescent="0.25">
      <c r="BX1519" s="110"/>
      <c r="BY1519" s="113">
        <v>136</v>
      </c>
      <c r="CA1519" s="110"/>
      <c r="EE1519" s="108">
        <f>+IF(MID($J$10,1,10)=MID($EE$2,1,10),4,1)</f>
        <v>4</v>
      </c>
      <c r="EG1519" s="108">
        <f>+IF(MID($J$10,1,10)=MID($EE$2,1,10),4,1)</f>
        <v>4</v>
      </c>
    </row>
    <row r="1520" spans="76:137" x14ac:dyDescent="0.25">
      <c r="BX1520" s="110"/>
      <c r="BY1520" s="113">
        <v>122</v>
      </c>
      <c r="CA1520" s="110"/>
      <c r="EE1520" s="108">
        <f>+IF(MID($J$10,1,10)=MID($EE$2,1,10),0,1)</f>
        <v>0</v>
      </c>
      <c r="EG1520" s="108">
        <f>+IF(MID($J$10,1,10)=MID($EE$2,1,10),0,1)</f>
        <v>0</v>
      </c>
    </row>
    <row r="1521" spans="76:137" x14ac:dyDescent="0.25">
      <c r="BX1521" s="110"/>
      <c r="BY1521" s="113">
        <v>726</v>
      </c>
      <c r="CA1521" s="110"/>
      <c r="EE1521" s="108">
        <f>+IF(MID($J$11,1,10)=MID($EE$3,1,10),2,1)</f>
        <v>2</v>
      </c>
      <c r="EG1521" s="108">
        <f>+IF(MID($J$11,1,10)=MID($EE$3,1,10),2,1)</f>
        <v>2</v>
      </c>
    </row>
    <row r="1522" spans="76:137" x14ac:dyDescent="0.25">
      <c r="BX1522" s="110"/>
      <c r="BY1522" s="113">
        <v>151</v>
      </c>
      <c r="CA1522" s="110"/>
      <c r="EE1522" s="108">
        <f>+IF(MID($J$11,1,10)=MID($EE$3,1,10),2,1)</f>
        <v>2</v>
      </c>
      <c r="EG1522" s="108">
        <f>+IF(MID($J$11,1,10)=MID($EE$3,1,10),2,1)</f>
        <v>2</v>
      </c>
    </row>
    <row r="1523" spans="76:137" x14ac:dyDescent="0.25">
      <c r="BX1523" s="110"/>
      <c r="BY1523" s="113">
        <v>716</v>
      </c>
      <c r="CA1523" s="110"/>
      <c r="EE1523" s="108">
        <f>+IF(MID($J$10,1,10)=MID($EE$2,1,10),4,1)</f>
        <v>4</v>
      </c>
      <c r="EG1523" s="108">
        <f>+IF(MID($J$10,1,10)=MID($EE$2,1,10),4,1)</f>
        <v>4</v>
      </c>
    </row>
    <row r="1524" spans="76:137" x14ac:dyDescent="0.25">
      <c r="BX1524" s="110"/>
      <c r="BY1524" s="113">
        <v>153</v>
      </c>
      <c r="CA1524" s="110"/>
      <c r="EE1524" s="108">
        <f>+IF(MID($J$11,1,10)=MID($EE$3,1,10),2,1)</f>
        <v>2</v>
      </c>
      <c r="EG1524" s="108">
        <f>+IF(MID($J$11,1,10)=MID($EE$3,1,10),2,1)</f>
        <v>2</v>
      </c>
    </row>
    <row r="1525" spans="76:137" x14ac:dyDescent="0.25">
      <c r="BX1525" s="110"/>
      <c r="BY1525" s="113">
        <v>399</v>
      </c>
      <c r="CA1525" s="110"/>
      <c r="EE1525" s="108">
        <f>+IF(MID($J$10,1,10)=MID($EE$2,1,10),4,1)</f>
        <v>4</v>
      </c>
      <c r="EG1525" s="108">
        <f>+IF(MID($J$10,1,10)=MID($EE$2,1,10),4,1)</f>
        <v>4</v>
      </c>
    </row>
    <row r="1526" spans="76:137" x14ac:dyDescent="0.25">
      <c r="BX1526" s="110"/>
      <c r="BY1526" s="113">
        <v>153</v>
      </c>
      <c r="CA1526" s="110"/>
      <c r="EE1526" s="108">
        <f>+IF(MID($J$10,1,10)=MID($EE$2,1,10),1,2)</f>
        <v>1</v>
      </c>
      <c r="EG1526" s="108">
        <f>+IF(MID($J$10,1,10)=MID($EE$2,1,10),1,2)</f>
        <v>1</v>
      </c>
    </row>
    <row r="1527" spans="76:137" x14ac:dyDescent="0.25">
      <c r="BX1527" s="110"/>
      <c r="BY1527" s="113">
        <v>100</v>
      </c>
      <c r="CA1527" s="110"/>
      <c r="EE1527" s="108">
        <f>+IF(MID($J$10,1,10)=MID($EE$2,1,10),3,1)</f>
        <v>3</v>
      </c>
      <c r="EG1527" s="108">
        <f>+IF(MID($J$10,1,10)=MID($EE$2,1,10),3,1)</f>
        <v>3</v>
      </c>
    </row>
    <row r="1528" spans="76:137" x14ac:dyDescent="0.25">
      <c r="BX1528" s="110"/>
      <c r="BY1528" s="113">
        <v>106</v>
      </c>
      <c r="CA1528" s="110"/>
      <c r="EE1528" s="108">
        <f>+IF(MID($J$10,1,10)=MID($EE$2,1,10),1,2)</f>
        <v>1</v>
      </c>
      <c r="EG1528" s="108">
        <f>+IF(MID($J$10,1,10)=MID($EE$2,1,10),1,2)</f>
        <v>1</v>
      </c>
    </row>
    <row r="1529" spans="76:137" x14ac:dyDescent="0.25">
      <c r="BX1529" s="110"/>
      <c r="BY1529" s="113">
        <v>461</v>
      </c>
      <c r="CA1529" s="110"/>
      <c r="EE1529" s="108">
        <f>+IF(MID($J$11,1,10)=MID($EE$3,1,10),2,1)</f>
        <v>2</v>
      </c>
      <c r="EG1529" s="108">
        <f>+IF(MID($J$11,1,10)=MID($EE$3,1,10),2,1)</f>
        <v>2</v>
      </c>
    </row>
    <row r="1530" spans="76:137" x14ac:dyDescent="0.25">
      <c r="BX1530" s="110"/>
      <c r="BY1530" s="113">
        <v>186</v>
      </c>
      <c r="CA1530" s="110"/>
      <c r="EE1530" s="108">
        <f>+IF(MID($J$10,1,10)=MID($EE$2,1,10),1,2)</f>
        <v>1</v>
      </c>
      <c r="EG1530" s="108">
        <f>+IF(MID($J$10,1,10)=MID($EE$2,1,10),1,2)</f>
        <v>1</v>
      </c>
    </row>
    <row r="1531" spans="76:137" x14ac:dyDescent="0.25">
      <c r="BX1531" s="110"/>
      <c r="BY1531" s="113">
        <v>332</v>
      </c>
      <c r="CA1531" s="110"/>
      <c r="EE1531" s="108">
        <f>+IF(MID($J$10,1,10)=MID($EE$2,1,10),0,1)</f>
        <v>0</v>
      </c>
      <c r="EG1531" s="108">
        <f>+IF(MID($J$10,1,10)=MID($EE$2,1,10),0,1)</f>
        <v>0</v>
      </c>
    </row>
    <row r="1532" spans="76:137" x14ac:dyDescent="0.25">
      <c r="BX1532" s="110"/>
      <c r="BY1532" s="113">
        <v>123</v>
      </c>
      <c r="CA1532" s="110"/>
      <c r="EE1532" s="108">
        <f>+IF(MID($J$10,1,10)=MID($EE$2,1,10),0,1)</f>
        <v>0</v>
      </c>
      <c r="EG1532" s="108">
        <f>+IF(MID($J$10,1,10)=MID($EE$2,1,10),0,1)</f>
        <v>0</v>
      </c>
    </row>
    <row r="1533" spans="76:137" x14ac:dyDescent="0.25">
      <c r="BX1533" s="110"/>
      <c r="BY1533" s="108">
        <v>6</v>
      </c>
      <c r="BZ1533" s="139"/>
      <c r="CA1533" s="110"/>
      <c r="EE1533" s="108">
        <f>+IF(MID($J$10,1,10)=MID($EE$2,1,10),0,1)</f>
        <v>0</v>
      </c>
      <c r="EG1533" s="108">
        <f>+IF(MID($J$10,1,10)=MID($EE$2,1,10),0,1)</f>
        <v>0</v>
      </c>
    </row>
    <row r="1534" spans="76:137" x14ac:dyDescent="0.25">
      <c r="BX1534" s="110"/>
      <c r="BY1534" s="108">
        <v>43</v>
      </c>
      <c r="CA1534" s="110"/>
      <c r="EE1534" s="108">
        <f>+IF(MID($J$12,1,8)=MID($EE$4,1,8),1,2)</f>
        <v>1</v>
      </c>
      <c r="EF1534" s="137" t="s">
        <v>228</v>
      </c>
      <c r="EG1534" s="108">
        <f>+IF(MID($J$12,1,8)=MID($EE$4,1,8),1,2)</f>
        <v>1</v>
      </c>
    </row>
    <row r="1535" spans="76:137" x14ac:dyDescent="0.25">
      <c r="BX1535" s="110"/>
      <c r="BY1535" s="113">
        <v>100</v>
      </c>
      <c r="CA1535" s="110"/>
      <c r="EE1535" s="108">
        <f>+IF(MID($J$10,1,10)=MID($EE$2,1,10),1,2)</f>
        <v>1</v>
      </c>
      <c r="EG1535" s="108">
        <f>+IF(MID($J$10,1,10)=MID($EE$2,1,10),1,2)</f>
        <v>1</v>
      </c>
    </row>
    <row r="1536" spans="76:137" x14ac:dyDescent="0.25">
      <c r="BX1536" s="110"/>
      <c r="BY1536" s="113">
        <v>505</v>
      </c>
      <c r="CA1536" s="110"/>
      <c r="EE1536" s="108">
        <f>+IF(MID($J$10,1,10)=MID($EE$2,1,10),3,1)</f>
        <v>3</v>
      </c>
      <c r="EG1536" s="108">
        <f>+IF(MID($J$10,1,10)=MID($EE$2,1,10),3,1)</f>
        <v>3</v>
      </c>
    </row>
    <row r="1537" spans="76:137" x14ac:dyDescent="0.25">
      <c r="BX1537" s="110"/>
      <c r="BY1537" s="113">
        <v>156</v>
      </c>
      <c r="CA1537" s="110"/>
      <c r="EE1537" s="108">
        <f>+IF(MID($J$10,1,10)=MID($EE$2,1,10),3,1)</f>
        <v>3</v>
      </c>
      <c r="EG1537" s="108">
        <f>+IF(MID($J$10,1,10)=MID($EE$2,1,10),3,1)</f>
        <v>3</v>
      </c>
    </row>
    <row r="1538" spans="76:137" x14ac:dyDescent="0.25">
      <c r="BX1538" s="110"/>
      <c r="BY1538" s="113">
        <v>197</v>
      </c>
      <c r="CA1538" s="110"/>
      <c r="EE1538" s="108">
        <f>+IF(MID($J$10,1,10)=MID($EE$2,1,10),3,1)</f>
        <v>3</v>
      </c>
      <c r="EG1538" s="108">
        <f>+IF(MID($J$10,1,10)=MID($EE$2,1,10),3,1)</f>
        <v>3</v>
      </c>
    </row>
    <row r="1539" spans="76:137" x14ac:dyDescent="0.25">
      <c r="BX1539" s="110"/>
      <c r="BY1539" s="113">
        <v>130</v>
      </c>
      <c r="CA1539" s="110"/>
      <c r="EE1539" s="108">
        <f>+IF(MID($J$10,1,10)=MID($EE$2,1,10),0,1)</f>
        <v>0</v>
      </c>
      <c r="EG1539" s="108">
        <f>+IF(MID($J$10,1,10)=MID($EE$2,1,10),0,1)</f>
        <v>0</v>
      </c>
    </row>
    <row r="1540" spans="76:137" x14ac:dyDescent="0.25">
      <c r="BX1540" s="110"/>
      <c r="BY1540" s="113">
        <v>918</v>
      </c>
      <c r="CA1540" s="110"/>
      <c r="EE1540" s="108">
        <f>+IF(MID($J$10,1,10)=MID($EE$2,1,10),1,2)</f>
        <v>1</v>
      </c>
      <c r="EG1540" s="108">
        <f>+IF(MID($J$10,1,10)=MID($EE$2,1,10),1,2)</f>
        <v>1</v>
      </c>
    </row>
    <row r="1541" spans="76:137" x14ac:dyDescent="0.25">
      <c r="BX1541" s="110"/>
      <c r="BY1541" s="113">
        <v>172</v>
      </c>
      <c r="CA1541" s="110"/>
      <c r="EE1541" s="108">
        <f>+IF(MID($J$10,1,10)=MID($EE$2,1,10),3,1)</f>
        <v>3</v>
      </c>
      <c r="EG1541" s="108">
        <f>+IF(MID($J$10,1,10)=MID($EE$2,1,10),3,1)</f>
        <v>3</v>
      </c>
    </row>
    <row r="1542" spans="76:137" x14ac:dyDescent="0.25">
      <c r="BX1542" s="110"/>
      <c r="BY1542" s="113">
        <v>675</v>
      </c>
      <c r="CA1542" s="110"/>
      <c r="EE1542" s="108">
        <f>+IF(MID($J$10,1,10)=MID($EE$2,1,10),3,1)</f>
        <v>3</v>
      </c>
      <c r="EG1542" s="108">
        <f>+IF(MID($J$10,1,10)=MID($EE$2,1,10),3,1)</f>
        <v>3</v>
      </c>
    </row>
    <row r="1543" spans="76:137" x14ac:dyDescent="0.25">
      <c r="BX1543" s="110"/>
      <c r="BY1543" s="113">
        <v>188</v>
      </c>
      <c r="CA1543" s="110"/>
      <c r="EE1543" s="108">
        <f>+IF(MID($J$10,1,10)=MID($EE$2,1,10),0,1)</f>
        <v>0</v>
      </c>
      <c r="EG1543" s="108">
        <f>+IF(MID($J$10,1,10)=MID($EE$2,1,10),0,1)</f>
        <v>0</v>
      </c>
    </row>
    <row r="1544" spans="76:137" x14ac:dyDescent="0.25">
      <c r="BX1544" s="110"/>
      <c r="BY1544" s="113">
        <v>29</v>
      </c>
      <c r="CA1544" s="110"/>
      <c r="EE1544" s="108">
        <f>+IF(MID($J$11,1,10)=MID($EE$3,1,10),2,1)</f>
        <v>2</v>
      </c>
      <c r="EG1544" s="108">
        <f>+IF(MID($J$11,1,10)=MID($EE$3,1,10),2,1)</f>
        <v>2</v>
      </c>
    </row>
    <row r="1545" spans="76:137" x14ac:dyDescent="0.25">
      <c r="BX1545" s="110"/>
      <c r="BY1545" s="113">
        <v>262</v>
      </c>
      <c r="CA1545" s="110"/>
      <c r="EE1545" s="108">
        <f>+IF(MID($J$10,1,10)=MID($EE$2,1,10),4,1)</f>
        <v>4</v>
      </c>
      <c r="EG1545" s="108">
        <f>+IF(MID($J$10,1,10)=MID($EE$2,1,10),4,1)</f>
        <v>4</v>
      </c>
    </row>
    <row r="1546" spans="76:137" x14ac:dyDescent="0.25">
      <c r="BX1546" s="110"/>
      <c r="BY1546" s="113">
        <v>185</v>
      </c>
      <c r="CA1546" s="110"/>
      <c r="EE1546" s="108">
        <f>+IF(MID($J$14,1,5)=MID($EE$6,1,5),2,1)</f>
        <v>2</v>
      </c>
      <c r="EF1546" s="137" t="s">
        <v>240</v>
      </c>
      <c r="EG1546" s="108">
        <f>+IF(MID($J$14,1,5)=MID($EE$6,1,5),2,1)</f>
        <v>2</v>
      </c>
    </row>
    <row r="1547" spans="76:137" x14ac:dyDescent="0.25">
      <c r="BX1547" s="110"/>
      <c r="BY1547" s="113">
        <v>604</v>
      </c>
      <c r="CA1547" s="110"/>
      <c r="EE1547" s="108">
        <f>+IF(MID($J$11,1,10)=MID($EE$3,1,10),2,1)</f>
        <v>2</v>
      </c>
      <c r="EG1547" s="108">
        <f>+IF(MID($J$11,1,10)=MID($EE$3,1,10),2,1)</f>
        <v>2</v>
      </c>
    </row>
    <row r="1548" spans="76:137" x14ac:dyDescent="0.25">
      <c r="BX1548" s="110"/>
      <c r="BY1548" s="113">
        <v>196</v>
      </c>
      <c r="CA1548" s="110"/>
      <c r="EE1548" s="108">
        <f>+IF(MID($J$11,1,10)=MID($EE$3,1,10),2,1)</f>
        <v>2</v>
      </c>
      <c r="EG1548" s="108">
        <f>+IF(MID($J$11,1,10)=MID($EE$3,1,10),2,1)</f>
        <v>2</v>
      </c>
    </row>
    <row r="1549" spans="76:137" x14ac:dyDescent="0.25">
      <c r="BX1549" s="110"/>
      <c r="BY1549" s="113">
        <v>937</v>
      </c>
      <c r="CA1549" s="110"/>
      <c r="EE1549" s="108">
        <f>+IF(MID($J$10,1,10)=MID($EE$2,1,10),4,1)</f>
        <v>4</v>
      </c>
      <c r="EG1549" s="108">
        <f>+IF(MID($J$10,1,10)=MID($EE$2,1,10),4,1)</f>
        <v>4</v>
      </c>
    </row>
    <row r="1550" spans="76:137" x14ac:dyDescent="0.25">
      <c r="BX1550" s="110"/>
      <c r="BY1550" s="113">
        <v>156</v>
      </c>
      <c r="CA1550" s="110"/>
      <c r="EE1550" s="108">
        <f>+IF(MID($J$11,1,10)=MID($EE$3,1,10),2,1)</f>
        <v>2</v>
      </c>
      <c r="EG1550" s="108">
        <f>+IF(MID($J$11,1,10)=MID($EE$3,1,10),2,1)</f>
        <v>2</v>
      </c>
    </row>
    <row r="1551" spans="76:137" x14ac:dyDescent="0.25">
      <c r="BX1551" s="110"/>
      <c r="BY1551" s="113">
        <v>168</v>
      </c>
      <c r="CA1551" s="110"/>
      <c r="EE1551" s="108">
        <f>+IF(MID($J$10,1,10)=MID($EE$2,1,10),4,1)</f>
        <v>4</v>
      </c>
      <c r="EG1551" s="108">
        <f>+IF(MID($J$10,1,10)=MID($EE$2,1,10),4,1)</f>
        <v>4</v>
      </c>
    </row>
    <row r="1552" spans="76:137" x14ac:dyDescent="0.25">
      <c r="BX1552" s="110"/>
      <c r="BY1552" s="113">
        <v>119</v>
      </c>
      <c r="CA1552" s="110"/>
      <c r="EE1552" s="108">
        <f>+IF(MID($J$10,1,10)=MID($EE$2,1,10),1,2)</f>
        <v>1</v>
      </c>
      <c r="EG1552" s="108">
        <f>+IF(MID($J$10,1,10)=MID($EE$2,1,10),1,2)</f>
        <v>1</v>
      </c>
    </row>
    <row r="1553" spans="76:137" x14ac:dyDescent="0.25">
      <c r="BX1553" s="110"/>
      <c r="BY1553" s="113">
        <v>108</v>
      </c>
      <c r="CA1553" s="110"/>
      <c r="EE1553" s="108">
        <f>+IF(MID($J$10,1,10)=MID($EE$2,1,10),3,1)</f>
        <v>3</v>
      </c>
      <c r="EG1553" s="108">
        <f>+IF(MID($J$10,1,10)=MID($EE$2,1,10),3,1)</f>
        <v>3</v>
      </c>
    </row>
    <row r="1554" spans="76:137" x14ac:dyDescent="0.25">
      <c r="BX1554" s="110"/>
      <c r="BY1554" s="113">
        <v>158</v>
      </c>
      <c r="CA1554" s="110"/>
      <c r="EE1554" s="108">
        <f>+IF(MID($J$10,1,10)=MID($EE$2,1,10),1,2)</f>
        <v>1</v>
      </c>
      <c r="EG1554" s="108">
        <f>+IF(MID($J$10,1,10)=MID($EE$2,1,10),1,2)</f>
        <v>1</v>
      </c>
    </row>
    <row r="1555" spans="76:137" x14ac:dyDescent="0.25">
      <c r="BX1555" s="110"/>
      <c r="BY1555" s="113">
        <v>98</v>
      </c>
      <c r="CA1555" s="110"/>
      <c r="EE1555" s="108">
        <f>+IF(MID($J$11,1,10)=MID($EE$3,1,10),2,1)</f>
        <v>2</v>
      </c>
      <c r="EG1555" s="108">
        <f>+IF(MID($J$11,1,10)=MID($EE$3,1,10),2,1)</f>
        <v>2</v>
      </c>
    </row>
    <row r="1556" spans="76:137" x14ac:dyDescent="0.25">
      <c r="BX1556" s="110"/>
      <c r="BY1556" s="113">
        <v>156</v>
      </c>
      <c r="CA1556" s="110"/>
      <c r="EE1556" s="108">
        <f>+IF(MID($J$14,1,5)=MID($EE$6,1,5),3,1)</f>
        <v>3</v>
      </c>
      <c r="EF1556" s="137" t="s">
        <v>241</v>
      </c>
      <c r="EG1556" s="108">
        <f>+IF(MID($J$14,1,5)=MID($EE$6,1,5),3,1)</f>
        <v>3</v>
      </c>
    </row>
    <row r="1557" spans="76:137" x14ac:dyDescent="0.25">
      <c r="BX1557" s="110"/>
      <c r="BY1557" s="113">
        <v>148</v>
      </c>
      <c r="CA1557" s="110"/>
      <c r="EE1557" s="108">
        <f>+IF(MID($J$10,1,10)=MID($EE$2,1,10),0,1)</f>
        <v>0</v>
      </c>
      <c r="EG1557" s="108">
        <f>+IF(MID($J$10,1,10)=MID($EE$2,1,10),0,1)</f>
        <v>0</v>
      </c>
    </row>
    <row r="1558" spans="76:137" x14ac:dyDescent="0.25">
      <c r="BX1558" s="110"/>
      <c r="BY1558" s="113">
        <v>133</v>
      </c>
      <c r="CA1558" s="110"/>
      <c r="EE1558" s="108">
        <f>+IF(MID($J$10,1,10)=MID($EE$2,1,10),0,1)</f>
        <v>0</v>
      </c>
      <c r="EG1558" s="108">
        <f>+IF(MID($J$10,1,10)=MID($EE$2,1,10),0,1)</f>
        <v>0</v>
      </c>
    </row>
    <row r="1559" spans="76:137" x14ac:dyDescent="0.25">
      <c r="BX1559" s="110"/>
      <c r="BY1559" s="113">
        <v>139</v>
      </c>
      <c r="CA1559" s="110"/>
      <c r="EE1559" s="108">
        <f>+IF(MID($J$10,1,10)=MID($EE$2,1,10),0,1)</f>
        <v>0</v>
      </c>
      <c r="EG1559" s="108">
        <f>+IF(MID($J$10,1,10)=MID($EE$2,1,10),0,1)</f>
        <v>0</v>
      </c>
    </row>
    <row r="1560" spans="76:137" x14ac:dyDescent="0.25">
      <c r="BX1560" s="110"/>
      <c r="BY1560" s="113">
        <v>148</v>
      </c>
      <c r="CA1560" s="110"/>
      <c r="EE1560" s="108">
        <f>+IF(MID($J$10,1,10)=MID($EE$2,1,10),1,2)</f>
        <v>1</v>
      </c>
      <c r="EG1560" s="108">
        <f>+IF(MID($J$10,1,10)=MID($EE$2,1,10),1,2)</f>
        <v>1</v>
      </c>
    </row>
    <row r="1561" spans="76:137" x14ac:dyDescent="0.25">
      <c r="BX1561" s="110"/>
      <c r="BY1561" s="113">
        <v>133</v>
      </c>
      <c r="CA1561" s="110"/>
      <c r="EE1561" s="108">
        <f>+IF(MID($J$10,1,10)=MID($EE$2,1,10),1,2)</f>
        <v>1</v>
      </c>
      <c r="EG1561" s="108">
        <f>+IF(MID($J$10,1,10)=MID($EE$2,1,10),1,2)</f>
        <v>1</v>
      </c>
    </row>
    <row r="1562" spans="76:137" x14ac:dyDescent="0.25">
      <c r="BX1562" s="110"/>
      <c r="BY1562" s="113">
        <v>130</v>
      </c>
      <c r="CA1562" s="110"/>
      <c r="EE1562" s="108">
        <f>+IF(MID($J$10,1,10)=MID($EE$2,1,10),3,1)</f>
        <v>3</v>
      </c>
      <c r="EG1562" s="108">
        <f>+IF(MID($J$10,1,10)=MID($EE$2,1,10),3,1)</f>
        <v>3</v>
      </c>
    </row>
    <row r="1563" spans="76:137" x14ac:dyDescent="0.25">
      <c r="BX1563" s="110"/>
      <c r="BY1563" s="113">
        <v>118</v>
      </c>
      <c r="CA1563" s="110"/>
      <c r="EE1563" s="108">
        <f>+IF(MID($J$10,1,10)=MID($EE$2,1,10),3,1)</f>
        <v>3</v>
      </c>
      <c r="EG1563" s="108">
        <f>+IF(MID($J$10,1,10)=MID($EE$2,1,10),3,1)</f>
        <v>3</v>
      </c>
    </row>
    <row r="1564" spans="76:137" x14ac:dyDescent="0.25">
      <c r="BX1564" s="110"/>
      <c r="BY1564" s="113">
        <v>115</v>
      </c>
      <c r="CA1564" s="110"/>
      <c r="EE1564" s="108">
        <f>+IF(MID($J$10,1,10)=MID($EE$2,1,10),3,1)</f>
        <v>3</v>
      </c>
      <c r="EG1564" s="108">
        <f>+IF(MID($J$10,1,10)=MID($EE$2,1,10),3,1)</f>
        <v>3</v>
      </c>
    </row>
    <row r="1565" spans="76:137" x14ac:dyDescent="0.25">
      <c r="BX1565" s="110"/>
      <c r="BY1565" s="113">
        <v>149</v>
      </c>
      <c r="CA1565" s="110"/>
      <c r="EE1565" s="108">
        <f>+IF(MID($J$10,1,10)=MID($EE$2,1,10),0,1)</f>
        <v>0</v>
      </c>
      <c r="EG1565" s="108">
        <f>+IF(MID($J$10,1,10)=MID($EE$2,1,10),0,1)</f>
        <v>0</v>
      </c>
    </row>
    <row r="1566" spans="76:137" x14ac:dyDescent="0.25">
      <c r="BX1566" s="110"/>
      <c r="BY1566" s="113">
        <v>114</v>
      </c>
      <c r="CA1566" s="110"/>
      <c r="EE1566" s="108">
        <f>+IF(MID($J$10,1,10)=MID($EE$2,1,10),1,2)</f>
        <v>1</v>
      </c>
      <c r="EG1566" s="108">
        <f>+IF(MID($J$10,1,10)=MID($EE$2,1,10),1,2)</f>
        <v>1</v>
      </c>
    </row>
    <row r="1567" spans="76:137" x14ac:dyDescent="0.25">
      <c r="BX1567" s="110"/>
      <c r="BY1567" s="113">
        <v>148</v>
      </c>
      <c r="CA1567" s="110"/>
      <c r="EE1567" s="108">
        <f>+IF(MID($J$10,1,10)=MID($EE$2,1,10),3,1)</f>
        <v>3</v>
      </c>
      <c r="EG1567" s="108">
        <f>+IF(MID($J$10,1,10)=MID($EE$2,1,10),3,1)</f>
        <v>3</v>
      </c>
    </row>
    <row r="1568" spans="76:137" x14ac:dyDescent="0.25">
      <c r="BX1568" s="110"/>
      <c r="BY1568" s="142">
        <v>5</v>
      </c>
      <c r="CA1568" s="110"/>
      <c r="EE1568" s="108">
        <f>+IF(MID($J$10,1,10)=MID($EE$2,1,10),3,1)</f>
        <v>3</v>
      </c>
      <c r="EG1568" s="108">
        <f>+IF(MID($J$10,1,10)=MID($EE$2,1,10),3,1)</f>
        <v>3</v>
      </c>
    </row>
    <row r="1569" spans="76:137" x14ac:dyDescent="0.25">
      <c r="BX1569" s="110"/>
      <c r="BY1569" s="108">
        <v>28</v>
      </c>
      <c r="CA1569" s="110"/>
      <c r="EE1569" s="108">
        <f>+IF(MID($J$12,1,8)=MID($EE$4,1,8),1,2)</f>
        <v>1</v>
      </c>
      <c r="EF1569" s="137" t="s">
        <v>224</v>
      </c>
      <c r="EG1569" s="108">
        <f>+IF(MID($J$12,1,8)=MID($EE$4,1,8),1,2)</f>
        <v>1</v>
      </c>
    </row>
    <row r="1570" spans="76:137" x14ac:dyDescent="0.25">
      <c r="BX1570" s="110"/>
      <c r="BY1570" s="113">
        <v>171</v>
      </c>
      <c r="CA1570" s="110"/>
      <c r="EE1570" s="108">
        <f>+IF(MID($J$10,1,10)=MID($EE$2,1,10),3,1)</f>
        <v>3</v>
      </c>
      <c r="EG1570" s="108">
        <f>+IF(MID($J$10,1,10)=MID($EE$2,1,10),3,1)</f>
        <v>3</v>
      </c>
    </row>
    <row r="1571" spans="76:137" x14ac:dyDescent="0.25">
      <c r="BX1571" s="110"/>
      <c r="BY1571" s="113">
        <v>196</v>
      </c>
      <c r="CA1571" s="110"/>
      <c r="EE1571" s="108">
        <f>+IF(MID($J$10,1,10)=MID($EE$2,1,10),3,1)</f>
        <v>3</v>
      </c>
      <c r="EG1571" s="108">
        <f>+IF(MID($J$10,1,10)=MID($EE$2,1,10),3,1)</f>
        <v>3</v>
      </c>
    </row>
    <row r="1572" spans="76:137" x14ac:dyDescent="0.25">
      <c r="BX1572" s="110"/>
      <c r="BY1572" s="113">
        <v>181</v>
      </c>
      <c r="CA1572" s="110"/>
      <c r="EE1572" s="108">
        <f>+IF(MID($J$10,1,10)=MID($EE$2,1,10),3,1)</f>
        <v>3</v>
      </c>
      <c r="EG1572" s="108">
        <f>+IF(MID($J$10,1,10)=MID($EE$2,1,10),3,1)</f>
        <v>3</v>
      </c>
    </row>
    <row r="1573" spans="76:137" x14ac:dyDescent="0.25">
      <c r="BX1573" s="110"/>
      <c r="BY1573" s="113">
        <v>131</v>
      </c>
      <c r="CA1573" s="110"/>
      <c r="EE1573" s="108">
        <f>+IF(MID($J$10,1,10)=MID($EE$2,1,10),1,2)</f>
        <v>1</v>
      </c>
      <c r="EG1573" s="108">
        <f>+IF(MID($J$10,1,10)=MID($EE$2,1,10),1,2)</f>
        <v>1</v>
      </c>
    </row>
    <row r="1574" spans="76:137" x14ac:dyDescent="0.25">
      <c r="BX1574" s="110"/>
      <c r="BY1574" s="113">
        <v>122</v>
      </c>
      <c r="CA1574" s="110"/>
      <c r="EE1574" s="108">
        <f>+IF(MID($J$11,1,10)=MID($EE$3,1,10),2,1)</f>
        <v>2</v>
      </c>
      <c r="EG1574" s="108">
        <f>+IF(MID($J$11,1,10)=MID($EE$3,1,10),2,1)</f>
        <v>2</v>
      </c>
    </row>
    <row r="1575" spans="76:137" x14ac:dyDescent="0.25">
      <c r="BX1575" s="110"/>
      <c r="BY1575" s="113">
        <v>164</v>
      </c>
      <c r="CA1575" s="110"/>
      <c r="EE1575" s="108">
        <f>+IF(MID($J$10,1,10)=MID($EE$2,1,10),4,1)</f>
        <v>4</v>
      </c>
      <c r="EG1575" s="108">
        <f>+IF(MID($J$10,1,10)=MID($EE$2,1,10),4,1)</f>
        <v>4</v>
      </c>
    </row>
    <row r="1576" spans="76:137" x14ac:dyDescent="0.25">
      <c r="BX1576" s="110"/>
      <c r="BY1576" s="113">
        <v>123</v>
      </c>
      <c r="CA1576" s="110"/>
      <c r="EE1576" s="108">
        <f>+IF(MID($J$10,1,10)=MID($EE$2,1,10),0,1)</f>
        <v>0</v>
      </c>
      <c r="EG1576" s="108">
        <f>+IF(MID($J$10,1,10)=MID($EE$2,1,10),0,1)</f>
        <v>0</v>
      </c>
    </row>
    <row r="1577" spans="76:137" x14ac:dyDescent="0.25">
      <c r="BX1577" s="110"/>
      <c r="BY1577" s="113">
        <v>201</v>
      </c>
      <c r="CA1577" s="110"/>
      <c r="EE1577" s="108">
        <f>+IF(MID($J$11,1,10)=MID($EE$3,1,10),2,1)</f>
        <v>2</v>
      </c>
      <c r="EG1577" s="108">
        <f>+IF(MID($J$11,1,10)=MID($EE$3,1,10),2,1)</f>
        <v>2</v>
      </c>
    </row>
    <row r="1578" spans="76:137" x14ac:dyDescent="0.25">
      <c r="BX1578" s="110"/>
      <c r="BY1578" s="113">
        <v>131</v>
      </c>
      <c r="CA1578" s="110"/>
      <c r="EE1578" s="108">
        <f>+IF(MID($J$11,1,10)=MID($EE$3,1,10),2,1)</f>
        <v>2</v>
      </c>
      <c r="EG1578" s="108">
        <f>+IF(MID($J$11,1,10)=MID($EE$3,1,10),2,1)</f>
        <v>2</v>
      </c>
    </row>
    <row r="1579" spans="76:137" x14ac:dyDescent="0.25">
      <c r="BX1579" s="110"/>
      <c r="BY1579" s="113">
        <v>172</v>
      </c>
      <c r="CA1579" s="110"/>
      <c r="EE1579" s="108">
        <f>+IF(MID($J$10,1,10)=MID($EE$2,1,10),4,1)</f>
        <v>4</v>
      </c>
      <c r="EG1579" s="108">
        <f>+IF(MID($J$10,1,10)=MID($EE$2,1,10),4,1)</f>
        <v>4</v>
      </c>
    </row>
    <row r="1580" spans="76:137" x14ac:dyDescent="0.25">
      <c r="BX1580" s="110"/>
      <c r="BY1580" s="113">
        <v>159</v>
      </c>
      <c r="CA1580" s="110"/>
      <c r="EE1580" s="108">
        <f>+IF(MID($J$11,1,10)=MID($EE$3,1,10),2,1)</f>
        <v>2</v>
      </c>
      <c r="EG1580" s="108">
        <f>+IF(MID($J$11,1,10)=MID($EE$3,1,10),2,1)</f>
        <v>2</v>
      </c>
    </row>
    <row r="1581" spans="76:137" x14ac:dyDescent="0.25">
      <c r="BX1581" s="110"/>
      <c r="BY1581" s="113">
        <v>115</v>
      </c>
      <c r="CA1581" s="110"/>
      <c r="EE1581" s="108">
        <f>+IF(MID($J$10,1,10)=MID($EE$2,1,10),4,1)</f>
        <v>4</v>
      </c>
      <c r="EG1581" s="108">
        <f>+IF(MID($J$10,1,10)=MID($EE$2,1,10),4,1)</f>
        <v>4</v>
      </c>
    </row>
    <row r="1582" spans="76:137" x14ac:dyDescent="0.25">
      <c r="BX1582" s="110"/>
      <c r="BY1582" s="113">
        <v>177</v>
      </c>
      <c r="CA1582" s="110"/>
      <c r="EE1582" s="108">
        <f>+IF(MID($J$10,1,10)=MID($EE$2,1,10),1,2)</f>
        <v>1</v>
      </c>
      <c r="EG1582" s="108">
        <f>+IF(MID($J$10,1,10)=MID($EE$2,1,10),1,2)</f>
        <v>1</v>
      </c>
    </row>
    <row r="1583" spans="76:137" x14ac:dyDescent="0.25">
      <c r="BX1583" s="110"/>
      <c r="BY1583" s="113">
        <v>179</v>
      </c>
      <c r="CA1583" s="110"/>
      <c r="EE1583" s="108">
        <f>+IF(MID($J$10,1,10)=MID($EE$2,1,10),3,1)</f>
        <v>3</v>
      </c>
      <c r="EG1583" s="108">
        <f>+IF(MID($J$10,1,10)=MID($EE$2,1,10),3,1)</f>
        <v>3</v>
      </c>
    </row>
    <row r="1584" spans="76:137" x14ac:dyDescent="0.25">
      <c r="BX1584" s="110"/>
      <c r="BY1584" s="113">
        <v>5</v>
      </c>
      <c r="CA1584" s="110"/>
      <c r="EE1584" s="108">
        <f>+IF(MID($J$10,1,10)=MID($EE$2,1,10),1,2)</f>
        <v>1</v>
      </c>
      <c r="EG1584" s="108">
        <f>+IF(MID($J$10,1,10)=MID($EE$2,1,10),1,2)</f>
        <v>1</v>
      </c>
    </row>
    <row r="1585" spans="76:137" x14ac:dyDescent="0.25">
      <c r="BX1585" s="110"/>
      <c r="BY1585" s="113">
        <v>141</v>
      </c>
      <c r="CA1585" s="110"/>
      <c r="EE1585" s="108">
        <f>+IF(MID($J$11,1,10)=MID($EE$3,1,10),2,1)</f>
        <v>2</v>
      </c>
      <c r="EG1585" s="108">
        <f>+IF(MID($J$11,1,10)=MID($EE$3,1,10),2,1)</f>
        <v>2</v>
      </c>
    </row>
    <row r="1586" spans="76:137" x14ac:dyDescent="0.25">
      <c r="BX1586" s="110"/>
      <c r="BY1586" s="113">
        <v>154</v>
      </c>
      <c r="CA1586" s="110"/>
      <c r="EE1586" s="108">
        <f>+IF(MID($J$10,1,10)=MID($EE$2,1,10),1,2)</f>
        <v>1</v>
      </c>
      <c r="EG1586" s="108">
        <f>+IF(MID($J$10,1,10)=MID($EE$2,1,10),1,2)</f>
        <v>1</v>
      </c>
    </row>
    <row r="1587" spans="76:137" x14ac:dyDescent="0.25">
      <c r="BX1587" s="110"/>
      <c r="BY1587" s="113">
        <v>516</v>
      </c>
      <c r="CA1587" s="110"/>
      <c r="EE1587" s="108">
        <f>+IF(MID($J$10,1,10)=MID($EE$2,1,10),0,1)</f>
        <v>0</v>
      </c>
      <c r="EG1587" s="108">
        <f>+IF(MID($J$10,1,10)=MID($EE$2,1,10),0,1)</f>
        <v>0</v>
      </c>
    </row>
    <row r="1588" spans="76:137" x14ac:dyDescent="0.25">
      <c r="BX1588" s="110"/>
      <c r="BY1588" s="113">
        <v>185</v>
      </c>
      <c r="CA1588" s="110"/>
      <c r="EE1588" s="108">
        <f>+IF(MID($J$10,1,10)=MID($EE$2,1,10),0,1)</f>
        <v>0</v>
      </c>
      <c r="EG1588" s="108">
        <f>+IF(MID($J$10,1,10)=MID($EE$2,1,10),0,1)</f>
        <v>0</v>
      </c>
    </row>
    <row r="1589" spans="76:137" x14ac:dyDescent="0.25">
      <c r="BX1589" s="110"/>
      <c r="BY1589" s="113">
        <v>651</v>
      </c>
      <c r="CA1589" s="110"/>
      <c r="EE1589" s="108">
        <f>+IF(MID($J$10,1,10)=MID($EE$2,1,10),0,1)</f>
        <v>0</v>
      </c>
      <c r="EG1589" s="108">
        <f>+IF(MID($J$10,1,10)=MID($EE$2,1,10),0,1)</f>
        <v>0</v>
      </c>
    </row>
    <row r="1590" spans="76:137" x14ac:dyDescent="0.25">
      <c r="BX1590" s="110"/>
      <c r="BY1590" s="113">
        <v>151</v>
      </c>
      <c r="CA1590" s="110"/>
      <c r="EE1590" s="108">
        <f>+IF(MID($J$10,1,10)=MID($EE$2,1,10),1,2)</f>
        <v>1</v>
      </c>
      <c r="EG1590" s="108">
        <f>+IF(MID($J$10,1,10)=MID($EE$2,1,10),1,2)</f>
        <v>1</v>
      </c>
    </row>
    <row r="1591" spans="76:137" x14ac:dyDescent="0.25">
      <c r="BX1591" s="110"/>
      <c r="BY1591" s="108">
        <v>43</v>
      </c>
      <c r="CA1591" s="110"/>
      <c r="EE1591" s="108">
        <f>+IF(MID($J$14,1,5)=MID($EE$6,1,5),0,1)</f>
        <v>0</v>
      </c>
      <c r="EF1591" s="137">
        <v>9</v>
      </c>
      <c r="EG1591" s="108">
        <f>+IF(MID($J$14,1,5)=MID($EE$6,1,5),0,1)</f>
        <v>0</v>
      </c>
    </row>
    <row r="1592" spans="76:137" x14ac:dyDescent="0.25">
      <c r="BX1592" s="110"/>
      <c r="BY1592" s="113">
        <v>575</v>
      </c>
      <c r="CA1592" s="110"/>
      <c r="EE1592" s="108">
        <f>+IF(MID($J$10,1,10)=MID($EE$2,1,10),0,1)</f>
        <v>0</v>
      </c>
      <c r="EG1592" s="108">
        <f>+IF(MID($J$10,1,10)=MID($EE$2,1,10),0,1)</f>
        <v>0</v>
      </c>
    </row>
    <row r="1593" spans="76:137" x14ac:dyDescent="0.25">
      <c r="BX1593" s="111"/>
      <c r="BY1593" s="113">
        <v>178</v>
      </c>
      <c r="CA1593" s="111"/>
      <c r="EE1593" s="108">
        <f>+IF(MID($J$11,1,10)=MID($EE$3,1,10),0,1)</f>
        <v>0</v>
      </c>
      <c r="EF1593" s="139">
        <v>40947</v>
      </c>
      <c r="EG1593" s="108">
        <f>+IF(MID($J$11,1,10)=MID($EE$3,1,10),0,1)</f>
        <v>0</v>
      </c>
    </row>
    <row r="1594" spans="76:137" x14ac:dyDescent="0.25">
      <c r="BX1594" s="111"/>
      <c r="BY1594" s="113">
        <v>1051</v>
      </c>
      <c r="CA1594" s="111"/>
      <c r="EE1594" s="108">
        <f>+IF(MID($J$12,1,8)=MID($EE$4,1,8),0,1)</f>
        <v>0</v>
      </c>
      <c r="EF1594" s="139">
        <v>40916</v>
      </c>
      <c r="EG1594" s="108">
        <f>+IF(MID($J$12,1,8)=MID($EE$4,1,8),0,1)</f>
        <v>0</v>
      </c>
    </row>
    <row r="1595" spans="76:137" x14ac:dyDescent="0.25">
      <c r="BX1595" s="110"/>
      <c r="BY1595" s="113">
        <v>125</v>
      </c>
      <c r="CA1595" s="110"/>
      <c r="EE1595" s="108">
        <f>+IF(MID($J$13,1,10)=MID($EE$5,1,10),0,1)</f>
        <v>0</v>
      </c>
      <c r="EG1595" s="108">
        <f>+IF(MID($J$13,1,10)=MID($EE$5,1,10),0,1)</f>
        <v>0</v>
      </c>
    </row>
    <row r="1596" spans="76:137" x14ac:dyDescent="0.25">
      <c r="BX1596" s="110"/>
      <c r="BY1596" s="113">
        <v>1022</v>
      </c>
      <c r="CA1596" s="110"/>
      <c r="EE1596" s="108">
        <f>+IF(MID($J$10,1,10)=MID($EE$2,1,10),1,2)</f>
        <v>1</v>
      </c>
      <c r="EG1596" s="108">
        <f>+IF(MID($J$10,1,10)=MID($EE$2,1,10),1,2)</f>
        <v>1</v>
      </c>
    </row>
    <row r="1597" spans="76:137" x14ac:dyDescent="0.25">
      <c r="BX1597" s="110"/>
      <c r="BY1597" s="113">
        <v>204</v>
      </c>
      <c r="CA1597" s="110"/>
      <c r="EE1597" s="108">
        <f>+IF(MID($J$10,1,10)=MID($EE$2,1,10),3,1)</f>
        <v>3</v>
      </c>
      <c r="EG1597" s="108">
        <f>+IF(MID($J$10,1,10)=MID($EE$2,1,10),3,1)</f>
        <v>3</v>
      </c>
    </row>
    <row r="1598" spans="76:137" x14ac:dyDescent="0.25">
      <c r="BX1598" s="110"/>
      <c r="BY1598" s="113">
        <v>901</v>
      </c>
      <c r="CA1598" s="110"/>
      <c r="EE1598" s="108">
        <f>+IF(MID($J$10,1,10)=MID($EE$2,1,10),3,1)</f>
        <v>3</v>
      </c>
      <c r="EG1598" s="108">
        <f>+IF(MID($J$10,1,10)=MID($EE$2,1,10),3,1)</f>
        <v>3</v>
      </c>
    </row>
    <row r="1599" spans="76:137" x14ac:dyDescent="0.25">
      <c r="BX1599" s="110"/>
      <c r="BY1599" s="113">
        <v>829</v>
      </c>
      <c r="CA1599" s="110"/>
      <c r="EE1599" s="108">
        <f>+IF(MID($J$10,1,10)=MID($EE$2,1,10),0,1)</f>
        <v>0</v>
      </c>
      <c r="EG1599" s="108">
        <f>+IF(MID($J$10,1,10)=MID($EE$2,1,10),0,1)</f>
        <v>0</v>
      </c>
    </row>
    <row r="1600" spans="76:137" x14ac:dyDescent="0.25">
      <c r="BX1600" s="110"/>
      <c r="BY1600" s="113">
        <v>109</v>
      </c>
      <c r="CA1600" s="110"/>
      <c r="EE1600" s="108">
        <f>+IF(MID($J$10,1,10)=MID($EE$2,1,10),3,1)</f>
        <v>3</v>
      </c>
      <c r="EG1600" s="108">
        <f>+IF(MID($J$10,1,10)=MID($EE$2,1,10),3,1)</f>
        <v>3</v>
      </c>
    </row>
    <row r="1601" spans="76:137" x14ac:dyDescent="0.25">
      <c r="BX1601" s="110"/>
      <c r="BY1601" s="113">
        <v>135</v>
      </c>
      <c r="CA1601" s="110"/>
      <c r="EE1601" s="108">
        <f>+IF(MID($J$10,1,10)=MID($EE$2,1,10),3,1)</f>
        <v>3</v>
      </c>
      <c r="EG1601" s="108">
        <f>+IF(MID($J$10,1,10)=MID($EE$2,1,10),3,1)</f>
        <v>3</v>
      </c>
    </row>
    <row r="1602" spans="76:137" x14ac:dyDescent="0.25">
      <c r="BX1602" s="110"/>
      <c r="BY1602" s="113">
        <v>166</v>
      </c>
      <c r="CA1602" s="110"/>
      <c r="EE1602" s="108">
        <f>+IF(MID($J$10,1,10)=MID($EE$2,1,10),3,1)</f>
        <v>3</v>
      </c>
      <c r="EG1602" s="108">
        <f>+IF(MID($J$10,1,10)=MID($EE$2,1,10),3,1)</f>
        <v>3</v>
      </c>
    </row>
    <row r="1603" spans="76:137" x14ac:dyDescent="0.25">
      <c r="BX1603" s="110"/>
      <c r="BY1603" s="113">
        <v>736</v>
      </c>
      <c r="CA1603" s="110"/>
      <c r="EE1603" s="108">
        <f>+IF(MID($J$10,1,10)=MID($EE$2,1,10),1,2)</f>
        <v>1</v>
      </c>
      <c r="EG1603" s="108">
        <f>+IF(MID($J$10,1,10)=MID($EE$2,1,10),1,2)</f>
        <v>1</v>
      </c>
    </row>
    <row r="1604" spans="76:137" x14ac:dyDescent="0.25">
      <c r="BX1604" s="110"/>
      <c r="BY1604" s="113">
        <v>124</v>
      </c>
      <c r="CA1604" s="110"/>
      <c r="EE1604" s="108">
        <f>+IF(MID($J$10,1,10)=MID($EE$2,1,10),3,1)</f>
        <v>3</v>
      </c>
      <c r="EG1604" s="108">
        <f>+IF(MID($J$10,1,10)=MID($EE$2,1,10),3,1)</f>
        <v>3</v>
      </c>
    </row>
    <row r="1605" spans="76:137" x14ac:dyDescent="0.25">
      <c r="BX1605" s="110"/>
      <c r="BY1605" s="113">
        <v>484</v>
      </c>
      <c r="CA1605" s="110"/>
      <c r="EE1605" s="108">
        <f>+IF(MID($J$10,1,10)=MID($EE$2,1,10),0,1)</f>
        <v>0</v>
      </c>
      <c r="EG1605" s="108">
        <f>+IF(MID($J$10,1,10)=MID($EE$2,1,10),0,1)</f>
        <v>0</v>
      </c>
    </row>
    <row r="1606" spans="76:137" x14ac:dyDescent="0.25">
      <c r="BX1606" s="110"/>
      <c r="BY1606" s="113">
        <v>197</v>
      </c>
      <c r="CA1606" s="110"/>
      <c r="EE1606" s="108">
        <f>+IF(MID($J$10,1,10)=MID($EE$2,1,10),3,1)</f>
        <v>3</v>
      </c>
      <c r="EG1606" s="108">
        <f>+IF(MID($J$10,1,10)=MID($EE$2,1,10),3,1)</f>
        <v>3</v>
      </c>
    </row>
    <row r="1607" spans="76:137" x14ac:dyDescent="0.25">
      <c r="BX1607" s="110"/>
      <c r="BY1607" s="113">
        <v>564</v>
      </c>
      <c r="CA1607" s="110"/>
      <c r="EE1607" s="108">
        <f>+IF(MID($J$10,1,10)=MID($EE$2,1,10),3,1)</f>
        <v>3</v>
      </c>
      <c r="EG1607" s="108">
        <f>+IF(MID($J$10,1,10)=MID($EE$2,1,10),3,1)</f>
        <v>3</v>
      </c>
    </row>
    <row r="1608" spans="76:137" x14ac:dyDescent="0.25">
      <c r="BX1608" s="110"/>
      <c r="BY1608" s="113">
        <v>208</v>
      </c>
      <c r="CA1608" s="110"/>
      <c r="EE1608" s="108">
        <f>+IF(MID($J$10,1,10)=MID($EE$2,1,10),3,1)</f>
        <v>3</v>
      </c>
      <c r="EG1608" s="108">
        <f>+IF(MID($J$10,1,10)=MID($EE$2,1,10),3,1)</f>
        <v>3</v>
      </c>
    </row>
    <row r="1609" spans="76:137" x14ac:dyDescent="0.25">
      <c r="BX1609" s="110"/>
      <c r="BY1609" s="113">
        <v>666</v>
      </c>
      <c r="CA1609" s="110"/>
      <c r="EE1609" s="108">
        <f>+IF(MID($J$11,1,10)=MID($EE$3,1,10),2,1)</f>
        <v>2</v>
      </c>
      <c r="EG1609" s="108">
        <f>+IF(MID($J$11,1,10)=MID($EE$3,1,10),2,1)</f>
        <v>2</v>
      </c>
    </row>
    <row r="1610" spans="76:137" x14ac:dyDescent="0.25">
      <c r="BX1610" s="110"/>
      <c r="BY1610" s="113">
        <v>176</v>
      </c>
      <c r="CA1610" s="110"/>
      <c r="EE1610" s="108">
        <f>+IF(MID($J$10,1,10)=MID($EE$2,1,10),4,1)</f>
        <v>4</v>
      </c>
      <c r="EG1610" s="108">
        <f>+IF(MID($J$10,1,10)=MID($EE$2,1,10),4,1)</f>
        <v>4</v>
      </c>
    </row>
    <row r="1611" spans="76:137" x14ac:dyDescent="0.25">
      <c r="BX1611" s="110"/>
      <c r="BY1611" s="113">
        <v>174</v>
      </c>
      <c r="CA1611" s="110"/>
      <c r="EE1611" s="108">
        <f>+IF(MID($J$10,1,10)=MID($EE$2,1,10),0,1)</f>
        <v>0</v>
      </c>
      <c r="EG1611" s="108">
        <f>+IF(MID($J$10,1,10)=MID($EE$2,1,10),0,1)</f>
        <v>0</v>
      </c>
    </row>
    <row r="1612" spans="76:137" x14ac:dyDescent="0.25">
      <c r="BX1612" s="110"/>
      <c r="BY1612" s="113">
        <v>132</v>
      </c>
      <c r="CA1612" s="110"/>
      <c r="EE1612" s="108">
        <f>+IF(MID($J$11,1,10)=MID($EE$3,1,10),2,1)</f>
        <v>2</v>
      </c>
      <c r="EG1612" s="108">
        <f>+IF(MID($J$11,1,10)=MID($EE$3,1,10),2,1)</f>
        <v>2</v>
      </c>
    </row>
    <row r="1613" spans="76:137" x14ac:dyDescent="0.25">
      <c r="BX1613" s="110"/>
      <c r="BY1613" s="113">
        <v>771</v>
      </c>
      <c r="CA1613" s="110"/>
      <c r="EE1613" s="108">
        <f>+IF(MID($J$11,1,10)=MID($EE$3,1,10),2,1)</f>
        <v>2</v>
      </c>
      <c r="EG1613" s="108">
        <f>+IF(MID($J$11,1,10)=MID($EE$3,1,10),2,1)</f>
        <v>2</v>
      </c>
    </row>
    <row r="1614" spans="76:137" x14ac:dyDescent="0.25">
      <c r="BX1614" s="110"/>
      <c r="BY1614" s="113">
        <v>122</v>
      </c>
      <c r="CA1614" s="110"/>
      <c r="EE1614" s="108">
        <f>+IF(MID($J$10,1,10)=MID($EE$2,1,10),4,1)</f>
        <v>4</v>
      </c>
      <c r="EG1614" s="108">
        <f>+IF(MID($J$10,1,10)=MID($EE$2,1,10),4,1)</f>
        <v>4</v>
      </c>
    </row>
    <row r="1615" spans="76:137" x14ac:dyDescent="0.25">
      <c r="BX1615" s="110"/>
      <c r="BY1615" s="113">
        <v>426</v>
      </c>
      <c r="CA1615" s="110"/>
      <c r="EE1615" s="108">
        <f>+IF(MID($J$11,1,10)=MID($EE$3,1,10),2,1)</f>
        <v>2</v>
      </c>
      <c r="EG1615" s="108">
        <f>+IF(MID($J$11,1,10)=MID($EE$3,1,10),2,1)</f>
        <v>2</v>
      </c>
    </row>
    <row r="1616" spans="76:137" x14ac:dyDescent="0.25">
      <c r="BX1616" s="110"/>
      <c r="BY1616" s="113">
        <v>114</v>
      </c>
      <c r="CA1616" s="110"/>
      <c r="EE1616" s="108">
        <f>+IF(MID($J$10,1,10)=MID($EE$2,1,10),4,1)</f>
        <v>4</v>
      </c>
      <c r="EF1616" s="137">
        <v>4</v>
      </c>
      <c r="EG1616" s="108">
        <f>+IF(MID($J$10,1,10)=MID($EE$2,1,10),4,1)</f>
        <v>4</v>
      </c>
    </row>
    <row r="1617" spans="76:137" x14ac:dyDescent="0.25">
      <c r="BX1617" s="110"/>
      <c r="BY1617" s="113">
        <v>151</v>
      </c>
      <c r="CA1617" s="110"/>
      <c r="EE1617" s="108">
        <f>+IF(MID($J$10,1,10)=MID($EE$2,1,10),1,2)</f>
        <v>1</v>
      </c>
      <c r="EG1617" s="108">
        <f>+IF(MID($J$10,1,10)=MID($EE$2,1,10),1,2)</f>
        <v>1</v>
      </c>
    </row>
    <row r="1618" spans="76:137" x14ac:dyDescent="0.25">
      <c r="BX1618" s="110"/>
      <c r="BY1618" s="113">
        <v>130</v>
      </c>
      <c r="CA1618" s="110"/>
      <c r="EE1618" s="108">
        <f>+IF(MID($J$10,1,10)=MID($EE$2,1,10),3,1)</f>
        <v>3</v>
      </c>
      <c r="EG1618" s="108">
        <f>+IF(MID($J$10,1,10)=MID($EE$2,1,10),3,1)</f>
        <v>3</v>
      </c>
    </row>
    <row r="1619" spans="76:137" x14ac:dyDescent="0.25">
      <c r="BX1619" s="110"/>
      <c r="BY1619" s="108">
        <v>11</v>
      </c>
      <c r="CA1619" s="110"/>
      <c r="EE1619" s="108">
        <f>+IF(MID($J$10,1,10)=MID($EE$2,1,10),1,2)</f>
        <v>1</v>
      </c>
      <c r="EG1619" s="108">
        <f>+IF(MID($J$10,1,10)=MID($EE$2,1,10),1,2)</f>
        <v>1</v>
      </c>
    </row>
    <row r="1620" spans="76:137" x14ac:dyDescent="0.25">
      <c r="BX1620" s="110"/>
      <c r="BY1620" s="113">
        <v>165</v>
      </c>
      <c r="CA1620" s="110"/>
      <c r="EE1620" s="108">
        <f>+IF(MID($J$11,1,10)=MID($EE$3,1,10),2,1)</f>
        <v>2</v>
      </c>
      <c r="EG1620" s="108">
        <f>+IF(MID($J$11,1,10)=MID($EE$3,1,10),2,1)</f>
        <v>2</v>
      </c>
    </row>
    <row r="1621" spans="76:137" x14ac:dyDescent="0.25">
      <c r="BX1621" s="110"/>
      <c r="BY1621" s="113">
        <v>567</v>
      </c>
      <c r="CA1621" s="110"/>
      <c r="EE1621" s="108">
        <f>+IF(MID($J$10,1,10)=MID($EE$2,1,10),1,2)</f>
        <v>1</v>
      </c>
      <c r="EG1621" s="108">
        <f>+IF(MID($J$10,1,10)=MID($EE$2,1,10),1,2)</f>
        <v>1</v>
      </c>
    </row>
    <row r="1622" spans="76:137" x14ac:dyDescent="0.25">
      <c r="BX1622" s="110"/>
      <c r="BY1622" s="113">
        <v>161</v>
      </c>
      <c r="CA1622" s="110"/>
      <c r="EE1622" s="108">
        <f>+IF(MID($J$10,1,10)=MID($EE$2,1,10),0,1)</f>
        <v>0</v>
      </c>
      <c r="EG1622" s="108">
        <f>+IF(MID($J$10,1,10)=MID($EE$2,1,10),0,1)</f>
        <v>0</v>
      </c>
    </row>
    <row r="1623" spans="76:137" x14ac:dyDescent="0.25">
      <c r="BX1623" s="110"/>
      <c r="BY1623" s="113">
        <v>410</v>
      </c>
      <c r="CA1623" s="110"/>
      <c r="EE1623" s="108">
        <f>+IF(MID($J$10,1,10)=MID($EE$2,1,10),0,1)</f>
        <v>0</v>
      </c>
      <c r="EG1623" s="108">
        <f>+IF(MID($J$10,1,10)=MID($EE$2,1,10),0,1)</f>
        <v>0</v>
      </c>
    </row>
    <row r="1624" spans="76:137" x14ac:dyDescent="0.25">
      <c r="BX1624" s="110"/>
      <c r="BY1624" s="113">
        <v>122</v>
      </c>
      <c r="CA1624" s="110"/>
      <c r="EE1624" s="108">
        <f>+IF(MID($J$10,1,10)=MID($EE$2,1,10),0,1)</f>
        <v>0</v>
      </c>
      <c r="EG1624" s="108">
        <f>+IF(MID($J$10,1,10)=MID($EE$2,1,10),0,1)</f>
        <v>0</v>
      </c>
    </row>
    <row r="1625" spans="76:137" x14ac:dyDescent="0.25">
      <c r="BX1625" s="110"/>
      <c r="BY1625" s="113">
        <v>169</v>
      </c>
      <c r="CA1625" s="110"/>
      <c r="EE1625" s="108">
        <f>+IF(MID($J$10,1,10)=MID($EE$2,1,10),1,2)</f>
        <v>1</v>
      </c>
      <c r="EG1625" s="108">
        <f>+IF(MID($J$10,1,10)=MID($EE$2,1,10),1,2)</f>
        <v>1</v>
      </c>
    </row>
    <row r="1626" spans="76:137" x14ac:dyDescent="0.25">
      <c r="BX1626" s="110"/>
      <c r="BY1626" s="113">
        <v>707</v>
      </c>
      <c r="CA1626" s="110"/>
      <c r="EE1626" s="108">
        <f>+IF(MID($J$10,1,10)=MID($EE$2,1,10),1,2)</f>
        <v>1</v>
      </c>
      <c r="EG1626" s="108">
        <f>+IF(MID($J$10,1,10)=MID($EE$2,1,10),1,2)</f>
        <v>1</v>
      </c>
    </row>
    <row r="1627" spans="76:137" x14ac:dyDescent="0.25">
      <c r="BX1627" s="110"/>
      <c r="BY1627" s="113">
        <v>178</v>
      </c>
      <c r="CA1627" s="110"/>
      <c r="EE1627" s="108">
        <f>+IF(MID($J$10,1,10)=MID($EE$2,1,10),3,1)</f>
        <v>3</v>
      </c>
      <c r="EG1627" s="108">
        <f>+IF(MID($J$10,1,10)=MID($EE$2,1,10),3,1)</f>
        <v>3</v>
      </c>
    </row>
    <row r="1628" spans="76:137" x14ac:dyDescent="0.25">
      <c r="BX1628" s="110"/>
      <c r="BY1628" s="113">
        <v>224</v>
      </c>
      <c r="CA1628" s="110"/>
      <c r="EE1628" s="108">
        <f>+IF(MID($J$10,1,10)=MID($EE$2,1,10),3,1)</f>
        <v>3</v>
      </c>
      <c r="EG1628" s="108">
        <f>+IF(MID($J$10,1,10)=MID($EE$2,1,10),3,1)</f>
        <v>3</v>
      </c>
    </row>
    <row r="1629" spans="76:137" x14ac:dyDescent="0.25">
      <c r="BX1629" s="111"/>
      <c r="BY1629" s="113">
        <v>152</v>
      </c>
      <c r="CA1629" s="111"/>
      <c r="EE1629" s="108">
        <f>+IF(MID($J$12,1,8)=MID($EE$4,1,8),0,1)</f>
        <v>0</v>
      </c>
      <c r="EF1629" s="139">
        <v>40916</v>
      </c>
      <c r="EG1629" s="108">
        <f>+IF(MID($J$12,1,8)=MID($EE$4,1,8),0,1)</f>
        <v>0</v>
      </c>
    </row>
    <row r="1630" spans="76:137" x14ac:dyDescent="0.25">
      <c r="BX1630" s="110"/>
      <c r="BY1630" s="113">
        <v>660</v>
      </c>
      <c r="CA1630" s="110"/>
      <c r="EE1630" s="108">
        <f>+IF(MID($J$13,1,10)=MID($EE$5,1,10),1,2)</f>
        <v>1</v>
      </c>
      <c r="EF1630" s="137" t="s">
        <v>225</v>
      </c>
      <c r="EG1630" s="108">
        <f>+IF(MID($J$13,1,10)=MID($EE$5,1,10),1,2)</f>
        <v>1</v>
      </c>
    </row>
    <row r="1631" spans="76:137" x14ac:dyDescent="0.25">
      <c r="BX1631" s="110"/>
      <c r="BY1631" s="113">
        <v>150</v>
      </c>
      <c r="CA1631" s="110"/>
      <c r="EE1631" s="108">
        <f>+IF(MID($J$10,1,10)=MID($EE$2,1,10),1,2)</f>
        <v>1</v>
      </c>
      <c r="EG1631" s="108">
        <f>+IF(MID($J$10,1,10)=MID($EE$2,1,10),1,2)</f>
        <v>1</v>
      </c>
    </row>
    <row r="1632" spans="76:137" x14ac:dyDescent="0.25">
      <c r="BX1632" s="110"/>
      <c r="BY1632" s="113">
        <v>371</v>
      </c>
      <c r="CA1632" s="110"/>
      <c r="EE1632" s="108">
        <f>+IF(MID($J$10,1,10)=MID($EE$2,1,10),3,1)</f>
        <v>3</v>
      </c>
      <c r="EG1632" s="108">
        <f>+IF(MID($J$10,1,10)=MID($EE$2,1,10),3,1)</f>
        <v>3</v>
      </c>
    </row>
    <row r="1633" spans="76:137" x14ac:dyDescent="0.25">
      <c r="BX1633" s="110"/>
      <c r="BY1633" s="113">
        <v>199</v>
      </c>
      <c r="CA1633" s="110"/>
      <c r="EE1633" s="108">
        <f>+IF(MID($J$10,1,10)=MID($EE$2,1,10),3,1)</f>
        <v>3</v>
      </c>
      <c r="EG1633" s="108">
        <f>+IF(MID($J$10,1,10)=MID($EE$2,1,10),3,1)</f>
        <v>3</v>
      </c>
    </row>
    <row r="1634" spans="76:137" x14ac:dyDescent="0.25">
      <c r="BX1634" s="110"/>
      <c r="BY1634" s="113">
        <v>857</v>
      </c>
      <c r="CA1634" s="110"/>
      <c r="EE1634" s="108">
        <f>+IF(MID($J$10,1,10)=MID($EE$2,1,10),0,1)</f>
        <v>0</v>
      </c>
      <c r="EG1634" s="108">
        <f>+IF(MID($J$10,1,10)=MID($EE$2,1,10),0,1)</f>
        <v>0</v>
      </c>
    </row>
    <row r="1635" spans="76:137" x14ac:dyDescent="0.25">
      <c r="BX1635" s="110"/>
      <c r="BY1635" s="113">
        <v>174</v>
      </c>
      <c r="CA1635" s="110"/>
      <c r="EE1635" s="108">
        <f>+IF(MID($J$10,1,10)=MID($EE$2,1,10),3,1)</f>
        <v>3</v>
      </c>
      <c r="EG1635" s="108">
        <f>+IF(MID($J$10,1,10)=MID($EE$2,1,10),3,1)</f>
        <v>3</v>
      </c>
    </row>
    <row r="1636" spans="76:137" x14ac:dyDescent="0.25">
      <c r="BX1636" s="110"/>
      <c r="BY1636" s="113">
        <v>306</v>
      </c>
      <c r="CA1636" s="110"/>
      <c r="EE1636" s="108">
        <f>+IF(MID($J$10,1,10)=MID($EE$2,1,10),3,1)</f>
        <v>3</v>
      </c>
      <c r="EG1636" s="108">
        <f>+IF(MID($J$10,1,10)=MID($EE$2,1,10),3,1)</f>
        <v>3</v>
      </c>
    </row>
    <row r="1637" spans="76:137" x14ac:dyDescent="0.25">
      <c r="BX1637" s="110"/>
      <c r="BY1637" s="113">
        <v>137</v>
      </c>
      <c r="CA1637" s="110"/>
      <c r="EE1637" s="108">
        <f>+IF(MID($J$10,1,10)=MID($EE$2,1,10),3,1)</f>
        <v>3</v>
      </c>
      <c r="EG1637" s="108">
        <f>+IF(MID($J$10,1,10)=MID($EE$2,1,10),3,1)</f>
        <v>3</v>
      </c>
    </row>
    <row r="1638" spans="76:137" x14ac:dyDescent="0.25">
      <c r="BX1638" s="110"/>
      <c r="BY1638" s="113">
        <v>321</v>
      </c>
      <c r="CA1638" s="110"/>
      <c r="EE1638" s="108">
        <f>+IF(MID($J$10,1,10)=MID($EE$2,1,10),1,2)</f>
        <v>1</v>
      </c>
      <c r="EG1638" s="108">
        <f>+IF(MID($J$10,1,10)=MID($EE$2,1,10),1,2)</f>
        <v>1</v>
      </c>
    </row>
    <row r="1639" spans="76:137" x14ac:dyDescent="0.25">
      <c r="BX1639" s="110"/>
      <c r="BY1639" s="113">
        <v>371</v>
      </c>
      <c r="CA1639" s="110"/>
      <c r="EE1639" s="108">
        <f>+IF(MID($J$11,1,10)=MID($EE$3,1,10),2,1)</f>
        <v>2</v>
      </c>
      <c r="EG1639" s="108">
        <f>+IF(MID($J$11,1,10)=MID($EE$3,1,10),2,1)</f>
        <v>2</v>
      </c>
    </row>
    <row r="1640" spans="76:137" x14ac:dyDescent="0.25">
      <c r="BX1640" s="110"/>
      <c r="BY1640" s="113">
        <v>156</v>
      </c>
      <c r="CA1640" s="110"/>
      <c r="EE1640" s="108">
        <f>+IF(MID($J$10,1,10)=MID($EE$2,1,10),4,1)</f>
        <v>4</v>
      </c>
      <c r="EG1640" s="108">
        <f>+IF(MID($J$10,1,10)=MID($EE$2,1,10),4,1)</f>
        <v>4</v>
      </c>
    </row>
    <row r="1641" spans="76:137" x14ac:dyDescent="0.25">
      <c r="BX1641" s="110"/>
      <c r="BY1641" s="113">
        <v>977</v>
      </c>
      <c r="CA1641" s="110"/>
      <c r="EE1641" s="108">
        <f>+IF(MID($J$10,1,10)=MID($EE$2,1,10),0,1)</f>
        <v>0</v>
      </c>
      <c r="EG1641" s="108">
        <f>+IF(MID($J$10,1,10)=MID($EE$2,1,10),0,1)</f>
        <v>0</v>
      </c>
    </row>
    <row r="1642" spans="76:137" x14ac:dyDescent="0.25">
      <c r="BX1642" s="110"/>
      <c r="BY1642" s="113">
        <v>120</v>
      </c>
      <c r="CA1642" s="110"/>
      <c r="EE1642" s="108">
        <f>+IF(MID($J$11,1,10)=MID($EE$3,1,10),2,1)</f>
        <v>2</v>
      </c>
      <c r="EG1642" s="108">
        <f>+IF(MID($J$11,1,10)=MID($EE$3,1,10),2,1)</f>
        <v>2</v>
      </c>
    </row>
    <row r="1643" spans="76:137" x14ac:dyDescent="0.25">
      <c r="BX1643" s="110"/>
      <c r="BY1643" s="113">
        <v>440</v>
      </c>
      <c r="CA1643" s="110"/>
      <c r="EE1643" s="108">
        <f>+IF(MID($J$11,1,10)=MID($EE$3,1,10),2,1)</f>
        <v>2</v>
      </c>
      <c r="EG1643" s="108">
        <f>+IF(MID($J$11,1,10)=MID($EE$3,1,10),2,1)</f>
        <v>2</v>
      </c>
    </row>
    <row r="1644" spans="76:137" x14ac:dyDescent="0.25">
      <c r="BX1644" s="110"/>
      <c r="BY1644" s="113">
        <v>144</v>
      </c>
      <c r="CA1644" s="110"/>
      <c r="EE1644" s="108">
        <f>+IF(MID($J$10,1,10)=MID($EE$2,1,10),4,1)</f>
        <v>4</v>
      </c>
      <c r="EG1644" s="108">
        <f>+IF(MID($J$10,1,10)=MID($EE$2,1,10),4,1)</f>
        <v>4</v>
      </c>
    </row>
    <row r="1645" spans="76:137" x14ac:dyDescent="0.25">
      <c r="BX1645" s="110"/>
      <c r="BY1645" s="113">
        <v>1106</v>
      </c>
      <c r="CA1645" s="110"/>
      <c r="EE1645" s="108">
        <f>+IF(MID($J$11,1,10)=MID($EE$3,1,10),2,1)</f>
        <v>2</v>
      </c>
      <c r="EG1645" s="108">
        <f>+IF(MID($J$11,1,10)=MID($EE$3,1,10),2,1)</f>
        <v>2</v>
      </c>
    </row>
    <row r="1646" spans="76:137" x14ac:dyDescent="0.25">
      <c r="BX1646" s="110"/>
      <c r="BY1646" s="113">
        <v>177</v>
      </c>
      <c r="CA1646" s="110"/>
      <c r="EE1646" s="108">
        <f>+IF(MID($J$10,1,10)=MID($EE$2,1,10),4,1)</f>
        <v>4</v>
      </c>
      <c r="EG1646" s="108">
        <f>+IF(MID($J$10,1,10)=MID($EE$2,1,10),4,1)</f>
        <v>4</v>
      </c>
    </row>
    <row r="1647" spans="76:137" x14ac:dyDescent="0.25">
      <c r="BX1647" s="110"/>
      <c r="BY1647" s="113">
        <v>138</v>
      </c>
      <c r="CA1647" s="110"/>
      <c r="EE1647" s="108">
        <f>+IF(MID($J$10,1,10)=MID($EE$2,1,10),1,2)</f>
        <v>1</v>
      </c>
      <c r="EG1647" s="108">
        <f>+IF(MID($J$10,1,10)=MID($EE$2,1,10),1,2)</f>
        <v>1</v>
      </c>
    </row>
    <row r="1648" spans="76:137" x14ac:dyDescent="0.25">
      <c r="BX1648" s="110"/>
      <c r="BY1648" s="113">
        <v>108</v>
      </c>
      <c r="CA1648" s="110"/>
      <c r="EE1648" s="108">
        <f>+IF(MID($J$10,1,10)=MID($EE$2,1,10),3,1)</f>
        <v>3</v>
      </c>
      <c r="EG1648" s="108">
        <f>+IF(MID($J$10,1,10)=MID($EE$2,1,10),3,1)</f>
        <v>3</v>
      </c>
    </row>
    <row r="1649" spans="76:137" x14ac:dyDescent="0.25">
      <c r="BX1649" s="110"/>
      <c r="BY1649" s="113">
        <v>161</v>
      </c>
      <c r="CA1649" s="110"/>
      <c r="EE1649" s="108">
        <f>+IF(MID($J$10,1,10)=MID($EE$2,1,10),1,2)</f>
        <v>1</v>
      </c>
      <c r="EG1649" s="108">
        <f>+IF(MID($J$10,1,10)=MID($EE$2,1,10),1,2)</f>
        <v>1</v>
      </c>
    </row>
    <row r="1650" spans="76:137" x14ac:dyDescent="0.25">
      <c r="BX1650" s="110"/>
      <c r="BY1650" s="113">
        <v>145</v>
      </c>
      <c r="CA1650" s="110"/>
      <c r="EE1650" s="108">
        <f>+IF(MID($J$11,1,10)=MID($EE$3,1,10),2,1)</f>
        <v>2</v>
      </c>
      <c r="EG1650" s="108">
        <f>+IF(MID($J$11,1,10)=MID($EE$3,1,10),2,1)</f>
        <v>2</v>
      </c>
    </row>
    <row r="1651" spans="76:137" x14ac:dyDescent="0.25">
      <c r="BX1651" s="110"/>
      <c r="BY1651" s="113">
        <v>153</v>
      </c>
      <c r="CA1651" s="110"/>
      <c r="EE1651" s="108">
        <f>+IF(MID($J$10,1,10)=MID($EE$2,1,10),1,2)</f>
        <v>1</v>
      </c>
      <c r="EG1651" s="108">
        <f>+IF(MID($J$10,1,10)=MID($EE$2,1,10),1,2)</f>
        <v>1</v>
      </c>
    </row>
    <row r="1652" spans="76:137" x14ac:dyDescent="0.25">
      <c r="BX1652" s="110"/>
      <c r="BY1652" s="113">
        <v>179</v>
      </c>
      <c r="CA1652" s="110"/>
      <c r="EE1652" s="108">
        <f>+IF(MID($J$10,1,10)=MID($EE$2,1,10),0,1)</f>
        <v>0</v>
      </c>
      <c r="EF1652" s="137" t="s">
        <v>220</v>
      </c>
      <c r="EG1652" s="108">
        <f>+IF(MID($J$10,1,10)=MID($EE$2,1,10),0,1)</f>
        <v>0</v>
      </c>
    </row>
    <row r="1653" spans="76:137" x14ac:dyDescent="0.25">
      <c r="BX1653" s="110"/>
      <c r="BY1653" s="113">
        <v>210</v>
      </c>
      <c r="CA1653" s="110"/>
      <c r="EE1653" s="108">
        <f>+IF(MID($J$10,1,10)=MID($EE$2,1,10),0,1)</f>
        <v>0</v>
      </c>
      <c r="EF1653" s="137" t="s">
        <v>220</v>
      </c>
      <c r="EG1653" s="108">
        <f>+IF(MID($J$10,1,10)=MID($EE$2,1,10),0,1)</f>
        <v>0</v>
      </c>
    </row>
    <row r="1654" spans="76:137" x14ac:dyDescent="0.25">
      <c r="BX1654" s="110"/>
      <c r="BY1654" s="113">
        <v>143</v>
      </c>
      <c r="CA1654" s="110"/>
      <c r="EE1654" s="108">
        <f>+IF(MID($J$11,1,10)=MID($EE$3,1,10),2,1)</f>
        <v>2</v>
      </c>
      <c r="EF1654" s="137" t="s">
        <v>220</v>
      </c>
      <c r="EG1654" s="108">
        <f>+IF(MID($J$11,1,10)=MID($EE$3,1,10),2,1)</f>
        <v>2</v>
      </c>
    </row>
    <row r="1655" spans="76:137" x14ac:dyDescent="0.25">
      <c r="BX1655" s="110"/>
      <c r="BY1655" s="113">
        <v>759</v>
      </c>
      <c r="CA1655" s="110"/>
      <c r="EE1655" s="108">
        <f>+IF(MID($J$10,1,10)=MID($EE$2,1,10),4,1)</f>
        <v>4</v>
      </c>
      <c r="EF1655" s="137" t="s">
        <v>220</v>
      </c>
      <c r="EG1655" s="108">
        <f>+IF(MID($J$10,1,10)=MID($EE$2,1,10),4,1)</f>
        <v>4</v>
      </c>
    </row>
    <row r="1656" spans="76:137" x14ac:dyDescent="0.25">
      <c r="BX1656" s="110"/>
      <c r="BY1656" s="113">
        <v>192</v>
      </c>
      <c r="CA1656" s="110"/>
      <c r="EE1656" s="108">
        <f>+IF(MID($J$10,1,10)=MID($EE$2,1,10),0,1)</f>
        <v>0</v>
      </c>
      <c r="EF1656" s="137" t="s">
        <v>220</v>
      </c>
      <c r="EG1656" s="108">
        <f>+IF(MID($J$10,1,10)=MID($EE$2,1,10),0,1)</f>
        <v>0</v>
      </c>
    </row>
    <row r="1657" spans="76:137" x14ac:dyDescent="0.25">
      <c r="BX1657" s="110"/>
      <c r="BY1657" s="113">
        <v>4</v>
      </c>
      <c r="CA1657" s="110"/>
      <c r="EE1657" s="108">
        <f>+IF(MID($J$11,1,10)=MID($EE$3,1,10),2,1)</f>
        <v>2</v>
      </c>
      <c r="EF1657" s="137" t="s">
        <v>220</v>
      </c>
      <c r="EG1657" s="108">
        <f>+IF(MID($J$11,1,10)=MID($EE$3,1,10),2,1)</f>
        <v>2</v>
      </c>
    </row>
    <row r="1658" spans="76:137" x14ac:dyDescent="0.25">
      <c r="BX1658" s="110"/>
      <c r="BY1658" s="113">
        <v>181</v>
      </c>
      <c r="CA1658" s="110"/>
      <c r="EE1658" s="108">
        <f>+IF(MID($J$11,1,10)=MID($EE$3,1,10),2,1)</f>
        <v>2</v>
      </c>
      <c r="EF1658" s="137" t="s">
        <v>220</v>
      </c>
      <c r="EG1658" s="108">
        <f>+IF(MID($J$11,1,10)=MID($EE$3,1,10),2,1)</f>
        <v>2</v>
      </c>
    </row>
    <row r="1659" spans="76:137" x14ac:dyDescent="0.25">
      <c r="BX1659" s="110"/>
      <c r="BY1659" s="113">
        <v>388</v>
      </c>
      <c r="CA1659" s="110"/>
      <c r="EE1659" s="108">
        <f>+IF(MID($J$10,1,10)=MID($EE$2,1,10),4,1)</f>
        <v>4</v>
      </c>
      <c r="EF1659" s="137" t="s">
        <v>220</v>
      </c>
      <c r="EG1659" s="108">
        <f>+IF(MID($J$10,1,10)=MID($EE$2,1,10),4,1)</f>
        <v>4</v>
      </c>
    </row>
    <row r="1660" spans="76:137" x14ac:dyDescent="0.25">
      <c r="BX1660" s="110"/>
      <c r="BY1660" s="108">
        <v>16</v>
      </c>
      <c r="BZ1660" s="139"/>
      <c r="CA1660" s="110"/>
      <c r="EE1660" s="108">
        <f>+IF(MID($J$11,1,10)=MID($EE$3,1,10),2,1)</f>
        <v>2</v>
      </c>
      <c r="EF1660" s="137" t="s">
        <v>220</v>
      </c>
      <c r="EG1660" s="108">
        <f>+IF(MID($J$11,1,10)=MID($EE$3,1,10),2,1)</f>
        <v>2</v>
      </c>
    </row>
    <row r="1661" spans="76:137" x14ac:dyDescent="0.25">
      <c r="BX1661" s="110"/>
      <c r="BY1661" s="113">
        <v>153</v>
      </c>
      <c r="CA1661" s="110"/>
      <c r="EE1661" s="108">
        <f>+IF(MID($J$10,1,10)=MID($EE$2,1,10),4,1)</f>
        <v>4</v>
      </c>
      <c r="EF1661" s="137" t="s">
        <v>220</v>
      </c>
      <c r="EG1661" s="108">
        <f>+IF(MID($J$10,1,10)=MID($EE$2,1,10),4,1)</f>
        <v>4</v>
      </c>
    </row>
    <row r="1662" spans="76:137" x14ac:dyDescent="0.25">
      <c r="BX1662" s="110"/>
      <c r="BY1662" s="113">
        <v>166</v>
      </c>
      <c r="CA1662" s="110"/>
      <c r="EE1662" s="108">
        <f>+IF(MID($J$10,1,10)=MID($EE$2,1,10),1,2)</f>
        <v>1</v>
      </c>
      <c r="EF1662" s="137" t="s">
        <v>220</v>
      </c>
      <c r="EG1662" s="108">
        <f>+IF(MID($J$10,1,10)=MID($EE$2,1,10),1,2)</f>
        <v>1</v>
      </c>
    </row>
    <row r="1663" spans="76:137" x14ac:dyDescent="0.25">
      <c r="BX1663" s="110"/>
      <c r="BY1663" s="113">
        <v>189</v>
      </c>
      <c r="CA1663" s="110"/>
      <c r="EE1663" s="108">
        <f>+IF(MID($J$10,1,10)=MID($EE$2,1,10),3,1)</f>
        <v>3</v>
      </c>
      <c r="EF1663" s="137" t="s">
        <v>220</v>
      </c>
      <c r="EG1663" s="108">
        <f>+IF(MID($J$10,1,10)=MID($EE$2,1,10),3,1)</f>
        <v>3</v>
      </c>
    </row>
    <row r="1664" spans="76:137" x14ac:dyDescent="0.25">
      <c r="BX1664" s="110"/>
      <c r="BY1664" s="108">
        <v>40</v>
      </c>
      <c r="CA1664" s="110"/>
      <c r="EE1664" s="108">
        <f>+IF(MID($J$10,1,10)=MID($EE$2,1,10),1,2)</f>
        <v>1</v>
      </c>
      <c r="EF1664" s="137" t="s">
        <v>220</v>
      </c>
      <c r="EG1664" s="108">
        <f>+IF(MID($J$10,1,10)=MID($EE$2,1,10),1,2)</f>
        <v>1</v>
      </c>
    </row>
    <row r="1665" spans="76:137" x14ac:dyDescent="0.25">
      <c r="BX1665" s="110"/>
      <c r="BY1665" s="108">
        <v>28</v>
      </c>
      <c r="CA1665" s="110"/>
      <c r="EE1665" s="108">
        <f>+IF(MID($J$11,1,10)=MID($EE$3,1,10),2,1)</f>
        <v>2</v>
      </c>
      <c r="EF1665" s="137" t="s">
        <v>220</v>
      </c>
      <c r="EG1665" s="108">
        <f>+IF(MID($J$11,1,10)=MID($EE$3,1,10),2,1)</f>
        <v>2</v>
      </c>
    </row>
    <row r="1666" spans="76:137" x14ac:dyDescent="0.25">
      <c r="BX1666" s="110"/>
      <c r="BY1666" s="113">
        <v>186</v>
      </c>
      <c r="CA1666" s="110"/>
      <c r="EE1666" s="108">
        <f>+IF(MID($J$10,1,10)=MID($EE$2,1,10),1,2)</f>
        <v>1</v>
      </c>
      <c r="EF1666" s="137" t="s">
        <v>220</v>
      </c>
      <c r="EG1666" s="108">
        <f>+IF(MID($J$10,1,10)=MID($EE$2,1,10),1,2)</f>
        <v>1</v>
      </c>
    </row>
    <row r="1667" spans="76:137" x14ac:dyDescent="0.25">
      <c r="BX1667" s="110"/>
      <c r="BY1667" s="113">
        <v>172</v>
      </c>
      <c r="CA1667" s="110"/>
      <c r="EE1667" s="108">
        <f>+IF(MID($J$10,1,10)=MID($EE$2,1,10),0,1)</f>
        <v>0</v>
      </c>
      <c r="EF1667" s="137" t="s">
        <v>220</v>
      </c>
      <c r="EG1667" s="108">
        <f>+IF(MID($J$10,1,10)=MID($EE$2,1,10),0,1)</f>
        <v>0</v>
      </c>
    </row>
    <row r="1668" spans="76:137" x14ac:dyDescent="0.25">
      <c r="BX1668" s="110"/>
      <c r="BY1668" s="113">
        <v>173</v>
      </c>
      <c r="CA1668" s="110"/>
      <c r="EE1668" s="108">
        <f>+IF(MID($J$10,1,10)=MID($EE$2,1,10),0,1)</f>
        <v>0</v>
      </c>
      <c r="EF1668" s="137" t="s">
        <v>220</v>
      </c>
      <c r="EG1668" s="108">
        <f>+IF(MID($J$10,1,10)=MID($EE$2,1,10),0,1)</f>
        <v>0</v>
      </c>
    </row>
    <row r="1669" spans="76:137" x14ac:dyDescent="0.25">
      <c r="BX1669" s="110"/>
      <c r="BY1669" s="113">
        <v>94</v>
      </c>
      <c r="CA1669" s="110"/>
      <c r="EE1669" s="108">
        <f>+IF(MID($J$10,1,10)=MID($EE$2,1,10),0,1)</f>
        <v>0</v>
      </c>
      <c r="EF1669" s="137" t="s">
        <v>220</v>
      </c>
      <c r="EG1669" s="108">
        <f>+IF(MID($J$10,1,10)=MID($EE$2,1,10),0,1)</f>
        <v>0</v>
      </c>
    </row>
    <row r="1670" spans="76:137" x14ac:dyDescent="0.25">
      <c r="BX1670" s="110"/>
      <c r="BY1670" s="113">
        <v>187</v>
      </c>
      <c r="CA1670" s="110"/>
      <c r="EE1670" s="108">
        <f>+IF(MID($J$10,1,10)=MID($EE$2,1,10),1,2)</f>
        <v>1</v>
      </c>
      <c r="EF1670" s="137" t="s">
        <v>220</v>
      </c>
      <c r="EG1670" s="108">
        <f>+IF(MID($J$10,1,10)=MID($EE$2,1,10),1,2)</f>
        <v>1</v>
      </c>
    </row>
    <row r="1671" spans="76:137" x14ac:dyDescent="0.25">
      <c r="BX1671" s="110"/>
      <c r="BY1671" s="113">
        <v>180</v>
      </c>
      <c r="CA1671" s="110"/>
      <c r="EE1671" s="108">
        <f>+IF(MID($J$10,1,10)=MID($EE$2,1,10),1,2)</f>
        <v>1</v>
      </c>
      <c r="EF1671" s="137" t="s">
        <v>220</v>
      </c>
      <c r="EG1671" s="108">
        <f>+IF(MID($J$10,1,10)=MID($EE$2,1,10),1,2)</f>
        <v>1</v>
      </c>
    </row>
    <row r="1672" spans="76:137" x14ac:dyDescent="0.25">
      <c r="BX1672" s="110"/>
      <c r="BY1672" s="113">
        <v>146</v>
      </c>
      <c r="CA1672" s="110"/>
      <c r="EE1672" s="108">
        <f>+IF(MID($J$10,1,10)=MID($EE$2,1,10),3,1)</f>
        <v>3</v>
      </c>
      <c r="EF1672" s="137" t="s">
        <v>220</v>
      </c>
      <c r="EG1672" s="108">
        <f>+IF(MID($J$10,1,10)=MID($EE$2,1,10),3,1)</f>
        <v>3</v>
      </c>
    </row>
    <row r="1673" spans="76:137" x14ac:dyDescent="0.25">
      <c r="BX1673" s="110"/>
      <c r="BY1673" s="113">
        <v>177</v>
      </c>
      <c r="CA1673" s="110"/>
      <c r="EE1673" s="108">
        <f>+IF(MID($J$10,1,10)=MID($EE$2,1,10),3,1)</f>
        <v>3</v>
      </c>
      <c r="EF1673" s="137" t="s">
        <v>220</v>
      </c>
      <c r="EG1673" s="108">
        <f>+IF(MID($J$10,1,10)=MID($EE$2,1,10),3,1)</f>
        <v>3</v>
      </c>
    </row>
    <row r="1674" spans="76:137" x14ac:dyDescent="0.25">
      <c r="BX1674" s="110"/>
      <c r="BY1674" s="113">
        <v>158</v>
      </c>
      <c r="CA1674" s="110"/>
      <c r="EE1674" s="108">
        <f>+IF(MID($J$10,1,10)=MID($EE$2,1,10),3,1)</f>
        <v>3</v>
      </c>
      <c r="EF1674" s="137" t="s">
        <v>220</v>
      </c>
      <c r="EG1674" s="108">
        <f>+IF(MID($J$10,1,10)=MID($EE$2,1,10),3,1)</f>
        <v>3</v>
      </c>
    </row>
    <row r="1675" spans="76:137" x14ac:dyDescent="0.25">
      <c r="BX1675" s="110"/>
      <c r="BY1675" s="113">
        <v>2</v>
      </c>
      <c r="CA1675" s="110"/>
      <c r="EE1675" s="108">
        <f>+IF(MID($J$10,1,10)=MID($EE$2,1,10),0,1)</f>
        <v>0</v>
      </c>
      <c r="EG1675" s="108">
        <f>+IF(MID($J$10,1,10)=MID($EE$2,1,10),0,1)</f>
        <v>0</v>
      </c>
    </row>
    <row r="1676" spans="76:137" x14ac:dyDescent="0.25">
      <c r="BX1676" s="110"/>
      <c r="BY1676" s="113">
        <v>29</v>
      </c>
      <c r="CA1676" s="110"/>
      <c r="EE1676" s="108">
        <f>+IF(MID($J$14,1,5)=MID($EE$6,1,5),3,1)</f>
        <v>3</v>
      </c>
      <c r="EF1676" s="137" t="s">
        <v>242</v>
      </c>
      <c r="EG1676" s="108">
        <f>+IF(MID($J$14,1,5)=MID($EE$6,1,5),3,1)</f>
        <v>3</v>
      </c>
    </row>
    <row r="1677" spans="76:137" x14ac:dyDescent="0.25">
      <c r="BX1677" s="110"/>
      <c r="BY1677" s="113">
        <v>136</v>
      </c>
      <c r="CA1677" s="110"/>
      <c r="EE1677" s="108">
        <f>+IF(MID($J$10,1,10)=MID($EE$2,1,10),3,1)</f>
        <v>3</v>
      </c>
      <c r="EG1677" s="108">
        <f>+IF(MID($J$10,1,10)=MID($EE$2,1,10),3,1)</f>
        <v>3</v>
      </c>
    </row>
    <row r="1678" spans="76:137" x14ac:dyDescent="0.25">
      <c r="BX1678" s="110"/>
      <c r="BY1678" s="113">
        <v>366</v>
      </c>
      <c r="CA1678" s="110"/>
      <c r="EE1678" s="108">
        <f>+IF(MID($J$10,1,10)=MID($EE$2,1,10),3,1)</f>
        <v>3</v>
      </c>
      <c r="EG1678" s="108">
        <f>+IF(MID($J$10,1,10)=MID($EE$2,1,10),3,1)</f>
        <v>3</v>
      </c>
    </row>
    <row r="1679" spans="76:137" x14ac:dyDescent="0.25">
      <c r="BX1679" s="110"/>
      <c r="BY1679" s="113">
        <v>194</v>
      </c>
      <c r="CA1679" s="110"/>
      <c r="EE1679" s="108">
        <f>+IF(MID($J$10,1,10)=MID($EE$2,1,10),0,1)</f>
        <v>0</v>
      </c>
      <c r="EG1679" s="108">
        <f>+IF(MID($J$10,1,10)=MID($EE$2,1,10),0,1)</f>
        <v>0</v>
      </c>
    </row>
    <row r="1680" spans="76:137" x14ac:dyDescent="0.25">
      <c r="BX1680" s="110"/>
      <c r="BY1680" s="113">
        <v>688</v>
      </c>
      <c r="CA1680" s="110"/>
      <c r="EE1680" s="108">
        <f>+IF(MID($J$10,1,10)=MID($EE$2,1,10),3,1)</f>
        <v>3</v>
      </c>
      <c r="EG1680" s="108">
        <f>+IF(MID($J$10,1,10)=MID($EE$2,1,10),3,1)</f>
        <v>3</v>
      </c>
    </row>
    <row r="1681" spans="76:137" x14ac:dyDescent="0.25">
      <c r="BX1681" s="110"/>
      <c r="BY1681" s="113">
        <v>110</v>
      </c>
      <c r="CA1681" s="110"/>
      <c r="EE1681" s="108">
        <f>+IF(MID($J$10,1,10)=MID($EE$2,1,10),3,1)</f>
        <v>3</v>
      </c>
      <c r="EG1681" s="108">
        <f>+IF(MID($J$10,1,10)=MID($EE$2,1,10),3,1)</f>
        <v>3</v>
      </c>
    </row>
    <row r="1682" spans="76:137" x14ac:dyDescent="0.25">
      <c r="BX1682" s="110"/>
      <c r="BY1682" s="113">
        <v>142</v>
      </c>
      <c r="CA1682" s="110"/>
      <c r="EE1682" s="108">
        <f>+IF(MID($J$10,1,10)=MID($EE$2,1,10),3,1)</f>
        <v>3</v>
      </c>
      <c r="EG1682" s="108">
        <f>+IF(MID($J$10,1,10)=MID($EE$2,1,10),3,1)</f>
        <v>3</v>
      </c>
    </row>
    <row r="1683" spans="76:137" x14ac:dyDescent="0.25">
      <c r="BX1683" s="110"/>
      <c r="BY1683" s="113">
        <v>117</v>
      </c>
      <c r="CA1683" s="110"/>
      <c r="EE1683" s="108">
        <f>+IF(MID($J$10,1,10)=MID($EE$2,1,10),1,2)</f>
        <v>1</v>
      </c>
      <c r="EG1683" s="108">
        <f>+IF(MID($J$10,1,10)=MID($EE$2,1,10),1,2)</f>
        <v>1</v>
      </c>
    </row>
    <row r="1684" spans="76:137" x14ac:dyDescent="0.25">
      <c r="BX1684" s="110"/>
      <c r="BY1684" s="113">
        <v>160</v>
      </c>
      <c r="CA1684" s="110"/>
      <c r="EE1684" s="108">
        <f>+IF(MID($J$11,1,10)=MID($EE$3,1,10),2,1)</f>
        <v>2</v>
      </c>
      <c r="EG1684" s="108">
        <f>+IF(MID($J$11,1,10)=MID($EE$3,1,10),2,1)</f>
        <v>2</v>
      </c>
    </row>
    <row r="1685" spans="76:137" x14ac:dyDescent="0.25">
      <c r="BX1685" s="110"/>
      <c r="BY1685" s="113">
        <v>126</v>
      </c>
      <c r="CA1685" s="110"/>
      <c r="EE1685" s="108">
        <f>+IF(MID($J$10,1,10)=MID($EE$2,1,10),4,1)</f>
        <v>4</v>
      </c>
      <c r="EG1685" s="108">
        <f>+IF(MID($J$10,1,10)=MID($EE$2,1,10),4,1)</f>
        <v>4</v>
      </c>
    </row>
    <row r="1686" spans="76:137" x14ac:dyDescent="0.25">
      <c r="BX1686" s="110"/>
      <c r="BY1686" s="113">
        <v>624</v>
      </c>
      <c r="CA1686" s="110"/>
      <c r="EE1686" s="108">
        <f>+IF(MID($J$14,1,5)=MID($EE$6,1,5),2,1)</f>
        <v>2</v>
      </c>
      <c r="EF1686" s="137" t="s">
        <v>243</v>
      </c>
      <c r="EG1686" s="108">
        <f>+IF(MID($J$14,1,5)=MID($EE$6,1,5),2,1)</f>
        <v>2</v>
      </c>
    </row>
    <row r="1687" spans="76:137" x14ac:dyDescent="0.25">
      <c r="BX1687" s="110"/>
      <c r="BY1687" s="108">
        <v>91</v>
      </c>
      <c r="CA1687" s="110"/>
      <c r="EE1687" s="108">
        <f>+IF(MID($J$10,1,10)=MID($EE$2,1,10),3,1)</f>
        <v>3</v>
      </c>
      <c r="EF1687" s="137" t="s">
        <v>239</v>
      </c>
      <c r="EG1687" s="108">
        <f>+IF(MID($J$10,1,10)=MID($EE$2,1,10),3,1)</f>
        <v>3</v>
      </c>
    </row>
    <row r="1688" spans="76:137" x14ac:dyDescent="0.25">
      <c r="BX1688" s="110"/>
      <c r="BY1688" s="142">
        <v>5</v>
      </c>
      <c r="CA1688" s="110"/>
      <c r="EE1688" s="108">
        <f>+IF(MID($J$11,1,10)=MID($EE$3,1,10),0,1)</f>
        <v>0</v>
      </c>
      <c r="EG1688" s="108">
        <f>+IF(MID($J$11,1,10)=MID($EE$3,1,10),0,1)</f>
        <v>0</v>
      </c>
    </row>
    <row r="1689" spans="76:137" x14ac:dyDescent="0.25">
      <c r="BX1689" s="110"/>
      <c r="BY1689" s="113">
        <v>163</v>
      </c>
      <c r="CA1689" s="110"/>
      <c r="EE1689" s="108">
        <f>+IF(MID($J$12,1,8)=MID($EE$4,1,8),2,1)</f>
        <v>2</v>
      </c>
      <c r="EF1689" s="137" t="s">
        <v>240</v>
      </c>
      <c r="EG1689" s="108">
        <f>+IF(MID($J$12,1,8)=MID($EE$4,1,8),2,1)</f>
        <v>2</v>
      </c>
    </row>
    <row r="1690" spans="76:137" x14ac:dyDescent="0.25">
      <c r="BX1690" s="110"/>
      <c r="BY1690" s="113">
        <v>681</v>
      </c>
      <c r="CA1690" s="110"/>
      <c r="EE1690" s="108">
        <f>+IF(MID($J$13,1,10)=MID($EE$5,1,10),0,1)</f>
        <v>0</v>
      </c>
      <c r="EG1690" s="108">
        <f>+IF(MID($J$13,1,10)=MID($EE$5,1,10),0,1)</f>
        <v>0</v>
      </c>
    </row>
    <row r="1691" spans="76:137" x14ac:dyDescent="0.25">
      <c r="BX1691" s="110"/>
      <c r="BY1691" s="113">
        <v>880</v>
      </c>
      <c r="CA1691" s="110"/>
      <c r="EE1691" s="108">
        <f>+IF(MID($J$10,1,10)=MID($EE$2,1,10),4,1)</f>
        <v>4</v>
      </c>
      <c r="EG1691" s="108">
        <f>+IF(MID($J$10,1,10)=MID($EE$2,1,10),4,1)</f>
        <v>4</v>
      </c>
    </row>
    <row r="1692" spans="76:137" x14ac:dyDescent="0.25">
      <c r="BX1692" s="110"/>
      <c r="BY1692" s="113">
        <v>199</v>
      </c>
      <c r="CA1692" s="110"/>
      <c r="EE1692" s="108">
        <f>+IF(MID($J$10,1,10)=MID($EE$2,1,10),1,2)</f>
        <v>1</v>
      </c>
      <c r="EG1692" s="108">
        <f>+IF(MID($J$10,1,10)=MID($EE$2,1,10),1,2)</f>
        <v>1</v>
      </c>
    </row>
    <row r="1693" spans="76:137" x14ac:dyDescent="0.25">
      <c r="BX1693" s="110"/>
      <c r="BY1693" s="113">
        <v>750</v>
      </c>
      <c r="CA1693" s="110"/>
      <c r="EE1693" s="108">
        <f>+IF(MID($J$10,1,10)=MID($EE$2,1,10),3,1)</f>
        <v>3</v>
      </c>
      <c r="EG1693" s="108">
        <f>+IF(MID($J$10,1,10)=MID($EE$2,1,10),3,1)</f>
        <v>3</v>
      </c>
    </row>
    <row r="1694" spans="76:137" x14ac:dyDescent="0.25">
      <c r="BX1694" s="110"/>
      <c r="BY1694" s="113">
        <v>131</v>
      </c>
      <c r="CA1694" s="110"/>
      <c r="EE1694" s="108">
        <f>+IF(MID($J$10,1,10)=MID($EE$2,1,10),1,2)</f>
        <v>1</v>
      </c>
      <c r="EG1694" s="108">
        <f>+IF(MID($J$10,1,10)=MID($EE$2,1,10),1,2)</f>
        <v>1</v>
      </c>
    </row>
    <row r="1695" spans="76:137" x14ac:dyDescent="0.25">
      <c r="BX1695" s="110"/>
      <c r="BY1695" s="113">
        <v>913</v>
      </c>
      <c r="CA1695" s="110"/>
      <c r="EE1695" s="108">
        <f>+IF(MID($J$13,1,10)=MID($EE$5,1,10),1,2)</f>
        <v>1</v>
      </c>
      <c r="EF1695" s="137" t="s">
        <v>226</v>
      </c>
      <c r="EG1695" s="108">
        <f>+IF(MID($J$13,1,10)=MID($EE$5,1,10),1,2)</f>
        <v>1</v>
      </c>
    </row>
    <row r="1696" spans="76:137" x14ac:dyDescent="0.25">
      <c r="BX1696" s="111"/>
      <c r="BY1696" s="113">
        <v>110</v>
      </c>
      <c r="CA1696" s="111"/>
      <c r="EE1696" s="108">
        <f>+IF(MID($J$14,1,5)=MID($EE$6,1,5),0,1)</f>
        <v>0</v>
      </c>
      <c r="EF1696" s="139">
        <v>40947</v>
      </c>
      <c r="EG1696" s="108">
        <f>+IF(MID($J$14,1,5)=MID($EE$6,1,5),0,1)</f>
        <v>0</v>
      </c>
    </row>
    <row r="1697" spans="76:137" x14ac:dyDescent="0.25">
      <c r="BX1697" s="110"/>
      <c r="BY1697" s="113">
        <v>6</v>
      </c>
      <c r="CA1697" s="110"/>
      <c r="EE1697" s="108">
        <f>+IF(MID($J$10,1,10)=MID($EE$2,1,10),0,1)</f>
        <v>0</v>
      </c>
      <c r="EG1697" s="108">
        <f>+IF(MID($J$10,1,10)=MID($EE$2,1,10),0,1)</f>
        <v>0</v>
      </c>
    </row>
    <row r="1698" spans="76:137" x14ac:dyDescent="0.25">
      <c r="BX1698" s="110"/>
      <c r="BY1698" s="113">
        <v>181</v>
      </c>
      <c r="CA1698" s="110"/>
      <c r="EE1698" s="108">
        <f>+IF(MID($J$10,1,10)=MID($EE$2,1,10),0,1)</f>
        <v>0</v>
      </c>
      <c r="EG1698" s="108">
        <f>+IF(MID($J$10,1,10)=MID($EE$2,1,10),0,1)</f>
        <v>0</v>
      </c>
    </row>
    <row r="1699" spans="76:137" x14ac:dyDescent="0.25">
      <c r="BX1699" s="110"/>
      <c r="BY1699" s="113">
        <v>901</v>
      </c>
      <c r="CA1699" s="110"/>
      <c r="EE1699" s="108">
        <f>+IF(MID($J$10,1,10)=MID($EE$2,1,10),0,1)</f>
        <v>0</v>
      </c>
      <c r="EG1699" s="108">
        <f>+IF(MID($J$10,1,10)=MID($EE$2,1,10),0,1)</f>
        <v>0</v>
      </c>
    </row>
    <row r="1700" spans="76:137" x14ac:dyDescent="0.25">
      <c r="BX1700" s="110"/>
      <c r="BY1700" s="113">
        <v>201</v>
      </c>
      <c r="CA1700" s="110"/>
      <c r="EE1700" s="108">
        <f>+IF(MID($J$10,1,10)=MID($EE$2,1,10),1,2)</f>
        <v>1</v>
      </c>
      <c r="EG1700" s="108">
        <f>+IF(MID($J$10,1,10)=MID($EE$2,1,10),1,2)</f>
        <v>1</v>
      </c>
    </row>
    <row r="1701" spans="76:137" x14ac:dyDescent="0.25">
      <c r="BX1701" s="110"/>
      <c r="BY1701" s="113">
        <v>1003</v>
      </c>
      <c r="CA1701" s="110"/>
      <c r="EE1701" s="108">
        <f>+IF(MID($J$10,1,10)=MID($EE$2,1,10),1,2)</f>
        <v>1</v>
      </c>
      <c r="EG1701" s="108">
        <f>+IF(MID($J$10,1,10)=MID($EE$2,1,10),1,2)</f>
        <v>1</v>
      </c>
    </row>
    <row r="1702" spans="76:137" x14ac:dyDescent="0.25">
      <c r="BX1702" s="110"/>
      <c r="BY1702" s="113">
        <v>138</v>
      </c>
      <c r="CA1702" s="110"/>
      <c r="EE1702" s="108">
        <f>+IF(MID($J$10,1,10)=MID($EE$2,1,10),3,1)</f>
        <v>3</v>
      </c>
      <c r="EG1702" s="108">
        <f>+IF(MID($J$10,1,10)=MID($EE$2,1,10),3,1)</f>
        <v>3</v>
      </c>
    </row>
    <row r="1703" spans="76:137" x14ac:dyDescent="0.25">
      <c r="BX1703" s="110"/>
      <c r="BY1703" s="113">
        <v>139</v>
      </c>
      <c r="CA1703" s="110"/>
      <c r="EE1703" s="108">
        <f>+IF(MID($J$10,1,10)=MID($EE$2,1,10),3,1)</f>
        <v>3</v>
      </c>
      <c r="EG1703" s="108">
        <f>+IF(MID($J$10,1,10)=MID($EE$2,1,10),3,1)</f>
        <v>3</v>
      </c>
    </row>
    <row r="1704" spans="76:137" x14ac:dyDescent="0.25">
      <c r="BX1704" s="110"/>
      <c r="BY1704" s="113">
        <v>107</v>
      </c>
      <c r="CA1704" s="110"/>
      <c r="EE1704" s="108">
        <f>+IF(MID($J$10,1,10)=MID($EE$2,1,10),3,1)</f>
        <v>3</v>
      </c>
      <c r="EG1704" s="108">
        <f>+IF(MID($J$10,1,10)=MID($EE$2,1,10),3,1)</f>
        <v>3</v>
      </c>
    </row>
    <row r="1705" spans="76:137" x14ac:dyDescent="0.25">
      <c r="BX1705" s="110"/>
      <c r="BY1705" s="113">
        <v>240</v>
      </c>
      <c r="CA1705" s="110"/>
      <c r="EE1705" s="108">
        <f>+IF(MID($J$10,1,10)=MID($EE$2,1,10),0,1)</f>
        <v>0</v>
      </c>
      <c r="EG1705" s="108">
        <f>+IF(MID($J$10,1,10)=MID($EE$2,1,10),0,1)</f>
        <v>0</v>
      </c>
    </row>
    <row r="1706" spans="76:137" x14ac:dyDescent="0.25">
      <c r="BX1706" s="110"/>
      <c r="BY1706" s="113">
        <v>105</v>
      </c>
      <c r="CA1706" s="110"/>
      <c r="EE1706" s="108">
        <f>+IF(MID($J$10,1,10)=MID($EE$2,1,10),1,2)</f>
        <v>1</v>
      </c>
      <c r="EG1706" s="108">
        <f>+IF(MID($J$10,1,10)=MID($EE$2,1,10),1,2)</f>
        <v>1</v>
      </c>
    </row>
    <row r="1707" spans="76:137" x14ac:dyDescent="0.25">
      <c r="BX1707" s="110"/>
      <c r="BY1707" s="113">
        <v>1087</v>
      </c>
      <c r="CA1707" s="110"/>
      <c r="EE1707" s="108">
        <f>+IF(MID($J$10,1,10)=MID($EE$2,1,10),3,1)</f>
        <v>3</v>
      </c>
      <c r="EG1707" s="108">
        <f>+IF(MID($J$10,1,10)=MID($EE$2,1,10),3,1)</f>
        <v>3</v>
      </c>
    </row>
    <row r="1708" spans="76:137" x14ac:dyDescent="0.25">
      <c r="BX1708" s="110"/>
      <c r="BY1708" s="113">
        <v>147</v>
      </c>
      <c r="CA1708" s="110"/>
      <c r="EE1708" s="108">
        <f>+IF(MID($J$11,1,10)=MID($EE$3,1,10),0,1)</f>
        <v>0</v>
      </c>
      <c r="EF1708" s="137">
        <v>4</v>
      </c>
      <c r="EG1708" s="108">
        <f>+IF(MID($J$11,1,10)=MID($EE$3,1,10),0,1)</f>
        <v>0</v>
      </c>
    </row>
    <row r="1709" spans="76:137" x14ac:dyDescent="0.25">
      <c r="BX1709" s="110"/>
      <c r="BY1709" s="108">
        <v>5</v>
      </c>
      <c r="CA1709" s="110"/>
      <c r="EE1709" s="108">
        <f>+IF(MID($J$10,1,10)=MID($EE$2,1,10),0,1)</f>
        <v>0</v>
      </c>
      <c r="EG1709" s="108">
        <f>+IF(MID($J$10,1,10)=MID($EE$2,1,10),0,1)</f>
        <v>0</v>
      </c>
    </row>
    <row r="1710" spans="76:137" x14ac:dyDescent="0.25">
      <c r="BX1710" s="110"/>
      <c r="BY1710" s="108">
        <v>28</v>
      </c>
      <c r="CA1710" s="110"/>
      <c r="EE1710" s="108">
        <f>+IF(MID($J$10,1,10)=MID($EE$2,1,10),3,1)</f>
        <v>3</v>
      </c>
      <c r="EG1710" s="108">
        <f>+IF(MID($J$10,1,10)=MID($EE$2,1,10),3,1)</f>
        <v>3</v>
      </c>
    </row>
    <row r="1711" spans="76:137" x14ac:dyDescent="0.25">
      <c r="BX1711" s="110"/>
      <c r="BY1711" s="113">
        <v>300</v>
      </c>
      <c r="CA1711" s="110"/>
      <c r="EE1711" s="108">
        <f>+IF(MID($J$10,1,10)=MID($EE$2,1,10),3,1)</f>
        <v>3</v>
      </c>
      <c r="EG1711" s="108">
        <f>+IF(MID($J$10,1,10)=MID($EE$2,1,10),3,1)</f>
        <v>3</v>
      </c>
    </row>
    <row r="1712" spans="76:137" x14ac:dyDescent="0.25">
      <c r="BX1712" s="110"/>
      <c r="BY1712" s="113">
        <v>9</v>
      </c>
      <c r="CA1712" s="110"/>
      <c r="EE1712" s="108">
        <f>+IF(MID($J$10,1,10)=MID($EE$2,1,10),3,1)</f>
        <v>3</v>
      </c>
      <c r="EG1712" s="108">
        <f>+IF(MID($J$10,1,10)=MID($EE$2,1,10),3,1)</f>
        <v>3</v>
      </c>
    </row>
    <row r="1713" spans="76:137" x14ac:dyDescent="0.25">
      <c r="BX1713" s="110"/>
      <c r="BY1713" s="113">
        <v>1000</v>
      </c>
      <c r="CA1713" s="110"/>
      <c r="EE1713" s="108">
        <f>+IF(MID($J$10,1,10)=MID($EE$2,1,10),1,2)</f>
        <v>1</v>
      </c>
      <c r="EG1713" s="108">
        <f>+IF(MID($J$10,1,10)=MID($EE$2,1,10),1,2)</f>
        <v>1</v>
      </c>
    </row>
    <row r="1714" spans="76:137" x14ac:dyDescent="0.25">
      <c r="BX1714" s="110"/>
      <c r="BY1714" s="113">
        <v>201</v>
      </c>
      <c r="CA1714" s="110"/>
      <c r="EE1714" s="108">
        <f>+IF(MID($J$11,1,10)=MID($EE$3,1,10),2,1)</f>
        <v>2</v>
      </c>
      <c r="EG1714" s="108">
        <f>+IF(MID($J$11,1,10)=MID($EE$3,1,10),2,1)</f>
        <v>2</v>
      </c>
    </row>
    <row r="1715" spans="76:137" x14ac:dyDescent="0.25">
      <c r="BX1715" s="110"/>
      <c r="BY1715" s="113">
        <v>924</v>
      </c>
      <c r="CA1715" s="110"/>
      <c r="EE1715" s="108">
        <f>+IF(MID($J$10,1,10)=MID($EE$2,1,10),4,1)</f>
        <v>4</v>
      </c>
      <c r="EG1715" s="108">
        <f>+IF(MID($J$10,1,10)=MID($EE$2,1,10),4,1)</f>
        <v>4</v>
      </c>
    </row>
    <row r="1716" spans="76:137" x14ac:dyDescent="0.25">
      <c r="BX1716" s="110"/>
      <c r="BY1716" s="113">
        <v>139</v>
      </c>
      <c r="CA1716" s="110"/>
      <c r="EE1716" s="108">
        <f>+IF(MID($J$10,1,10)=MID($EE$2,1,10),0,1)</f>
        <v>0</v>
      </c>
      <c r="EG1716" s="108">
        <f>+IF(MID($J$10,1,10)=MID($EE$2,1,10),0,1)</f>
        <v>0</v>
      </c>
    </row>
    <row r="1717" spans="76:137" x14ac:dyDescent="0.25">
      <c r="BX1717" s="110"/>
      <c r="BY1717" s="113">
        <v>177</v>
      </c>
      <c r="CA1717" s="110"/>
      <c r="EE1717" s="108">
        <f>+IF(MID($J$11,1,10)=MID($EE$3,1,10),2,1)</f>
        <v>2</v>
      </c>
      <c r="EG1717" s="108">
        <f>+IF(MID($J$11,1,10)=MID($EE$3,1,10),2,1)</f>
        <v>2</v>
      </c>
    </row>
    <row r="1718" spans="76:137" x14ac:dyDescent="0.25">
      <c r="BX1718" s="110"/>
      <c r="BY1718" s="113">
        <v>147</v>
      </c>
      <c r="CA1718" s="110"/>
      <c r="EE1718" s="108">
        <f>+IF(MID($J$11,1,10)=MID($EE$3,1,10),2,1)</f>
        <v>2</v>
      </c>
      <c r="EG1718" s="108">
        <f>+IF(MID($J$11,1,10)=MID($EE$3,1,10),2,1)</f>
        <v>2</v>
      </c>
    </row>
    <row r="1719" spans="76:137" x14ac:dyDescent="0.25">
      <c r="BX1719" s="110"/>
      <c r="BY1719" s="113">
        <v>134</v>
      </c>
      <c r="CA1719" s="110"/>
      <c r="EE1719" s="108">
        <f>+IF(MID($J$10,1,10)=MID($EE$2,1,10),4,1)</f>
        <v>4</v>
      </c>
      <c r="EG1719" s="108">
        <f>+IF(MID($J$10,1,10)=MID($EE$2,1,10),4,1)</f>
        <v>4</v>
      </c>
    </row>
    <row r="1720" spans="76:137" x14ac:dyDescent="0.25">
      <c r="BX1720" s="110"/>
      <c r="BY1720" s="113">
        <v>144</v>
      </c>
      <c r="CA1720" s="110"/>
      <c r="EE1720" s="108">
        <f>+IF(MID($J$11,1,10)=MID($EE$3,1,10),2,1)</f>
        <v>2</v>
      </c>
      <c r="EG1720" s="108">
        <f>+IF(MID($J$11,1,10)=MID($EE$3,1,10),2,1)</f>
        <v>2</v>
      </c>
    </row>
    <row r="1721" spans="76:137" x14ac:dyDescent="0.25">
      <c r="BX1721" s="110"/>
      <c r="BY1721" s="113">
        <v>149</v>
      </c>
      <c r="CA1721" s="110"/>
      <c r="EE1721" s="108">
        <f>+IF(MID($J$10,1,10)=MID($EE$2,1,10),4,1)</f>
        <v>4</v>
      </c>
      <c r="EG1721" s="108">
        <f>+IF(MID($J$10,1,10)=MID($EE$2,1,10),4,1)</f>
        <v>4</v>
      </c>
    </row>
    <row r="1722" spans="76:137" x14ac:dyDescent="0.25">
      <c r="BX1722" s="110"/>
      <c r="BY1722" s="113">
        <v>486</v>
      </c>
      <c r="CA1722" s="110"/>
      <c r="EE1722" s="108">
        <f>+IF(MID($J$10,1,10)=MID($EE$2,1,10),1,2)</f>
        <v>1</v>
      </c>
      <c r="EG1722" s="108">
        <f>+IF(MID($J$10,1,10)=MID($EE$2,1,10),1,2)</f>
        <v>1</v>
      </c>
    </row>
    <row r="1723" spans="76:137" x14ac:dyDescent="0.25">
      <c r="BX1723" s="110"/>
      <c r="BY1723" s="113">
        <v>126</v>
      </c>
      <c r="CA1723" s="110"/>
      <c r="EE1723" s="108">
        <f>+IF(MID($J$10,1,10)=MID($EE$2,1,10),3,1)</f>
        <v>3</v>
      </c>
      <c r="EG1723" s="108">
        <f>+IF(MID($J$10,1,10)=MID($EE$2,1,10),3,1)</f>
        <v>3</v>
      </c>
    </row>
    <row r="1724" spans="76:137" x14ac:dyDescent="0.25">
      <c r="BX1724" s="110"/>
      <c r="BY1724" s="113">
        <v>396</v>
      </c>
      <c r="CA1724" s="110"/>
      <c r="EE1724" s="108">
        <f>+IF(MID($J$10,1,10)=MID($EE$2,1,10),1,2)</f>
        <v>1</v>
      </c>
      <c r="EG1724" s="108">
        <f>+IF(MID($J$10,1,10)=MID($EE$2,1,10),1,2)</f>
        <v>1</v>
      </c>
    </row>
    <row r="1725" spans="76:137" x14ac:dyDescent="0.25">
      <c r="BX1725" s="110"/>
      <c r="BY1725" s="113">
        <v>105</v>
      </c>
      <c r="CA1725" s="110"/>
      <c r="EE1725" s="108">
        <f>+IF(MID($J$11,1,10)=MID($EE$3,1,10),2,1)</f>
        <v>2</v>
      </c>
      <c r="EG1725" s="108">
        <f>+IF(MID($J$11,1,10)=MID($EE$3,1,10),2,1)</f>
        <v>2</v>
      </c>
    </row>
    <row r="1726" spans="76:137" x14ac:dyDescent="0.25">
      <c r="BX1726" s="110"/>
      <c r="BY1726" s="113">
        <v>1018</v>
      </c>
      <c r="CA1726" s="110"/>
      <c r="EE1726" s="108">
        <f>+IF(MID($J$10,1,10)=MID($EE$2,1,10),1,2)</f>
        <v>1</v>
      </c>
      <c r="EG1726" s="108">
        <f>+IF(MID($J$10,1,10)=MID($EE$2,1,10),1,2)</f>
        <v>1</v>
      </c>
    </row>
    <row r="1727" spans="76:137" x14ac:dyDescent="0.25">
      <c r="BX1727" s="110"/>
      <c r="BY1727" s="113">
        <v>179</v>
      </c>
      <c r="CA1727" s="110"/>
      <c r="EE1727" s="108">
        <f>+IF(MID($J$10,1,10)=MID($EE$2,1,10),0,1)</f>
        <v>0</v>
      </c>
      <c r="EG1727" s="108">
        <f>+IF(MID($J$10,1,10)=MID($EE$2,1,10),0,1)</f>
        <v>0</v>
      </c>
    </row>
    <row r="1728" spans="76:137" x14ac:dyDescent="0.25">
      <c r="BX1728" s="110"/>
      <c r="BY1728" s="113">
        <v>373</v>
      </c>
      <c r="CA1728" s="110"/>
      <c r="EE1728" s="108">
        <f>+IF(MID($J$10,1,10)=MID($EE$2,1,10),0,1)</f>
        <v>0</v>
      </c>
      <c r="EG1728" s="108">
        <f>+IF(MID($J$10,1,10)=MID($EE$2,1,10),0,1)</f>
        <v>0</v>
      </c>
    </row>
    <row r="1729" spans="76:137" x14ac:dyDescent="0.25">
      <c r="BX1729" s="110"/>
      <c r="BY1729" s="113">
        <v>190</v>
      </c>
      <c r="CA1729" s="110"/>
      <c r="EE1729" s="108">
        <f>+IF(MID($J$10,1,10)=MID($EE$2,1,10),0,1)</f>
        <v>0</v>
      </c>
      <c r="EG1729" s="108">
        <f>+IF(MID($J$10,1,10)=MID($EE$2,1,10),0,1)</f>
        <v>0</v>
      </c>
    </row>
    <row r="1730" spans="76:137" x14ac:dyDescent="0.25">
      <c r="BX1730" s="110"/>
      <c r="BY1730" s="113">
        <v>576</v>
      </c>
      <c r="CA1730" s="110"/>
      <c r="EE1730" s="108">
        <f>+IF(MID($J$13,1,10)=MID($EE$5,1,10),0,1)</f>
        <v>0</v>
      </c>
      <c r="EF1730" s="137">
        <v>9</v>
      </c>
      <c r="EG1730" s="108">
        <f>+IF(MID($J$13,1,10)=MID($EE$5,1,10),0,1)</f>
        <v>0</v>
      </c>
    </row>
    <row r="1731" spans="76:137" x14ac:dyDescent="0.25">
      <c r="BX1731" s="110"/>
      <c r="BY1731" s="113">
        <v>714</v>
      </c>
      <c r="CA1731" s="110"/>
      <c r="EE1731" s="108">
        <f>+IF(MID($J$14,1,5)=MID($EE$6,1,5),0,1)</f>
        <v>0</v>
      </c>
      <c r="EG1731" s="108">
        <f>+IF(MID($J$14,1,5)=MID($EE$6,1,5),0,1)</f>
        <v>0</v>
      </c>
    </row>
    <row r="1732" spans="76:137" x14ac:dyDescent="0.25">
      <c r="BX1732" s="110"/>
      <c r="BY1732" s="108">
        <v>43</v>
      </c>
      <c r="CA1732" s="110"/>
      <c r="EE1732" s="108">
        <f>+IF(MID($J$10,1,10)=MID($EE$2,1,10),0,1)</f>
        <v>0</v>
      </c>
      <c r="EF1732" s="137">
        <v>1</v>
      </c>
      <c r="EG1732" s="108">
        <f>+IF(MID($J$10,1,10)=MID($EE$2,1,10),0,1)</f>
        <v>0</v>
      </c>
    </row>
    <row r="1733" spans="76:137" x14ac:dyDescent="0.25">
      <c r="BX1733" s="110"/>
      <c r="BY1733" s="113">
        <v>445</v>
      </c>
      <c r="CA1733" s="110"/>
      <c r="EE1733" s="108">
        <f>+IF(MID($J$11,1,10)=MID($EE$3,1,10),1,2)</f>
        <v>1</v>
      </c>
      <c r="EF1733" s="137" t="s">
        <v>231</v>
      </c>
      <c r="EG1733" s="108">
        <f>+IF(MID($J$11,1,10)=MID($EE$3,1,10),1,2)</f>
        <v>1</v>
      </c>
    </row>
    <row r="1734" spans="76:137" x14ac:dyDescent="0.25">
      <c r="BX1734" s="110"/>
      <c r="BY1734" s="113">
        <v>193</v>
      </c>
      <c r="CA1734" s="110"/>
      <c r="EE1734" s="108">
        <f>+IF(MID($J$10,1,10)=MID($EE$2,1,10),3,1)</f>
        <v>3</v>
      </c>
      <c r="EG1734" s="108">
        <f>+IF(MID($J$10,1,10)=MID($EE$2,1,10),3,1)</f>
        <v>3</v>
      </c>
    </row>
    <row r="1735" spans="76:137" x14ac:dyDescent="0.25">
      <c r="BX1735" s="110"/>
      <c r="BY1735" s="113">
        <v>375</v>
      </c>
      <c r="CA1735" s="110"/>
      <c r="EE1735" s="108">
        <f>+IF(MID($J$10,1,10)=MID($EE$2,1,10),0,1)</f>
        <v>0</v>
      </c>
      <c r="EG1735" s="108">
        <f>+IF(MID($J$10,1,10)=MID($EE$2,1,10),0,1)</f>
        <v>0</v>
      </c>
    </row>
    <row r="1736" spans="76:137" x14ac:dyDescent="0.25">
      <c r="BX1736" s="110"/>
      <c r="BY1736" s="113">
        <v>171</v>
      </c>
      <c r="CA1736" s="110"/>
      <c r="EE1736" s="108">
        <f>+IF(MID($J$10,1,10)=MID($EE$2,1,10),1,2)</f>
        <v>1</v>
      </c>
      <c r="EG1736" s="108">
        <f>+IF(MID($J$10,1,10)=MID($EE$2,1,10),1,2)</f>
        <v>1</v>
      </c>
    </row>
    <row r="1737" spans="76:137" x14ac:dyDescent="0.25">
      <c r="BX1737" s="110"/>
      <c r="BY1737" s="113">
        <v>869</v>
      </c>
      <c r="CA1737" s="110"/>
      <c r="EE1737" s="108">
        <f>+IF(MID($J$10,1,10)=MID($EE$2,1,10),3,1)</f>
        <v>3</v>
      </c>
      <c r="EG1737" s="108">
        <f>+IF(MID($J$10,1,10)=MID($EE$2,1,10),3,1)</f>
        <v>3</v>
      </c>
    </row>
    <row r="1738" spans="76:137" x14ac:dyDescent="0.25">
      <c r="BX1738" s="110"/>
      <c r="BY1738" s="113">
        <v>149</v>
      </c>
      <c r="CA1738" s="110"/>
      <c r="EE1738" s="108">
        <f>+IF(MID($J$10,1,10)=MID($EE$2,1,10),3,1)</f>
        <v>3</v>
      </c>
      <c r="EG1738" s="108">
        <f>+IF(MID($J$10,1,10)=MID($EE$2,1,10),3,1)</f>
        <v>3</v>
      </c>
    </row>
    <row r="1739" spans="76:137" x14ac:dyDescent="0.25">
      <c r="BX1739" s="110"/>
      <c r="BY1739" s="113">
        <v>587</v>
      </c>
      <c r="CA1739" s="110"/>
      <c r="EE1739" s="108">
        <f>+IF(MID($J$10,1,10)=MID($EE$2,1,10),0,1)</f>
        <v>0</v>
      </c>
      <c r="EG1739" s="108">
        <f>+IF(MID($J$10,1,10)=MID($EE$2,1,10),0,1)</f>
        <v>0</v>
      </c>
    </row>
    <row r="1740" spans="76:137" x14ac:dyDescent="0.25">
      <c r="BX1740" s="110"/>
      <c r="BY1740" s="113">
        <v>110</v>
      </c>
      <c r="CA1740" s="110"/>
      <c r="EE1740" s="108">
        <f>+IF(MID($J$10,1,10)=MID($EE$2,1,10),3,1)</f>
        <v>3</v>
      </c>
      <c r="EG1740" s="108">
        <f>+IF(MID($J$10,1,10)=MID($EE$2,1,10),3,1)</f>
        <v>3</v>
      </c>
    </row>
    <row r="1741" spans="76:137" x14ac:dyDescent="0.25">
      <c r="BX1741" s="110"/>
      <c r="BY1741" s="113">
        <v>979</v>
      </c>
      <c r="CA1741" s="110"/>
      <c r="EE1741" s="108">
        <f>+IF(MID($J$10,1,10)=MID($EE$2,1,10),3,1)</f>
        <v>3</v>
      </c>
      <c r="EG1741" s="108">
        <f>+IF(MID($J$10,1,10)=MID($EE$2,1,10),3,1)</f>
        <v>3</v>
      </c>
    </row>
    <row r="1742" spans="76:137" x14ac:dyDescent="0.25">
      <c r="BX1742" s="110"/>
      <c r="BY1742" s="113">
        <v>118</v>
      </c>
      <c r="CA1742" s="110"/>
      <c r="EE1742" s="108">
        <f>+IF(MID($J$10,1,10)=MID($EE$2,1,10),3,1)</f>
        <v>3</v>
      </c>
      <c r="EG1742" s="108">
        <f>+IF(MID($J$10,1,10)=MID($EE$2,1,10),3,1)</f>
        <v>3</v>
      </c>
    </row>
    <row r="1743" spans="76:137" x14ac:dyDescent="0.25">
      <c r="BX1743" s="110"/>
      <c r="BY1743" s="113">
        <v>169</v>
      </c>
      <c r="CA1743" s="110"/>
      <c r="EE1743" s="108">
        <f>+IF(MID($J$10,1,10)=MID($EE$2,1,10),1,2)</f>
        <v>1</v>
      </c>
      <c r="EG1743" s="108">
        <f>+IF(MID($J$10,1,10)=MID($EE$2,1,10),1,2)</f>
        <v>1</v>
      </c>
    </row>
    <row r="1744" spans="76:137" x14ac:dyDescent="0.25">
      <c r="BX1744" s="110"/>
      <c r="BY1744" s="113">
        <v>134</v>
      </c>
      <c r="CA1744" s="110"/>
      <c r="EE1744" s="108">
        <f>+IF(MID($J$11,1,10)=MID($EE$3,1,10),2,1)</f>
        <v>2</v>
      </c>
      <c r="EG1744" s="108">
        <f>+IF(MID($J$11,1,10)=MID($EE$3,1,10),2,1)</f>
        <v>2</v>
      </c>
    </row>
    <row r="1745" spans="76:137" x14ac:dyDescent="0.25">
      <c r="BX1745" s="110"/>
      <c r="BY1745" s="113">
        <v>696</v>
      </c>
      <c r="CA1745" s="110"/>
      <c r="EE1745" s="108">
        <f>+IF(MID($J$10,1,10)=MID($EE$2,1,10),4,1)</f>
        <v>4</v>
      </c>
      <c r="EG1745" s="108">
        <f>+IF(MID($J$10,1,10)=MID($EE$2,1,10),4,1)</f>
        <v>4</v>
      </c>
    </row>
    <row r="1746" spans="76:137" x14ac:dyDescent="0.25">
      <c r="BX1746" s="110"/>
      <c r="BY1746" s="113">
        <v>113</v>
      </c>
      <c r="CA1746" s="110"/>
      <c r="EE1746" s="108">
        <f>+IF(MID($J$10,1,10)=MID($EE$2,1,10),0,1)</f>
        <v>0</v>
      </c>
      <c r="EG1746" s="108">
        <f>+IF(MID($J$10,1,10)=MID($EE$2,1,10),0,1)</f>
        <v>0</v>
      </c>
    </row>
    <row r="1747" spans="76:137" x14ac:dyDescent="0.25">
      <c r="BX1747" s="110"/>
      <c r="BY1747" s="113">
        <v>773</v>
      </c>
      <c r="CA1747" s="110"/>
      <c r="EE1747" s="108">
        <f>+IF(MID($J$11,1,10)=MID($EE$3,1,10),2,1)</f>
        <v>2</v>
      </c>
      <c r="EG1747" s="108">
        <f>+IF(MID($J$11,1,10)=MID($EE$3,1,10),2,1)</f>
        <v>2</v>
      </c>
    </row>
    <row r="1748" spans="76:137" x14ac:dyDescent="0.25">
      <c r="BX1748" s="110"/>
      <c r="BY1748" s="113">
        <v>114</v>
      </c>
      <c r="CA1748" s="110"/>
      <c r="EE1748" s="108">
        <f>+IF(MID($J$11,1,10)=MID($EE$3,1,10),2,1)</f>
        <v>2</v>
      </c>
      <c r="EG1748" s="108">
        <f>+IF(MID($J$11,1,10)=MID($EE$3,1,10),2,1)</f>
        <v>2</v>
      </c>
    </row>
    <row r="1749" spans="76:137" x14ac:dyDescent="0.25">
      <c r="BX1749" s="110"/>
      <c r="BY1749" s="108">
        <v>6</v>
      </c>
      <c r="BZ1749" s="139"/>
      <c r="CA1749" s="110"/>
      <c r="EE1749" s="108">
        <f>+IF(MID($J$10,1,10)=MID($EE$2,1,10),4,1)</f>
        <v>4</v>
      </c>
      <c r="EG1749" s="108">
        <f>+IF(MID($J$10,1,10)=MID($EE$2,1,10),4,1)</f>
        <v>4</v>
      </c>
    </row>
    <row r="1750" spans="76:137" x14ac:dyDescent="0.25">
      <c r="BX1750" s="110"/>
      <c r="BY1750" s="113">
        <v>142</v>
      </c>
      <c r="CA1750" s="110"/>
      <c r="EE1750" s="108">
        <f>+IF(MID($J$11,1,10)=MID($EE$3,1,10),2,1)</f>
        <v>2</v>
      </c>
      <c r="EG1750" s="108">
        <f>+IF(MID($J$11,1,10)=MID($EE$3,1,10),2,1)</f>
        <v>2</v>
      </c>
    </row>
    <row r="1751" spans="76:137" x14ac:dyDescent="0.25">
      <c r="BX1751" s="110"/>
      <c r="BY1751" s="143">
        <v>31</v>
      </c>
      <c r="CA1751" s="110"/>
      <c r="EE1751" s="108">
        <f>+IF(MID($J$10,1,10)=MID($EE$2,1,10),4,1)</f>
        <v>4</v>
      </c>
      <c r="EG1751" s="108">
        <f>+IF(MID($J$10,1,10)=MID($EE$2,1,10),4,1)</f>
        <v>4</v>
      </c>
    </row>
    <row r="1752" spans="76:137" x14ac:dyDescent="0.25">
      <c r="BX1752" s="110"/>
      <c r="BY1752" s="108">
        <v>40</v>
      </c>
      <c r="CA1752" s="110"/>
      <c r="EE1752" s="108">
        <f>+IF(MID($J$10,1,10)=MID($EE$2,1,10),1,2)</f>
        <v>1</v>
      </c>
      <c r="EG1752" s="108">
        <f>+IF(MID($J$10,1,10)=MID($EE$2,1,10),1,2)</f>
        <v>1</v>
      </c>
    </row>
    <row r="1753" spans="76:137" x14ac:dyDescent="0.25">
      <c r="BX1753" s="110"/>
      <c r="BY1753" s="113">
        <v>142</v>
      </c>
      <c r="CA1753" s="110"/>
      <c r="EE1753" s="108">
        <f>+IF(MID($J$10,1,10)=MID($EE$2,1,10),3,1)</f>
        <v>3</v>
      </c>
      <c r="EG1753" s="108">
        <f>+IF(MID($J$10,1,10)=MID($EE$2,1,10),3,1)</f>
        <v>3</v>
      </c>
    </row>
    <row r="1754" spans="76:137" x14ac:dyDescent="0.25">
      <c r="BX1754" s="110"/>
      <c r="BY1754" s="113">
        <v>124</v>
      </c>
      <c r="CA1754" s="110"/>
      <c r="EE1754" s="108">
        <f>+IF(MID($J$10,1,10)=MID($EE$2,1,10),1,2)</f>
        <v>1</v>
      </c>
      <c r="EG1754" s="108">
        <f>+IF(MID($J$10,1,10)=MID($EE$2,1,10),1,2)</f>
        <v>1</v>
      </c>
    </row>
    <row r="1755" spans="76:137" x14ac:dyDescent="0.25">
      <c r="BX1755" s="110"/>
      <c r="BY1755" s="113">
        <v>193</v>
      </c>
      <c r="CA1755" s="110"/>
      <c r="EE1755" s="108">
        <f>+IF(MID($J$11,1,10)=MID($EE$3,1,10),2,1)</f>
        <v>2</v>
      </c>
      <c r="EG1755" s="108">
        <f>+IF(MID($J$11,1,10)=MID($EE$3,1,10),2,1)</f>
        <v>2</v>
      </c>
    </row>
    <row r="1756" spans="76:137" x14ac:dyDescent="0.25">
      <c r="BX1756" s="110"/>
      <c r="BY1756" s="113">
        <v>180</v>
      </c>
      <c r="CA1756" s="110"/>
      <c r="EE1756" s="108">
        <f>+IF(MID($J$10,1,10)=MID($EE$2,1,10),1,2)</f>
        <v>1</v>
      </c>
      <c r="EG1756" s="108">
        <f>+IF(MID($J$10,1,10)=MID($EE$2,1,10),1,2)</f>
        <v>1</v>
      </c>
    </row>
    <row r="1757" spans="76:137" x14ac:dyDescent="0.25">
      <c r="BX1757" s="110"/>
      <c r="BY1757" s="113">
        <v>139</v>
      </c>
      <c r="CA1757" s="110"/>
      <c r="EE1757" s="108">
        <f>+IF(MID($J$10,1,10)=MID($EE$2,1,10),0,1)</f>
        <v>0</v>
      </c>
      <c r="EG1757" s="108">
        <f>+IF(MID($J$10,1,10)=MID($EE$2,1,10),0,1)</f>
        <v>0</v>
      </c>
    </row>
    <row r="1758" spans="76:137" x14ac:dyDescent="0.25">
      <c r="BX1758" s="110"/>
      <c r="BY1758" s="113">
        <v>193</v>
      </c>
      <c r="CA1758" s="110"/>
      <c r="EE1758" s="108">
        <f>+IF(MID($J$10,1,10)=MID($EE$2,1,10),0,1)</f>
        <v>0</v>
      </c>
      <c r="EG1758" s="108">
        <f>+IF(MID($J$10,1,10)=MID($EE$2,1,10),0,1)</f>
        <v>0</v>
      </c>
    </row>
    <row r="1759" spans="76:137" x14ac:dyDescent="0.25">
      <c r="BX1759" s="110"/>
      <c r="BY1759" s="113">
        <v>152</v>
      </c>
      <c r="CA1759" s="110"/>
      <c r="EE1759" s="108">
        <f>+IF(MID($J$10,1,10)=MID($EE$2,1,10),0,1)</f>
        <v>0</v>
      </c>
      <c r="EG1759" s="108">
        <f>+IF(MID($J$10,1,10)=MID($EE$2,1,10),0,1)</f>
        <v>0</v>
      </c>
    </row>
    <row r="1760" spans="76:137" x14ac:dyDescent="0.25">
      <c r="BX1760" s="110"/>
      <c r="BY1760" s="113">
        <v>123</v>
      </c>
      <c r="CA1760" s="110"/>
      <c r="EE1760" s="108">
        <f>+IF(MID($J$10,1,10)=MID($EE$2,1,10),1,2)</f>
        <v>1</v>
      </c>
      <c r="EG1760" s="108">
        <f>+IF(MID($J$10,1,10)=MID($EE$2,1,10),1,2)</f>
        <v>1</v>
      </c>
    </row>
    <row r="1761" spans="76:137" x14ac:dyDescent="0.25">
      <c r="BX1761" s="110"/>
      <c r="BY1761" s="113">
        <v>160</v>
      </c>
      <c r="CA1761" s="110"/>
      <c r="EE1761" s="108">
        <f>+IF(MID($J$11,1,10)=MID($EE$3,1,10),2,1)</f>
        <v>2</v>
      </c>
      <c r="EG1761" s="108">
        <f>+IF(MID($J$11,1,10)=MID($EE$3,1,10),2,1)</f>
        <v>2</v>
      </c>
    </row>
    <row r="1762" spans="76:137" x14ac:dyDescent="0.25">
      <c r="BX1762" s="110"/>
      <c r="BY1762" s="113">
        <v>161</v>
      </c>
      <c r="CA1762" s="110"/>
      <c r="EE1762" s="108">
        <f>+IF(MID($J$10,1,10)=MID($EE$2,1,10),4,1)</f>
        <v>4</v>
      </c>
      <c r="EG1762" s="108">
        <f>+IF(MID($J$10,1,10)=MID($EE$2,1,10),4,1)</f>
        <v>4</v>
      </c>
    </row>
    <row r="1763" spans="76:137" x14ac:dyDescent="0.25">
      <c r="BX1763" s="110"/>
      <c r="BY1763" s="113">
        <v>193</v>
      </c>
      <c r="CA1763" s="110"/>
      <c r="EE1763" s="108">
        <f>+IF(MID($J$10,1,10)=MID($EE$2,1,10),0,1)</f>
        <v>0</v>
      </c>
      <c r="EG1763" s="108">
        <f>+IF(MID($J$10,1,10)=MID($EE$2,1,10),0,1)</f>
        <v>0</v>
      </c>
    </row>
    <row r="1764" spans="76:137" x14ac:dyDescent="0.25">
      <c r="BX1764" s="110"/>
      <c r="BY1764" s="113">
        <v>167</v>
      </c>
      <c r="CA1764" s="110"/>
      <c r="EE1764" s="108">
        <f>+IF(MID($J$11,1,10)=MID($EE$3,1,10),2,1)</f>
        <v>2</v>
      </c>
      <c r="EG1764" s="108">
        <f>+IF(MID($J$11,1,10)=MID($EE$3,1,10),2,1)</f>
        <v>2</v>
      </c>
    </row>
    <row r="1765" spans="76:137" x14ac:dyDescent="0.25">
      <c r="BX1765" s="110"/>
      <c r="BY1765" s="113">
        <v>109</v>
      </c>
      <c r="CA1765" s="110"/>
      <c r="EE1765" s="108">
        <f>+IF(MID($J$11,1,10)=MID($EE$3,1,10),2,1)</f>
        <v>2</v>
      </c>
      <c r="EG1765" s="108">
        <f>+IF(MID($J$11,1,10)=MID($EE$3,1,10),2,1)</f>
        <v>2</v>
      </c>
    </row>
    <row r="1766" spans="76:137" x14ac:dyDescent="0.25">
      <c r="BX1766" s="110"/>
      <c r="BY1766" s="113">
        <v>40</v>
      </c>
      <c r="CA1766" s="110"/>
      <c r="EE1766" s="108">
        <f>+IF(MID($J$10,1,10)=MID($EE$2,1,10),4,1)</f>
        <v>4</v>
      </c>
      <c r="EG1766" s="108">
        <f>+IF(MID($J$10,1,10)=MID($EE$2,1,10),4,1)</f>
        <v>4</v>
      </c>
    </row>
    <row r="1767" spans="76:137" x14ac:dyDescent="0.25">
      <c r="BX1767" s="110"/>
      <c r="BY1767" s="113">
        <v>104</v>
      </c>
      <c r="CA1767" s="110"/>
      <c r="EE1767" s="108">
        <f>+IF(MID($J$11,1,10)=MID($EE$3,1,10),2,1)</f>
        <v>2</v>
      </c>
      <c r="EG1767" s="108">
        <f>+IF(MID($J$11,1,10)=MID($EE$3,1,10),2,1)</f>
        <v>2</v>
      </c>
    </row>
    <row r="1768" spans="76:137" x14ac:dyDescent="0.25">
      <c r="BX1768" s="110"/>
      <c r="BY1768" s="113">
        <v>151</v>
      </c>
      <c r="CA1768" s="110"/>
      <c r="EE1768" s="108">
        <f>+IF(MID($J$10,1,10)=MID($EE$2,1,10),4,1)</f>
        <v>4</v>
      </c>
      <c r="EG1768" s="108">
        <f>+IF(MID($J$10,1,10)=MID($EE$2,1,10),4,1)</f>
        <v>4</v>
      </c>
    </row>
    <row r="1769" spans="76:137" x14ac:dyDescent="0.25">
      <c r="BX1769" s="110"/>
      <c r="BY1769" s="113">
        <v>117</v>
      </c>
      <c r="CA1769" s="110"/>
      <c r="EE1769" s="108">
        <f>+IF(MID($J$10,1,10)=MID($EE$2,1,10),1,2)</f>
        <v>1</v>
      </c>
      <c r="EG1769" s="108">
        <f>+IF(MID($J$10,1,10)=MID($EE$2,1,10),1,2)</f>
        <v>1</v>
      </c>
    </row>
    <row r="1770" spans="76:137" x14ac:dyDescent="0.25">
      <c r="BX1770" s="110"/>
      <c r="BY1770" s="113">
        <v>154</v>
      </c>
      <c r="CA1770" s="110"/>
      <c r="EE1770" s="108">
        <f>+IF(MID($J$10,1,10)=MID($EE$2,1,10),3,1)</f>
        <v>3</v>
      </c>
      <c r="EG1770" s="108">
        <f>+IF(MID($J$10,1,10)=MID($EE$2,1,10),3,1)</f>
        <v>3</v>
      </c>
    </row>
    <row r="1771" spans="76:137" x14ac:dyDescent="0.25">
      <c r="BX1771" s="110"/>
      <c r="BY1771" s="113">
        <v>125</v>
      </c>
      <c r="CA1771" s="110"/>
      <c r="EE1771" s="108">
        <f>+IF(MID($J$10,1,10)=MID($EE$2,1,10),1,2)</f>
        <v>1</v>
      </c>
      <c r="EG1771" s="108">
        <f>+IF(MID($J$10,1,10)=MID($EE$2,1,10),1,2)</f>
        <v>1</v>
      </c>
    </row>
    <row r="1772" spans="76:137" x14ac:dyDescent="0.25">
      <c r="BX1772" s="110"/>
      <c r="BY1772" s="113">
        <v>126</v>
      </c>
      <c r="CA1772" s="110"/>
      <c r="EE1772" s="108">
        <f>+IF(MID($J$11,1,10)=MID($EE$3,1,10),2,1)</f>
        <v>2</v>
      </c>
      <c r="EG1772" s="108">
        <f>+IF(MID($J$11,1,10)=MID($EE$3,1,10),2,1)</f>
        <v>2</v>
      </c>
    </row>
    <row r="1773" spans="76:137" x14ac:dyDescent="0.25">
      <c r="BX1773" s="110"/>
      <c r="BY1773" s="113">
        <v>156</v>
      </c>
      <c r="CA1773" s="110"/>
      <c r="EE1773" s="108">
        <f>+IF(MID($J$10,1,10)=MID($EE$2,1,10),1,2)</f>
        <v>1</v>
      </c>
      <c r="EG1773" s="108">
        <f>+IF(MID($J$10,1,10)=MID($EE$2,1,10),1,2)</f>
        <v>1</v>
      </c>
    </row>
    <row r="1774" spans="76:137" x14ac:dyDescent="0.25">
      <c r="BX1774" s="110"/>
      <c r="BY1774" s="108">
        <v>16</v>
      </c>
      <c r="BZ1774" s="139"/>
      <c r="CA1774" s="110"/>
      <c r="EE1774" s="108">
        <f>+IF(MID($J$10,1,10)=MID($EE$2,1,10),0,1)</f>
        <v>0</v>
      </c>
      <c r="EG1774" s="108">
        <f>+IF(MID($J$10,1,10)=MID($EE$2,1,10),0,1)</f>
        <v>0</v>
      </c>
    </row>
    <row r="1775" spans="76:137" x14ac:dyDescent="0.25">
      <c r="BX1775" s="110"/>
      <c r="BY1775" s="113">
        <v>180</v>
      </c>
      <c r="CA1775" s="110"/>
      <c r="EE1775" s="108">
        <f>+IF(MID($J$10,1,10)=MID($EE$2,1,10),0,1)</f>
        <v>0</v>
      </c>
      <c r="EG1775" s="108">
        <f>+IF(MID($J$10,1,10)=MID($EE$2,1,10),0,1)</f>
        <v>0</v>
      </c>
    </row>
    <row r="1776" spans="76:137" x14ac:dyDescent="0.25">
      <c r="BX1776" s="110"/>
      <c r="BY1776" s="113">
        <v>172</v>
      </c>
      <c r="CA1776" s="110"/>
      <c r="EE1776" s="108">
        <f>+IF(MID($J$10,1,10)=MID($EE$2,1,10),0,1)</f>
        <v>0</v>
      </c>
      <c r="EG1776" s="108">
        <f>+IF(MID($J$10,1,10)=MID($EE$2,1,10),0,1)</f>
        <v>0</v>
      </c>
    </row>
    <row r="1777" spans="76:137" x14ac:dyDescent="0.25">
      <c r="BX1777" s="110"/>
      <c r="BY1777" s="113">
        <v>148</v>
      </c>
      <c r="CA1777" s="110"/>
      <c r="EE1777" s="108">
        <f>+IF(MID($J$10,1,10)=MID($EE$2,1,10),1,2)</f>
        <v>1</v>
      </c>
      <c r="EG1777" s="108">
        <f>+IF(MID($J$10,1,10)=MID($EE$2,1,10),1,2)</f>
        <v>1</v>
      </c>
    </row>
    <row r="1778" spans="76:137" x14ac:dyDescent="0.25">
      <c r="BX1778" s="110"/>
      <c r="BY1778" s="113">
        <v>182</v>
      </c>
      <c r="CA1778" s="110"/>
      <c r="EE1778" s="108">
        <f>+IF(MID($J$10,1,10)=MID($EE$2,1,10),1,2)</f>
        <v>1</v>
      </c>
      <c r="EG1778" s="108">
        <f>+IF(MID($J$10,1,10)=MID($EE$2,1,10),1,2)</f>
        <v>1</v>
      </c>
    </row>
    <row r="1779" spans="76:137" x14ac:dyDescent="0.25">
      <c r="BX1779" s="110"/>
      <c r="BY1779" s="113">
        <v>171</v>
      </c>
      <c r="CA1779" s="110"/>
      <c r="EE1779" s="108">
        <f>+IF(MID($J$10,1,10)=MID($EE$2,1,10),3,1)</f>
        <v>3</v>
      </c>
      <c r="EG1779" s="108">
        <f>+IF(MID($J$10,1,10)=MID($EE$2,1,10),3,1)</f>
        <v>3</v>
      </c>
    </row>
    <row r="1780" spans="76:137" x14ac:dyDescent="0.25">
      <c r="BX1780" s="110"/>
      <c r="BY1780" s="113">
        <v>128</v>
      </c>
      <c r="CA1780" s="110"/>
      <c r="EE1780" s="108">
        <f>+IF(MID($J$10,1,10)=MID($EE$2,1,10),3,1)</f>
        <v>3</v>
      </c>
      <c r="EG1780" s="108">
        <f>+IF(MID($J$10,1,10)=MID($EE$2,1,10),3,1)</f>
        <v>3</v>
      </c>
    </row>
    <row r="1781" spans="76:137" x14ac:dyDescent="0.25">
      <c r="BX1781" s="110"/>
      <c r="BY1781" s="113">
        <v>153</v>
      </c>
      <c r="CA1781" s="110"/>
      <c r="EE1781" s="108">
        <f>+IF(MID($J$10,1,10)=MID($EE$2,1,10),3,1)</f>
        <v>3</v>
      </c>
      <c r="EG1781" s="108">
        <f>+IF(MID($J$10,1,10)=MID($EE$2,1,10),3,1)</f>
        <v>3</v>
      </c>
    </row>
    <row r="1782" spans="76:137" x14ac:dyDescent="0.25">
      <c r="BX1782" s="110"/>
      <c r="BY1782" s="113">
        <v>124</v>
      </c>
      <c r="CA1782" s="110"/>
      <c r="EE1782" s="108">
        <f>+IF(MID($J$10,1,10)=MID($EE$2,1,10),0,1)</f>
        <v>0</v>
      </c>
      <c r="EG1782" s="108">
        <f>+IF(MID($J$10,1,10)=MID($EE$2,1,10),0,1)</f>
        <v>0</v>
      </c>
    </row>
    <row r="1783" spans="76:137" x14ac:dyDescent="0.25">
      <c r="BX1783" s="110"/>
      <c r="BY1783" s="113">
        <v>117</v>
      </c>
      <c r="CA1783" s="110"/>
      <c r="EE1783" s="108">
        <f>+IF(MID($J$11,1,10)=MID($EE$3,1,10),0,1)</f>
        <v>0</v>
      </c>
      <c r="EF1783" s="137">
        <v>7</v>
      </c>
      <c r="EG1783" s="108">
        <f>+IF(MID($J$11,1,10)=MID($EE$3,1,10),0,1)</f>
        <v>0</v>
      </c>
    </row>
    <row r="1784" spans="76:137" x14ac:dyDescent="0.25">
      <c r="BX1784" s="110"/>
      <c r="BY1784" s="113">
        <v>122</v>
      </c>
      <c r="CA1784" s="110"/>
      <c r="EE1784" s="108">
        <f>+IF(MID($J$10,1,10)=MID($EE$2,1,10),3,1)</f>
        <v>3</v>
      </c>
      <c r="EG1784" s="108">
        <f>+IF(MID($J$10,1,10)=MID($EE$2,1,10),3,1)</f>
        <v>3</v>
      </c>
    </row>
    <row r="1785" spans="76:137" x14ac:dyDescent="0.25">
      <c r="BX1785" s="110"/>
      <c r="BY1785" s="113">
        <v>2</v>
      </c>
      <c r="CA1785" s="110"/>
      <c r="EE1785" s="108">
        <f>+IF(MID($J$10,1,10)=MID($EE$2,1,10),3,1)</f>
        <v>3</v>
      </c>
      <c r="EG1785" s="108">
        <f>+IF(MID($J$10,1,10)=MID($EE$2,1,10),3,1)</f>
        <v>3</v>
      </c>
    </row>
    <row r="1786" spans="76:137" x14ac:dyDescent="0.25">
      <c r="BX1786" s="110"/>
      <c r="BY1786" s="113">
        <v>147</v>
      </c>
      <c r="CA1786" s="110"/>
      <c r="EE1786" s="108">
        <f>+IF(MID($J$10,1,10)=MID($EE$2,1,10),0,1)</f>
        <v>0</v>
      </c>
      <c r="EG1786" s="108">
        <f>+IF(MID($J$10,1,10)=MID($EE$2,1,10),0,1)</f>
        <v>0</v>
      </c>
    </row>
    <row r="1787" spans="76:137" x14ac:dyDescent="0.25">
      <c r="BX1787" s="110"/>
      <c r="BY1787" s="113">
        <v>147</v>
      </c>
      <c r="CA1787" s="110"/>
      <c r="EE1787" s="108">
        <f>+IF(MID($J$10,1,10)=MID($EE$2,1,10),3,1)</f>
        <v>3</v>
      </c>
      <c r="EG1787" s="108">
        <f>+IF(MID($J$10,1,10)=MID($EE$2,1,10),3,1)</f>
        <v>3</v>
      </c>
    </row>
    <row r="1788" spans="76:137" x14ac:dyDescent="0.25">
      <c r="BX1788" s="110"/>
      <c r="BY1788" s="113">
        <v>903</v>
      </c>
      <c r="CA1788" s="110"/>
      <c r="EE1788" s="108">
        <f>+IF(MID($J$10,1,10)=MID($EE$2,1,10),3,1)</f>
        <v>3</v>
      </c>
      <c r="EG1788" s="108">
        <f>+IF(MID($J$10,1,10)=MID($EE$2,1,10),3,1)</f>
        <v>3</v>
      </c>
    </row>
    <row r="1789" spans="76:137" x14ac:dyDescent="0.25">
      <c r="BX1789" s="110"/>
      <c r="BY1789" s="113">
        <v>159</v>
      </c>
      <c r="CA1789" s="110"/>
      <c r="EE1789" s="108">
        <f>+IF(MID($J$10,1,10)=MID($EE$2,1,10),3,1)</f>
        <v>3</v>
      </c>
      <c r="EG1789" s="108">
        <f>+IF(MID($J$10,1,10)=MID($EE$2,1,10),3,1)</f>
        <v>3</v>
      </c>
    </row>
    <row r="1790" spans="76:137" x14ac:dyDescent="0.25">
      <c r="BX1790" s="110"/>
      <c r="BY1790" s="113">
        <v>1153</v>
      </c>
      <c r="CA1790" s="110"/>
      <c r="EE1790" s="108">
        <f>+IF(MID($J$10,1,10)=MID($EE$2,1,10),1,2)</f>
        <v>1</v>
      </c>
      <c r="EG1790" s="108">
        <f>+IF(MID($J$10,1,10)=MID($EE$2,1,10),1,2)</f>
        <v>1</v>
      </c>
    </row>
    <row r="1791" spans="76:137" x14ac:dyDescent="0.25">
      <c r="BX1791" s="110"/>
      <c r="BY1791" s="113">
        <v>149</v>
      </c>
      <c r="CA1791" s="110"/>
      <c r="EE1791" s="108">
        <f>+IF(MID($J$11,1,10)=MID($EE$3,1,10),2,1)</f>
        <v>2</v>
      </c>
      <c r="EG1791" s="108">
        <f>+IF(MID($J$11,1,10)=MID($EE$3,1,10),2,1)</f>
        <v>2</v>
      </c>
    </row>
    <row r="1792" spans="76:137" x14ac:dyDescent="0.25">
      <c r="BX1792" s="110"/>
      <c r="BY1792" s="113">
        <v>552</v>
      </c>
      <c r="CA1792" s="110"/>
      <c r="EE1792" s="108">
        <f>+IF(MID($J$10,1,10)=MID($EE$2,1,10),4,1)</f>
        <v>4</v>
      </c>
      <c r="EG1792" s="108">
        <f>+IF(MID($J$10,1,10)=MID($EE$2,1,10),4,1)</f>
        <v>4</v>
      </c>
    </row>
    <row r="1793" spans="76:137" x14ac:dyDescent="0.25">
      <c r="BX1793" s="110"/>
      <c r="BY1793" s="113">
        <v>193</v>
      </c>
      <c r="CA1793" s="110"/>
      <c r="EE1793" s="108">
        <f>+IF(MID($J$10,1,10)=MID($EE$2,1,10),0,1)</f>
        <v>0</v>
      </c>
      <c r="EG1793" s="108">
        <f>+IF(MID($J$10,1,10)=MID($EE$2,1,10),0,1)</f>
        <v>0</v>
      </c>
    </row>
    <row r="1794" spans="76:137" x14ac:dyDescent="0.25">
      <c r="BX1794" s="110"/>
      <c r="BY1794" s="113">
        <v>140</v>
      </c>
      <c r="CA1794" s="110"/>
      <c r="EE1794" s="108">
        <f>+IF(MID($J$11,1,10)=MID($EE$3,1,10),2,1)</f>
        <v>2</v>
      </c>
      <c r="EG1794" s="108">
        <f>+IF(MID($J$11,1,10)=MID($EE$3,1,10),2,1)</f>
        <v>2</v>
      </c>
    </row>
    <row r="1795" spans="76:137" x14ac:dyDescent="0.25">
      <c r="BX1795" s="110"/>
      <c r="BY1795" s="113">
        <v>118</v>
      </c>
      <c r="CA1795" s="110"/>
      <c r="EE1795" s="108">
        <f>+IF(MID($J$11,1,10)=MID($EE$3,1,10),2,1)</f>
        <v>2</v>
      </c>
      <c r="EG1795" s="108">
        <f>+IF(MID($J$11,1,10)=MID($EE$3,1,10),2,1)</f>
        <v>2</v>
      </c>
    </row>
    <row r="1796" spans="76:137" x14ac:dyDescent="0.25">
      <c r="BX1796" s="110"/>
      <c r="BY1796" s="113">
        <v>1093</v>
      </c>
      <c r="CA1796" s="110"/>
      <c r="EE1796" s="108">
        <f>+IF(MID($J$10,1,10)=MID($EE$2,1,10),4,1)</f>
        <v>4</v>
      </c>
      <c r="EG1796" s="108">
        <f>+IF(MID($J$10,1,10)=MID($EE$2,1,10),4,1)</f>
        <v>4</v>
      </c>
    </row>
    <row r="1797" spans="76:137" x14ac:dyDescent="0.25">
      <c r="BX1797" s="110"/>
      <c r="BY1797" s="113">
        <v>117</v>
      </c>
      <c r="CA1797" s="110"/>
      <c r="EE1797" s="108">
        <f>+IF(MID($J$11,1,10)=MID($EE$3,1,10),2,1)</f>
        <v>2</v>
      </c>
      <c r="EG1797" s="108">
        <f>+IF(MID($J$11,1,10)=MID($EE$3,1,10),2,1)</f>
        <v>2</v>
      </c>
    </row>
    <row r="1798" spans="76:137" x14ac:dyDescent="0.25">
      <c r="BX1798" s="110"/>
      <c r="BY1798" s="113">
        <v>463</v>
      </c>
      <c r="CA1798" s="110"/>
      <c r="EE1798" s="108">
        <f>+IF(MID($J$10,1,10)=MID($EE$2,1,10),4,1)</f>
        <v>4</v>
      </c>
      <c r="EG1798" s="108">
        <f>+IF(MID($J$10,1,10)=MID($EE$2,1,10),4,1)</f>
        <v>4</v>
      </c>
    </row>
    <row r="1799" spans="76:137" x14ac:dyDescent="0.25">
      <c r="BX1799" s="110"/>
      <c r="BY1799" s="113">
        <v>114</v>
      </c>
      <c r="CA1799" s="110"/>
      <c r="EE1799" s="108">
        <f>+IF(MID($J$10,1,10)=MID($EE$2,1,10),1,2)</f>
        <v>1</v>
      </c>
      <c r="EG1799" s="108">
        <f>+IF(MID($J$10,1,10)=MID($EE$2,1,10),1,2)</f>
        <v>1</v>
      </c>
    </row>
    <row r="1800" spans="76:137" x14ac:dyDescent="0.25">
      <c r="BX1800" s="110"/>
      <c r="BY1800" s="113">
        <v>216</v>
      </c>
      <c r="CA1800" s="110"/>
      <c r="EE1800" s="108">
        <f>+IF(MID($J$10,1,10)=MID($EE$2,1,10),3,1)</f>
        <v>3</v>
      </c>
      <c r="EG1800" s="108">
        <f>+IF(MID($J$10,1,10)=MID($EE$2,1,10),3,1)</f>
        <v>3</v>
      </c>
    </row>
    <row r="1801" spans="76:137" x14ac:dyDescent="0.25">
      <c r="BX1801" s="110"/>
      <c r="BY1801" s="113">
        <v>429</v>
      </c>
      <c r="CA1801" s="110"/>
      <c r="EE1801" s="108">
        <f>+IF(MID($J$10,1,10)=MID($EE$2,1,10),1,2)</f>
        <v>1</v>
      </c>
      <c r="EG1801" s="108">
        <f>+IF(MID($J$10,1,10)=MID($EE$2,1,10),1,2)</f>
        <v>1</v>
      </c>
    </row>
    <row r="1802" spans="76:137" x14ac:dyDescent="0.25">
      <c r="BX1802" s="110"/>
      <c r="BY1802" s="113">
        <v>137</v>
      </c>
      <c r="CA1802" s="110"/>
      <c r="EE1802" s="108">
        <f>+IF(MID($J$11,1,10)=MID($EE$3,1,10),2,1)</f>
        <v>2</v>
      </c>
      <c r="EG1802" s="108">
        <f>+IF(MID($J$11,1,10)=MID($EE$3,1,10),2,1)</f>
        <v>2</v>
      </c>
    </row>
    <row r="1803" spans="76:137" x14ac:dyDescent="0.25">
      <c r="BX1803" s="110"/>
      <c r="BY1803" s="113">
        <v>1098</v>
      </c>
      <c r="CA1803" s="110"/>
      <c r="EE1803" s="108">
        <f>+IF(MID($J$10,1,10)=MID($EE$2,1,10),1,2)</f>
        <v>1</v>
      </c>
      <c r="EG1803" s="108">
        <f>+IF(MID($J$10,1,10)=MID($EE$2,1,10),1,2)</f>
        <v>1</v>
      </c>
    </row>
    <row r="1804" spans="76:137" x14ac:dyDescent="0.25">
      <c r="BX1804" s="110"/>
      <c r="BY1804" s="113">
        <v>162</v>
      </c>
      <c r="CA1804" s="110"/>
      <c r="EE1804" s="108">
        <f>+IF(MID($J$10,1,10)=MID($EE$2,1,10),0,1)</f>
        <v>0</v>
      </c>
      <c r="EG1804" s="108">
        <f>+IF(MID($J$10,1,10)=MID($EE$2,1,10),0,1)</f>
        <v>0</v>
      </c>
    </row>
    <row r="1805" spans="76:137" x14ac:dyDescent="0.25">
      <c r="BX1805" s="110"/>
      <c r="BY1805" s="113">
        <v>161</v>
      </c>
      <c r="CA1805" s="110"/>
      <c r="EE1805" s="108">
        <f>+IF(MID($J$10,1,10)=MID($EE$2,1,10),0,1)</f>
        <v>0</v>
      </c>
      <c r="EG1805" s="108">
        <f>+IF(MID($J$10,1,10)=MID($EE$2,1,10),0,1)</f>
        <v>0</v>
      </c>
    </row>
    <row r="1806" spans="76:137" x14ac:dyDescent="0.25">
      <c r="BX1806" s="110"/>
      <c r="BY1806" s="113">
        <v>104</v>
      </c>
      <c r="CA1806" s="110"/>
      <c r="EE1806" s="108">
        <f>+IF(MID($J$10,1,10)=MID($EE$2,1,10),0,1)</f>
        <v>0</v>
      </c>
      <c r="EG1806" s="108">
        <f>+IF(MID($J$10,1,10)=MID($EE$2,1,10),0,1)</f>
        <v>0</v>
      </c>
    </row>
    <row r="1807" spans="76:137" x14ac:dyDescent="0.25">
      <c r="BX1807" s="110"/>
      <c r="BY1807" s="113">
        <v>1059</v>
      </c>
      <c r="CA1807" s="110"/>
      <c r="EE1807" s="108">
        <f>+IF(MID($J$10,1,10)=MID($EE$2,1,10),1,2)</f>
        <v>1</v>
      </c>
      <c r="EG1807" s="108">
        <f>+IF(MID($J$10,1,10)=MID($EE$2,1,10),1,2)</f>
        <v>1</v>
      </c>
    </row>
    <row r="1808" spans="76:137" x14ac:dyDescent="0.25">
      <c r="BX1808" s="110"/>
      <c r="BY1808" s="113">
        <v>184</v>
      </c>
      <c r="CA1808" s="110"/>
      <c r="EE1808" s="108">
        <f>+IF(MID($J$10,1,10)=MID($EE$2,1,10),1,2)</f>
        <v>1</v>
      </c>
      <c r="EG1808" s="108">
        <f>+IF(MID($J$10,1,10)=MID($EE$2,1,10),1,2)</f>
        <v>1</v>
      </c>
    </row>
    <row r="1809" spans="76:137" x14ac:dyDescent="0.25">
      <c r="BX1809" s="110"/>
      <c r="BY1809" s="113">
        <v>148</v>
      </c>
      <c r="CA1809" s="110"/>
      <c r="EE1809" s="108">
        <f>+IF(MID($J$12,1,8)=MID($EE$4,1,8),2,1)</f>
        <v>2</v>
      </c>
      <c r="EF1809" s="137" t="s">
        <v>244</v>
      </c>
      <c r="EG1809" s="108">
        <f>+IF(MID($J$12,1,8)=MID($EE$4,1,8),2,1)</f>
        <v>2</v>
      </c>
    </row>
    <row r="1810" spans="76:137" x14ac:dyDescent="0.25">
      <c r="BX1810" s="111"/>
      <c r="BY1810" s="113">
        <v>128</v>
      </c>
      <c r="CA1810" s="111"/>
      <c r="EE1810" s="108">
        <f>+IF(MID($J$13,1,10)=MID($EE$5,1,10),0,1)</f>
        <v>0</v>
      </c>
      <c r="EF1810" s="139">
        <v>40916</v>
      </c>
      <c r="EG1810" s="108">
        <f>+IF(MID($J$13,1,10)=MID($EE$5,1,10),0,1)</f>
        <v>0</v>
      </c>
    </row>
    <row r="1811" spans="76:137" x14ac:dyDescent="0.25">
      <c r="BX1811" s="110"/>
      <c r="BY1811" s="113">
        <v>118</v>
      </c>
      <c r="CA1811" s="110"/>
      <c r="EE1811" s="108">
        <f>+IF(MID($J$10,1,10)=MID($EE$2,1,10),3,1)</f>
        <v>3</v>
      </c>
      <c r="EG1811" s="108">
        <f>+IF(MID($J$10,1,10)=MID($EE$2,1,10),3,1)</f>
        <v>3</v>
      </c>
    </row>
    <row r="1812" spans="76:137" x14ac:dyDescent="0.25">
      <c r="BX1812" s="110"/>
      <c r="BY1812" s="113">
        <v>163</v>
      </c>
      <c r="CA1812" s="110"/>
      <c r="EE1812" s="108">
        <f>+IF(MID($J$10,1,10)=MID($EE$2,1,10),0,1)</f>
        <v>0</v>
      </c>
      <c r="EF1812" s="137">
        <v>3</v>
      </c>
      <c r="EG1812" s="108">
        <f>+IF(MID($J$10,1,10)=MID($EE$2,1,10),0,1)</f>
        <v>0</v>
      </c>
    </row>
    <row r="1813" spans="76:137" x14ac:dyDescent="0.25">
      <c r="BX1813" s="110"/>
      <c r="BY1813" s="113">
        <v>109</v>
      </c>
      <c r="CA1813" s="110"/>
      <c r="EE1813" s="108">
        <f>+IF(MID($J$10,1,10)=MID($EE$2,1,10),1,2)</f>
        <v>1</v>
      </c>
      <c r="EG1813" s="108">
        <f>+IF(MID($J$10,1,10)=MID($EE$2,1,10),1,2)</f>
        <v>1</v>
      </c>
    </row>
    <row r="1814" spans="76:137" x14ac:dyDescent="0.25">
      <c r="BX1814" s="110"/>
      <c r="BY1814" s="113">
        <v>138</v>
      </c>
      <c r="CA1814" s="110"/>
      <c r="EE1814" s="108">
        <f>+IF(MID($J$10,1,10)=MID($EE$2,1,10),3,1)</f>
        <v>3</v>
      </c>
      <c r="EG1814" s="108">
        <f>+IF(MID($J$10,1,10)=MID($EE$2,1,10),3,1)</f>
        <v>3</v>
      </c>
    </row>
    <row r="1815" spans="76:137" x14ac:dyDescent="0.25">
      <c r="BX1815" s="110"/>
      <c r="BY1815" s="113">
        <v>957</v>
      </c>
      <c r="CA1815" s="110"/>
      <c r="EE1815" s="108">
        <f>+IF(MID($J$10,1,10)=MID($EE$2,1,10),3,1)</f>
        <v>3</v>
      </c>
      <c r="EG1815" s="108">
        <f>+IF(MID($J$10,1,10)=MID($EE$2,1,10),3,1)</f>
        <v>3</v>
      </c>
    </row>
    <row r="1816" spans="76:137" x14ac:dyDescent="0.25">
      <c r="BX1816" s="110"/>
      <c r="BY1816" s="113">
        <v>137</v>
      </c>
      <c r="CA1816" s="110"/>
      <c r="EE1816" s="108">
        <f>+IF(MID($J$10,1,10)=MID($EE$2,1,10),0,1)</f>
        <v>0</v>
      </c>
      <c r="EF1816" s="137" t="s">
        <v>220</v>
      </c>
      <c r="EG1816" s="108">
        <f>+IF(MID($J$10,1,10)=MID($EE$2,1,10),0,1)</f>
        <v>0</v>
      </c>
    </row>
    <row r="1817" spans="76:137" x14ac:dyDescent="0.25">
      <c r="BX1817" s="110"/>
      <c r="BY1817" s="113">
        <v>697</v>
      </c>
      <c r="CA1817" s="110"/>
      <c r="EE1817" s="108">
        <f>+IF(MID($J$10,1,10)=MID($EE$2,1,10),3,1)</f>
        <v>3</v>
      </c>
      <c r="EF1817" s="137" t="s">
        <v>220</v>
      </c>
      <c r="EG1817" s="108">
        <f>+IF(MID($J$10,1,10)=MID($EE$2,1,10),3,1)</f>
        <v>3</v>
      </c>
    </row>
    <row r="1818" spans="76:137" x14ac:dyDescent="0.25">
      <c r="BX1818" s="110"/>
      <c r="BY1818" s="113">
        <v>143</v>
      </c>
      <c r="CA1818" s="110"/>
      <c r="EE1818" s="108">
        <f>+IF(MID($J$10,1,10)=MID($EE$2,1,10),3,1)</f>
        <v>3</v>
      </c>
      <c r="EF1818" s="137" t="s">
        <v>220</v>
      </c>
      <c r="EG1818" s="108">
        <f>+IF(MID($J$10,1,10)=MID($EE$2,1,10),3,1)</f>
        <v>3</v>
      </c>
    </row>
    <row r="1819" spans="76:137" x14ac:dyDescent="0.25">
      <c r="BX1819" s="110"/>
      <c r="BY1819" s="113">
        <v>1023</v>
      </c>
      <c r="CA1819" s="110"/>
      <c r="EE1819" s="108">
        <f>+IF(MID($J$10,1,10)=MID($EE$2,1,10),3,1)</f>
        <v>3</v>
      </c>
      <c r="EF1819" s="137" t="s">
        <v>220</v>
      </c>
      <c r="EG1819" s="108">
        <f>+IF(MID($J$10,1,10)=MID($EE$2,1,10),3,1)</f>
        <v>3</v>
      </c>
    </row>
    <row r="1820" spans="76:137" x14ac:dyDescent="0.25">
      <c r="BX1820" s="110"/>
      <c r="BY1820" s="113">
        <v>130</v>
      </c>
      <c r="CA1820" s="110"/>
      <c r="EE1820" s="108">
        <f>+IF(MID($J$11,1,10)=MID($EE$3,1,10),2,1)</f>
        <v>2</v>
      </c>
      <c r="EF1820" s="137" t="s">
        <v>220</v>
      </c>
      <c r="EG1820" s="108">
        <f>+IF(MID($J$11,1,10)=MID($EE$3,1,10),2,1)</f>
        <v>2</v>
      </c>
    </row>
    <row r="1821" spans="76:137" x14ac:dyDescent="0.25">
      <c r="BX1821" s="110"/>
      <c r="BY1821" s="113">
        <v>454</v>
      </c>
      <c r="CA1821" s="110"/>
      <c r="EE1821" s="108">
        <f>+IF(MID($J$10,1,10)=MID($EE$2,1,10),4,1)</f>
        <v>4</v>
      </c>
      <c r="EF1821" s="137" t="s">
        <v>220</v>
      </c>
      <c r="EG1821" s="108">
        <f>+IF(MID($J$10,1,10)=MID($EE$2,1,10),4,1)</f>
        <v>4</v>
      </c>
    </row>
    <row r="1822" spans="76:137" x14ac:dyDescent="0.25">
      <c r="BX1822" s="110"/>
      <c r="BY1822" s="113">
        <v>171</v>
      </c>
      <c r="CA1822" s="110"/>
      <c r="EE1822" s="108">
        <f>+IF(MID($J$10,1,10)=MID($EE$2,1,10),0,1)</f>
        <v>0</v>
      </c>
      <c r="EF1822" s="137" t="s">
        <v>220</v>
      </c>
      <c r="EG1822" s="108">
        <f>+IF(MID($J$10,1,10)=MID($EE$2,1,10),0,1)</f>
        <v>0</v>
      </c>
    </row>
    <row r="1823" spans="76:137" x14ac:dyDescent="0.25">
      <c r="BX1823" s="110"/>
      <c r="BY1823" s="113">
        <v>930</v>
      </c>
      <c r="CA1823" s="110"/>
      <c r="EE1823" s="108">
        <f>+IF(MID($J$11,1,10)=MID($EE$3,1,10),2,1)</f>
        <v>2</v>
      </c>
      <c r="EF1823" s="137" t="s">
        <v>220</v>
      </c>
      <c r="EG1823" s="108">
        <f>+IF(MID($J$11,1,10)=MID($EE$3,1,10),2,1)</f>
        <v>2</v>
      </c>
    </row>
    <row r="1824" spans="76:137" x14ac:dyDescent="0.25">
      <c r="BX1824" s="110"/>
      <c r="BY1824" s="113">
        <v>115</v>
      </c>
      <c r="CA1824" s="110"/>
      <c r="EE1824" s="108">
        <f>+IF(MID($J$11,1,10)=MID($EE$3,1,10),2,1)</f>
        <v>2</v>
      </c>
      <c r="EF1824" s="137" t="s">
        <v>220</v>
      </c>
      <c r="EG1824" s="108">
        <f>+IF(MID($J$11,1,10)=MID($EE$3,1,10),2,1)</f>
        <v>2</v>
      </c>
    </row>
    <row r="1825" spans="76:137" x14ac:dyDescent="0.25">
      <c r="BX1825" s="110"/>
      <c r="BY1825" s="113">
        <v>794</v>
      </c>
      <c r="CA1825" s="110"/>
      <c r="EE1825" s="108">
        <f>+IF(MID($J$10,1,10)=MID($EE$2,1,10),4,1)</f>
        <v>4</v>
      </c>
      <c r="EG1825" s="108">
        <f>+IF(MID($J$10,1,10)=MID($EE$2,1,10),4,1)</f>
        <v>4</v>
      </c>
    </row>
    <row r="1826" spans="76:137" x14ac:dyDescent="0.25">
      <c r="BX1826" s="110"/>
      <c r="BY1826" s="108">
        <v>40</v>
      </c>
      <c r="CA1826" s="110"/>
      <c r="EE1826" s="108">
        <f>+IF(MID($J$14,1,5)=MID($EE$6,1,5),0,1)</f>
        <v>0</v>
      </c>
      <c r="EF1826" s="137">
        <v>4</v>
      </c>
      <c r="EG1826" s="108">
        <f>+IF(MID($J$14,1,5)=MID($EE$6,1,5),0,1)</f>
        <v>0</v>
      </c>
    </row>
    <row r="1827" spans="76:137" x14ac:dyDescent="0.25">
      <c r="BX1827" s="110"/>
      <c r="BY1827" s="113">
        <v>117</v>
      </c>
      <c r="CA1827" s="110"/>
      <c r="EE1827" s="108">
        <f>+IF(MID($J$10,1,10)=MID($EE$2,1,10),4,1)</f>
        <v>4</v>
      </c>
      <c r="EG1827" s="108">
        <f>+IF(MID($J$10,1,10)=MID($EE$2,1,10),4,1)</f>
        <v>4</v>
      </c>
    </row>
    <row r="1828" spans="76:137" x14ac:dyDescent="0.25">
      <c r="BX1828" s="110"/>
      <c r="BY1828" s="113">
        <v>154</v>
      </c>
      <c r="CA1828" s="110"/>
      <c r="EE1828" s="108">
        <f>+IF(MID($J$10,1,10)=MID($EE$2,1,10),1,2)</f>
        <v>1</v>
      </c>
      <c r="EG1828" s="108">
        <f>+IF(MID($J$10,1,10)=MID($EE$2,1,10),1,2)</f>
        <v>1</v>
      </c>
    </row>
    <row r="1829" spans="76:137" x14ac:dyDescent="0.25">
      <c r="BX1829" s="110"/>
      <c r="BY1829" s="108">
        <v>43</v>
      </c>
      <c r="CA1829" s="110"/>
      <c r="EE1829" s="108">
        <f>+IF(MID($J$10,1,10)=MID($EE$2,1,10),3,1)</f>
        <v>3</v>
      </c>
      <c r="EG1829" s="108">
        <f>+IF(MID($J$10,1,10)=MID($EE$2,1,10),3,1)</f>
        <v>3</v>
      </c>
    </row>
    <row r="1830" spans="76:137" x14ac:dyDescent="0.25">
      <c r="BX1830" s="110"/>
      <c r="BY1830" s="108">
        <v>6</v>
      </c>
      <c r="BZ1830" s="139"/>
      <c r="CA1830" s="110"/>
      <c r="EE1830" s="108">
        <f>+IF(MID($J$10,1,10)=MID($EE$2,1,10),1,2)</f>
        <v>1</v>
      </c>
      <c r="EG1830" s="108">
        <f>+IF(MID($J$10,1,10)=MID($EE$2,1,10),1,2)</f>
        <v>1</v>
      </c>
    </row>
    <row r="1831" spans="76:137" x14ac:dyDescent="0.25">
      <c r="BX1831" s="110"/>
      <c r="BY1831" s="143">
        <v>31</v>
      </c>
      <c r="CA1831" s="110"/>
      <c r="EE1831" s="108">
        <f>+IF(MID($J$11,1,10)=MID($EE$3,1,10),2,1)</f>
        <v>2</v>
      </c>
      <c r="EG1831" s="108">
        <f>+IF(MID($J$11,1,10)=MID($EE$3,1,10),2,1)</f>
        <v>2</v>
      </c>
    </row>
    <row r="1832" spans="76:137" x14ac:dyDescent="0.25">
      <c r="BX1832" s="110"/>
      <c r="BY1832" s="113">
        <v>159</v>
      </c>
      <c r="CA1832" s="110"/>
      <c r="EE1832" s="108">
        <f>+IF(MID($J$10,1,10)=MID($EE$2,1,10),1,2)</f>
        <v>1</v>
      </c>
      <c r="EG1832" s="108">
        <f>+IF(MID($J$10,1,10)=MID($EE$2,1,10),1,2)</f>
        <v>1</v>
      </c>
    </row>
    <row r="1833" spans="76:137" x14ac:dyDescent="0.25">
      <c r="BX1833" s="110"/>
      <c r="BY1833" s="113">
        <v>138</v>
      </c>
      <c r="CA1833" s="110"/>
      <c r="EE1833" s="108">
        <f>+IF(MID($J$10,1,10)=MID($EE$2,1,10),0,1)</f>
        <v>0</v>
      </c>
      <c r="EG1833" s="108">
        <f>+IF(MID($J$10,1,10)=MID($EE$2,1,10),0,1)</f>
        <v>0</v>
      </c>
    </row>
    <row r="1834" spans="76:137" x14ac:dyDescent="0.25">
      <c r="BX1834" s="110"/>
      <c r="BY1834" s="113">
        <v>163</v>
      </c>
      <c r="CA1834" s="110"/>
      <c r="EE1834" s="108">
        <f>+IF(MID($J$10,1,10)=MID($EE$2,1,10),0,1)</f>
        <v>0</v>
      </c>
      <c r="EG1834" s="108">
        <f>+IF(MID($J$10,1,10)=MID($EE$2,1,10),0,1)</f>
        <v>0</v>
      </c>
    </row>
    <row r="1835" spans="76:137" x14ac:dyDescent="0.25">
      <c r="BX1835" s="110"/>
      <c r="BY1835" s="113">
        <v>118</v>
      </c>
      <c r="CA1835" s="110"/>
      <c r="EE1835" s="108">
        <f>+IF(MID($J$10,1,10)=MID($EE$2,1,10),0,1)</f>
        <v>0</v>
      </c>
      <c r="EG1835" s="108">
        <f>+IF(MID($J$10,1,10)=MID($EE$2,1,10),0,1)</f>
        <v>0</v>
      </c>
    </row>
    <row r="1836" spans="76:137" x14ac:dyDescent="0.25">
      <c r="BX1836" s="110"/>
      <c r="BY1836" s="113">
        <v>148</v>
      </c>
      <c r="CA1836" s="110"/>
      <c r="EE1836" s="108">
        <f>+IF(MID($J$10,1,10)=MID($EE$2,1,10),1,2)</f>
        <v>1</v>
      </c>
      <c r="EG1836" s="108">
        <f>+IF(MID($J$10,1,10)=MID($EE$2,1,10),1,2)</f>
        <v>1</v>
      </c>
    </row>
    <row r="1837" spans="76:137" x14ac:dyDescent="0.25">
      <c r="BX1837" s="110"/>
      <c r="BY1837" s="113">
        <v>162</v>
      </c>
      <c r="CA1837" s="110"/>
      <c r="EE1837" s="108">
        <f>+IF(MID($J$10,1,10)=MID($EE$2,1,10),1,2)</f>
        <v>1</v>
      </c>
      <c r="EG1837" s="108">
        <f>+IF(MID($J$10,1,10)=MID($EE$2,1,10),1,2)</f>
        <v>1</v>
      </c>
    </row>
    <row r="1838" spans="76:137" x14ac:dyDescent="0.25">
      <c r="BX1838" s="110"/>
      <c r="BY1838" s="113">
        <v>102</v>
      </c>
      <c r="CA1838" s="110"/>
      <c r="EE1838" s="108">
        <f>+IF(MID($J$10,1,10)=MID($EE$2,1,10),3,1)</f>
        <v>3</v>
      </c>
      <c r="EG1838" s="108">
        <f>+IF(MID($J$10,1,10)=MID($EE$2,1,10),3,1)</f>
        <v>3</v>
      </c>
    </row>
    <row r="1839" spans="76:137" x14ac:dyDescent="0.25">
      <c r="BX1839" s="110"/>
      <c r="BY1839" s="113">
        <v>129</v>
      </c>
      <c r="CA1839" s="110"/>
      <c r="EE1839" s="108">
        <f>+IF(MID($J$10,1,10)=MID($EE$2,1,10),3,1)</f>
        <v>3</v>
      </c>
      <c r="EG1839" s="108">
        <f>+IF(MID($J$10,1,10)=MID($EE$2,1,10),3,1)</f>
        <v>3</v>
      </c>
    </row>
    <row r="1840" spans="76:137" x14ac:dyDescent="0.25">
      <c r="BX1840" s="110"/>
      <c r="BY1840" s="113">
        <v>154</v>
      </c>
      <c r="CA1840" s="110"/>
      <c r="EE1840" s="108">
        <f>+IF(MID($J$10,1,10)=MID($EE$2,1,10),3,1)</f>
        <v>3</v>
      </c>
      <c r="EG1840" s="108">
        <f>+IF(MID($J$10,1,10)=MID($EE$2,1,10),3,1)</f>
        <v>3</v>
      </c>
    </row>
    <row r="1841" spans="76:137" x14ac:dyDescent="0.25">
      <c r="BX1841" s="110"/>
      <c r="BY1841" s="113">
        <v>199</v>
      </c>
      <c r="CA1841" s="110"/>
      <c r="EE1841" s="108">
        <f>+IF(MID($J$10,1,10)=MID($EE$2,1,10),0,1)</f>
        <v>0</v>
      </c>
      <c r="EG1841" s="108">
        <f>+IF(MID($J$10,1,10)=MID($EE$2,1,10),0,1)</f>
        <v>0</v>
      </c>
    </row>
    <row r="1842" spans="76:137" x14ac:dyDescent="0.25">
      <c r="BX1842" s="110"/>
      <c r="BY1842" s="113">
        <v>104</v>
      </c>
      <c r="CA1842" s="110"/>
      <c r="EE1842" s="108">
        <f>+IF(MID($J$10,1,10)=MID($EE$2,1,10),1,2)</f>
        <v>1</v>
      </c>
      <c r="EG1842" s="108">
        <f>+IF(MID($J$10,1,10)=MID($EE$2,1,10),1,2)</f>
        <v>1</v>
      </c>
    </row>
    <row r="1843" spans="76:137" x14ac:dyDescent="0.25">
      <c r="BX1843" s="110"/>
      <c r="BY1843" s="113">
        <v>139</v>
      </c>
      <c r="CA1843" s="110"/>
      <c r="EE1843" s="108">
        <f>+IF(MID($J$10,1,10)=MID($EE$2,1,10),3,1)</f>
        <v>3</v>
      </c>
      <c r="EG1843" s="108">
        <f>+IF(MID($J$10,1,10)=MID($EE$2,1,10),3,1)</f>
        <v>3</v>
      </c>
    </row>
    <row r="1844" spans="76:137" x14ac:dyDescent="0.25">
      <c r="BX1844" s="110"/>
      <c r="BY1844" s="113">
        <v>185</v>
      </c>
      <c r="CA1844" s="110"/>
      <c r="EE1844" s="108">
        <f>+IF(MID($J$10,1,10)=MID($EE$2,1,10),3,1)</f>
        <v>3</v>
      </c>
      <c r="EG1844" s="108">
        <f>+IF(MID($J$10,1,10)=MID($EE$2,1,10),3,1)</f>
        <v>3</v>
      </c>
    </row>
    <row r="1845" spans="76:137" x14ac:dyDescent="0.25">
      <c r="BX1845" s="110"/>
      <c r="BY1845" s="113">
        <v>161</v>
      </c>
      <c r="CA1845" s="110"/>
      <c r="EE1845" s="108">
        <f>+IF(MID($J$10,1,10)=MID($EE$2,1,10),0,1)</f>
        <v>0</v>
      </c>
      <c r="EG1845" s="108">
        <f>+IF(MID($J$10,1,10)=MID($EE$2,1,10),0,1)</f>
        <v>0</v>
      </c>
    </row>
    <row r="1846" spans="76:137" x14ac:dyDescent="0.25">
      <c r="BX1846" s="110"/>
      <c r="BY1846" s="113">
        <v>115</v>
      </c>
      <c r="CA1846" s="110"/>
      <c r="EE1846" s="108">
        <f>+IF(MID($J$10,1,10)=MID($EE$2,1,10),3,1)</f>
        <v>3</v>
      </c>
      <c r="EG1846" s="108">
        <f>+IF(MID($J$10,1,10)=MID($EE$2,1,10),3,1)</f>
        <v>3</v>
      </c>
    </row>
    <row r="1847" spans="76:137" x14ac:dyDescent="0.25">
      <c r="BX1847" s="110"/>
      <c r="BY1847" s="113">
        <v>167</v>
      </c>
      <c r="CA1847" s="110"/>
      <c r="EE1847" s="108">
        <f>+IF(MID($J$10,1,10)=MID($EE$2,1,10),3,1)</f>
        <v>3</v>
      </c>
      <c r="EG1847" s="108">
        <f>+IF(MID($J$10,1,10)=MID($EE$2,1,10),3,1)</f>
        <v>3</v>
      </c>
    </row>
    <row r="1848" spans="76:137" x14ac:dyDescent="0.25">
      <c r="BX1848" s="110"/>
      <c r="BY1848" s="113">
        <v>162</v>
      </c>
      <c r="CA1848" s="110"/>
      <c r="EE1848" s="108">
        <f>+IF(MID($J$11,1,10)=MID($EE$3,1,10),1,2)</f>
        <v>1</v>
      </c>
      <c r="EF1848" s="137" t="s">
        <v>224</v>
      </c>
      <c r="EG1848" s="108">
        <f>+IF(MID($J$11,1,10)=MID($EE$3,1,10),1,2)</f>
        <v>1</v>
      </c>
    </row>
    <row r="1849" spans="76:137" x14ac:dyDescent="0.25">
      <c r="BX1849" s="110"/>
      <c r="BY1849" s="113">
        <v>158</v>
      </c>
      <c r="CA1849" s="110"/>
      <c r="EE1849" s="108">
        <f>+IF(MID($J$10,1,10)=MID($EE$2,1,10),1,2)</f>
        <v>1</v>
      </c>
      <c r="EG1849" s="108">
        <f>+IF(MID($J$10,1,10)=MID($EE$2,1,10),1,2)</f>
        <v>1</v>
      </c>
    </row>
    <row r="1850" spans="76:137" x14ac:dyDescent="0.25">
      <c r="BX1850" s="110"/>
      <c r="BY1850" s="113">
        <v>174</v>
      </c>
      <c r="CA1850" s="110"/>
      <c r="EE1850" s="108">
        <f>+IF(MID($J$11,1,10)=MID($EE$3,1,10),2,1)</f>
        <v>2</v>
      </c>
      <c r="EG1850" s="108">
        <f>+IF(MID($J$11,1,10)=MID($EE$3,1,10),2,1)</f>
        <v>2</v>
      </c>
    </row>
    <row r="1851" spans="76:137" x14ac:dyDescent="0.25">
      <c r="BX1851" s="111"/>
      <c r="BY1851" s="113">
        <v>188</v>
      </c>
      <c r="CA1851" s="111"/>
      <c r="EE1851" s="108">
        <f>+IF(MID($J$14,1,5)=MID($EE$6,1,5),3,1)</f>
        <v>3</v>
      </c>
      <c r="EF1851" s="139" t="s">
        <v>245</v>
      </c>
      <c r="EG1851" s="108">
        <f>+IF(MID($J$14,1,5)=MID($EE$6,1,5),3,1)</f>
        <v>3</v>
      </c>
    </row>
    <row r="1852" spans="76:137" x14ac:dyDescent="0.25">
      <c r="BX1852" s="110"/>
      <c r="BY1852" s="113">
        <v>179</v>
      </c>
      <c r="CA1852" s="110"/>
      <c r="EE1852" s="108">
        <f>+IF(MID($J$10,1,10)=MID($EE$2,1,10),0,1)</f>
        <v>0</v>
      </c>
      <c r="EG1852" s="108">
        <f>+IF(MID($J$10,1,10)=MID($EE$2,1,10),0,1)</f>
        <v>0</v>
      </c>
    </row>
    <row r="1853" spans="76:137" x14ac:dyDescent="0.25">
      <c r="BX1853" s="110"/>
      <c r="BY1853" s="108">
        <v>40</v>
      </c>
      <c r="CA1853" s="110"/>
      <c r="EE1853" s="108">
        <f>+IF(MID($J$11,1,10)=MID($EE$3,1,10),2,1)</f>
        <v>2</v>
      </c>
      <c r="EG1853" s="108">
        <f>+IF(MID($J$11,1,10)=MID($EE$3,1,10),2,1)</f>
        <v>2</v>
      </c>
    </row>
    <row r="1854" spans="76:137" x14ac:dyDescent="0.25">
      <c r="BX1854" s="110"/>
      <c r="BY1854" s="108">
        <v>28</v>
      </c>
      <c r="CA1854" s="110"/>
      <c r="EE1854" s="108">
        <f>+IF(MID($J$11,1,10)=MID($EE$3,1,10),2,1)</f>
        <v>2</v>
      </c>
      <c r="EG1854" s="108">
        <f>+IF(MID($J$11,1,10)=MID($EE$3,1,10),2,1)</f>
        <v>2</v>
      </c>
    </row>
    <row r="1855" spans="76:137" x14ac:dyDescent="0.25">
      <c r="BX1855" s="110"/>
      <c r="BY1855" s="113">
        <v>117</v>
      </c>
      <c r="CA1855" s="110"/>
      <c r="EE1855" s="108">
        <f>+IF(MID($J$10,1,10)=MID($EE$2,1,10),4,1)</f>
        <v>4</v>
      </c>
      <c r="EG1855" s="108">
        <f>+IF(MID($J$10,1,10)=MID($EE$2,1,10),4,1)</f>
        <v>4</v>
      </c>
    </row>
    <row r="1856" spans="76:137" x14ac:dyDescent="0.25">
      <c r="BX1856" s="110"/>
      <c r="BY1856" s="113">
        <v>604</v>
      </c>
      <c r="CA1856" s="110"/>
      <c r="EE1856" s="108">
        <f>+IF(MID($J$11,1,10)=MID($EE$3,1,10),2,1)</f>
        <v>2</v>
      </c>
      <c r="EG1856" s="108">
        <f>+IF(MID($J$11,1,10)=MID($EE$3,1,10),2,1)</f>
        <v>2</v>
      </c>
    </row>
    <row r="1857" spans="76:137" x14ac:dyDescent="0.25">
      <c r="BX1857" s="110"/>
      <c r="BY1857" s="113">
        <v>184</v>
      </c>
      <c r="CA1857" s="110"/>
      <c r="EE1857" s="108">
        <f>+IF(MID($J$10,1,10)=MID($EE$2,1,10),4,1)</f>
        <v>4</v>
      </c>
      <c r="EG1857" s="108">
        <f>+IF(MID($J$10,1,10)=MID($EE$2,1,10),4,1)</f>
        <v>4</v>
      </c>
    </row>
    <row r="1858" spans="76:137" x14ac:dyDescent="0.25">
      <c r="BX1858" s="110"/>
      <c r="BY1858" s="113">
        <v>787</v>
      </c>
      <c r="CA1858" s="110"/>
      <c r="EE1858" s="108">
        <f>+IF(MID($J$10,1,10)=MID($EE$2,1,10),1,2)</f>
        <v>1</v>
      </c>
      <c r="EG1858" s="108">
        <f>+IF(MID($J$10,1,10)=MID($EE$2,1,10),1,2)</f>
        <v>1</v>
      </c>
    </row>
    <row r="1859" spans="76:137" x14ac:dyDescent="0.25">
      <c r="BX1859" s="110"/>
      <c r="BY1859" s="113">
        <v>186</v>
      </c>
      <c r="CA1859" s="110"/>
      <c r="EE1859" s="108">
        <f>+IF(MID($J$10,1,10)=MID($EE$2,1,10),3,1)</f>
        <v>3</v>
      </c>
      <c r="EG1859" s="108">
        <f>+IF(MID($J$10,1,10)=MID($EE$2,1,10),3,1)</f>
        <v>3</v>
      </c>
    </row>
    <row r="1860" spans="76:137" x14ac:dyDescent="0.25">
      <c r="BX1860" s="110"/>
      <c r="BY1860" s="113">
        <v>300</v>
      </c>
      <c r="CA1860" s="110"/>
      <c r="EE1860" s="108">
        <f>+IF(MID($J$10,1,10)=MID($EE$2,1,10),1,2)</f>
        <v>1</v>
      </c>
      <c r="EG1860" s="108">
        <f>+IF(MID($J$10,1,10)=MID($EE$2,1,10),1,2)</f>
        <v>1</v>
      </c>
    </row>
    <row r="1861" spans="76:137" x14ac:dyDescent="0.25">
      <c r="BX1861" s="110"/>
      <c r="BY1861" s="113">
        <v>197</v>
      </c>
      <c r="CA1861" s="110"/>
      <c r="EE1861" s="108">
        <f>+IF(MID($J$11,1,10)=MID($EE$3,1,10),2,1)</f>
        <v>2</v>
      </c>
      <c r="EG1861" s="108">
        <f>+IF(MID($J$11,1,10)=MID($EE$3,1,10),2,1)</f>
        <v>2</v>
      </c>
    </row>
    <row r="1862" spans="76:137" x14ac:dyDescent="0.25">
      <c r="BX1862" s="110"/>
      <c r="BY1862" s="113">
        <v>832</v>
      </c>
      <c r="CA1862" s="110"/>
      <c r="EE1862" s="108">
        <f>+IF(MID($J$10,1,10)=MID($EE$2,1,10),1,2)</f>
        <v>1</v>
      </c>
      <c r="EG1862" s="108">
        <f>+IF(MID($J$10,1,10)=MID($EE$2,1,10),1,2)</f>
        <v>1</v>
      </c>
    </row>
    <row r="1863" spans="76:137" x14ac:dyDescent="0.25">
      <c r="BX1863" s="110"/>
      <c r="BY1863" s="113">
        <v>107</v>
      </c>
      <c r="CA1863" s="110"/>
      <c r="EE1863" s="108">
        <f>+IF(MID($J$10,1,10)=MID($EE$2,1,10),0,1)</f>
        <v>0</v>
      </c>
      <c r="EG1863" s="108">
        <f>+IF(MID($J$10,1,10)=MID($EE$2,1,10),0,1)</f>
        <v>0</v>
      </c>
    </row>
    <row r="1864" spans="76:137" x14ac:dyDescent="0.25">
      <c r="BX1864" s="110"/>
      <c r="BY1864" s="113">
        <v>1098</v>
      </c>
      <c r="CA1864" s="110"/>
      <c r="EE1864" s="108">
        <f>+IF(MID($J$10,1,10)=MID($EE$2,1,10),0,1)</f>
        <v>0</v>
      </c>
      <c r="EG1864" s="108">
        <f>+IF(MID($J$10,1,10)=MID($EE$2,1,10),0,1)</f>
        <v>0</v>
      </c>
    </row>
    <row r="1865" spans="76:137" x14ac:dyDescent="0.25">
      <c r="BX1865" s="110"/>
      <c r="BY1865" s="113">
        <v>156</v>
      </c>
      <c r="CA1865" s="110"/>
      <c r="EE1865" s="108">
        <f>+IF(MID($J$10,1,10)=MID($EE$2,1,10),0,1)</f>
        <v>0</v>
      </c>
      <c r="EG1865" s="108">
        <f>+IF(MID($J$10,1,10)=MID($EE$2,1,10),0,1)</f>
        <v>0</v>
      </c>
    </row>
    <row r="1866" spans="76:137" x14ac:dyDescent="0.25">
      <c r="BX1866" s="110"/>
      <c r="BY1866" s="113">
        <v>123</v>
      </c>
      <c r="CA1866" s="110"/>
      <c r="EE1866" s="108">
        <f>+IF(MID($J$10,1,10)=MID($EE$2,1,10),1,2)</f>
        <v>1</v>
      </c>
      <c r="EG1866" s="108">
        <f>+IF(MID($J$10,1,10)=MID($EE$2,1,10),1,2)</f>
        <v>1</v>
      </c>
    </row>
    <row r="1867" spans="76:137" x14ac:dyDescent="0.25">
      <c r="BX1867" s="110"/>
      <c r="BY1867" s="113">
        <v>188</v>
      </c>
      <c r="CA1867" s="110"/>
      <c r="EE1867" s="108">
        <f>+IF(MID($J$10,1,10)=MID($EE$2,1,10),1,2)</f>
        <v>1</v>
      </c>
      <c r="EG1867" s="108">
        <f>+IF(MID($J$10,1,10)=MID($EE$2,1,10),1,2)</f>
        <v>1</v>
      </c>
    </row>
    <row r="1868" spans="76:137" x14ac:dyDescent="0.25">
      <c r="BX1868" s="110"/>
      <c r="BY1868" s="113">
        <v>102</v>
      </c>
      <c r="CA1868" s="110"/>
      <c r="EE1868" s="108">
        <f>+IF(MID($J$11,1,10)=MID($EE$3,1,10),0,1)</f>
        <v>0</v>
      </c>
      <c r="EF1868" s="137">
        <v>10</v>
      </c>
      <c r="EG1868" s="108">
        <f>+IF(MID($J$11,1,10)=MID($EE$3,1,10),0,1)</f>
        <v>0</v>
      </c>
    </row>
    <row r="1869" spans="76:137" x14ac:dyDescent="0.25">
      <c r="BX1869" s="110"/>
      <c r="BY1869" s="113">
        <v>166</v>
      </c>
      <c r="CA1869" s="110"/>
      <c r="EE1869" s="108">
        <f>+IF(MID($J$10,1,10)=MID($EE$2,1,10),3,1)</f>
        <v>3</v>
      </c>
      <c r="EG1869" s="108">
        <f>+IF(MID($J$10,1,10)=MID($EE$2,1,10),3,1)</f>
        <v>3</v>
      </c>
    </row>
    <row r="1870" spans="76:137" x14ac:dyDescent="0.25">
      <c r="BX1870" s="110"/>
      <c r="BY1870" s="113">
        <v>189</v>
      </c>
      <c r="CA1870" s="110"/>
      <c r="EE1870" s="108">
        <f>+IF(MID($J$10,1,10)=MID($EE$2,1,10),3,1)</f>
        <v>3</v>
      </c>
      <c r="EG1870" s="108">
        <f>+IF(MID($J$10,1,10)=MID($EE$2,1,10),3,1)</f>
        <v>3</v>
      </c>
    </row>
    <row r="1871" spans="76:137" x14ac:dyDescent="0.25">
      <c r="BX1871" s="110"/>
      <c r="BY1871" s="113">
        <v>309</v>
      </c>
      <c r="CA1871" s="110"/>
      <c r="EE1871" s="108">
        <f>+IF(MID($J$10,1,10)=MID($EE$2,1,10),0,1)</f>
        <v>0</v>
      </c>
      <c r="EG1871" s="108">
        <f>+IF(MID($J$10,1,10)=MID($EE$2,1,10),0,1)</f>
        <v>0</v>
      </c>
    </row>
    <row r="1872" spans="76:137" x14ac:dyDescent="0.25">
      <c r="BX1872" s="110"/>
      <c r="BY1872" s="113">
        <v>142</v>
      </c>
      <c r="CA1872" s="110"/>
      <c r="EE1872" s="108">
        <f>+IF(MID($J$10,1,10)=MID($EE$2,1,10),1,2)</f>
        <v>1</v>
      </c>
      <c r="EG1872" s="108">
        <f>+IF(MID($J$10,1,10)=MID($EE$2,1,10),1,2)</f>
        <v>1</v>
      </c>
    </row>
    <row r="1873" spans="76:137" x14ac:dyDescent="0.25">
      <c r="BX1873" s="110"/>
      <c r="BY1873" s="113">
        <v>387</v>
      </c>
      <c r="CA1873" s="110"/>
      <c r="EE1873" s="108">
        <f>+IF(MID($J$10,1,10)=MID($EE$2,1,10),3,1)</f>
        <v>3</v>
      </c>
      <c r="EG1873" s="108">
        <f>+IF(MID($J$10,1,10)=MID($EE$2,1,10),3,1)</f>
        <v>3</v>
      </c>
    </row>
    <row r="1874" spans="76:137" x14ac:dyDescent="0.25">
      <c r="BX1874" s="110"/>
      <c r="BY1874" s="113">
        <v>109</v>
      </c>
      <c r="CA1874" s="110"/>
      <c r="EE1874" s="108">
        <f>+IF(MID($J$10,1,10)=MID($EE$2,1,10),3,1)</f>
        <v>3</v>
      </c>
      <c r="EG1874" s="108">
        <f>+IF(MID($J$10,1,10)=MID($EE$2,1,10),3,1)</f>
        <v>3</v>
      </c>
    </row>
    <row r="1875" spans="76:137" x14ac:dyDescent="0.25">
      <c r="BX1875" s="110"/>
      <c r="BY1875" s="113">
        <v>792</v>
      </c>
      <c r="CA1875" s="110"/>
      <c r="EE1875" s="108">
        <f>+IF(MID($J$10,1,10)=MID($EE$2,1,10),0,1)</f>
        <v>0</v>
      </c>
      <c r="EG1875" s="108">
        <f>+IF(MID($J$10,1,10)=MID($EE$2,1,10),0,1)</f>
        <v>0</v>
      </c>
    </row>
    <row r="1876" spans="76:137" x14ac:dyDescent="0.25">
      <c r="BX1876" s="110"/>
      <c r="BY1876" s="113">
        <v>103</v>
      </c>
      <c r="CA1876" s="110"/>
      <c r="EE1876" s="108">
        <f>+IF(MID($J$10,1,10)=MID($EE$2,1,10),3,1)</f>
        <v>3</v>
      </c>
      <c r="EG1876" s="108">
        <f>+IF(MID($J$10,1,10)=MID($EE$2,1,10),3,1)</f>
        <v>3</v>
      </c>
    </row>
    <row r="1877" spans="76:137" x14ac:dyDescent="0.25">
      <c r="BX1877" s="110"/>
      <c r="BY1877" s="113">
        <v>1016</v>
      </c>
      <c r="CA1877" s="110"/>
      <c r="EE1877" s="108">
        <f>+IF(MID($J$10,1,10)=MID($EE$2,1,10),3,1)</f>
        <v>3</v>
      </c>
      <c r="EG1877" s="108">
        <f>+IF(MID($J$10,1,10)=MID($EE$2,1,10),3,1)</f>
        <v>3</v>
      </c>
    </row>
    <row r="1878" spans="76:137" x14ac:dyDescent="0.25">
      <c r="BX1878" s="110"/>
      <c r="BY1878" s="113">
        <v>129</v>
      </c>
      <c r="CA1878" s="110"/>
      <c r="EE1878" s="108">
        <f>+IF(MID($J$10,1,10)=MID($EE$2,1,10),3,1)</f>
        <v>3</v>
      </c>
      <c r="EG1878" s="108">
        <f>+IF(MID($J$10,1,10)=MID($EE$2,1,10),3,1)</f>
        <v>3</v>
      </c>
    </row>
    <row r="1879" spans="76:137" x14ac:dyDescent="0.25">
      <c r="BX1879" s="110"/>
      <c r="BY1879" s="113">
        <v>156</v>
      </c>
      <c r="CA1879" s="110"/>
      <c r="EE1879" s="108">
        <f>+IF(MID($J$10,1,10)=MID($EE$2,1,10),1,2)</f>
        <v>1</v>
      </c>
      <c r="EG1879" s="108">
        <f>+IF(MID($J$10,1,10)=MID($EE$2,1,10),1,2)</f>
        <v>1</v>
      </c>
    </row>
    <row r="1880" spans="76:137" x14ac:dyDescent="0.25">
      <c r="BX1880" s="110"/>
      <c r="BY1880" s="113">
        <v>155</v>
      </c>
      <c r="CA1880" s="110"/>
      <c r="EE1880" s="108">
        <f>+IF(MID($J$11,1,10)=MID($EE$3,1,10),2,1)</f>
        <v>2</v>
      </c>
      <c r="EG1880" s="108">
        <f>+IF(MID($J$11,1,10)=MID($EE$3,1,10),2,1)</f>
        <v>2</v>
      </c>
    </row>
    <row r="1881" spans="76:137" x14ac:dyDescent="0.25">
      <c r="BX1881" s="110"/>
      <c r="BY1881" s="113">
        <v>1064</v>
      </c>
      <c r="CA1881" s="110"/>
      <c r="EE1881" s="108">
        <f>+IF(MID($J$10,1,10)=MID($EE$2,1,10),4,1)</f>
        <v>4</v>
      </c>
      <c r="EG1881" s="108">
        <f>+IF(MID($J$10,1,10)=MID($EE$2,1,10),4,1)</f>
        <v>4</v>
      </c>
    </row>
    <row r="1882" spans="76:137" x14ac:dyDescent="0.25">
      <c r="BX1882" s="110"/>
      <c r="BY1882" s="113">
        <v>134</v>
      </c>
      <c r="CA1882" s="110"/>
      <c r="EE1882" s="108">
        <f>+IF(MID($J$10,1,10)=MID($EE$2,1,10),1,2)</f>
        <v>1</v>
      </c>
      <c r="EF1882" s="137" t="s">
        <v>224</v>
      </c>
      <c r="EG1882" s="108">
        <f>+IF(MID($J$10,1,10)=MID($EE$2,1,10),1,2)</f>
        <v>1</v>
      </c>
    </row>
    <row r="1883" spans="76:137" x14ac:dyDescent="0.25">
      <c r="BX1883" s="110"/>
      <c r="BY1883" s="113">
        <v>403</v>
      </c>
      <c r="CA1883" s="110"/>
      <c r="EE1883" s="108">
        <f>+IF(MID($J$11,1,10)=MID($EE$3,1,10),2,1)</f>
        <v>2</v>
      </c>
      <c r="EG1883" s="108">
        <f>+IF(MID($J$11,1,10)=MID($EE$3,1,10),2,1)</f>
        <v>2</v>
      </c>
    </row>
    <row r="1884" spans="76:137" x14ac:dyDescent="0.25">
      <c r="BX1884" s="110"/>
      <c r="BY1884" s="113">
        <v>205</v>
      </c>
      <c r="CA1884" s="110"/>
      <c r="EE1884" s="108">
        <f>+IF(MID($J$11,1,10)=MID($EE$3,1,10),2,1)</f>
        <v>2</v>
      </c>
      <c r="EG1884" s="108">
        <f>+IF(MID($J$11,1,10)=MID($EE$3,1,10),2,1)</f>
        <v>2</v>
      </c>
    </row>
    <row r="1885" spans="76:137" x14ac:dyDescent="0.25">
      <c r="BX1885" s="110"/>
      <c r="BY1885" s="113">
        <v>131</v>
      </c>
      <c r="CA1885" s="110"/>
      <c r="EE1885" s="108">
        <f>+IF(MID($J$10,1,10)=MID($EE$2,1,10),4,1)</f>
        <v>4</v>
      </c>
      <c r="EG1885" s="108">
        <f>+IF(MID($J$10,1,10)=MID($EE$2,1,10),4,1)</f>
        <v>4</v>
      </c>
    </row>
    <row r="1886" spans="76:137" x14ac:dyDescent="0.25">
      <c r="BX1886" s="110"/>
      <c r="BY1886" s="113">
        <v>114</v>
      </c>
      <c r="CA1886" s="110"/>
      <c r="EE1886" s="108">
        <f>+IF(MID($J$11,1,10)=MID($EE$3,1,10),2,1)</f>
        <v>2</v>
      </c>
      <c r="EG1886" s="108">
        <f>+IF(MID($J$11,1,10)=MID($EE$3,1,10),2,1)</f>
        <v>2</v>
      </c>
    </row>
    <row r="1887" spans="76:137" x14ac:dyDescent="0.25">
      <c r="BX1887" s="110"/>
      <c r="BY1887" s="113">
        <v>161</v>
      </c>
      <c r="CA1887" s="110"/>
      <c r="EE1887" s="108">
        <f>+IF(MID($J$10,1,10)=MID($EE$2,1,10),4,1)</f>
        <v>4</v>
      </c>
      <c r="EG1887" s="108">
        <f>+IF(MID($J$10,1,10)=MID($EE$2,1,10),4,1)</f>
        <v>4</v>
      </c>
    </row>
    <row r="1888" spans="76:137" x14ac:dyDescent="0.25">
      <c r="BX1888" s="110"/>
      <c r="BY1888" s="113">
        <v>2</v>
      </c>
      <c r="CA1888" s="110"/>
      <c r="EE1888" s="108">
        <f>+IF(MID($J$10,1,10)=MID($EE$2,1,10),1,2)</f>
        <v>1</v>
      </c>
      <c r="EG1888" s="108">
        <f>+IF(MID($J$10,1,10)=MID($EE$2,1,10),1,2)</f>
        <v>1</v>
      </c>
    </row>
    <row r="1889" spans="76:137" x14ac:dyDescent="0.25">
      <c r="BX1889" s="110"/>
      <c r="BY1889" s="113">
        <v>1061</v>
      </c>
      <c r="CA1889" s="110"/>
      <c r="EE1889" s="108">
        <f>+IF(MID($J$10,1,10)=MID($EE$2,1,10),3,1)</f>
        <v>3</v>
      </c>
      <c r="EG1889" s="108">
        <f>+IF(MID($J$10,1,10)=MID($EE$2,1,10),3,1)</f>
        <v>3</v>
      </c>
    </row>
    <row r="1890" spans="76:137" x14ac:dyDescent="0.25">
      <c r="BX1890" s="110"/>
      <c r="BY1890" s="113">
        <v>197</v>
      </c>
      <c r="CA1890" s="110"/>
      <c r="EE1890" s="108">
        <f>+IF(MID($J$13,1,10)=MID($EE$5,1,10),2,1)</f>
        <v>2</v>
      </c>
      <c r="EF1890" s="137" t="s">
        <v>240</v>
      </c>
      <c r="EG1890" s="108">
        <f>+IF(MID($J$13,1,10)=MID($EE$5,1,10),2,1)</f>
        <v>2</v>
      </c>
    </row>
    <row r="1891" spans="76:137" x14ac:dyDescent="0.25">
      <c r="BX1891" s="110"/>
      <c r="BY1891" s="113">
        <v>345</v>
      </c>
      <c r="CA1891" s="110"/>
      <c r="EE1891" s="108">
        <f>+IF(MID($J$11,1,10)=MID($EE$3,1,10),2,1)</f>
        <v>2</v>
      </c>
      <c r="EG1891" s="108">
        <f>+IF(MID($J$11,1,10)=MID($EE$3,1,10),2,1)</f>
        <v>2</v>
      </c>
    </row>
    <row r="1892" spans="76:137" x14ac:dyDescent="0.25">
      <c r="BX1892" s="110"/>
      <c r="BY1892" s="113">
        <v>161</v>
      </c>
      <c r="CA1892" s="110"/>
      <c r="EE1892" s="108">
        <f>+IF(MID($J$10,1,10)=MID($EE$2,1,10),1,2)</f>
        <v>1</v>
      </c>
      <c r="EG1892" s="108">
        <f>+IF(MID($J$10,1,10)=MID($EE$2,1,10),1,2)</f>
        <v>1</v>
      </c>
    </row>
    <row r="1893" spans="76:137" x14ac:dyDescent="0.25">
      <c r="BX1893" s="110"/>
      <c r="BY1893" s="113">
        <v>181</v>
      </c>
      <c r="CA1893" s="110"/>
      <c r="EE1893" s="108">
        <f>+IF(MID($J$10,1,10)=MID($EE$2,1,10),0,1)</f>
        <v>0</v>
      </c>
      <c r="EG1893" s="108">
        <f>+IF(MID($J$10,1,10)=MID($EE$2,1,10),0,1)</f>
        <v>0</v>
      </c>
    </row>
    <row r="1894" spans="76:137" x14ac:dyDescent="0.25">
      <c r="BX1894" s="110"/>
      <c r="BY1894" s="113">
        <v>223</v>
      </c>
      <c r="CA1894" s="110"/>
      <c r="EE1894" s="108">
        <f>+IF(MID($J$10,1,10)=MID($EE$2,1,10),0,1)</f>
        <v>0</v>
      </c>
      <c r="EG1894" s="108">
        <f>+IF(MID($J$10,1,10)=MID($EE$2,1,10),0,1)</f>
        <v>0</v>
      </c>
    </row>
    <row r="1895" spans="76:137" x14ac:dyDescent="0.25">
      <c r="BX1895" s="110"/>
      <c r="BY1895" s="113">
        <v>147</v>
      </c>
      <c r="CA1895" s="110"/>
      <c r="EE1895" s="108">
        <f>+IF(MID($J$10,1,10)=MID($EE$2,1,10),0,1)</f>
        <v>0</v>
      </c>
      <c r="EG1895" s="108">
        <f>+IF(MID($J$10,1,10)=MID($EE$2,1,10),0,1)</f>
        <v>0</v>
      </c>
    </row>
    <row r="1896" spans="76:137" x14ac:dyDescent="0.25">
      <c r="BX1896" s="110"/>
      <c r="BY1896" s="113">
        <v>338</v>
      </c>
      <c r="CA1896" s="110"/>
      <c r="EE1896" s="108">
        <f>+IF(MID($J$10,1,10)=MID($EE$2,1,10),1,2)</f>
        <v>1</v>
      </c>
      <c r="EG1896" s="108">
        <f>+IF(MID($J$10,1,10)=MID($EE$2,1,10),1,2)</f>
        <v>1</v>
      </c>
    </row>
    <row r="1897" spans="76:137" x14ac:dyDescent="0.25">
      <c r="BX1897" s="110"/>
      <c r="BY1897" s="113">
        <v>122</v>
      </c>
      <c r="CA1897" s="110"/>
      <c r="EE1897" s="108">
        <f>+IF(MID($J$10,1,10)=MID($EE$2,1,10),1,2)</f>
        <v>1</v>
      </c>
      <c r="EG1897" s="108">
        <f>+IF(MID($J$10,1,10)=MID($EE$2,1,10),1,2)</f>
        <v>1</v>
      </c>
    </row>
    <row r="1898" spans="76:137" x14ac:dyDescent="0.25">
      <c r="BX1898" s="110"/>
      <c r="BY1898" s="113">
        <v>268</v>
      </c>
      <c r="CA1898" s="110"/>
      <c r="EE1898" s="108">
        <f>+IF(MID($J$10,1,10)=MID($EE$2,1,10),3,1)</f>
        <v>3</v>
      </c>
      <c r="EG1898" s="108">
        <f>+IF(MID($J$10,1,10)=MID($EE$2,1,10),3,1)</f>
        <v>3</v>
      </c>
    </row>
    <row r="1899" spans="76:137" x14ac:dyDescent="0.25">
      <c r="BX1899" s="110"/>
      <c r="BY1899" s="113">
        <v>203</v>
      </c>
      <c r="CA1899" s="110"/>
      <c r="EE1899" s="108">
        <f>+IF(MID($J$10,1,10)=MID($EE$2,1,10),3,1)</f>
        <v>3</v>
      </c>
      <c r="EG1899" s="108">
        <f>+IF(MID($J$10,1,10)=MID($EE$2,1,10),3,1)</f>
        <v>3</v>
      </c>
    </row>
    <row r="1900" spans="76:137" x14ac:dyDescent="0.25">
      <c r="BX1900" s="110"/>
      <c r="BY1900" s="113">
        <v>1101</v>
      </c>
      <c r="CA1900" s="110"/>
      <c r="EE1900" s="108">
        <f>+IF(MID($J$10,1,10)=MID($EE$2,1,10),3,1)</f>
        <v>3</v>
      </c>
      <c r="EG1900" s="108">
        <f>+IF(MID($J$10,1,10)=MID($EE$2,1,10),3,1)</f>
        <v>3</v>
      </c>
    </row>
    <row r="1901" spans="76:137" x14ac:dyDescent="0.25">
      <c r="BX1901" s="110"/>
      <c r="BY1901" s="113">
        <v>175</v>
      </c>
      <c r="CA1901" s="110"/>
      <c r="EE1901" s="108">
        <f>+IF(MID($J$10,1,10)=MID($EE$2,1,10),0,1)</f>
        <v>0</v>
      </c>
      <c r="EG1901" s="108">
        <f>+IF(MID($J$10,1,10)=MID($EE$2,1,10),0,1)</f>
        <v>0</v>
      </c>
    </row>
    <row r="1902" spans="76:137" x14ac:dyDescent="0.25">
      <c r="BX1902" s="110"/>
      <c r="BY1902" s="113">
        <v>342</v>
      </c>
      <c r="CA1902" s="110"/>
      <c r="EE1902" s="108">
        <f>+IF(MID($J$10,1,10)=MID($EE$2,1,10),1,2)</f>
        <v>1</v>
      </c>
      <c r="EG1902" s="108">
        <f>+IF(MID($J$10,1,10)=MID($EE$2,1,10),1,2)</f>
        <v>1</v>
      </c>
    </row>
    <row r="1903" spans="76:137" x14ac:dyDescent="0.25">
      <c r="BX1903" s="110"/>
      <c r="BY1903" s="113">
        <v>154</v>
      </c>
      <c r="CA1903" s="110"/>
      <c r="EE1903" s="108">
        <f>+IF(MID($J$10,1,10)=MID($EE$2,1,10),3,1)</f>
        <v>3</v>
      </c>
      <c r="EG1903" s="108">
        <f>+IF(MID($J$10,1,10)=MID($EE$2,1,10),3,1)</f>
        <v>3</v>
      </c>
    </row>
    <row r="1904" spans="76:137" x14ac:dyDescent="0.25">
      <c r="BX1904" s="110"/>
      <c r="BY1904" s="113">
        <v>497</v>
      </c>
      <c r="CA1904" s="110"/>
      <c r="EE1904" s="108">
        <f>+IF(MID($J$10,1,10)=MID($EE$2,1,10),3,1)</f>
        <v>3</v>
      </c>
      <c r="EG1904" s="108">
        <f>+IF(MID($J$10,1,10)=MID($EE$2,1,10),3,1)</f>
        <v>3</v>
      </c>
    </row>
    <row r="1905" spans="76:137" x14ac:dyDescent="0.25">
      <c r="BX1905" s="110"/>
      <c r="BY1905" s="113">
        <v>141</v>
      </c>
      <c r="CA1905" s="110"/>
      <c r="EE1905" s="108">
        <f>+IF(MID($J$10,1,10)=MID($EE$2,1,10),0,1)</f>
        <v>0</v>
      </c>
      <c r="EG1905" s="108">
        <f>+IF(MID($J$10,1,10)=MID($EE$2,1,10),0,1)</f>
        <v>0</v>
      </c>
    </row>
    <row r="1906" spans="76:137" x14ac:dyDescent="0.25">
      <c r="BX1906" s="110"/>
      <c r="BY1906" s="113">
        <v>697</v>
      </c>
      <c r="CA1906" s="110"/>
      <c r="EE1906" s="108">
        <f>+IF(MID($J$10,1,10)=MID($EE$2,1,10),3,1)</f>
        <v>3</v>
      </c>
      <c r="EG1906" s="108">
        <f>+IF(MID($J$10,1,10)=MID($EE$2,1,10),3,1)</f>
        <v>3</v>
      </c>
    </row>
    <row r="1907" spans="76:137" x14ac:dyDescent="0.25">
      <c r="BX1907" s="110"/>
      <c r="BY1907" s="113">
        <v>828</v>
      </c>
      <c r="CA1907" s="110"/>
      <c r="EE1907" s="108">
        <f>+IF(MID($J$10,1,10)=MID($EE$2,1,10),3,1)</f>
        <v>3</v>
      </c>
      <c r="EG1907" s="108">
        <f>+IF(MID($J$10,1,10)=MID($EE$2,1,10),3,1)</f>
        <v>3</v>
      </c>
    </row>
    <row r="1908" spans="76:137" x14ac:dyDescent="0.25">
      <c r="BX1908" s="110"/>
      <c r="BY1908" s="113">
        <v>168</v>
      </c>
      <c r="CA1908" s="110"/>
      <c r="EE1908" s="108">
        <f>+IF(MID($J$10,1,10)=MID($EE$2,1,10),3,1)</f>
        <v>3</v>
      </c>
      <c r="EG1908" s="108">
        <f>+IF(MID($J$10,1,10)=MID($EE$2,1,10),3,1)</f>
        <v>3</v>
      </c>
    </row>
    <row r="1909" spans="76:137" x14ac:dyDescent="0.25">
      <c r="BX1909" s="110"/>
      <c r="BY1909" s="113">
        <v>1039</v>
      </c>
      <c r="CA1909" s="110"/>
      <c r="EE1909" s="108">
        <f>+IF(MID($J$10,1,10)=MID($EE$2,1,10),1,2)</f>
        <v>1</v>
      </c>
      <c r="EG1909" s="108">
        <f>+IF(MID($J$10,1,10)=MID($EE$2,1,10),1,2)</f>
        <v>1</v>
      </c>
    </row>
    <row r="1910" spans="76:137" x14ac:dyDescent="0.25">
      <c r="BX1910" s="110"/>
      <c r="BY1910" s="113">
        <v>200</v>
      </c>
      <c r="CA1910" s="110"/>
      <c r="EE1910" s="108">
        <f>+IF(MID($J$11,1,10)=MID($EE$3,1,10),2,1)</f>
        <v>2</v>
      </c>
      <c r="EG1910" s="108">
        <f>+IF(MID($J$11,1,10)=MID($EE$3,1,10),2,1)</f>
        <v>2</v>
      </c>
    </row>
    <row r="1911" spans="76:137" x14ac:dyDescent="0.25">
      <c r="BX1911" s="110"/>
      <c r="BY1911" s="113">
        <v>146</v>
      </c>
      <c r="CA1911" s="110"/>
      <c r="EE1911" s="108">
        <f>+IF(MID($J$10,1,10)=MID($EE$2,1,10),4,1)</f>
        <v>4</v>
      </c>
      <c r="EG1911" s="108">
        <f>+IF(MID($J$10,1,10)=MID($EE$2,1,10),4,1)</f>
        <v>4</v>
      </c>
    </row>
    <row r="1912" spans="76:137" x14ac:dyDescent="0.25">
      <c r="BX1912" s="110"/>
      <c r="BY1912" s="113">
        <v>196</v>
      </c>
      <c r="CA1912" s="110"/>
      <c r="EE1912" s="108">
        <f>+IF(MID($J$10,1,10)=MID($EE$2,1,10),0,1)</f>
        <v>0</v>
      </c>
      <c r="EF1912" s="137">
        <v>9</v>
      </c>
      <c r="EG1912" s="108">
        <f>+IF(MID($J$10,1,10)=MID($EE$2,1,10),0,1)</f>
        <v>0</v>
      </c>
    </row>
    <row r="1913" spans="76:137" x14ac:dyDescent="0.25">
      <c r="BX1913" s="110"/>
      <c r="BY1913" s="108">
        <v>5</v>
      </c>
      <c r="CA1913" s="110"/>
      <c r="EE1913" s="108">
        <f>+IF(MID($J$11,1,10)=MID($EE$3,1,10),0,1)</f>
        <v>0</v>
      </c>
      <c r="EG1913" s="108">
        <f>+IF(MID($J$11,1,10)=MID($EE$3,1,10),0,1)</f>
        <v>0</v>
      </c>
    </row>
    <row r="1914" spans="76:137" x14ac:dyDescent="0.25">
      <c r="BX1914" s="111"/>
      <c r="BY1914" s="113">
        <v>140</v>
      </c>
      <c r="CA1914" s="111"/>
      <c r="EE1914" s="108">
        <f>+IF(MID($J$12,1,8)=MID($EE$4,1,8),0,1)</f>
        <v>0</v>
      </c>
      <c r="EF1914" s="139">
        <v>40947</v>
      </c>
      <c r="EG1914" s="108">
        <f>+IF(MID($J$12,1,8)=MID($EE$4,1,8),0,1)</f>
        <v>0</v>
      </c>
    </row>
    <row r="1915" spans="76:137" x14ac:dyDescent="0.25">
      <c r="BX1915" s="110"/>
      <c r="BY1915" s="113">
        <v>92</v>
      </c>
      <c r="CA1915" s="110"/>
      <c r="EE1915" s="108">
        <f>+IF(MID($J$13,1,10)=MID($EE$5,1,10),0,1)</f>
        <v>0</v>
      </c>
      <c r="EF1915" s="137">
        <v>4</v>
      </c>
      <c r="EG1915" s="108">
        <f>+IF(MID($J$13,1,10)=MID($EE$5,1,10),0,1)</f>
        <v>0</v>
      </c>
    </row>
    <row r="1916" spans="76:137" x14ac:dyDescent="0.25">
      <c r="BX1916" s="110"/>
      <c r="BY1916" s="113">
        <v>144</v>
      </c>
      <c r="CA1916" s="110"/>
      <c r="EE1916" s="108">
        <f>+IF(MID($J$11,1,10)=MID($EE$3,1,10),2,1)</f>
        <v>2</v>
      </c>
      <c r="EG1916" s="108">
        <f>+IF(MID($J$11,1,10)=MID($EE$3,1,10),2,1)</f>
        <v>2</v>
      </c>
    </row>
    <row r="1917" spans="76:137" x14ac:dyDescent="0.25">
      <c r="BX1917" s="110"/>
      <c r="BY1917" s="113">
        <v>178</v>
      </c>
      <c r="CA1917" s="110"/>
      <c r="EE1917" s="108">
        <f>+IF(MID($J$10,1,10)=MID($EE$2,1,10),4,1)</f>
        <v>4</v>
      </c>
      <c r="EG1917" s="108">
        <f>+IF(MID($J$10,1,10)=MID($EE$2,1,10),4,1)</f>
        <v>4</v>
      </c>
    </row>
    <row r="1918" spans="76:137" x14ac:dyDescent="0.25">
      <c r="BX1918" s="110"/>
      <c r="BY1918" s="113">
        <v>167</v>
      </c>
      <c r="CA1918" s="110"/>
      <c r="EE1918" s="108">
        <f>+IF(MID($J$10,1,10)=MID($EE$2,1,10),1,2)</f>
        <v>1</v>
      </c>
      <c r="EG1918" s="108">
        <f>+IF(MID($J$10,1,10)=MID($EE$2,1,10),1,2)</f>
        <v>1</v>
      </c>
    </row>
    <row r="1919" spans="76:137" x14ac:dyDescent="0.25">
      <c r="BX1919" s="110"/>
      <c r="BY1919" s="113">
        <v>182</v>
      </c>
      <c r="CA1919" s="110"/>
      <c r="EE1919" s="108">
        <f>+IF(MID($J$10,1,10)=MID($EE$2,1,10),3,1)</f>
        <v>3</v>
      </c>
      <c r="EG1919" s="108">
        <f>+IF(MID($J$10,1,10)=MID($EE$2,1,10),3,1)</f>
        <v>3</v>
      </c>
    </row>
    <row r="1920" spans="76:137" x14ac:dyDescent="0.25">
      <c r="BX1920" s="110"/>
      <c r="BY1920" s="113">
        <v>185</v>
      </c>
      <c r="CA1920" s="110"/>
      <c r="EE1920" s="108">
        <f>+IF(MID($J$10,1,10)=MID($EE$2,1,10),1,2)</f>
        <v>1</v>
      </c>
      <c r="EG1920" s="108">
        <f>+IF(MID($J$10,1,10)=MID($EE$2,1,10),1,2)</f>
        <v>1</v>
      </c>
    </row>
    <row r="1921" spans="76:137" x14ac:dyDescent="0.25">
      <c r="BX1921" s="110"/>
      <c r="BY1921" s="113">
        <v>721</v>
      </c>
      <c r="CA1921" s="110"/>
      <c r="EE1921" s="108">
        <f>+IF(MID($J$11,1,10)=MID($EE$3,1,10),2,1)</f>
        <v>2</v>
      </c>
      <c r="EG1921" s="108">
        <f>+IF(MID($J$11,1,10)=MID($EE$3,1,10),2,1)</f>
        <v>2</v>
      </c>
    </row>
    <row r="1922" spans="76:137" x14ac:dyDescent="0.25">
      <c r="BX1922" s="110"/>
      <c r="BY1922" s="113">
        <v>139</v>
      </c>
      <c r="CA1922" s="110"/>
      <c r="EE1922" s="108">
        <f>+IF(MID($J$10,1,10)=MID($EE$2,1,10),1,2)</f>
        <v>1</v>
      </c>
      <c r="EG1922" s="108">
        <f>+IF(MID($J$10,1,10)=MID($EE$2,1,10),1,2)</f>
        <v>1</v>
      </c>
    </row>
    <row r="1923" spans="76:137" x14ac:dyDescent="0.25">
      <c r="BX1923" s="110"/>
      <c r="BY1923" s="113">
        <v>1065</v>
      </c>
      <c r="CA1923" s="110"/>
      <c r="EE1923" s="108">
        <f>+IF(MID($J$10,1,10)=MID($EE$2,1,10),0,1)</f>
        <v>0</v>
      </c>
      <c r="EG1923" s="108">
        <f>+IF(MID($J$10,1,10)=MID($EE$2,1,10),0,1)</f>
        <v>0</v>
      </c>
    </row>
    <row r="1924" spans="76:137" x14ac:dyDescent="0.25">
      <c r="BX1924" s="110"/>
      <c r="BY1924" s="113">
        <v>157</v>
      </c>
      <c r="CA1924" s="110"/>
      <c r="EE1924" s="108">
        <f>+IF(MID($J$10,1,10)=MID($EE$2,1,10),0,1)</f>
        <v>0</v>
      </c>
      <c r="EG1924" s="108">
        <f>+IF(MID($J$10,1,10)=MID($EE$2,1,10),0,1)</f>
        <v>0</v>
      </c>
    </row>
    <row r="1925" spans="76:137" x14ac:dyDescent="0.25">
      <c r="BX1925" s="110"/>
      <c r="BY1925" s="113">
        <v>627</v>
      </c>
      <c r="CA1925" s="110"/>
      <c r="EE1925" s="108">
        <f>+IF(MID($J$10,1,10)=MID($EE$2,1,10),0,1)</f>
        <v>0</v>
      </c>
      <c r="EG1925" s="108">
        <f>+IF(MID($J$10,1,10)=MID($EE$2,1,10),0,1)</f>
        <v>0</v>
      </c>
    </row>
    <row r="1926" spans="76:137" x14ac:dyDescent="0.25">
      <c r="BX1926" s="110"/>
      <c r="BY1926" s="113">
        <v>122</v>
      </c>
      <c r="CA1926" s="110"/>
      <c r="EE1926" s="108">
        <f>+IF(MID($J$10,1,10)=MID($EE$2,1,10),1,2)</f>
        <v>1</v>
      </c>
      <c r="EG1926" s="108">
        <f>+IF(MID($J$10,1,10)=MID($EE$2,1,10),1,2)</f>
        <v>1</v>
      </c>
    </row>
    <row r="1927" spans="76:137" x14ac:dyDescent="0.25">
      <c r="BX1927" s="110"/>
      <c r="BY1927" s="113">
        <v>524</v>
      </c>
      <c r="CA1927" s="110"/>
      <c r="EE1927" s="108">
        <f>+IF(MID($J$10,1,10)=MID($EE$2,1,10),1,2)</f>
        <v>1</v>
      </c>
      <c r="EG1927" s="108">
        <f>+IF(MID($J$10,1,10)=MID($EE$2,1,10),1,2)</f>
        <v>1</v>
      </c>
    </row>
    <row r="1928" spans="76:137" x14ac:dyDescent="0.25">
      <c r="BX1928" s="110"/>
      <c r="BY1928" s="113">
        <v>136</v>
      </c>
      <c r="CA1928" s="110"/>
      <c r="EE1928" s="108">
        <f>+IF(MID($J$10,1,10)=MID($EE$2,1,10),3,1)</f>
        <v>3</v>
      </c>
      <c r="EG1928" s="108">
        <f>+IF(MID($J$10,1,10)=MID($EE$2,1,10),3,1)</f>
        <v>3</v>
      </c>
    </row>
    <row r="1929" spans="76:137" x14ac:dyDescent="0.25">
      <c r="BX1929" s="110"/>
      <c r="BY1929" s="113">
        <v>149</v>
      </c>
      <c r="CA1929" s="110"/>
      <c r="EE1929" s="108">
        <f>+IF(MID($J$10,1,10)=MID($EE$2,1,10),3,1)</f>
        <v>3</v>
      </c>
      <c r="EG1929" s="108">
        <f>+IF(MID($J$10,1,10)=MID($EE$2,1,10),3,1)</f>
        <v>3</v>
      </c>
    </row>
    <row r="1930" spans="76:137" x14ac:dyDescent="0.25">
      <c r="BX1930" s="110"/>
      <c r="BY1930" s="113">
        <v>202</v>
      </c>
      <c r="CA1930" s="110"/>
      <c r="EE1930" s="108">
        <f>+IF(MID($J$10,1,10)=MID($EE$2,1,10),3,1)</f>
        <v>3</v>
      </c>
      <c r="EG1930" s="108">
        <f>+IF(MID($J$10,1,10)=MID($EE$2,1,10),3,1)</f>
        <v>3</v>
      </c>
    </row>
    <row r="1931" spans="76:137" x14ac:dyDescent="0.25">
      <c r="BX1931" s="110"/>
      <c r="BY1931" s="113">
        <v>177</v>
      </c>
      <c r="CA1931" s="110"/>
      <c r="EE1931" s="108">
        <f>+IF(MID($J$10,1,10)=MID($EE$2,1,10),0,1)</f>
        <v>0</v>
      </c>
      <c r="EG1931" s="108">
        <f>+IF(MID($J$10,1,10)=MID($EE$2,1,10),0,1)</f>
        <v>0</v>
      </c>
    </row>
    <row r="1932" spans="76:137" x14ac:dyDescent="0.25">
      <c r="BX1932" s="110"/>
      <c r="BY1932" s="113">
        <v>184</v>
      </c>
      <c r="CA1932" s="110"/>
      <c r="EE1932" s="108">
        <f>+IF(MID($J$10,1,10)=MID($EE$2,1,10),1,2)</f>
        <v>1</v>
      </c>
      <c r="EG1932" s="108">
        <f>+IF(MID($J$10,1,10)=MID($EE$2,1,10),1,2)</f>
        <v>1</v>
      </c>
    </row>
    <row r="1933" spans="76:137" x14ac:dyDescent="0.25">
      <c r="BX1933" s="110"/>
      <c r="BY1933" s="113">
        <v>142</v>
      </c>
      <c r="CA1933" s="110"/>
      <c r="EE1933" s="108">
        <f>+IF(MID($J$10,1,10)=MID($EE$2,1,10),3,1)</f>
        <v>3</v>
      </c>
      <c r="EG1933" s="108">
        <f>+IF(MID($J$10,1,10)=MID($EE$2,1,10),3,1)</f>
        <v>3</v>
      </c>
    </row>
    <row r="1934" spans="76:137" x14ac:dyDescent="0.25">
      <c r="BX1934" s="110"/>
      <c r="BY1934" s="113">
        <v>204</v>
      </c>
      <c r="CA1934" s="110"/>
      <c r="EE1934" s="108">
        <f>+IF(MID($J$10,1,10)=MID($EE$2,1,10),3,1)</f>
        <v>3</v>
      </c>
      <c r="EG1934" s="108">
        <f>+IF(MID($J$10,1,10)=MID($EE$2,1,10),3,1)</f>
        <v>3</v>
      </c>
    </row>
    <row r="1935" spans="76:137" x14ac:dyDescent="0.25">
      <c r="BX1935" s="110"/>
      <c r="BY1935" s="108">
        <v>91</v>
      </c>
      <c r="CA1935" s="110"/>
      <c r="EE1935" s="108">
        <f>+IF(MID($J$10,1,10)=MID($EE$2,1,10),0,1)</f>
        <v>0</v>
      </c>
      <c r="EG1935" s="108">
        <f>+IF(MID($J$10,1,10)=MID($EE$2,1,10),0,1)</f>
        <v>0</v>
      </c>
    </row>
    <row r="1936" spans="76:137" x14ac:dyDescent="0.25">
      <c r="BX1936" s="110"/>
      <c r="BY1936" s="113">
        <v>162</v>
      </c>
      <c r="CA1936" s="110"/>
      <c r="EE1936" s="108">
        <f>+IF(MID($J$10,1,10)=MID($EE$2,1,10),3,1)</f>
        <v>3</v>
      </c>
      <c r="EG1936" s="108">
        <f>+IF(MID($J$10,1,10)=MID($EE$2,1,10),3,1)</f>
        <v>3</v>
      </c>
    </row>
    <row r="1937" spans="76:137" x14ac:dyDescent="0.25">
      <c r="BX1937" s="110"/>
      <c r="BY1937" s="143">
        <v>31</v>
      </c>
      <c r="CA1937" s="110"/>
      <c r="EE1937" s="108">
        <f>+IF(MID($J$10,1,10)=MID($EE$2,1,10),2,1)</f>
        <v>2</v>
      </c>
      <c r="EF1937" s="137" t="s">
        <v>237</v>
      </c>
      <c r="EG1937" s="108">
        <f>+IF(MID($J$10,1,10)=MID($EE$2,1,10),2,1)</f>
        <v>2</v>
      </c>
    </row>
    <row r="1938" spans="76:137" x14ac:dyDescent="0.25">
      <c r="BX1938" s="110"/>
      <c r="BY1938" s="108">
        <v>6</v>
      </c>
      <c r="BZ1938" s="139"/>
      <c r="CA1938" s="110"/>
      <c r="EE1938" s="108">
        <f>+IF(MID($J$10,1,10)=MID($EE$2,1,10),3,1)</f>
        <v>3</v>
      </c>
      <c r="EG1938" s="108">
        <f>+IF(MID($J$10,1,10)=MID($EE$2,1,10),3,1)</f>
        <v>3</v>
      </c>
    </row>
    <row r="1939" spans="76:137" x14ac:dyDescent="0.25">
      <c r="BX1939" s="110"/>
      <c r="BY1939" s="113">
        <v>195</v>
      </c>
      <c r="CA1939" s="110"/>
      <c r="EE1939" s="108">
        <f>+IF(MID($J$10,1,10)=MID($EE$2,1,10),1,2)</f>
        <v>1</v>
      </c>
      <c r="EG1939" s="108">
        <f>+IF(MID($J$10,1,10)=MID($EE$2,1,10),1,2)</f>
        <v>1</v>
      </c>
    </row>
    <row r="1940" spans="76:137" x14ac:dyDescent="0.25">
      <c r="BX1940" s="110"/>
      <c r="BY1940" s="113">
        <v>170</v>
      </c>
      <c r="CA1940" s="110"/>
      <c r="EE1940" s="108">
        <f>+IF(MID($J$11,1,10)=MID($EE$3,1,10),2,1)</f>
        <v>2</v>
      </c>
      <c r="EG1940" s="108">
        <f>+IF(MID($J$11,1,10)=MID($EE$3,1,10),2,1)</f>
        <v>2</v>
      </c>
    </row>
    <row r="1941" spans="76:137" x14ac:dyDescent="0.25">
      <c r="BX1941" s="110"/>
      <c r="BY1941" s="113">
        <v>143</v>
      </c>
      <c r="CA1941" s="110"/>
      <c r="EE1941" s="108">
        <f>+IF(MID($J$10,1,10)=MID($EE$2,1,10),4,1)</f>
        <v>4</v>
      </c>
      <c r="EG1941" s="108">
        <f>+IF(MID($J$10,1,10)=MID($EE$2,1,10),4,1)</f>
        <v>4</v>
      </c>
    </row>
    <row r="1942" spans="76:137" x14ac:dyDescent="0.25">
      <c r="BX1942" s="110"/>
      <c r="BY1942" s="113">
        <v>142</v>
      </c>
      <c r="CA1942" s="110"/>
      <c r="EE1942" s="108">
        <f>+IF(MID($J$10,1,10)=MID($EE$2,1,10),0,1)</f>
        <v>0</v>
      </c>
      <c r="EG1942" s="108">
        <f>+IF(MID($J$10,1,10)=MID($EE$2,1,10),0,1)</f>
        <v>0</v>
      </c>
    </row>
    <row r="1943" spans="76:137" x14ac:dyDescent="0.25">
      <c r="BX1943" s="110"/>
      <c r="BY1943" s="113">
        <v>110</v>
      </c>
      <c r="CA1943" s="110"/>
      <c r="EE1943" s="108">
        <f>+IF(MID($J$11,1,10)=MID($EE$3,1,10),2,1)</f>
        <v>2</v>
      </c>
      <c r="EG1943" s="108">
        <f>+IF(MID($J$11,1,10)=MID($EE$3,1,10),2,1)</f>
        <v>2</v>
      </c>
    </row>
    <row r="1944" spans="76:137" x14ac:dyDescent="0.25">
      <c r="BX1944" s="110"/>
      <c r="BY1944" s="113">
        <v>192</v>
      </c>
      <c r="CA1944" s="110"/>
      <c r="EE1944" s="108">
        <f>+IF(MID($J$11,1,10)=MID($EE$3,1,10),2,1)</f>
        <v>2</v>
      </c>
      <c r="EG1944" s="108">
        <f>+IF(MID($J$11,1,10)=MID($EE$3,1,10),2,1)</f>
        <v>2</v>
      </c>
    </row>
    <row r="1945" spans="76:137" x14ac:dyDescent="0.25">
      <c r="BX1945" s="110"/>
      <c r="BY1945" s="113">
        <v>196</v>
      </c>
      <c r="CA1945" s="110"/>
      <c r="EE1945" s="108">
        <f>+IF(MID($J$10,1,10)=MID($EE$2,1,10),4,1)</f>
        <v>4</v>
      </c>
      <c r="EG1945" s="108">
        <f>+IF(MID($J$10,1,10)=MID($EE$2,1,10),4,1)</f>
        <v>4</v>
      </c>
    </row>
    <row r="1946" spans="76:137" x14ac:dyDescent="0.25">
      <c r="BX1946" s="110"/>
      <c r="BY1946" s="113">
        <v>29</v>
      </c>
      <c r="CA1946" s="110"/>
      <c r="EE1946" s="108">
        <f>+IF(MID($J$11,1,10)=MID($EE$3,1,10),2,1)</f>
        <v>2</v>
      </c>
      <c r="EG1946" s="108">
        <f>+IF(MID($J$11,1,10)=MID($EE$3,1,10),2,1)</f>
        <v>2</v>
      </c>
    </row>
    <row r="1947" spans="76:137" x14ac:dyDescent="0.25">
      <c r="BX1947" s="110"/>
      <c r="BY1947" s="113">
        <v>160</v>
      </c>
      <c r="CA1947" s="110"/>
      <c r="EE1947" s="108">
        <f>+IF(MID($J$10,1,10)=MID($EE$2,1,10),4,1)</f>
        <v>4</v>
      </c>
      <c r="EG1947" s="108">
        <f>+IF(MID($J$10,1,10)=MID($EE$2,1,10),4,1)</f>
        <v>4</v>
      </c>
    </row>
    <row r="1948" spans="76:137" x14ac:dyDescent="0.25">
      <c r="BX1948" s="110"/>
      <c r="BY1948" s="113">
        <v>196</v>
      </c>
      <c r="CA1948" s="110"/>
      <c r="EE1948" s="108">
        <f>+IF(MID($J$10,1,10)=MID($EE$2,1,10),1,2)</f>
        <v>1</v>
      </c>
      <c r="EG1948" s="108">
        <f>+IF(MID($J$10,1,10)=MID($EE$2,1,10),1,2)</f>
        <v>1</v>
      </c>
    </row>
    <row r="1949" spans="76:137" x14ac:dyDescent="0.25">
      <c r="BX1949" s="110"/>
      <c r="BY1949" s="113">
        <v>205</v>
      </c>
      <c r="CA1949" s="110"/>
      <c r="EE1949" s="108">
        <f>+IF(MID($J$10,1,10)=MID($EE$2,1,10),3,1)</f>
        <v>3</v>
      </c>
      <c r="EG1949" s="108">
        <f>+IF(MID($J$10,1,10)=MID($EE$2,1,10),3,1)</f>
        <v>3</v>
      </c>
    </row>
    <row r="1950" spans="76:137" x14ac:dyDescent="0.25">
      <c r="BX1950" s="110"/>
      <c r="BY1950" s="113">
        <v>198</v>
      </c>
      <c r="CA1950" s="110"/>
      <c r="EE1950" s="108">
        <f>+IF(MID($J$10,1,10)=MID($EE$2,1,10),1,2)</f>
        <v>1</v>
      </c>
      <c r="EG1950" s="108">
        <f>+IF(MID($J$10,1,10)=MID($EE$2,1,10),1,2)</f>
        <v>1</v>
      </c>
    </row>
    <row r="1951" spans="76:137" x14ac:dyDescent="0.25">
      <c r="BX1951" s="110"/>
      <c r="BY1951" s="113">
        <v>126</v>
      </c>
      <c r="CA1951" s="110"/>
      <c r="EE1951" s="108">
        <f>+IF(MID($J$11,1,10)=MID($EE$3,1,10),2,1)</f>
        <v>2</v>
      </c>
      <c r="EG1951" s="108">
        <f>+IF(MID($J$11,1,10)=MID($EE$3,1,10),2,1)</f>
        <v>2</v>
      </c>
    </row>
    <row r="1952" spans="76:137" x14ac:dyDescent="0.25">
      <c r="BX1952" s="110"/>
      <c r="BY1952" s="113">
        <v>114</v>
      </c>
      <c r="CA1952" s="110"/>
      <c r="EE1952" s="108">
        <f>+IF(MID($J$10,1,10)=MID($EE$2,1,10),1,2)</f>
        <v>1</v>
      </c>
      <c r="EG1952" s="108">
        <f>+IF(MID($J$10,1,10)=MID($EE$2,1,10),1,2)</f>
        <v>1</v>
      </c>
    </row>
    <row r="1953" spans="76:137" x14ac:dyDescent="0.25">
      <c r="BX1953" s="110"/>
      <c r="BY1953" s="113">
        <v>191</v>
      </c>
      <c r="CA1953" s="110"/>
      <c r="EE1953" s="108">
        <f>+IF(MID($J$10,1,10)=MID($EE$2,1,10),0,1)</f>
        <v>0</v>
      </c>
      <c r="EG1953" s="108">
        <f>+IF(MID($J$10,1,10)=MID($EE$2,1,10),0,1)</f>
        <v>0</v>
      </c>
    </row>
    <row r="1954" spans="76:137" x14ac:dyDescent="0.25">
      <c r="BX1954" s="110"/>
      <c r="BY1954" s="113">
        <v>108</v>
      </c>
      <c r="CA1954" s="110"/>
      <c r="EE1954" s="108">
        <f>+IF(MID($J$10,1,10)=MID($EE$2,1,10),0,1)</f>
        <v>0</v>
      </c>
      <c r="EG1954" s="108">
        <f>+IF(MID($J$10,1,10)=MID($EE$2,1,10),0,1)</f>
        <v>0</v>
      </c>
    </row>
    <row r="1955" spans="76:137" x14ac:dyDescent="0.25">
      <c r="BX1955" s="110"/>
      <c r="BY1955" s="113">
        <v>159</v>
      </c>
      <c r="CA1955" s="110"/>
      <c r="EE1955" s="108">
        <f>+IF(MID($J$10,1,10)=MID($EE$2,1,10),0,1)</f>
        <v>0</v>
      </c>
      <c r="EG1955" s="108">
        <f>+IF(MID($J$10,1,10)=MID($EE$2,1,10),0,1)</f>
        <v>0</v>
      </c>
    </row>
    <row r="1956" spans="76:137" x14ac:dyDescent="0.25">
      <c r="BX1956" s="110"/>
      <c r="BY1956" s="113">
        <v>114</v>
      </c>
      <c r="CA1956" s="110"/>
      <c r="EE1956" s="108">
        <f>+IF(MID($J$10,1,10)=MID($EE$2,1,10),1,2)</f>
        <v>1</v>
      </c>
      <c r="EG1956" s="108">
        <f>+IF(MID($J$10,1,10)=MID($EE$2,1,10),1,2)</f>
        <v>1</v>
      </c>
    </row>
    <row r="1957" spans="76:137" x14ac:dyDescent="0.25">
      <c r="BX1957" s="110"/>
      <c r="BY1957" s="113">
        <v>129</v>
      </c>
      <c r="CA1957" s="110"/>
      <c r="EE1957" s="108">
        <f>+IF(MID($J$10,1,10)=MID($EE$2,1,10),1,2)</f>
        <v>1</v>
      </c>
      <c r="EG1957" s="108">
        <f>+IF(MID($J$10,1,10)=MID($EE$2,1,10),1,2)</f>
        <v>1</v>
      </c>
    </row>
    <row r="1958" spans="76:137" x14ac:dyDescent="0.25">
      <c r="BX1958" s="110"/>
      <c r="BY1958" s="113">
        <v>177</v>
      </c>
      <c r="CA1958" s="110"/>
      <c r="EE1958" s="108">
        <f>+IF(MID($J$10,1,10)=MID($EE$2,1,10),3,1)</f>
        <v>3</v>
      </c>
      <c r="EG1958" s="108">
        <f>+IF(MID($J$10,1,10)=MID($EE$2,1,10),3,1)</f>
        <v>3</v>
      </c>
    </row>
    <row r="1959" spans="76:137" x14ac:dyDescent="0.25">
      <c r="BX1959" s="110"/>
      <c r="BY1959" s="113">
        <v>133</v>
      </c>
      <c r="CA1959" s="110"/>
      <c r="EE1959" s="108">
        <f>+IF(MID($J$10,1,10)=MID($EE$2,1,10),3,1)</f>
        <v>3</v>
      </c>
      <c r="EG1959" s="108">
        <f>+IF(MID($J$10,1,10)=MID($EE$2,1,10),3,1)</f>
        <v>3</v>
      </c>
    </row>
    <row r="1960" spans="76:137" x14ac:dyDescent="0.25">
      <c r="BX1960" s="110"/>
      <c r="BY1960" s="108">
        <v>43</v>
      </c>
      <c r="CA1960" s="110"/>
      <c r="EE1960" s="108">
        <f>+IF(MID($J$10,1,10)=MID($EE$2,1,10),3,1)</f>
        <v>3</v>
      </c>
      <c r="EG1960" s="108">
        <f>+IF(MID($J$10,1,10)=MID($EE$2,1,10),3,1)</f>
        <v>3</v>
      </c>
    </row>
    <row r="1961" spans="76:137" x14ac:dyDescent="0.25">
      <c r="BX1961" s="110"/>
      <c r="BY1961" s="113">
        <v>29</v>
      </c>
      <c r="CA1961" s="110"/>
      <c r="EE1961" s="108">
        <f>+IF(MID($J$10,1,10)=MID($EE$2,1,10),0,1)</f>
        <v>0</v>
      </c>
      <c r="EG1961" s="108">
        <f>+IF(MID($J$10,1,10)=MID($EE$2,1,10),0,1)</f>
        <v>0</v>
      </c>
    </row>
    <row r="1962" spans="76:137" x14ac:dyDescent="0.25">
      <c r="BX1962" s="110"/>
      <c r="BY1962" s="113">
        <v>200</v>
      </c>
      <c r="CA1962" s="110"/>
      <c r="EE1962" s="108">
        <f>+IF(MID($J$10,1,10)=MID($EE$2,1,10),1,2)</f>
        <v>1</v>
      </c>
      <c r="EG1962" s="108">
        <f>+IF(MID($J$10,1,10)=MID($EE$2,1,10),1,2)</f>
        <v>1</v>
      </c>
    </row>
    <row r="1963" spans="76:137" x14ac:dyDescent="0.25">
      <c r="BX1963" s="110"/>
      <c r="BY1963" s="113">
        <v>133</v>
      </c>
      <c r="CA1963" s="110"/>
      <c r="EE1963" s="108">
        <f>+IF(MID($J$10,1,10)=MID($EE$2,1,10),3,1)</f>
        <v>3</v>
      </c>
      <c r="EG1963" s="108">
        <f>+IF(MID($J$10,1,10)=MID($EE$2,1,10),3,1)</f>
        <v>3</v>
      </c>
    </row>
    <row r="1964" spans="76:137" x14ac:dyDescent="0.25">
      <c r="BX1964" s="110"/>
      <c r="BY1964" s="113">
        <v>136</v>
      </c>
      <c r="CA1964" s="110"/>
      <c r="EE1964" s="108">
        <f>+IF(MID($J$10,1,10)=MID($EE$2,1,10),3,1)</f>
        <v>3</v>
      </c>
      <c r="EG1964" s="108">
        <f>+IF(MID($J$10,1,10)=MID($EE$2,1,10),3,1)</f>
        <v>3</v>
      </c>
    </row>
    <row r="1965" spans="76:137" x14ac:dyDescent="0.25">
      <c r="BX1965" s="110"/>
      <c r="BY1965" s="113">
        <v>158</v>
      </c>
      <c r="CA1965" s="110"/>
      <c r="EE1965" s="108">
        <f>+IF(MID($J$10,1,10)=MID($EE$2,1,10),0,1)</f>
        <v>0</v>
      </c>
      <c r="EG1965" s="108">
        <f>+IF(MID($J$10,1,10)=MID($EE$2,1,10),0,1)</f>
        <v>0</v>
      </c>
    </row>
    <row r="1966" spans="76:137" x14ac:dyDescent="0.25">
      <c r="BX1966" s="110"/>
      <c r="BY1966" s="113">
        <v>178</v>
      </c>
      <c r="CA1966" s="110"/>
      <c r="EE1966" s="108">
        <f>+IF(MID($J$10,1,10)=MID($EE$2,1,10),3,1)</f>
        <v>3</v>
      </c>
      <c r="EF1966" s="137" t="s">
        <v>239</v>
      </c>
      <c r="EG1966" s="108">
        <f>+IF(MID($J$10,1,10)=MID($EE$2,1,10),3,1)</f>
        <v>3</v>
      </c>
    </row>
    <row r="1967" spans="76:137" x14ac:dyDescent="0.25">
      <c r="BX1967" s="110"/>
      <c r="BY1967" s="113">
        <v>186</v>
      </c>
      <c r="CA1967" s="110"/>
      <c r="EE1967" s="108">
        <f>+IF(MID($J$10,1,10)=MID($EE$2,1,10),3,1)</f>
        <v>3</v>
      </c>
      <c r="EG1967" s="108">
        <f>+IF(MID($J$10,1,10)=MID($EE$2,1,10),3,1)</f>
        <v>3</v>
      </c>
    </row>
    <row r="1968" spans="76:137" x14ac:dyDescent="0.25">
      <c r="BX1968" s="110"/>
      <c r="BY1968" s="113">
        <v>160</v>
      </c>
      <c r="CA1968" s="110"/>
      <c r="EE1968" s="108">
        <f>+IF(MID($J$10,1,10)=MID($EE$2,1,10),3,1)</f>
        <v>3</v>
      </c>
      <c r="EG1968" s="108">
        <f>+IF(MID($J$10,1,10)=MID($EE$2,1,10),3,1)</f>
        <v>3</v>
      </c>
    </row>
    <row r="1969" spans="76:137" x14ac:dyDescent="0.25">
      <c r="BX1969" s="110"/>
      <c r="BY1969" s="113">
        <v>150</v>
      </c>
      <c r="CA1969" s="110"/>
      <c r="EE1969" s="108">
        <f>+IF(MID($J$10,1,10)=MID($EE$2,1,10),1,2)</f>
        <v>1</v>
      </c>
      <c r="EG1969" s="108">
        <f>+IF(MID($J$10,1,10)=MID($EE$2,1,10),1,2)</f>
        <v>1</v>
      </c>
    </row>
    <row r="1970" spans="76:137" x14ac:dyDescent="0.25">
      <c r="BX1970" s="110"/>
      <c r="BY1970" s="113">
        <v>160</v>
      </c>
      <c r="CA1970" s="110"/>
      <c r="EE1970" s="108">
        <f>+IF(MID($J$11,1,10)=MID($EE$3,1,10),2,1)</f>
        <v>2</v>
      </c>
      <c r="EG1970" s="108">
        <f>+IF(MID($J$11,1,10)=MID($EE$3,1,10),2,1)</f>
        <v>2</v>
      </c>
    </row>
    <row r="1971" spans="76:137" x14ac:dyDescent="0.25">
      <c r="BX1971" s="110"/>
      <c r="BY1971" s="113">
        <v>150</v>
      </c>
      <c r="CA1971" s="110"/>
      <c r="EE1971" s="108">
        <f>+IF(MID($J$10,1,10)=MID($EE$2,1,10),4,1)</f>
        <v>4</v>
      </c>
      <c r="EG1971" s="108">
        <f>+IF(MID($J$10,1,10)=MID($EE$2,1,10),4,1)</f>
        <v>4</v>
      </c>
    </row>
    <row r="1972" spans="76:137" x14ac:dyDescent="0.25">
      <c r="BX1972" s="110"/>
      <c r="BY1972" s="113">
        <v>137</v>
      </c>
      <c r="CA1972" s="110"/>
      <c r="EE1972" s="108">
        <f>+IF(MID($J$10,1,10)=MID($EE$2,1,10),0,1)</f>
        <v>0</v>
      </c>
      <c r="EG1972" s="108">
        <f>+IF(MID($J$10,1,10)=MID($EE$2,1,10),0,1)</f>
        <v>0</v>
      </c>
    </row>
    <row r="1973" spans="76:137" x14ac:dyDescent="0.25">
      <c r="BX1973" s="110"/>
      <c r="BY1973" s="113">
        <v>128</v>
      </c>
      <c r="CA1973" s="110"/>
      <c r="EE1973" s="108">
        <f>+IF(MID($J$11,1,10)=MID($EE$3,1,10),2,1)</f>
        <v>2</v>
      </c>
      <c r="EG1973" s="108">
        <f>+IF(MID($J$11,1,10)=MID($EE$3,1,10),2,1)</f>
        <v>2</v>
      </c>
    </row>
    <row r="1974" spans="76:137" x14ac:dyDescent="0.25">
      <c r="BX1974" s="110"/>
      <c r="BY1974" s="113">
        <v>178</v>
      </c>
      <c r="CA1974" s="110"/>
      <c r="EE1974" s="108">
        <f>+IF(MID($J$11,1,10)=MID($EE$3,1,10),2,1)</f>
        <v>2</v>
      </c>
      <c r="EG1974" s="108">
        <f>+IF(MID($J$11,1,10)=MID($EE$3,1,10),2,1)</f>
        <v>2</v>
      </c>
    </row>
    <row r="1975" spans="76:137" x14ac:dyDescent="0.25">
      <c r="BX1975" s="110"/>
      <c r="BY1975" s="113">
        <v>191</v>
      </c>
      <c r="CA1975" s="110"/>
      <c r="EE1975" s="108">
        <f>+IF(MID($J$10,1,10)=MID($EE$2,1,10),4,1)</f>
        <v>4</v>
      </c>
      <c r="EG1975" s="108">
        <f>+IF(MID($J$10,1,10)=MID($EE$2,1,10),4,1)</f>
        <v>4</v>
      </c>
    </row>
    <row r="1976" spans="76:137" x14ac:dyDescent="0.25">
      <c r="BX1976" s="110"/>
      <c r="BY1976" s="113">
        <v>153</v>
      </c>
      <c r="CA1976" s="110"/>
      <c r="EE1976" s="108">
        <f>+IF(MID($J$11,1,10)=MID($EE$3,1,10),2,1)</f>
        <v>2</v>
      </c>
      <c r="EG1976" s="108">
        <f>+IF(MID($J$11,1,10)=MID($EE$3,1,10),2,1)</f>
        <v>2</v>
      </c>
    </row>
    <row r="1977" spans="76:137" x14ac:dyDescent="0.25">
      <c r="BX1977" s="110"/>
      <c r="BY1977" s="113">
        <v>114</v>
      </c>
      <c r="CA1977" s="110"/>
      <c r="EE1977" s="108">
        <f>+IF(MID($J$10,1,10)=MID($EE$2,1,10),4,1)</f>
        <v>4</v>
      </c>
      <c r="EG1977" s="108">
        <f>+IF(MID($J$10,1,10)=MID($EE$2,1,10),4,1)</f>
        <v>4</v>
      </c>
    </row>
    <row r="1978" spans="76:137" x14ac:dyDescent="0.25">
      <c r="BX1978" s="110"/>
      <c r="BY1978" s="108">
        <v>40</v>
      </c>
      <c r="CA1978" s="110"/>
      <c r="EE1978" s="108">
        <f>+IF(MID($J$10,1,10)=MID($EE$2,1,10),1,2)</f>
        <v>1</v>
      </c>
      <c r="EG1978" s="108">
        <f>+IF(MID($J$10,1,10)=MID($EE$2,1,10),1,2)</f>
        <v>1</v>
      </c>
    </row>
    <row r="1979" spans="76:137" x14ac:dyDescent="0.25">
      <c r="BX1979" s="110"/>
      <c r="BY1979" s="113">
        <v>175</v>
      </c>
      <c r="CA1979" s="110"/>
      <c r="EE1979" s="108">
        <f>+IF(MID($J$10,1,10)=MID($EE$2,1,10),3,1)</f>
        <v>3</v>
      </c>
      <c r="EG1979" s="108">
        <f>+IF(MID($J$10,1,10)=MID($EE$2,1,10),3,1)</f>
        <v>3</v>
      </c>
    </row>
    <row r="1980" spans="76:137" x14ac:dyDescent="0.25">
      <c r="BX1980" s="110"/>
      <c r="BY1980" s="108">
        <v>16</v>
      </c>
      <c r="BZ1980" s="139"/>
      <c r="CA1980" s="110"/>
      <c r="EE1980" s="108">
        <f>+IF(MID($J$10,1,10)=MID($EE$2,1,10),1,2)</f>
        <v>1</v>
      </c>
      <c r="EG1980" s="108">
        <f>+IF(MID($J$10,1,10)=MID($EE$2,1,10),1,2)</f>
        <v>1</v>
      </c>
    </row>
    <row r="1981" spans="76:137" x14ac:dyDescent="0.25">
      <c r="BX1981" s="110"/>
      <c r="BY1981" s="113">
        <v>29</v>
      </c>
      <c r="CA1981" s="110"/>
      <c r="EE1981" s="108">
        <f>+IF(MID($J$11,1,10)=MID($EE$3,1,10),2,1)</f>
        <v>2</v>
      </c>
      <c r="EG1981" s="108">
        <f>+IF(MID($J$11,1,10)=MID($EE$3,1,10),2,1)</f>
        <v>2</v>
      </c>
    </row>
    <row r="1982" spans="76:137" x14ac:dyDescent="0.25">
      <c r="BX1982" s="110"/>
      <c r="BY1982" s="113">
        <v>161</v>
      </c>
      <c r="CA1982" s="110"/>
      <c r="EE1982" s="108">
        <f>+IF(MID($J$10,1,10)=MID($EE$2,1,10),1,2)</f>
        <v>1</v>
      </c>
      <c r="EG1982" s="108">
        <f>+IF(MID($J$10,1,10)=MID($EE$2,1,10),1,2)</f>
        <v>1</v>
      </c>
    </row>
    <row r="1983" spans="76:137" x14ac:dyDescent="0.25">
      <c r="BX1983" s="110"/>
      <c r="BY1983" s="113">
        <v>124</v>
      </c>
      <c r="CA1983" s="110"/>
      <c r="EE1983" s="108">
        <f>+IF(MID($J$10,1,10)=MID($EE$2,1,10),0,1)</f>
        <v>0</v>
      </c>
      <c r="EG1983" s="108">
        <f>+IF(MID($J$10,1,10)=MID($EE$2,1,10),0,1)</f>
        <v>0</v>
      </c>
    </row>
    <row r="1984" spans="76:137" x14ac:dyDescent="0.25">
      <c r="BX1984" s="110"/>
      <c r="BY1984" s="113">
        <v>147</v>
      </c>
      <c r="CA1984" s="110"/>
      <c r="EE1984" s="108">
        <f>+IF(MID($J$10,1,10)=MID($EE$2,1,10),0,1)</f>
        <v>0</v>
      </c>
      <c r="EG1984" s="108">
        <f>+IF(MID($J$10,1,10)=MID($EE$2,1,10),0,1)</f>
        <v>0</v>
      </c>
    </row>
    <row r="1985" spans="76:137" x14ac:dyDescent="0.25">
      <c r="BX1985" s="110"/>
      <c r="BY1985" s="113">
        <v>140</v>
      </c>
      <c r="CA1985" s="110"/>
      <c r="EE1985" s="108">
        <f>+IF(MID($J$10,1,10)=MID($EE$2,1,10),0,1)</f>
        <v>0</v>
      </c>
      <c r="EG1985" s="108">
        <f>+IF(MID($J$10,1,10)=MID($EE$2,1,10),0,1)</f>
        <v>0</v>
      </c>
    </row>
    <row r="1986" spans="76:137" x14ac:dyDescent="0.25">
      <c r="BX1986" s="110"/>
      <c r="BY1986" s="113">
        <v>186</v>
      </c>
      <c r="CA1986" s="110"/>
      <c r="EE1986" s="108">
        <f>+IF(MID($J$10,1,10)=MID($EE$2,1,10),1,2)</f>
        <v>1</v>
      </c>
      <c r="EG1986" s="108">
        <f>+IF(MID($J$10,1,10)=MID($EE$2,1,10),1,2)</f>
        <v>1</v>
      </c>
    </row>
    <row r="1987" spans="76:137" x14ac:dyDescent="0.25">
      <c r="BX1987" s="110"/>
      <c r="BY1987" s="113">
        <v>392</v>
      </c>
      <c r="CA1987" s="110"/>
      <c r="EE1987" s="108">
        <f>+IF(MID($J$10,1,10)=MID($EE$2,1,10),1,2)</f>
        <v>1</v>
      </c>
      <c r="EG1987" s="108">
        <f>+IF(MID($J$10,1,10)=MID($EE$2,1,10),1,2)</f>
        <v>1</v>
      </c>
    </row>
    <row r="1988" spans="76:137" x14ac:dyDescent="0.25">
      <c r="BX1988" s="110"/>
      <c r="BY1988" s="113">
        <v>170</v>
      </c>
      <c r="CA1988" s="110"/>
      <c r="EE1988" s="108">
        <f>+IF(MID($J$10,1,10)=MID($EE$2,1,10),3,1)</f>
        <v>3</v>
      </c>
      <c r="EG1988" s="108">
        <f>+IF(MID($J$10,1,10)=MID($EE$2,1,10),3,1)</f>
        <v>3</v>
      </c>
    </row>
    <row r="1989" spans="76:137" x14ac:dyDescent="0.25">
      <c r="BX1989" s="110"/>
      <c r="BY1989" s="113">
        <v>771</v>
      </c>
      <c r="CA1989" s="110"/>
      <c r="EE1989" s="108">
        <f>+IF(MID($J$10,1,10)=MID($EE$2,1,10),3,1)</f>
        <v>3</v>
      </c>
      <c r="EG1989" s="108">
        <f>+IF(MID($J$10,1,10)=MID($EE$2,1,10),3,1)</f>
        <v>3</v>
      </c>
    </row>
    <row r="1990" spans="76:137" x14ac:dyDescent="0.25">
      <c r="BX1990" s="110"/>
      <c r="BY1990" s="113">
        <v>139</v>
      </c>
      <c r="CA1990" s="110"/>
      <c r="EE1990" s="108">
        <f>+IF(MID($J$10,1,10)=MID($EE$2,1,10),3,1)</f>
        <v>3</v>
      </c>
      <c r="EG1990" s="108">
        <f>+IF(MID($J$10,1,10)=MID($EE$2,1,10),3,1)</f>
        <v>3</v>
      </c>
    </row>
    <row r="1991" spans="76:137" x14ac:dyDescent="0.25">
      <c r="BX1991" s="110"/>
      <c r="BY1991" s="113">
        <v>1027</v>
      </c>
      <c r="CA1991" s="110"/>
      <c r="EE1991" s="108">
        <f>+IF(MID($J$10,1,10)=MID($EE$2,1,10),0,1)</f>
        <v>0</v>
      </c>
      <c r="EG1991" s="108">
        <f>+IF(MID($J$10,1,10)=MID($EE$2,1,10),0,1)</f>
        <v>0</v>
      </c>
    </row>
    <row r="1992" spans="76:137" x14ac:dyDescent="0.25">
      <c r="BX1992" s="110"/>
      <c r="BY1992" s="113">
        <v>153</v>
      </c>
      <c r="CA1992" s="110"/>
      <c r="EE1992" s="108">
        <f>+IF(MID($J$10,1,10)=MID($EE$2,1,10),1,2)</f>
        <v>1</v>
      </c>
      <c r="EG1992" s="108">
        <f>+IF(MID($J$10,1,10)=MID($EE$2,1,10),1,2)</f>
        <v>1</v>
      </c>
    </row>
    <row r="1993" spans="76:137" x14ac:dyDescent="0.25">
      <c r="BX1993" s="110"/>
      <c r="BY1993" s="113">
        <v>129</v>
      </c>
      <c r="CA1993" s="110"/>
      <c r="EE1993" s="108">
        <f>+IF(MID($J$10,1,10)=MID($EE$2,1,10),3,1)</f>
        <v>3</v>
      </c>
      <c r="EG1993" s="108">
        <f>+IF(MID($J$10,1,10)=MID($EE$2,1,10),3,1)</f>
        <v>3</v>
      </c>
    </row>
    <row r="1994" spans="76:137" x14ac:dyDescent="0.25">
      <c r="BX1994" s="110"/>
      <c r="BY1994" s="113">
        <v>149</v>
      </c>
      <c r="CA1994" s="110"/>
      <c r="EE1994" s="108">
        <f>+IF(MID($J$10,1,10)=MID($EE$2,1,10),3,1)</f>
        <v>3</v>
      </c>
      <c r="EG1994" s="108">
        <f>+IF(MID($J$10,1,10)=MID($EE$2,1,10),3,1)</f>
        <v>3</v>
      </c>
    </row>
    <row r="1995" spans="76:137" x14ac:dyDescent="0.25">
      <c r="BX1995" s="110"/>
      <c r="BY1995" s="113">
        <v>649</v>
      </c>
      <c r="CA1995" s="110"/>
      <c r="EE1995" s="108">
        <f>+IF(MID($J$13,1,10)=MID($EE$5,1,10),0,1)</f>
        <v>0</v>
      </c>
      <c r="EF1995" s="137">
        <v>7</v>
      </c>
      <c r="EG1995" s="108">
        <f>+IF(MID($J$13,1,10)=MID($EE$5,1,10),0,1)</f>
        <v>0</v>
      </c>
    </row>
    <row r="1996" spans="76:137" x14ac:dyDescent="0.25">
      <c r="BX1996" s="110"/>
      <c r="BY1996" s="113">
        <v>190</v>
      </c>
      <c r="CA1996" s="110"/>
      <c r="EE1996" s="108">
        <f>+IF(MID($J$11,1,10)=MID($EE$3,1,10),2,1)</f>
        <v>2</v>
      </c>
      <c r="EG1996" s="108">
        <f>+IF(MID($J$11,1,10)=MID($EE$3,1,10),2,1)</f>
        <v>2</v>
      </c>
    </row>
    <row r="1997" spans="76:137" x14ac:dyDescent="0.25">
      <c r="BX1997" s="110"/>
      <c r="BY1997" s="113">
        <v>906</v>
      </c>
      <c r="CA1997" s="110"/>
      <c r="EE1997" s="108">
        <f>+IF(MID($J$10,1,10)=MID($EE$2,1,10),4,1)</f>
        <v>4</v>
      </c>
      <c r="EG1997" s="108">
        <f>+IF(MID($J$10,1,10)=MID($EE$2,1,10),4,1)</f>
        <v>4</v>
      </c>
    </row>
    <row r="1998" spans="76:137" x14ac:dyDescent="0.25">
      <c r="BX1998" s="110"/>
      <c r="BY1998" s="113">
        <v>767</v>
      </c>
      <c r="CA1998" s="110"/>
      <c r="EE1998" s="108">
        <f>+IF(MID($J$10,1,10)=MID($EE$2,1,10),0,1)</f>
        <v>0</v>
      </c>
      <c r="EG1998" s="108">
        <f>+IF(MID($J$10,1,10)=MID($EE$2,1,10),0,1)</f>
        <v>0</v>
      </c>
    </row>
    <row r="1999" spans="76:137" x14ac:dyDescent="0.25">
      <c r="BX1999" s="110"/>
      <c r="BY1999" s="113">
        <v>136</v>
      </c>
      <c r="CA1999" s="110"/>
      <c r="EE1999" s="108">
        <f>+IF(MID($J$11,1,10)=MID($EE$3,1,10),2,1)</f>
        <v>2</v>
      </c>
      <c r="EG1999" s="108">
        <f>+IF(MID($J$11,1,10)=MID($EE$3,1,10),2,1)</f>
        <v>2</v>
      </c>
    </row>
    <row r="2000" spans="76:137" x14ac:dyDescent="0.25">
      <c r="BX2000" s="110"/>
      <c r="BY2000" s="113">
        <v>127</v>
      </c>
      <c r="CA2000" s="110"/>
      <c r="EE2000" s="108">
        <f>+IF(MID($J$11,1,10)=MID($EE$3,1,10),2,1)</f>
        <v>2</v>
      </c>
      <c r="EG2000" s="108">
        <f>+IF(MID($J$11,1,10)=MID($EE$3,1,10),2,1)</f>
        <v>2</v>
      </c>
    </row>
    <row r="2001" spans="76:137" x14ac:dyDescent="0.25">
      <c r="BX2001" s="110"/>
      <c r="BY2001" s="113">
        <v>158</v>
      </c>
      <c r="CA2001" s="110"/>
      <c r="EE2001" s="108">
        <f>+IF(MID($J$10,1,10)=MID($EE$2,1,10),4,1)</f>
        <v>4</v>
      </c>
      <c r="EG2001" s="108">
        <f>+IF(MID($J$10,1,10)=MID($EE$2,1,10),4,1)</f>
        <v>4</v>
      </c>
    </row>
    <row r="2002" spans="76:137" x14ac:dyDescent="0.25">
      <c r="BX2002" s="110"/>
      <c r="BY2002" s="113">
        <v>125</v>
      </c>
      <c r="CA2002" s="110"/>
      <c r="EE2002" s="108">
        <f>+IF(MID($J$11,1,10)=MID($EE$3,1,10),2,1)</f>
        <v>2</v>
      </c>
      <c r="EG2002" s="108">
        <f>+IF(MID($J$11,1,10)=MID($EE$3,1,10),2,1)</f>
        <v>2</v>
      </c>
    </row>
    <row r="2003" spans="76:137" x14ac:dyDescent="0.25">
      <c r="BX2003" s="110"/>
      <c r="BY2003" s="108">
        <v>5</v>
      </c>
      <c r="CA2003" s="110"/>
      <c r="EE2003" s="108">
        <f>+IF(MID($J$10,1,10)=MID($EE$2,1,10),4,1)</f>
        <v>4</v>
      </c>
      <c r="EG2003" s="108">
        <f>+IF(MID($J$10,1,10)=MID($EE$2,1,10),4,1)</f>
        <v>4</v>
      </c>
    </row>
    <row r="2004" spans="76:137" x14ac:dyDescent="0.25">
      <c r="BX2004" s="110"/>
      <c r="BY2004" s="113">
        <v>632</v>
      </c>
      <c r="CA2004" s="110"/>
      <c r="EE2004" s="108">
        <f>+IF(MID($J$10,1,10)=MID($EE$2,1,10),1,2)</f>
        <v>1</v>
      </c>
      <c r="EG2004" s="108">
        <f>+IF(MID($J$10,1,10)=MID($EE$2,1,10),1,2)</f>
        <v>1</v>
      </c>
    </row>
    <row r="2005" spans="76:137" x14ac:dyDescent="0.25">
      <c r="BX2005" s="110"/>
      <c r="BY2005" s="113">
        <v>150</v>
      </c>
      <c r="CA2005" s="110"/>
      <c r="EE2005" s="108">
        <f>+IF(MID($J$10,1,10)=MID($EE$2,1,10),3,1)</f>
        <v>3</v>
      </c>
      <c r="EG2005" s="108">
        <f>+IF(MID($J$10,1,10)=MID($EE$2,1,10),3,1)</f>
        <v>3</v>
      </c>
    </row>
    <row r="2006" spans="76:137" x14ac:dyDescent="0.25">
      <c r="BX2006" s="110"/>
      <c r="BY2006" s="113">
        <v>474</v>
      </c>
      <c r="CA2006" s="110"/>
      <c r="EE2006" s="108">
        <f>+IF(MID($J$10,1,10)=MID($EE$2,1,10),1,2)</f>
        <v>1</v>
      </c>
      <c r="EG2006" s="108">
        <f>+IF(MID($J$10,1,10)=MID($EE$2,1,10),1,2)</f>
        <v>1</v>
      </c>
    </row>
    <row r="2007" spans="76:137" x14ac:dyDescent="0.25">
      <c r="BX2007" s="110"/>
      <c r="BY2007" s="113">
        <v>172</v>
      </c>
      <c r="CA2007" s="110"/>
      <c r="EE2007" s="108">
        <f>+IF(MID($J$11,1,10)=MID($EE$3,1,10),2,1)</f>
        <v>2</v>
      </c>
      <c r="EG2007" s="108">
        <f>+IF(MID($J$11,1,10)=MID($EE$3,1,10),2,1)</f>
        <v>2</v>
      </c>
    </row>
    <row r="2008" spans="76:137" x14ac:dyDescent="0.25">
      <c r="BX2008" s="110"/>
      <c r="BY2008" s="113">
        <v>948</v>
      </c>
      <c r="CA2008" s="110"/>
      <c r="EE2008" s="108">
        <f>+IF(MID($J$10,1,10)=MID($EE$2,1,10),1,2)</f>
        <v>1</v>
      </c>
      <c r="EG2008" s="108">
        <f>+IF(MID($J$10,1,10)=MID($EE$2,1,10),1,2)</f>
        <v>1</v>
      </c>
    </row>
    <row r="2009" spans="76:137" x14ac:dyDescent="0.25">
      <c r="BX2009" s="110"/>
      <c r="BY2009" s="113">
        <v>171</v>
      </c>
      <c r="CA2009" s="110"/>
      <c r="EE2009" s="108">
        <f>+IF(MID($J$10,1,10)=MID($EE$2,1,10),0,1)</f>
        <v>0</v>
      </c>
      <c r="EG2009" s="108">
        <f>+IF(MID($J$10,1,10)=MID($EE$2,1,10),0,1)</f>
        <v>0</v>
      </c>
    </row>
    <row r="2010" spans="76:137" x14ac:dyDescent="0.25">
      <c r="BX2010" s="110"/>
      <c r="BY2010" s="113">
        <v>119</v>
      </c>
      <c r="CA2010" s="110"/>
      <c r="EE2010" s="108">
        <f>+IF(MID($J$10,1,10)=MID($EE$2,1,10),0,1)</f>
        <v>0</v>
      </c>
      <c r="EG2010" s="108">
        <f>+IF(MID($J$10,1,10)=MID($EE$2,1,10),0,1)</f>
        <v>0</v>
      </c>
    </row>
    <row r="2011" spans="76:137" x14ac:dyDescent="0.25">
      <c r="BX2011" s="110"/>
      <c r="BY2011" s="113">
        <v>138</v>
      </c>
      <c r="CA2011" s="110"/>
      <c r="EE2011" s="108">
        <f>+IF(MID($J$10,1,10)=MID($EE$2,1,10),0,1)</f>
        <v>0</v>
      </c>
      <c r="EG2011" s="108">
        <f>+IF(MID($J$10,1,10)=MID($EE$2,1,10),0,1)</f>
        <v>0</v>
      </c>
    </row>
    <row r="2012" spans="76:137" x14ac:dyDescent="0.25">
      <c r="BX2012" s="110"/>
      <c r="BY2012" s="113">
        <v>240</v>
      </c>
      <c r="CA2012" s="110"/>
      <c r="EE2012" s="108">
        <f>+IF(MID($J$10,1,10)=MID($EE$2,1,10),1,2)</f>
        <v>1</v>
      </c>
      <c r="EG2012" s="108">
        <f>+IF(MID($J$10,1,10)=MID($EE$2,1,10),1,2)</f>
        <v>1</v>
      </c>
    </row>
    <row r="2013" spans="76:137" x14ac:dyDescent="0.25">
      <c r="BX2013" s="110"/>
      <c r="BY2013" s="113">
        <v>132</v>
      </c>
      <c r="CA2013" s="110"/>
      <c r="EE2013" s="108">
        <f>+IF(MID($J$10,1,10)=MID($EE$2,1,10),1,2)</f>
        <v>1</v>
      </c>
      <c r="EG2013" s="108">
        <f>+IF(MID($J$10,1,10)=MID($EE$2,1,10),1,2)</f>
        <v>1</v>
      </c>
    </row>
    <row r="2014" spans="76:137" x14ac:dyDescent="0.25">
      <c r="BX2014" s="110"/>
      <c r="BY2014" s="113">
        <v>1123</v>
      </c>
      <c r="CA2014" s="110"/>
      <c r="EE2014" s="108">
        <f>+IF(MID($J$10,1,10)=MID($EE$2,1,10),3,1)</f>
        <v>3</v>
      </c>
      <c r="EG2014" s="108">
        <f>+IF(MID($J$10,1,10)=MID($EE$2,1,10),3,1)</f>
        <v>3</v>
      </c>
    </row>
    <row r="2015" spans="76:137" x14ac:dyDescent="0.25">
      <c r="BX2015" s="110"/>
      <c r="BY2015" s="113">
        <v>176</v>
      </c>
      <c r="CA2015" s="110"/>
      <c r="EE2015" s="108">
        <f>+IF(MID($J$10,1,10)=MID($EE$2,1,10),3,1)</f>
        <v>3</v>
      </c>
      <c r="EG2015" s="108">
        <f>+IF(MID($J$10,1,10)=MID($EE$2,1,10),3,1)</f>
        <v>3</v>
      </c>
    </row>
    <row r="2016" spans="76:137" x14ac:dyDescent="0.25">
      <c r="BX2016" s="110"/>
      <c r="BY2016" s="113">
        <v>96</v>
      </c>
      <c r="CA2016" s="110"/>
      <c r="EE2016" s="108">
        <f>+IF(MID($J$10,1,10)=MID($EE$2,1,10),3,1)</f>
        <v>3</v>
      </c>
      <c r="EG2016" s="108">
        <f>+IF(MID($J$10,1,10)=MID($EE$2,1,10),3,1)</f>
        <v>3</v>
      </c>
    </row>
    <row r="2017" spans="76:137" x14ac:dyDescent="0.25">
      <c r="BX2017" s="110"/>
      <c r="BY2017" s="143">
        <v>31</v>
      </c>
      <c r="CA2017" s="110"/>
      <c r="EE2017" s="108">
        <f>+IF(MID($J$10,1,10)=MID($EE$2,1,10),0,1)</f>
        <v>0</v>
      </c>
      <c r="EG2017" s="108">
        <f>+IF(MID($J$10,1,10)=MID($EE$2,1,10),0,1)</f>
        <v>0</v>
      </c>
    </row>
    <row r="2018" spans="76:137" x14ac:dyDescent="0.25">
      <c r="BX2018" s="110"/>
      <c r="BY2018" s="113">
        <v>191</v>
      </c>
      <c r="CA2018" s="110"/>
      <c r="EE2018" s="108">
        <f>+IF(MID($J$10,1,10)=MID($EE$2,1,10),1,2)</f>
        <v>1</v>
      </c>
      <c r="EG2018" s="108">
        <f>+IF(MID($J$10,1,10)=MID($EE$2,1,10),1,2)</f>
        <v>1</v>
      </c>
    </row>
    <row r="2019" spans="76:137" x14ac:dyDescent="0.25">
      <c r="BX2019" s="110"/>
      <c r="BY2019" s="113">
        <v>159</v>
      </c>
      <c r="CA2019" s="110"/>
      <c r="EE2019" s="108">
        <f>+IF(MID($J$12,1,8)=MID($EE$4,1,8),1,1)</f>
        <v>1</v>
      </c>
      <c r="EF2019" s="137" t="s">
        <v>226</v>
      </c>
      <c r="EG2019" s="108">
        <f>+IF(MID($J$12,1,8)=MID($EE$4,1,8),1,1)</f>
        <v>1</v>
      </c>
    </row>
    <row r="2020" spans="76:137" x14ac:dyDescent="0.25">
      <c r="BX2020" s="110"/>
      <c r="BY2020" s="113">
        <v>849</v>
      </c>
      <c r="CA2020" s="110"/>
      <c r="EE2020" s="108">
        <f>+IF(MID($J$13,1,10)=MID($EE$5,1,10),4,1)</f>
        <v>4</v>
      </c>
      <c r="EF2020" s="137" t="s">
        <v>246</v>
      </c>
      <c r="EG2020" s="108">
        <f>+IF(MID($J$13,1,10)=MID($EE$5,1,10),4,1)</f>
        <v>4</v>
      </c>
    </row>
    <row r="2021" spans="76:137" x14ac:dyDescent="0.25">
      <c r="BX2021" s="110"/>
      <c r="BY2021" s="113">
        <v>119</v>
      </c>
      <c r="CA2021" s="110"/>
      <c r="EE2021" s="108">
        <f>+IF(MID($J$10,1,10)=MID($EE$2,1,10),0,1)</f>
        <v>0</v>
      </c>
      <c r="EG2021" s="108">
        <f>+IF(MID($J$10,1,10)=MID($EE$2,1,10),0,1)</f>
        <v>0</v>
      </c>
    </row>
    <row r="2022" spans="76:137" x14ac:dyDescent="0.25">
      <c r="BX2022" s="110"/>
      <c r="BY2022" s="113">
        <v>360</v>
      </c>
      <c r="CA2022" s="110"/>
      <c r="EE2022" s="108">
        <f>+IF(MID($J$10,1,10)=MID($EE$2,1,10),3,1)</f>
        <v>3</v>
      </c>
      <c r="EG2022" s="108">
        <f>+IF(MID($J$10,1,10)=MID($EE$2,1,10),3,1)</f>
        <v>3</v>
      </c>
    </row>
    <row r="2023" spans="76:137" x14ac:dyDescent="0.25">
      <c r="BX2023" s="110"/>
      <c r="BY2023" s="113">
        <v>144</v>
      </c>
      <c r="CA2023" s="110"/>
      <c r="EE2023" s="108">
        <f>+IF(MID($J$10,1,10)=MID($EE$2,1,10),3,1)</f>
        <v>3</v>
      </c>
      <c r="EG2023" s="108">
        <f>+IF(MID($J$10,1,10)=MID($EE$2,1,10),3,1)</f>
        <v>3</v>
      </c>
    </row>
    <row r="2024" spans="76:137" x14ac:dyDescent="0.25">
      <c r="BX2024" s="110"/>
      <c r="BY2024" s="113">
        <v>152</v>
      </c>
      <c r="CA2024" s="110"/>
      <c r="EE2024" s="108">
        <f>+IF(MID($J$10,1,10)=MID($EE$2,1,10),3,1)</f>
        <v>3</v>
      </c>
      <c r="EG2024" s="108">
        <f>+IF(MID($J$10,1,10)=MID($EE$2,1,10),3,1)</f>
        <v>3</v>
      </c>
    </row>
    <row r="2025" spans="76:137" x14ac:dyDescent="0.25">
      <c r="BX2025" s="110"/>
      <c r="BY2025" s="113">
        <v>176</v>
      </c>
      <c r="CA2025" s="110"/>
      <c r="EE2025" s="108">
        <f>+IF(MID($J$10,1,10)=MID($EE$2,1,10),1,2)</f>
        <v>1</v>
      </c>
      <c r="EG2025" s="108">
        <f>+IF(MID($J$10,1,10)=MID($EE$2,1,10),1,2)</f>
        <v>1</v>
      </c>
    </row>
    <row r="2026" spans="76:137" x14ac:dyDescent="0.25">
      <c r="BX2026" s="110"/>
      <c r="BY2026" s="113">
        <v>1051</v>
      </c>
      <c r="CA2026" s="110"/>
      <c r="EE2026" s="108">
        <f>+IF(MID($J$11,1,10)=MID($EE$3,1,10),2,1)</f>
        <v>2</v>
      </c>
      <c r="EG2026" s="108">
        <f>+IF(MID($J$11,1,10)=MID($EE$3,1,10),2,1)</f>
        <v>2</v>
      </c>
    </row>
    <row r="2027" spans="76:137" x14ac:dyDescent="0.25">
      <c r="BX2027" s="110"/>
      <c r="BY2027" s="113">
        <v>140</v>
      </c>
      <c r="CA2027" s="110"/>
      <c r="EE2027" s="108">
        <f>+IF(MID($J$10,1,10)=MID($EE$2,1,10),4,1)</f>
        <v>4</v>
      </c>
      <c r="EG2027" s="108">
        <f>+IF(MID($J$10,1,10)=MID($EE$2,1,10),4,1)</f>
        <v>4</v>
      </c>
    </row>
    <row r="2028" spans="76:137" x14ac:dyDescent="0.25">
      <c r="BX2028" s="110"/>
      <c r="BY2028" s="113">
        <v>722</v>
      </c>
      <c r="CA2028" s="110"/>
      <c r="EE2028" s="108">
        <f>+IF(MID($J$10,1,10)=MID($EE$2,1,10),0,1)</f>
        <v>0</v>
      </c>
      <c r="EG2028" s="108">
        <f>+IF(MID($J$10,1,10)=MID($EE$2,1,10),0,1)</f>
        <v>0</v>
      </c>
    </row>
    <row r="2029" spans="76:137" x14ac:dyDescent="0.25">
      <c r="BX2029" s="110"/>
      <c r="BY2029" s="113">
        <v>191</v>
      </c>
      <c r="CA2029" s="110"/>
      <c r="EE2029" s="108">
        <f>+IF(MID($J$11,1,10)=MID($EE$3,1,10),2,1)</f>
        <v>2</v>
      </c>
      <c r="EG2029" s="108">
        <f>+IF(MID($J$11,1,10)=MID($EE$3,1,10),2,1)</f>
        <v>2</v>
      </c>
    </row>
    <row r="2030" spans="76:137" x14ac:dyDescent="0.25">
      <c r="BX2030" s="110"/>
      <c r="BY2030" s="113">
        <v>709</v>
      </c>
      <c r="CA2030" s="110"/>
      <c r="EE2030" s="108">
        <f>+IF(MID($J$11,1,10)=MID($EE$3,1,10),2,1)</f>
        <v>2</v>
      </c>
      <c r="EG2030" s="108">
        <f>+IF(MID($J$11,1,10)=MID($EE$3,1,10),2,1)</f>
        <v>2</v>
      </c>
    </row>
    <row r="2031" spans="76:137" x14ac:dyDescent="0.25">
      <c r="BX2031" s="110"/>
      <c r="BY2031" s="113">
        <v>167</v>
      </c>
      <c r="CA2031" s="110"/>
      <c r="EE2031" s="108">
        <f>+IF(MID($J$10,1,10)=MID($EE$2,1,10),4,1)</f>
        <v>4</v>
      </c>
      <c r="EG2031" s="108">
        <f>+IF(MID($J$10,1,10)=MID($EE$2,1,10),4,1)</f>
        <v>4</v>
      </c>
    </row>
    <row r="2032" spans="76:137" x14ac:dyDescent="0.25">
      <c r="BX2032" s="110"/>
      <c r="BY2032" s="113">
        <v>490</v>
      </c>
      <c r="CA2032" s="110"/>
      <c r="EE2032" s="108">
        <f>+IF(MID($J$11,1,10)=MID($EE$3,1,10),2,1)</f>
        <v>2</v>
      </c>
      <c r="EG2032" s="108">
        <f>+IF(MID($J$11,1,10)=MID($EE$3,1,10),2,1)</f>
        <v>2</v>
      </c>
    </row>
    <row r="2033" spans="76:137" x14ac:dyDescent="0.25">
      <c r="BX2033" s="110"/>
      <c r="BY2033" s="113">
        <v>143</v>
      </c>
      <c r="CA2033" s="110"/>
      <c r="EE2033" s="108">
        <f>+IF(MID($J$10,1,10)=MID($EE$2,1,10),4,1)</f>
        <v>4</v>
      </c>
      <c r="EG2033" s="108">
        <f>+IF(MID($J$10,1,10)=MID($EE$2,1,10),4,1)</f>
        <v>4</v>
      </c>
    </row>
    <row r="2034" spans="76:137" x14ac:dyDescent="0.25">
      <c r="BX2034" s="110"/>
      <c r="BY2034" s="113">
        <v>166</v>
      </c>
      <c r="CA2034" s="110"/>
      <c r="EE2034" s="108">
        <f>+IF(MID($J$10,1,10)=MID($EE$2,1,10),1,2)</f>
        <v>1</v>
      </c>
      <c r="EG2034" s="108">
        <f>+IF(MID($J$10,1,10)=MID($EE$2,1,10),1,2)</f>
        <v>1</v>
      </c>
    </row>
    <row r="2035" spans="76:137" x14ac:dyDescent="0.25">
      <c r="BX2035" s="110"/>
      <c r="BY2035" s="113">
        <v>148</v>
      </c>
      <c r="CA2035" s="110"/>
      <c r="EE2035" s="108">
        <f>+IF(MID($J$10,1,10)=MID($EE$2,1,10),3,1)</f>
        <v>3</v>
      </c>
      <c r="EG2035" s="108">
        <f>+IF(MID($J$10,1,10)=MID($EE$2,1,10),3,1)</f>
        <v>3</v>
      </c>
    </row>
    <row r="2036" spans="76:137" x14ac:dyDescent="0.25">
      <c r="BX2036" s="110"/>
      <c r="BY2036" s="113">
        <v>150</v>
      </c>
      <c r="CA2036" s="110"/>
      <c r="EE2036" s="108">
        <f>+IF(MID($J$10,1,10)=MID($EE$2,1,10),1,2)</f>
        <v>1</v>
      </c>
      <c r="EG2036" s="108">
        <f>+IF(MID($J$10,1,10)=MID($EE$2,1,10),1,2)</f>
        <v>1</v>
      </c>
    </row>
    <row r="2037" spans="76:137" x14ac:dyDescent="0.25">
      <c r="BX2037" s="110"/>
      <c r="BY2037" s="113">
        <v>194</v>
      </c>
      <c r="CA2037" s="110"/>
      <c r="EE2037" s="108">
        <f>+IF(MID($J$11,1,10)=MID($EE$3,1,10),2,1)</f>
        <v>2</v>
      </c>
      <c r="EG2037" s="108">
        <f>+IF(MID($J$11,1,10)=MID($EE$3,1,10),2,1)</f>
        <v>2</v>
      </c>
    </row>
    <row r="2038" spans="76:137" x14ac:dyDescent="0.25">
      <c r="BX2038" s="110"/>
      <c r="BY2038" s="113">
        <v>146</v>
      </c>
      <c r="CA2038" s="110"/>
      <c r="EE2038" s="108">
        <f>+IF(MID($J$10,1,10)=MID($EE$2,1,10),1,2)</f>
        <v>1</v>
      </c>
      <c r="EG2038" s="108">
        <f>+IF(MID($J$10,1,10)=MID($EE$2,1,10),1,2)</f>
        <v>1</v>
      </c>
    </row>
    <row r="2039" spans="76:137" x14ac:dyDescent="0.25">
      <c r="BX2039" s="110"/>
      <c r="BY2039" s="108">
        <v>91</v>
      </c>
      <c r="CA2039" s="110"/>
      <c r="EE2039" s="108">
        <f>+IF(MID($J$10,1,10)=MID($EE$2,1,10),0,1)</f>
        <v>0</v>
      </c>
      <c r="EG2039" s="108">
        <f>+IF(MID($J$10,1,10)=MID($EE$2,1,10),0,1)</f>
        <v>0</v>
      </c>
    </row>
    <row r="2040" spans="76:137" x14ac:dyDescent="0.25">
      <c r="BX2040" s="110"/>
      <c r="BY2040" s="113">
        <v>177</v>
      </c>
      <c r="CA2040" s="110"/>
      <c r="EE2040" s="108">
        <f>+IF(MID($J$10,1,10)=MID($EE$2,1,10),0,1)</f>
        <v>0</v>
      </c>
      <c r="EG2040" s="108">
        <f>+IF(MID($J$10,1,10)=MID($EE$2,1,10),0,1)</f>
        <v>0</v>
      </c>
    </row>
    <row r="2041" spans="76:137" x14ac:dyDescent="0.25">
      <c r="BX2041" s="110"/>
      <c r="BY2041" s="108">
        <v>6</v>
      </c>
      <c r="BZ2041" s="139"/>
      <c r="CA2041" s="110"/>
      <c r="EE2041" s="108">
        <f>+IF(MID($J$10,1,10)=MID($EE$2,1,10),0,1)</f>
        <v>0</v>
      </c>
      <c r="EG2041" s="108">
        <f>+IF(MID($J$10,1,10)=MID($EE$2,1,10),0,1)</f>
        <v>0</v>
      </c>
    </row>
    <row r="2042" spans="76:137" x14ac:dyDescent="0.25">
      <c r="BX2042" s="110"/>
      <c r="BY2042" s="113">
        <v>187</v>
      </c>
      <c r="CA2042" s="110"/>
      <c r="EE2042" s="108">
        <f>+IF(MID($J$10,1,10)=MID($EE$2,1,10),3,1)</f>
        <v>3</v>
      </c>
      <c r="EF2042" s="137" t="s">
        <v>247</v>
      </c>
      <c r="EG2042" s="108">
        <f>+IF(MID($J$10,1,10)=MID($EE$2,1,10),3,1)</f>
        <v>3</v>
      </c>
    </row>
    <row r="2043" spans="76:137" x14ac:dyDescent="0.25">
      <c r="BX2043" s="110"/>
      <c r="BY2043" s="108">
        <v>43</v>
      </c>
      <c r="CA2043" s="110"/>
      <c r="EE2043" s="108">
        <f>+IF(MID($J$10,1,10)=MID($EE$2,1,10),1,2)</f>
        <v>1</v>
      </c>
      <c r="EG2043" s="108">
        <f>+IF(MID($J$10,1,10)=MID($EE$2,1,10),1,2)</f>
        <v>1</v>
      </c>
    </row>
    <row r="2044" spans="76:137" x14ac:dyDescent="0.25">
      <c r="BX2044" s="110"/>
      <c r="BY2044" s="113">
        <v>209</v>
      </c>
      <c r="CA2044" s="110"/>
      <c r="EE2044" s="108">
        <f>+IF(MID($J$10,1,10)=MID($EE$2,1,10),3,1)</f>
        <v>3</v>
      </c>
      <c r="EG2044" s="108">
        <f>+IF(MID($J$10,1,10)=MID($EE$2,1,10),3,1)</f>
        <v>3</v>
      </c>
    </row>
    <row r="2045" spans="76:137" x14ac:dyDescent="0.25">
      <c r="BX2045" s="110"/>
      <c r="BY2045" s="113">
        <v>172</v>
      </c>
      <c r="CA2045" s="110"/>
      <c r="EE2045" s="108">
        <f>+IF(MID($J$10,1,10)=MID($EE$2,1,10),3,1)</f>
        <v>3</v>
      </c>
      <c r="EG2045" s="108">
        <f>+IF(MID($J$10,1,10)=MID($EE$2,1,10),3,1)</f>
        <v>3</v>
      </c>
    </row>
    <row r="2046" spans="76:137" x14ac:dyDescent="0.25">
      <c r="BX2046" s="110"/>
      <c r="BY2046" s="113">
        <v>201</v>
      </c>
      <c r="CA2046" s="110"/>
      <c r="EE2046" s="108">
        <f>+IF(MID($J$10,1,10)=MID($EE$2,1,10),3,1)</f>
        <v>3</v>
      </c>
      <c r="EG2046" s="108">
        <f>+IF(MID($J$10,1,10)=MID($EE$2,1,10),3,1)</f>
        <v>3</v>
      </c>
    </row>
    <row r="2047" spans="76:137" x14ac:dyDescent="0.25">
      <c r="BX2047" s="110"/>
      <c r="BY2047" s="113">
        <v>107</v>
      </c>
      <c r="CA2047" s="110"/>
      <c r="EE2047" s="108">
        <f>+IF(MID($J$10,1,10)=MID($EE$2,1,10),0,1)</f>
        <v>0</v>
      </c>
      <c r="EG2047" s="108">
        <f>+IF(MID($J$10,1,10)=MID($EE$2,1,10),0,1)</f>
        <v>0</v>
      </c>
    </row>
    <row r="2048" spans="76:137" x14ac:dyDescent="0.25">
      <c r="BX2048" s="110"/>
      <c r="BY2048" s="113">
        <v>169</v>
      </c>
      <c r="CA2048" s="110"/>
      <c r="EE2048" s="108">
        <f>+IF(MID($J$10,1,10)=MID($EE$2,1,10),1,2)</f>
        <v>1</v>
      </c>
      <c r="EG2048" s="108">
        <f>+IF(MID($J$10,1,10)=MID($EE$2,1,10),1,2)</f>
        <v>1</v>
      </c>
    </row>
    <row r="2049" spans="76:137" x14ac:dyDescent="0.25">
      <c r="BX2049" s="110"/>
      <c r="BY2049" s="113">
        <v>171</v>
      </c>
      <c r="CA2049" s="110"/>
      <c r="EE2049" s="108">
        <f>+IF(MID($J$10,1,10)=MID($EE$2,1,10),3,1)</f>
        <v>3</v>
      </c>
      <c r="EG2049" s="108">
        <f>+IF(MID($J$10,1,10)=MID($EE$2,1,10),3,1)</f>
        <v>3</v>
      </c>
    </row>
    <row r="2050" spans="76:137" x14ac:dyDescent="0.25">
      <c r="BX2050" s="110"/>
      <c r="BY2050" s="113">
        <v>196</v>
      </c>
      <c r="CA2050" s="110"/>
      <c r="EE2050" s="108">
        <f>+IF(MID($J$10,1,10)=MID($EE$2,1,10),3,1)</f>
        <v>3</v>
      </c>
      <c r="EG2050" s="108">
        <f>+IF(MID($J$10,1,10)=MID($EE$2,1,10),3,1)</f>
        <v>3</v>
      </c>
    </row>
    <row r="2051" spans="76:137" x14ac:dyDescent="0.25">
      <c r="BX2051" s="110"/>
      <c r="BY2051" s="113">
        <v>190</v>
      </c>
      <c r="CA2051" s="110"/>
      <c r="EE2051" s="108">
        <f>+IF(MID($J$10,1,10)=MID($EE$2,1,10),0,1)</f>
        <v>0</v>
      </c>
      <c r="EG2051" s="108">
        <f>+IF(MID($J$10,1,10)=MID($EE$2,1,10),0,1)</f>
        <v>0</v>
      </c>
    </row>
    <row r="2052" spans="76:137" x14ac:dyDescent="0.25">
      <c r="BX2052" s="110"/>
      <c r="BY2052" s="113">
        <v>107</v>
      </c>
      <c r="CA2052" s="110"/>
      <c r="EE2052" s="108">
        <f>+IF(MID($J$10,1,10)=MID($EE$2,1,10),3,1)</f>
        <v>3</v>
      </c>
      <c r="EG2052" s="108">
        <f>+IF(MID($J$10,1,10)=MID($EE$2,1,10),3,1)</f>
        <v>3</v>
      </c>
    </row>
    <row r="2053" spans="76:137" x14ac:dyDescent="0.25">
      <c r="BX2053" s="110"/>
      <c r="BY2053" s="113">
        <v>175</v>
      </c>
      <c r="CA2053" s="110"/>
      <c r="EE2053" s="108">
        <f>+IF(MID($J$11,1,10)=MID($EE$3,1,10),4,1)</f>
        <v>4</v>
      </c>
      <c r="EF2053" s="137" t="s">
        <v>248</v>
      </c>
      <c r="EG2053" s="108">
        <f>+IF(MID($J$11,1,10)=MID($EE$3,1,10),4,1)</f>
        <v>4</v>
      </c>
    </row>
    <row r="2054" spans="76:137" x14ac:dyDescent="0.25">
      <c r="BX2054" s="110"/>
      <c r="BY2054" s="113">
        <v>208</v>
      </c>
      <c r="CA2054" s="110"/>
      <c r="EE2054" s="108">
        <f>+IF(MID($J$10,1,10)=MID($EE$2,1,10),3,1)</f>
        <v>3</v>
      </c>
      <c r="EF2054" s="137" t="s">
        <v>249</v>
      </c>
      <c r="EG2054" s="108">
        <f>+IF(MID($J$10,1,10)=MID($EE$2,1,10),3,1)</f>
        <v>3</v>
      </c>
    </row>
    <row r="2055" spans="76:137" x14ac:dyDescent="0.25">
      <c r="BX2055" s="110"/>
      <c r="BY2055" s="108">
        <v>5</v>
      </c>
      <c r="CA2055" s="110"/>
      <c r="EE2055" s="108">
        <f>+IF(MID($J$10,1,10)=MID($EE$2,1,10),1,2)</f>
        <v>1</v>
      </c>
      <c r="EG2055" s="108">
        <f>+IF(MID($J$10,1,10)=MID($EE$2,1,10),1,2)</f>
        <v>1</v>
      </c>
    </row>
    <row r="2056" spans="76:137" x14ac:dyDescent="0.25">
      <c r="BX2056" s="110"/>
      <c r="BY2056" s="113">
        <v>102</v>
      </c>
      <c r="CA2056" s="110"/>
      <c r="EE2056" s="108">
        <f>+IF(MID($J$10,1,10)=MID($EE$2,1,10),3,1)</f>
        <v>3</v>
      </c>
      <c r="EG2056" s="108">
        <f>+IF(MID($J$10,1,10)=MID($EE$2,1,10),3,1)</f>
        <v>3</v>
      </c>
    </row>
    <row r="2057" spans="76:137" x14ac:dyDescent="0.25">
      <c r="BX2057" s="110"/>
      <c r="BY2057" s="113">
        <v>140</v>
      </c>
      <c r="CA2057" s="110"/>
      <c r="EE2057" s="108">
        <f>+IF(MID($J$10,1,10)=MID($EE$2,1,10),0,1)</f>
        <v>0</v>
      </c>
      <c r="EG2057" s="108">
        <f>+IF(MID($J$10,1,10)=MID($EE$2,1,10),0,1)</f>
        <v>0</v>
      </c>
    </row>
    <row r="2058" spans="76:137" x14ac:dyDescent="0.25">
      <c r="BX2058" s="110"/>
      <c r="BY2058" s="113">
        <v>171</v>
      </c>
      <c r="CA2058" s="110"/>
      <c r="EE2058" s="108">
        <f>+IF(MID($J$10,1,10)=MID($EE$2,1,10),3,1)</f>
        <v>3</v>
      </c>
      <c r="EG2058" s="108">
        <f>+IF(MID($J$10,1,10)=MID($EE$2,1,10),3,1)</f>
        <v>3</v>
      </c>
    </row>
    <row r="2059" spans="76:137" x14ac:dyDescent="0.25">
      <c r="BX2059" s="110"/>
      <c r="BY2059" s="113">
        <v>195</v>
      </c>
      <c r="CA2059" s="110"/>
      <c r="EE2059" s="108">
        <f>+IF(MID($J$10,1,10)=MID($EE$2,1,10),3,1)</f>
        <v>3</v>
      </c>
      <c r="EG2059" s="108">
        <f>+IF(MID($J$10,1,10)=MID($EE$2,1,10),3,1)</f>
        <v>3</v>
      </c>
    </row>
    <row r="2060" spans="76:137" x14ac:dyDescent="0.25">
      <c r="BX2060" s="110"/>
      <c r="BY2060" s="113">
        <v>112</v>
      </c>
      <c r="CA2060" s="110"/>
      <c r="EE2060" s="108">
        <f>+IF(MID($J$10,1,10)=MID($EE$2,1,10),3,1)</f>
        <v>3</v>
      </c>
      <c r="EG2060" s="108">
        <f>+IF(MID($J$10,1,10)=MID($EE$2,1,10),3,1)</f>
        <v>3</v>
      </c>
    </row>
    <row r="2061" spans="76:137" x14ac:dyDescent="0.25">
      <c r="BX2061" s="110"/>
      <c r="BY2061" s="113">
        <v>199</v>
      </c>
      <c r="CA2061" s="110"/>
      <c r="EE2061" s="108">
        <f>+IF(MID($J$11,1,10)=MID($EE$3,1,10),2,1)</f>
        <v>2</v>
      </c>
      <c r="EG2061" s="108">
        <f>+IF(MID($J$11,1,10)=MID($EE$3,1,10),2,1)</f>
        <v>2</v>
      </c>
    </row>
    <row r="2062" spans="76:137" x14ac:dyDescent="0.25">
      <c r="BX2062" s="110"/>
      <c r="BY2062" s="113">
        <v>158</v>
      </c>
      <c r="CA2062" s="110"/>
      <c r="EE2062" s="108">
        <f>+IF(MID($J$10,1,10)=MID($EE$2,1,10),4,1)</f>
        <v>4</v>
      </c>
      <c r="EG2062" s="108">
        <f>+IF(MID($J$10,1,10)=MID($EE$2,1,10),4,1)</f>
        <v>4</v>
      </c>
    </row>
    <row r="2063" spans="76:137" x14ac:dyDescent="0.25">
      <c r="BX2063" s="110"/>
      <c r="BY2063" s="113">
        <v>162</v>
      </c>
      <c r="CA2063" s="110"/>
      <c r="EE2063" s="108">
        <f>+IF(MID($J$10,1,10)=MID($EE$2,1,10),0,1)</f>
        <v>0</v>
      </c>
      <c r="EG2063" s="108">
        <f>+IF(MID($J$10,1,10)=MID($EE$2,1,10),0,1)</f>
        <v>0</v>
      </c>
    </row>
    <row r="2064" spans="76:137" x14ac:dyDescent="0.25">
      <c r="BX2064" s="110"/>
      <c r="BY2064" s="113">
        <v>144</v>
      </c>
      <c r="CA2064" s="110"/>
      <c r="EE2064" s="108">
        <f>+IF(MID($J$11,1,10)=MID($EE$3,1,10),2,1)</f>
        <v>2</v>
      </c>
      <c r="EG2064" s="108">
        <f>+IF(MID($J$11,1,10)=MID($EE$3,1,10),2,1)</f>
        <v>2</v>
      </c>
    </row>
    <row r="2065" spans="76:137" x14ac:dyDescent="0.25">
      <c r="BX2065" s="110"/>
      <c r="BY2065" s="113">
        <v>148</v>
      </c>
      <c r="CA2065" s="110"/>
      <c r="EE2065" s="108">
        <f>+IF(MID($J$11,1,10)=MID($EE$3,1,10),2,1)</f>
        <v>2</v>
      </c>
      <c r="EG2065" s="108">
        <f>+IF(MID($J$11,1,10)=MID($EE$3,1,10),2,1)</f>
        <v>2</v>
      </c>
    </row>
    <row r="2066" spans="76:137" x14ac:dyDescent="0.25">
      <c r="BX2066" s="110"/>
      <c r="BY2066" s="113">
        <v>196</v>
      </c>
      <c r="CA2066" s="110"/>
      <c r="EE2066" s="108">
        <f>+IF(MID($J$10,1,10)=MID($EE$2,1,10),4,1)</f>
        <v>4</v>
      </c>
      <c r="EG2066" s="108">
        <f>+IF(MID($J$10,1,10)=MID($EE$2,1,10),4,1)</f>
        <v>4</v>
      </c>
    </row>
    <row r="2067" spans="76:137" x14ac:dyDescent="0.25">
      <c r="BX2067" s="110"/>
      <c r="BY2067" s="113">
        <v>9</v>
      </c>
      <c r="CA2067" s="110"/>
      <c r="EE2067" s="108">
        <f>+IF(MID($J$11,1,10)=MID($EE$3,1,10),2,1)</f>
        <v>2</v>
      </c>
      <c r="EG2067" s="108">
        <f>+IF(MID($J$11,1,10)=MID($EE$3,1,10),2,1)</f>
        <v>2</v>
      </c>
    </row>
    <row r="2068" spans="76:137" x14ac:dyDescent="0.25">
      <c r="BX2068" s="110"/>
      <c r="BY2068" s="113">
        <v>95</v>
      </c>
      <c r="CA2068" s="110"/>
      <c r="EE2068" s="108">
        <f>+IF(MID($J$10,1,10)=MID($EE$2,1,10),4,1)</f>
        <v>4</v>
      </c>
      <c r="EF2068" s="137" t="s">
        <v>250</v>
      </c>
      <c r="EG2068" s="108">
        <f>+IF(MID($J$10,1,10)=MID($EE$2,1,10),4,1)</f>
        <v>4</v>
      </c>
    </row>
    <row r="2069" spans="76:137" x14ac:dyDescent="0.25">
      <c r="BX2069" s="110"/>
      <c r="BY2069" s="142">
        <v>5</v>
      </c>
      <c r="CA2069" s="110"/>
      <c r="EE2069" s="108">
        <f>+IF(MID($J$10,1,10)=MID($EE$2,1,10),1,2)</f>
        <v>1</v>
      </c>
      <c r="EG2069" s="108">
        <f>+IF(MID($J$10,1,10)=MID($EE$2,1,10),1,2)</f>
        <v>1</v>
      </c>
    </row>
    <row r="2070" spans="76:137" x14ac:dyDescent="0.25">
      <c r="BX2070" s="110"/>
      <c r="BY2070" s="113">
        <v>118</v>
      </c>
      <c r="CA2070" s="110"/>
      <c r="EE2070" s="108">
        <f>+IF(MID($J$10,1,10)=MID($EE$2,1,10),3,1)</f>
        <v>3</v>
      </c>
      <c r="EG2070" s="108">
        <f>+IF(MID($J$10,1,10)=MID($EE$2,1,10),3,1)</f>
        <v>3</v>
      </c>
    </row>
    <row r="2071" spans="76:137" x14ac:dyDescent="0.25">
      <c r="BX2071" s="110"/>
      <c r="BY2071" s="113">
        <v>136</v>
      </c>
      <c r="CA2071" s="110"/>
      <c r="EE2071" s="108">
        <f>+IF(MID($J$10,1,10)=MID($EE$2,1,10),1,2)</f>
        <v>1</v>
      </c>
      <c r="EG2071" s="108">
        <f>+IF(MID($J$10,1,10)=MID($EE$2,1,10),1,2)</f>
        <v>1</v>
      </c>
    </row>
    <row r="2072" spans="76:137" x14ac:dyDescent="0.25">
      <c r="BX2072" s="110"/>
      <c r="BY2072" s="113">
        <v>193</v>
      </c>
      <c r="CA2072" s="110"/>
      <c r="EE2072" s="108">
        <f>+IF(MID($J$11,1,10)=MID($EE$3,1,10),2,1)</f>
        <v>2</v>
      </c>
      <c r="EG2072" s="108">
        <f>+IF(MID($J$11,1,10)=MID($EE$3,1,10),2,1)</f>
        <v>2</v>
      </c>
    </row>
    <row r="2073" spans="76:137" x14ac:dyDescent="0.25">
      <c r="BX2073" s="110"/>
      <c r="BY2073" s="113">
        <v>170</v>
      </c>
      <c r="CA2073" s="110"/>
      <c r="EE2073" s="108">
        <f>+IF(MID($J$10,1,10)=MID($EE$2,1,10),1,2)</f>
        <v>1</v>
      </c>
      <c r="EG2073" s="108">
        <f>+IF(MID($J$10,1,10)=MID($EE$2,1,10),1,2)</f>
        <v>1</v>
      </c>
    </row>
    <row r="2074" spans="76:137" x14ac:dyDescent="0.25">
      <c r="BX2074" s="110"/>
      <c r="BY2074" s="113">
        <v>181</v>
      </c>
      <c r="CA2074" s="110"/>
      <c r="EE2074" s="108">
        <f>+IF(MID($J$10,1,10)=MID($EE$2,1,10),0,1)</f>
        <v>0</v>
      </c>
      <c r="EG2074" s="108">
        <f>+IF(MID($J$10,1,10)=MID($EE$2,1,10),0,1)</f>
        <v>0</v>
      </c>
    </row>
    <row r="2075" spans="76:137" x14ac:dyDescent="0.25">
      <c r="BX2075" s="110"/>
      <c r="BY2075" s="113">
        <v>188</v>
      </c>
      <c r="CA2075" s="110"/>
      <c r="EE2075" s="108">
        <f>+IF(MID($J$10,1,10)=MID($EE$2,1,10),0,1)</f>
        <v>0</v>
      </c>
      <c r="EG2075" s="108">
        <f>+IF(MID($J$10,1,10)=MID($EE$2,1,10),0,1)</f>
        <v>0</v>
      </c>
    </row>
    <row r="2076" spans="76:137" x14ac:dyDescent="0.25">
      <c r="BX2076" s="110"/>
      <c r="BY2076" s="113">
        <v>195</v>
      </c>
      <c r="CA2076" s="110"/>
      <c r="EE2076" s="108">
        <f>+IF(MID($J$10,1,10)=MID($EE$2,1,10),0,1)</f>
        <v>0</v>
      </c>
      <c r="EG2076" s="108">
        <f>+IF(MID($J$10,1,10)=MID($EE$2,1,10),0,1)</f>
        <v>0</v>
      </c>
    </row>
    <row r="2077" spans="76:137" x14ac:dyDescent="0.25">
      <c r="BX2077" s="110"/>
      <c r="BY2077" s="113">
        <v>124</v>
      </c>
      <c r="CA2077" s="110"/>
      <c r="EE2077" s="108">
        <f>+IF(MID($J$10,1,10)=MID($EE$2,1,10),1,2)</f>
        <v>1</v>
      </c>
      <c r="EG2077" s="108">
        <f>+IF(MID($J$10,1,10)=MID($EE$2,1,10),1,2)</f>
        <v>1</v>
      </c>
    </row>
    <row r="2078" spans="76:137" x14ac:dyDescent="0.25">
      <c r="BX2078" s="110"/>
      <c r="BY2078" s="113">
        <v>130</v>
      </c>
      <c r="CA2078" s="110"/>
      <c r="EE2078" s="108">
        <f>+IF(MID($J$10,1,10)=MID($EE$2,1,10),1,2)</f>
        <v>1</v>
      </c>
      <c r="EG2078" s="108">
        <f>+IF(MID($J$10,1,10)=MID($EE$2,1,10),1,2)</f>
        <v>1</v>
      </c>
    </row>
    <row r="2079" spans="76:137" x14ac:dyDescent="0.25">
      <c r="BX2079" s="110"/>
      <c r="BY2079" s="113">
        <v>128</v>
      </c>
      <c r="CA2079" s="110"/>
      <c r="EE2079" s="108">
        <f>+IF(MID($J$10,1,10)=MID($EE$2,1,10),3,1)</f>
        <v>3</v>
      </c>
      <c r="EG2079" s="108">
        <f>+IF(MID($J$10,1,10)=MID($EE$2,1,10),3,1)</f>
        <v>3</v>
      </c>
    </row>
    <row r="2080" spans="76:137" x14ac:dyDescent="0.25">
      <c r="BX2080" s="110"/>
      <c r="BY2080" s="113">
        <v>125</v>
      </c>
      <c r="CA2080" s="110"/>
      <c r="EE2080" s="108">
        <f>+IF(MID($J$10,1,10)=MID($EE$2,1,10),3,1)</f>
        <v>3</v>
      </c>
      <c r="EG2080" s="108">
        <f>+IF(MID($J$10,1,10)=MID($EE$2,1,10),3,1)</f>
        <v>3</v>
      </c>
    </row>
    <row r="2081" spans="76:137" x14ac:dyDescent="0.25">
      <c r="BX2081" s="110"/>
      <c r="BY2081" s="113">
        <v>142</v>
      </c>
      <c r="CA2081" s="110"/>
      <c r="EE2081" s="108">
        <f>+IF(MID($J$14,1,5)=MID($EE$6,1,5),3,1)</f>
        <v>3</v>
      </c>
      <c r="EF2081" s="137" t="s">
        <v>251</v>
      </c>
      <c r="EG2081" s="108">
        <f>+IF(MID($J$14,1,5)=MID($EE$6,1,5),3,1)</f>
        <v>3</v>
      </c>
    </row>
    <row r="2082" spans="76:137" x14ac:dyDescent="0.25">
      <c r="BX2082" s="110"/>
      <c r="BY2082" s="113">
        <v>121</v>
      </c>
      <c r="CA2082" s="110"/>
      <c r="EE2082" s="108">
        <f>+IF(MID($J$10,1,10)=MID($EE$2,1,10),0,1)</f>
        <v>0</v>
      </c>
      <c r="EG2082" s="108">
        <f>+IF(MID($J$10,1,10)=MID($EE$2,1,10),0,1)</f>
        <v>0</v>
      </c>
    </row>
    <row r="2083" spans="76:137" x14ac:dyDescent="0.25">
      <c r="BX2083" s="110"/>
      <c r="BY2083" s="113">
        <v>123</v>
      </c>
      <c r="CA2083" s="110"/>
      <c r="EE2083" s="108">
        <f>+IF(MID($J$10,1,10)=MID($EE$2,1,10),1,2)</f>
        <v>1</v>
      </c>
      <c r="EG2083" s="108">
        <f>+IF(MID($J$10,1,10)=MID($EE$2,1,10),1,2)</f>
        <v>1</v>
      </c>
    </row>
    <row r="2084" spans="76:137" x14ac:dyDescent="0.25">
      <c r="BX2084" s="110"/>
      <c r="BY2084" s="113">
        <v>163</v>
      </c>
      <c r="CA2084" s="110"/>
      <c r="EE2084" s="108">
        <f>+IF(MID($J$10,1,10)=MID($EE$2,1,10),3,1)</f>
        <v>3</v>
      </c>
      <c r="EG2084" s="108">
        <f>+IF(MID($J$10,1,10)=MID($EE$2,1,10),3,1)</f>
        <v>3</v>
      </c>
    </row>
    <row r="2085" spans="76:137" x14ac:dyDescent="0.25">
      <c r="BX2085" s="110"/>
      <c r="BY2085" s="108">
        <v>16</v>
      </c>
      <c r="BZ2085" s="139"/>
      <c r="CA2085" s="110"/>
      <c r="EE2085" s="108">
        <f>+IF(MID($J$10,1,10)=MID($EE$2,1,10),3,1)</f>
        <v>3</v>
      </c>
      <c r="EG2085" s="108">
        <f>+IF(MID($J$10,1,10)=MID($EE$2,1,10),3,1)</f>
        <v>3</v>
      </c>
    </row>
    <row r="2086" spans="76:137" x14ac:dyDescent="0.25">
      <c r="BX2086" s="110"/>
      <c r="BY2086" s="113">
        <v>150</v>
      </c>
      <c r="CA2086" s="110"/>
      <c r="EE2086" s="108">
        <f>+IF(MID($J$10,1,10)=MID($EE$2,1,10),0,1)</f>
        <v>0</v>
      </c>
      <c r="EG2086" s="108">
        <f>+IF(MID($J$10,1,10)=MID($EE$2,1,10),0,1)</f>
        <v>0</v>
      </c>
    </row>
    <row r="2087" spans="76:137" x14ac:dyDescent="0.25">
      <c r="BX2087" s="110"/>
      <c r="BY2087" s="142">
        <v>5</v>
      </c>
      <c r="CA2087" s="110"/>
      <c r="EE2087" s="108">
        <f>+IF(MID($J$10,1,10)=MID($EE$2,1,10),3,1)</f>
        <v>3</v>
      </c>
      <c r="EG2087" s="108">
        <f>+IF(MID($J$10,1,10)=MID($EE$2,1,10),3,1)</f>
        <v>3</v>
      </c>
    </row>
    <row r="2088" spans="76:137" x14ac:dyDescent="0.25">
      <c r="BX2088" s="110"/>
      <c r="BY2088" s="113">
        <v>101</v>
      </c>
      <c r="CA2088" s="110"/>
      <c r="EE2088" s="108">
        <f>+IF(MID($J$10,1,10)=MID($EE$2,1,10),3,1)</f>
        <v>3</v>
      </c>
      <c r="EG2088" s="108">
        <f>+IF(MID($J$10,1,10)=MID($EE$2,1,10),3,1)</f>
        <v>3</v>
      </c>
    </row>
    <row r="2089" spans="76:137" x14ac:dyDescent="0.25">
      <c r="BX2089" s="110"/>
      <c r="BY2089" s="113">
        <v>144</v>
      </c>
      <c r="CA2089" s="110"/>
      <c r="EE2089" s="108">
        <f>+IF(MID($J$10,1,10)=MID($EE$2,1,10),3,1)</f>
        <v>3</v>
      </c>
      <c r="EG2089" s="108">
        <f>+IF(MID($J$10,1,10)=MID($EE$2,1,10),3,1)</f>
        <v>3</v>
      </c>
    </row>
    <row r="2090" spans="76:137" x14ac:dyDescent="0.25">
      <c r="BX2090" s="110"/>
      <c r="BY2090" s="113">
        <v>157</v>
      </c>
      <c r="CA2090" s="110"/>
      <c r="EE2090" s="108">
        <f>+IF(MID($J$10,1,10)=MID($EE$2,1,10),1,2)</f>
        <v>1</v>
      </c>
      <c r="EG2090" s="108">
        <f>+IF(MID($J$10,1,10)=MID($EE$2,1,10),1,2)</f>
        <v>1</v>
      </c>
    </row>
    <row r="2091" spans="76:137" x14ac:dyDescent="0.25">
      <c r="BX2091" s="110"/>
      <c r="BY2091" s="113">
        <v>185</v>
      </c>
      <c r="CA2091" s="110"/>
      <c r="EE2091" s="108">
        <f>+IF(MID($J$11,1,10)=MID($EE$3,1,10),2,1)</f>
        <v>2</v>
      </c>
      <c r="EG2091" s="108">
        <f>+IF(MID($J$11,1,10)=MID($EE$3,1,10),2,1)</f>
        <v>2</v>
      </c>
    </row>
    <row r="2092" spans="76:137" x14ac:dyDescent="0.25">
      <c r="BX2092" s="110"/>
      <c r="BY2092" s="113">
        <v>175</v>
      </c>
      <c r="CA2092" s="110"/>
      <c r="EE2092" s="108">
        <f>+IF(MID($J$10,1,10)=MID($EE$2,1,10),4,1)</f>
        <v>4</v>
      </c>
      <c r="EG2092" s="108">
        <f>+IF(MID($J$10,1,10)=MID($EE$2,1,10),4,1)</f>
        <v>4</v>
      </c>
    </row>
    <row r="2093" spans="76:137" x14ac:dyDescent="0.25">
      <c r="BX2093" s="110"/>
      <c r="BY2093" s="113">
        <v>205</v>
      </c>
      <c r="CA2093" s="110"/>
      <c r="EE2093" s="108">
        <f>+IF(MID($J$10,1,10)=MID($EE$2,1,10),0,1)</f>
        <v>0</v>
      </c>
      <c r="EG2093" s="108">
        <f>+IF(MID($J$10,1,10)=MID($EE$2,1,10),0,1)</f>
        <v>0</v>
      </c>
    </row>
    <row r="2094" spans="76:137" x14ac:dyDescent="0.25">
      <c r="BX2094" s="110"/>
      <c r="BY2094" s="113">
        <v>200</v>
      </c>
      <c r="CA2094" s="110"/>
      <c r="EE2094" s="108">
        <f>+IF(MID($J$11,1,10)=MID($EE$3,1,10),2,1)</f>
        <v>2</v>
      </c>
      <c r="EG2094" s="108">
        <f>+IF(MID($J$11,1,10)=MID($EE$3,1,10),2,1)</f>
        <v>2</v>
      </c>
    </row>
    <row r="2095" spans="76:137" x14ac:dyDescent="0.25">
      <c r="BX2095" s="110"/>
      <c r="BY2095" s="113">
        <v>196</v>
      </c>
      <c r="CA2095" s="110"/>
      <c r="EE2095" s="108">
        <f>+IF(MID($J$11,1,10)=MID($EE$3,1,10),2,1)</f>
        <v>2</v>
      </c>
      <c r="EG2095" s="108">
        <f>+IF(MID($J$11,1,10)=MID($EE$3,1,10),2,1)</f>
        <v>2</v>
      </c>
    </row>
    <row r="2096" spans="76:137" x14ac:dyDescent="0.25">
      <c r="BX2096" s="110"/>
      <c r="BY2096" s="113">
        <v>168</v>
      </c>
      <c r="CA2096" s="110"/>
      <c r="EE2096" s="108">
        <f>+IF(MID($J$10,1,10)=MID($EE$2,1,10),4,1)</f>
        <v>4</v>
      </c>
      <c r="EG2096" s="108">
        <f>+IF(MID($J$10,1,10)=MID($EE$2,1,10),4,1)</f>
        <v>4</v>
      </c>
    </row>
    <row r="2097" spans="76:137" x14ac:dyDescent="0.25">
      <c r="BX2097" s="110"/>
      <c r="BY2097" s="113">
        <v>174</v>
      </c>
      <c r="CA2097" s="110"/>
      <c r="EE2097" s="108">
        <f>+IF(MID($J$11,1,10)=MID($EE$3,1,10),2,1)</f>
        <v>2</v>
      </c>
      <c r="EG2097" s="108">
        <f>+IF(MID($J$11,1,10)=MID($EE$3,1,10),2,1)</f>
        <v>2</v>
      </c>
    </row>
    <row r="2098" spans="76:137" x14ac:dyDescent="0.25">
      <c r="BX2098" s="110"/>
      <c r="BY2098" s="113">
        <v>130</v>
      </c>
      <c r="CA2098" s="110"/>
      <c r="EE2098" s="108">
        <f>+IF(MID($J$10,1,10)=MID($EE$2,1,10),4,1)</f>
        <v>4</v>
      </c>
      <c r="EG2098" s="108">
        <f>+IF(MID($J$10,1,10)=MID($EE$2,1,10),4,1)</f>
        <v>4</v>
      </c>
    </row>
    <row r="2099" spans="76:137" x14ac:dyDescent="0.25">
      <c r="BX2099" s="110"/>
      <c r="BY2099" s="108">
        <v>6</v>
      </c>
      <c r="BZ2099" s="139"/>
      <c r="CA2099" s="110"/>
      <c r="EE2099" s="108">
        <f>+IF(MID($J$10,1,10)=MID($EE$2,1,10),1,2)</f>
        <v>1</v>
      </c>
      <c r="EG2099" s="108">
        <f>+IF(MID($J$10,1,10)=MID($EE$2,1,10),1,2)</f>
        <v>1</v>
      </c>
    </row>
    <row r="2100" spans="76:137" x14ac:dyDescent="0.25">
      <c r="BX2100" s="110"/>
      <c r="BY2100" s="113">
        <v>200</v>
      </c>
      <c r="CA2100" s="110"/>
      <c r="EE2100" s="108">
        <f>+IF(MID($J$10,1,10)=MID($EE$2,1,10),3,1)</f>
        <v>3</v>
      </c>
      <c r="EG2100" s="108">
        <f>+IF(MID($J$10,1,10)=MID($EE$2,1,10),3,1)</f>
        <v>3</v>
      </c>
    </row>
    <row r="2101" spans="76:137" x14ac:dyDescent="0.25">
      <c r="BX2101" s="110"/>
      <c r="BY2101" s="143">
        <v>31</v>
      </c>
      <c r="CA2101" s="110"/>
      <c r="EE2101" s="108">
        <f>+IF(MID($J$10,1,10)=MID($EE$2,1,10),1,2)</f>
        <v>1</v>
      </c>
      <c r="EG2101" s="108">
        <f>+IF(MID($J$10,1,10)=MID($EE$2,1,10),1,2)</f>
        <v>1</v>
      </c>
    </row>
    <row r="2102" spans="76:137" x14ac:dyDescent="0.25">
      <c r="BX2102" s="110"/>
      <c r="BY2102" s="113">
        <v>140</v>
      </c>
      <c r="CA2102" s="110"/>
      <c r="EE2102" s="108">
        <f>+IF(MID($J$11,1,10)=MID($EE$3,1,10),2,1)</f>
        <v>2</v>
      </c>
      <c r="EG2102" s="108">
        <f>+IF(MID($J$11,1,10)=MID($EE$3,1,10),2,1)</f>
        <v>2</v>
      </c>
    </row>
    <row r="2103" spans="76:137" x14ac:dyDescent="0.25">
      <c r="BX2103" s="110"/>
      <c r="BY2103" s="113">
        <v>191</v>
      </c>
      <c r="CA2103" s="110"/>
      <c r="EE2103" s="108">
        <f>+IF(MID($J$10,1,10)=MID($EE$2,1,10),1,2)</f>
        <v>1</v>
      </c>
      <c r="EG2103" s="108">
        <f>+IF(MID($J$10,1,10)=MID($EE$2,1,10),1,2)</f>
        <v>1</v>
      </c>
    </row>
    <row r="2104" spans="76:137" x14ac:dyDescent="0.25">
      <c r="BX2104" s="110"/>
      <c r="BY2104" s="113">
        <v>8</v>
      </c>
      <c r="CA2104" s="110"/>
      <c r="EE2104" s="108">
        <f>+IF(MID($J$10,1,10)=MID($EE$2,1,10),0,1)</f>
        <v>0</v>
      </c>
      <c r="EG2104" s="108">
        <f>+IF(MID($J$10,1,10)=MID($EE$2,1,10),0,1)</f>
        <v>0</v>
      </c>
    </row>
    <row r="2105" spans="76:137" x14ac:dyDescent="0.25">
      <c r="BX2105" s="111"/>
      <c r="BY2105" s="113">
        <v>164</v>
      </c>
      <c r="CA2105" s="111"/>
      <c r="EE2105" s="108">
        <f>+IF(MID($J$13,1,10)=MID($EE$5,1,10),0,1)</f>
        <v>0</v>
      </c>
      <c r="EF2105" s="139">
        <v>40947</v>
      </c>
      <c r="EG2105" s="108">
        <f>+IF(MID($J$13,1,10)=MID($EE$5,1,10),0,1)</f>
        <v>0</v>
      </c>
    </row>
    <row r="2106" spans="76:137" x14ac:dyDescent="0.25">
      <c r="BX2106" s="110"/>
      <c r="BY2106" s="113">
        <v>117</v>
      </c>
      <c r="CA2106" s="110"/>
      <c r="EE2106" s="108">
        <f>+IF(MID($J$14,1,5)=MID($EE$6,1,5),1,2)</f>
        <v>1</v>
      </c>
      <c r="EF2106" s="137" t="s">
        <v>225</v>
      </c>
      <c r="EG2106" s="108">
        <f>+IF(MID($J$14,1,5)=MID($EE$6,1,5),1,2)</f>
        <v>1</v>
      </c>
    </row>
    <row r="2107" spans="76:137" x14ac:dyDescent="0.25">
      <c r="BX2107" s="110"/>
      <c r="BY2107" s="113">
        <v>893</v>
      </c>
      <c r="CA2107" s="110"/>
      <c r="EE2107" s="108">
        <f>+IF(MID($J$10,1,10)=MID($EE$2,1,10),4,1)</f>
        <v>4</v>
      </c>
      <c r="EG2107" s="108">
        <f>+IF(MID($J$10,1,10)=MID($EE$2,1,10),4,1)</f>
        <v>4</v>
      </c>
    </row>
    <row r="2108" spans="76:137" x14ac:dyDescent="0.25">
      <c r="BX2108" s="110"/>
      <c r="BY2108" s="113">
        <v>116</v>
      </c>
      <c r="CA2108" s="110"/>
      <c r="EE2108" s="108">
        <f>+IF(MID($J$10,1,10)=MID($EE$2,1,10),0,1)</f>
        <v>0</v>
      </c>
      <c r="EG2108" s="108">
        <f>+IF(MID($J$10,1,10)=MID($EE$2,1,10),0,1)</f>
        <v>0</v>
      </c>
    </row>
    <row r="2109" spans="76:137" x14ac:dyDescent="0.25">
      <c r="BX2109" s="110"/>
      <c r="BY2109" s="113">
        <v>151</v>
      </c>
      <c r="CA2109" s="110"/>
      <c r="EE2109" s="108">
        <f>+IF(MID($J$11,1,10)=MID($EE$3,1,10),2,1)</f>
        <v>2</v>
      </c>
      <c r="EG2109" s="108">
        <f>+IF(MID($J$11,1,10)=MID($EE$3,1,10),2,1)</f>
        <v>2</v>
      </c>
    </row>
    <row r="2110" spans="76:137" x14ac:dyDescent="0.25">
      <c r="BX2110" s="110"/>
      <c r="BY2110" s="113">
        <v>117</v>
      </c>
      <c r="CA2110" s="110"/>
      <c r="EE2110" s="108">
        <f>+IF(MID($J$11,1,10)=MID($EE$3,1,10),2,1)</f>
        <v>2</v>
      </c>
      <c r="EG2110" s="108">
        <f>+IF(MID($J$11,1,10)=MID($EE$3,1,10),2,1)</f>
        <v>2</v>
      </c>
    </row>
    <row r="2111" spans="76:137" x14ac:dyDescent="0.25">
      <c r="BX2111" s="110"/>
      <c r="BY2111" s="113">
        <v>95</v>
      </c>
      <c r="CA2111" s="110"/>
      <c r="EE2111" s="108">
        <f>+IF(MID($J$10,1,10)=MID($EE$2,1,10),4,1)</f>
        <v>4</v>
      </c>
      <c r="EG2111" s="108">
        <f>+IF(MID($J$10,1,10)=MID($EE$2,1,10),4,1)</f>
        <v>4</v>
      </c>
    </row>
    <row r="2112" spans="76:137" x14ac:dyDescent="0.25">
      <c r="BX2112" s="110"/>
      <c r="BY2112" s="113">
        <v>196</v>
      </c>
      <c r="CA2112" s="110"/>
      <c r="EE2112" s="108">
        <f>+IF(MID($J$11,1,10)=MID($EE$3,1,10),2,1)</f>
        <v>2</v>
      </c>
      <c r="EG2112" s="108">
        <f>+IF(MID($J$11,1,10)=MID($EE$3,1,10),2,1)</f>
        <v>2</v>
      </c>
    </row>
    <row r="2113" spans="76:137" x14ac:dyDescent="0.25">
      <c r="BX2113" s="110"/>
      <c r="BY2113" s="113">
        <v>112</v>
      </c>
      <c r="CA2113" s="110"/>
      <c r="EE2113" s="108">
        <f>+IF(MID($J$10,1,10)=MID($EE$2,1,10),4,1)</f>
        <v>4</v>
      </c>
      <c r="EG2113" s="108">
        <f>+IF(MID($J$10,1,10)=MID($EE$2,1,10),4,1)</f>
        <v>4</v>
      </c>
    </row>
    <row r="2114" spans="76:137" x14ac:dyDescent="0.25">
      <c r="BX2114" s="110"/>
      <c r="BY2114" s="113">
        <v>145</v>
      </c>
      <c r="CA2114" s="110"/>
      <c r="EE2114" s="108">
        <f>+IF(MID($J$10,1,10)=MID($EE$2,1,10),1,2)</f>
        <v>1</v>
      </c>
      <c r="EG2114" s="108">
        <f>+IF(MID($J$10,1,10)=MID($EE$2,1,10),1,2)</f>
        <v>1</v>
      </c>
    </row>
    <row r="2115" spans="76:137" x14ac:dyDescent="0.25">
      <c r="BX2115" s="110"/>
      <c r="BY2115" s="113">
        <v>1039</v>
      </c>
      <c r="CA2115" s="110"/>
      <c r="EE2115" s="108">
        <f>+IF(MID($J$10,1,10)=MID($EE$2,1,10),3,1)</f>
        <v>3</v>
      </c>
      <c r="EG2115" s="108">
        <f>+IF(MID($J$10,1,10)=MID($EE$2,1,10),3,1)</f>
        <v>3</v>
      </c>
    </row>
    <row r="2116" spans="76:137" x14ac:dyDescent="0.25">
      <c r="BX2116" s="110"/>
      <c r="BY2116" s="113">
        <v>192</v>
      </c>
      <c r="CA2116" s="110"/>
      <c r="EE2116" s="108">
        <f>+IF(MID($J$10,1,10)=MID($EE$2,1,10),1,2)</f>
        <v>1</v>
      </c>
      <c r="EG2116" s="108">
        <f>+IF(MID($J$10,1,10)=MID($EE$2,1,10),1,2)</f>
        <v>1</v>
      </c>
    </row>
    <row r="2117" spans="76:137" x14ac:dyDescent="0.25">
      <c r="BX2117" s="110"/>
      <c r="BY2117" s="113">
        <v>132</v>
      </c>
      <c r="CA2117" s="110"/>
      <c r="EE2117" s="108">
        <f>+IF(MID($J$11,1,10)=MID($EE$3,1,10),2,1)</f>
        <v>2</v>
      </c>
      <c r="EG2117" s="108">
        <f>+IF(MID($J$11,1,10)=MID($EE$3,1,10),2,1)</f>
        <v>2</v>
      </c>
    </row>
    <row r="2118" spans="76:137" x14ac:dyDescent="0.25">
      <c r="BX2118" s="110"/>
      <c r="BY2118" s="113">
        <v>191</v>
      </c>
      <c r="CA2118" s="110"/>
      <c r="EE2118" s="108">
        <f>+IF(MID($J$10,1,10)=MID($EE$2,1,10),1,2)</f>
        <v>1</v>
      </c>
      <c r="EG2118" s="108">
        <f>+IF(MID($J$10,1,10)=MID($EE$2,1,10),1,2)</f>
        <v>1</v>
      </c>
    </row>
    <row r="2119" spans="76:137" x14ac:dyDescent="0.25">
      <c r="BX2119" s="110"/>
      <c r="BY2119" s="108">
        <v>40</v>
      </c>
      <c r="CA2119" s="110"/>
      <c r="EE2119" s="108">
        <f>+IF(MID($J$10,1,10)=MID($EE$2,1,10),0,1)</f>
        <v>0</v>
      </c>
      <c r="EG2119" s="108">
        <f>+IF(MID($J$10,1,10)=MID($EE$2,1,10),0,1)</f>
        <v>0</v>
      </c>
    </row>
    <row r="2120" spans="76:137" x14ac:dyDescent="0.25">
      <c r="BX2120" s="110"/>
      <c r="BY2120" s="108">
        <v>28</v>
      </c>
      <c r="CA2120" s="110"/>
      <c r="EE2120" s="108">
        <f>+IF(MID($J$10,1,10)=MID($EE$2,1,10),0,1)</f>
        <v>0</v>
      </c>
      <c r="EG2120" s="108">
        <f>+IF(MID($J$10,1,10)=MID($EE$2,1,10),0,1)</f>
        <v>0</v>
      </c>
    </row>
    <row r="2121" spans="76:137" x14ac:dyDescent="0.25">
      <c r="BX2121" s="110"/>
      <c r="BY2121" s="113">
        <v>364</v>
      </c>
      <c r="CA2121" s="110"/>
      <c r="EE2121" s="108">
        <f>+IF(MID($J$14,1,5)=MID($EE$6,1,5),2,1)</f>
        <v>2</v>
      </c>
      <c r="EF2121" s="137" t="s">
        <v>252</v>
      </c>
      <c r="EG2121" s="108">
        <f>+IF(MID($J$14,1,5)=MID($EE$6,1,5),2,1)</f>
        <v>2</v>
      </c>
    </row>
    <row r="2122" spans="76:137" x14ac:dyDescent="0.25">
      <c r="BX2122" s="110"/>
      <c r="BY2122" s="113">
        <v>1078</v>
      </c>
      <c r="CA2122" s="110"/>
      <c r="EE2122" s="108">
        <f>+IF(MID($J$10,1,10)=MID($EE$2,1,10),1,2)</f>
        <v>1</v>
      </c>
      <c r="EG2122" s="108">
        <f>+IF(MID($J$10,1,10)=MID($EE$2,1,10),1,2)</f>
        <v>1</v>
      </c>
    </row>
    <row r="2123" spans="76:137" x14ac:dyDescent="0.25">
      <c r="BX2123" s="110"/>
      <c r="BY2123" s="113">
        <v>185</v>
      </c>
      <c r="CA2123" s="110"/>
      <c r="EE2123" s="108">
        <f>+IF(MID($J$10,1,10)=MID($EE$2,1,10),1,2)</f>
        <v>1</v>
      </c>
      <c r="EG2123" s="108">
        <f>+IF(MID($J$10,1,10)=MID($EE$2,1,10),1,2)</f>
        <v>1</v>
      </c>
    </row>
    <row r="2124" spans="76:137" x14ac:dyDescent="0.25">
      <c r="BX2124" s="110"/>
      <c r="BY2124" s="113">
        <v>1187</v>
      </c>
      <c r="CA2124" s="110"/>
      <c r="EE2124" s="108">
        <f>+IF(MID($J$10,1,10)=MID($EE$2,1,10),3,1)</f>
        <v>3</v>
      </c>
      <c r="EG2124" s="108">
        <f>+IF(MID($J$10,1,10)=MID($EE$2,1,10),3,1)</f>
        <v>3</v>
      </c>
    </row>
    <row r="2125" spans="76:137" x14ac:dyDescent="0.25">
      <c r="BX2125" s="110"/>
      <c r="BY2125" s="113">
        <v>150</v>
      </c>
      <c r="CA2125" s="110"/>
      <c r="EE2125" s="108">
        <f>+IF(MID($J$10,1,10)=MID($EE$2,1,10),3,1)</f>
        <v>3</v>
      </c>
      <c r="EG2125" s="108">
        <f>+IF(MID($J$10,1,10)=MID($EE$2,1,10),3,1)</f>
        <v>3</v>
      </c>
    </row>
    <row r="2126" spans="76:137" x14ac:dyDescent="0.25">
      <c r="BX2126" s="110"/>
      <c r="BY2126" s="113">
        <v>1064</v>
      </c>
      <c r="CA2126" s="110"/>
      <c r="EE2126" s="108">
        <f>+IF(MID($J$10,1,10)=MID($EE$2,1,10),3,1)</f>
        <v>3</v>
      </c>
      <c r="EG2126" s="108">
        <f>+IF(MID($J$10,1,10)=MID($EE$2,1,10),3,1)</f>
        <v>3</v>
      </c>
    </row>
    <row r="2127" spans="76:137" x14ac:dyDescent="0.25">
      <c r="BX2127" s="110"/>
      <c r="BY2127" s="113">
        <v>122</v>
      </c>
      <c r="CA2127" s="110"/>
      <c r="EE2127" s="108">
        <f>+IF(MID($J$10,1,10)=MID($EE$2,1,10),0,1)</f>
        <v>0</v>
      </c>
      <c r="EG2127" s="108">
        <f>+IF(MID($J$10,1,10)=MID($EE$2,1,10),0,1)</f>
        <v>0</v>
      </c>
    </row>
    <row r="2128" spans="76:137" x14ac:dyDescent="0.25">
      <c r="BX2128" s="110"/>
      <c r="BY2128" s="113">
        <v>490</v>
      </c>
      <c r="CA2128" s="110"/>
      <c r="EE2128" s="108">
        <f>+IF(MID($J$10,1,10)=MID($EE$2,1,10),1,2)</f>
        <v>1</v>
      </c>
      <c r="EG2128" s="108">
        <f>+IF(MID($J$10,1,10)=MID($EE$2,1,10),1,2)</f>
        <v>1</v>
      </c>
    </row>
    <row r="2129" spans="76:137" x14ac:dyDescent="0.25">
      <c r="BX2129" s="110"/>
      <c r="BY2129" s="113">
        <v>144</v>
      </c>
      <c r="CA2129" s="110"/>
      <c r="EE2129" s="108">
        <f>+IF(MID($J$10,1,10)=MID($EE$2,1,10),3,1)</f>
        <v>3</v>
      </c>
      <c r="EG2129" s="108">
        <f>+IF(MID($J$10,1,10)=MID($EE$2,1,10),3,1)</f>
        <v>3</v>
      </c>
    </row>
    <row r="2130" spans="76:137" x14ac:dyDescent="0.25">
      <c r="BX2130" s="110"/>
      <c r="BY2130" s="113">
        <v>160</v>
      </c>
      <c r="CA2130" s="110"/>
      <c r="EE2130" s="108">
        <f>+IF(MID($J$10,1,10)=MID($EE$2,1,10),3,1)</f>
        <v>3</v>
      </c>
      <c r="EG2130" s="108">
        <f>+IF(MID($J$10,1,10)=MID($EE$2,1,10),3,1)</f>
        <v>3</v>
      </c>
    </row>
    <row r="2131" spans="76:137" x14ac:dyDescent="0.25">
      <c r="BX2131" s="110"/>
      <c r="BY2131" s="113">
        <v>109</v>
      </c>
      <c r="CA2131" s="110"/>
      <c r="EE2131" s="108">
        <f>+IF(MID($J$10,1,10)=MID($EE$2,1,10),0,1)</f>
        <v>0</v>
      </c>
      <c r="EG2131" s="108">
        <f>+IF(MID($J$10,1,10)=MID($EE$2,1,10),0,1)</f>
        <v>0</v>
      </c>
    </row>
    <row r="2132" spans="76:137" x14ac:dyDescent="0.25">
      <c r="BX2132" s="110"/>
      <c r="BY2132" s="113">
        <v>110</v>
      </c>
      <c r="CA2132" s="110"/>
      <c r="EE2132" s="108">
        <f>+IF(MID($J$10,1,10)=MID($EE$2,1,10),3,1)</f>
        <v>3</v>
      </c>
      <c r="EG2132" s="108">
        <f>+IF(MID($J$10,1,10)=MID($EE$2,1,10),3,1)</f>
        <v>3</v>
      </c>
    </row>
    <row r="2133" spans="76:137" x14ac:dyDescent="0.25">
      <c r="BX2133" s="110"/>
      <c r="BY2133" s="113">
        <v>147</v>
      </c>
      <c r="CA2133" s="110"/>
      <c r="EE2133" s="108">
        <f>+IF(MID($J$10,1,10)=MID($EE$2,1,10),3,1)</f>
        <v>3</v>
      </c>
      <c r="EG2133" s="108">
        <f>+IF(MID($J$10,1,10)=MID($EE$2,1,10),3,1)</f>
        <v>3</v>
      </c>
    </row>
    <row r="2134" spans="76:137" x14ac:dyDescent="0.25">
      <c r="BX2134" s="110"/>
      <c r="BY2134" s="113">
        <v>128</v>
      </c>
      <c r="CA2134" s="110"/>
      <c r="EE2134" s="108">
        <f>+IF(MID($J$10,1,10)=MID($EE$2,1,10),3,1)</f>
        <v>3</v>
      </c>
      <c r="EG2134" s="108">
        <f>+IF(MID($J$10,1,10)=MID($EE$2,1,10),3,1)</f>
        <v>3</v>
      </c>
    </row>
    <row r="2135" spans="76:137" x14ac:dyDescent="0.25">
      <c r="BX2135" s="110"/>
      <c r="BY2135" s="113">
        <v>169</v>
      </c>
      <c r="CA2135" s="110"/>
      <c r="EE2135" s="108">
        <f>+IF(MID($J$10,1,10)=MID($EE$2,1,10),1,2)</f>
        <v>1</v>
      </c>
      <c r="EG2135" s="108">
        <f>+IF(MID($J$10,1,10)=MID($EE$2,1,10),1,2)</f>
        <v>1</v>
      </c>
    </row>
    <row r="2136" spans="76:137" x14ac:dyDescent="0.25">
      <c r="BX2136" s="110"/>
      <c r="BY2136" s="113">
        <v>1108</v>
      </c>
      <c r="CA2136" s="110"/>
      <c r="EE2136" s="108">
        <f>+IF(MID($J$11,1,10)=MID($EE$3,1,10),2,1)</f>
        <v>2</v>
      </c>
      <c r="EG2136" s="108">
        <f>+IF(MID($J$11,1,10)=MID($EE$3,1,10),2,1)</f>
        <v>2</v>
      </c>
    </row>
    <row r="2137" spans="76:137" x14ac:dyDescent="0.25">
      <c r="BX2137" s="110"/>
      <c r="BY2137" s="113">
        <v>169</v>
      </c>
      <c r="CA2137" s="110"/>
      <c r="EE2137" s="108">
        <f>+IF(MID($J$10,1,10)=MID($EE$2,1,10),4,1)</f>
        <v>4</v>
      </c>
      <c r="EG2137" s="108">
        <f>+IF(MID($J$10,1,10)=MID($EE$2,1,10),4,1)</f>
        <v>4</v>
      </c>
    </row>
    <row r="2138" spans="76:137" x14ac:dyDescent="0.25">
      <c r="BX2138" s="110"/>
      <c r="BY2138" s="113">
        <v>795</v>
      </c>
      <c r="CA2138" s="110"/>
      <c r="EE2138" s="108">
        <f>+IF(MID($J$10,1,10)=MID($EE$2,1,10),0,1)</f>
        <v>0</v>
      </c>
      <c r="EG2138" s="108">
        <f>+IF(MID($J$10,1,10)=MID($EE$2,1,10),0,1)</f>
        <v>0</v>
      </c>
    </row>
    <row r="2139" spans="76:137" x14ac:dyDescent="0.25">
      <c r="BX2139" s="110"/>
      <c r="BY2139" s="113">
        <v>153</v>
      </c>
      <c r="CA2139" s="110"/>
      <c r="EE2139" s="108">
        <f>+IF(MID($J$11,1,10)=MID($EE$3,1,10),2,1)</f>
        <v>2</v>
      </c>
      <c r="EG2139" s="108">
        <f>+IF(MID($J$11,1,10)=MID($EE$3,1,10),2,1)</f>
        <v>2</v>
      </c>
    </row>
    <row r="2140" spans="76:137" x14ac:dyDescent="0.25">
      <c r="BX2140" s="110"/>
      <c r="BY2140" s="113">
        <v>904</v>
      </c>
      <c r="CA2140" s="110"/>
      <c r="EE2140" s="108">
        <f>+IF(MID($J$11,1,10)=MID($EE$3,1,10),2,1)</f>
        <v>2</v>
      </c>
      <c r="EG2140" s="108">
        <f>+IF(MID($J$11,1,10)=MID($EE$3,1,10),2,1)</f>
        <v>2</v>
      </c>
    </row>
    <row r="2141" spans="76:137" x14ac:dyDescent="0.25">
      <c r="BX2141" s="110"/>
      <c r="BY2141" s="113">
        <v>160</v>
      </c>
      <c r="CA2141" s="110"/>
      <c r="EE2141" s="108">
        <f>+IF(MID($J$10,1,10)=MID($EE$2,1,10),4,1)</f>
        <v>4</v>
      </c>
      <c r="EG2141" s="108">
        <f>+IF(MID($J$10,1,10)=MID($EE$2,1,10),4,1)</f>
        <v>4</v>
      </c>
    </row>
    <row r="2142" spans="76:137" x14ac:dyDescent="0.25">
      <c r="BX2142" s="110"/>
      <c r="BY2142" s="113">
        <v>172</v>
      </c>
      <c r="CA2142" s="110"/>
      <c r="EE2142" s="108">
        <f>+IF(MID($J$11,1,10)=MID($EE$3,1,10),2,1)</f>
        <v>2</v>
      </c>
      <c r="EG2142" s="108">
        <f>+IF(MID($J$11,1,10)=MID($EE$3,1,10),2,1)</f>
        <v>2</v>
      </c>
    </row>
    <row r="2143" spans="76:137" x14ac:dyDescent="0.25">
      <c r="BX2143" s="110"/>
      <c r="BY2143" s="113">
        <v>171</v>
      </c>
      <c r="CA2143" s="110"/>
      <c r="EE2143" s="108">
        <f>+IF(MID($J$10,1,10)=MID($EE$2,1,10),4,1)</f>
        <v>4</v>
      </c>
      <c r="EG2143" s="108">
        <f>+IF(MID($J$10,1,10)=MID($EE$2,1,10),4,1)</f>
        <v>4</v>
      </c>
    </row>
    <row r="2144" spans="76:137" x14ac:dyDescent="0.25">
      <c r="BX2144" s="110"/>
      <c r="BY2144" s="113">
        <v>112</v>
      </c>
      <c r="CA2144" s="110"/>
      <c r="EE2144" s="108">
        <f>+IF(MID($J$10,1,10)=MID($EE$2,1,10),1,2)</f>
        <v>1</v>
      </c>
      <c r="EG2144" s="108">
        <f>+IF(MID($J$10,1,10)=MID($EE$2,1,10),1,2)</f>
        <v>1</v>
      </c>
    </row>
    <row r="2145" spans="76:137" x14ac:dyDescent="0.25">
      <c r="BX2145" s="110"/>
      <c r="BY2145" s="113">
        <v>173</v>
      </c>
      <c r="CA2145" s="110"/>
      <c r="EE2145" s="108">
        <f>+IF(MID($J$13,1,10)=MID($EE$5,1,10),0,1)</f>
        <v>0</v>
      </c>
      <c r="EF2145" s="137">
        <v>6</v>
      </c>
      <c r="EG2145" s="108">
        <f>+IF(MID($J$13,1,10)=MID($EE$5,1,10),0,1)</f>
        <v>0</v>
      </c>
    </row>
    <row r="2146" spans="76:137" x14ac:dyDescent="0.25">
      <c r="BX2146" s="110"/>
      <c r="BY2146" s="113">
        <v>195</v>
      </c>
      <c r="CA2146" s="110"/>
      <c r="EE2146" s="108">
        <f>+IF(MID($J$14,1,5)=MID($EE$6,1,5),0,1)</f>
        <v>0</v>
      </c>
      <c r="EF2146" s="137">
        <v>4</v>
      </c>
      <c r="EG2146" s="108">
        <f>+IF(MID($J$14,1,5)=MID($EE$6,1,5),0,1)</f>
        <v>0</v>
      </c>
    </row>
    <row r="2147" spans="76:137" x14ac:dyDescent="0.25">
      <c r="BX2147" s="110"/>
      <c r="BY2147" s="113">
        <v>142</v>
      </c>
      <c r="CA2147" s="110"/>
      <c r="EE2147" s="108">
        <f>+IF(MID($J$11,1,10)=MID($EE$3,1,10),2,1)</f>
        <v>2</v>
      </c>
      <c r="EG2147" s="108">
        <f>+IF(MID($J$11,1,10)=MID($EE$3,1,10),2,1)</f>
        <v>2</v>
      </c>
    </row>
    <row r="2148" spans="76:137" x14ac:dyDescent="0.25">
      <c r="BX2148" s="110"/>
      <c r="BY2148" s="113">
        <v>110</v>
      </c>
      <c r="CA2148" s="110"/>
      <c r="EE2148" s="108">
        <f>+IF(MID($J$10,1,10)=MID($EE$2,1,10),1,2)</f>
        <v>1</v>
      </c>
      <c r="EG2148" s="108">
        <f>+IF(MID($J$10,1,10)=MID($EE$2,1,10),1,2)</f>
        <v>1</v>
      </c>
    </row>
    <row r="2149" spans="76:137" x14ac:dyDescent="0.25">
      <c r="BX2149" s="110"/>
      <c r="BY2149" s="113">
        <v>128</v>
      </c>
      <c r="CA2149" s="110"/>
      <c r="EE2149" s="108">
        <f>+IF(MID($J$10,1,10)=MID($EE$2,1,10),0,1)</f>
        <v>0</v>
      </c>
      <c r="EG2149" s="108">
        <f>+IF(MID($J$10,1,10)=MID($EE$2,1,10),0,1)</f>
        <v>0</v>
      </c>
    </row>
    <row r="2150" spans="76:137" x14ac:dyDescent="0.25">
      <c r="BX2150" s="110"/>
      <c r="BY2150" s="113">
        <v>195</v>
      </c>
      <c r="CA2150" s="110"/>
      <c r="EE2150" s="108">
        <f>+IF(MID($J$10,1,10)=MID($EE$2,1,10),0,1)</f>
        <v>0</v>
      </c>
      <c r="EG2150" s="108">
        <f>+IF(MID($J$10,1,10)=MID($EE$2,1,10),0,1)</f>
        <v>0</v>
      </c>
    </row>
    <row r="2151" spans="76:137" x14ac:dyDescent="0.25">
      <c r="BX2151" s="110"/>
      <c r="BY2151" s="113">
        <v>132</v>
      </c>
      <c r="CA2151" s="110"/>
      <c r="EE2151" s="108">
        <f>+IF(MID($J$10,1,10)=MID($EE$2,1,10),0,1)</f>
        <v>0</v>
      </c>
      <c r="EG2151" s="108">
        <f>+IF(MID($J$10,1,10)=MID($EE$2,1,10),0,1)</f>
        <v>0</v>
      </c>
    </row>
    <row r="2152" spans="76:137" x14ac:dyDescent="0.25">
      <c r="BX2152" s="110"/>
      <c r="BY2152" s="113">
        <v>201</v>
      </c>
      <c r="CA2152" s="110"/>
      <c r="EE2152" s="108">
        <f>+IF(MID($J$10,1,10)=MID($EE$2,1,10),1,2)</f>
        <v>1</v>
      </c>
      <c r="EG2152" s="108">
        <f>+IF(MID($J$10,1,10)=MID($EE$2,1,10),1,2)</f>
        <v>1</v>
      </c>
    </row>
    <row r="2153" spans="76:137" x14ac:dyDescent="0.25">
      <c r="BX2153" s="110"/>
      <c r="BY2153" s="113">
        <v>154</v>
      </c>
      <c r="CA2153" s="110"/>
      <c r="EE2153" s="108">
        <f>+IF(MID($J$10,1,10)=MID($EE$2,1,10),1,2)</f>
        <v>1</v>
      </c>
      <c r="EG2153" s="108">
        <f>+IF(MID($J$10,1,10)=MID($EE$2,1,10),1,2)</f>
        <v>1</v>
      </c>
    </row>
    <row r="2154" spans="76:137" x14ac:dyDescent="0.25">
      <c r="BX2154" s="110"/>
      <c r="BY2154" s="113">
        <v>129</v>
      </c>
      <c r="CA2154" s="110"/>
      <c r="EE2154" s="108">
        <f>+IF(MID($J$10,1,10)=MID($EE$2,1,10),3,1)</f>
        <v>3</v>
      </c>
      <c r="EG2154" s="108">
        <f>+IF(MID($J$10,1,10)=MID($EE$2,1,10),3,1)</f>
        <v>3</v>
      </c>
    </row>
    <row r="2155" spans="76:137" x14ac:dyDescent="0.25">
      <c r="BX2155" s="110"/>
      <c r="BY2155" s="113">
        <v>201</v>
      </c>
      <c r="CA2155" s="110"/>
      <c r="EE2155" s="108">
        <f>+IF(MID($J$10,1,10)=MID($EE$2,1,10),3,1)</f>
        <v>3</v>
      </c>
      <c r="EG2155" s="108">
        <f>+IF(MID($J$10,1,10)=MID($EE$2,1,10),3,1)</f>
        <v>3</v>
      </c>
    </row>
    <row r="2156" spans="76:137" x14ac:dyDescent="0.25">
      <c r="BX2156" s="110"/>
      <c r="BY2156" s="113">
        <v>153</v>
      </c>
      <c r="CA2156" s="110"/>
      <c r="EE2156" s="108">
        <f>+IF(MID($J$10,1,10)=MID($EE$2,1,10),3,1)</f>
        <v>3</v>
      </c>
      <c r="EG2156" s="108">
        <f>+IF(MID($J$10,1,10)=MID($EE$2,1,10),3,1)</f>
        <v>3</v>
      </c>
    </row>
    <row r="2157" spans="76:137" x14ac:dyDescent="0.25">
      <c r="BX2157" s="110"/>
      <c r="BY2157" s="113">
        <v>166</v>
      </c>
      <c r="CA2157" s="110"/>
      <c r="EE2157" s="108">
        <f>+IF(MID($J$10,1,10)=MID($EE$2,1,10),0,1)</f>
        <v>0</v>
      </c>
      <c r="EG2157" s="108">
        <f>+IF(MID($J$10,1,10)=MID($EE$2,1,10),0,1)</f>
        <v>0</v>
      </c>
    </row>
    <row r="2158" spans="76:137" x14ac:dyDescent="0.25">
      <c r="BX2158" s="110"/>
      <c r="BY2158" s="113">
        <v>161</v>
      </c>
      <c r="CA2158" s="110"/>
      <c r="EE2158" s="108">
        <f>+IF(MID($J$10,1,10)=MID($EE$2,1,10),1,2)</f>
        <v>1</v>
      </c>
      <c r="EG2158" s="108">
        <f>+IF(MID($J$10,1,10)=MID($EE$2,1,10),1,2)</f>
        <v>1</v>
      </c>
    </row>
    <row r="2159" spans="76:137" x14ac:dyDescent="0.25">
      <c r="BX2159" s="110"/>
      <c r="BY2159" s="113">
        <v>168</v>
      </c>
      <c r="CA2159" s="110"/>
      <c r="EE2159" s="108">
        <f>+IF(MID($J$10,1,10)=MID($EE$2,1,10),3,1)</f>
        <v>3</v>
      </c>
      <c r="EG2159" s="108">
        <f>+IF(MID($J$10,1,10)=MID($EE$2,1,10),3,1)</f>
        <v>3</v>
      </c>
    </row>
    <row r="2160" spans="76:137" x14ac:dyDescent="0.25">
      <c r="BX2160" s="110"/>
      <c r="BY2160" s="108">
        <v>40</v>
      </c>
      <c r="CA2160" s="110"/>
      <c r="EE2160" s="108">
        <f>+IF(MID($J$10,1,10)=MID($EE$2,1,10),3,1)</f>
        <v>3</v>
      </c>
      <c r="EG2160" s="108">
        <f>+IF(MID($J$10,1,10)=MID($EE$2,1,10),3,1)</f>
        <v>3</v>
      </c>
    </row>
    <row r="2161" spans="76:137" x14ac:dyDescent="0.25">
      <c r="BX2161" s="110"/>
      <c r="BY2161" s="113">
        <v>9</v>
      </c>
      <c r="CA2161" s="110"/>
      <c r="EE2161" s="108">
        <f>+IF(MID($J$10,1,10)=MID($EE$2,1,10),0,1)</f>
        <v>0</v>
      </c>
      <c r="EG2161" s="108">
        <f>+IF(MID($J$10,1,10)=MID($EE$2,1,10),0,1)</f>
        <v>0</v>
      </c>
    </row>
    <row r="2162" spans="76:137" x14ac:dyDescent="0.25">
      <c r="BX2162" s="110"/>
      <c r="BY2162" s="108">
        <v>91</v>
      </c>
      <c r="CA2162" s="110"/>
      <c r="EE2162" s="108">
        <f>+IF(MID($J$10,1,10)=MID($EE$2,1,10),3,1)</f>
        <v>3</v>
      </c>
      <c r="EG2162" s="108">
        <f>+IF(MID($J$10,1,10)=MID($EE$2,1,10),3,1)</f>
        <v>3</v>
      </c>
    </row>
    <row r="2163" spans="76:137" x14ac:dyDescent="0.25">
      <c r="BX2163" s="110"/>
      <c r="BY2163" s="113">
        <v>120</v>
      </c>
      <c r="CA2163" s="110"/>
      <c r="EE2163" s="108">
        <f>+IF(MID($J$10,1,10)=MID($EE$2,1,10),3,1)</f>
        <v>3</v>
      </c>
      <c r="EG2163" s="108">
        <f>+IF(MID($J$10,1,10)=MID($EE$2,1,10),3,1)</f>
        <v>3</v>
      </c>
    </row>
    <row r="2164" spans="76:137" x14ac:dyDescent="0.25">
      <c r="BX2164" s="110"/>
      <c r="BY2164" s="113">
        <v>267</v>
      </c>
      <c r="CA2164" s="110"/>
      <c r="EE2164" s="108">
        <f>+IF(MID($J$10,1,10)=MID($EE$2,1,10),3,1)</f>
        <v>3</v>
      </c>
      <c r="EG2164" s="108">
        <f>+IF(MID($J$10,1,10)=MID($EE$2,1,10),3,1)</f>
        <v>3</v>
      </c>
    </row>
    <row r="2165" spans="76:137" x14ac:dyDescent="0.25">
      <c r="BX2165" s="110"/>
      <c r="BY2165" s="113">
        <v>182</v>
      </c>
      <c r="CA2165" s="110"/>
      <c r="EE2165" s="108">
        <f>+IF(MID($J$10,1,10)=MID($EE$2,1,10),1,2)</f>
        <v>1</v>
      </c>
      <c r="EG2165" s="108">
        <f>+IF(MID($J$10,1,10)=MID($EE$2,1,10),1,2)</f>
        <v>1</v>
      </c>
    </row>
    <row r="2166" spans="76:137" x14ac:dyDescent="0.25">
      <c r="BX2166" s="110"/>
      <c r="BY2166" s="113">
        <v>114</v>
      </c>
      <c r="CA2166" s="110"/>
      <c r="EE2166" s="108">
        <f>+IF(MID($J$11,1,10)=MID($EE$3,1,10),2,1)</f>
        <v>2</v>
      </c>
      <c r="EG2166" s="108">
        <f>+IF(MID($J$11,1,10)=MID($EE$3,1,10),2,1)</f>
        <v>2</v>
      </c>
    </row>
    <row r="2167" spans="76:137" x14ac:dyDescent="0.25">
      <c r="BX2167" s="110"/>
      <c r="BY2167" s="113">
        <v>926</v>
      </c>
      <c r="CA2167" s="110"/>
      <c r="EE2167" s="108">
        <f>+IF(MID($J$10,1,10)=MID($EE$2,1,10),4,1)</f>
        <v>4</v>
      </c>
      <c r="EG2167" s="108">
        <f>+IF(MID($J$10,1,10)=MID($EE$2,1,10),4,1)</f>
        <v>4</v>
      </c>
    </row>
    <row r="2168" spans="76:137" x14ac:dyDescent="0.25">
      <c r="BX2168" s="111"/>
      <c r="BY2168" s="113">
        <v>112</v>
      </c>
      <c r="CA2168" s="111"/>
      <c r="EE2168" s="108">
        <f>+IF(MID($J$11,1,10)=MID($EE$3,1,10),0,1)</f>
        <v>0</v>
      </c>
      <c r="EF2168" s="139">
        <v>40916</v>
      </c>
      <c r="EG2168" s="108">
        <f>+IF(MID($J$11,1,10)=MID($EE$3,1,10),0,1)</f>
        <v>0</v>
      </c>
    </row>
    <row r="2169" spans="76:137" x14ac:dyDescent="0.25">
      <c r="BX2169" s="110"/>
      <c r="BY2169" s="113">
        <v>1076</v>
      </c>
      <c r="CA2169" s="110"/>
      <c r="EE2169" s="108">
        <f>+IF(MID($J$12,1,8)=MID($EE$4,1,8),4,1)</f>
        <v>4</v>
      </c>
      <c r="EF2169" s="137" t="s">
        <v>253</v>
      </c>
      <c r="EG2169" s="108">
        <f>+IF(MID($J$12,1,8)=MID($EE$4,1,8),4,1)</f>
        <v>4</v>
      </c>
    </row>
    <row r="2170" spans="76:137" x14ac:dyDescent="0.25">
      <c r="BX2170" s="110"/>
      <c r="BY2170" s="113">
        <v>202</v>
      </c>
      <c r="CA2170" s="110"/>
      <c r="EE2170" s="108">
        <f>+IF(MID($J$11,1,10)=MID($EE$3,1,10),2,1)</f>
        <v>2</v>
      </c>
      <c r="EG2170" s="108">
        <f>+IF(MID($J$11,1,10)=MID($EE$3,1,10),2,1)</f>
        <v>2</v>
      </c>
    </row>
    <row r="2171" spans="76:137" x14ac:dyDescent="0.25">
      <c r="BX2171" s="110"/>
      <c r="BY2171" s="113">
        <v>855</v>
      </c>
      <c r="CA2171" s="110"/>
      <c r="EE2171" s="108">
        <f>+IF(MID($J$10,1,10)=MID($EE$2,1,10),4,1)</f>
        <v>4</v>
      </c>
      <c r="EG2171" s="108">
        <f>+IF(MID($J$10,1,10)=MID($EE$2,1,10),4,1)</f>
        <v>4</v>
      </c>
    </row>
    <row r="2172" spans="76:137" x14ac:dyDescent="0.25">
      <c r="BX2172" s="110"/>
      <c r="BY2172" s="113">
        <v>185</v>
      </c>
      <c r="CA2172" s="110"/>
      <c r="EE2172" s="108">
        <f>+IF(MID($J$11,1,10)=MID($EE$3,1,10),2,1)</f>
        <v>2</v>
      </c>
      <c r="EG2172" s="108">
        <f>+IF(MID($J$11,1,10)=MID($EE$3,1,10),2,1)</f>
        <v>2</v>
      </c>
    </row>
    <row r="2173" spans="76:137" x14ac:dyDescent="0.25">
      <c r="BX2173" s="110"/>
      <c r="BY2173" s="113">
        <v>326</v>
      </c>
      <c r="CA2173" s="110"/>
      <c r="EE2173" s="108">
        <f>+IF(MID($J$10,1,10)=MID($EE$2,1,10),4,1)</f>
        <v>4</v>
      </c>
      <c r="EG2173" s="108">
        <f>+IF(MID($J$10,1,10)=MID($EE$2,1,10),4,1)</f>
        <v>4</v>
      </c>
    </row>
    <row r="2174" spans="76:137" x14ac:dyDescent="0.25">
      <c r="BX2174" s="110"/>
      <c r="BY2174" s="113">
        <v>150</v>
      </c>
      <c r="CA2174" s="110"/>
      <c r="EE2174" s="108">
        <f>+IF(MID($J$10,1,10)=MID($EE$2,1,10),1,2)</f>
        <v>1</v>
      </c>
      <c r="EG2174" s="108">
        <f>+IF(MID($J$10,1,10)=MID($EE$2,1,10),1,2)</f>
        <v>1</v>
      </c>
    </row>
    <row r="2175" spans="76:137" x14ac:dyDescent="0.25">
      <c r="BX2175" s="110"/>
      <c r="BY2175" s="113">
        <v>896</v>
      </c>
      <c r="CA2175" s="110"/>
      <c r="EE2175" s="108">
        <f>+IF(MID($J$10,1,10)=MID($EE$2,1,10),3,1)</f>
        <v>3</v>
      </c>
      <c r="EG2175" s="108">
        <f>+IF(MID($J$10,1,10)=MID($EE$2,1,10),3,1)</f>
        <v>3</v>
      </c>
    </row>
    <row r="2176" spans="76:137" x14ac:dyDescent="0.25">
      <c r="BX2176" s="110"/>
      <c r="BY2176" s="113">
        <v>110</v>
      </c>
      <c r="CA2176" s="110"/>
      <c r="EE2176" s="108">
        <f>+IF(MID($J$10,1,10)=MID($EE$2,1,10),1,2)</f>
        <v>1</v>
      </c>
      <c r="EG2176" s="108">
        <f>+IF(MID($J$10,1,10)=MID($EE$2,1,10),1,2)</f>
        <v>1</v>
      </c>
    </row>
    <row r="2177" spans="76:137" x14ac:dyDescent="0.25">
      <c r="BX2177" s="110"/>
      <c r="BY2177" s="113">
        <v>516</v>
      </c>
      <c r="CA2177" s="110"/>
      <c r="EE2177" s="108">
        <f>+IF(MID($J$11,1,10)=MID($EE$3,1,10),2,1)</f>
        <v>2</v>
      </c>
      <c r="EG2177" s="108">
        <f>+IF(MID($J$11,1,10)=MID($EE$3,1,10),2,1)</f>
        <v>2</v>
      </c>
    </row>
    <row r="2178" spans="76:137" x14ac:dyDescent="0.25">
      <c r="BX2178" s="110"/>
      <c r="BY2178" s="113">
        <v>123</v>
      </c>
      <c r="CA2178" s="110"/>
      <c r="EE2178" s="108">
        <f>+IF(MID($J$10,1,10)=MID($EE$2,1,10),1,2)</f>
        <v>1</v>
      </c>
      <c r="EG2178" s="108">
        <f>+IF(MID($J$10,1,10)=MID($EE$2,1,10),1,2)</f>
        <v>1</v>
      </c>
    </row>
    <row r="2179" spans="76:137" x14ac:dyDescent="0.25">
      <c r="BX2179" s="110"/>
      <c r="BY2179" s="113">
        <v>1024</v>
      </c>
      <c r="CA2179" s="110"/>
      <c r="EE2179" s="108">
        <f>+IF(MID($J$10,1,10)=MID($EE$2,1,10),0,1)</f>
        <v>0</v>
      </c>
      <c r="EG2179" s="108">
        <f>+IF(MID($J$10,1,10)=MID($EE$2,1,10),0,1)</f>
        <v>0</v>
      </c>
    </row>
    <row r="2180" spans="76:137" x14ac:dyDescent="0.25">
      <c r="BX2180" s="110"/>
      <c r="BY2180" s="113">
        <v>672</v>
      </c>
      <c r="CA2180" s="110"/>
      <c r="EE2180" s="108">
        <f>+IF(MID($J$10,1,10)=MID($EE$2,1,10),0,1)</f>
        <v>0</v>
      </c>
      <c r="EG2180" s="108">
        <f>+IF(MID($J$10,1,10)=MID($EE$2,1,10),0,1)</f>
        <v>0</v>
      </c>
    </row>
    <row r="2181" spans="76:137" x14ac:dyDescent="0.25">
      <c r="BX2181" s="110"/>
      <c r="BY2181" s="113">
        <v>99</v>
      </c>
      <c r="CA2181" s="110"/>
      <c r="EE2181" s="108">
        <f>+IF(MID($J$10,1,10)=MID($EE$2,1,10),0,1)</f>
        <v>0</v>
      </c>
      <c r="EG2181" s="108">
        <f>+IF(MID($J$10,1,10)=MID($EE$2,1,10),0,1)</f>
        <v>0</v>
      </c>
    </row>
    <row r="2182" spans="76:137" x14ac:dyDescent="0.25">
      <c r="BX2182" s="110"/>
      <c r="BY2182" s="113">
        <v>193</v>
      </c>
      <c r="CA2182" s="110"/>
      <c r="EE2182" s="108">
        <f>+IF(MID($J$10,1,10)=MID($EE$2,1,10),1,2)</f>
        <v>1</v>
      </c>
      <c r="EG2182" s="108">
        <f>+IF(MID($J$10,1,10)=MID($EE$2,1,10),1,2)</f>
        <v>1</v>
      </c>
    </row>
    <row r="2183" spans="76:137" x14ac:dyDescent="0.25">
      <c r="BX2183" s="110"/>
      <c r="BY2183" s="113">
        <v>179</v>
      </c>
      <c r="CA2183" s="110"/>
      <c r="EE2183" s="108">
        <f>+IF(MID($J$10,1,10)=MID($EE$2,1,10),1,2)</f>
        <v>1</v>
      </c>
      <c r="EG2183" s="108">
        <f>+IF(MID($J$10,1,10)=MID($EE$2,1,10),1,2)</f>
        <v>1</v>
      </c>
    </row>
    <row r="2184" spans="76:137" x14ac:dyDescent="0.25">
      <c r="BX2184" s="110"/>
      <c r="BY2184" s="143">
        <v>31</v>
      </c>
      <c r="CA2184" s="110"/>
      <c r="EE2184" s="108">
        <f>+IF(MID($J$10,1,10)=MID($EE$2,1,10),3,1)</f>
        <v>3</v>
      </c>
      <c r="EG2184" s="108">
        <f>+IF(MID($J$10,1,10)=MID($EE$2,1,10),3,1)</f>
        <v>3</v>
      </c>
    </row>
    <row r="2185" spans="76:137" x14ac:dyDescent="0.25">
      <c r="BX2185" s="110"/>
      <c r="BY2185" s="113">
        <v>99</v>
      </c>
      <c r="CA2185" s="110"/>
      <c r="EE2185" s="108">
        <f>+IF(MID($J$10,1,10)=MID($EE$2,1,10),3,1)</f>
        <v>3</v>
      </c>
      <c r="EG2185" s="108">
        <f>+IF(MID($J$10,1,10)=MID($EE$2,1,10),3,1)</f>
        <v>3</v>
      </c>
    </row>
    <row r="2186" spans="76:137" x14ac:dyDescent="0.25">
      <c r="BX2186" s="110"/>
      <c r="BY2186" s="113">
        <v>385</v>
      </c>
      <c r="CA2186" s="110"/>
      <c r="EE2186" s="108">
        <f>+IF(MID($J$10,1,10)=MID($EE$2,1,10),3,1)</f>
        <v>3</v>
      </c>
      <c r="EG2186" s="108">
        <f>+IF(MID($J$10,1,10)=MID($EE$2,1,10),3,1)</f>
        <v>3</v>
      </c>
    </row>
    <row r="2187" spans="76:137" x14ac:dyDescent="0.25">
      <c r="BX2187" s="110"/>
      <c r="BY2187" s="113">
        <v>181</v>
      </c>
      <c r="CA2187" s="110"/>
      <c r="EE2187" s="108">
        <f>+IF(MID($J$10,1,10)=MID($EE$2,1,10),0,1)</f>
        <v>0</v>
      </c>
      <c r="EG2187" s="108">
        <f>+IF(MID($J$10,1,10)=MID($EE$2,1,10),0,1)</f>
        <v>0</v>
      </c>
    </row>
    <row r="2188" spans="76:137" x14ac:dyDescent="0.25">
      <c r="BX2188" s="110"/>
      <c r="BY2188" s="113">
        <v>1011</v>
      </c>
      <c r="CA2188" s="110"/>
      <c r="EE2188" s="108">
        <f>+IF(MID($J$10,1,10)=MID($EE$2,1,10),1,2)</f>
        <v>1</v>
      </c>
      <c r="EG2188" s="108">
        <f>+IF(MID($J$10,1,10)=MID($EE$2,1,10),1,2)</f>
        <v>1</v>
      </c>
    </row>
    <row r="2189" spans="76:137" x14ac:dyDescent="0.25">
      <c r="BX2189" s="110"/>
      <c r="BY2189" s="113">
        <v>141</v>
      </c>
      <c r="CA2189" s="110"/>
      <c r="EE2189" s="108">
        <f>+IF(MID($J$10,1,10)=MID($EE$2,1,10),3,1)</f>
        <v>3</v>
      </c>
      <c r="EG2189" s="108">
        <f>+IF(MID($J$10,1,10)=MID($EE$2,1,10),3,1)</f>
        <v>3</v>
      </c>
    </row>
    <row r="2190" spans="76:137" x14ac:dyDescent="0.25">
      <c r="BX2190" s="110"/>
      <c r="BY2190" s="113">
        <v>112</v>
      </c>
      <c r="CA2190" s="110"/>
      <c r="EE2190" s="108">
        <f>+IF(MID($J$10,1,10)=MID($EE$2,1,10),3,1)</f>
        <v>3</v>
      </c>
      <c r="EG2190" s="108">
        <f>+IF(MID($J$10,1,10)=MID($EE$2,1,10),3,1)</f>
        <v>3</v>
      </c>
    </row>
    <row r="2191" spans="76:137" x14ac:dyDescent="0.25">
      <c r="BX2191" s="110"/>
      <c r="BY2191" s="113">
        <v>168</v>
      </c>
      <c r="CA2191" s="110"/>
      <c r="EE2191" s="108">
        <f>+IF(MID($J$10,1,10)=MID($EE$2,1,10),0,1)</f>
        <v>0</v>
      </c>
      <c r="EG2191" s="108">
        <f>+IF(MID($J$10,1,10)=MID($EE$2,1,10),0,1)</f>
        <v>0</v>
      </c>
    </row>
    <row r="2192" spans="76:137" x14ac:dyDescent="0.25">
      <c r="BX2192" s="110"/>
      <c r="BY2192" s="113">
        <v>141</v>
      </c>
      <c r="CA2192" s="110"/>
      <c r="EE2192" s="108">
        <f>+IF(MID($J$10,1,10)=MID($EE$2,1,10),3,1)</f>
        <v>3</v>
      </c>
      <c r="EG2192" s="108">
        <f>+IF(MID($J$10,1,10)=MID($EE$2,1,10),3,1)</f>
        <v>3</v>
      </c>
    </row>
    <row r="2193" spans="76:137" x14ac:dyDescent="0.25">
      <c r="BX2193" s="110"/>
      <c r="BY2193" s="113">
        <v>163</v>
      </c>
      <c r="CA2193" s="110"/>
      <c r="EE2193" s="108">
        <f>+IF(MID($J$10,1,10)=MID($EE$2,1,10),3,1)</f>
        <v>3</v>
      </c>
      <c r="EG2193" s="108">
        <f>+IF(MID($J$10,1,10)=MID($EE$2,1,10),3,1)</f>
        <v>3</v>
      </c>
    </row>
    <row r="2194" spans="76:137" x14ac:dyDescent="0.25">
      <c r="BX2194" s="110"/>
      <c r="BY2194" s="113">
        <v>183</v>
      </c>
      <c r="CA2194" s="110"/>
      <c r="EE2194" s="108">
        <f>+IF(MID($J$10,1,10)=MID($EE$2,1,10),3,1)</f>
        <v>3</v>
      </c>
      <c r="EG2194" s="108">
        <f>+IF(MID($J$10,1,10)=MID($EE$2,1,10),3,1)</f>
        <v>3</v>
      </c>
    </row>
    <row r="2195" spans="76:137" x14ac:dyDescent="0.25">
      <c r="BX2195" s="110"/>
      <c r="BY2195" s="113">
        <v>173</v>
      </c>
      <c r="CA2195" s="110"/>
      <c r="EE2195" s="108">
        <f>+IF(MID($J$10,1,10)=MID($EE$2,1,10),1,2)</f>
        <v>1</v>
      </c>
      <c r="EG2195" s="108">
        <f>+IF(MID($J$10,1,10)=MID($EE$2,1,10),1,2)</f>
        <v>1</v>
      </c>
    </row>
    <row r="2196" spans="76:137" x14ac:dyDescent="0.25">
      <c r="BX2196" s="110"/>
      <c r="BY2196" s="113">
        <v>122</v>
      </c>
      <c r="CA2196" s="110"/>
      <c r="EE2196" s="108">
        <f>+IF(MID($J$11,1,10)=MID($EE$3,1,10),2,1)</f>
        <v>2</v>
      </c>
      <c r="EG2196" s="108">
        <f>+IF(MID($J$11,1,10)=MID($EE$3,1,10),2,1)</f>
        <v>2</v>
      </c>
    </row>
    <row r="2197" spans="76:137" x14ac:dyDescent="0.25">
      <c r="BX2197" s="110"/>
      <c r="BY2197" s="113">
        <v>118</v>
      </c>
      <c r="CA2197" s="110"/>
      <c r="EE2197" s="108">
        <f>+IF(MID($J$10,1,10)=MID($EE$2,1,10),0,1)</f>
        <v>0</v>
      </c>
      <c r="EF2197" s="137">
        <v>5</v>
      </c>
      <c r="EG2197" s="108">
        <f>+IF(MID($J$10,1,10)=MID($EE$2,1,10),0,1)</f>
        <v>0</v>
      </c>
    </row>
    <row r="2198" spans="76:137" x14ac:dyDescent="0.25">
      <c r="BX2198" s="110"/>
      <c r="BY2198" s="113">
        <v>189</v>
      </c>
      <c r="CA2198" s="110"/>
      <c r="EE2198" s="108">
        <f>+IF(MID($J$10,1,10)=MID($EE$2,1,10),0,1)</f>
        <v>0</v>
      </c>
      <c r="EG2198" s="108">
        <f>+IF(MID($J$10,1,10)=MID($EE$2,1,10),0,1)</f>
        <v>0</v>
      </c>
    </row>
    <row r="2199" spans="76:137" x14ac:dyDescent="0.25">
      <c r="BX2199" s="110"/>
      <c r="BY2199" s="113">
        <v>200</v>
      </c>
      <c r="CA2199" s="110"/>
      <c r="EE2199" s="108">
        <f>+IF(MID($J$11,1,10)=MID($EE$3,1,10),2,1)</f>
        <v>2</v>
      </c>
      <c r="EG2199" s="108">
        <f>+IF(MID($J$11,1,10)=MID($EE$3,1,10),2,1)</f>
        <v>2</v>
      </c>
    </row>
    <row r="2200" spans="76:137" x14ac:dyDescent="0.25">
      <c r="BX2200" s="110"/>
      <c r="BY2200" s="113">
        <v>114</v>
      </c>
      <c r="CA2200" s="110"/>
      <c r="EE2200" s="108">
        <f>+IF(MID($J$11,1,10)=MID($EE$3,1,10),2,1)</f>
        <v>2</v>
      </c>
      <c r="EG2200" s="108">
        <f>+IF(MID($J$11,1,10)=MID($EE$3,1,10),2,1)</f>
        <v>2</v>
      </c>
    </row>
    <row r="2201" spans="76:137" x14ac:dyDescent="0.25">
      <c r="BX2201" s="110"/>
      <c r="BY2201" s="113">
        <v>118</v>
      </c>
      <c r="CA2201" s="110"/>
      <c r="EE2201" s="108">
        <f>+IF(MID($J$10,1,10)=MID($EE$2,1,10),4,1)</f>
        <v>4</v>
      </c>
      <c r="EG2201" s="108">
        <f>+IF(MID($J$10,1,10)=MID($EE$2,1,10),4,1)</f>
        <v>4</v>
      </c>
    </row>
    <row r="2202" spans="76:137" x14ac:dyDescent="0.25">
      <c r="BX2202" s="110"/>
      <c r="BY2202" s="113">
        <v>188</v>
      </c>
      <c r="CA2202" s="110"/>
      <c r="EE2202" s="108">
        <f>+IF(MID($J$11,1,10)=MID($EE$3,1,10),2,1)</f>
        <v>2</v>
      </c>
      <c r="EG2202" s="108">
        <f>+IF(MID($J$11,1,10)=MID($EE$3,1,10),2,1)</f>
        <v>2</v>
      </c>
    </row>
    <row r="2203" spans="76:137" x14ac:dyDescent="0.25">
      <c r="BX2203" s="110"/>
      <c r="BY2203" s="113">
        <v>140</v>
      </c>
      <c r="CA2203" s="110"/>
      <c r="EE2203" s="108">
        <f>+IF(MID($J$10,1,10)=MID($EE$2,1,10),4,1)</f>
        <v>4</v>
      </c>
      <c r="EG2203" s="108">
        <f>+IF(MID($J$10,1,10)=MID($EE$2,1,10),4,1)</f>
        <v>4</v>
      </c>
    </row>
    <row r="2204" spans="76:137" x14ac:dyDescent="0.25">
      <c r="BX2204" s="110"/>
      <c r="BY2204" s="113">
        <v>108</v>
      </c>
      <c r="CA2204" s="110"/>
      <c r="EE2204" s="108">
        <f>+IF(MID($J$10,1,10)=MID($EE$2,1,10),1,2)</f>
        <v>1</v>
      </c>
      <c r="EG2204" s="108">
        <f>+IF(MID($J$10,1,10)=MID($EE$2,1,10),1,2)</f>
        <v>1</v>
      </c>
    </row>
    <row r="2205" spans="76:137" x14ac:dyDescent="0.25">
      <c r="BX2205" s="110"/>
      <c r="BY2205" s="113">
        <v>258</v>
      </c>
      <c r="CA2205" s="110"/>
      <c r="EE2205" s="108">
        <f>+IF(MID($J$10,1,10)=MID($EE$2,1,10),3,1)</f>
        <v>3</v>
      </c>
      <c r="EG2205" s="108">
        <f>+IF(MID($J$10,1,10)=MID($EE$2,1,10),3,1)</f>
        <v>3</v>
      </c>
    </row>
    <row r="2206" spans="76:137" x14ac:dyDescent="0.25">
      <c r="BX2206" s="110"/>
      <c r="BY2206" s="113">
        <v>189</v>
      </c>
      <c r="CA2206" s="110"/>
      <c r="EE2206" s="108">
        <f>+IF(MID($J$10,1,10)=MID($EE$2,1,10),1,2)</f>
        <v>1</v>
      </c>
      <c r="EG2206" s="108">
        <f>+IF(MID($J$10,1,10)=MID($EE$2,1,10),1,2)</f>
        <v>1</v>
      </c>
    </row>
    <row r="2207" spans="76:137" x14ac:dyDescent="0.25">
      <c r="BX2207" s="110"/>
      <c r="BY2207" s="113">
        <v>200</v>
      </c>
      <c r="CA2207" s="110"/>
      <c r="EE2207" s="108">
        <f>+IF(MID($J$11,1,10)=MID($EE$3,1,10),2,1)</f>
        <v>2</v>
      </c>
      <c r="EG2207" s="108">
        <f>+IF(MID($J$11,1,10)=MID($EE$3,1,10),2,1)</f>
        <v>2</v>
      </c>
    </row>
    <row r="2208" spans="76:137" x14ac:dyDescent="0.25">
      <c r="BX2208" s="110"/>
      <c r="BY2208" s="108">
        <v>6</v>
      </c>
      <c r="BZ2208" s="139"/>
      <c r="CA2208" s="110"/>
      <c r="EE2208" s="108">
        <f>+IF(MID($J$10,1,10)=MID($EE$2,1,10),1,2)</f>
        <v>1</v>
      </c>
      <c r="EG2208" s="108">
        <f>+IF(MID($J$10,1,10)=MID($EE$2,1,10),1,2)</f>
        <v>1</v>
      </c>
    </row>
    <row r="2209" spans="76:137" x14ac:dyDescent="0.25">
      <c r="BX2209" s="110"/>
      <c r="BY2209" s="142">
        <v>5</v>
      </c>
      <c r="CA2209" s="110"/>
      <c r="EE2209" s="108">
        <f>+IF(MID($J$10,1,10)=MID($EE$2,1,10),0,1)</f>
        <v>0</v>
      </c>
      <c r="EG2209" s="108">
        <f>+IF(MID($J$10,1,10)=MID($EE$2,1,10),0,1)</f>
        <v>0</v>
      </c>
    </row>
    <row r="2210" spans="76:137" x14ac:dyDescent="0.25">
      <c r="BX2210" s="110"/>
      <c r="BY2210" s="113">
        <v>175</v>
      </c>
      <c r="CA2210" s="110"/>
      <c r="EE2210" s="108">
        <f>+IF(MID($J$10,1,10)=MID($EE$2,1,10),0,1)</f>
        <v>0</v>
      </c>
      <c r="EG2210" s="108">
        <f>+IF(MID($J$10,1,10)=MID($EE$2,1,10),0,1)</f>
        <v>0</v>
      </c>
    </row>
    <row r="2211" spans="76:137" x14ac:dyDescent="0.25">
      <c r="BX2211" s="110"/>
      <c r="BY2211" s="113">
        <v>1012</v>
      </c>
      <c r="CA2211" s="110"/>
      <c r="EE2211" s="108">
        <f>+IF(MID($J$10,1,10)=MID($EE$2,1,10),0,1)</f>
        <v>0</v>
      </c>
      <c r="EG2211" s="108">
        <f>+IF(MID($J$10,1,10)=MID($EE$2,1,10),0,1)</f>
        <v>0</v>
      </c>
    </row>
    <row r="2212" spans="76:137" x14ac:dyDescent="0.25">
      <c r="BX2212" s="110"/>
      <c r="BY2212" s="113">
        <v>182</v>
      </c>
      <c r="CA2212" s="110"/>
      <c r="EE2212" s="108">
        <f>+IF(MID($J$10,1,10)=MID($EE$2,1,10),1,2)</f>
        <v>1</v>
      </c>
      <c r="EG2212" s="108">
        <f>+IF(MID($J$10,1,10)=MID($EE$2,1,10),1,2)</f>
        <v>1</v>
      </c>
    </row>
    <row r="2213" spans="76:137" x14ac:dyDescent="0.25">
      <c r="BX2213" s="110"/>
      <c r="BY2213" s="113">
        <v>1</v>
      </c>
      <c r="CA2213" s="110"/>
      <c r="EE2213" s="108">
        <f>+IF(MID($J$11,1,10)=MID($EE$3,1,10),2,1)</f>
        <v>2</v>
      </c>
      <c r="EG2213" s="108">
        <f>+IF(MID($J$11,1,10)=MID($EE$3,1,10),2,1)</f>
        <v>2</v>
      </c>
    </row>
    <row r="2214" spans="76:137" x14ac:dyDescent="0.25">
      <c r="BX2214" s="110"/>
      <c r="BY2214" s="113">
        <v>114</v>
      </c>
      <c r="CA2214" s="110"/>
      <c r="EE2214" s="108">
        <f>+IF(MID($J$10,1,10)=MID($EE$2,1,10),4,1)</f>
        <v>4</v>
      </c>
      <c r="EG2214" s="108">
        <f>+IF(MID($J$10,1,10)=MID($EE$2,1,10),4,1)</f>
        <v>4</v>
      </c>
    </row>
    <row r="2215" spans="76:137" x14ac:dyDescent="0.25">
      <c r="BX2215" s="110"/>
      <c r="BY2215" s="113">
        <v>700</v>
      </c>
      <c r="CA2215" s="110"/>
      <c r="EE2215" s="108">
        <f>+IF(MID($J$10,1,10)=MID($EE$2,1,10),0,1)</f>
        <v>0</v>
      </c>
      <c r="EG2215" s="108">
        <f>+IF(MID($J$10,1,10)=MID($EE$2,1,10),0,1)</f>
        <v>0</v>
      </c>
    </row>
    <row r="2216" spans="76:137" x14ac:dyDescent="0.25">
      <c r="BX2216" s="110"/>
      <c r="BY2216" s="113">
        <v>453</v>
      </c>
      <c r="CA2216" s="110"/>
      <c r="EE2216" s="108">
        <f>+IF(MID($J$11,1,10)=MID($EE$3,1,10),2,1)</f>
        <v>2</v>
      </c>
      <c r="EG2216" s="108">
        <f>+IF(MID($J$11,1,10)=MID($EE$3,1,10),2,1)</f>
        <v>2</v>
      </c>
    </row>
    <row r="2217" spans="76:137" x14ac:dyDescent="0.25">
      <c r="BX2217" s="110"/>
      <c r="BY2217" s="108">
        <v>16</v>
      </c>
      <c r="BZ2217" s="139"/>
      <c r="CA2217" s="110"/>
      <c r="EE2217" s="108">
        <f>+IF(MID($J$11,1,10)=MID($EE$3,1,10),2,1)</f>
        <v>2</v>
      </c>
      <c r="EG2217" s="108">
        <f>+IF(MID($J$11,1,10)=MID($EE$3,1,10),2,1)</f>
        <v>2</v>
      </c>
    </row>
    <row r="2218" spans="76:137" x14ac:dyDescent="0.25">
      <c r="BX2218" s="110"/>
      <c r="BY2218" s="113">
        <v>524</v>
      </c>
      <c r="CA2218" s="110"/>
      <c r="EE2218" s="108">
        <f>+IF(MID($J$10,1,10)=MID($EE$2,1,10),4,1)</f>
        <v>4</v>
      </c>
      <c r="EG2218" s="108">
        <f>+IF(MID($J$10,1,10)=MID($EE$2,1,10),4,1)</f>
        <v>4</v>
      </c>
    </row>
    <row r="2219" spans="76:137" x14ac:dyDescent="0.25">
      <c r="BX2219" s="110"/>
      <c r="BY2219" s="108">
        <v>28</v>
      </c>
      <c r="CA2219" s="110"/>
      <c r="EE2219" s="108">
        <f>+IF(MID($J$11,1,10)=MID($EE$3,1,10),2,1)</f>
        <v>2</v>
      </c>
      <c r="EG2219" s="108">
        <f>+IF(MID($J$11,1,10)=MID($EE$3,1,10),2,1)</f>
        <v>2</v>
      </c>
    </row>
    <row r="2220" spans="76:137" x14ac:dyDescent="0.25">
      <c r="BX2220" s="110"/>
      <c r="BY2220" s="113">
        <v>960</v>
      </c>
      <c r="CA2220" s="110"/>
      <c r="EE2220" s="108">
        <f>+IF(MID($J$10,1,10)=MID($EE$2,1,10),4,1)</f>
        <v>4</v>
      </c>
      <c r="EG2220" s="108">
        <f>+IF(MID($J$10,1,10)=MID($EE$2,1,10),4,1)</f>
        <v>4</v>
      </c>
    </row>
    <row r="2221" spans="76:137" x14ac:dyDescent="0.25">
      <c r="BX2221" s="110"/>
      <c r="BY2221" s="113">
        <v>164</v>
      </c>
      <c r="CA2221" s="110"/>
      <c r="EE2221" s="108">
        <f>+IF(MID($J$10,1,10)=MID($EE$2,1,10),1,2)</f>
        <v>1</v>
      </c>
      <c r="EG2221" s="108">
        <f>+IF(MID($J$10,1,10)=MID($EE$2,1,10),1,2)</f>
        <v>1</v>
      </c>
    </row>
    <row r="2222" spans="76:137" x14ac:dyDescent="0.25">
      <c r="BX2222" s="110"/>
      <c r="BY2222" s="113">
        <v>910</v>
      </c>
      <c r="CA2222" s="110"/>
      <c r="EE2222" s="108">
        <f>+IF(MID($J$10,1,10)=MID($EE$2,1,10),3,1)</f>
        <v>3</v>
      </c>
      <c r="EG2222" s="108">
        <f>+IF(MID($J$10,1,10)=MID($EE$2,1,10),3,1)</f>
        <v>3</v>
      </c>
    </row>
    <row r="2223" spans="76:137" x14ac:dyDescent="0.25">
      <c r="BX2223" s="110"/>
      <c r="BY2223" s="113">
        <v>177</v>
      </c>
      <c r="CA2223" s="110"/>
      <c r="EE2223" s="108">
        <f>+IF(MID($J$10,1,10)=MID($EE$2,1,10),1,2)</f>
        <v>1</v>
      </c>
      <c r="EG2223" s="108">
        <f>+IF(MID($J$10,1,10)=MID($EE$2,1,10),1,2)</f>
        <v>1</v>
      </c>
    </row>
    <row r="2224" spans="76:137" x14ac:dyDescent="0.25">
      <c r="BX2224" s="110"/>
      <c r="BY2224" s="113">
        <v>992</v>
      </c>
      <c r="CA2224" s="110"/>
      <c r="EE2224" s="108">
        <f>+IF(MID($J$11,1,10)=MID($EE$3,1,10),2,1)</f>
        <v>2</v>
      </c>
      <c r="EG2224" s="108">
        <f>+IF(MID($J$11,1,10)=MID($EE$3,1,10),2,1)</f>
        <v>2</v>
      </c>
    </row>
    <row r="2225" spans="76:137" x14ac:dyDescent="0.25">
      <c r="BX2225" s="110"/>
      <c r="BY2225" s="113">
        <v>182</v>
      </c>
      <c r="CA2225" s="110"/>
      <c r="EE2225" s="108">
        <f>+IF(MID($J$10,1,10)=MID($EE$2,1,10),1,2)</f>
        <v>1</v>
      </c>
      <c r="EG2225" s="108">
        <f>+IF(MID($J$10,1,10)=MID($EE$2,1,10),1,2)</f>
        <v>1</v>
      </c>
    </row>
    <row r="2226" spans="76:137" x14ac:dyDescent="0.25">
      <c r="BX2226" s="110"/>
      <c r="BY2226" s="113">
        <v>677</v>
      </c>
      <c r="CA2226" s="110"/>
      <c r="EE2226" s="108">
        <f>+IF(MID($J$10,1,10)=MID($EE$2,1,10),0,1)</f>
        <v>0</v>
      </c>
      <c r="EG2226" s="108">
        <f>+IF(MID($J$10,1,10)=MID($EE$2,1,10),0,1)</f>
        <v>0</v>
      </c>
    </row>
    <row r="2227" spans="76:137" x14ac:dyDescent="0.25">
      <c r="BX2227" s="110"/>
      <c r="BY2227" s="113">
        <v>120</v>
      </c>
      <c r="CA2227" s="110"/>
      <c r="EE2227" s="108">
        <f>+IF(MID($J$10,1,10)=MID($EE$2,1,10),0,1)</f>
        <v>0</v>
      </c>
      <c r="EG2227" s="108">
        <f>+IF(MID($J$10,1,10)=MID($EE$2,1,10),0,1)</f>
        <v>0</v>
      </c>
    </row>
    <row r="2228" spans="76:137" x14ac:dyDescent="0.25">
      <c r="BX2228" s="110"/>
      <c r="BY2228" s="113">
        <v>812</v>
      </c>
      <c r="CA2228" s="110"/>
      <c r="EE2228" s="108">
        <f>+IF(MID($J$10,1,10)=MID($EE$2,1,10),0,1)</f>
        <v>0</v>
      </c>
      <c r="EG2228" s="108">
        <f>+IF(MID($J$10,1,10)=MID($EE$2,1,10),0,1)</f>
        <v>0</v>
      </c>
    </row>
    <row r="2229" spans="76:137" x14ac:dyDescent="0.25">
      <c r="BX2229" s="110"/>
      <c r="BY2229" s="113">
        <v>196</v>
      </c>
      <c r="CA2229" s="110"/>
      <c r="EE2229" s="108">
        <f>+IF(MID($J$10,1,10)=MID($EE$2,1,10),1,2)</f>
        <v>1</v>
      </c>
      <c r="EG2229" s="108">
        <f>+IF(MID($J$10,1,10)=MID($EE$2,1,10),1,2)</f>
        <v>1</v>
      </c>
    </row>
    <row r="2230" spans="76:137" x14ac:dyDescent="0.25">
      <c r="BX2230" s="110"/>
      <c r="BY2230" s="113">
        <v>179</v>
      </c>
      <c r="CA2230" s="110"/>
      <c r="EE2230" s="108">
        <f>+IF(MID($J$10,1,10)=MID($EE$2,1,10),1,2)</f>
        <v>1</v>
      </c>
      <c r="EG2230" s="108">
        <f>+IF(MID($J$10,1,10)=MID($EE$2,1,10),1,2)</f>
        <v>1</v>
      </c>
    </row>
    <row r="2231" spans="76:137" x14ac:dyDescent="0.25">
      <c r="BX2231" s="110"/>
      <c r="BY2231" s="113">
        <v>209</v>
      </c>
      <c r="CA2231" s="110"/>
      <c r="EE2231" s="108">
        <f>+IF(MID($J$10,1,10)=MID($EE$2,1,10),3,1)</f>
        <v>3</v>
      </c>
      <c r="EG2231" s="108">
        <f>+IF(MID($J$10,1,10)=MID($EE$2,1,10),3,1)</f>
        <v>3</v>
      </c>
    </row>
    <row r="2232" spans="76:137" x14ac:dyDescent="0.25">
      <c r="BX2232" s="110"/>
      <c r="BY2232" s="113">
        <v>123</v>
      </c>
      <c r="CA2232" s="110"/>
      <c r="EE2232" s="108">
        <f>+IF(MID($J$10,1,10)=MID($EE$2,1,10),3,1)</f>
        <v>3</v>
      </c>
      <c r="EG2232" s="108">
        <f>+IF(MID($J$10,1,10)=MID($EE$2,1,10),3,1)</f>
        <v>3</v>
      </c>
    </row>
    <row r="2233" spans="76:137" x14ac:dyDescent="0.25">
      <c r="BX2233" s="110"/>
      <c r="BY2233" s="113">
        <v>373</v>
      </c>
      <c r="CA2233" s="110"/>
      <c r="EE2233" s="108">
        <f>+IF(MID($J$10,1,10)=MID($EE$2,1,10),3,1)</f>
        <v>3</v>
      </c>
      <c r="EG2233" s="108">
        <f>+IF(MID($J$10,1,10)=MID($EE$2,1,10),3,1)</f>
        <v>3</v>
      </c>
    </row>
    <row r="2234" spans="76:137" x14ac:dyDescent="0.25">
      <c r="BX2234" s="110"/>
      <c r="BY2234" s="113">
        <v>29</v>
      </c>
      <c r="CA2234" s="110"/>
      <c r="EE2234" s="108">
        <f>+IF(MID($J$10,1,10)=MID($EE$2,1,10),0,1)</f>
        <v>0</v>
      </c>
      <c r="EG2234" s="108">
        <f>+IF(MID($J$10,1,10)=MID($EE$2,1,10),0,1)</f>
        <v>0</v>
      </c>
    </row>
    <row r="2235" spans="76:137" x14ac:dyDescent="0.25">
      <c r="BX2235" s="110"/>
      <c r="BY2235" s="113">
        <v>592</v>
      </c>
      <c r="CA2235" s="110"/>
      <c r="EE2235" s="108">
        <f>+IF(MID($J$10,1,10)=MID($EE$2,1,10),1,2)</f>
        <v>1</v>
      </c>
      <c r="EG2235" s="108">
        <f>+IF(MID($J$10,1,10)=MID($EE$2,1,10),1,2)</f>
        <v>1</v>
      </c>
    </row>
    <row r="2236" spans="76:137" x14ac:dyDescent="0.25">
      <c r="BX2236" s="110"/>
      <c r="BY2236" s="113">
        <v>115</v>
      </c>
      <c r="CA2236" s="110"/>
      <c r="EE2236" s="108">
        <f>+IF(MID($J$10,1,10)=MID($EE$2,1,10),3,1)</f>
        <v>3</v>
      </c>
      <c r="EG2236" s="108">
        <f>+IF(MID($J$10,1,10)=MID($EE$2,1,10),3,1)</f>
        <v>3</v>
      </c>
    </row>
    <row r="2237" spans="76:137" x14ac:dyDescent="0.25">
      <c r="BX2237" s="110"/>
      <c r="BY2237" s="113">
        <v>458</v>
      </c>
      <c r="CA2237" s="110"/>
      <c r="EE2237" s="108">
        <f>+IF(MID($J$10,1,10)=MID($EE$2,1,10),3,1)</f>
        <v>3</v>
      </c>
      <c r="EG2237" s="108">
        <f>+IF(MID($J$10,1,10)=MID($EE$2,1,10),3,1)</f>
        <v>3</v>
      </c>
    </row>
    <row r="2238" spans="76:137" x14ac:dyDescent="0.25">
      <c r="BX2238" s="110"/>
      <c r="BY2238" s="113">
        <v>29</v>
      </c>
      <c r="CA2238" s="110"/>
      <c r="EE2238" s="108">
        <f>+IF(MID($J$11,1,10)=MID($EE$3,1,10),0,1)</f>
        <v>0</v>
      </c>
      <c r="EF2238" s="137">
        <v>9</v>
      </c>
      <c r="EG2238" s="108">
        <f>+IF(MID($J$11,1,10)=MID($EE$3,1,10),0,1)</f>
        <v>0</v>
      </c>
    </row>
    <row r="2239" spans="76:137" x14ac:dyDescent="0.25">
      <c r="BX2239" s="110"/>
      <c r="BY2239" s="113">
        <v>415</v>
      </c>
      <c r="CA2239" s="110"/>
      <c r="EE2239" s="108">
        <f>+IF(MID($J$12,1,8)=MID($EE$4,1,8),0,1)</f>
        <v>0</v>
      </c>
      <c r="EG2239" s="108">
        <f>+IF(MID($J$12,1,8)=MID($EE$4,1,8),0,1)</f>
        <v>0</v>
      </c>
    </row>
    <row r="2240" spans="76:137" x14ac:dyDescent="0.25">
      <c r="BX2240" s="110"/>
      <c r="BY2240" s="113">
        <v>122</v>
      </c>
      <c r="CA2240" s="110"/>
      <c r="EE2240" s="108">
        <f>+IF(MID($J$13,1,10)=MID($EE$5,1,10),0,1)</f>
        <v>0</v>
      </c>
      <c r="EF2240" s="137">
        <v>1</v>
      </c>
      <c r="EG2240" s="108">
        <f>+IF(MID($J$13,1,10)=MID($EE$5,1,10),0,1)</f>
        <v>0</v>
      </c>
    </row>
    <row r="2241" spans="76:137" x14ac:dyDescent="0.25">
      <c r="BX2241" s="111"/>
      <c r="BY2241" s="113">
        <v>116</v>
      </c>
      <c r="CA2241" s="111"/>
      <c r="EE2241" s="108">
        <f>+IF(MID($J$14,1,5)=MID($EE$6,1,5),0,1)</f>
        <v>0</v>
      </c>
      <c r="EF2241" s="139">
        <v>40947</v>
      </c>
      <c r="EG2241" s="108">
        <f>+IF(MID($J$14,1,5)=MID($EE$6,1,5),0,1)</f>
        <v>0</v>
      </c>
    </row>
    <row r="2242" spans="76:137" x14ac:dyDescent="0.25">
      <c r="BX2242" s="110"/>
      <c r="BY2242" s="113">
        <v>152</v>
      </c>
      <c r="CA2242" s="110"/>
      <c r="EE2242" s="108">
        <f>+IF(MID($J$10,1,10)=MID($EE$2,1,10),0,1)</f>
        <v>0</v>
      </c>
      <c r="EG2242" s="108">
        <f>+IF(MID($J$10,1,10)=MID($EE$2,1,10),0,1)</f>
        <v>0</v>
      </c>
    </row>
    <row r="2243" spans="76:137" x14ac:dyDescent="0.25">
      <c r="BX2243" s="110"/>
      <c r="BY2243" s="113">
        <v>376</v>
      </c>
      <c r="CA2243" s="110"/>
      <c r="EE2243" s="108">
        <f>+IF(MID($J$11,1,10)=MID($EE$3,1,10),0,1)</f>
        <v>0</v>
      </c>
      <c r="EF2243" s="137">
        <v>10</v>
      </c>
      <c r="EG2243" s="108">
        <f>+IF(MID($J$11,1,10)=MID($EE$3,1,10),0,1)</f>
        <v>0</v>
      </c>
    </row>
    <row r="2244" spans="76:137" x14ac:dyDescent="0.25">
      <c r="BX2244" s="110"/>
      <c r="BY2244" s="108">
        <v>6</v>
      </c>
      <c r="BZ2244" s="139"/>
      <c r="CA2244" s="110"/>
      <c r="EE2244" s="108">
        <f>+IF(MID($J$12,1,8)=MID($EE$4,1,8),0,1)</f>
        <v>0</v>
      </c>
      <c r="EG2244" s="108">
        <f>+IF(MID($J$12,1,8)=MID($EE$4,1,8),0,1)</f>
        <v>0</v>
      </c>
    </row>
    <row r="2245" spans="76:137" x14ac:dyDescent="0.25">
      <c r="BX2245" s="110"/>
      <c r="BY2245" s="108">
        <v>91</v>
      </c>
      <c r="CA2245" s="110"/>
      <c r="EE2245" s="108">
        <f>+IF(MID($J$13,1,10)=MID($EE$5,1,10),3,1)</f>
        <v>3</v>
      </c>
      <c r="EF2245" s="137" t="s">
        <v>247</v>
      </c>
      <c r="EG2245" s="108">
        <f>+IF(MID($J$13,1,10)=MID($EE$5,1,10),3,1)</f>
        <v>3</v>
      </c>
    </row>
    <row r="2246" spans="76:137" x14ac:dyDescent="0.25">
      <c r="BX2246" s="110"/>
      <c r="BY2246" s="113">
        <v>182</v>
      </c>
      <c r="CA2246" s="110"/>
      <c r="EE2246" s="108">
        <f>+IF(MID($J$14,1,5)=MID($EE$6,1,5),0,1)</f>
        <v>0</v>
      </c>
      <c r="EG2246" s="108">
        <f>+IF(MID($J$14,1,5)=MID($EE$6,1,5),0,1)</f>
        <v>0</v>
      </c>
    </row>
    <row r="2247" spans="76:137" x14ac:dyDescent="0.25">
      <c r="BX2247" s="110"/>
      <c r="BY2247" s="113">
        <v>495</v>
      </c>
      <c r="CA2247" s="110"/>
      <c r="EE2247" s="108">
        <f>+IF(MID($J$10,1,10)=MID($EE$2,1,10),2,1)</f>
        <v>2</v>
      </c>
      <c r="EF2247" s="137" t="s">
        <v>244</v>
      </c>
      <c r="EG2247" s="108">
        <f>+IF(MID($J$10,1,10)=MID($EE$2,1,10),2,1)</f>
        <v>2</v>
      </c>
    </row>
    <row r="2248" spans="76:137" x14ac:dyDescent="0.25">
      <c r="BX2248" s="110"/>
      <c r="BY2248" s="113">
        <v>158</v>
      </c>
      <c r="CA2248" s="110"/>
      <c r="EE2248" s="108">
        <f>+IF(MID($J$10,1,10)=MID($EE$2,1,10),4,1)</f>
        <v>4</v>
      </c>
      <c r="EG2248" s="108">
        <f>+IF(MID($J$10,1,10)=MID($EE$2,1,10),4,1)</f>
        <v>4</v>
      </c>
    </row>
    <row r="2249" spans="76:137" x14ac:dyDescent="0.25">
      <c r="BX2249" s="110"/>
      <c r="BY2249" s="113">
        <v>1055</v>
      </c>
      <c r="CA2249" s="110"/>
      <c r="EE2249" s="108">
        <f>+IF(MID($J$11,1,10)=MID($EE$3,1,10),2,1)</f>
        <v>2</v>
      </c>
      <c r="EG2249" s="108">
        <f>+IF(MID($J$11,1,10)=MID($EE$3,1,10),2,1)</f>
        <v>2</v>
      </c>
    </row>
    <row r="2250" spans="76:137" x14ac:dyDescent="0.25">
      <c r="BX2250" s="110"/>
      <c r="BY2250" s="113">
        <v>199</v>
      </c>
      <c r="CA2250" s="110"/>
      <c r="EE2250" s="108">
        <f>+IF(MID($J$10,1,10)=MID($EE$2,1,10),4,1)</f>
        <v>4</v>
      </c>
      <c r="EG2250" s="108">
        <f>+IF(MID($J$10,1,10)=MID($EE$2,1,10),4,1)</f>
        <v>4</v>
      </c>
    </row>
    <row r="2251" spans="76:137" x14ac:dyDescent="0.25">
      <c r="BX2251" s="110"/>
      <c r="BY2251" s="113">
        <v>132</v>
      </c>
      <c r="CA2251" s="110"/>
      <c r="EE2251" s="108">
        <f>+IF(MID($J$10,1,10)=MID($EE$2,1,10),1,2)</f>
        <v>1</v>
      </c>
      <c r="EG2251" s="108">
        <f>+IF(MID($J$10,1,10)=MID($EE$2,1,10),1,2)</f>
        <v>1</v>
      </c>
    </row>
    <row r="2252" spans="76:137" x14ac:dyDescent="0.25">
      <c r="BX2252" s="110"/>
      <c r="BY2252" s="113">
        <v>116</v>
      </c>
      <c r="CA2252" s="110"/>
      <c r="EE2252" s="108">
        <f>+IF(MID($J$10,1,10)=MID($EE$2,1,10),3,1)</f>
        <v>3</v>
      </c>
      <c r="EG2252" s="108">
        <f>+IF(MID($J$10,1,10)=MID($EE$2,1,10),3,1)</f>
        <v>3</v>
      </c>
    </row>
    <row r="2253" spans="76:137" x14ac:dyDescent="0.25">
      <c r="BX2253" s="110"/>
      <c r="BY2253" s="113">
        <v>29</v>
      </c>
      <c r="CA2253" s="110"/>
      <c r="EE2253" s="108">
        <f>+IF(MID($J$10,1,10)=MID($EE$2,1,10),1,2)</f>
        <v>1</v>
      </c>
      <c r="EG2253" s="108">
        <f>+IF(MID($J$10,1,10)=MID($EE$2,1,10),1,2)</f>
        <v>1</v>
      </c>
    </row>
    <row r="2254" spans="76:137" x14ac:dyDescent="0.25">
      <c r="BX2254" s="110"/>
      <c r="BY2254" s="113">
        <v>101</v>
      </c>
      <c r="CA2254" s="110"/>
      <c r="EE2254" s="108">
        <f>+IF(MID($J$11,1,10)=MID($EE$3,1,10),2,1)</f>
        <v>2</v>
      </c>
      <c r="EG2254" s="108">
        <f>+IF(MID($J$11,1,10)=MID($EE$3,1,10),2,1)</f>
        <v>2</v>
      </c>
    </row>
    <row r="2255" spans="76:137" x14ac:dyDescent="0.25">
      <c r="BX2255" s="110"/>
      <c r="BY2255" s="113">
        <v>197</v>
      </c>
      <c r="CA2255" s="110"/>
      <c r="EE2255" s="108">
        <f>+IF(MID($J$10,1,10)=MID($EE$2,1,10),1,2)</f>
        <v>1</v>
      </c>
      <c r="EG2255" s="108">
        <f>+IF(MID($J$10,1,10)=MID($EE$2,1,10),1,2)</f>
        <v>1</v>
      </c>
    </row>
    <row r="2256" spans="76:137" x14ac:dyDescent="0.25">
      <c r="BX2256" s="110"/>
      <c r="BY2256" s="113">
        <v>1059</v>
      </c>
      <c r="CA2256" s="110"/>
      <c r="EE2256" s="108">
        <f>+IF(MID($J$10,1,10)=MID($EE$2,1,10),0,1)</f>
        <v>0</v>
      </c>
      <c r="EG2256" s="108">
        <f>+IF(MID($J$10,1,10)=MID($EE$2,1,10),0,1)</f>
        <v>0</v>
      </c>
    </row>
    <row r="2257" spans="76:137" x14ac:dyDescent="0.25">
      <c r="BX2257" s="110"/>
      <c r="BY2257" s="113">
        <v>173</v>
      </c>
      <c r="CA2257" s="110"/>
      <c r="EE2257" s="108">
        <f>+IF(MID($J$10,1,10)=MID($EE$2,1,10),0,1)</f>
        <v>0</v>
      </c>
      <c r="EG2257" s="108">
        <f>+IF(MID($J$10,1,10)=MID($EE$2,1,10),0,1)</f>
        <v>0</v>
      </c>
    </row>
    <row r="2258" spans="76:137" x14ac:dyDescent="0.25">
      <c r="BX2258" s="110"/>
      <c r="BY2258" s="113">
        <v>945</v>
      </c>
      <c r="CA2258" s="110"/>
      <c r="EE2258" s="108">
        <f>+IF(MID($J$10,1,10)=MID($EE$2,1,10),0,1)</f>
        <v>0</v>
      </c>
      <c r="EG2258" s="108">
        <f>+IF(MID($J$10,1,10)=MID($EE$2,1,10),0,1)</f>
        <v>0</v>
      </c>
    </row>
    <row r="2259" spans="76:137" x14ac:dyDescent="0.25">
      <c r="BX2259" s="110"/>
      <c r="BY2259" s="113">
        <v>130</v>
      </c>
      <c r="CA2259" s="110"/>
      <c r="EE2259" s="108">
        <f>+IF(MID($J$10,1,10)=MID($EE$2,1,10),1,2)</f>
        <v>1</v>
      </c>
      <c r="EG2259" s="108">
        <f>+IF(MID($J$10,1,10)=MID($EE$2,1,10),1,2)</f>
        <v>1</v>
      </c>
    </row>
    <row r="2260" spans="76:137" x14ac:dyDescent="0.25">
      <c r="BX2260" s="110"/>
      <c r="BY2260" s="113">
        <v>415</v>
      </c>
      <c r="CA2260" s="110"/>
      <c r="EE2260" s="108">
        <f>+IF(MID($J$10,1,10)=MID($EE$2,1,10),1,2)</f>
        <v>1</v>
      </c>
      <c r="EG2260" s="108">
        <f>+IF(MID($J$10,1,10)=MID($EE$2,1,10),1,2)</f>
        <v>1</v>
      </c>
    </row>
    <row r="2261" spans="76:137" x14ac:dyDescent="0.25">
      <c r="BX2261" s="110"/>
      <c r="BY2261" s="113">
        <v>174</v>
      </c>
      <c r="CA2261" s="110"/>
      <c r="EE2261" s="108">
        <f>+IF(MID($J$10,1,10)=MID($EE$2,1,10),3,1)</f>
        <v>3</v>
      </c>
      <c r="EG2261" s="108">
        <f>+IF(MID($J$10,1,10)=MID($EE$2,1,10),3,1)</f>
        <v>3</v>
      </c>
    </row>
    <row r="2262" spans="76:137" x14ac:dyDescent="0.25">
      <c r="BX2262" s="110"/>
      <c r="BY2262" s="113">
        <v>262</v>
      </c>
      <c r="CA2262" s="110"/>
      <c r="EE2262" s="108">
        <f>+IF(MID($J$10,1,10)=MID($EE$2,1,10),3,1)</f>
        <v>3</v>
      </c>
      <c r="EG2262" s="108">
        <f>+IF(MID($J$10,1,10)=MID($EE$2,1,10),3,1)</f>
        <v>3</v>
      </c>
    </row>
    <row r="2263" spans="76:137" x14ac:dyDescent="0.25">
      <c r="BX2263" s="110"/>
      <c r="BY2263" s="113">
        <v>180</v>
      </c>
      <c r="CA2263" s="110"/>
      <c r="EE2263" s="108">
        <f>+IF(MID($J$10,1,10)=MID($EE$2,1,10),3,1)</f>
        <v>3</v>
      </c>
      <c r="EG2263" s="108">
        <f>+IF(MID($J$10,1,10)=MID($EE$2,1,10),3,1)</f>
        <v>3</v>
      </c>
    </row>
    <row r="2264" spans="76:137" x14ac:dyDescent="0.25">
      <c r="BX2264" s="110"/>
      <c r="BY2264" s="113">
        <v>421</v>
      </c>
      <c r="CA2264" s="110"/>
      <c r="EE2264" s="108">
        <f>+IF(MID($J$10,1,10)=MID($EE$2,1,10),0,1)</f>
        <v>0</v>
      </c>
      <c r="EG2264" s="108">
        <f>+IF(MID($J$10,1,10)=MID($EE$2,1,10),0,1)</f>
        <v>0</v>
      </c>
    </row>
    <row r="2265" spans="76:137" x14ac:dyDescent="0.25">
      <c r="BX2265" s="110"/>
      <c r="BY2265" s="113">
        <v>124</v>
      </c>
      <c r="CA2265" s="110"/>
      <c r="EE2265" s="108">
        <f>+IF(MID($J$10,1,10)=MID($EE$2,1,10),1,2)</f>
        <v>1</v>
      </c>
      <c r="EG2265" s="108">
        <f>+IF(MID($J$10,1,10)=MID($EE$2,1,10),1,2)</f>
        <v>1</v>
      </c>
    </row>
    <row r="2266" spans="76:137" x14ac:dyDescent="0.25">
      <c r="BX2266" s="110"/>
      <c r="BY2266" s="113">
        <v>934</v>
      </c>
      <c r="CA2266" s="110"/>
      <c r="EE2266" s="108">
        <f>+IF(MID($J$10,1,10)=MID($EE$2,1,10),3,1)</f>
        <v>3</v>
      </c>
      <c r="EG2266" s="108">
        <f>+IF(MID($J$10,1,10)=MID($EE$2,1,10),3,1)</f>
        <v>3</v>
      </c>
    </row>
    <row r="2267" spans="76:137" x14ac:dyDescent="0.25">
      <c r="BX2267" s="110"/>
      <c r="BY2267" s="113">
        <v>127</v>
      </c>
      <c r="CA2267" s="110"/>
      <c r="EE2267" s="108">
        <f>+IF(MID($J$10,1,10)=MID($EE$2,1,10),3,1)</f>
        <v>3</v>
      </c>
      <c r="EG2267" s="108">
        <f>+IF(MID($J$10,1,10)=MID($EE$2,1,10),3,1)</f>
        <v>3</v>
      </c>
    </row>
    <row r="2268" spans="76:137" x14ac:dyDescent="0.25">
      <c r="BX2268" s="110"/>
      <c r="BY2268" s="113">
        <v>585</v>
      </c>
      <c r="CA2268" s="110"/>
      <c r="EE2268" s="108">
        <f>+IF(MID($J$10,1,10)=MID($EE$2,1,10),0,1)</f>
        <v>0</v>
      </c>
      <c r="EG2268" s="108">
        <f>+IF(MID($J$10,1,10)=MID($EE$2,1,10),0,1)</f>
        <v>0</v>
      </c>
    </row>
    <row r="2269" spans="76:137" x14ac:dyDescent="0.25">
      <c r="BX2269" s="110"/>
      <c r="BY2269" s="113">
        <v>610</v>
      </c>
      <c r="CA2269" s="110"/>
      <c r="EE2269" s="108">
        <f>+IF(MID($J$10,1,10)=MID($EE$2,1,10),3,1)</f>
        <v>3</v>
      </c>
      <c r="EG2269" s="108">
        <f>+IF(MID($J$10,1,10)=MID($EE$2,1,10),3,1)</f>
        <v>3</v>
      </c>
    </row>
    <row r="2270" spans="76:137" x14ac:dyDescent="0.25">
      <c r="BX2270" s="110"/>
      <c r="BY2270" s="113">
        <v>170</v>
      </c>
      <c r="CA2270" s="110"/>
      <c r="EE2270" s="108">
        <f>+IF(MID($J$10,1,10)=MID($EE$2,1,10),3,1)</f>
        <v>3</v>
      </c>
      <c r="EG2270" s="108">
        <f>+IF(MID($J$10,1,10)=MID($EE$2,1,10),3,1)</f>
        <v>3</v>
      </c>
    </row>
    <row r="2271" spans="76:137" x14ac:dyDescent="0.25">
      <c r="BX2271" s="110"/>
      <c r="BY2271" s="113">
        <v>432</v>
      </c>
      <c r="CA2271" s="110"/>
      <c r="EE2271" s="108">
        <f>+IF(MID($J$10,1,10)=MID($EE$2,1,10),3,1)</f>
        <v>3</v>
      </c>
      <c r="EG2271" s="108">
        <f>+IF(MID($J$10,1,10)=MID($EE$2,1,10),3,1)</f>
        <v>3</v>
      </c>
    </row>
    <row r="2272" spans="76:137" x14ac:dyDescent="0.25">
      <c r="BX2272" s="110"/>
      <c r="BY2272" s="113">
        <v>187</v>
      </c>
      <c r="CA2272" s="110"/>
      <c r="EE2272" s="108">
        <f>+IF(MID($J$11,1,10)=MID($EE$3,1,10),2,1)</f>
        <v>2</v>
      </c>
      <c r="EG2272" s="108">
        <f>+IF(MID($J$11,1,10)=MID($EE$3,1,10),2,1)</f>
        <v>2</v>
      </c>
    </row>
    <row r="2273" spans="76:137" x14ac:dyDescent="0.25">
      <c r="BX2273" s="110"/>
      <c r="BY2273" s="113">
        <v>779</v>
      </c>
      <c r="CA2273" s="110"/>
      <c r="EE2273" s="108">
        <f>+IF(MID($J$10,1,10)=MID($EE$2,1,10),4,1)</f>
        <v>4</v>
      </c>
      <c r="EG2273" s="108">
        <f>+IF(MID($J$10,1,10)=MID($EE$2,1,10),4,1)</f>
        <v>4</v>
      </c>
    </row>
    <row r="2274" spans="76:137" x14ac:dyDescent="0.25">
      <c r="BX2274" s="110"/>
      <c r="BY2274" s="113">
        <v>202</v>
      </c>
      <c r="CA2274" s="110"/>
      <c r="EE2274" s="108">
        <f>+IF(MID($J$10,1,10)=MID($EE$2,1,10),0,1)</f>
        <v>0</v>
      </c>
      <c r="EG2274" s="108">
        <f>+IF(MID($J$10,1,10)=MID($EE$2,1,10),0,1)</f>
        <v>0</v>
      </c>
    </row>
    <row r="2275" spans="76:137" x14ac:dyDescent="0.25">
      <c r="BX2275" s="110"/>
      <c r="BY2275" s="113">
        <v>103</v>
      </c>
      <c r="CA2275" s="110"/>
      <c r="EE2275" s="108">
        <f>+IF(MID($J$11,1,10)=MID($EE$3,1,10),2,1)</f>
        <v>2</v>
      </c>
      <c r="EG2275" s="108">
        <f>+IF(MID($J$11,1,10)=MID($EE$3,1,10),2,1)</f>
        <v>2</v>
      </c>
    </row>
    <row r="2276" spans="76:137" x14ac:dyDescent="0.25">
      <c r="BX2276" s="110"/>
      <c r="BY2276" s="113">
        <v>186</v>
      </c>
      <c r="CA2276" s="110"/>
      <c r="EE2276" s="108">
        <f>+IF(MID($J$11,1,10)=MID($EE$3,1,10),2,1)</f>
        <v>2</v>
      </c>
      <c r="EG2276" s="108">
        <f>+IF(MID($J$11,1,10)=MID($EE$3,1,10),2,1)</f>
        <v>2</v>
      </c>
    </row>
    <row r="2277" spans="76:137" x14ac:dyDescent="0.25">
      <c r="BX2277" s="110"/>
      <c r="BY2277" s="113">
        <v>985</v>
      </c>
      <c r="CA2277" s="110"/>
      <c r="EE2277" s="108">
        <f>+IF(MID($J$10,1,10)=MID($EE$2,1,10),4,1)</f>
        <v>4</v>
      </c>
      <c r="EG2277" s="108">
        <f>+IF(MID($J$10,1,10)=MID($EE$2,1,10),4,1)</f>
        <v>4</v>
      </c>
    </row>
    <row r="2278" spans="76:137" x14ac:dyDescent="0.25">
      <c r="BX2278" s="110"/>
      <c r="BY2278" s="113">
        <v>151</v>
      </c>
      <c r="CA2278" s="110"/>
      <c r="EE2278" s="108">
        <f>+IF(MID($J$11,1,10)=MID($EE$3,1,10),2,1)</f>
        <v>2</v>
      </c>
      <c r="EG2278" s="108">
        <f>+IF(MID($J$11,1,10)=MID($EE$3,1,10),2,1)</f>
        <v>2</v>
      </c>
    </row>
    <row r="2279" spans="76:137" x14ac:dyDescent="0.25">
      <c r="BX2279" s="110"/>
      <c r="BY2279" s="113">
        <v>992</v>
      </c>
      <c r="CA2279" s="110"/>
      <c r="EE2279" s="108">
        <f>+IF(MID($J$10,1,10)=MID($EE$2,1,10),4,1)</f>
        <v>4</v>
      </c>
      <c r="EG2279" s="108">
        <f>+IF(MID($J$10,1,10)=MID($EE$2,1,10),4,1)</f>
        <v>4</v>
      </c>
    </row>
    <row r="2280" spans="76:137" x14ac:dyDescent="0.25">
      <c r="BX2280" s="110"/>
      <c r="BY2280" s="113">
        <v>162</v>
      </c>
      <c r="CA2280" s="110"/>
      <c r="EE2280" s="108">
        <f>+IF(MID($J$10,1,10)=MID($EE$2,1,10),1,2)</f>
        <v>1</v>
      </c>
      <c r="EG2280" s="108">
        <f>+IF(MID($J$10,1,10)=MID($EE$2,1,10),1,2)</f>
        <v>1</v>
      </c>
    </row>
    <row r="2281" spans="76:137" x14ac:dyDescent="0.25">
      <c r="BX2281" s="110"/>
      <c r="BY2281" s="113">
        <v>135</v>
      </c>
      <c r="CA2281" s="110"/>
      <c r="EE2281" s="108">
        <f>+IF(MID($J$10,1,10)=MID($EE$2,1,10),3,1)</f>
        <v>3</v>
      </c>
      <c r="EG2281" s="108">
        <f>+IF(MID($J$10,1,10)=MID($EE$2,1,10),3,1)</f>
        <v>3</v>
      </c>
    </row>
    <row r="2282" spans="76:137" x14ac:dyDescent="0.25">
      <c r="BX2282" s="110"/>
      <c r="BY2282" s="113">
        <v>202</v>
      </c>
      <c r="CA2282" s="110"/>
      <c r="EE2282" s="108">
        <f>+IF(MID($J$10,1,10)=MID($EE$2,1,10),1,2)</f>
        <v>1</v>
      </c>
      <c r="EG2282" s="108">
        <f>+IF(MID($J$10,1,10)=MID($EE$2,1,10),1,2)</f>
        <v>1</v>
      </c>
    </row>
    <row r="2283" spans="76:137" x14ac:dyDescent="0.25">
      <c r="BX2283" s="110"/>
      <c r="BY2283" s="113">
        <v>543</v>
      </c>
      <c r="CA2283" s="110"/>
      <c r="EE2283" s="108">
        <f>+IF(MID($J$11,1,10)=MID($EE$3,1,10),2,1)</f>
        <v>2</v>
      </c>
      <c r="EG2283" s="108">
        <f>+IF(MID($J$11,1,10)=MID($EE$3,1,10),2,1)</f>
        <v>2</v>
      </c>
    </row>
    <row r="2284" spans="76:137" x14ac:dyDescent="0.25">
      <c r="BX2284" s="110"/>
      <c r="BY2284" s="113">
        <v>190</v>
      </c>
      <c r="CA2284" s="110"/>
      <c r="EE2284" s="108">
        <f>+IF(MID($J$10,1,10)=MID($EE$2,1,10),1,2)</f>
        <v>1</v>
      </c>
      <c r="EG2284" s="108">
        <f>+IF(MID($J$10,1,10)=MID($EE$2,1,10),1,2)</f>
        <v>1</v>
      </c>
    </row>
    <row r="2285" spans="76:137" x14ac:dyDescent="0.25">
      <c r="BX2285" s="110"/>
      <c r="BY2285" s="113">
        <v>115</v>
      </c>
      <c r="CA2285" s="110"/>
      <c r="EE2285" s="108">
        <f>+IF(MID($J$10,1,10)=MID($EE$2,1,10),0,1)</f>
        <v>0</v>
      </c>
      <c r="EG2285" s="108">
        <f>+IF(MID($J$10,1,10)=MID($EE$2,1,10),0,1)</f>
        <v>0</v>
      </c>
    </row>
    <row r="2286" spans="76:137" x14ac:dyDescent="0.25">
      <c r="BX2286" s="110"/>
      <c r="BY2286" s="113">
        <v>147</v>
      </c>
      <c r="CA2286" s="110"/>
      <c r="EE2286" s="108">
        <f>+IF(MID($J$10,1,10)=MID($EE$2,1,10),0,1)</f>
        <v>0</v>
      </c>
      <c r="EG2286" s="108">
        <f>+IF(MID($J$10,1,10)=MID($EE$2,1,10),0,1)</f>
        <v>0</v>
      </c>
    </row>
    <row r="2287" spans="76:137" x14ac:dyDescent="0.25">
      <c r="BX2287" s="110"/>
      <c r="BY2287" s="113">
        <v>1095</v>
      </c>
      <c r="CA2287" s="110"/>
      <c r="EE2287" s="108">
        <f>+IF(MID($J$10,1,10)=MID($EE$2,1,10),0,1)</f>
        <v>0</v>
      </c>
      <c r="EG2287" s="108">
        <f>+IF(MID($J$10,1,10)=MID($EE$2,1,10),0,1)</f>
        <v>0</v>
      </c>
    </row>
    <row r="2288" spans="76:137" x14ac:dyDescent="0.25">
      <c r="BX2288" s="110"/>
      <c r="BY2288" s="113">
        <v>190</v>
      </c>
      <c r="CA2288" s="110"/>
      <c r="EE2288" s="108">
        <f>+IF(MID($J$10,1,10)=MID($EE$2,1,10),1,2)</f>
        <v>1</v>
      </c>
      <c r="EG2288" s="108">
        <f>+IF(MID($J$10,1,10)=MID($EE$2,1,10),1,2)</f>
        <v>1</v>
      </c>
    </row>
    <row r="2289" spans="76:137" x14ac:dyDescent="0.25">
      <c r="BX2289" s="110"/>
      <c r="BY2289" s="108">
        <v>91</v>
      </c>
      <c r="CA2289" s="110"/>
      <c r="EE2289" s="108">
        <f>+IF(MID($J$10,1,10)=MID($EE$2,1,10),1,2)</f>
        <v>1</v>
      </c>
      <c r="EG2289" s="108">
        <f>+IF(MID($J$10,1,10)=MID($EE$2,1,10),1,2)</f>
        <v>1</v>
      </c>
    </row>
    <row r="2290" spans="76:137" x14ac:dyDescent="0.25">
      <c r="BX2290" s="110"/>
      <c r="BY2290" s="108">
        <v>6</v>
      </c>
      <c r="BZ2290" s="139"/>
      <c r="CA2290" s="110"/>
      <c r="EE2290" s="108">
        <f>+IF(MID($J$10,1,10)=MID($EE$2,1,10),3,1)</f>
        <v>3</v>
      </c>
      <c r="EG2290" s="108">
        <f>+IF(MID($J$10,1,10)=MID($EE$2,1,10),3,1)</f>
        <v>3</v>
      </c>
    </row>
    <row r="2291" spans="76:137" x14ac:dyDescent="0.25">
      <c r="BX2291" s="110"/>
      <c r="BY2291" s="113">
        <v>1166</v>
      </c>
      <c r="CA2291" s="110"/>
      <c r="EE2291" s="108">
        <f>+IF(MID($J$10,1,10)=MID($EE$2,1,10),3,1)</f>
        <v>3</v>
      </c>
      <c r="EG2291" s="108">
        <f>+IF(MID($J$10,1,10)=MID($EE$2,1,10),3,1)</f>
        <v>3</v>
      </c>
    </row>
    <row r="2292" spans="76:137" x14ac:dyDescent="0.25">
      <c r="BX2292" s="110"/>
      <c r="BY2292" s="113">
        <v>728</v>
      </c>
      <c r="CA2292" s="110"/>
      <c r="EE2292" s="108">
        <f>+IF(MID($J$10,1,10)=MID($EE$2,1,10),1,1)</f>
        <v>1</v>
      </c>
      <c r="EF2292" s="137" t="s">
        <v>226</v>
      </c>
      <c r="EG2292" s="108">
        <f>+IF(MID($J$10,1,10)=MID($EE$2,1,10),1,1)</f>
        <v>1</v>
      </c>
    </row>
    <row r="2293" spans="76:137" x14ac:dyDescent="0.25">
      <c r="BX2293" s="110"/>
      <c r="BY2293" s="113">
        <v>111</v>
      </c>
      <c r="CA2293" s="110"/>
      <c r="EE2293" s="108">
        <f>+IF(MID($J$10,1,10)=MID($EE$2,1,10),0,1)</f>
        <v>0</v>
      </c>
      <c r="EG2293" s="108">
        <f>+IF(MID($J$10,1,10)=MID($EE$2,1,10),0,1)</f>
        <v>0</v>
      </c>
    </row>
    <row r="2294" spans="76:137" x14ac:dyDescent="0.25">
      <c r="BX2294" s="110"/>
      <c r="BY2294" s="113">
        <v>949</v>
      </c>
      <c r="CA2294" s="110"/>
      <c r="EE2294" s="108">
        <f>+IF(MID($J$10,1,10)=MID($EE$2,1,10),1,2)</f>
        <v>1</v>
      </c>
      <c r="EG2294" s="108">
        <f>+IF(MID($J$10,1,10)=MID($EE$2,1,10),1,2)</f>
        <v>1</v>
      </c>
    </row>
    <row r="2295" spans="76:137" x14ac:dyDescent="0.25">
      <c r="BX2295" s="110"/>
      <c r="BY2295" s="113">
        <v>164</v>
      </c>
      <c r="CA2295" s="110"/>
      <c r="EE2295" s="108">
        <f>+IF(MID($J$10,1,10)=MID($EE$2,1,10),3,1)</f>
        <v>3</v>
      </c>
      <c r="EG2295" s="108">
        <f>+IF(MID($J$10,1,10)=MID($EE$2,1,10),3,1)</f>
        <v>3</v>
      </c>
    </row>
    <row r="2296" spans="76:137" x14ac:dyDescent="0.25">
      <c r="BX2296" s="110"/>
      <c r="BY2296" s="113">
        <v>546</v>
      </c>
      <c r="CA2296" s="110"/>
      <c r="EE2296" s="108">
        <f>+IF(MID($J$10,1,10)=MID($EE$2,1,10),3,1)</f>
        <v>3</v>
      </c>
      <c r="EG2296" s="108">
        <f>+IF(MID($J$10,1,10)=MID($EE$2,1,10),3,1)</f>
        <v>3</v>
      </c>
    </row>
    <row r="2297" spans="76:137" x14ac:dyDescent="0.25">
      <c r="BX2297" s="110"/>
      <c r="BY2297" s="113">
        <v>166</v>
      </c>
      <c r="CA2297" s="110"/>
      <c r="EE2297" s="108">
        <f>+IF(MID($J$10,1,10)=MID($EE$2,1,10),0,1)</f>
        <v>0</v>
      </c>
      <c r="EG2297" s="108">
        <f>+IF(MID($J$10,1,10)=MID($EE$2,1,10),0,1)</f>
        <v>0</v>
      </c>
    </row>
    <row r="2298" spans="76:137" x14ac:dyDescent="0.25">
      <c r="BX2298" s="110"/>
      <c r="BY2298" s="113">
        <v>366</v>
      </c>
      <c r="CA2298" s="110"/>
      <c r="EE2298" s="108">
        <f>+IF(MID($J$10,1,10)=MID($EE$2,1,10),3,1)</f>
        <v>3</v>
      </c>
      <c r="EG2298" s="108">
        <f>+IF(MID($J$10,1,10)=MID($EE$2,1,10),3,1)</f>
        <v>3</v>
      </c>
    </row>
    <row r="2299" spans="76:137" x14ac:dyDescent="0.25">
      <c r="BX2299" s="110"/>
      <c r="BY2299" s="113">
        <v>182</v>
      </c>
      <c r="CA2299" s="110"/>
      <c r="EE2299" s="108">
        <f>+IF(MID($J$10,1,10)=MID($EE$2,1,10),3,1)</f>
        <v>3</v>
      </c>
      <c r="EG2299" s="108">
        <f>+IF(MID($J$10,1,10)=MID($EE$2,1,10),3,1)</f>
        <v>3</v>
      </c>
    </row>
    <row r="2300" spans="76:137" x14ac:dyDescent="0.25">
      <c r="BX2300" s="110"/>
      <c r="BY2300" s="113">
        <v>155</v>
      </c>
      <c r="CA2300" s="110"/>
      <c r="EE2300" s="108">
        <f>+IF(MID($J$10,1,10)=MID($EE$2,1,10),3,1)</f>
        <v>3</v>
      </c>
      <c r="EG2300" s="108">
        <f>+IF(MID($J$10,1,10)=MID($EE$2,1,10),3,1)</f>
        <v>3</v>
      </c>
    </row>
    <row r="2301" spans="76:137" x14ac:dyDescent="0.25">
      <c r="BX2301" s="110"/>
      <c r="BY2301" s="113">
        <v>155</v>
      </c>
      <c r="CA2301" s="110"/>
      <c r="EE2301" s="108">
        <f>+IF(MID($J$10,1,10)=MID($EE$2,1,10),1,2)</f>
        <v>1</v>
      </c>
      <c r="EG2301" s="108">
        <f>+IF(MID($J$10,1,10)=MID($EE$2,1,10),1,2)</f>
        <v>1</v>
      </c>
    </row>
    <row r="2302" spans="76:137" x14ac:dyDescent="0.25">
      <c r="BX2302" s="110"/>
      <c r="BY2302" s="113">
        <v>947</v>
      </c>
      <c r="CA2302" s="110"/>
      <c r="EE2302" s="108">
        <f>+IF(MID($J$11,1,10)=MID($EE$3,1,10),2,1)</f>
        <v>2</v>
      </c>
      <c r="EG2302" s="108">
        <f>+IF(MID($J$11,1,10)=MID($EE$3,1,10),2,1)</f>
        <v>2</v>
      </c>
    </row>
    <row r="2303" spans="76:137" x14ac:dyDescent="0.25">
      <c r="BX2303" s="110"/>
      <c r="BY2303" s="113">
        <v>130</v>
      </c>
      <c r="CA2303" s="110"/>
      <c r="EE2303" s="108">
        <f>+IF(MID($J$10,1,10)=MID($EE$2,1,10),4,1)</f>
        <v>4</v>
      </c>
      <c r="EG2303" s="108">
        <f>+IF(MID($J$10,1,10)=MID($EE$2,1,10),4,1)</f>
        <v>4</v>
      </c>
    </row>
    <row r="2304" spans="76:137" x14ac:dyDescent="0.25">
      <c r="BX2304" s="110"/>
      <c r="BY2304" s="113">
        <v>168</v>
      </c>
      <c r="CA2304" s="110"/>
      <c r="EE2304" s="108">
        <f>+IF(MID($J$10,1,10)=MID($EE$2,1,10),0,1)</f>
        <v>0</v>
      </c>
      <c r="EG2304" s="108">
        <f>+IF(MID($J$10,1,10)=MID($EE$2,1,10),0,1)</f>
        <v>0</v>
      </c>
    </row>
    <row r="2305" spans="76:137" x14ac:dyDescent="0.25">
      <c r="BX2305" s="110"/>
      <c r="BY2305" s="113">
        <v>119</v>
      </c>
      <c r="CA2305" s="110"/>
      <c r="EE2305" s="108">
        <f>+IF(MID($J$11,1,10)=MID($EE$3,1,10),2,1)</f>
        <v>2</v>
      </c>
      <c r="EG2305" s="108">
        <f>+IF(MID($J$11,1,10)=MID($EE$3,1,10),2,1)</f>
        <v>2</v>
      </c>
    </row>
    <row r="2306" spans="76:137" x14ac:dyDescent="0.25">
      <c r="BX2306" s="110"/>
      <c r="BY2306" s="113">
        <v>574</v>
      </c>
      <c r="CA2306" s="110"/>
      <c r="EE2306" s="108">
        <f>+IF(MID($J$11,1,10)=MID($EE$3,1,10),2,1)</f>
        <v>2</v>
      </c>
      <c r="EG2306" s="108">
        <f>+IF(MID($J$11,1,10)=MID($EE$3,1,10),2,1)</f>
        <v>2</v>
      </c>
    </row>
    <row r="2307" spans="76:137" x14ac:dyDescent="0.25">
      <c r="BX2307" s="110"/>
      <c r="BY2307" s="113">
        <v>170</v>
      </c>
      <c r="CA2307" s="110"/>
      <c r="EE2307" s="108">
        <f>+IF(MID($J$10,1,10)=MID($EE$2,1,10),4,1)</f>
        <v>4</v>
      </c>
      <c r="EG2307" s="108">
        <f>+IF(MID($J$10,1,10)=MID($EE$2,1,10),4,1)</f>
        <v>4</v>
      </c>
    </row>
    <row r="2308" spans="76:137" x14ac:dyDescent="0.25">
      <c r="BX2308" s="110"/>
      <c r="BY2308" s="113">
        <v>847</v>
      </c>
      <c r="CA2308" s="110"/>
      <c r="EE2308" s="108">
        <f>+IF(MID($J$11,1,10)=MID($EE$3,1,10),2,1)</f>
        <v>2</v>
      </c>
      <c r="EG2308" s="108">
        <f>+IF(MID($J$11,1,10)=MID($EE$3,1,10),2,1)</f>
        <v>2</v>
      </c>
    </row>
    <row r="2309" spans="76:137" x14ac:dyDescent="0.25">
      <c r="BX2309" s="110"/>
      <c r="BY2309" s="113">
        <v>126</v>
      </c>
      <c r="CA2309" s="110"/>
      <c r="EE2309" s="108">
        <f>+IF(MID($J$10,1,10)=MID($EE$2,1,10),4,1)</f>
        <v>4</v>
      </c>
      <c r="EG2309" s="108">
        <f>+IF(MID($J$10,1,10)=MID($EE$2,1,10),4,1)</f>
        <v>4</v>
      </c>
    </row>
    <row r="2310" spans="76:137" x14ac:dyDescent="0.25">
      <c r="BX2310" s="110"/>
      <c r="BY2310" s="113">
        <v>1021</v>
      </c>
      <c r="CA2310" s="110"/>
      <c r="EE2310" s="108">
        <f>+IF(MID($J$10,1,10)=MID($EE$2,1,10),1,2)</f>
        <v>1</v>
      </c>
      <c r="EG2310" s="108">
        <f>+IF(MID($J$10,1,10)=MID($EE$2,1,10),1,2)</f>
        <v>1</v>
      </c>
    </row>
    <row r="2311" spans="76:137" x14ac:dyDescent="0.25">
      <c r="BX2311" s="110"/>
      <c r="BY2311" s="113">
        <v>180</v>
      </c>
      <c r="CA2311" s="110"/>
      <c r="EE2311" s="108">
        <f>+IF(MID($J$10,1,10)=MID($EE$2,1,10),3,1)</f>
        <v>3</v>
      </c>
      <c r="EG2311" s="108">
        <f>+IF(MID($J$10,1,10)=MID($EE$2,1,10),3,1)</f>
        <v>3</v>
      </c>
    </row>
    <row r="2312" spans="76:137" x14ac:dyDescent="0.25">
      <c r="BX2312" s="110"/>
      <c r="BY2312" s="113">
        <v>275</v>
      </c>
      <c r="CA2312" s="110"/>
      <c r="EE2312" s="108">
        <f>+IF(MID($J$10,1,10)=MID($EE$2,1,10),1,2)</f>
        <v>1</v>
      </c>
      <c r="EG2312" s="108">
        <f>+IF(MID($J$10,1,10)=MID($EE$2,1,10),1,2)</f>
        <v>1</v>
      </c>
    </row>
    <row r="2313" spans="76:137" x14ac:dyDescent="0.25">
      <c r="BX2313" s="110"/>
      <c r="CA2313" s="110"/>
      <c r="EE2313" s="108">
        <f>+IF(MID($J$11,1,10)=MID($EE$3,1,10),2,1)</f>
        <v>2</v>
      </c>
      <c r="EG2313" s="108">
        <f>+IF(MID($J$11,1,10)=MID($EE$3,1,10),2,1)</f>
        <v>2</v>
      </c>
    </row>
    <row r="2314" spans="76:137" x14ac:dyDescent="0.25">
      <c r="BX2314" s="110"/>
      <c r="CA2314" s="110"/>
      <c r="EE2314" s="108">
        <f>+IF(MID($J$10,1,10)=MID($EE$2,1,10),1,2)</f>
        <v>1</v>
      </c>
      <c r="EG2314" s="108">
        <f>+IF(MID($J$10,1,10)=MID($EE$2,1,10),1,2)</f>
        <v>1</v>
      </c>
    </row>
    <row r="2315" spans="76:137" x14ac:dyDescent="0.25">
      <c r="BX2315" s="110"/>
      <c r="CA2315" s="110"/>
      <c r="EE2315" s="108">
        <f>+IF(MID($J$10,1,10)=MID($EE$2,1,10),0,1)</f>
        <v>0</v>
      </c>
      <c r="EG2315" s="108">
        <f>+IF(MID($J$10,1,10)=MID($EE$2,1,10),0,1)</f>
        <v>0</v>
      </c>
    </row>
    <row r="2316" spans="76:137" x14ac:dyDescent="0.25">
      <c r="BX2316" s="110"/>
      <c r="CA2316" s="110"/>
      <c r="EE2316" s="108">
        <f>+IF(MID($J$14,1,5)=MID($EE$6,1,5),0,1)</f>
        <v>0</v>
      </c>
      <c r="EF2316" s="137">
        <v>10</v>
      </c>
      <c r="EG2316" s="108">
        <f>+IF(MID($J$14,1,5)=MID($EE$6,1,5),0,1)</f>
        <v>0</v>
      </c>
    </row>
    <row r="2317" spans="76:137" x14ac:dyDescent="0.25">
      <c r="BX2317" s="110"/>
      <c r="CA2317" s="110"/>
      <c r="EE2317" s="108">
        <f>+IF(MID($J$10,1,10)=MID($EE$2,1,10),0,1)</f>
        <v>0</v>
      </c>
      <c r="EF2317" s="137">
        <v>5</v>
      </c>
      <c r="EG2317" s="108">
        <f>+IF(MID($J$10,1,10)=MID($EE$2,1,10),0,1)</f>
        <v>0</v>
      </c>
    </row>
    <row r="2318" spans="76:137" x14ac:dyDescent="0.25">
      <c r="BX2318" s="110"/>
      <c r="CA2318" s="110"/>
      <c r="EE2318" s="108">
        <f>+IF(MID($J$10,1,10)=MID($EE$2,1,10),1,2)</f>
        <v>1</v>
      </c>
      <c r="EG2318" s="108">
        <f>+IF(MID($J$10,1,10)=MID($EE$2,1,10),1,2)</f>
        <v>1</v>
      </c>
    </row>
    <row r="2319" spans="76:137" x14ac:dyDescent="0.25">
      <c r="BX2319" s="110"/>
      <c r="CA2319" s="110"/>
      <c r="EE2319" s="108">
        <f>+IF(MID($J$10,1,10)=MID($EE$2,1,10),1,2)</f>
        <v>1</v>
      </c>
      <c r="EG2319" s="108">
        <f>+IF(MID($J$10,1,10)=MID($EE$2,1,10),1,2)</f>
        <v>1</v>
      </c>
    </row>
    <row r="2320" spans="76:137" x14ac:dyDescent="0.25">
      <c r="BX2320" s="110"/>
      <c r="CA2320" s="110"/>
      <c r="EE2320" s="108">
        <f>+IF(MID($J$10,1,10)=MID($EE$2,1,10),3,1)</f>
        <v>3</v>
      </c>
      <c r="EG2320" s="108">
        <f>+IF(MID($J$10,1,10)=MID($EE$2,1,10),3,1)</f>
        <v>3</v>
      </c>
    </row>
    <row r="2321" spans="76:137" x14ac:dyDescent="0.25">
      <c r="BX2321" s="110"/>
      <c r="CA2321" s="110"/>
      <c r="EE2321" s="108">
        <f>+IF(MID($J$10,1,10)=MID($EE$2,1,10),3,1)</f>
        <v>3</v>
      </c>
      <c r="EG2321" s="108">
        <f>+IF(MID($J$10,1,10)=MID($EE$2,1,10),3,1)</f>
        <v>3</v>
      </c>
    </row>
    <row r="2322" spans="76:137" x14ac:dyDescent="0.25">
      <c r="BX2322" s="110"/>
      <c r="CA2322" s="110"/>
      <c r="EE2322" s="108">
        <f>+IF(MID($J$10,1,10)=MID($EE$2,1,10),3,1)</f>
        <v>3</v>
      </c>
      <c r="EG2322" s="108">
        <f>+IF(MID($J$10,1,10)=MID($EE$2,1,10),3,1)</f>
        <v>3</v>
      </c>
    </row>
    <row r="2323" spans="76:137" x14ac:dyDescent="0.25">
      <c r="BX2323" s="110"/>
      <c r="CA2323" s="110"/>
      <c r="EE2323" s="108">
        <f>+IF(MID($J$10,1,10)=MID($EE$2,1,10),0,1)</f>
        <v>0</v>
      </c>
      <c r="EG2323" s="108">
        <f>+IF(MID($J$10,1,10)=MID($EE$2,1,10),0,1)</f>
        <v>0</v>
      </c>
    </row>
    <row r="2324" spans="76:137" x14ac:dyDescent="0.25">
      <c r="BX2324" s="110"/>
      <c r="CA2324" s="110"/>
      <c r="EE2324" s="108">
        <f>+IF(MID($J$10,1,10)=MID($EE$2,1,10),1,2)</f>
        <v>1</v>
      </c>
      <c r="EG2324" s="108">
        <f>+IF(MID($J$10,1,10)=MID($EE$2,1,10),1,2)</f>
        <v>1</v>
      </c>
    </row>
    <row r="2325" spans="76:137" x14ac:dyDescent="0.25">
      <c r="BX2325" s="110"/>
      <c r="CA2325" s="110"/>
      <c r="EE2325" s="108">
        <f>+IF(MID($J$10,1,10)=MID($EE$2,1,10),3,1)</f>
        <v>3</v>
      </c>
      <c r="EG2325" s="108">
        <f>+IF(MID($J$10,1,10)=MID($EE$2,1,10),3,1)</f>
        <v>3</v>
      </c>
    </row>
    <row r="2326" spans="76:137" x14ac:dyDescent="0.25">
      <c r="BX2326" s="110"/>
      <c r="CA2326" s="110"/>
      <c r="EE2326" s="108">
        <f>+IF(MID($J$10,1,10)=MID($EE$2,1,10),3,1)</f>
        <v>3</v>
      </c>
      <c r="EG2326" s="108">
        <f>+IF(MID($J$10,1,10)=MID($EE$2,1,10),3,1)</f>
        <v>3</v>
      </c>
    </row>
    <row r="2327" spans="76:137" x14ac:dyDescent="0.25">
      <c r="BX2327" s="110"/>
      <c r="CA2327" s="110"/>
      <c r="EE2327" s="108">
        <f>+IF(MID($J$10,1,10)=MID($EE$2,1,10),0,1)</f>
        <v>0</v>
      </c>
      <c r="EG2327" s="108">
        <f>+IF(MID($J$10,1,10)=MID($EE$2,1,10),0,1)</f>
        <v>0</v>
      </c>
    </row>
    <row r="2328" spans="76:137" x14ac:dyDescent="0.25">
      <c r="BX2328" s="110"/>
      <c r="CA2328" s="110"/>
      <c r="EE2328" s="108">
        <f>+IF(MID($J$10,1,10)=MID($EE$2,1,10),3,1)</f>
        <v>3</v>
      </c>
      <c r="EG2328" s="108">
        <f>+IF(MID($J$10,1,10)=MID($EE$2,1,10),3,1)</f>
        <v>3</v>
      </c>
    </row>
    <row r="2329" spans="76:137" x14ac:dyDescent="0.25">
      <c r="BX2329" s="110"/>
      <c r="CA2329" s="110"/>
      <c r="EE2329" s="108">
        <f>+IF(MID($J$11,1,10)=MID($EE$3,1,10),2,1)</f>
        <v>2</v>
      </c>
      <c r="EG2329" s="108">
        <f>+IF(MID($J$11,1,10)=MID($EE$3,1,10),2,1)</f>
        <v>2</v>
      </c>
    </row>
    <row r="2330" spans="76:137" x14ac:dyDescent="0.25">
      <c r="BX2330" s="110"/>
      <c r="CA2330" s="110"/>
      <c r="EE2330" s="108">
        <f>+IF(MID($J$10,1,10)=MID($EE$2,1,10),4,1)</f>
        <v>4</v>
      </c>
      <c r="EG2330" s="108">
        <f>+IF(MID($J$10,1,10)=MID($EE$2,1,10),4,1)</f>
        <v>4</v>
      </c>
    </row>
    <row r="2331" spans="76:137" x14ac:dyDescent="0.25">
      <c r="BX2331" s="110"/>
      <c r="CA2331" s="110"/>
      <c r="EE2331" s="108">
        <f>+IF(MID($J$10,1,10)=MID($EE$2,1,10),0,1)</f>
        <v>0</v>
      </c>
      <c r="EG2331" s="108">
        <f>+IF(MID($J$10,1,10)=MID($EE$2,1,10),0,1)</f>
        <v>0</v>
      </c>
    </row>
    <row r="2332" spans="76:137" x14ac:dyDescent="0.25">
      <c r="BX2332" s="110"/>
      <c r="CA2332" s="110"/>
      <c r="EE2332" s="108">
        <f>+IF(MID($J$11,1,10)=MID($EE$3,1,10),2,1)</f>
        <v>2</v>
      </c>
      <c r="EG2332" s="108">
        <f>+IF(MID($J$11,1,10)=MID($EE$3,1,10),2,1)</f>
        <v>2</v>
      </c>
    </row>
    <row r="2333" spans="76:137" x14ac:dyDescent="0.25">
      <c r="BX2333" s="110"/>
      <c r="CA2333" s="110"/>
      <c r="EE2333" s="108">
        <f>+IF(MID($J$11,1,10)=MID($EE$3,1,10),2,1)</f>
        <v>2</v>
      </c>
      <c r="EG2333" s="108">
        <f>+IF(MID($J$11,1,10)=MID($EE$3,1,10),2,1)</f>
        <v>2</v>
      </c>
    </row>
    <row r="2334" spans="76:137" x14ac:dyDescent="0.25">
      <c r="BX2334" s="110"/>
      <c r="CA2334" s="110"/>
      <c r="EE2334" s="108">
        <f>+IF(MID($J$10,1,10)=MID($EE$2,1,10),4,1)</f>
        <v>4</v>
      </c>
      <c r="EG2334" s="108">
        <f>+IF(MID($J$10,1,10)=MID($EE$2,1,10),4,1)</f>
        <v>4</v>
      </c>
    </row>
    <row r="2335" spans="76:137" x14ac:dyDescent="0.25">
      <c r="BX2335" s="110"/>
      <c r="CA2335" s="110"/>
      <c r="EE2335" s="108">
        <f>+IF(MID($J$11,1,10)=MID($EE$3,1,10),2,1)</f>
        <v>2</v>
      </c>
      <c r="EG2335" s="108">
        <f>+IF(MID($J$11,1,10)=MID($EE$3,1,10),2,1)</f>
        <v>2</v>
      </c>
    </row>
    <row r="2336" spans="76:137" x14ac:dyDescent="0.25">
      <c r="BX2336" s="110"/>
      <c r="CA2336" s="110"/>
      <c r="EE2336" s="108">
        <f>+IF(MID($J$10,1,10)=MID($EE$2,1,10),4,1)</f>
        <v>4</v>
      </c>
      <c r="EG2336" s="108">
        <f>+IF(MID($J$10,1,10)=MID($EE$2,1,10),4,1)</f>
        <v>4</v>
      </c>
    </row>
    <row r="2337" spans="76:137" x14ac:dyDescent="0.25">
      <c r="BX2337" s="110"/>
      <c r="CA2337" s="110"/>
      <c r="EE2337" s="108">
        <f>+IF(MID($J$10,1,10)=MID($EE$2,1,10),1,2)</f>
        <v>1</v>
      </c>
      <c r="EG2337" s="108">
        <f>+IF(MID($J$10,1,10)=MID($EE$2,1,10),1,2)</f>
        <v>1</v>
      </c>
    </row>
    <row r="2338" spans="76:137" x14ac:dyDescent="0.25">
      <c r="BX2338" s="110"/>
      <c r="CA2338" s="110"/>
      <c r="EE2338" s="108">
        <f>+IF(MID($J$10,1,10)=MID($EE$2,1,10),3,1)</f>
        <v>3</v>
      </c>
      <c r="EG2338" s="108">
        <f>+IF(MID($J$10,1,10)=MID($EE$2,1,10),3,1)</f>
        <v>3</v>
      </c>
    </row>
    <row r="2339" spans="76:137" x14ac:dyDescent="0.25">
      <c r="BX2339" s="111"/>
      <c r="CA2339" s="111"/>
      <c r="EE2339" s="108">
        <f>+IF(MID($J$12,1,8)=MID($EE$4,1,8),0,1)</f>
        <v>0</v>
      </c>
      <c r="EF2339" s="139">
        <v>40947</v>
      </c>
      <c r="EG2339" s="108">
        <f>+IF(MID($J$12,1,8)=MID($EE$4,1,8),0,1)</f>
        <v>0</v>
      </c>
    </row>
    <row r="2340" spans="76:137" x14ac:dyDescent="0.25">
      <c r="BX2340" s="110"/>
      <c r="CA2340" s="110"/>
      <c r="EE2340" s="108">
        <f>+IF(MID($J$11,1,10)=MID($EE$3,1,10),2,1)</f>
        <v>2</v>
      </c>
      <c r="EG2340" s="108">
        <f>+IF(MID($J$11,1,10)=MID($EE$3,1,10),2,1)</f>
        <v>2</v>
      </c>
    </row>
    <row r="2341" spans="76:137" x14ac:dyDescent="0.25">
      <c r="BX2341" s="110"/>
      <c r="CA2341" s="110"/>
      <c r="EE2341" s="108">
        <f>+IF(MID($J$10,1,10)=MID($EE$2,1,10),1,2)</f>
        <v>1</v>
      </c>
      <c r="EG2341" s="108">
        <f>+IF(MID($J$10,1,10)=MID($EE$2,1,10),1,2)</f>
        <v>1</v>
      </c>
    </row>
    <row r="2342" spans="76:137" x14ac:dyDescent="0.25">
      <c r="BX2342" s="110"/>
      <c r="CA2342" s="110"/>
      <c r="EE2342" s="108">
        <f>+IF(MID($J$10,1,10)=MID($EE$2,1,10),0,1)</f>
        <v>0</v>
      </c>
      <c r="EG2342" s="108">
        <f>+IF(MID($J$10,1,10)=MID($EE$2,1,10),0,1)</f>
        <v>0</v>
      </c>
    </row>
    <row r="2343" spans="76:137" x14ac:dyDescent="0.25">
      <c r="BX2343" s="110"/>
      <c r="CA2343" s="110"/>
      <c r="EE2343" s="108">
        <f>+IF(MID($J$10,1,10)=MID($EE$2,1,10),0,1)</f>
        <v>0</v>
      </c>
      <c r="EG2343" s="108">
        <f>+IF(MID($J$10,1,10)=MID($EE$2,1,10),0,1)</f>
        <v>0</v>
      </c>
    </row>
    <row r="2344" spans="76:137" x14ac:dyDescent="0.25">
      <c r="BX2344" s="110"/>
      <c r="CA2344" s="110"/>
      <c r="EE2344" s="108">
        <f>+IF(MID($J$10,1,10)=MID($EE$2,1,10),0,1)</f>
        <v>0</v>
      </c>
      <c r="EG2344" s="108">
        <f>+IF(MID($J$10,1,10)=MID($EE$2,1,10),0,1)</f>
        <v>0</v>
      </c>
    </row>
    <row r="2345" spans="76:137" x14ac:dyDescent="0.25">
      <c r="BX2345" s="110"/>
      <c r="CA2345" s="110"/>
      <c r="EE2345" s="108">
        <f>+IF(MID($J$10,1,10)=MID($EE$2,1,10),1,2)</f>
        <v>1</v>
      </c>
      <c r="EG2345" s="108">
        <f>+IF(MID($J$10,1,10)=MID($EE$2,1,10),1,2)</f>
        <v>1</v>
      </c>
    </row>
    <row r="2346" spans="76:137" x14ac:dyDescent="0.25">
      <c r="BX2346" s="110"/>
      <c r="CA2346" s="110"/>
      <c r="EE2346" s="108">
        <f>+IF(MID($J$10,1,10)=MID($EE$2,1,10),1,2)</f>
        <v>1</v>
      </c>
      <c r="EG2346" s="108">
        <f>+IF(MID($J$10,1,10)=MID($EE$2,1,10),1,2)</f>
        <v>1</v>
      </c>
    </row>
    <row r="2347" spans="76:137" x14ac:dyDescent="0.25">
      <c r="BX2347" s="110"/>
      <c r="CA2347" s="110"/>
      <c r="EE2347" s="108">
        <f>+IF(MID($J$10,1,10)=MID($EE$2,1,10),3,1)</f>
        <v>3</v>
      </c>
      <c r="EG2347" s="108">
        <f>+IF(MID($J$10,1,10)=MID($EE$2,1,10),3,1)</f>
        <v>3</v>
      </c>
    </row>
    <row r="2348" spans="76:137" x14ac:dyDescent="0.25">
      <c r="BX2348" s="110"/>
      <c r="CA2348" s="110"/>
      <c r="EE2348" s="108">
        <f>+IF(MID($J$10,1,10)=MID($EE$2,1,10),3,1)</f>
        <v>3</v>
      </c>
      <c r="EG2348" s="108">
        <f>+IF(MID($J$10,1,10)=MID($EE$2,1,10),3,1)</f>
        <v>3</v>
      </c>
    </row>
    <row r="2349" spans="76:137" x14ac:dyDescent="0.25">
      <c r="BX2349" s="110"/>
      <c r="CA2349" s="110"/>
      <c r="EE2349" s="108">
        <f>+IF(MID($J$10,1,10)=MID($EE$2,1,10),3,1)</f>
        <v>3</v>
      </c>
      <c r="EG2349" s="108">
        <f>+IF(MID($J$10,1,10)=MID($EE$2,1,10),3,1)</f>
        <v>3</v>
      </c>
    </row>
    <row r="2350" spans="76:137" x14ac:dyDescent="0.25">
      <c r="BX2350" s="110"/>
      <c r="CA2350" s="110"/>
      <c r="EE2350" s="108">
        <f>+IF(MID($J$10,1,10)=MID($EE$2,1,10),0,1)</f>
        <v>0</v>
      </c>
      <c r="EG2350" s="108">
        <f>+IF(MID($J$10,1,10)=MID($EE$2,1,10),0,1)</f>
        <v>0</v>
      </c>
    </row>
    <row r="2351" spans="76:137" x14ac:dyDescent="0.25">
      <c r="BX2351" s="110"/>
      <c r="CA2351" s="110"/>
      <c r="EE2351" s="108">
        <f>+IF(MID($J$10,1,10)=MID($EE$2,1,10),1,2)</f>
        <v>1</v>
      </c>
      <c r="EG2351" s="108">
        <f>+IF(MID($J$10,1,10)=MID($EE$2,1,10),1,2)</f>
        <v>1</v>
      </c>
    </row>
    <row r="2352" spans="76:137" x14ac:dyDescent="0.25">
      <c r="BX2352" s="110"/>
      <c r="CA2352" s="110"/>
      <c r="EE2352" s="108">
        <f>+IF(MID($J$10,1,10)=MID($EE$2,1,10),3,1)</f>
        <v>3</v>
      </c>
      <c r="EG2352" s="108">
        <f>+IF(MID($J$10,1,10)=MID($EE$2,1,10),3,1)</f>
        <v>3</v>
      </c>
    </row>
    <row r="2353" spans="76:137" x14ac:dyDescent="0.25">
      <c r="BX2353" s="110"/>
      <c r="CA2353" s="110"/>
      <c r="EE2353" s="108">
        <f>+IF(MID($J$10,1,10)=MID($EE$2,1,10),3,1)</f>
        <v>3</v>
      </c>
      <c r="EG2353" s="108">
        <f>+IF(MID($J$10,1,10)=MID($EE$2,1,10),3,1)</f>
        <v>3</v>
      </c>
    </row>
    <row r="2354" spans="76:137" x14ac:dyDescent="0.25">
      <c r="BX2354" s="110"/>
      <c r="CA2354" s="110"/>
      <c r="EE2354" s="108">
        <f>+IF(MID($J$10,1,10)=MID($EE$2,1,10),0,1)</f>
        <v>0</v>
      </c>
      <c r="EG2354" s="108">
        <f>+IF(MID($J$10,1,10)=MID($EE$2,1,10),0,1)</f>
        <v>0</v>
      </c>
    </row>
    <row r="2355" spans="76:137" x14ac:dyDescent="0.25">
      <c r="BX2355" s="110"/>
      <c r="CA2355" s="110"/>
      <c r="EE2355" s="108">
        <f>+IF(MID($J$10,1,10)=MID($EE$2,1,10),3,1)</f>
        <v>3</v>
      </c>
      <c r="EG2355" s="108">
        <f>+IF(MID($J$10,1,10)=MID($EE$2,1,10),3,1)</f>
        <v>3</v>
      </c>
    </row>
    <row r="2356" spans="76:137" x14ac:dyDescent="0.25">
      <c r="BX2356" s="110"/>
      <c r="CA2356" s="110"/>
      <c r="EE2356" s="108">
        <f>+IF(MID($J$10,1,10)=MID($EE$2,1,10),3,1)</f>
        <v>3</v>
      </c>
      <c r="EG2356" s="108">
        <f>+IF(MID($J$10,1,10)=MID($EE$2,1,10),3,1)</f>
        <v>3</v>
      </c>
    </row>
    <row r="2357" spans="76:137" x14ac:dyDescent="0.25">
      <c r="BX2357" s="110"/>
      <c r="CA2357" s="110"/>
      <c r="EE2357" s="108">
        <f>+IF(MID($J$10,1,10)=MID($EE$2,1,10),3,1)</f>
        <v>3</v>
      </c>
      <c r="EG2357" s="108">
        <f>+IF(MID($J$10,1,10)=MID($EE$2,1,10),3,1)</f>
        <v>3</v>
      </c>
    </row>
    <row r="2358" spans="76:137" x14ac:dyDescent="0.25">
      <c r="BX2358" s="110"/>
      <c r="CA2358" s="110"/>
      <c r="EE2358" s="108">
        <f>+IF(MID($J$10,1,10)=MID($EE$2,1,10),1,2)</f>
        <v>1</v>
      </c>
      <c r="EG2358" s="108">
        <f>+IF(MID($J$10,1,10)=MID($EE$2,1,10),1,2)</f>
        <v>1</v>
      </c>
    </row>
    <row r="2359" spans="76:137" x14ac:dyDescent="0.25">
      <c r="BX2359" s="110"/>
      <c r="CA2359" s="110"/>
      <c r="EE2359" s="108">
        <f>+IF(MID($J$11,1,10)=MID($EE$3,1,10),2,1)</f>
        <v>2</v>
      </c>
      <c r="EG2359" s="108">
        <f>+IF(MID($J$11,1,10)=MID($EE$3,1,10),2,1)</f>
        <v>2</v>
      </c>
    </row>
    <row r="2360" spans="76:137" x14ac:dyDescent="0.25">
      <c r="BX2360" s="110"/>
      <c r="CA2360" s="110"/>
      <c r="EE2360" s="108">
        <f>+IF(MID($J$10,1,10)=MID($EE$2,1,10),4,1)</f>
        <v>4</v>
      </c>
      <c r="EG2360" s="108">
        <f>+IF(MID($J$10,1,10)=MID($EE$2,1,10),4,1)</f>
        <v>4</v>
      </c>
    </row>
    <row r="2361" spans="76:137" x14ac:dyDescent="0.25">
      <c r="BX2361" s="110"/>
      <c r="CA2361" s="110"/>
      <c r="EE2361" s="108">
        <f>+IF(MID($J$10,1,10)=MID($EE$2,1,10),0,1)</f>
        <v>0</v>
      </c>
      <c r="EG2361" s="108">
        <f>+IF(MID($J$10,1,10)=MID($EE$2,1,10),0,1)</f>
        <v>0</v>
      </c>
    </row>
    <row r="2362" spans="76:137" x14ac:dyDescent="0.25">
      <c r="BX2362" s="110"/>
      <c r="CA2362" s="110"/>
      <c r="EE2362" s="108">
        <f>+IF(MID($J$11,1,10)=MID($EE$3,1,10),2,1)</f>
        <v>2</v>
      </c>
      <c r="EG2362" s="108">
        <f>+IF(MID($J$11,1,10)=MID($EE$3,1,10),2,1)</f>
        <v>2</v>
      </c>
    </row>
    <row r="2363" spans="76:137" x14ac:dyDescent="0.25">
      <c r="BX2363" s="110"/>
      <c r="CA2363" s="110"/>
      <c r="EE2363" s="108">
        <f>+IF(MID($J$11,1,10)=MID($EE$3,1,10),2,1)</f>
        <v>2</v>
      </c>
      <c r="EG2363" s="108">
        <f>+IF(MID($J$11,1,10)=MID($EE$3,1,10),2,1)</f>
        <v>2</v>
      </c>
    </row>
    <row r="2364" spans="76:137" x14ac:dyDescent="0.25">
      <c r="BX2364" s="110"/>
      <c r="CA2364" s="110"/>
      <c r="EE2364" s="108">
        <f>+IF(MID($J$10,1,10)=MID($EE$2,1,10),4,1)</f>
        <v>4</v>
      </c>
      <c r="EG2364" s="108">
        <f>+IF(MID($J$10,1,10)=MID($EE$2,1,10),4,1)</f>
        <v>4</v>
      </c>
    </row>
    <row r="2365" spans="76:137" x14ac:dyDescent="0.25">
      <c r="BX2365" s="110"/>
      <c r="CA2365" s="110"/>
      <c r="EE2365" s="108">
        <f>+IF(MID($J$11,1,10)=MID($EE$3,1,10),2,1)</f>
        <v>2</v>
      </c>
      <c r="EG2365" s="108">
        <f>+IF(MID($J$11,1,10)=MID($EE$3,1,10),2,1)</f>
        <v>2</v>
      </c>
    </row>
    <row r="2366" spans="76:137" x14ac:dyDescent="0.25">
      <c r="BX2366" s="110"/>
      <c r="CA2366" s="110"/>
      <c r="EE2366" s="108">
        <f>+IF(MID($J$10,1,10)=MID($EE$2,1,10),4,1)</f>
        <v>4</v>
      </c>
      <c r="EG2366" s="108">
        <f>+IF(MID($J$10,1,10)=MID($EE$2,1,10),4,1)</f>
        <v>4</v>
      </c>
    </row>
    <row r="2367" spans="76:137" x14ac:dyDescent="0.25">
      <c r="BX2367" s="110"/>
      <c r="CA2367" s="110"/>
      <c r="EE2367" s="108">
        <f>+IF(MID($J$10,1,10)=MID($EE$2,1,10),1,2)</f>
        <v>1</v>
      </c>
      <c r="EG2367" s="108">
        <f>+IF(MID($J$10,1,10)=MID($EE$2,1,10),1,2)</f>
        <v>1</v>
      </c>
    </row>
    <row r="2368" spans="76:137" x14ac:dyDescent="0.25">
      <c r="BX2368" s="110"/>
      <c r="CA2368" s="110"/>
      <c r="EE2368" s="108">
        <f>+IF(MID($J$10,1,10)=MID($EE$2,1,10),3,1)</f>
        <v>3</v>
      </c>
      <c r="EG2368" s="108">
        <f>+IF(MID($J$10,1,10)=MID($EE$2,1,10),3,1)</f>
        <v>3</v>
      </c>
    </row>
    <row r="2369" spans="76:137" x14ac:dyDescent="0.25">
      <c r="BX2369" s="110"/>
      <c r="CA2369" s="110"/>
      <c r="EE2369" s="108">
        <f>+IF(MID($J$10,1,10)=MID($EE$2,1,10),1,2)</f>
        <v>1</v>
      </c>
      <c r="EG2369" s="108">
        <f>+IF(MID($J$10,1,10)=MID($EE$2,1,10),1,2)</f>
        <v>1</v>
      </c>
    </row>
    <row r="2370" spans="76:137" x14ac:dyDescent="0.25">
      <c r="BX2370" s="110"/>
      <c r="CA2370" s="110"/>
      <c r="EE2370" s="108">
        <f>+IF(MID($J$11,1,10)=MID($EE$3,1,10),2,1)</f>
        <v>2</v>
      </c>
      <c r="EG2370" s="108">
        <f>+IF(MID($J$11,1,10)=MID($EE$3,1,10),2,1)</f>
        <v>2</v>
      </c>
    </row>
    <row r="2371" spans="76:137" x14ac:dyDescent="0.25">
      <c r="BX2371" s="110"/>
      <c r="CA2371" s="110"/>
      <c r="EE2371" s="108">
        <f>+IF(MID($J$10,1,10)=MID($EE$2,1,10),1,2)</f>
        <v>1</v>
      </c>
      <c r="EG2371" s="108">
        <f>+IF(MID($J$10,1,10)=MID($EE$2,1,10),1,2)</f>
        <v>1</v>
      </c>
    </row>
    <row r="2372" spans="76:137" x14ac:dyDescent="0.25">
      <c r="BX2372" s="110"/>
      <c r="CA2372" s="110"/>
      <c r="EE2372" s="108">
        <f>+IF(MID($J$10,1,10)=MID($EE$2,1,10),0,1)</f>
        <v>0</v>
      </c>
      <c r="EG2372" s="108">
        <f>+IF(MID($J$10,1,10)=MID($EE$2,1,10),0,1)</f>
        <v>0</v>
      </c>
    </row>
    <row r="2373" spans="76:137" x14ac:dyDescent="0.25">
      <c r="BX2373" s="110"/>
      <c r="CA2373" s="110"/>
      <c r="EE2373" s="108">
        <f>+IF(MID($J$10,1,10)=MID($EE$2,1,10),0,1)</f>
        <v>0</v>
      </c>
      <c r="EG2373" s="108">
        <f>+IF(MID($J$10,1,10)=MID($EE$2,1,10),0,1)</f>
        <v>0</v>
      </c>
    </row>
    <row r="2374" spans="76:137" x14ac:dyDescent="0.25">
      <c r="BX2374" s="110"/>
      <c r="CA2374" s="110"/>
      <c r="EE2374" s="108">
        <f>+IF(MID($J$10,1,10)=MID($EE$2,1,10),0,1)</f>
        <v>0</v>
      </c>
      <c r="EG2374" s="108">
        <f>+IF(MID($J$10,1,10)=MID($EE$2,1,10),0,1)</f>
        <v>0</v>
      </c>
    </row>
    <row r="2375" spans="76:137" x14ac:dyDescent="0.25">
      <c r="BX2375" s="110"/>
      <c r="CA2375" s="110"/>
      <c r="EE2375" s="108">
        <f>+IF(MID($J$10,1,10)=MID($EE$2,1,10),1,2)</f>
        <v>1</v>
      </c>
      <c r="EG2375" s="108">
        <f>+IF(MID($J$10,1,10)=MID($EE$2,1,10),1,2)</f>
        <v>1</v>
      </c>
    </row>
    <row r="2376" spans="76:137" x14ac:dyDescent="0.25">
      <c r="BX2376" s="110"/>
      <c r="CA2376" s="110"/>
      <c r="EE2376" s="108">
        <f>+IF(MID($J$10,1,10)=MID($EE$2,1,10),1,2)</f>
        <v>1</v>
      </c>
      <c r="EG2376" s="108">
        <f>+IF(MID($J$10,1,10)=MID($EE$2,1,10),1,2)</f>
        <v>1</v>
      </c>
    </row>
    <row r="2377" spans="76:137" x14ac:dyDescent="0.25">
      <c r="BX2377" s="110"/>
      <c r="CA2377" s="110"/>
      <c r="EE2377" s="108">
        <f>+IF(MID($J$10,1,10)=MID($EE$2,1,10),3,1)</f>
        <v>3</v>
      </c>
      <c r="EG2377" s="108">
        <f>+IF(MID($J$10,1,10)=MID($EE$2,1,10),3,1)</f>
        <v>3</v>
      </c>
    </row>
    <row r="2378" spans="76:137" x14ac:dyDescent="0.25">
      <c r="BX2378" s="110"/>
      <c r="CA2378" s="110"/>
      <c r="EE2378" s="108">
        <f>+IF(MID($J$10,1,10)=MID($EE$2,1,10),3,1)</f>
        <v>3</v>
      </c>
      <c r="EG2378" s="108">
        <f>+IF(MID($J$10,1,10)=MID($EE$2,1,10),3,1)</f>
        <v>3</v>
      </c>
    </row>
    <row r="2379" spans="76:137" x14ac:dyDescent="0.25">
      <c r="BX2379" s="110"/>
      <c r="CA2379" s="110"/>
      <c r="EE2379" s="108">
        <f>+IF(MID($J$10,1,10)=MID($EE$2,1,10),3,1)</f>
        <v>3</v>
      </c>
      <c r="EG2379" s="108">
        <f>+IF(MID($J$10,1,10)=MID($EE$2,1,10),3,1)</f>
        <v>3</v>
      </c>
    </row>
    <row r="2380" spans="76:137" x14ac:dyDescent="0.25">
      <c r="BX2380" s="110"/>
      <c r="CA2380" s="110"/>
      <c r="EE2380" s="108">
        <f>+IF(MID($J$10,1,10)=MID($EE$2,1,10),0,1)</f>
        <v>0</v>
      </c>
      <c r="EG2380" s="108">
        <f>+IF(MID($J$10,1,10)=MID($EE$2,1,10),0,1)</f>
        <v>0</v>
      </c>
    </row>
    <row r="2381" spans="76:137" x14ac:dyDescent="0.25">
      <c r="BX2381" s="110"/>
      <c r="CA2381" s="110"/>
      <c r="EE2381" s="108">
        <f>+IF(MID($J$10,1,10)=MID($EE$2,1,10),1,2)</f>
        <v>1</v>
      </c>
      <c r="EG2381" s="108">
        <f>+IF(MID($J$10,1,10)=MID($EE$2,1,10),1,2)</f>
        <v>1</v>
      </c>
    </row>
    <row r="2382" spans="76:137" x14ac:dyDescent="0.25">
      <c r="BX2382" s="110"/>
      <c r="CA2382" s="110"/>
      <c r="EE2382" s="108">
        <f>+IF(MID($J$10,1,10)=MID($EE$2,1,10),3,1)</f>
        <v>3</v>
      </c>
      <c r="EG2382" s="108">
        <f>+IF(MID($J$10,1,10)=MID($EE$2,1,10),3,1)</f>
        <v>3</v>
      </c>
    </row>
    <row r="2383" spans="76:137" x14ac:dyDescent="0.25">
      <c r="BX2383" s="110"/>
      <c r="CA2383" s="110"/>
      <c r="EE2383" s="108">
        <f>+IF(MID($J$10,1,10)=MID($EE$2,1,10),3,1)</f>
        <v>3</v>
      </c>
      <c r="EG2383" s="108">
        <f>+IF(MID($J$10,1,10)=MID($EE$2,1,10),3,1)</f>
        <v>3</v>
      </c>
    </row>
    <row r="2384" spans="76:137" x14ac:dyDescent="0.25">
      <c r="BX2384" s="110"/>
      <c r="CA2384" s="110"/>
      <c r="EE2384" s="108">
        <f>+IF(MID($J$10,1,10)=MID($EE$2,1,10),0,1)</f>
        <v>0</v>
      </c>
      <c r="EG2384" s="108">
        <f>+IF(MID($J$10,1,10)=MID($EE$2,1,10),0,1)</f>
        <v>0</v>
      </c>
    </row>
    <row r="2385" spans="76:137" x14ac:dyDescent="0.25">
      <c r="BX2385" s="110"/>
      <c r="CA2385" s="110"/>
      <c r="EE2385" s="108">
        <f>+IF(MID($J$10,1,10)=MID($EE$2,1,10),3,1)</f>
        <v>3</v>
      </c>
      <c r="EG2385" s="108">
        <f>+IF(MID($J$10,1,10)=MID($EE$2,1,10),3,1)</f>
        <v>3</v>
      </c>
    </row>
    <row r="2386" spans="76:137" x14ac:dyDescent="0.25">
      <c r="BX2386" s="110"/>
      <c r="CA2386" s="110"/>
      <c r="EE2386" s="108">
        <f>+IF(MID($J$10,1,10)=MID($EE$2,1,10),3,1)</f>
        <v>3</v>
      </c>
      <c r="EG2386" s="108">
        <f>+IF(MID($J$10,1,10)=MID($EE$2,1,10),3,1)</f>
        <v>3</v>
      </c>
    </row>
    <row r="2387" spans="76:137" x14ac:dyDescent="0.25">
      <c r="BX2387" s="110"/>
      <c r="CA2387" s="110"/>
      <c r="EE2387" s="108">
        <f>+IF(MID($J$10,1,10)=MID($EE$2,1,10),3,1)</f>
        <v>3</v>
      </c>
      <c r="EG2387" s="108">
        <f>+IF(MID($J$10,1,10)=MID($EE$2,1,10),3,1)</f>
        <v>3</v>
      </c>
    </row>
    <row r="2388" spans="76:137" x14ac:dyDescent="0.25">
      <c r="BX2388" s="110"/>
      <c r="CA2388" s="110"/>
      <c r="EE2388" s="108">
        <f>+IF(MID($J$10,1,10)=MID($EE$2,1,10),1,2)</f>
        <v>1</v>
      </c>
      <c r="EG2388" s="108">
        <f>+IF(MID($J$10,1,10)=MID($EE$2,1,10),1,2)</f>
        <v>1</v>
      </c>
    </row>
    <row r="2389" spans="76:137" x14ac:dyDescent="0.25">
      <c r="BX2389" s="110"/>
      <c r="CA2389" s="110"/>
      <c r="EE2389" s="108">
        <f>+IF(MID($J$11,1,10)=MID($EE$3,1,10),2,1)</f>
        <v>2</v>
      </c>
      <c r="EG2389" s="108">
        <f>+IF(MID($J$11,1,10)=MID($EE$3,1,10),2,1)</f>
        <v>2</v>
      </c>
    </row>
    <row r="2390" spans="76:137" x14ac:dyDescent="0.25">
      <c r="BX2390" s="110"/>
      <c r="CA2390" s="110"/>
      <c r="EE2390" s="108">
        <f>+IF(MID($J$10,1,10)=MID($EE$2,1,10),4,1)</f>
        <v>4</v>
      </c>
      <c r="EG2390" s="108">
        <f>+IF(MID($J$10,1,10)=MID($EE$2,1,10),4,1)</f>
        <v>4</v>
      </c>
    </row>
    <row r="2391" spans="76:137" x14ac:dyDescent="0.25">
      <c r="BX2391" s="110"/>
      <c r="CA2391" s="110"/>
      <c r="EE2391" s="108">
        <f>+IF(MID($J$10,1,10)=MID($EE$2,1,10),0,1)</f>
        <v>0</v>
      </c>
      <c r="EG2391" s="108">
        <f>+IF(MID($J$10,1,10)=MID($EE$2,1,10),0,1)</f>
        <v>0</v>
      </c>
    </row>
    <row r="2392" spans="76:137" x14ac:dyDescent="0.25">
      <c r="BX2392" s="110"/>
      <c r="CA2392" s="110"/>
      <c r="EE2392" s="108">
        <f>+IF(MID($J$11,1,10)=MID($EE$3,1,10),2,1)</f>
        <v>2</v>
      </c>
      <c r="EG2392" s="108">
        <f>+IF(MID($J$11,1,10)=MID($EE$3,1,10),2,1)</f>
        <v>2</v>
      </c>
    </row>
    <row r="2393" spans="76:137" x14ac:dyDescent="0.25">
      <c r="BX2393" s="110"/>
      <c r="CA2393" s="110"/>
      <c r="EE2393" s="108">
        <f>+IF(MID($J$11,1,10)=MID($EE$3,1,10),2,1)</f>
        <v>2</v>
      </c>
      <c r="EG2393" s="108">
        <f>+IF(MID($J$11,1,10)=MID($EE$3,1,10),2,1)</f>
        <v>2</v>
      </c>
    </row>
    <row r="2394" spans="76:137" x14ac:dyDescent="0.25">
      <c r="BX2394" s="110"/>
      <c r="CA2394" s="110"/>
      <c r="EE2394" s="108">
        <f>+IF(MID($J$12,1,8)=MID($EE$4,1,8),0,1)</f>
        <v>0</v>
      </c>
      <c r="EF2394" s="137">
        <v>3</v>
      </c>
      <c r="EG2394" s="108">
        <f>+IF(MID($J$12,1,8)=MID($EE$4,1,8),0,1)</f>
        <v>0</v>
      </c>
    </row>
    <row r="2395" spans="76:137" x14ac:dyDescent="0.25">
      <c r="BX2395" s="110"/>
      <c r="CA2395" s="110"/>
      <c r="EE2395" s="108">
        <f>+IF(MID($J$11,1,10)=MID($EE$3,1,10),2,1)</f>
        <v>2</v>
      </c>
      <c r="EG2395" s="108">
        <f>+IF(MID($J$11,1,10)=MID($EE$3,1,10),2,1)</f>
        <v>2</v>
      </c>
    </row>
    <row r="2396" spans="76:137" x14ac:dyDescent="0.25">
      <c r="BX2396" s="110"/>
      <c r="CA2396" s="110"/>
      <c r="EE2396" s="108">
        <f>+IF(MID($J$10,1,10)=MID($EE$2,1,10),4,1)</f>
        <v>4</v>
      </c>
      <c r="EG2396" s="108">
        <f>+IF(MID($J$10,1,10)=MID($EE$2,1,10),4,1)</f>
        <v>4</v>
      </c>
    </row>
    <row r="2397" spans="76:137" x14ac:dyDescent="0.25">
      <c r="BX2397" s="110"/>
      <c r="CA2397" s="110"/>
      <c r="EE2397" s="108">
        <f>+IF(MID($J$10,1,10)=MID($EE$2,1,10),1,2)</f>
        <v>1</v>
      </c>
      <c r="EG2397" s="108">
        <f>+IF(MID($J$10,1,10)=MID($EE$2,1,10),1,2)</f>
        <v>1</v>
      </c>
    </row>
    <row r="2398" spans="76:137" x14ac:dyDescent="0.25">
      <c r="BX2398" s="110"/>
      <c r="CA2398" s="110"/>
      <c r="EE2398" s="108">
        <f>+IF(MID($J$10,1,10)=MID($EE$2,1,10),3,1)</f>
        <v>3</v>
      </c>
      <c r="EG2398" s="108">
        <f>+IF(MID($J$10,1,10)=MID($EE$2,1,10),3,1)</f>
        <v>3</v>
      </c>
    </row>
    <row r="2399" spans="76:137" x14ac:dyDescent="0.25">
      <c r="BX2399" s="110"/>
      <c r="CA2399" s="110"/>
      <c r="EE2399" s="108">
        <f>+IF(MID($J$10,1,10)=MID($EE$2,1,10),1,2)</f>
        <v>1</v>
      </c>
      <c r="EG2399" s="108">
        <f>+IF(MID($J$10,1,10)=MID($EE$2,1,10),1,2)</f>
        <v>1</v>
      </c>
    </row>
    <row r="2400" spans="76:137" x14ac:dyDescent="0.25">
      <c r="BX2400" s="110"/>
      <c r="CA2400" s="110"/>
      <c r="EE2400" s="108">
        <f>+IF(MID($J$11,1,10)=MID($EE$3,1,10),2,1)</f>
        <v>2</v>
      </c>
      <c r="EG2400" s="108">
        <f>+IF(MID($J$11,1,10)=MID($EE$3,1,10),2,1)</f>
        <v>2</v>
      </c>
    </row>
    <row r="2401" spans="76:137" x14ac:dyDescent="0.25">
      <c r="BX2401" s="110"/>
      <c r="CA2401" s="110"/>
      <c r="EE2401" s="108">
        <f>+IF(MID($J$10,1,10)=MID($EE$2,1,10),1,2)</f>
        <v>1</v>
      </c>
      <c r="EG2401" s="108">
        <f>+IF(MID($J$10,1,10)=MID($EE$2,1,10),1,2)</f>
        <v>1</v>
      </c>
    </row>
    <row r="2402" spans="76:137" x14ac:dyDescent="0.25">
      <c r="BX2402" s="110"/>
      <c r="CA2402" s="110"/>
      <c r="EE2402" s="108">
        <f>+IF(MID($J$10,1,10)=MID($EE$2,1,10),0,1)</f>
        <v>0</v>
      </c>
      <c r="EG2402" s="108">
        <f>+IF(MID($J$10,1,10)=MID($EE$2,1,10),0,1)</f>
        <v>0</v>
      </c>
    </row>
    <row r="2403" spans="76:137" x14ac:dyDescent="0.25">
      <c r="BX2403" s="110"/>
      <c r="CA2403" s="110"/>
      <c r="EE2403" s="108">
        <f>+IF(MID($J$10,1,10)=MID($EE$2,1,10),0,1)</f>
        <v>0</v>
      </c>
      <c r="EG2403" s="108">
        <f>+IF(MID($J$10,1,10)=MID($EE$2,1,10),0,1)</f>
        <v>0</v>
      </c>
    </row>
    <row r="2404" spans="76:137" x14ac:dyDescent="0.25">
      <c r="BX2404" s="110"/>
      <c r="CA2404" s="110"/>
      <c r="EE2404" s="108">
        <f>+IF(MID($J$10,1,10)=MID($EE$2,1,10),0,1)</f>
        <v>0</v>
      </c>
      <c r="EG2404" s="108">
        <f>+IF(MID($J$10,1,10)=MID($EE$2,1,10),0,1)</f>
        <v>0</v>
      </c>
    </row>
    <row r="2405" spans="76:137" x14ac:dyDescent="0.25">
      <c r="BX2405" s="111"/>
      <c r="CA2405" s="111"/>
      <c r="EE2405" s="108">
        <f>+IF(MID($J$13,1,10)=MID($EE$5,1,10),0,1)</f>
        <v>0</v>
      </c>
      <c r="EF2405" s="139">
        <v>40916</v>
      </c>
      <c r="EG2405" s="108">
        <f>+IF(MID($J$13,1,10)=MID($EE$5,1,10),0,1)</f>
        <v>0</v>
      </c>
    </row>
    <row r="2406" spans="76:137" x14ac:dyDescent="0.25">
      <c r="BX2406" s="110"/>
      <c r="CA2406" s="110"/>
      <c r="EE2406" s="108">
        <f>+IF(MID($J$14,1,5)=MID($EE$6,1,5),0,1)</f>
        <v>0</v>
      </c>
      <c r="EG2406" s="108">
        <f>+IF(MID($J$14,1,5)=MID($EE$6,1,5),0,1)</f>
        <v>0</v>
      </c>
    </row>
    <row r="2407" spans="76:137" x14ac:dyDescent="0.25">
      <c r="BX2407" s="110"/>
      <c r="CA2407" s="110"/>
      <c r="EE2407" s="108">
        <f>+IF(MID($J$10,1,10)=MID($EE$2,1,10),0,1)</f>
        <v>0</v>
      </c>
      <c r="EG2407" s="108">
        <f>+IF(MID($J$10,1,10)=MID($EE$2,1,10),0,1)</f>
        <v>0</v>
      </c>
    </row>
    <row r="2408" spans="76:137" x14ac:dyDescent="0.25">
      <c r="BX2408" s="110"/>
      <c r="CA2408" s="110"/>
      <c r="EE2408" s="108">
        <f>+IF(MID($J$11,1,10)=MID($EE$3,1,10),0,1)</f>
        <v>0</v>
      </c>
      <c r="EG2408" s="108">
        <f>+IF(MID($J$11,1,10)=MID($EE$3,1,10),0,1)</f>
        <v>0</v>
      </c>
    </row>
    <row r="2409" spans="76:137" x14ac:dyDescent="0.25">
      <c r="BX2409" s="110"/>
      <c r="CA2409" s="110"/>
      <c r="EE2409" s="108">
        <f>+IF(MID($J$12,1,8)=MID($EE$4,1,8),3,1)</f>
        <v>3</v>
      </c>
      <c r="EF2409" s="137" t="s">
        <v>241</v>
      </c>
      <c r="EG2409" s="108">
        <f>+IF(MID($J$12,1,8)=MID($EE$4,1,8),3,1)</f>
        <v>3</v>
      </c>
    </row>
    <row r="2410" spans="76:137" x14ac:dyDescent="0.25">
      <c r="BX2410" s="110"/>
      <c r="CA2410" s="110"/>
      <c r="EE2410" s="108">
        <f>+IF(MID($J$13,1,10)=MID($EE$5,1,10),0,1)</f>
        <v>0</v>
      </c>
      <c r="EF2410" s="137">
        <v>4</v>
      </c>
      <c r="EG2410" s="108">
        <f>+IF(MID($J$13,1,10)=MID($EE$5,1,10),0,1)</f>
        <v>0</v>
      </c>
    </row>
    <row r="2411" spans="76:137" x14ac:dyDescent="0.25">
      <c r="BX2411" s="110"/>
      <c r="CA2411" s="110"/>
      <c r="EE2411" s="108">
        <f>+IF(MID($J$10,1,10)=MID($EE$2,1,10),1,2)</f>
        <v>1</v>
      </c>
      <c r="EG2411" s="108">
        <f>+IF(MID($J$10,1,10)=MID($EE$2,1,10),1,2)</f>
        <v>1</v>
      </c>
    </row>
    <row r="2412" spans="76:137" x14ac:dyDescent="0.25">
      <c r="BX2412" s="110"/>
      <c r="CA2412" s="110"/>
      <c r="EE2412" s="108">
        <f>+IF(MID($J$10,1,10)=MID($EE$2,1,10),3,1)</f>
        <v>3</v>
      </c>
      <c r="EG2412" s="108">
        <f>+IF(MID($J$10,1,10)=MID($EE$2,1,10),3,1)</f>
        <v>3</v>
      </c>
    </row>
    <row r="2413" spans="76:137" x14ac:dyDescent="0.25">
      <c r="BX2413" s="110"/>
      <c r="CA2413" s="110"/>
      <c r="EE2413" s="108">
        <f>+IF(MID($J$10,1,10)=MID($EE$2,1,10),3,1)</f>
        <v>3</v>
      </c>
      <c r="EG2413" s="108">
        <f>+IF(MID($J$10,1,10)=MID($EE$2,1,10),3,1)</f>
        <v>3</v>
      </c>
    </row>
    <row r="2414" spans="76:137" x14ac:dyDescent="0.25">
      <c r="BX2414" s="110"/>
      <c r="CA2414" s="110"/>
      <c r="EE2414" s="108">
        <f>+IF(MID($J$10,1,10)=MID($EE$2,1,10),0,1)</f>
        <v>0</v>
      </c>
      <c r="EG2414" s="108">
        <f>+IF(MID($J$10,1,10)=MID($EE$2,1,10),0,1)</f>
        <v>0</v>
      </c>
    </row>
    <row r="2415" spans="76:137" x14ac:dyDescent="0.25">
      <c r="BX2415" s="110"/>
      <c r="CA2415" s="110"/>
      <c r="EE2415" s="108">
        <f>+IF(MID($J$10,1,10)=MID($EE$2,1,10),3,1)</f>
        <v>3</v>
      </c>
      <c r="EG2415" s="108">
        <f>+IF(MID($J$10,1,10)=MID($EE$2,1,10),3,1)</f>
        <v>3</v>
      </c>
    </row>
    <row r="2416" spans="76:137" x14ac:dyDescent="0.25">
      <c r="BX2416" s="110"/>
      <c r="CA2416" s="110"/>
      <c r="EE2416" s="108">
        <f>+IF(MID($J$10,1,10)=MID($EE$2,1,10),3,1)</f>
        <v>3</v>
      </c>
      <c r="EG2416" s="108">
        <f>+IF(MID($J$10,1,10)=MID($EE$2,1,10),3,1)</f>
        <v>3</v>
      </c>
    </row>
    <row r="2417" spans="76:137" x14ac:dyDescent="0.25">
      <c r="BX2417" s="110"/>
      <c r="CA2417" s="110"/>
      <c r="EE2417" s="108">
        <f>+IF(MID($J$10,1,10)=MID($EE$2,1,10),3,1)</f>
        <v>3</v>
      </c>
      <c r="EG2417" s="108">
        <f>+IF(MID($J$10,1,10)=MID($EE$2,1,10),3,1)</f>
        <v>3</v>
      </c>
    </row>
    <row r="2418" spans="76:137" x14ac:dyDescent="0.25">
      <c r="BX2418" s="110"/>
      <c r="CA2418" s="110"/>
      <c r="EE2418" s="108">
        <f>+IF(MID($J$10,1,10)=MID($EE$2,1,10),1,2)</f>
        <v>1</v>
      </c>
      <c r="EG2418" s="108">
        <f>+IF(MID($J$10,1,10)=MID($EE$2,1,10),1,2)</f>
        <v>1</v>
      </c>
    </row>
    <row r="2419" spans="76:137" x14ac:dyDescent="0.25">
      <c r="BX2419" s="110"/>
      <c r="CA2419" s="110"/>
      <c r="EE2419" s="108">
        <f>+IF(MID($J$11,1,10)=MID($EE$3,1,10),2,1)</f>
        <v>2</v>
      </c>
      <c r="EG2419" s="108">
        <f>+IF(MID($J$11,1,10)=MID($EE$3,1,10),2,1)</f>
        <v>2</v>
      </c>
    </row>
    <row r="2420" spans="76:137" x14ac:dyDescent="0.25">
      <c r="BX2420" s="110"/>
      <c r="CA2420" s="110"/>
      <c r="EE2420" s="108">
        <f>+IF(MID($J$10,1,10)=MID($EE$2,1,10),4,1)</f>
        <v>4</v>
      </c>
      <c r="EG2420" s="108">
        <f>+IF(MID($J$10,1,10)=MID($EE$2,1,10),4,1)</f>
        <v>4</v>
      </c>
    </row>
    <row r="2421" spans="76:137" x14ac:dyDescent="0.25">
      <c r="BX2421" s="110"/>
      <c r="CA2421" s="110"/>
      <c r="EE2421" s="108">
        <f>+IF(MID($J$10,1,10)=MID($EE$2,1,10),0,1)</f>
        <v>0</v>
      </c>
      <c r="EG2421" s="108">
        <f>+IF(MID($J$10,1,10)=MID($EE$2,1,10),0,1)</f>
        <v>0</v>
      </c>
    </row>
    <row r="2422" spans="76:137" x14ac:dyDescent="0.25">
      <c r="BX2422" s="110"/>
      <c r="CA2422" s="110"/>
      <c r="EE2422" s="108">
        <f>+IF(MID($J$11,1,10)=MID($EE$3,1,10),2,1)</f>
        <v>2</v>
      </c>
      <c r="EG2422" s="108">
        <f>+IF(MID($J$11,1,10)=MID($EE$3,1,10),2,1)</f>
        <v>2</v>
      </c>
    </row>
    <row r="2423" spans="76:137" x14ac:dyDescent="0.25">
      <c r="BX2423" s="110"/>
      <c r="CA2423" s="110"/>
      <c r="EE2423" s="108">
        <f>+IF(MID($J$11,1,10)=MID($EE$3,1,10),2,1)</f>
        <v>2</v>
      </c>
      <c r="EG2423" s="108">
        <f>+IF(MID($J$11,1,10)=MID($EE$3,1,10),2,1)</f>
        <v>2</v>
      </c>
    </row>
    <row r="2424" spans="76:137" x14ac:dyDescent="0.25">
      <c r="BX2424" s="110"/>
      <c r="CA2424" s="110"/>
      <c r="EE2424" s="108">
        <f>+IF(MID($J$10,1,10)=MID($EE$2,1,10),4,1)</f>
        <v>4</v>
      </c>
      <c r="EG2424" s="108">
        <f>+IF(MID($J$10,1,10)=MID($EE$2,1,10),4,1)</f>
        <v>4</v>
      </c>
    </row>
    <row r="2425" spans="76:137" x14ac:dyDescent="0.25">
      <c r="BX2425" s="110"/>
      <c r="CA2425" s="110"/>
      <c r="EE2425" s="108">
        <f>+IF(MID($J$11,1,10)=MID($EE$3,1,10),2,1)</f>
        <v>2</v>
      </c>
      <c r="EG2425" s="108">
        <f>+IF(MID($J$11,1,10)=MID($EE$3,1,10),2,1)</f>
        <v>2</v>
      </c>
    </row>
    <row r="2426" spans="76:137" x14ac:dyDescent="0.25">
      <c r="BX2426" s="110"/>
      <c r="CA2426" s="110"/>
      <c r="EE2426" s="108">
        <f>+IF(MID($J$10,1,10)=MID($EE$2,1,10),4,1)</f>
        <v>4</v>
      </c>
      <c r="EG2426" s="108">
        <f>+IF(MID($J$10,1,10)=MID($EE$2,1,10),4,1)</f>
        <v>4</v>
      </c>
    </row>
    <row r="2427" spans="76:137" x14ac:dyDescent="0.25">
      <c r="BX2427" s="110"/>
      <c r="CA2427" s="110"/>
      <c r="EE2427" s="108">
        <f>+IF(MID($J$10,1,10)=MID($EE$2,1,10),1,2)</f>
        <v>1</v>
      </c>
      <c r="EG2427" s="108">
        <f>+IF(MID($J$10,1,10)=MID($EE$2,1,10),1,2)</f>
        <v>1</v>
      </c>
    </row>
    <row r="2428" spans="76:137" x14ac:dyDescent="0.25">
      <c r="BX2428" s="110"/>
      <c r="CA2428" s="110"/>
      <c r="EE2428" s="108">
        <f>+IF(MID($J$10,1,10)=MID($EE$2,1,10),3,1)</f>
        <v>3</v>
      </c>
      <c r="EG2428" s="108">
        <f>+IF(MID($J$10,1,10)=MID($EE$2,1,10),3,1)</f>
        <v>3</v>
      </c>
    </row>
    <row r="2429" spans="76:137" x14ac:dyDescent="0.25">
      <c r="BX2429" s="110"/>
      <c r="CA2429" s="110"/>
      <c r="EE2429" s="108">
        <f>+IF(MID($J$10,1,10)=MID($EE$2,1,10),1,2)</f>
        <v>1</v>
      </c>
      <c r="EG2429" s="108">
        <f>+IF(MID($J$10,1,10)=MID($EE$2,1,10),1,2)</f>
        <v>1</v>
      </c>
    </row>
    <row r="2430" spans="76:137" x14ac:dyDescent="0.25">
      <c r="BX2430" s="110"/>
      <c r="CA2430" s="110"/>
      <c r="EE2430" s="108">
        <f>+IF(MID($J$11,1,10)=MID($EE$3,1,10),2,1)</f>
        <v>2</v>
      </c>
      <c r="EG2430" s="108">
        <f>+IF(MID($J$11,1,10)=MID($EE$3,1,10),2,1)</f>
        <v>2</v>
      </c>
    </row>
    <row r="2431" spans="76:137" x14ac:dyDescent="0.25">
      <c r="BX2431" s="110"/>
      <c r="CA2431" s="110"/>
      <c r="EE2431" s="108">
        <f>+IF(MID($J$10,1,10)=MID($EE$2,1,10),1,2)</f>
        <v>1</v>
      </c>
      <c r="EG2431" s="108">
        <f>+IF(MID($J$10,1,10)=MID($EE$2,1,10),1,2)</f>
        <v>1</v>
      </c>
    </row>
    <row r="2432" spans="76:137" x14ac:dyDescent="0.25">
      <c r="BX2432" s="110"/>
      <c r="CA2432" s="110"/>
      <c r="EE2432" s="108">
        <f>+IF(MID($J$10,1,10)=MID($EE$2,1,10),0,1)</f>
        <v>0</v>
      </c>
      <c r="EF2432" s="137">
        <v>9</v>
      </c>
      <c r="EG2432" s="108">
        <f>+IF(MID($J$10,1,10)=MID($EE$2,1,10),0,1)</f>
        <v>0</v>
      </c>
    </row>
    <row r="2433" spans="76:137" x14ac:dyDescent="0.25">
      <c r="BX2433" s="110"/>
      <c r="CA2433" s="110"/>
      <c r="EE2433" s="108">
        <f>+IF(MID($J$11,1,10)=MID($EE$3,1,10),0,1)</f>
        <v>0</v>
      </c>
      <c r="EF2433" s="137">
        <v>6</v>
      </c>
      <c r="EG2433" s="108">
        <f>+IF(MID($J$11,1,10)=MID($EE$3,1,10),0,1)</f>
        <v>0</v>
      </c>
    </row>
    <row r="2434" spans="76:137" x14ac:dyDescent="0.25">
      <c r="BX2434" s="110"/>
      <c r="CA2434" s="110"/>
      <c r="EE2434" s="108">
        <f>+IF(MID($J$10,1,10)=MID($EE$2,1,10),0,1)</f>
        <v>0</v>
      </c>
      <c r="EG2434" s="108">
        <f>+IF(MID($J$10,1,10)=MID($EE$2,1,10),0,1)</f>
        <v>0</v>
      </c>
    </row>
    <row r="2435" spans="76:137" x14ac:dyDescent="0.25">
      <c r="BX2435" s="110"/>
      <c r="CA2435" s="110"/>
      <c r="EE2435" s="108">
        <f>+IF(MID($J$10,1,10)=MID($EE$2,1,10),1,2)</f>
        <v>1</v>
      </c>
      <c r="EG2435" s="108">
        <f>+IF(MID($J$10,1,10)=MID($EE$2,1,10),1,2)</f>
        <v>1</v>
      </c>
    </row>
    <row r="2436" spans="76:137" x14ac:dyDescent="0.25">
      <c r="BX2436" s="110"/>
      <c r="CA2436" s="110"/>
      <c r="EE2436" s="108">
        <f>+IF(MID($J$10,1,10)=MID($EE$2,1,10),1,2)</f>
        <v>1</v>
      </c>
      <c r="EG2436" s="108">
        <f>+IF(MID($J$10,1,10)=MID($EE$2,1,10),1,2)</f>
        <v>1</v>
      </c>
    </row>
    <row r="2437" spans="76:137" x14ac:dyDescent="0.25">
      <c r="BX2437" s="110"/>
      <c r="CA2437" s="110"/>
      <c r="EE2437" s="108">
        <f>+IF(MID($J$10,1,10)=MID($EE$2,1,10),3,1)</f>
        <v>3</v>
      </c>
      <c r="EG2437" s="108">
        <f>+IF(MID($J$10,1,10)=MID($EE$2,1,10),3,1)</f>
        <v>3</v>
      </c>
    </row>
    <row r="2438" spans="76:137" x14ac:dyDescent="0.25">
      <c r="BX2438" s="110"/>
      <c r="CA2438" s="110"/>
      <c r="EE2438" s="108">
        <f>+IF(MID($J$10,1,10)=MID($EE$2,1,10),3,1)</f>
        <v>3</v>
      </c>
      <c r="EG2438" s="108">
        <f>+IF(MID($J$10,1,10)=MID($EE$2,1,10),3,1)</f>
        <v>3</v>
      </c>
    </row>
    <row r="2439" spans="76:137" x14ac:dyDescent="0.25">
      <c r="BX2439" s="110"/>
      <c r="CA2439" s="110"/>
      <c r="EE2439" s="108">
        <f>+IF(MID($J$10,1,10)=MID($EE$2,1,10),3,1)</f>
        <v>3</v>
      </c>
      <c r="EG2439" s="108">
        <f>+IF(MID($J$10,1,10)=MID($EE$2,1,10),3,1)</f>
        <v>3</v>
      </c>
    </row>
    <row r="2440" spans="76:137" x14ac:dyDescent="0.25">
      <c r="BX2440" s="110"/>
      <c r="CA2440" s="110"/>
      <c r="EE2440" s="108">
        <f>+IF(MID($J$10,1,10)=MID($EE$2,1,10),0,1)</f>
        <v>0</v>
      </c>
      <c r="EG2440" s="108">
        <f>+IF(MID($J$10,1,10)=MID($EE$2,1,10),0,1)</f>
        <v>0</v>
      </c>
    </row>
    <row r="2441" spans="76:137" x14ac:dyDescent="0.25">
      <c r="BX2441" s="110"/>
      <c r="CA2441" s="110"/>
      <c r="EE2441" s="108">
        <f>+IF(MID($J$10,1,10)=MID($EE$2,1,10),1,2)</f>
        <v>1</v>
      </c>
      <c r="EG2441" s="108">
        <f>+IF(MID($J$10,1,10)=MID($EE$2,1,10),1,2)</f>
        <v>1</v>
      </c>
    </row>
    <row r="2442" spans="76:137" x14ac:dyDescent="0.25">
      <c r="BX2442" s="110"/>
      <c r="CA2442" s="110"/>
      <c r="EE2442" s="108">
        <f>+IF(MID($J$10,1,10)=MID($EE$2,1,10),3,1)</f>
        <v>3</v>
      </c>
      <c r="EG2442" s="108">
        <f>+IF(MID($J$10,1,10)=MID($EE$2,1,10),3,1)</f>
        <v>3</v>
      </c>
    </row>
    <row r="2443" spans="76:137" x14ac:dyDescent="0.25">
      <c r="BX2443" s="110"/>
      <c r="CA2443" s="110"/>
      <c r="EE2443" s="108">
        <f>+IF(MID($J$10,1,10)=MID($EE$2,1,10),3,1)</f>
        <v>3</v>
      </c>
      <c r="EG2443" s="108">
        <f>+IF(MID($J$10,1,10)=MID($EE$2,1,10),3,1)</f>
        <v>3</v>
      </c>
    </row>
    <row r="2444" spans="76:137" x14ac:dyDescent="0.25">
      <c r="BX2444" s="110"/>
      <c r="CA2444" s="110"/>
      <c r="EE2444" s="108">
        <f>+IF(MID($J$10,1,10)=MID($EE$2,1,10),0,1)</f>
        <v>0</v>
      </c>
      <c r="EG2444" s="108">
        <f>+IF(MID($J$10,1,10)=MID($EE$2,1,10),0,1)</f>
        <v>0</v>
      </c>
    </row>
    <row r="2445" spans="76:137" x14ac:dyDescent="0.25">
      <c r="BX2445" s="110"/>
      <c r="CA2445" s="110"/>
      <c r="EE2445" s="108">
        <f>+IF(MID($J$11,1,10)=MID($EE$3,1,10),2,1)</f>
        <v>2</v>
      </c>
      <c r="EG2445" s="108">
        <f>+IF(MID($J$11,1,10)=MID($EE$3,1,10),2,1)</f>
        <v>2</v>
      </c>
    </row>
    <row r="2446" spans="76:137" x14ac:dyDescent="0.25">
      <c r="BX2446" s="110"/>
      <c r="CA2446" s="110"/>
      <c r="EE2446" s="108">
        <f>+IF(MID($J$10,1,10)=MID($EE$2,1,10),4,1)</f>
        <v>4</v>
      </c>
      <c r="EG2446" s="108">
        <f>+IF(MID($J$10,1,10)=MID($EE$2,1,10),4,1)</f>
        <v>4</v>
      </c>
    </row>
    <row r="2447" spans="76:137" x14ac:dyDescent="0.25">
      <c r="BX2447" s="110"/>
      <c r="CA2447" s="110"/>
      <c r="EE2447" s="108">
        <f>+IF(MID($J$10,1,10)=MID($EE$2,1,10),0,1)</f>
        <v>0</v>
      </c>
      <c r="EG2447" s="108">
        <f>+IF(MID($J$10,1,10)=MID($EE$2,1,10),0,1)</f>
        <v>0</v>
      </c>
    </row>
    <row r="2448" spans="76:137" x14ac:dyDescent="0.25">
      <c r="BX2448" s="110"/>
      <c r="CA2448" s="110"/>
      <c r="EE2448" s="108">
        <f>+IF(MID($J$11,1,10)=MID($EE$3,1,10),2,1)</f>
        <v>2</v>
      </c>
      <c r="EG2448" s="108">
        <f>+IF(MID($J$11,1,10)=MID($EE$3,1,10),2,1)</f>
        <v>2</v>
      </c>
    </row>
    <row r="2449" spans="76:137" x14ac:dyDescent="0.25">
      <c r="BX2449" s="110"/>
      <c r="CA2449" s="110"/>
      <c r="EE2449" s="108">
        <f>+IF(MID($J$11,1,10)=MID($EE$3,1,10),2,1)</f>
        <v>2</v>
      </c>
      <c r="EG2449" s="108">
        <f>+IF(MID($J$11,1,10)=MID($EE$3,1,10),2,1)</f>
        <v>2</v>
      </c>
    </row>
    <row r="2450" spans="76:137" x14ac:dyDescent="0.25">
      <c r="BX2450" s="110"/>
      <c r="CA2450" s="110"/>
      <c r="EE2450" s="108">
        <f>+IF(MID($J$10,1,10)=MID($EE$2,1,10),4,1)</f>
        <v>4</v>
      </c>
      <c r="EG2450" s="108">
        <f>+IF(MID($J$10,1,10)=MID($EE$2,1,10),4,1)</f>
        <v>4</v>
      </c>
    </row>
    <row r="2451" spans="76:137" x14ac:dyDescent="0.25">
      <c r="BX2451" s="110"/>
      <c r="CA2451" s="110"/>
      <c r="EE2451" s="108">
        <f>+IF(MID($J$11,1,10)=MID($EE$3,1,10),2,1)</f>
        <v>2</v>
      </c>
      <c r="EG2451" s="108">
        <f>+IF(MID($J$11,1,10)=MID($EE$3,1,10),2,1)</f>
        <v>2</v>
      </c>
    </row>
    <row r="2452" spans="76:137" x14ac:dyDescent="0.25">
      <c r="BX2452" s="110"/>
      <c r="CA2452" s="110"/>
      <c r="EE2452" s="108">
        <f>+IF(MID($J$10,1,10)=MID($EE$2,1,10),4,1)</f>
        <v>4</v>
      </c>
      <c r="EG2452" s="108">
        <f>+IF(MID($J$10,1,10)=MID($EE$2,1,10),4,1)</f>
        <v>4</v>
      </c>
    </row>
    <row r="2453" spans="76:137" x14ac:dyDescent="0.25">
      <c r="BX2453" s="110"/>
      <c r="CA2453" s="110"/>
      <c r="EE2453" s="108">
        <f>+IF(MID($J$10,1,10)=MID($EE$2,1,10),1,2)</f>
        <v>1</v>
      </c>
      <c r="EG2453" s="108">
        <f>+IF(MID($J$10,1,10)=MID($EE$2,1,10),1,2)</f>
        <v>1</v>
      </c>
    </row>
    <row r="2454" spans="76:137" x14ac:dyDescent="0.25">
      <c r="BX2454" s="110"/>
      <c r="CA2454" s="110"/>
      <c r="EE2454" s="108">
        <f>+IF(MID($J$12,1,8)=MID($EE$4,1,8),2,1)</f>
        <v>2</v>
      </c>
      <c r="EF2454" s="137" t="s">
        <v>237</v>
      </c>
      <c r="EG2454" s="108">
        <f>+IF(MID($J$12,1,8)=MID($EE$4,1,8),2,1)</f>
        <v>2</v>
      </c>
    </row>
    <row r="2455" spans="76:137" x14ac:dyDescent="0.25">
      <c r="BX2455" s="110"/>
      <c r="CA2455" s="110"/>
      <c r="EE2455" s="108">
        <f>+IF(MID($J$13,1,10)=MID($EE$5,1,10),1,2)</f>
        <v>1</v>
      </c>
      <c r="EF2455" s="137" t="s">
        <v>228</v>
      </c>
      <c r="EG2455" s="108">
        <f>+IF(MID($J$13,1,10)=MID($EE$5,1,10),1,2)</f>
        <v>1</v>
      </c>
    </row>
    <row r="2456" spans="76:137" x14ac:dyDescent="0.25">
      <c r="BX2456" s="110"/>
      <c r="CA2456" s="110"/>
      <c r="EE2456" s="108">
        <f>+IF(MID($J$11,1,10)=MID($EE$3,1,10),2,1)</f>
        <v>2</v>
      </c>
      <c r="EG2456" s="108">
        <f>+IF(MID($J$11,1,10)=MID($EE$3,1,10),2,1)</f>
        <v>2</v>
      </c>
    </row>
    <row r="2457" spans="76:137" x14ac:dyDescent="0.25">
      <c r="BX2457" s="110"/>
      <c r="CA2457" s="110"/>
      <c r="EE2457" s="108">
        <f>+IF(MID($J$10,1,10)=MID($EE$2,1,10),1,2)</f>
        <v>1</v>
      </c>
      <c r="EG2457" s="108">
        <f>+IF(MID($J$10,1,10)=MID($EE$2,1,10),1,2)</f>
        <v>1</v>
      </c>
    </row>
    <row r="2458" spans="76:137" x14ac:dyDescent="0.25">
      <c r="BX2458" s="110"/>
      <c r="CA2458" s="110"/>
      <c r="EE2458" s="108">
        <f>+IF(MID($J$10,1,10)=MID($EE$2,1,10),0,1)</f>
        <v>0</v>
      </c>
      <c r="EG2458" s="108">
        <f>+IF(MID($J$10,1,10)=MID($EE$2,1,10),0,1)</f>
        <v>0</v>
      </c>
    </row>
    <row r="2459" spans="76:137" x14ac:dyDescent="0.25">
      <c r="BX2459" s="110"/>
      <c r="CA2459" s="110"/>
      <c r="EE2459" s="108">
        <f>+IF(MID($J$10,1,10)=MID($EE$2,1,10),0,1)</f>
        <v>0</v>
      </c>
      <c r="EG2459" s="108">
        <f>+IF(MID($J$10,1,10)=MID($EE$2,1,10),0,1)</f>
        <v>0</v>
      </c>
    </row>
    <row r="2460" spans="76:137" x14ac:dyDescent="0.25">
      <c r="BX2460" s="110"/>
      <c r="CA2460" s="110"/>
      <c r="EE2460" s="108">
        <f>+IF(MID($J$10,1,10)=MID($EE$2,1,10),0,1)</f>
        <v>0</v>
      </c>
      <c r="EG2460" s="108">
        <f>+IF(MID($J$10,1,10)=MID($EE$2,1,10),0,1)</f>
        <v>0</v>
      </c>
    </row>
    <row r="2461" spans="76:137" x14ac:dyDescent="0.25">
      <c r="BX2461" s="110"/>
      <c r="CA2461" s="110"/>
      <c r="EE2461" s="108">
        <f>+IF(MID($J$10,1,10)=MID($EE$2,1,10),1,2)</f>
        <v>1</v>
      </c>
      <c r="EG2461" s="108">
        <f>+IF(MID($J$10,1,10)=MID($EE$2,1,10),1,2)</f>
        <v>1</v>
      </c>
    </row>
    <row r="2462" spans="76:137" x14ac:dyDescent="0.25">
      <c r="BX2462" s="110"/>
      <c r="CA2462" s="110"/>
      <c r="EE2462" s="108">
        <f>+IF(MID($J$10,1,10)=MID($EE$2,1,10),1,2)</f>
        <v>1</v>
      </c>
      <c r="EG2462" s="108">
        <f>+IF(MID($J$10,1,10)=MID($EE$2,1,10),1,2)</f>
        <v>1</v>
      </c>
    </row>
    <row r="2463" spans="76:137" x14ac:dyDescent="0.25">
      <c r="BX2463" s="110"/>
      <c r="CA2463" s="110"/>
      <c r="EE2463" s="108">
        <f>+IF(MID($J$10,1,10)=MID($EE$2,1,10),3,1)</f>
        <v>3</v>
      </c>
      <c r="EG2463" s="108">
        <f>+IF(MID($J$10,1,10)=MID($EE$2,1,10),3,1)</f>
        <v>3</v>
      </c>
    </row>
    <row r="2464" spans="76:137" x14ac:dyDescent="0.25">
      <c r="BX2464" s="110"/>
      <c r="CA2464" s="110"/>
      <c r="EE2464" s="108">
        <f>+IF(MID($J$10,1,10)=MID($EE$2,1,10),3,1)</f>
        <v>3</v>
      </c>
      <c r="EG2464" s="108">
        <f>+IF(MID($J$10,1,10)=MID($EE$2,1,10),3,1)</f>
        <v>3</v>
      </c>
    </row>
    <row r="2465" spans="76:137" x14ac:dyDescent="0.25">
      <c r="BX2465" s="110"/>
      <c r="CA2465" s="110"/>
      <c r="EE2465" s="108">
        <f>+IF(MID($J$10,1,10)=MID($EE$2,1,10),3,1)</f>
        <v>3</v>
      </c>
      <c r="EG2465" s="108">
        <f>+IF(MID($J$10,1,10)=MID($EE$2,1,10),3,1)</f>
        <v>3</v>
      </c>
    </row>
    <row r="2466" spans="76:137" x14ac:dyDescent="0.25">
      <c r="BX2466" s="110"/>
      <c r="CA2466" s="110"/>
      <c r="EE2466" s="108">
        <f>+IF(MID($J$10,1,10)=MID($EE$2,1,10),0,1)</f>
        <v>0</v>
      </c>
      <c r="EG2466" s="108">
        <f>+IF(MID($J$10,1,10)=MID($EE$2,1,10),0,1)</f>
        <v>0</v>
      </c>
    </row>
    <row r="2467" spans="76:137" x14ac:dyDescent="0.25">
      <c r="BX2467" s="110"/>
      <c r="CA2467" s="110"/>
      <c r="EE2467" s="108">
        <f>+IF(MID($J$10,1,10)=MID($EE$2,1,10),1,2)</f>
        <v>1</v>
      </c>
      <c r="EG2467" s="108">
        <f>+IF(MID($J$10,1,10)=MID($EE$2,1,10),1,2)</f>
        <v>1</v>
      </c>
    </row>
    <row r="2468" spans="76:137" x14ac:dyDescent="0.25">
      <c r="BX2468" s="110"/>
      <c r="CA2468" s="110"/>
      <c r="EE2468" s="108">
        <f>+IF(MID($J$10,1,10)=MID($EE$2,1,10),3,1)</f>
        <v>3</v>
      </c>
      <c r="EG2468" s="108">
        <f>+IF(MID($J$10,1,10)=MID($EE$2,1,10),3,1)</f>
        <v>3</v>
      </c>
    </row>
    <row r="2469" spans="76:137" x14ac:dyDescent="0.25">
      <c r="BX2469" s="110"/>
      <c r="CA2469" s="110"/>
      <c r="EE2469" s="108">
        <f>+IF(MID($J$10,1,10)=MID($EE$2,1,10),3,1)</f>
        <v>3</v>
      </c>
      <c r="EG2469" s="108">
        <f>+IF(MID($J$10,1,10)=MID($EE$2,1,10),3,1)</f>
        <v>3</v>
      </c>
    </row>
    <row r="2470" spans="76:137" x14ac:dyDescent="0.25">
      <c r="BX2470" s="110"/>
      <c r="CA2470" s="110"/>
      <c r="EE2470" s="108">
        <f>+IF(MID($J$10,1,10)=MID($EE$2,1,10),0,1)</f>
        <v>0</v>
      </c>
      <c r="EG2470" s="108">
        <f>+IF(MID($J$10,1,10)=MID($EE$2,1,10),0,1)</f>
        <v>0</v>
      </c>
    </row>
    <row r="2471" spans="76:137" x14ac:dyDescent="0.25">
      <c r="BX2471" s="110"/>
      <c r="CA2471" s="110"/>
      <c r="EE2471" s="108">
        <f>+IF(MID($J$10,1,10)=MID($EE$2,1,10),3,1)</f>
        <v>3</v>
      </c>
      <c r="EG2471" s="108">
        <f>+IF(MID($J$10,1,10)=MID($EE$2,1,10),3,1)</f>
        <v>3</v>
      </c>
    </row>
    <row r="2472" spans="76:137" x14ac:dyDescent="0.25">
      <c r="BX2472" s="110"/>
      <c r="CA2472" s="110"/>
      <c r="EE2472" s="108">
        <f>+IF(MID($J$10,1,10)=MID($EE$2,1,10),3,1)</f>
        <v>3</v>
      </c>
      <c r="EG2472" s="108">
        <f>+IF(MID($J$10,1,10)=MID($EE$2,1,10),3,1)</f>
        <v>3</v>
      </c>
    </row>
    <row r="2473" spans="76:137" x14ac:dyDescent="0.25">
      <c r="BX2473" s="110"/>
      <c r="CA2473" s="110"/>
      <c r="EE2473" s="108">
        <f>+IF(MID($J$10,1,10)=MID($EE$2,1,10),3,1)</f>
        <v>3</v>
      </c>
      <c r="EG2473" s="108">
        <f>+IF(MID($J$10,1,10)=MID($EE$2,1,10),3,1)</f>
        <v>3</v>
      </c>
    </row>
    <row r="2474" spans="76:137" x14ac:dyDescent="0.25">
      <c r="BX2474" s="110"/>
      <c r="CA2474" s="110"/>
      <c r="EE2474" s="108">
        <f>+IF(MID($J$10,1,10)=MID($EE$2,1,10),1,2)</f>
        <v>1</v>
      </c>
      <c r="EG2474" s="108">
        <f>+IF(MID($J$10,1,10)=MID($EE$2,1,10),1,2)</f>
        <v>1</v>
      </c>
    </row>
    <row r="2475" spans="76:137" x14ac:dyDescent="0.25">
      <c r="BX2475" s="110"/>
      <c r="CA2475" s="110"/>
      <c r="EE2475" s="108">
        <f>+IF(MID($J$11,1,10)=MID($EE$3,1,10),2,1)</f>
        <v>2</v>
      </c>
      <c r="EG2475" s="108">
        <f>+IF(MID($J$11,1,10)=MID($EE$3,1,10),2,1)</f>
        <v>2</v>
      </c>
    </row>
    <row r="2476" spans="76:137" x14ac:dyDescent="0.25">
      <c r="BX2476" s="110"/>
      <c r="CA2476" s="110"/>
      <c r="EE2476" s="108">
        <f>+IF(MID($J$10,1,10)=MID($EE$2,1,10),4,1)</f>
        <v>4</v>
      </c>
      <c r="EG2476" s="108">
        <f>+IF(MID($J$10,1,10)=MID($EE$2,1,10),4,1)</f>
        <v>4</v>
      </c>
    </row>
    <row r="2477" spans="76:137" x14ac:dyDescent="0.25">
      <c r="BX2477" s="110"/>
      <c r="CA2477" s="110"/>
      <c r="EE2477" s="108">
        <f>+IF(MID($J$10,1,10)=MID($EE$2,1,10),3,1)</f>
        <v>3</v>
      </c>
      <c r="EF2477" s="137" t="s">
        <v>254</v>
      </c>
      <c r="EG2477" s="108">
        <f>+IF(MID($J$10,1,10)=MID($EE$2,1,10),3,1)</f>
        <v>3</v>
      </c>
    </row>
    <row r="2478" spans="76:137" x14ac:dyDescent="0.25">
      <c r="BX2478" s="110"/>
      <c r="CA2478" s="110"/>
      <c r="EE2478" s="108">
        <f>+IF(MID($J$11,1,10)=MID($EE$3,1,10),2,1)</f>
        <v>2</v>
      </c>
      <c r="EG2478" s="108">
        <f>+IF(MID($J$11,1,10)=MID($EE$3,1,10),2,1)</f>
        <v>2</v>
      </c>
    </row>
    <row r="2479" spans="76:137" x14ac:dyDescent="0.25">
      <c r="BX2479" s="110"/>
      <c r="CA2479" s="110"/>
      <c r="EE2479" s="108">
        <f>+IF(MID($J$11,1,10)=MID($EE$3,1,10),2,1)</f>
        <v>2</v>
      </c>
      <c r="EG2479" s="108">
        <f>+IF(MID($J$11,1,10)=MID($EE$3,1,10),2,1)</f>
        <v>2</v>
      </c>
    </row>
    <row r="2480" spans="76:137" x14ac:dyDescent="0.25">
      <c r="BX2480" s="110"/>
      <c r="CA2480" s="110"/>
      <c r="EE2480" s="108">
        <f>+IF(MID($J$10,1,10)=MID($EE$2,1,10),4,1)</f>
        <v>4</v>
      </c>
      <c r="EG2480" s="108">
        <f>+IF(MID($J$10,1,10)=MID($EE$2,1,10),4,1)</f>
        <v>4</v>
      </c>
    </row>
    <row r="2481" spans="76:137" x14ac:dyDescent="0.25">
      <c r="BX2481" s="110"/>
      <c r="CA2481" s="110"/>
      <c r="EE2481" s="108">
        <f>+IF(MID($J$11,1,10)=MID($EE$3,1,10),2,1)</f>
        <v>2</v>
      </c>
      <c r="EG2481" s="108">
        <f>+IF(MID($J$11,1,10)=MID($EE$3,1,10),2,1)</f>
        <v>2</v>
      </c>
    </row>
    <row r="2482" spans="76:137" x14ac:dyDescent="0.25">
      <c r="BX2482" s="110"/>
      <c r="CA2482" s="110"/>
      <c r="EE2482" s="108">
        <f>+IF(MID($J$10,1,10)=MID($EE$2,1,10),4,1)</f>
        <v>4</v>
      </c>
      <c r="EG2482" s="108">
        <f>+IF(MID($J$10,1,10)=MID($EE$2,1,10),4,1)</f>
        <v>4</v>
      </c>
    </row>
    <row r="2483" spans="76:137" x14ac:dyDescent="0.25">
      <c r="BX2483" s="110"/>
      <c r="CA2483" s="110"/>
      <c r="EE2483" s="108">
        <f>+IF(MID($J$10,1,10)=MID($EE$2,1,10),1,2)</f>
        <v>1</v>
      </c>
      <c r="EG2483" s="108">
        <f>+IF(MID($J$10,1,10)=MID($EE$2,1,10),1,2)</f>
        <v>1</v>
      </c>
    </row>
    <row r="2484" spans="76:137" x14ac:dyDescent="0.25">
      <c r="BX2484" s="110"/>
      <c r="CA2484" s="110"/>
      <c r="EE2484" s="108">
        <f>+IF(MID($J$10,1,10)=MID($EE$2,1,10),3,1)</f>
        <v>3</v>
      </c>
      <c r="EG2484" s="108">
        <f>+IF(MID($J$10,1,10)=MID($EE$2,1,10),3,1)</f>
        <v>3</v>
      </c>
    </row>
    <row r="2485" spans="76:137" x14ac:dyDescent="0.25">
      <c r="BX2485" s="110"/>
      <c r="CA2485" s="110"/>
      <c r="EE2485" s="108">
        <f>+IF(MID($J$10,1,10)=MID($EE$2,1,10),1,2)</f>
        <v>1</v>
      </c>
      <c r="EG2485" s="108">
        <f>+IF(MID($J$10,1,10)=MID($EE$2,1,10),1,2)</f>
        <v>1</v>
      </c>
    </row>
    <row r="2486" spans="76:137" x14ac:dyDescent="0.25">
      <c r="BX2486" s="110"/>
      <c r="CA2486" s="110"/>
      <c r="EE2486" s="108">
        <f>+IF(MID($J$11,1,10)=MID($EE$3,1,10),2,1)</f>
        <v>2</v>
      </c>
      <c r="EG2486" s="108">
        <f>+IF(MID($J$11,1,10)=MID($EE$3,1,10),2,1)</f>
        <v>2</v>
      </c>
    </row>
    <row r="2487" spans="76:137" x14ac:dyDescent="0.25">
      <c r="BX2487" s="110"/>
      <c r="CA2487" s="110"/>
      <c r="EE2487" s="108">
        <f>+IF(MID($J$10,1,10)=MID($EE$2,1,10),1,2)</f>
        <v>1</v>
      </c>
      <c r="EG2487" s="108">
        <f>+IF(MID($J$10,1,10)=MID($EE$2,1,10),1,2)</f>
        <v>1</v>
      </c>
    </row>
    <row r="2488" spans="76:137" x14ac:dyDescent="0.25">
      <c r="BX2488" s="110"/>
      <c r="CA2488" s="110"/>
      <c r="EE2488" s="108">
        <f>+IF(MID($J$10,1,10)=MID($EE$2,1,10),0,1)</f>
        <v>0</v>
      </c>
      <c r="EG2488" s="108">
        <f>+IF(MID($J$10,1,10)=MID($EE$2,1,10),0,1)</f>
        <v>0</v>
      </c>
    </row>
    <row r="2489" spans="76:137" x14ac:dyDescent="0.25">
      <c r="BX2489" s="110"/>
      <c r="CA2489" s="110"/>
      <c r="EE2489" s="108">
        <f>+IF(MID($J$10,1,10)=MID($EE$2,1,10),0,1)</f>
        <v>0</v>
      </c>
      <c r="EG2489" s="108">
        <f>+IF(MID($J$10,1,10)=MID($EE$2,1,10),0,1)</f>
        <v>0</v>
      </c>
    </row>
    <row r="2490" spans="76:137" x14ac:dyDescent="0.25">
      <c r="BX2490" s="110"/>
      <c r="CA2490" s="110"/>
      <c r="EE2490" s="108">
        <f>+IF(MID($J$10,1,10)=MID($EE$2,1,10),0,1)</f>
        <v>0</v>
      </c>
      <c r="EG2490" s="108">
        <f>+IF(MID($J$10,1,10)=MID($EE$2,1,10),0,1)</f>
        <v>0</v>
      </c>
    </row>
    <row r="2491" spans="76:137" x14ac:dyDescent="0.25">
      <c r="BX2491" s="110"/>
      <c r="CA2491" s="110"/>
      <c r="EE2491" s="108">
        <f>+IF(MID($J$10,1,10)=MID($EE$2,1,10),1,2)</f>
        <v>1</v>
      </c>
      <c r="EG2491" s="108">
        <f>+IF(MID($J$10,1,10)=MID($EE$2,1,10),1,2)</f>
        <v>1</v>
      </c>
    </row>
    <row r="2492" spans="76:137" x14ac:dyDescent="0.25">
      <c r="BX2492" s="110"/>
      <c r="CA2492" s="110"/>
      <c r="EE2492" s="108">
        <f>+IF(MID($J$10,1,10)=MID($EE$2,1,10),1,2)</f>
        <v>1</v>
      </c>
      <c r="EG2492" s="108">
        <f>+IF(MID($J$10,1,10)=MID($EE$2,1,10),1,2)</f>
        <v>1</v>
      </c>
    </row>
    <row r="2493" spans="76:137" x14ac:dyDescent="0.25">
      <c r="BX2493" s="110"/>
      <c r="CA2493" s="110"/>
      <c r="EE2493" s="108">
        <f>+IF(MID($J$10,1,10)=MID($EE$2,1,10),3,1)</f>
        <v>3</v>
      </c>
      <c r="EG2493" s="108">
        <f>+IF(MID($J$10,1,10)=MID($EE$2,1,10),3,1)</f>
        <v>3</v>
      </c>
    </row>
    <row r="2494" spans="76:137" x14ac:dyDescent="0.25">
      <c r="BX2494" s="111"/>
      <c r="CA2494" s="111"/>
      <c r="EE2494" s="108">
        <f>+IF(MID($J$12,1,8)=MID($EE$4,1,8),0,1)</f>
        <v>0</v>
      </c>
      <c r="EF2494" s="139">
        <v>40947</v>
      </c>
      <c r="EG2494" s="108">
        <f>+IF(MID($J$12,1,8)=MID($EE$4,1,8),0,1)</f>
        <v>0</v>
      </c>
    </row>
    <row r="2495" spans="76:137" x14ac:dyDescent="0.25">
      <c r="BX2495" s="110"/>
      <c r="CA2495" s="110"/>
      <c r="EE2495" s="108">
        <f>+IF(MID($J$13,1,10)=MID($EE$5,1,10),0,1)</f>
        <v>0</v>
      </c>
      <c r="EG2495" s="108">
        <f>+IF(MID($J$13,1,10)=MID($EE$5,1,10),0,1)</f>
        <v>0</v>
      </c>
    </row>
    <row r="2496" spans="76:137" x14ac:dyDescent="0.25">
      <c r="BX2496" s="110"/>
      <c r="CA2496" s="110"/>
      <c r="EE2496" s="108">
        <f>+IF(MID($J$14,1,5)=MID($EE$6,1,5),0,1)</f>
        <v>0</v>
      </c>
      <c r="EF2496" s="137">
        <v>2</v>
      </c>
      <c r="EG2496" s="108">
        <f>+IF(MID($J$14,1,5)=MID($EE$6,1,5),0,1)</f>
        <v>0</v>
      </c>
    </row>
    <row r="2497" spans="76:137" x14ac:dyDescent="0.25">
      <c r="BX2497" s="110"/>
      <c r="CA2497" s="110"/>
      <c r="EE2497" s="108">
        <f>+IF(MID($J$10,1,10)=MID($EE$2,1,10),0,1)</f>
        <v>0</v>
      </c>
      <c r="EF2497" s="137">
        <v>10</v>
      </c>
      <c r="EG2497" s="108">
        <f>+IF(MID($J$10,1,10)=MID($EE$2,1,10),0,1)</f>
        <v>0</v>
      </c>
    </row>
    <row r="2498" spans="76:137" x14ac:dyDescent="0.25">
      <c r="BX2498" s="110"/>
      <c r="CA2498" s="110"/>
      <c r="EE2498" s="108">
        <f>+IF(MID($J$10,1,10)=MID($EE$2,1,10),3,1)</f>
        <v>3</v>
      </c>
      <c r="EG2498" s="108">
        <f>+IF(MID($J$10,1,10)=MID($EE$2,1,10),3,1)</f>
        <v>3</v>
      </c>
    </row>
    <row r="2499" spans="76:137" x14ac:dyDescent="0.25">
      <c r="BX2499" s="110"/>
      <c r="CA2499" s="110"/>
      <c r="EE2499" s="108">
        <f>+IF(MID($J$10,1,10)=MID($EE$2,1,10),3,1)</f>
        <v>3</v>
      </c>
      <c r="EG2499" s="108">
        <f>+IF(MID($J$10,1,10)=MID($EE$2,1,10),3,1)</f>
        <v>3</v>
      </c>
    </row>
    <row r="2500" spans="76:137" x14ac:dyDescent="0.25">
      <c r="BX2500" s="110"/>
      <c r="CA2500" s="110"/>
      <c r="EE2500" s="108">
        <f>+IF(MID($J$10,1,10)=MID($EE$2,1,10),0,1)</f>
        <v>0</v>
      </c>
      <c r="EG2500" s="108">
        <f>+IF(MID($J$10,1,10)=MID($EE$2,1,10),0,1)</f>
        <v>0</v>
      </c>
    </row>
    <row r="2501" spans="76:137" x14ac:dyDescent="0.25">
      <c r="BX2501" s="110"/>
      <c r="CA2501" s="110"/>
      <c r="EE2501" s="108">
        <f>+IF(MID($J$10,1,10)=MID($EE$2,1,10),3,1)</f>
        <v>3</v>
      </c>
      <c r="EG2501" s="108">
        <f>+IF(MID($J$10,1,10)=MID($EE$2,1,10),3,1)</f>
        <v>3</v>
      </c>
    </row>
    <row r="2502" spans="76:137" x14ac:dyDescent="0.25">
      <c r="BX2502" s="110"/>
      <c r="CA2502" s="110"/>
      <c r="EE2502" s="108">
        <f>+IF(MID($J$10,1,10)=MID($EE$2,1,10),3,1)</f>
        <v>3</v>
      </c>
      <c r="EG2502" s="108">
        <f>+IF(MID($J$10,1,10)=MID($EE$2,1,10),3,1)</f>
        <v>3</v>
      </c>
    </row>
    <row r="2503" spans="76:137" x14ac:dyDescent="0.25">
      <c r="BX2503" s="110"/>
      <c r="CA2503" s="110"/>
      <c r="EE2503" s="108">
        <f>+IF(MID($J$10,1,10)=MID($EE$2,1,10),3,1)</f>
        <v>3</v>
      </c>
      <c r="EG2503" s="108">
        <f>+IF(MID($J$10,1,10)=MID($EE$2,1,10),3,1)</f>
        <v>3</v>
      </c>
    </row>
    <row r="2504" spans="76:137" x14ac:dyDescent="0.25">
      <c r="BX2504" s="110"/>
      <c r="CA2504" s="110"/>
      <c r="EE2504" s="108">
        <f>+IF(MID($J$10,1,10)=MID($EE$2,1,10),1,2)</f>
        <v>1</v>
      </c>
      <c r="EG2504" s="108">
        <f>+IF(MID($J$10,1,10)=MID($EE$2,1,10),1,2)</f>
        <v>1</v>
      </c>
    </row>
    <row r="2505" spans="76:137" x14ac:dyDescent="0.25">
      <c r="BX2505" s="110"/>
      <c r="CA2505" s="110"/>
      <c r="EE2505" s="108">
        <f>+IF(MID($J$10,1,10)=MID($EE$2,1,10),3,1)</f>
        <v>3</v>
      </c>
      <c r="EG2505" s="108">
        <f>+IF(MID($J$10,1,10)=MID($EE$2,1,10),3,1)</f>
        <v>3</v>
      </c>
    </row>
    <row r="2506" spans="76:137" x14ac:dyDescent="0.25">
      <c r="BX2506" s="110"/>
      <c r="CA2506" s="110"/>
      <c r="EE2506" s="108">
        <f>+IF(MID($J$10,1,10)=MID($EE$2,1,10),0,1)</f>
        <v>0</v>
      </c>
      <c r="EG2506" s="108">
        <f>+IF(MID($J$10,1,10)=MID($EE$2,1,10),0,1)</f>
        <v>0</v>
      </c>
    </row>
    <row r="2507" spans="76:137" x14ac:dyDescent="0.25">
      <c r="BX2507" s="110"/>
      <c r="CA2507" s="110"/>
      <c r="EE2507" s="108">
        <f>+IF(MID($J$10,1,10)=MID($EE$2,1,10),3,1)</f>
        <v>3</v>
      </c>
      <c r="EG2507" s="108">
        <f>+IF(MID($J$10,1,10)=MID($EE$2,1,10),3,1)</f>
        <v>3</v>
      </c>
    </row>
    <row r="2508" spans="76:137" x14ac:dyDescent="0.25">
      <c r="BX2508" s="110"/>
      <c r="CA2508" s="110"/>
      <c r="EE2508" s="108">
        <f>+IF(MID($J$10,1,10)=MID($EE$2,1,10),3,1)</f>
        <v>3</v>
      </c>
      <c r="EG2508" s="108">
        <f>+IF(MID($J$10,1,10)=MID($EE$2,1,10),3,1)</f>
        <v>3</v>
      </c>
    </row>
    <row r="2509" spans="76:137" x14ac:dyDescent="0.25">
      <c r="BX2509" s="110"/>
      <c r="CA2509" s="110"/>
      <c r="EE2509" s="108">
        <f>+IF(MID($J$10,1,10)=MID($EE$2,1,10),3,1)</f>
        <v>3</v>
      </c>
      <c r="EG2509" s="108">
        <f>+IF(MID($J$10,1,10)=MID($EE$2,1,10),3,1)</f>
        <v>3</v>
      </c>
    </row>
    <row r="2510" spans="76:137" x14ac:dyDescent="0.25">
      <c r="BX2510" s="110"/>
      <c r="CA2510" s="110"/>
      <c r="EE2510" s="108">
        <f>+IF(MID($J$11,1,10)=MID($EE$3,1,10),2,1)</f>
        <v>2</v>
      </c>
      <c r="EG2510" s="108">
        <f>+IF(MID($J$11,1,10)=MID($EE$3,1,10),2,1)</f>
        <v>2</v>
      </c>
    </row>
    <row r="2511" spans="76:137" x14ac:dyDescent="0.25">
      <c r="BX2511" s="110"/>
      <c r="CA2511" s="110"/>
      <c r="EE2511" s="108">
        <f>+IF(MID($J$10,1,10)=MID($EE$2,1,10),4,1)</f>
        <v>4</v>
      </c>
      <c r="EG2511" s="108">
        <f>+IF(MID($J$10,1,10)=MID($EE$2,1,10),4,1)</f>
        <v>4</v>
      </c>
    </row>
    <row r="2512" spans="76:137" x14ac:dyDescent="0.25">
      <c r="BX2512" s="110"/>
      <c r="CA2512" s="110"/>
      <c r="EE2512" s="108">
        <f>+IF(MID($J$10,1,10)=MID($EE$2,1,10),0,1)</f>
        <v>0</v>
      </c>
      <c r="EG2512" s="108">
        <f>+IF(MID($J$10,1,10)=MID($EE$2,1,10),0,1)</f>
        <v>0</v>
      </c>
    </row>
    <row r="2513" spans="76:137" x14ac:dyDescent="0.25">
      <c r="BX2513" s="110"/>
      <c r="CA2513" s="110"/>
      <c r="EE2513" s="108">
        <f>+IF(MID($J$11,1,10)=MID($EE$3,1,10),2,1)</f>
        <v>2</v>
      </c>
      <c r="EG2513" s="108">
        <f>+IF(MID($J$11,1,10)=MID($EE$3,1,10),2,1)</f>
        <v>2</v>
      </c>
    </row>
    <row r="2514" spans="76:137" x14ac:dyDescent="0.25">
      <c r="BX2514" s="110"/>
      <c r="CA2514" s="110"/>
      <c r="EE2514" s="108">
        <f>+IF(MID($J$11,1,10)=MID($EE$3,1,10),2,1)</f>
        <v>2</v>
      </c>
      <c r="EG2514" s="108">
        <f>+IF(MID($J$11,1,10)=MID($EE$3,1,10),2,1)</f>
        <v>2</v>
      </c>
    </row>
    <row r="2515" spans="76:137" x14ac:dyDescent="0.25">
      <c r="BX2515" s="110"/>
      <c r="CA2515" s="110"/>
      <c r="EE2515" s="108">
        <f>+IF(MID($J$10,1,10)=MID($EE$2,1,10),4,1)</f>
        <v>4</v>
      </c>
      <c r="EG2515" s="108">
        <f>+IF(MID($J$10,1,10)=MID($EE$2,1,10),4,1)</f>
        <v>4</v>
      </c>
    </row>
    <row r="2516" spans="76:137" x14ac:dyDescent="0.25">
      <c r="BX2516" s="110"/>
      <c r="CA2516" s="110"/>
      <c r="EE2516" s="108">
        <f>+IF(MID($J$11,1,10)=MID($EE$3,1,10),2,1)</f>
        <v>2</v>
      </c>
      <c r="EG2516" s="108">
        <f>+IF(MID($J$11,1,10)=MID($EE$3,1,10),2,1)</f>
        <v>2</v>
      </c>
    </row>
    <row r="2517" spans="76:137" x14ac:dyDescent="0.25">
      <c r="BX2517" s="110"/>
      <c r="CA2517" s="110"/>
      <c r="EE2517" s="108">
        <f>+IF(MID($J$10,1,10)=MID($EE$2,1,10),4,1)</f>
        <v>4</v>
      </c>
      <c r="EG2517" s="108">
        <f>+IF(MID($J$10,1,10)=MID($EE$2,1,10),4,1)</f>
        <v>4</v>
      </c>
    </row>
    <row r="2518" spans="76:137" x14ac:dyDescent="0.25">
      <c r="BX2518" s="110"/>
      <c r="CA2518" s="110"/>
      <c r="EE2518" s="108">
        <f>+IF(MID($J$10,1,10)=MID($EE$2,1,10),1,2)</f>
        <v>1</v>
      </c>
      <c r="EG2518" s="108">
        <f>+IF(MID($J$10,1,10)=MID($EE$2,1,10),1,2)</f>
        <v>1</v>
      </c>
    </row>
    <row r="2519" spans="76:137" x14ac:dyDescent="0.25">
      <c r="BX2519" s="111"/>
      <c r="CA2519" s="111"/>
      <c r="EE2519" s="108">
        <f>+IF(MID($J$12,1,8)=MID($EE$4,1,8),0,1)</f>
        <v>0</v>
      </c>
      <c r="EF2519" s="139">
        <v>40916</v>
      </c>
      <c r="EG2519" s="108">
        <f>+IF(MID($J$12,1,8)=MID($EE$4,1,8),0,1)</f>
        <v>0</v>
      </c>
    </row>
    <row r="2520" spans="76:137" x14ac:dyDescent="0.25">
      <c r="BX2520" s="110"/>
      <c r="CA2520" s="110"/>
      <c r="EE2520" s="108">
        <f>+IF(MID($J$13,1,10)=MID($EE$5,1,10),1,2)</f>
        <v>1</v>
      </c>
      <c r="EF2520" s="137" t="s">
        <v>228</v>
      </c>
      <c r="EG2520" s="108">
        <f>+IF(MID($J$13,1,10)=MID($EE$5,1,10),1,2)</f>
        <v>1</v>
      </c>
    </row>
    <row r="2521" spans="76:137" x14ac:dyDescent="0.25">
      <c r="BX2521" s="110"/>
      <c r="CA2521" s="110"/>
      <c r="EE2521" s="108">
        <f>+IF(MID($J$11,1,10)=MID($EE$3,1,10),2,1)</f>
        <v>2</v>
      </c>
      <c r="EG2521" s="108">
        <f>+IF(MID($J$11,1,10)=MID($EE$3,1,10),2,1)</f>
        <v>2</v>
      </c>
    </row>
    <row r="2522" spans="76:137" x14ac:dyDescent="0.25">
      <c r="BX2522" s="110"/>
      <c r="CA2522" s="110"/>
      <c r="EE2522" s="108">
        <f>+IF(MID($J$10,1,10)=MID($EE$2,1,10),1,2)</f>
        <v>1</v>
      </c>
      <c r="EG2522" s="108">
        <f>+IF(MID($J$10,1,10)=MID($EE$2,1,10),1,2)</f>
        <v>1</v>
      </c>
    </row>
    <row r="2523" spans="76:137" x14ac:dyDescent="0.25">
      <c r="BX2523" s="110"/>
      <c r="CA2523" s="110"/>
      <c r="EE2523" s="108">
        <f>+IF(MID($J$10,1,10)=MID($EE$2,1,10),0,1)</f>
        <v>0</v>
      </c>
      <c r="EG2523" s="108">
        <f>+IF(MID($J$10,1,10)=MID($EE$2,1,10),0,1)</f>
        <v>0</v>
      </c>
    </row>
    <row r="2524" spans="76:137" x14ac:dyDescent="0.25">
      <c r="BX2524" s="110"/>
      <c r="CA2524" s="110"/>
      <c r="EE2524" s="108">
        <f>+IF(MID($J$10,1,10)=MID($EE$2,1,10),0,1)</f>
        <v>0</v>
      </c>
      <c r="EG2524" s="108">
        <f>+IF(MID($J$10,1,10)=MID($EE$2,1,10),0,1)</f>
        <v>0</v>
      </c>
    </row>
    <row r="2525" spans="76:137" x14ac:dyDescent="0.25">
      <c r="BX2525" s="110"/>
      <c r="CA2525" s="110"/>
      <c r="EE2525" s="108">
        <f>+IF(MID($J$10,1,10)=MID($EE$2,1,10),0,1)</f>
        <v>0</v>
      </c>
      <c r="EG2525" s="108">
        <f>+IF(MID($J$10,1,10)=MID($EE$2,1,10),0,1)</f>
        <v>0</v>
      </c>
    </row>
    <row r="2526" spans="76:137" x14ac:dyDescent="0.25">
      <c r="BX2526" s="110"/>
      <c r="CA2526" s="110"/>
      <c r="EE2526" s="108">
        <f>+IF(MID($J$10,1,10)=MID($EE$2,1,10),1,2)</f>
        <v>1</v>
      </c>
      <c r="EG2526" s="108">
        <f>+IF(MID($J$10,1,10)=MID($EE$2,1,10),1,2)</f>
        <v>1</v>
      </c>
    </row>
    <row r="2527" spans="76:137" x14ac:dyDescent="0.25">
      <c r="BX2527" s="110"/>
      <c r="CA2527" s="110"/>
      <c r="EE2527" s="108">
        <f>+IF(MID($J$10,1,10)=MID($EE$2,1,10),1,2)</f>
        <v>1</v>
      </c>
      <c r="EG2527" s="108">
        <f>+IF(MID($J$10,1,10)=MID($EE$2,1,10),1,2)</f>
        <v>1</v>
      </c>
    </row>
    <row r="2528" spans="76:137" x14ac:dyDescent="0.25">
      <c r="BX2528" s="110"/>
      <c r="CA2528" s="110"/>
      <c r="EE2528" s="108">
        <f>+IF(MID($J$10,1,10)=MID($EE$2,1,10),3,1)</f>
        <v>3</v>
      </c>
      <c r="EG2528" s="108">
        <f>+IF(MID($J$10,1,10)=MID($EE$2,1,10),3,1)</f>
        <v>3</v>
      </c>
    </row>
    <row r="2529" spans="76:137" x14ac:dyDescent="0.25">
      <c r="BX2529" s="110"/>
      <c r="CA2529" s="110"/>
      <c r="EE2529" s="108">
        <f>+IF(MID($J$10,1,10)=MID($EE$2,1,10),3,1)</f>
        <v>3</v>
      </c>
      <c r="EG2529" s="108">
        <f>+IF(MID($J$10,1,10)=MID($EE$2,1,10),3,1)</f>
        <v>3</v>
      </c>
    </row>
    <row r="2530" spans="76:137" x14ac:dyDescent="0.25">
      <c r="BX2530" s="110"/>
      <c r="CA2530" s="110"/>
      <c r="EE2530" s="108">
        <f>+IF(MID($J$10,1,10)=MID($EE$2,1,10),3,1)</f>
        <v>3</v>
      </c>
      <c r="EG2530" s="108">
        <f>+IF(MID($J$10,1,10)=MID($EE$2,1,10),3,1)</f>
        <v>3</v>
      </c>
    </row>
    <row r="2531" spans="76:137" x14ac:dyDescent="0.25">
      <c r="BX2531" s="110"/>
      <c r="CA2531" s="110"/>
      <c r="EE2531" s="108">
        <f>+IF(MID($J$10,1,10)=MID($EE$2,1,10),0,1)</f>
        <v>0</v>
      </c>
      <c r="EG2531" s="108">
        <f>+IF(MID($J$10,1,10)=MID($EE$2,1,10),0,1)</f>
        <v>0</v>
      </c>
    </row>
    <row r="2532" spans="76:137" x14ac:dyDescent="0.25">
      <c r="BX2532" s="110"/>
      <c r="CA2532" s="110"/>
      <c r="EE2532" s="108">
        <f>+IF(MID($J$10,1,10)=MID($EE$2,1,10),1,2)</f>
        <v>1</v>
      </c>
      <c r="EG2532" s="108">
        <f>+IF(MID($J$10,1,10)=MID($EE$2,1,10),1,2)</f>
        <v>1</v>
      </c>
    </row>
    <row r="2533" spans="76:137" x14ac:dyDescent="0.25">
      <c r="BX2533" s="110"/>
      <c r="CA2533" s="110"/>
      <c r="EE2533" s="108">
        <f>+IF(MID($J$10,1,10)=MID($EE$2,1,10),3,1)</f>
        <v>3</v>
      </c>
      <c r="EG2533" s="108">
        <f>+IF(MID($J$10,1,10)=MID($EE$2,1,10),3,1)</f>
        <v>3</v>
      </c>
    </row>
    <row r="2534" spans="76:137" x14ac:dyDescent="0.25">
      <c r="BX2534" s="110"/>
      <c r="CA2534" s="110"/>
      <c r="EE2534" s="108">
        <f>+IF(MID($J$10,1,10)=MID($EE$2,1,10),3,1)</f>
        <v>3</v>
      </c>
      <c r="EG2534" s="108">
        <f>+IF(MID($J$10,1,10)=MID($EE$2,1,10),3,1)</f>
        <v>3</v>
      </c>
    </row>
    <row r="2535" spans="76:137" x14ac:dyDescent="0.25">
      <c r="BX2535" s="110"/>
      <c r="CA2535" s="110"/>
      <c r="EE2535" s="108">
        <f>+IF(MID($J$10,1,10)=MID($EE$2,1,10),0,1)</f>
        <v>0</v>
      </c>
      <c r="EG2535" s="108">
        <f>+IF(MID($J$10,1,10)=MID($EE$2,1,10),0,1)</f>
        <v>0</v>
      </c>
    </row>
    <row r="2536" spans="76:137" x14ac:dyDescent="0.25">
      <c r="BX2536" s="110"/>
      <c r="CA2536" s="110"/>
      <c r="EE2536" s="108">
        <f>+IF(MID($J$10,1,10)=MID($EE$2,1,10),3,1)</f>
        <v>3</v>
      </c>
      <c r="EG2536" s="108">
        <f>+IF(MID($J$10,1,10)=MID($EE$2,1,10),3,1)</f>
        <v>3</v>
      </c>
    </row>
    <row r="2537" spans="76:137" x14ac:dyDescent="0.25">
      <c r="BX2537" s="110"/>
      <c r="CA2537" s="110"/>
      <c r="EE2537" s="108">
        <f>+IF(MID($J$10,1,10)=MID($EE$2,1,10),3,1)</f>
        <v>3</v>
      </c>
      <c r="EG2537" s="108">
        <f>+IF(MID($J$10,1,10)=MID($EE$2,1,10),3,1)</f>
        <v>3</v>
      </c>
    </row>
    <row r="2538" spans="76:137" x14ac:dyDescent="0.25">
      <c r="BX2538" s="110"/>
      <c r="CA2538" s="110"/>
      <c r="EE2538" s="108">
        <f>+IF(MID($J$10,1,10)=MID($EE$2,1,10),3,1)</f>
        <v>3</v>
      </c>
      <c r="EG2538" s="108">
        <f>+IF(MID($J$10,1,10)=MID($EE$2,1,10),3,1)</f>
        <v>3</v>
      </c>
    </row>
    <row r="2539" spans="76:137" x14ac:dyDescent="0.25">
      <c r="BX2539" s="110"/>
      <c r="CA2539" s="110"/>
      <c r="EE2539" s="108">
        <f>+IF(MID($J$10,1,10)=MID($EE$2,1,10),1,2)</f>
        <v>1</v>
      </c>
      <c r="EG2539" s="108">
        <f>+IF(MID($J$10,1,10)=MID($EE$2,1,10),1,2)</f>
        <v>1</v>
      </c>
    </row>
    <row r="2540" spans="76:137" x14ac:dyDescent="0.25">
      <c r="BX2540" s="110"/>
      <c r="CA2540" s="110"/>
      <c r="EE2540" s="108">
        <f>+IF(MID($J$11,1,10)=MID($EE$3,1,10),2,1)</f>
        <v>2</v>
      </c>
      <c r="EG2540" s="108">
        <f>+IF(MID($J$11,1,10)=MID($EE$3,1,10),2,1)</f>
        <v>2</v>
      </c>
    </row>
    <row r="2541" spans="76:137" x14ac:dyDescent="0.25">
      <c r="BX2541" s="110"/>
      <c r="CA2541" s="110"/>
      <c r="EE2541" s="108">
        <f>+IF(MID($J$10,1,10)=MID($EE$2,1,10),4,1)</f>
        <v>4</v>
      </c>
      <c r="EG2541" s="108">
        <f>+IF(MID($J$10,1,10)=MID($EE$2,1,10),4,1)</f>
        <v>4</v>
      </c>
    </row>
    <row r="2542" spans="76:137" x14ac:dyDescent="0.25">
      <c r="BX2542" s="110"/>
      <c r="CA2542" s="110"/>
      <c r="EE2542" s="108">
        <f>+IF(MID($J$10,1,10)=MID($EE$2,1,10),0,1)</f>
        <v>0</v>
      </c>
      <c r="EG2542" s="108">
        <f>+IF(MID($J$10,1,10)=MID($EE$2,1,10),0,1)</f>
        <v>0</v>
      </c>
    </row>
    <row r="2543" spans="76:137" x14ac:dyDescent="0.25">
      <c r="BX2543" s="110"/>
      <c r="CA2543" s="110"/>
      <c r="EE2543" s="108">
        <f>+IF(MID($J$11,1,10)=MID($EE$3,1,10),2,1)</f>
        <v>2</v>
      </c>
      <c r="EG2543" s="108">
        <f>+IF(MID($J$11,1,10)=MID($EE$3,1,10),2,1)</f>
        <v>2</v>
      </c>
    </row>
    <row r="2544" spans="76:137" x14ac:dyDescent="0.25">
      <c r="BX2544" s="110"/>
      <c r="CA2544" s="110"/>
      <c r="EE2544" s="108">
        <f>+IF(MID($J$11,1,10)=MID($EE$3,1,10),2,1)</f>
        <v>2</v>
      </c>
      <c r="EG2544" s="108">
        <f>+IF(MID($J$11,1,10)=MID($EE$3,1,10),2,1)</f>
        <v>2</v>
      </c>
    </row>
    <row r="2545" spans="76:137" x14ac:dyDescent="0.25">
      <c r="BX2545" s="110"/>
      <c r="CA2545" s="110"/>
      <c r="EE2545" s="108">
        <f>+IF(MID($J$10,1,10)=MID($EE$2,1,10),4,1)</f>
        <v>4</v>
      </c>
      <c r="EG2545" s="108">
        <f>+IF(MID($J$10,1,10)=MID($EE$2,1,10),4,1)</f>
        <v>4</v>
      </c>
    </row>
    <row r="2546" spans="76:137" x14ac:dyDescent="0.25">
      <c r="BX2546" s="110"/>
      <c r="CA2546" s="110"/>
      <c r="EE2546" s="108">
        <f>+IF(MID($J$11,1,10)=MID($EE$3,1,10),2,1)</f>
        <v>2</v>
      </c>
      <c r="EG2546" s="108">
        <f>+IF(MID($J$11,1,10)=MID($EE$3,1,10),2,1)</f>
        <v>2</v>
      </c>
    </row>
    <row r="2547" spans="76:137" x14ac:dyDescent="0.25">
      <c r="BX2547" s="110"/>
      <c r="CA2547" s="110"/>
      <c r="EE2547" s="108">
        <f>+IF(MID($J$10,1,10)=MID($EE$2,1,10),4,1)</f>
        <v>4</v>
      </c>
      <c r="EG2547" s="108">
        <f>+IF(MID($J$10,1,10)=MID($EE$2,1,10),4,1)</f>
        <v>4</v>
      </c>
    </row>
    <row r="2548" spans="76:137" x14ac:dyDescent="0.25">
      <c r="BX2548" s="110"/>
      <c r="CA2548" s="110"/>
      <c r="EE2548" s="108">
        <f>+IF(MID($J$10,1,10)=MID($EE$2,1,10),1,2)</f>
        <v>1</v>
      </c>
      <c r="EG2548" s="108">
        <f>+IF(MID($J$10,1,10)=MID($EE$2,1,10),1,2)</f>
        <v>1</v>
      </c>
    </row>
    <row r="2549" spans="76:137" x14ac:dyDescent="0.25">
      <c r="BX2549" s="110"/>
      <c r="CA2549" s="110"/>
      <c r="EE2549" s="108">
        <f>+IF(MID($J$10,1,10)=MID($EE$2,1,10),3,1)</f>
        <v>3</v>
      </c>
      <c r="EG2549" s="108">
        <f>+IF(MID($J$10,1,10)=MID($EE$2,1,10),3,1)</f>
        <v>3</v>
      </c>
    </row>
    <row r="2550" spans="76:137" x14ac:dyDescent="0.25">
      <c r="BX2550" s="110"/>
      <c r="CA2550" s="110"/>
      <c r="EE2550" s="108">
        <f>+IF(MID($J$10,1,10)=MID($EE$2,1,10),1,2)</f>
        <v>1</v>
      </c>
      <c r="EG2550" s="108">
        <f>+IF(MID($J$10,1,10)=MID($EE$2,1,10),1,2)</f>
        <v>1</v>
      </c>
    </row>
    <row r="2551" spans="76:137" x14ac:dyDescent="0.25">
      <c r="BX2551" s="110"/>
      <c r="CA2551" s="110"/>
      <c r="EE2551" s="108">
        <f>+IF(MID($J$11,1,10)=MID($EE$3,1,10),2,1)</f>
        <v>2</v>
      </c>
      <c r="EG2551" s="108">
        <f>+IF(MID($J$11,1,10)=MID($EE$3,1,10),2,1)</f>
        <v>2</v>
      </c>
    </row>
    <row r="2552" spans="76:137" x14ac:dyDescent="0.25">
      <c r="BX2552" s="110"/>
      <c r="CA2552" s="110"/>
      <c r="EE2552" s="108">
        <f>+IF(MID($J$10,1,10)=MID($EE$2,1,10),1,2)</f>
        <v>1</v>
      </c>
      <c r="EG2552" s="108">
        <f>+IF(MID($J$10,1,10)=MID($EE$2,1,10),1,2)</f>
        <v>1</v>
      </c>
    </row>
    <row r="2553" spans="76:137" x14ac:dyDescent="0.25">
      <c r="BX2553" s="110"/>
      <c r="CA2553" s="110"/>
      <c r="EE2553" s="108">
        <f>+IF(MID($J$10,1,10)=MID($EE$2,1,10),0,1)</f>
        <v>0</v>
      </c>
      <c r="EG2553" s="108">
        <f>+IF(MID($J$10,1,10)=MID($EE$2,1,10),0,1)</f>
        <v>0</v>
      </c>
    </row>
    <row r="2554" spans="76:137" x14ac:dyDescent="0.25">
      <c r="BX2554" s="110"/>
      <c r="CA2554" s="110"/>
      <c r="EE2554" s="108">
        <f>+IF(MID($J$10,1,10)=MID($EE$2,1,10),0,1)</f>
        <v>0</v>
      </c>
      <c r="EG2554" s="108">
        <f>+IF(MID($J$10,1,10)=MID($EE$2,1,10),0,1)</f>
        <v>0</v>
      </c>
    </row>
    <row r="2555" spans="76:137" x14ac:dyDescent="0.25">
      <c r="BX2555" s="110"/>
      <c r="CA2555" s="110"/>
      <c r="EE2555" s="108">
        <f>+IF(MID($J$11,1,10)=MID($EE$3,1,10),2,1)</f>
        <v>2</v>
      </c>
      <c r="EG2555" s="108">
        <f>+IF(MID($J$11,1,10)=MID($EE$3,1,10),2,1)</f>
        <v>2</v>
      </c>
    </row>
    <row r="2556" spans="76:137" x14ac:dyDescent="0.25">
      <c r="BX2556" s="110"/>
      <c r="CA2556" s="110"/>
      <c r="EE2556" s="108">
        <f>+IF(MID($J$10,1,10)=MID($EE$2,1,10),4,1)</f>
        <v>4</v>
      </c>
      <c r="EG2556" s="108">
        <f>+IF(MID($J$10,1,10)=MID($EE$2,1,10),4,1)</f>
        <v>4</v>
      </c>
    </row>
    <row r="2557" spans="76:137" x14ac:dyDescent="0.25">
      <c r="BX2557" s="110"/>
      <c r="CA2557" s="110"/>
      <c r="EE2557" s="108">
        <f>+IF(MID($J$10,1,10)=MID($EE$2,1,10),0,1)</f>
        <v>0</v>
      </c>
      <c r="EG2557" s="108">
        <f>+IF(MID($J$10,1,10)=MID($EE$2,1,10),0,1)</f>
        <v>0</v>
      </c>
    </row>
    <row r="2558" spans="76:137" x14ac:dyDescent="0.25">
      <c r="BX2558" s="110"/>
      <c r="CA2558" s="110"/>
      <c r="EE2558" s="108">
        <f>+IF(MID($J$11,1,10)=MID($EE$3,1,10),2,1)</f>
        <v>2</v>
      </c>
      <c r="EG2558" s="108">
        <f>+IF(MID($J$11,1,10)=MID($EE$3,1,10),2,1)</f>
        <v>2</v>
      </c>
    </row>
    <row r="2559" spans="76:137" x14ac:dyDescent="0.25">
      <c r="BX2559" s="110"/>
      <c r="CA2559" s="110"/>
      <c r="EE2559" s="108">
        <f>+IF(MID($J$11,1,10)=MID($EE$3,1,10),2,1)</f>
        <v>2</v>
      </c>
      <c r="EG2559" s="108">
        <f>+IF(MID($J$11,1,10)=MID($EE$3,1,10),2,1)</f>
        <v>2</v>
      </c>
    </row>
    <row r="2560" spans="76:137" x14ac:dyDescent="0.25">
      <c r="BX2560" s="110"/>
      <c r="CA2560" s="110"/>
      <c r="EE2560" s="108">
        <f>+IF(MID($J$10,1,10)=MID($EE$2,1,10),4,1)</f>
        <v>4</v>
      </c>
      <c r="EG2560" s="108">
        <f>+IF(MID($J$10,1,10)=MID($EE$2,1,10),4,1)</f>
        <v>4</v>
      </c>
    </row>
    <row r="2561" spans="76:137" x14ac:dyDescent="0.25">
      <c r="BX2561" s="110"/>
      <c r="CA2561" s="110"/>
      <c r="EE2561" s="108">
        <f>+IF(MID($J$11,1,10)=MID($EE$3,1,10),2,1)</f>
        <v>2</v>
      </c>
      <c r="EG2561" s="108">
        <f>+IF(MID($J$11,1,10)=MID($EE$3,1,10),2,1)</f>
        <v>2</v>
      </c>
    </row>
    <row r="2562" spans="76:137" x14ac:dyDescent="0.25">
      <c r="BX2562" s="110"/>
      <c r="CA2562" s="110"/>
      <c r="EE2562" s="108">
        <f>+IF(MID($J$10,1,10)=MID($EE$2,1,10),4,1)</f>
        <v>4</v>
      </c>
      <c r="EG2562" s="108">
        <f>+IF(MID($J$10,1,10)=MID($EE$2,1,10),4,1)</f>
        <v>4</v>
      </c>
    </row>
    <row r="2563" spans="76:137" x14ac:dyDescent="0.25">
      <c r="BX2563" s="110"/>
      <c r="CA2563" s="110"/>
      <c r="EE2563" s="108">
        <f>+IF(MID($J$10,1,10)=MID($EE$2,1,10),1,2)</f>
        <v>1</v>
      </c>
      <c r="EG2563" s="108">
        <f>+IF(MID($J$10,1,10)=MID($EE$2,1,10),1,2)</f>
        <v>1</v>
      </c>
    </row>
    <row r="2564" spans="76:137" x14ac:dyDescent="0.25">
      <c r="BX2564" s="110"/>
      <c r="CA2564" s="110"/>
      <c r="EE2564" s="108">
        <f>+IF(MID($J$10,1,10)=MID($EE$2,1,10),3,1)</f>
        <v>3</v>
      </c>
      <c r="EG2564" s="108">
        <f>+IF(MID($J$10,1,10)=MID($EE$2,1,10),3,1)</f>
        <v>3</v>
      </c>
    </row>
    <row r="2565" spans="76:137" x14ac:dyDescent="0.25">
      <c r="BX2565" s="110"/>
      <c r="CA2565" s="110"/>
      <c r="EE2565" s="108">
        <f>+IF(MID($J$10,1,10)=MID($EE$2,1,10),1,2)</f>
        <v>1</v>
      </c>
      <c r="EG2565" s="108">
        <f>+IF(MID($J$10,1,10)=MID($EE$2,1,10),1,2)</f>
        <v>1</v>
      </c>
    </row>
    <row r="2566" spans="76:137" x14ac:dyDescent="0.25">
      <c r="BX2566" s="110"/>
      <c r="CA2566" s="110"/>
      <c r="EE2566" s="108">
        <f>+IF(MID($J$11,1,10)=MID($EE$3,1,10),2,1)</f>
        <v>2</v>
      </c>
      <c r="EG2566" s="108">
        <f>+IF(MID($J$11,1,10)=MID($EE$3,1,10),2,1)</f>
        <v>2</v>
      </c>
    </row>
    <row r="2567" spans="76:137" x14ac:dyDescent="0.25">
      <c r="BX2567" s="110"/>
      <c r="CA2567" s="110"/>
      <c r="EE2567" s="108">
        <f>+IF(MID($J$10,1,10)=MID($EE$2,1,10),1,2)</f>
        <v>1</v>
      </c>
      <c r="EG2567" s="108">
        <f>+IF(MID($J$10,1,10)=MID($EE$2,1,10),1,2)</f>
        <v>1</v>
      </c>
    </row>
    <row r="2568" spans="76:137" x14ac:dyDescent="0.25">
      <c r="BX2568" s="110"/>
      <c r="CA2568" s="110"/>
      <c r="EE2568" s="108">
        <f>+IF(MID($J$10,1,10)=MID($EE$2,1,10),0,1)</f>
        <v>0</v>
      </c>
      <c r="EG2568" s="108">
        <f>+IF(MID($J$10,1,10)=MID($EE$2,1,10),0,1)</f>
        <v>0</v>
      </c>
    </row>
    <row r="2569" spans="76:137" x14ac:dyDescent="0.25">
      <c r="BX2569" s="110"/>
      <c r="CA2569" s="110"/>
      <c r="EE2569" s="108">
        <f>+IF(MID($J$10,1,10)=MID($EE$2,1,10),0,1)</f>
        <v>0</v>
      </c>
      <c r="EG2569" s="108">
        <f>+IF(MID($J$10,1,10)=MID($EE$2,1,10),0,1)</f>
        <v>0</v>
      </c>
    </row>
    <row r="2570" spans="76:137" x14ac:dyDescent="0.25">
      <c r="BX2570" s="110"/>
      <c r="CA2570" s="110"/>
      <c r="EE2570" s="108">
        <f>+IF(MID($J$10,1,10)=MID($EE$2,1,10),0,1)</f>
        <v>0</v>
      </c>
      <c r="EG2570" s="108">
        <f>+IF(MID($J$10,1,10)=MID($EE$2,1,10),0,1)</f>
        <v>0</v>
      </c>
    </row>
    <row r="2571" spans="76:137" x14ac:dyDescent="0.25">
      <c r="BX2571" s="110"/>
      <c r="CA2571" s="110"/>
      <c r="EE2571" s="108">
        <f>+IF(MID($J$10,1,10)=MID($EE$2,1,10),1,2)</f>
        <v>1</v>
      </c>
      <c r="EG2571" s="108">
        <f>+IF(MID($J$10,1,10)=MID($EE$2,1,10),1,2)</f>
        <v>1</v>
      </c>
    </row>
    <row r="2572" spans="76:137" x14ac:dyDescent="0.25">
      <c r="BX2572" s="110"/>
      <c r="CA2572" s="110"/>
      <c r="EE2572" s="108">
        <f>+IF(MID($J$10,1,10)=MID($EE$2,1,10),1,2)</f>
        <v>1</v>
      </c>
      <c r="EG2572" s="108">
        <f>+IF(MID($J$10,1,10)=MID($EE$2,1,10),1,2)</f>
        <v>1</v>
      </c>
    </row>
    <row r="2573" spans="76:137" x14ac:dyDescent="0.25">
      <c r="BX2573" s="110"/>
      <c r="CA2573" s="110"/>
      <c r="EE2573" s="108">
        <f>+IF(MID($J$10,1,10)=MID($EE$2,1,10),3,1)</f>
        <v>3</v>
      </c>
      <c r="EG2573" s="108">
        <f>+IF(MID($J$10,1,10)=MID($EE$2,1,10),3,1)</f>
        <v>3</v>
      </c>
    </row>
    <row r="2574" spans="76:137" x14ac:dyDescent="0.25">
      <c r="BX2574" s="110"/>
      <c r="CA2574" s="110"/>
      <c r="EE2574" s="108">
        <f>+IF(MID($J$12,1,8)=MID($EE$4,1,8),0,1)</f>
        <v>0</v>
      </c>
      <c r="EF2574" s="137">
        <v>7</v>
      </c>
      <c r="EG2574" s="108">
        <f>+IF(MID($J$12,1,8)=MID($EE$4,1,8),0,1)</f>
        <v>0</v>
      </c>
    </row>
    <row r="2575" spans="76:137" x14ac:dyDescent="0.25">
      <c r="BX2575" s="110"/>
      <c r="CA2575" s="110"/>
      <c r="EE2575" s="108">
        <f>+IF(MID($J$10,1,10)=MID($EE$2,1,10),3,1)</f>
        <v>3</v>
      </c>
      <c r="EG2575" s="108">
        <f>+IF(MID($J$10,1,10)=MID($EE$2,1,10),3,1)</f>
        <v>3</v>
      </c>
    </row>
    <row r="2576" spans="76:137" x14ac:dyDescent="0.25">
      <c r="BX2576" s="110"/>
      <c r="CA2576" s="110"/>
      <c r="EE2576" s="108">
        <f>+IF(MID($J$10,1,10)=MID($EE$2,1,10),0,1)</f>
        <v>0</v>
      </c>
      <c r="EG2576" s="108">
        <f>+IF(MID($J$10,1,10)=MID($EE$2,1,10),0,1)</f>
        <v>0</v>
      </c>
    </row>
    <row r="2577" spans="76:137" x14ac:dyDescent="0.25">
      <c r="BX2577" s="110"/>
      <c r="CA2577" s="110"/>
      <c r="EE2577" s="108">
        <f>+IF(MID($J$10,1,10)=MID($EE$2,1,10),1,2)</f>
        <v>1</v>
      </c>
      <c r="EG2577" s="108">
        <f>+IF(MID($J$10,1,10)=MID($EE$2,1,10),1,2)</f>
        <v>1</v>
      </c>
    </row>
    <row r="2578" spans="76:137" x14ac:dyDescent="0.25">
      <c r="BX2578" s="110"/>
      <c r="CA2578" s="110"/>
      <c r="EE2578" s="108">
        <f>+IF(MID($J$10,1,10)=MID($EE$2,1,10),3,1)</f>
        <v>3</v>
      </c>
      <c r="EG2578" s="108">
        <f>+IF(MID($J$10,1,10)=MID($EE$2,1,10),3,1)</f>
        <v>3</v>
      </c>
    </row>
    <row r="2579" spans="76:137" x14ac:dyDescent="0.25">
      <c r="BX2579" s="110"/>
      <c r="CA2579" s="110"/>
      <c r="EE2579" s="108">
        <f>+IF(MID($J$10,1,10)=MID($EE$2,1,10),3,1)</f>
        <v>3</v>
      </c>
      <c r="EG2579" s="108">
        <f>+IF(MID($J$10,1,10)=MID($EE$2,1,10),3,1)</f>
        <v>3</v>
      </c>
    </row>
    <row r="2580" spans="76:137" x14ac:dyDescent="0.25">
      <c r="BX2580" s="110"/>
      <c r="CA2580" s="110"/>
      <c r="EE2580" s="108">
        <f>+IF(MID($J$10,1,10)=MID($EE$2,1,10),0,1)</f>
        <v>0</v>
      </c>
      <c r="EG2580" s="108">
        <f>+IF(MID($J$10,1,10)=MID($EE$2,1,10),0,1)</f>
        <v>0</v>
      </c>
    </row>
    <row r="2581" spans="76:137" x14ac:dyDescent="0.25">
      <c r="BX2581" s="110"/>
      <c r="CA2581" s="110"/>
      <c r="EE2581" s="108">
        <f>+IF(MID($J$10,1,10)=MID($EE$2,1,10),3,1)</f>
        <v>3</v>
      </c>
      <c r="EG2581" s="108">
        <f>+IF(MID($J$10,1,10)=MID($EE$2,1,10),3,1)</f>
        <v>3</v>
      </c>
    </row>
    <row r="2582" spans="76:137" x14ac:dyDescent="0.25">
      <c r="BX2582" s="110"/>
      <c r="CA2582" s="110"/>
      <c r="EE2582" s="108">
        <f>+IF(MID($J$10,1,10)=MID($EE$2,1,10),3,1)</f>
        <v>3</v>
      </c>
      <c r="EG2582" s="108">
        <f>+IF(MID($J$10,1,10)=MID($EE$2,1,10),3,1)</f>
        <v>3</v>
      </c>
    </row>
    <row r="2583" spans="76:137" x14ac:dyDescent="0.25">
      <c r="BX2583" s="110"/>
      <c r="CA2583" s="110"/>
      <c r="EE2583" s="108">
        <f>+IF(MID($J$10,1,10)=MID($EE$2,1,10),3,1)</f>
        <v>3</v>
      </c>
      <c r="EG2583" s="108">
        <f>+IF(MID($J$10,1,10)=MID($EE$2,1,10),3,1)</f>
        <v>3</v>
      </c>
    </row>
    <row r="2584" spans="76:137" x14ac:dyDescent="0.25">
      <c r="BX2584" s="110"/>
      <c r="CA2584" s="110"/>
      <c r="EE2584" s="108">
        <f>+IF(MID($J$10,1,10)=MID($EE$2,1,10),1,2)</f>
        <v>1</v>
      </c>
      <c r="EG2584" s="108">
        <f>+IF(MID($J$10,1,10)=MID($EE$2,1,10),1,2)</f>
        <v>1</v>
      </c>
    </row>
    <row r="2585" spans="76:137" x14ac:dyDescent="0.25">
      <c r="BX2585" s="110"/>
      <c r="CA2585" s="110"/>
      <c r="EE2585" s="108">
        <f>+IF(MID($J$11,1,10)=MID($EE$3,1,10),2,1)</f>
        <v>2</v>
      </c>
      <c r="EG2585" s="108">
        <f>+IF(MID($J$11,1,10)=MID($EE$3,1,10),2,1)</f>
        <v>2</v>
      </c>
    </row>
    <row r="2586" spans="76:137" x14ac:dyDescent="0.25">
      <c r="BX2586" s="110"/>
      <c r="CA2586" s="110"/>
      <c r="EE2586" s="108">
        <f>+IF(MID($J$10,1,10)=MID($EE$2,1,10),4,1)</f>
        <v>4</v>
      </c>
      <c r="EG2586" s="108">
        <f>+IF(MID($J$10,1,10)=MID($EE$2,1,10),4,1)</f>
        <v>4</v>
      </c>
    </row>
    <row r="2587" spans="76:137" x14ac:dyDescent="0.25">
      <c r="BX2587" s="110"/>
      <c r="CA2587" s="110"/>
      <c r="EE2587" s="108">
        <f>+IF(MID($J$10,1,10)=MID($EE$2,1,10),0,1)</f>
        <v>0</v>
      </c>
      <c r="EG2587" s="108">
        <f>+IF(MID($J$10,1,10)=MID($EE$2,1,10),0,1)</f>
        <v>0</v>
      </c>
    </row>
    <row r="2588" spans="76:137" x14ac:dyDescent="0.25">
      <c r="BX2588" s="110"/>
      <c r="CA2588" s="110"/>
      <c r="EE2588" s="108">
        <f>+IF(MID($J$11,1,10)=MID($EE$3,1,10),2,1)</f>
        <v>2</v>
      </c>
      <c r="EG2588" s="108">
        <f>+IF(MID($J$11,1,10)=MID($EE$3,1,10),2,1)</f>
        <v>2</v>
      </c>
    </row>
    <row r="2589" spans="76:137" x14ac:dyDescent="0.25">
      <c r="BX2589" s="110"/>
      <c r="CA2589" s="110"/>
      <c r="EE2589" s="108">
        <f>+IF(MID($J$11,1,10)=MID($EE$3,1,10),2,1)</f>
        <v>2</v>
      </c>
      <c r="EG2589" s="108">
        <f>+IF(MID($J$11,1,10)=MID($EE$3,1,10),2,1)</f>
        <v>2</v>
      </c>
    </row>
    <row r="2590" spans="76:137" x14ac:dyDescent="0.25">
      <c r="BX2590" s="110"/>
      <c r="CA2590" s="110"/>
      <c r="EE2590" s="108">
        <f>+IF(MID($J$10,1,10)=MID($EE$2,1,10),4,1)</f>
        <v>4</v>
      </c>
      <c r="EG2590" s="108">
        <f>+IF(MID($J$10,1,10)=MID($EE$2,1,10),4,1)</f>
        <v>4</v>
      </c>
    </row>
    <row r="2591" spans="76:137" x14ac:dyDescent="0.25">
      <c r="BX2591" s="110"/>
      <c r="CA2591" s="110"/>
      <c r="EE2591" s="108">
        <f>+IF(MID($J$11,1,10)=MID($EE$3,1,10),2,1)</f>
        <v>2</v>
      </c>
      <c r="EG2591" s="108">
        <f>+IF(MID($J$11,1,10)=MID($EE$3,1,10),2,1)</f>
        <v>2</v>
      </c>
    </row>
    <row r="2592" spans="76:137" x14ac:dyDescent="0.25">
      <c r="BX2592" s="110"/>
      <c r="CA2592" s="110"/>
      <c r="EE2592" s="108">
        <f>+IF(MID($J$10,1,10)=MID($EE$2,1,10),4,1)</f>
        <v>4</v>
      </c>
      <c r="EG2592" s="108">
        <f>+IF(MID($J$10,1,10)=MID($EE$2,1,10),4,1)</f>
        <v>4</v>
      </c>
    </row>
    <row r="2593" spans="76:137" x14ac:dyDescent="0.25">
      <c r="BX2593" s="110"/>
      <c r="CA2593" s="110"/>
      <c r="EE2593" s="108">
        <f>+IF(MID($J$10,1,10)=MID($EE$2,1,10),1,2)</f>
        <v>1</v>
      </c>
      <c r="EG2593" s="108">
        <f>+IF(MID($J$10,1,10)=MID($EE$2,1,10),1,2)</f>
        <v>1</v>
      </c>
    </row>
    <row r="2594" spans="76:137" x14ac:dyDescent="0.25">
      <c r="BX2594" s="110"/>
      <c r="CA2594" s="110"/>
      <c r="EE2594" s="108">
        <f>+IF(MID($J$10,1,10)=MID($EE$2,1,10),3,1)</f>
        <v>3</v>
      </c>
      <c r="EG2594" s="108">
        <f>+IF(MID($J$10,1,10)=MID($EE$2,1,10),3,1)</f>
        <v>3</v>
      </c>
    </row>
    <row r="2595" spans="76:137" x14ac:dyDescent="0.25">
      <c r="BX2595" s="110"/>
      <c r="CA2595" s="110"/>
      <c r="EE2595" s="108">
        <f>+IF(MID($J$10,1,10)=MID($EE$2,1,10),1,2)</f>
        <v>1</v>
      </c>
      <c r="EG2595" s="108">
        <f>+IF(MID($J$10,1,10)=MID($EE$2,1,10),1,2)</f>
        <v>1</v>
      </c>
    </row>
    <row r="2596" spans="76:137" x14ac:dyDescent="0.25">
      <c r="BX2596" s="110"/>
      <c r="CA2596" s="110"/>
      <c r="EE2596" s="108">
        <f>+IF(MID($J$14,1,5)=MID($EE$6,1,5),0,1)</f>
        <v>0</v>
      </c>
      <c r="EF2596" s="137">
        <v>6</v>
      </c>
      <c r="EG2596" s="108">
        <f>+IF(MID($J$14,1,5)=MID($EE$6,1,5),0,1)</f>
        <v>0</v>
      </c>
    </row>
    <row r="2597" spans="76:137" x14ac:dyDescent="0.25">
      <c r="BX2597" s="110"/>
      <c r="CA2597" s="110"/>
      <c r="EE2597" s="108">
        <f>+IF(MID($J$10,1,10)=MID($EE$2,1,10),1,2)</f>
        <v>1</v>
      </c>
      <c r="EG2597" s="108">
        <f>+IF(MID($J$10,1,10)=MID($EE$2,1,10),1,2)</f>
        <v>1</v>
      </c>
    </row>
    <row r="2598" spans="76:137" x14ac:dyDescent="0.25">
      <c r="BX2598" s="110"/>
      <c r="CA2598" s="110"/>
      <c r="EE2598" s="108">
        <f>+IF(MID($J$10,1,10)=MID($EE$2,1,10),0,1)</f>
        <v>0</v>
      </c>
      <c r="EG2598" s="108">
        <f>+IF(MID($J$10,1,10)=MID($EE$2,1,10),0,1)</f>
        <v>0</v>
      </c>
    </row>
    <row r="2599" spans="76:137" x14ac:dyDescent="0.25">
      <c r="BX2599" s="110"/>
      <c r="CA2599" s="110"/>
      <c r="EE2599" s="108">
        <f>+IF(MID($J$10,1,10)=MID($EE$2,1,10),0,1)</f>
        <v>0</v>
      </c>
      <c r="EG2599" s="108">
        <f>+IF(MID($J$10,1,10)=MID($EE$2,1,10),0,1)</f>
        <v>0</v>
      </c>
    </row>
    <row r="2600" spans="76:137" x14ac:dyDescent="0.25">
      <c r="BX2600" s="110"/>
      <c r="CA2600" s="110"/>
      <c r="EE2600" s="108">
        <f>+IF(MID($J$10,1,10)=MID($EE$2,1,10),0,1)</f>
        <v>0</v>
      </c>
      <c r="EG2600" s="108">
        <f>+IF(MID($J$10,1,10)=MID($EE$2,1,10),0,1)</f>
        <v>0</v>
      </c>
    </row>
    <row r="2601" spans="76:137" x14ac:dyDescent="0.25">
      <c r="BX2601" s="110"/>
      <c r="CA2601" s="110"/>
      <c r="EE2601" s="108">
        <f>+IF(MID($J$10,1,10)=MID($EE$2,1,10),1,2)</f>
        <v>1</v>
      </c>
      <c r="EG2601" s="108">
        <f>+IF(MID($J$10,1,10)=MID($EE$2,1,10),1,2)</f>
        <v>1</v>
      </c>
    </row>
    <row r="2602" spans="76:137" x14ac:dyDescent="0.25">
      <c r="BX2602" s="110"/>
      <c r="CA2602" s="110"/>
      <c r="EE2602" s="108">
        <f>+IF(MID($J$10,1,10)=MID($EE$2,1,10),1,2)</f>
        <v>1</v>
      </c>
      <c r="EG2602" s="108">
        <f>+IF(MID($J$10,1,10)=MID($EE$2,1,10),1,2)</f>
        <v>1</v>
      </c>
    </row>
    <row r="2603" spans="76:137" x14ac:dyDescent="0.25">
      <c r="BX2603" s="110"/>
      <c r="CA2603" s="110"/>
      <c r="EE2603" s="108">
        <f>+IF(MID($J$10,1,10)=MID($EE$2,1,10),3,1)</f>
        <v>3</v>
      </c>
      <c r="EG2603" s="108">
        <f>+IF(MID($J$10,1,10)=MID($EE$2,1,10),3,1)</f>
        <v>3</v>
      </c>
    </row>
    <row r="2604" spans="76:137" x14ac:dyDescent="0.25">
      <c r="BX2604" s="110"/>
      <c r="CA2604" s="110"/>
      <c r="EE2604" s="108">
        <f>+IF(MID($J$10,1,10)=MID($EE$2,1,10),3,1)</f>
        <v>3</v>
      </c>
      <c r="EG2604" s="108">
        <f>+IF(MID($J$10,1,10)=MID($EE$2,1,10),3,1)</f>
        <v>3</v>
      </c>
    </row>
    <row r="2605" spans="76:137" x14ac:dyDescent="0.25">
      <c r="BX2605" s="110"/>
      <c r="CA2605" s="110"/>
      <c r="EE2605" s="108">
        <f>+IF(MID($J$10,1,10)=MID($EE$2,1,10),3,1)</f>
        <v>3</v>
      </c>
      <c r="EG2605" s="108">
        <f>+IF(MID($J$10,1,10)=MID($EE$2,1,10),3,1)</f>
        <v>3</v>
      </c>
    </row>
    <row r="2606" spans="76:137" x14ac:dyDescent="0.25">
      <c r="BX2606" s="110"/>
      <c r="CA2606" s="110"/>
      <c r="EE2606" s="108">
        <f>+IF(MID($J$10,1,10)=MID($EE$2,1,10),0,1)</f>
        <v>0</v>
      </c>
      <c r="EG2606" s="108">
        <f>+IF(MID($J$10,1,10)=MID($EE$2,1,10),0,1)</f>
        <v>0</v>
      </c>
    </row>
    <row r="2607" spans="76:137" x14ac:dyDescent="0.25">
      <c r="BX2607" s="110"/>
      <c r="CA2607" s="110"/>
      <c r="EE2607" s="108">
        <f>+IF(MID($J$10,1,10)=MID($EE$2,1,10),1,2)</f>
        <v>1</v>
      </c>
      <c r="EG2607" s="108">
        <f>+IF(MID($J$10,1,10)=MID($EE$2,1,10),1,2)</f>
        <v>1</v>
      </c>
    </row>
    <row r="2608" spans="76:137" x14ac:dyDescent="0.25">
      <c r="BX2608" s="110"/>
      <c r="CA2608" s="110"/>
      <c r="EE2608" s="108">
        <f>+IF(MID($J$11,1,10)=MID($EE$3,1,10),0,1)</f>
        <v>0</v>
      </c>
      <c r="EF2608" s="137">
        <v>5</v>
      </c>
      <c r="EG2608" s="108">
        <f>+IF(MID($J$11,1,10)=MID($EE$3,1,10),0,1)</f>
        <v>0</v>
      </c>
    </row>
    <row r="2609" spans="76:137" x14ac:dyDescent="0.25">
      <c r="BX2609" s="110"/>
      <c r="CA2609" s="110"/>
      <c r="EE2609" s="108">
        <f>+IF(MID($J$10,1,10)=MID($EE$2,1,10),3,1)</f>
        <v>3</v>
      </c>
      <c r="EG2609" s="108">
        <f>+IF(MID($J$10,1,10)=MID($EE$2,1,10),3,1)</f>
        <v>3</v>
      </c>
    </row>
    <row r="2610" spans="76:137" x14ac:dyDescent="0.25">
      <c r="BX2610" s="110"/>
      <c r="CA2610" s="110"/>
      <c r="EE2610" s="108">
        <f>+IF(MID($J$10,1,10)=MID($EE$2,1,10),0,1)</f>
        <v>0</v>
      </c>
      <c r="EG2610" s="108">
        <f>+IF(MID($J$10,1,10)=MID($EE$2,1,10),0,1)</f>
        <v>0</v>
      </c>
    </row>
    <row r="2611" spans="76:137" x14ac:dyDescent="0.25">
      <c r="BX2611" s="110"/>
      <c r="CA2611" s="110"/>
      <c r="EE2611" s="108">
        <f>+IF(MID($J$10,1,10)=MID($EE$2,1,10),3,1)</f>
        <v>3</v>
      </c>
      <c r="EG2611" s="108">
        <f>+IF(MID($J$10,1,10)=MID($EE$2,1,10),3,1)</f>
        <v>3</v>
      </c>
    </row>
    <row r="2612" spans="76:137" x14ac:dyDescent="0.25">
      <c r="BX2612" s="110"/>
      <c r="CA2612" s="110"/>
      <c r="EE2612" s="108">
        <f>+IF(MID($J$10,1,10)=MID($EE$2,1,10),3,1)</f>
        <v>3</v>
      </c>
      <c r="EG2612" s="108">
        <f>+IF(MID($J$10,1,10)=MID($EE$2,1,10),3,1)</f>
        <v>3</v>
      </c>
    </row>
    <row r="2613" spans="76:137" x14ac:dyDescent="0.25">
      <c r="BX2613" s="110"/>
      <c r="CA2613" s="110"/>
      <c r="EE2613" s="108">
        <f>+IF(MID($J$10,1,10)=MID($EE$2,1,10),3,1)</f>
        <v>3</v>
      </c>
      <c r="EG2613" s="108">
        <f>+IF(MID($J$10,1,10)=MID($EE$2,1,10),3,1)</f>
        <v>3</v>
      </c>
    </row>
    <row r="2614" spans="76:137" x14ac:dyDescent="0.25">
      <c r="BX2614" s="110"/>
      <c r="CA2614" s="110"/>
      <c r="EE2614" s="108">
        <f>+IF(MID($J$10,1,10)=MID($EE$2,1,10),1,2)</f>
        <v>1</v>
      </c>
      <c r="EG2614" s="108">
        <f>+IF(MID($J$10,1,10)=MID($EE$2,1,10),1,2)</f>
        <v>1</v>
      </c>
    </row>
    <row r="2615" spans="76:137" x14ac:dyDescent="0.25">
      <c r="BX2615" s="110"/>
      <c r="CA2615" s="110"/>
      <c r="EE2615" s="108">
        <f>+IF(MID($J$11,1,10)=MID($EE$3,1,10),2,1)</f>
        <v>2</v>
      </c>
      <c r="EG2615" s="108">
        <f>+IF(MID($J$11,1,10)=MID($EE$3,1,10),2,1)</f>
        <v>2</v>
      </c>
    </row>
    <row r="2616" spans="76:137" x14ac:dyDescent="0.25">
      <c r="BX2616" s="110"/>
      <c r="CA2616" s="110"/>
      <c r="EE2616" s="108">
        <f>+IF(MID($J$10,1,10)=MID($EE$2,1,10),4,1)</f>
        <v>4</v>
      </c>
      <c r="EG2616" s="108">
        <f>+IF(MID($J$10,1,10)=MID($EE$2,1,10),4,1)</f>
        <v>4</v>
      </c>
    </row>
    <row r="2617" spans="76:137" x14ac:dyDescent="0.25">
      <c r="BX2617" s="110"/>
      <c r="CA2617" s="110"/>
      <c r="EE2617" s="108">
        <f>+IF(MID($J$10,1,10)=MID($EE$2,1,10),0,1)</f>
        <v>0</v>
      </c>
      <c r="EF2617" s="137">
        <v>10</v>
      </c>
      <c r="EG2617" s="108">
        <f>+IF(MID($J$10,1,10)=MID($EE$2,1,10),0,1)</f>
        <v>0</v>
      </c>
    </row>
    <row r="2618" spans="76:137" x14ac:dyDescent="0.25">
      <c r="BX2618" s="110"/>
      <c r="CA2618" s="110"/>
      <c r="EE2618" s="108">
        <f>+IF(MID($J$11,1,10)=MID($EE$3,1,10),2,1)</f>
        <v>2</v>
      </c>
      <c r="EG2618" s="108">
        <f>+IF(MID($J$11,1,10)=MID($EE$3,1,10),2,1)</f>
        <v>2</v>
      </c>
    </row>
    <row r="2619" spans="76:137" x14ac:dyDescent="0.25">
      <c r="BX2619" s="110"/>
      <c r="CA2619" s="110"/>
      <c r="EE2619" s="108">
        <f>+IF(MID($J$11,1,10)=MID($EE$3,1,10),2,1)</f>
        <v>2</v>
      </c>
      <c r="EG2619" s="108">
        <f>+IF(MID($J$11,1,10)=MID($EE$3,1,10),2,1)</f>
        <v>2</v>
      </c>
    </row>
    <row r="2620" spans="76:137" x14ac:dyDescent="0.25">
      <c r="BX2620" s="110"/>
      <c r="CA2620" s="110"/>
      <c r="EE2620" s="108">
        <f>+IF(MID($J$13,1,10)=MID($EE$5,1,10),0,1)</f>
        <v>0</v>
      </c>
      <c r="EF2620" s="137">
        <v>3</v>
      </c>
      <c r="EG2620" s="108">
        <f>+IF(MID($J$13,1,10)=MID($EE$5,1,10),0,1)</f>
        <v>0</v>
      </c>
    </row>
    <row r="2621" spans="76:137" x14ac:dyDescent="0.25">
      <c r="BX2621" s="111"/>
      <c r="CA2621" s="111"/>
      <c r="EE2621" s="108">
        <f>+IF(MID($J$14,1,5)=MID($EE$6,1,5),0,1)</f>
        <v>0</v>
      </c>
      <c r="EF2621" s="139">
        <v>40947</v>
      </c>
      <c r="EG2621" s="108">
        <f>+IF(MID($J$14,1,5)=MID($EE$6,1,5),0,1)</f>
        <v>0</v>
      </c>
    </row>
    <row r="2622" spans="76:137" x14ac:dyDescent="0.25">
      <c r="BX2622" s="110"/>
      <c r="CA2622" s="110"/>
      <c r="EE2622" s="108">
        <f>+IF(MID($J$10,1,10)=MID($EE$2,1,10),3,1)</f>
        <v>3</v>
      </c>
      <c r="EF2622" s="137" t="s">
        <v>255</v>
      </c>
      <c r="EG2622" s="108">
        <f>+IF(MID($J$10,1,10)=MID($EE$2,1,10),3,1)</f>
        <v>3</v>
      </c>
    </row>
    <row r="2623" spans="76:137" x14ac:dyDescent="0.25">
      <c r="BX2623" s="110"/>
      <c r="CA2623" s="110"/>
      <c r="EE2623" s="108">
        <f>+IF(MID($J$10,1,10)=MID($EE$2,1,10),1,2)</f>
        <v>1</v>
      </c>
      <c r="EG2623" s="108">
        <f>+IF(MID($J$10,1,10)=MID($EE$2,1,10),1,2)</f>
        <v>1</v>
      </c>
    </row>
    <row r="2624" spans="76:137" x14ac:dyDescent="0.25">
      <c r="BX2624" s="110"/>
      <c r="CA2624" s="110"/>
      <c r="EE2624" s="108">
        <f>+IF(MID($J$10,1,10)=MID($EE$2,1,10),3,1)</f>
        <v>3</v>
      </c>
      <c r="EG2624" s="108">
        <f>+IF(MID($J$10,1,10)=MID($EE$2,1,10),3,1)</f>
        <v>3</v>
      </c>
    </row>
    <row r="2625" spans="76:137" x14ac:dyDescent="0.25">
      <c r="BX2625" s="110"/>
      <c r="CA2625" s="110"/>
      <c r="EE2625" s="108">
        <f>+IF(MID($J$10,1,10)=MID($EE$2,1,10),1,2)</f>
        <v>1</v>
      </c>
      <c r="EG2625" s="108">
        <f>+IF(MID($J$10,1,10)=MID($EE$2,1,10),1,2)</f>
        <v>1</v>
      </c>
    </row>
    <row r="2626" spans="76:137" x14ac:dyDescent="0.25">
      <c r="BX2626" s="110"/>
      <c r="CA2626" s="110"/>
      <c r="EE2626" s="108">
        <f>+IF(MID($J$11,1,10)=MID($EE$3,1,10),2,1)</f>
        <v>2</v>
      </c>
      <c r="EG2626" s="108">
        <f>+IF(MID($J$11,1,10)=MID($EE$3,1,10),2,1)</f>
        <v>2</v>
      </c>
    </row>
    <row r="2627" spans="76:137" x14ac:dyDescent="0.25">
      <c r="BX2627" s="110"/>
      <c r="CA2627" s="110"/>
      <c r="EE2627" s="108">
        <f>+IF(MID($J$10,1,10)=MID($EE$2,1,10),1,2)</f>
        <v>1</v>
      </c>
      <c r="EG2627" s="108">
        <f>+IF(MID($J$10,1,10)=MID($EE$2,1,10),1,2)</f>
        <v>1</v>
      </c>
    </row>
    <row r="2628" spans="76:137" x14ac:dyDescent="0.25">
      <c r="BX2628" s="110"/>
      <c r="CA2628" s="110"/>
      <c r="EE2628" s="108">
        <f>+IF(MID($J$10,1,10)=MID($EE$2,1,10),0,1)</f>
        <v>0</v>
      </c>
      <c r="EG2628" s="108">
        <f>+IF(MID($J$10,1,10)=MID($EE$2,1,10),0,1)</f>
        <v>0</v>
      </c>
    </row>
    <row r="2629" spans="76:137" x14ac:dyDescent="0.25">
      <c r="BX2629" s="110"/>
      <c r="CA2629" s="110"/>
      <c r="EE2629" s="108">
        <f>+IF(MID($J$10,1,10)=MID($EE$2,1,10),0,1)</f>
        <v>0</v>
      </c>
      <c r="EG2629" s="108">
        <f>+IF(MID($J$10,1,10)=MID($EE$2,1,10),0,1)</f>
        <v>0</v>
      </c>
    </row>
    <row r="2630" spans="76:137" x14ac:dyDescent="0.25">
      <c r="BX2630" s="110"/>
      <c r="CA2630" s="110"/>
      <c r="EE2630" s="108">
        <f>+IF(MID($J$10,1,10)=MID($EE$2,1,10),0,1)</f>
        <v>0</v>
      </c>
      <c r="EG2630" s="108">
        <f>+IF(MID($J$10,1,10)=MID($EE$2,1,10),0,1)</f>
        <v>0</v>
      </c>
    </row>
    <row r="2631" spans="76:137" x14ac:dyDescent="0.25">
      <c r="BX2631" s="110"/>
      <c r="CA2631" s="110"/>
      <c r="EE2631" s="108">
        <f>+IF(MID($J$10,1,10)=MID($EE$2,1,10),1,2)</f>
        <v>1</v>
      </c>
      <c r="EG2631" s="108">
        <f>+IF(MID($J$10,1,10)=MID($EE$2,1,10),1,2)</f>
        <v>1</v>
      </c>
    </row>
    <row r="2632" spans="76:137" x14ac:dyDescent="0.25">
      <c r="BX2632" s="110"/>
      <c r="CA2632" s="110"/>
      <c r="EE2632" s="108">
        <f>+IF(MID($J$10,1,10)=MID($EE$2,1,10),1,2)</f>
        <v>1</v>
      </c>
      <c r="EG2632" s="108">
        <f>+IF(MID($J$10,1,10)=MID($EE$2,1,10),1,2)</f>
        <v>1</v>
      </c>
    </row>
    <row r="2633" spans="76:137" x14ac:dyDescent="0.25">
      <c r="BX2633" s="110"/>
      <c r="CA2633" s="110"/>
      <c r="EE2633" s="108">
        <f>+IF(MID($J$10,1,10)=MID($EE$2,1,10),3,1)</f>
        <v>3</v>
      </c>
      <c r="EG2633" s="108">
        <f>+IF(MID($J$10,1,10)=MID($EE$2,1,10),3,1)</f>
        <v>3</v>
      </c>
    </row>
    <row r="2634" spans="76:137" x14ac:dyDescent="0.25">
      <c r="BX2634" s="110"/>
      <c r="CA2634" s="110"/>
      <c r="EE2634" s="108">
        <f>+IF(MID($J$10,1,10)=MID($EE$2,1,10),3,1)</f>
        <v>3</v>
      </c>
      <c r="EG2634" s="108">
        <f>+IF(MID($J$10,1,10)=MID($EE$2,1,10),3,1)</f>
        <v>3</v>
      </c>
    </row>
    <row r="2635" spans="76:137" x14ac:dyDescent="0.25">
      <c r="BX2635" s="110"/>
      <c r="CA2635" s="110"/>
      <c r="EE2635" s="108">
        <f>+IF(MID($J$10,1,10)=MID($EE$2,1,10),3,1)</f>
        <v>3</v>
      </c>
      <c r="EG2635" s="108">
        <f>+IF(MID($J$10,1,10)=MID($EE$2,1,10),3,1)</f>
        <v>3</v>
      </c>
    </row>
    <row r="2636" spans="76:137" x14ac:dyDescent="0.25">
      <c r="BX2636" s="110"/>
      <c r="CA2636" s="110"/>
      <c r="EE2636" s="108">
        <f>+IF(MID($J$10,1,10)=MID($EE$2,1,10),0,1)</f>
        <v>0</v>
      </c>
      <c r="EG2636" s="108">
        <f>+IF(MID($J$10,1,10)=MID($EE$2,1,10),0,1)</f>
        <v>0</v>
      </c>
    </row>
    <row r="2637" spans="76:137" x14ac:dyDescent="0.25">
      <c r="BX2637" s="110"/>
      <c r="CA2637" s="110"/>
      <c r="EE2637" s="108">
        <f>+IF(MID($J$10,1,10)=MID($EE$2,1,10),1,2)</f>
        <v>1</v>
      </c>
      <c r="EG2637" s="108">
        <f>+IF(MID($J$10,1,10)=MID($EE$2,1,10),1,2)</f>
        <v>1</v>
      </c>
    </row>
    <row r="2638" spans="76:137" x14ac:dyDescent="0.25">
      <c r="BX2638" s="110"/>
      <c r="CA2638" s="110"/>
      <c r="EE2638" s="108">
        <f>+IF(MID($J$10,1,10)=MID($EE$2,1,10),3,1)</f>
        <v>3</v>
      </c>
      <c r="EG2638" s="108">
        <f>+IF(MID($J$10,1,10)=MID($EE$2,1,10),3,1)</f>
        <v>3</v>
      </c>
    </row>
    <row r="2639" spans="76:137" x14ac:dyDescent="0.25">
      <c r="BX2639" s="110"/>
      <c r="CA2639" s="110"/>
      <c r="EE2639" s="108">
        <f>+IF(MID($J$10,1,10)=MID($EE$2,1,10),3,1)</f>
        <v>3</v>
      </c>
      <c r="EG2639" s="108">
        <f>+IF(MID($J$10,1,10)=MID($EE$2,1,10),3,1)</f>
        <v>3</v>
      </c>
    </row>
    <row r="2640" spans="76:137" x14ac:dyDescent="0.25">
      <c r="BX2640" s="110"/>
      <c r="CA2640" s="110"/>
      <c r="EE2640" s="108">
        <f>+IF(MID($J$10,1,10)=MID($EE$2,1,10),0,1)</f>
        <v>0</v>
      </c>
      <c r="EG2640" s="108">
        <f>+IF(MID($J$10,1,10)=MID($EE$2,1,10),0,1)</f>
        <v>0</v>
      </c>
    </row>
    <row r="2641" spans="76:137" x14ac:dyDescent="0.25">
      <c r="BX2641" s="110"/>
      <c r="CA2641" s="110"/>
      <c r="EE2641" s="108">
        <f>+IF(MID($J$10,1,10)=MID($EE$2,1,10),3,1)</f>
        <v>3</v>
      </c>
      <c r="EG2641" s="108">
        <f>+IF(MID($J$10,1,10)=MID($EE$2,1,10),3,1)</f>
        <v>3</v>
      </c>
    </row>
    <row r="2642" spans="76:137" x14ac:dyDescent="0.25">
      <c r="BX2642" s="110"/>
      <c r="CA2642" s="110"/>
      <c r="EE2642" s="108">
        <f>+IF(MID($J$10,1,10)=MID($EE$2,1,10),3,1)</f>
        <v>3</v>
      </c>
      <c r="EG2642" s="108">
        <f>+IF(MID($J$10,1,10)=MID($EE$2,1,10),3,1)</f>
        <v>3</v>
      </c>
    </row>
    <row r="2643" spans="76:137" x14ac:dyDescent="0.25">
      <c r="BX2643" s="110"/>
      <c r="CA2643" s="110"/>
      <c r="EE2643" s="108">
        <f>+IF(MID($J$10,1,10)=MID($EE$2,1,10),3,1)</f>
        <v>3</v>
      </c>
      <c r="EG2643" s="108">
        <f>+IF(MID($J$10,1,10)=MID($EE$2,1,10),3,1)</f>
        <v>3</v>
      </c>
    </row>
    <row r="2644" spans="76:137" x14ac:dyDescent="0.25">
      <c r="BX2644" s="110"/>
      <c r="CA2644" s="110"/>
      <c r="EE2644" s="108">
        <f>+IF(MID($J$12,1,8)=MID($EE$4,1,8),0,1)</f>
        <v>0</v>
      </c>
      <c r="EF2644" s="137">
        <v>10</v>
      </c>
      <c r="EG2644" s="108">
        <f>+IF(MID($J$12,1,8)=MID($EE$4,1,8),0,1)</f>
        <v>0</v>
      </c>
    </row>
    <row r="2645" spans="76:137" x14ac:dyDescent="0.25">
      <c r="BX2645" s="110"/>
      <c r="CA2645" s="110"/>
      <c r="EE2645" s="108">
        <f>+IF(MID($J$13,1,10)=MID($EE$5,1,10),1,2)</f>
        <v>1</v>
      </c>
      <c r="EF2645" s="137" t="s">
        <v>228</v>
      </c>
      <c r="EG2645" s="108">
        <f>+IF(MID($J$13,1,10)=MID($EE$5,1,10),1,2)</f>
        <v>1</v>
      </c>
    </row>
    <row r="2646" spans="76:137" x14ac:dyDescent="0.25">
      <c r="BX2646" s="110"/>
      <c r="CA2646" s="110"/>
      <c r="EE2646" s="108">
        <f>+IF(MID($J$10,1,10)=MID($EE$2,1,10),4,1)</f>
        <v>4</v>
      </c>
      <c r="EG2646" s="108">
        <f>+IF(MID($J$10,1,10)=MID($EE$2,1,10),4,1)</f>
        <v>4</v>
      </c>
    </row>
    <row r="2647" spans="76:137" x14ac:dyDescent="0.25">
      <c r="BX2647" s="110"/>
      <c r="CA2647" s="110"/>
      <c r="EE2647" s="108">
        <f>+IF(MID($J$10,1,10)=MID($EE$2,1,10),0,1)</f>
        <v>0</v>
      </c>
      <c r="EG2647" s="108">
        <f>+IF(MID($J$10,1,10)=MID($EE$2,1,10),0,1)</f>
        <v>0</v>
      </c>
    </row>
    <row r="2648" spans="76:137" x14ac:dyDescent="0.25">
      <c r="BX2648" s="110"/>
      <c r="CA2648" s="110"/>
      <c r="EE2648" s="108">
        <f>+IF(MID($J$11,1,10)=MID($EE$3,1,10),2,1)</f>
        <v>2</v>
      </c>
      <c r="EG2648" s="108">
        <f>+IF(MID($J$11,1,10)=MID($EE$3,1,10),2,1)</f>
        <v>2</v>
      </c>
    </row>
    <row r="2649" spans="76:137" x14ac:dyDescent="0.25">
      <c r="BX2649" s="110"/>
      <c r="CA2649" s="110"/>
      <c r="EE2649" s="108">
        <f>+IF(MID($J$11,1,10)=MID($EE$3,1,10),2,1)</f>
        <v>2</v>
      </c>
      <c r="EG2649" s="108">
        <f>+IF(MID($J$11,1,10)=MID($EE$3,1,10),2,1)</f>
        <v>2</v>
      </c>
    </row>
    <row r="2650" spans="76:137" x14ac:dyDescent="0.25">
      <c r="BX2650" s="110"/>
      <c r="CA2650" s="110"/>
      <c r="EE2650" s="108">
        <f>+IF(MID($J$10,1,10)=MID($EE$2,1,10),4,1)</f>
        <v>4</v>
      </c>
      <c r="EG2650" s="108">
        <f>+IF(MID($J$10,1,10)=MID($EE$2,1,10),4,1)</f>
        <v>4</v>
      </c>
    </row>
    <row r="2651" spans="76:137" x14ac:dyDescent="0.25">
      <c r="BX2651" s="110"/>
      <c r="CA2651" s="110"/>
      <c r="EE2651" s="108">
        <f>+IF(MID($J$11,1,10)=MID($EE$3,1,10),2,1)</f>
        <v>2</v>
      </c>
      <c r="EG2651" s="108">
        <f>+IF(MID($J$11,1,10)=MID($EE$3,1,10),2,1)</f>
        <v>2</v>
      </c>
    </row>
    <row r="2652" spans="76:137" x14ac:dyDescent="0.25">
      <c r="BX2652" s="110"/>
      <c r="CA2652" s="110"/>
      <c r="EE2652" s="108">
        <f>+IF(MID($J$10,1,10)=MID($EE$2,1,10),4,1)</f>
        <v>4</v>
      </c>
      <c r="EG2652" s="108">
        <f>+IF(MID($J$10,1,10)=MID($EE$2,1,10),4,1)</f>
        <v>4</v>
      </c>
    </row>
    <row r="2653" spans="76:137" x14ac:dyDescent="0.25">
      <c r="BX2653" s="110"/>
      <c r="CA2653" s="110"/>
      <c r="EE2653" s="108">
        <f>+IF(MID($J$10,1,10)=MID($EE$2,1,10),1,2)</f>
        <v>1</v>
      </c>
      <c r="EG2653" s="108">
        <f>+IF(MID($J$10,1,10)=MID($EE$2,1,10),1,2)</f>
        <v>1</v>
      </c>
    </row>
    <row r="2654" spans="76:137" x14ac:dyDescent="0.25">
      <c r="BX2654" s="110"/>
      <c r="CA2654" s="110"/>
      <c r="EE2654" s="108">
        <f>+IF(MID($J$10,1,10)=MID($EE$2,1,10),3,1)</f>
        <v>3</v>
      </c>
      <c r="EG2654" s="108">
        <f>+IF(MID($J$10,1,10)=MID($EE$2,1,10),3,1)</f>
        <v>3</v>
      </c>
    </row>
    <row r="2655" spans="76:137" x14ac:dyDescent="0.25">
      <c r="BX2655" s="110"/>
      <c r="CA2655" s="110"/>
      <c r="EE2655" s="108">
        <f>+IF(MID($J$10,1,10)=MID($EE$2,1,10),1,2)</f>
        <v>1</v>
      </c>
      <c r="EG2655" s="108">
        <f>+IF(MID($J$10,1,10)=MID($EE$2,1,10),1,2)</f>
        <v>1</v>
      </c>
    </row>
    <row r="2656" spans="76:137" x14ac:dyDescent="0.25">
      <c r="BX2656" s="110"/>
      <c r="CA2656" s="110"/>
      <c r="EE2656" s="108">
        <f>+IF(MID($J$11,1,10)=MID($EE$3,1,10),2,1)</f>
        <v>2</v>
      </c>
      <c r="EG2656" s="108">
        <f>+IF(MID($J$11,1,10)=MID($EE$3,1,10),2,1)</f>
        <v>2</v>
      </c>
    </row>
    <row r="2657" spans="76:137" x14ac:dyDescent="0.25">
      <c r="BX2657" s="110"/>
      <c r="CA2657" s="110"/>
      <c r="EE2657" s="108">
        <f>+IF(MID($J$10,1,10)=MID($EE$2,1,10),1,2)</f>
        <v>1</v>
      </c>
      <c r="EG2657" s="108">
        <f>+IF(MID($J$10,1,10)=MID($EE$2,1,10),1,2)</f>
        <v>1</v>
      </c>
    </row>
    <row r="2658" spans="76:137" x14ac:dyDescent="0.25">
      <c r="BX2658" s="110"/>
      <c r="CA2658" s="110"/>
      <c r="EE2658" s="108">
        <f>+IF(MID($J$10,1,10)=MID($EE$2,1,10),0,1)</f>
        <v>0</v>
      </c>
      <c r="EG2658" s="108">
        <f>+IF(MID($J$10,1,10)=MID($EE$2,1,10),0,1)</f>
        <v>0</v>
      </c>
    </row>
    <row r="2659" spans="76:137" x14ac:dyDescent="0.25">
      <c r="BX2659" s="110"/>
      <c r="CA2659" s="110"/>
      <c r="EE2659" s="108">
        <f>+IF(MID($J$10,1,10)=MID($EE$2,1,10),0,1)</f>
        <v>0</v>
      </c>
      <c r="EG2659" s="108">
        <f>+IF(MID($J$10,1,10)=MID($EE$2,1,10),0,1)</f>
        <v>0</v>
      </c>
    </row>
    <row r="2660" spans="76:137" x14ac:dyDescent="0.25">
      <c r="BX2660" s="110"/>
      <c r="CA2660" s="110"/>
      <c r="EE2660" s="108">
        <f>+IF(MID($J$10,1,10)=MID($EE$2,1,10),0,1)</f>
        <v>0</v>
      </c>
      <c r="EG2660" s="108">
        <f>+IF(MID($J$10,1,10)=MID($EE$2,1,10),0,1)</f>
        <v>0</v>
      </c>
    </row>
    <row r="2661" spans="76:137" x14ac:dyDescent="0.25">
      <c r="BX2661" s="110"/>
      <c r="CA2661" s="110"/>
      <c r="EE2661" s="108">
        <f>+IF(MID($J$10,1,10)=MID($EE$2,1,10),1,2)</f>
        <v>1</v>
      </c>
      <c r="EG2661" s="108">
        <f>+IF(MID($J$10,1,10)=MID($EE$2,1,10),1,2)</f>
        <v>1</v>
      </c>
    </row>
    <row r="2662" spans="76:137" x14ac:dyDescent="0.25">
      <c r="BX2662" s="110"/>
      <c r="CA2662" s="110"/>
      <c r="EE2662" s="108">
        <f>+IF(MID($J$11,1,10)=MID($EE$3,1,10),2,1)</f>
        <v>2</v>
      </c>
      <c r="EG2662" s="108">
        <f>+IF(MID($J$11,1,10)=MID($EE$3,1,10),2,1)</f>
        <v>2</v>
      </c>
    </row>
    <row r="2663" spans="76:137" x14ac:dyDescent="0.25">
      <c r="BX2663" s="110"/>
      <c r="CA2663" s="110"/>
      <c r="EE2663" s="108">
        <f>+IF(MID($J$10,1,10)=MID($EE$2,1,10),4,1)</f>
        <v>4</v>
      </c>
      <c r="EG2663" s="108">
        <f>+IF(MID($J$10,1,10)=MID($EE$2,1,10),4,1)</f>
        <v>4</v>
      </c>
    </row>
    <row r="2664" spans="76:137" x14ac:dyDescent="0.25">
      <c r="BX2664" s="110"/>
      <c r="CA2664" s="110"/>
      <c r="EE2664" s="108">
        <f>+IF(MID($J$10,1,10)=MID($EE$2,1,10),0,1)</f>
        <v>0</v>
      </c>
      <c r="EG2664" s="108">
        <f>+IF(MID($J$10,1,10)=MID($EE$2,1,10),0,1)</f>
        <v>0</v>
      </c>
    </row>
    <row r="2665" spans="76:137" x14ac:dyDescent="0.25">
      <c r="BX2665" s="110"/>
      <c r="CA2665" s="110"/>
      <c r="EE2665" s="108">
        <f>+IF(MID($J$11,1,10)=MID($EE$3,1,10),2,1)</f>
        <v>2</v>
      </c>
      <c r="EG2665" s="108">
        <f>+IF(MID($J$11,1,10)=MID($EE$3,1,10),2,1)</f>
        <v>2</v>
      </c>
    </row>
    <row r="2666" spans="76:137" x14ac:dyDescent="0.25">
      <c r="BX2666" s="110"/>
      <c r="CA2666" s="110"/>
      <c r="EE2666" s="108">
        <f>+IF(MID($J$11,1,10)=MID($EE$3,1,10),2,1)</f>
        <v>2</v>
      </c>
      <c r="EG2666" s="108">
        <f>+IF(MID($J$11,1,10)=MID($EE$3,1,10),2,1)</f>
        <v>2</v>
      </c>
    </row>
    <row r="2667" spans="76:137" x14ac:dyDescent="0.25">
      <c r="BX2667" s="110"/>
      <c r="CA2667" s="110"/>
      <c r="EE2667" s="108">
        <f>+IF(MID($J$10,1,10)=MID($EE$2,1,10),4,1)</f>
        <v>4</v>
      </c>
      <c r="EG2667" s="108">
        <f>+IF(MID($J$10,1,10)=MID($EE$2,1,10),4,1)</f>
        <v>4</v>
      </c>
    </row>
    <row r="2668" spans="76:137" x14ac:dyDescent="0.25">
      <c r="BX2668" s="110"/>
      <c r="CA2668" s="110"/>
      <c r="EE2668" s="108">
        <f>+IF(MID($J$11,1,10)=MID($EE$3,1,10),2,1)</f>
        <v>2</v>
      </c>
      <c r="EG2668" s="108">
        <f>+IF(MID($J$11,1,10)=MID($EE$3,1,10),2,1)</f>
        <v>2</v>
      </c>
    </row>
    <row r="2669" spans="76:137" x14ac:dyDescent="0.25">
      <c r="BX2669" s="110"/>
      <c r="CA2669" s="110"/>
      <c r="EE2669" s="108">
        <f>+IF(MID($J$10,1,10)=MID($EE$2,1,10),4,1)</f>
        <v>4</v>
      </c>
      <c r="EG2669" s="108">
        <f>+IF(MID($J$10,1,10)=MID($EE$2,1,10),4,1)</f>
        <v>4</v>
      </c>
    </row>
    <row r="2670" spans="76:137" x14ac:dyDescent="0.25">
      <c r="BX2670" s="110"/>
      <c r="CA2670" s="110"/>
      <c r="EE2670" s="108">
        <f>+IF(MID($J$10,1,10)=MID($EE$2,1,10),1,2)</f>
        <v>1</v>
      </c>
      <c r="EG2670" s="108">
        <f>+IF(MID($J$10,1,10)=MID($EE$2,1,10),1,2)</f>
        <v>1</v>
      </c>
    </row>
    <row r="2671" spans="76:137" x14ac:dyDescent="0.25">
      <c r="BX2671" s="110"/>
      <c r="CA2671" s="110"/>
      <c r="EE2671" s="108">
        <f>+IF(MID($J$10,1,10)=MID($EE$2,1,10),3,1)</f>
        <v>3</v>
      </c>
      <c r="EG2671" s="108">
        <f>+IF(MID($J$10,1,10)=MID($EE$2,1,10),3,1)</f>
        <v>3</v>
      </c>
    </row>
    <row r="2672" spans="76:137" x14ac:dyDescent="0.25">
      <c r="BX2672" s="110"/>
      <c r="CA2672" s="110"/>
      <c r="EE2672" s="108">
        <f>+IF(MID($J$10,1,10)=MID($EE$2,1,10),1,2)</f>
        <v>1</v>
      </c>
      <c r="EG2672" s="108">
        <f>+IF(MID($J$10,1,10)=MID($EE$2,1,10),1,2)</f>
        <v>1</v>
      </c>
    </row>
    <row r="2673" spans="76:137" x14ac:dyDescent="0.25">
      <c r="BX2673" s="110"/>
      <c r="CA2673" s="110"/>
      <c r="EE2673" s="108">
        <f>+IF(MID($J$11,1,10)=MID($EE$3,1,10),2,1)</f>
        <v>2</v>
      </c>
      <c r="EG2673" s="108">
        <f>+IF(MID($J$11,1,10)=MID($EE$3,1,10),2,1)</f>
        <v>2</v>
      </c>
    </row>
    <row r="2674" spans="76:137" x14ac:dyDescent="0.25">
      <c r="BX2674" s="110"/>
      <c r="CA2674" s="110"/>
      <c r="EE2674" s="108">
        <f>+IF(MID($J$10,1,10)=MID($EE$2,1,10),1,2)</f>
        <v>1</v>
      </c>
      <c r="EG2674" s="108">
        <f>+IF(MID($J$10,1,10)=MID($EE$2,1,10),1,2)</f>
        <v>1</v>
      </c>
    </row>
    <row r="2675" spans="76:137" x14ac:dyDescent="0.25">
      <c r="BX2675" s="110"/>
      <c r="CA2675" s="110"/>
      <c r="EE2675" s="108">
        <f>+IF(MID($J$10,1,10)=MID($EE$2,1,10),0,1)</f>
        <v>0</v>
      </c>
      <c r="EG2675" s="108">
        <f>+IF(MID($J$10,1,10)=MID($EE$2,1,10),0,1)</f>
        <v>0</v>
      </c>
    </row>
    <row r="2676" spans="76:137" x14ac:dyDescent="0.25">
      <c r="BX2676" s="110"/>
      <c r="CA2676" s="110"/>
      <c r="EE2676" s="108">
        <f>+IF(MID($J$10,1,10)=MID($EE$2,1,10),0,1)</f>
        <v>0</v>
      </c>
      <c r="EG2676" s="108">
        <f>+IF(MID($J$10,1,10)=MID($EE$2,1,10),0,1)</f>
        <v>0</v>
      </c>
    </row>
    <row r="2677" spans="76:137" x14ac:dyDescent="0.25">
      <c r="BX2677" s="110"/>
      <c r="CA2677" s="110"/>
      <c r="EE2677" s="108">
        <f>+IF(MID($J$10,1,10)=MID($EE$2,1,10),0,1)</f>
        <v>0</v>
      </c>
      <c r="EG2677" s="108">
        <f>+IF(MID($J$10,1,10)=MID($EE$2,1,10),0,1)</f>
        <v>0</v>
      </c>
    </row>
    <row r="2678" spans="76:137" x14ac:dyDescent="0.25">
      <c r="BX2678" s="110"/>
      <c r="CA2678" s="110"/>
      <c r="EE2678" s="108">
        <f>+IF(MID($J$10,1,10)=MID($EE$2,1,10),1,2)</f>
        <v>1</v>
      </c>
      <c r="EG2678" s="108">
        <f>+IF(MID($J$10,1,10)=MID($EE$2,1,10),1,2)</f>
        <v>1</v>
      </c>
    </row>
    <row r="2679" spans="76:137" x14ac:dyDescent="0.25">
      <c r="BX2679" s="110"/>
      <c r="CA2679" s="110"/>
      <c r="EE2679" s="108">
        <f>+IF(MID($J$10,1,10)=MID($EE$2,1,10),1,2)</f>
        <v>1</v>
      </c>
      <c r="EG2679" s="108">
        <f>+IF(MID($J$10,1,10)=MID($EE$2,1,10),1,2)</f>
        <v>1</v>
      </c>
    </row>
    <row r="2680" spans="76:137" x14ac:dyDescent="0.25">
      <c r="BX2680" s="110"/>
      <c r="CA2680" s="110"/>
      <c r="EE2680" s="108">
        <f>+IF(MID($J$10,1,10)=MID($EE$2,1,10),3,1)</f>
        <v>3</v>
      </c>
      <c r="EG2680" s="108">
        <f>+IF(MID($J$10,1,10)=MID($EE$2,1,10),3,1)</f>
        <v>3</v>
      </c>
    </row>
    <row r="2681" spans="76:137" x14ac:dyDescent="0.25">
      <c r="BX2681" s="110"/>
      <c r="CA2681" s="110"/>
      <c r="EE2681" s="108">
        <f>+IF(MID($J$10,1,10)=MID($EE$2,1,10),3,1)</f>
        <v>3</v>
      </c>
      <c r="EG2681" s="108">
        <f>+IF(MID($J$10,1,10)=MID($EE$2,1,10),3,1)</f>
        <v>3</v>
      </c>
    </row>
    <row r="2682" spans="76:137" x14ac:dyDescent="0.25">
      <c r="BX2682" s="110"/>
      <c r="CA2682" s="110"/>
      <c r="EE2682" s="108">
        <f>+IF(MID($J$10,1,10)=MID($EE$2,1,10),3,1)</f>
        <v>3</v>
      </c>
      <c r="EG2682" s="108">
        <f>+IF(MID($J$10,1,10)=MID($EE$2,1,10),3,1)</f>
        <v>3</v>
      </c>
    </row>
    <row r="2683" spans="76:137" x14ac:dyDescent="0.25">
      <c r="BX2683" s="110"/>
      <c r="CA2683" s="110"/>
      <c r="EE2683" s="108">
        <f>+IF(MID($J$10,1,10)=MID($EE$2,1,10),0,1)</f>
        <v>0</v>
      </c>
      <c r="EG2683" s="108">
        <f>+IF(MID($J$10,1,10)=MID($EE$2,1,10),0,1)</f>
        <v>0</v>
      </c>
    </row>
    <row r="2684" spans="76:137" x14ac:dyDescent="0.25">
      <c r="BX2684" s="110"/>
      <c r="CA2684" s="110"/>
      <c r="EE2684" s="108">
        <f>+IF(MID($J$10,1,10)=MID($EE$2,1,10),1,2)</f>
        <v>1</v>
      </c>
      <c r="EG2684" s="108">
        <f>+IF(MID($J$10,1,10)=MID($EE$2,1,10),1,2)</f>
        <v>1</v>
      </c>
    </row>
    <row r="2685" spans="76:137" x14ac:dyDescent="0.25">
      <c r="BX2685" s="110"/>
      <c r="CA2685" s="110"/>
      <c r="EE2685" s="108">
        <f>+IF(MID($J$10,1,10)=MID($EE$2,1,10),3,1)</f>
        <v>3</v>
      </c>
      <c r="EG2685" s="108">
        <f>+IF(MID($J$10,1,10)=MID($EE$2,1,10),3,1)</f>
        <v>3</v>
      </c>
    </row>
    <row r="2686" spans="76:137" x14ac:dyDescent="0.25">
      <c r="BX2686" s="110"/>
      <c r="CA2686" s="110"/>
      <c r="EE2686" s="108">
        <f>+IF(MID($J$10,1,10)=MID($EE$2,1,10),3,1)</f>
        <v>3</v>
      </c>
      <c r="EG2686" s="108">
        <f>+IF(MID($J$10,1,10)=MID($EE$2,1,10),3,1)</f>
        <v>3</v>
      </c>
    </row>
    <row r="2687" spans="76:137" x14ac:dyDescent="0.25">
      <c r="BX2687" s="110"/>
      <c r="CA2687" s="110"/>
      <c r="EE2687" s="108">
        <f>+IF(MID($J$10,1,10)=MID($EE$2,1,10),0,1)</f>
        <v>0</v>
      </c>
      <c r="EG2687" s="108">
        <f>+IF(MID($J$10,1,10)=MID($EE$2,1,10),0,1)</f>
        <v>0</v>
      </c>
    </row>
    <row r="2688" spans="76:137" x14ac:dyDescent="0.25">
      <c r="BX2688" s="110"/>
      <c r="CA2688" s="110"/>
      <c r="EE2688" s="108">
        <f>+IF(MID($J$10,1,10)=MID($EE$2,1,10),3,1)</f>
        <v>3</v>
      </c>
      <c r="EG2688" s="108">
        <f>+IF(MID($J$10,1,10)=MID($EE$2,1,10),3,1)</f>
        <v>3</v>
      </c>
    </row>
    <row r="2689" spans="76:137" x14ac:dyDescent="0.25">
      <c r="BX2689" s="110"/>
      <c r="CA2689" s="110"/>
      <c r="EE2689" s="108">
        <f>+IF(MID($J$10,1,10)=MID($EE$2,1,10),3,1)</f>
        <v>3</v>
      </c>
      <c r="EG2689" s="108">
        <f>+IF(MID($J$10,1,10)=MID($EE$2,1,10),3,1)</f>
        <v>3</v>
      </c>
    </row>
    <row r="2690" spans="76:137" x14ac:dyDescent="0.25">
      <c r="BX2690" s="110"/>
      <c r="CA2690" s="110"/>
      <c r="EE2690" s="108">
        <f>+IF(MID($J$10,1,10)=MID($EE$2,1,10),3,1)</f>
        <v>3</v>
      </c>
      <c r="EG2690" s="108">
        <f>+IF(MID($J$10,1,10)=MID($EE$2,1,10),3,1)</f>
        <v>3</v>
      </c>
    </row>
    <row r="2691" spans="76:137" x14ac:dyDescent="0.25">
      <c r="BX2691" s="110"/>
      <c r="CA2691" s="110"/>
      <c r="EE2691" s="108">
        <f>+IF(MID($J$10,1,10)=MID($EE$2,1,10),1,2)</f>
        <v>1</v>
      </c>
      <c r="EG2691" s="108">
        <f>+IF(MID($J$10,1,10)=MID($EE$2,1,10),1,2)</f>
        <v>1</v>
      </c>
    </row>
    <row r="2692" spans="76:137" x14ac:dyDescent="0.25">
      <c r="BX2692" s="110"/>
      <c r="CA2692" s="110"/>
      <c r="EE2692" s="108">
        <f>+IF(MID($J$11,1,10)=MID($EE$3,1,10),2,1)</f>
        <v>2</v>
      </c>
      <c r="EG2692" s="108">
        <f>+IF(MID($J$11,1,10)=MID($EE$3,1,10),2,1)</f>
        <v>2</v>
      </c>
    </row>
    <row r="2693" spans="76:137" x14ac:dyDescent="0.25">
      <c r="BX2693" s="110"/>
      <c r="CA2693" s="110"/>
      <c r="EE2693" s="108">
        <f>+IF(MID($J$10,1,10)=MID($EE$2,1,10),4,1)</f>
        <v>4</v>
      </c>
      <c r="EG2693" s="108">
        <f>+IF(MID($J$10,1,10)=MID($EE$2,1,10),4,1)</f>
        <v>4</v>
      </c>
    </row>
    <row r="2694" spans="76:137" x14ac:dyDescent="0.25">
      <c r="BX2694" s="110"/>
      <c r="CA2694" s="110"/>
      <c r="EE2694" s="108">
        <f>+IF(MID($J$10,1,10)=MID($EE$2,1,10),0,1)</f>
        <v>0</v>
      </c>
      <c r="EG2694" s="108">
        <f>+IF(MID($J$10,1,10)=MID($EE$2,1,10),0,1)</f>
        <v>0</v>
      </c>
    </row>
    <row r="2695" spans="76:137" x14ac:dyDescent="0.25">
      <c r="BX2695" s="110"/>
      <c r="CA2695" s="110"/>
      <c r="EE2695" s="108">
        <f>+IF(MID($J$11,1,10)=MID($EE$3,1,10),2,1)</f>
        <v>2</v>
      </c>
      <c r="EG2695" s="108">
        <f>+IF(MID($J$11,1,10)=MID($EE$3,1,10),2,1)</f>
        <v>2</v>
      </c>
    </row>
    <row r="2696" spans="76:137" x14ac:dyDescent="0.25">
      <c r="BX2696" s="110"/>
      <c r="CA2696" s="110"/>
      <c r="EE2696" s="108">
        <f>+IF(MID($J$11,1,10)=MID($EE$3,1,10),2,1)</f>
        <v>2</v>
      </c>
      <c r="EG2696" s="108">
        <f>+IF(MID($J$11,1,10)=MID($EE$3,1,10),2,1)</f>
        <v>2</v>
      </c>
    </row>
    <row r="2697" spans="76:137" x14ac:dyDescent="0.25">
      <c r="BX2697" s="110"/>
      <c r="CA2697" s="110"/>
      <c r="EE2697" s="108">
        <f>+IF(MID($J$10,1,10)=MID($EE$2,1,10),4,1)</f>
        <v>4</v>
      </c>
      <c r="EG2697" s="108">
        <f>+IF(MID($J$10,1,10)=MID($EE$2,1,10),4,1)</f>
        <v>4</v>
      </c>
    </row>
    <row r="2698" spans="76:137" x14ac:dyDescent="0.25">
      <c r="BX2698" s="110"/>
      <c r="CA2698" s="110"/>
      <c r="EE2698" s="108">
        <f>+IF(MID($J$11,1,10)=MID($EE$3,1,10),2,1)</f>
        <v>2</v>
      </c>
      <c r="EG2698" s="108">
        <f>+IF(MID($J$11,1,10)=MID($EE$3,1,10),2,1)</f>
        <v>2</v>
      </c>
    </row>
    <row r="2699" spans="76:137" x14ac:dyDescent="0.25">
      <c r="BX2699" s="110"/>
      <c r="CA2699" s="110"/>
      <c r="EE2699" s="108">
        <f>+IF(MID($J$10,1,10)=MID($EE$2,1,10),4,1)</f>
        <v>4</v>
      </c>
      <c r="EG2699" s="108">
        <f>+IF(MID($J$10,1,10)=MID($EE$2,1,10),4,1)</f>
        <v>4</v>
      </c>
    </row>
    <row r="2700" spans="76:137" x14ac:dyDescent="0.25">
      <c r="BX2700" s="110"/>
      <c r="CA2700" s="110"/>
      <c r="EE2700" s="108">
        <f>+IF(MID($J$10,1,10)=MID($EE$2,1,10),1,2)</f>
        <v>1</v>
      </c>
      <c r="EG2700" s="108">
        <f>+IF(MID($J$10,1,10)=MID($EE$2,1,10),1,2)</f>
        <v>1</v>
      </c>
    </row>
    <row r="2701" spans="76:137" x14ac:dyDescent="0.25">
      <c r="BX2701" s="110"/>
      <c r="CA2701" s="110"/>
      <c r="EE2701" s="108">
        <f>+IF(MID($J$10,1,10)=MID($EE$2,1,10),3,1)</f>
        <v>3</v>
      </c>
      <c r="EG2701" s="108">
        <f>+IF(MID($J$10,1,10)=MID($EE$2,1,10),3,1)</f>
        <v>3</v>
      </c>
    </row>
    <row r="2702" spans="76:137" x14ac:dyDescent="0.25">
      <c r="BX2702" s="110"/>
      <c r="CA2702" s="110"/>
      <c r="EE2702" s="108">
        <f>+IF(MID($J$10,1,10)=MID($EE$2,1,10),1,2)</f>
        <v>1</v>
      </c>
      <c r="EG2702" s="108">
        <f>+IF(MID($J$10,1,10)=MID($EE$2,1,10),1,2)</f>
        <v>1</v>
      </c>
    </row>
    <row r="2703" spans="76:137" x14ac:dyDescent="0.25">
      <c r="BX2703" s="110"/>
      <c r="CA2703" s="110"/>
      <c r="EE2703" s="108">
        <f>+IF(MID($J$11,1,10)=MID($EE$3,1,10),2,1)</f>
        <v>2</v>
      </c>
      <c r="EG2703" s="108">
        <f>+IF(MID($J$11,1,10)=MID($EE$3,1,10),2,1)</f>
        <v>2</v>
      </c>
    </row>
    <row r="2704" spans="76:137" x14ac:dyDescent="0.25">
      <c r="BX2704" s="110"/>
      <c r="CA2704" s="110"/>
      <c r="EE2704" s="108">
        <f>+IF(MID($J$12,1,8)=MID($EE$4,1,8),2,1)</f>
        <v>2</v>
      </c>
      <c r="EF2704" s="137" t="s">
        <v>237</v>
      </c>
      <c r="EG2704" s="108">
        <f>+IF(MID($J$12,1,8)=MID($EE$4,1,8),2,1)</f>
        <v>2</v>
      </c>
    </row>
    <row r="2705" spans="76:137" x14ac:dyDescent="0.25">
      <c r="BX2705" s="110"/>
      <c r="CA2705" s="110"/>
      <c r="EE2705" s="108">
        <f>+IF(MID($J$10,1,10)=MID($EE$2,1,10),0,1)</f>
        <v>0</v>
      </c>
      <c r="EG2705" s="108">
        <f>+IF(MID($J$10,1,10)=MID($EE$2,1,10),0,1)</f>
        <v>0</v>
      </c>
    </row>
    <row r="2706" spans="76:137" x14ac:dyDescent="0.25">
      <c r="BX2706" s="110"/>
      <c r="CA2706" s="110"/>
      <c r="EE2706" s="108">
        <f>+IF(MID($J$10,1,10)=MID($EE$2,1,10),0,1)</f>
        <v>0</v>
      </c>
      <c r="EG2706" s="108">
        <f>+IF(MID($J$10,1,10)=MID($EE$2,1,10),0,1)</f>
        <v>0</v>
      </c>
    </row>
    <row r="2707" spans="76:137" x14ac:dyDescent="0.25">
      <c r="BX2707" s="110"/>
      <c r="CA2707" s="110"/>
      <c r="EE2707" s="108">
        <f>+IF(MID($J$10,1,10)=MID($EE$2,1,10),0,1)</f>
        <v>0</v>
      </c>
      <c r="EG2707" s="108">
        <f>+IF(MID($J$10,1,10)=MID($EE$2,1,10),0,1)</f>
        <v>0</v>
      </c>
    </row>
    <row r="2708" spans="76:137" x14ac:dyDescent="0.25">
      <c r="BX2708" s="110"/>
      <c r="CA2708" s="110"/>
      <c r="EE2708" s="108">
        <f>+IF(MID($J$10,1,10)=MID($EE$2,1,10),1,2)</f>
        <v>1</v>
      </c>
      <c r="EG2708" s="108">
        <f>+IF(MID($J$10,1,10)=MID($EE$2,1,10),1,2)</f>
        <v>1</v>
      </c>
    </row>
    <row r="2709" spans="76:137" x14ac:dyDescent="0.25">
      <c r="BX2709" s="110"/>
      <c r="CA2709" s="110"/>
      <c r="EE2709" s="108">
        <f>+IF(MID($J$10,1,10)=MID($EE$2,1,10),1,2)</f>
        <v>1</v>
      </c>
      <c r="EG2709" s="108">
        <f>+IF(MID($J$10,1,10)=MID($EE$2,1,10),1,2)</f>
        <v>1</v>
      </c>
    </row>
    <row r="2710" spans="76:137" x14ac:dyDescent="0.25">
      <c r="BX2710" s="110"/>
      <c r="CA2710" s="110"/>
      <c r="EE2710" s="108">
        <f>+IF(MID($J$10,1,10)=MID($EE$2,1,10),3,1)</f>
        <v>3</v>
      </c>
      <c r="EG2710" s="108">
        <f>+IF(MID($J$10,1,10)=MID($EE$2,1,10),3,1)</f>
        <v>3</v>
      </c>
    </row>
    <row r="2711" spans="76:137" x14ac:dyDescent="0.25">
      <c r="BX2711" s="110"/>
      <c r="CA2711" s="110"/>
      <c r="EE2711" s="108">
        <f>+IF(MID($J$10,1,10)=MID($EE$2,1,10),3,1)</f>
        <v>3</v>
      </c>
      <c r="EG2711" s="108">
        <f>+IF(MID($J$10,1,10)=MID($EE$2,1,10),3,1)</f>
        <v>3</v>
      </c>
    </row>
    <row r="2712" spans="76:137" x14ac:dyDescent="0.25">
      <c r="BX2712" s="110"/>
      <c r="CA2712" s="110"/>
      <c r="EE2712" s="108">
        <f>+IF(MID($J$10,1,10)=MID($EE$2,1,10),3,1)</f>
        <v>3</v>
      </c>
      <c r="EG2712" s="108">
        <f>+IF(MID($J$10,1,10)=MID($EE$2,1,10),3,1)</f>
        <v>3</v>
      </c>
    </row>
    <row r="2713" spans="76:137" x14ac:dyDescent="0.25">
      <c r="BX2713" s="110"/>
      <c r="CA2713" s="110"/>
      <c r="EE2713" s="108">
        <f>+IF(MID($J$10,1,10)=MID($EE$2,1,10),0,1)</f>
        <v>0</v>
      </c>
      <c r="EG2713" s="108">
        <f>+IF(MID($J$10,1,10)=MID($EE$2,1,10),0,1)</f>
        <v>0</v>
      </c>
    </row>
    <row r="2714" spans="76:137" x14ac:dyDescent="0.25">
      <c r="BX2714" s="110"/>
      <c r="CA2714" s="110"/>
      <c r="EE2714" s="108">
        <f>+IF(MID($J$10,1,10)=MID($EE$2,1,10),1,2)</f>
        <v>1</v>
      </c>
      <c r="EG2714" s="108">
        <f>+IF(MID($J$10,1,10)=MID($EE$2,1,10),1,2)</f>
        <v>1</v>
      </c>
    </row>
    <row r="2715" spans="76:137" x14ac:dyDescent="0.25">
      <c r="BX2715" s="110"/>
      <c r="CA2715" s="110"/>
      <c r="EE2715" s="108">
        <f>+IF(MID($J$10,1,10)=MID($EE$2,1,10),3,1)</f>
        <v>3</v>
      </c>
      <c r="EG2715" s="108">
        <f>+IF(MID($J$10,1,10)=MID($EE$2,1,10),3,1)</f>
        <v>3</v>
      </c>
    </row>
    <row r="2716" spans="76:137" x14ac:dyDescent="0.25">
      <c r="BX2716" s="110"/>
      <c r="CA2716" s="110"/>
      <c r="EE2716" s="108">
        <f>+IF(MID($J$10,1,10)=MID($EE$2,1,10),3,1)</f>
        <v>3</v>
      </c>
      <c r="EG2716" s="108">
        <f>+IF(MID($J$10,1,10)=MID($EE$2,1,10),3,1)</f>
        <v>3</v>
      </c>
    </row>
    <row r="2717" spans="76:137" x14ac:dyDescent="0.25">
      <c r="BX2717" s="110"/>
      <c r="CA2717" s="110"/>
      <c r="EE2717" s="108">
        <f>+IF(MID($J$10,1,10)=MID($EE$2,1,10),0,1)</f>
        <v>0</v>
      </c>
      <c r="EG2717" s="108">
        <f>+IF(MID($J$10,1,10)=MID($EE$2,1,10),0,1)</f>
        <v>0</v>
      </c>
    </row>
    <row r="2718" spans="76:137" x14ac:dyDescent="0.25">
      <c r="BX2718" s="110"/>
      <c r="CA2718" s="110"/>
      <c r="EE2718" s="108">
        <f>+IF(MID($J$10,1,10)=MID($EE$2,1,10),3,1)</f>
        <v>3</v>
      </c>
      <c r="EG2718" s="108">
        <f>+IF(MID($J$10,1,10)=MID($EE$2,1,10),3,1)</f>
        <v>3</v>
      </c>
    </row>
    <row r="2719" spans="76:137" x14ac:dyDescent="0.25">
      <c r="BX2719" s="110"/>
      <c r="CA2719" s="110"/>
      <c r="EE2719" s="108">
        <f>+IF(MID($J$10,1,10)=MID($EE$2,1,10),3,1)</f>
        <v>3</v>
      </c>
      <c r="EG2719" s="108">
        <f>+IF(MID($J$10,1,10)=MID($EE$2,1,10),3,1)</f>
        <v>3</v>
      </c>
    </row>
    <row r="2720" spans="76:137" x14ac:dyDescent="0.25">
      <c r="BX2720" s="110"/>
      <c r="CA2720" s="110"/>
      <c r="EE2720" s="108">
        <f>+IF(MID($J$10,1,10)=MID($EE$2,1,10),3,1)</f>
        <v>3</v>
      </c>
      <c r="EG2720" s="108">
        <f>+IF(MID($J$10,1,10)=MID($EE$2,1,10),3,1)</f>
        <v>3</v>
      </c>
    </row>
    <row r="2721" spans="76:137" x14ac:dyDescent="0.25">
      <c r="BX2721" s="110"/>
      <c r="CA2721" s="110"/>
      <c r="EE2721" s="108">
        <f>+IF(MID($J$11,1,10)=MID($EE$3,1,10),2,1)</f>
        <v>2</v>
      </c>
      <c r="EG2721" s="108">
        <f>+IF(MID($J$11,1,10)=MID($EE$3,1,10),2,1)</f>
        <v>2</v>
      </c>
    </row>
    <row r="2722" spans="76:137" x14ac:dyDescent="0.25">
      <c r="BX2722" s="110"/>
      <c r="CA2722" s="110"/>
      <c r="EE2722" s="108">
        <f>+IF(MID($J$10,1,10)=MID($EE$2,1,10),4,1)</f>
        <v>4</v>
      </c>
      <c r="EG2722" s="108">
        <f>+IF(MID($J$10,1,10)=MID($EE$2,1,10),4,1)</f>
        <v>4</v>
      </c>
    </row>
    <row r="2723" spans="76:137" x14ac:dyDescent="0.25">
      <c r="BX2723" s="110"/>
      <c r="CA2723" s="110"/>
      <c r="EE2723" s="108">
        <f>+IF(MID($J$10,1,10)=MID($EE$2,1,10),0,1)</f>
        <v>0</v>
      </c>
      <c r="EG2723" s="108">
        <f>+IF(MID($J$10,1,10)=MID($EE$2,1,10),0,1)</f>
        <v>0</v>
      </c>
    </row>
    <row r="2724" spans="76:137" x14ac:dyDescent="0.25">
      <c r="BX2724" s="110"/>
      <c r="CA2724" s="110"/>
      <c r="EE2724" s="108">
        <f>+IF(MID($J$11,1,10)=MID($EE$3,1,10),2,1)</f>
        <v>2</v>
      </c>
      <c r="EG2724" s="108">
        <f>+IF(MID($J$11,1,10)=MID($EE$3,1,10),2,1)</f>
        <v>2</v>
      </c>
    </row>
    <row r="2725" spans="76:137" x14ac:dyDescent="0.25">
      <c r="BX2725" s="110"/>
      <c r="CA2725" s="110"/>
      <c r="EE2725" s="108">
        <f>+IF(MID($J$11,1,10)=MID($EE$3,1,10),2,1)</f>
        <v>2</v>
      </c>
      <c r="EG2725" s="108">
        <f>+IF(MID($J$11,1,10)=MID($EE$3,1,10),2,1)</f>
        <v>2</v>
      </c>
    </row>
    <row r="2726" spans="76:137" x14ac:dyDescent="0.25">
      <c r="BX2726" s="110"/>
      <c r="CA2726" s="110"/>
      <c r="EE2726" s="108">
        <f>+IF(MID($J$14,1,5)=MID($EE$6,1,5),4,1)</f>
        <v>4</v>
      </c>
      <c r="EF2726" s="137" t="s">
        <v>256</v>
      </c>
      <c r="EG2726" s="108">
        <f>+IF(MID($J$14,1,5)=MID($EE$6,1,5),4,1)</f>
        <v>4</v>
      </c>
    </row>
    <row r="2727" spans="76:137" x14ac:dyDescent="0.25">
      <c r="BX2727" s="110"/>
      <c r="CA2727" s="110"/>
      <c r="EE2727" s="108">
        <f>+IF(MID($J$11,1,10)=MID($EE$3,1,10),2,1)</f>
        <v>2</v>
      </c>
      <c r="EG2727" s="108">
        <f>+IF(MID($J$11,1,10)=MID($EE$3,1,10),2,1)</f>
        <v>2</v>
      </c>
    </row>
    <row r="2728" spans="76:137" x14ac:dyDescent="0.25">
      <c r="BX2728" s="110"/>
      <c r="CA2728" s="110"/>
      <c r="EE2728" s="108">
        <f>+IF(MID($J$11,1,10)=MID($EE$3,1,10),4,1)</f>
        <v>4</v>
      </c>
      <c r="EF2728" s="137" t="s">
        <v>256</v>
      </c>
      <c r="EG2728" s="108">
        <f>+IF(MID($J$11,1,10)=MID($EE$3,1,10),4,1)</f>
        <v>4</v>
      </c>
    </row>
    <row r="2729" spans="76:137" x14ac:dyDescent="0.25">
      <c r="BX2729" s="110"/>
      <c r="CA2729" s="110"/>
      <c r="EE2729" s="108">
        <f>+IF(MID($J$10,1,10)=MID($EE$2,1,10),1,2)</f>
        <v>1</v>
      </c>
      <c r="EG2729" s="108">
        <f>+IF(MID($J$10,1,10)=MID($EE$2,1,10),1,2)</f>
        <v>1</v>
      </c>
    </row>
    <row r="2730" spans="76:137" x14ac:dyDescent="0.25">
      <c r="BX2730" s="110"/>
      <c r="CA2730" s="110"/>
      <c r="EE2730" s="108">
        <f>+IF(MID($J$13,1,10)=MID($EE$5,1,10),0,1)</f>
        <v>0</v>
      </c>
      <c r="EF2730" s="137">
        <v>2</v>
      </c>
      <c r="EG2730" s="108">
        <f>+IF(MID($J$13,1,10)=MID($EE$5,1,10),0,1)</f>
        <v>0</v>
      </c>
    </row>
    <row r="2731" spans="76:137" x14ac:dyDescent="0.25">
      <c r="BX2731" s="111"/>
      <c r="CA2731" s="111"/>
      <c r="EE2731" s="108">
        <f>+IF(MID($J$14,1,5)=MID($EE$6,1,5),0,1)</f>
        <v>0</v>
      </c>
      <c r="EF2731" s="139">
        <v>40947</v>
      </c>
      <c r="EG2731" s="108">
        <f>+IF(MID($J$14,1,5)=MID($EE$6,1,5),0,1)</f>
        <v>0</v>
      </c>
    </row>
    <row r="2732" spans="76:137" x14ac:dyDescent="0.25">
      <c r="BX2732" s="110"/>
      <c r="CA2732" s="110"/>
      <c r="EE2732" s="108">
        <f>+IF(MID($J$11,1,10)=MID($EE$3,1,10),2,1)</f>
        <v>2</v>
      </c>
      <c r="EG2732" s="108">
        <f>+IF(MID($J$11,1,10)=MID($EE$3,1,10),2,1)</f>
        <v>2</v>
      </c>
    </row>
    <row r="2733" spans="76:137" x14ac:dyDescent="0.25">
      <c r="BX2733" s="110"/>
      <c r="CA2733" s="110"/>
      <c r="EE2733" s="108">
        <f>+IF(MID($J$10,1,10)=MID($EE$2,1,10),1,2)</f>
        <v>1</v>
      </c>
      <c r="EG2733" s="108">
        <f>+IF(MID($J$10,1,10)=MID($EE$2,1,10),1,2)</f>
        <v>1</v>
      </c>
    </row>
    <row r="2734" spans="76:137" x14ac:dyDescent="0.25">
      <c r="BX2734" s="110"/>
      <c r="CA2734" s="110"/>
      <c r="EE2734" s="108">
        <f>+IF(MID($J$10,1,10)=MID($EE$2,1,10),0,1)</f>
        <v>0</v>
      </c>
      <c r="EG2734" s="108">
        <f>+IF(MID($J$10,1,10)=MID($EE$2,1,10),0,1)</f>
        <v>0</v>
      </c>
    </row>
    <row r="2735" spans="76:137" x14ac:dyDescent="0.25">
      <c r="BX2735" s="110"/>
      <c r="CA2735" s="110"/>
      <c r="EE2735" s="108">
        <f>+IF(MID($J$10,1,10)=MID($EE$2,1,10),0,1)</f>
        <v>0</v>
      </c>
      <c r="EG2735" s="108">
        <f>+IF(MID($J$10,1,10)=MID($EE$2,1,10),0,1)</f>
        <v>0</v>
      </c>
    </row>
    <row r="2736" spans="76:137" x14ac:dyDescent="0.25">
      <c r="BX2736" s="110"/>
      <c r="CA2736" s="110"/>
      <c r="EE2736" s="108">
        <f>+IF(MID($J$10,1,10)=MID($EE$2,1,10),0,1)</f>
        <v>0</v>
      </c>
      <c r="EG2736" s="108">
        <f>+IF(MID($J$10,1,10)=MID($EE$2,1,10),0,1)</f>
        <v>0</v>
      </c>
    </row>
    <row r="2737" spans="76:137" x14ac:dyDescent="0.25">
      <c r="BX2737" s="110"/>
      <c r="CA2737" s="110"/>
      <c r="EE2737" s="108">
        <f>+IF(MID($J$10,1,10)=MID($EE$2,1,10),1,2)</f>
        <v>1</v>
      </c>
      <c r="EG2737" s="108">
        <f>+IF(MID($J$10,1,10)=MID($EE$2,1,10),1,2)</f>
        <v>1</v>
      </c>
    </row>
    <row r="2738" spans="76:137" x14ac:dyDescent="0.25">
      <c r="BX2738" s="110"/>
      <c r="CA2738" s="110"/>
      <c r="EE2738" s="108">
        <f>+IF(MID($J$10,1,10)=MID($EE$2,1,10),1,2)</f>
        <v>1</v>
      </c>
      <c r="EG2738" s="108">
        <f>+IF(MID($J$10,1,10)=MID($EE$2,1,10),1,2)</f>
        <v>1</v>
      </c>
    </row>
    <row r="2739" spans="76:137" x14ac:dyDescent="0.25">
      <c r="BX2739" s="110"/>
      <c r="CA2739" s="110"/>
      <c r="EE2739" s="108">
        <f>+IF(MID($J$10,1,10)=MID($EE$2,1,10),3,1)</f>
        <v>3</v>
      </c>
      <c r="EG2739" s="108">
        <f>+IF(MID($J$10,1,10)=MID($EE$2,1,10),3,1)</f>
        <v>3</v>
      </c>
    </row>
    <row r="2740" spans="76:137" x14ac:dyDescent="0.25">
      <c r="BX2740" s="110"/>
      <c r="CA2740" s="110"/>
      <c r="EE2740" s="108">
        <f>+IF(MID($J$10,1,10)=MID($EE$2,1,10),3,1)</f>
        <v>3</v>
      </c>
      <c r="EG2740" s="108">
        <f>+IF(MID($J$10,1,10)=MID($EE$2,1,10),3,1)</f>
        <v>3</v>
      </c>
    </row>
    <row r="2741" spans="76:137" x14ac:dyDescent="0.25">
      <c r="BX2741" s="110"/>
      <c r="CA2741" s="110"/>
      <c r="EE2741" s="108">
        <f>+IF(MID($J$10,1,10)=MID($EE$2,1,10),3,1)</f>
        <v>3</v>
      </c>
      <c r="EG2741" s="108">
        <f>+IF(MID($J$10,1,10)=MID($EE$2,1,10),3,1)</f>
        <v>3</v>
      </c>
    </row>
    <row r="2742" spans="76:137" x14ac:dyDescent="0.25">
      <c r="BX2742" s="110"/>
      <c r="CA2742" s="110"/>
      <c r="EE2742" s="108">
        <f>+IF(MID($J$10,1,10)=MID($EE$2,1,10),0,1)</f>
        <v>0</v>
      </c>
      <c r="EG2742" s="108">
        <f>+IF(MID($J$10,1,10)=MID($EE$2,1,10),0,1)</f>
        <v>0</v>
      </c>
    </row>
    <row r="2743" spans="76:137" x14ac:dyDescent="0.25">
      <c r="BX2743" s="110"/>
      <c r="CA2743" s="110"/>
      <c r="EE2743" s="108">
        <f>+IF(MID($J$10,1,10)=MID($EE$2,1,10),1,2)</f>
        <v>1</v>
      </c>
      <c r="EG2743" s="108">
        <f>+IF(MID($J$10,1,10)=MID($EE$2,1,10),1,2)</f>
        <v>1</v>
      </c>
    </row>
    <row r="2744" spans="76:137" x14ac:dyDescent="0.25">
      <c r="BX2744" s="110"/>
      <c r="CA2744" s="110"/>
      <c r="EE2744" s="108">
        <f>+IF(MID($J$10,1,10)=MID($EE$2,1,10),3,1)</f>
        <v>3</v>
      </c>
      <c r="EG2744" s="108">
        <f>+IF(MID($J$10,1,10)=MID($EE$2,1,10),3,1)</f>
        <v>3</v>
      </c>
    </row>
    <row r="2745" spans="76:137" x14ac:dyDescent="0.25">
      <c r="BX2745" s="110"/>
      <c r="CA2745" s="110"/>
      <c r="EE2745" s="108">
        <f>+IF(MID($J$10,1,10)=MID($EE$2,1,10),3,1)</f>
        <v>3</v>
      </c>
      <c r="EG2745" s="108">
        <f>+IF(MID($J$10,1,10)=MID($EE$2,1,10),3,1)</f>
        <v>3</v>
      </c>
    </row>
    <row r="2746" spans="76:137" x14ac:dyDescent="0.25">
      <c r="BX2746" s="110"/>
      <c r="CA2746" s="110"/>
      <c r="EE2746" s="108">
        <f>+IF(MID($J$10,1,10)=MID($EE$2,1,10),0,1)</f>
        <v>0</v>
      </c>
      <c r="EG2746" s="108">
        <f>+IF(MID($J$10,1,10)=MID($EE$2,1,10),0,1)</f>
        <v>0</v>
      </c>
    </row>
    <row r="2747" spans="76:137" x14ac:dyDescent="0.25">
      <c r="BX2747" s="110"/>
      <c r="CA2747" s="110"/>
      <c r="EE2747" s="108">
        <f>+IF(MID($J$10,1,10)=MID($EE$2,1,10),3,1)</f>
        <v>3</v>
      </c>
      <c r="EG2747" s="108">
        <f>+IF(MID($J$10,1,10)=MID($EE$2,1,10),3,1)</f>
        <v>3</v>
      </c>
    </row>
    <row r="2748" spans="76:137" x14ac:dyDescent="0.25">
      <c r="BX2748" s="110"/>
      <c r="CA2748" s="110"/>
      <c r="EE2748" s="108">
        <f>+IF(MID($J$10,1,10)=MID($EE$2,1,10),3,1)</f>
        <v>3</v>
      </c>
      <c r="EG2748" s="108">
        <f>+IF(MID($J$10,1,10)=MID($EE$2,1,10),3,1)</f>
        <v>3</v>
      </c>
    </row>
    <row r="2749" spans="76:137" x14ac:dyDescent="0.25">
      <c r="BX2749" s="110"/>
      <c r="CA2749" s="110"/>
      <c r="EE2749" s="108">
        <f>+IF(MID($J$10,1,10)=MID($EE$2,1,10),3,1)</f>
        <v>3</v>
      </c>
      <c r="EG2749" s="108">
        <f>+IF(MID($J$10,1,10)=MID($EE$2,1,10),3,1)</f>
        <v>3</v>
      </c>
    </row>
    <row r="2750" spans="76:137" x14ac:dyDescent="0.25">
      <c r="BX2750" s="110"/>
      <c r="CA2750" s="110"/>
      <c r="EE2750" s="108">
        <f>+IF(MID($J$10,1,10)=MID($EE$2,1,10),1,2)</f>
        <v>1</v>
      </c>
      <c r="EG2750" s="108">
        <f>+IF(MID($J$10,1,10)=MID($EE$2,1,10),1,2)</f>
        <v>1</v>
      </c>
    </row>
    <row r="2751" spans="76:137" x14ac:dyDescent="0.25">
      <c r="BX2751" s="110"/>
      <c r="CA2751" s="110"/>
      <c r="EE2751" s="108">
        <f>+IF(MID($J$11,1,10)=MID($EE$3,1,10),2,1)</f>
        <v>2</v>
      </c>
      <c r="EG2751" s="108">
        <f>+IF(MID($J$11,1,10)=MID($EE$3,1,10),2,1)</f>
        <v>2</v>
      </c>
    </row>
    <row r="2752" spans="76:137" x14ac:dyDescent="0.25">
      <c r="BX2752" s="110"/>
      <c r="CA2752" s="110"/>
      <c r="EE2752" s="108">
        <f>+IF(MID($J$10,1,10)=MID($EE$2,1,10),4,1)</f>
        <v>4</v>
      </c>
      <c r="EG2752" s="108">
        <f>+IF(MID($J$10,1,10)=MID($EE$2,1,10),4,1)</f>
        <v>4</v>
      </c>
    </row>
    <row r="2753" spans="76:137" x14ac:dyDescent="0.25">
      <c r="BX2753" s="110"/>
      <c r="CA2753" s="110"/>
      <c r="EE2753" s="108">
        <f>+IF(MID($J$11,1,10)=MID($EE$3,1,10),3,1)</f>
        <v>3</v>
      </c>
      <c r="EF2753" s="137" t="s">
        <v>254</v>
      </c>
      <c r="EG2753" s="108">
        <f>+IF(MID($J$11,1,10)=MID($EE$3,1,10),3,1)</f>
        <v>3</v>
      </c>
    </row>
    <row r="2754" spans="76:137" x14ac:dyDescent="0.25">
      <c r="BX2754" s="110"/>
      <c r="CA2754" s="110"/>
      <c r="EE2754" s="108">
        <f>+IF(MID($J$11,1,10)=MID($EE$3,1,10),2,1)</f>
        <v>2</v>
      </c>
      <c r="EG2754" s="108">
        <f>+IF(MID($J$11,1,10)=MID($EE$3,1,10),2,1)</f>
        <v>2</v>
      </c>
    </row>
    <row r="2755" spans="76:137" x14ac:dyDescent="0.25">
      <c r="BX2755" s="110"/>
      <c r="CA2755" s="110"/>
      <c r="EE2755" s="108">
        <f>+IF(MID($J$11,1,10)=MID($EE$3,1,10),2,1)</f>
        <v>2</v>
      </c>
      <c r="EG2755" s="108">
        <f>+IF(MID($J$11,1,10)=MID($EE$3,1,10),2,1)</f>
        <v>2</v>
      </c>
    </row>
    <row r="2756" spans="76:137" x14ac:dyDescent="0.25">
      <c r="BX2756" s="110"/>
      <c r="CA2756" s="110"/>
      <c r="EE2756" s="108">
        <f>+IF(MID($J$10,1,10)=MID($EE$2,1,10),4,1)</f>
        <v>4</v>
      </c>
      <c r="EG2756" s="108">
        <f>+IF(MID($J$10,1,10)=MID($EE$2,1,10),4,1)</f>
        <v>4</v>
      </c>
    </row>
    <row r="2757" spans="76:137" x14ac:dyDescent="0.25">
      <c r="BX2757" s="110"/>
      <c r="CA2757" s="110"/>
      <c r="EE2757" s="108">
        <f>+IF(MID($J$11,1,10)=MID($EE$3,1,10),2,1)</f>
        <v>2</v>
      </c>
      <c r="EG2757" s="108">
        <f>+IF(MID($J$11,1,10)=MID($EE$3,1,10),2,1)</f>
        <v>2</v>
      </c>
    </row>
    <row r="2758" spans="76:137" x14ac:dyDescent="0.25">
      <c r="BX2758" s="110"/>
      <c r="CA2758" s="110"/>
      <c r="EE2758" s="108">
        <f>+IF(MID($J$10,1,10)=MID($EE$2,1,10),4,1)</f>
        <v>4</v>
      </c>
      <c r="EG2758" s="108">
        <f>+IF(MID($J$10,1,10)=MID($EE$2,1,10),4,1)</f>
        <v>4</v>
      </c>
    </row>
    <row r="2759" spans="76:137" x14ac:dyDescent="0.25">
      <c r="BX2759" s="110"/>
      <c r="CA2759" s="110"/>
      <c r="EE2759" s="108">
        <f>+IF(MID($J$10,1,10)=MID($EE$2,1,10),1,2)</f>
        <v>1</v>
      </c>
      <c r="EG2759" s="108">
        <f>+IF(MID($J$10,1,10)=MID($EE$2,1,10),1,2)</f>
        <v>1</v>
      </c>
    </row>
    <row r="2760" spans="76:137" x14ac:dyDescent="0.25">
      <c r="BX2760" s="110"/>
      <c r="CA2760" s="110"/>
      <c r="EE2760" s="108">
        <f>+IF(MID($J$11,1,10)=MID($EE$3,1,10),2,1)</f>
        <v>2</v>
      </c>
      <c r="EG2760" s="108">
        <f>+IF(MID($J$11,1,10)=MID($EE$3,1,10),2,1)</f>
        <v>2</v>
      </c>
    </row>
    <row r="2761" spans="76:137" x14ac:dyDescent="0.25">
      <c r="BX2761" s="110"/>
      <c r="CA2761" s="110"/>
      <c r="EE2761" s="108">
        <f>+IF(MID($J$10,1,10)=MID($EE$2,1,10),4,1)</f>
        <v>4</v>
      </c>
      <c r="EG2761" s="108">
        <f>+IF(MID($J$10,1,10)=MID($EE$2,1,10),4,1)</f>
        <v>4</v>
      </c>
    </row>
    <row r="2762" spans="76:137" x14ac:dyDescent="0.25">
      <c r="BX2762" s="110"/>
      <c r="CA2762" s="110"/>
      <c r="EE2762" s="108">
        <f>+IF(MID($J$10,1,10)=MID($EE$2,1,10),0,1)</f>
        <v>0</v>
      </c>
      <c r="EG2762" s="108">
        <f>+IF(MID($J$10,1,10)=MID($EE$2,1,10),0,1)</f>
        <v>0</v>
      </c>
    </row>
    <row r="2763" spans="76:137" x14ac:dyDescent="0.25">
      <c r="BX2763" s="110"/>
      <c r="CA2763" s="110"/>
      <c r="EE2763" s="108">
        <f>+IF(MID($J$11,1,10)=MID($EE$3,1,10),2,1)</f>
        <v>2</v>
      </c>
      <c r="EG2763" s="108">
        <f>+IF(MID($J$11,1,10)=MID($EE$3,1,10),2,1)</f>
        <v>2</v>
      </c>
    </row>
    <row r="2764" spans="76:137" x14ac:dyDescent="0.25">
      <c r="BX2764" s="110"/>
      <c r="CA2764" s="110"/>
      <c r="EE2764" s="108">
        <f>+IF(MID($J$11,1,10)=MID($EE$3,1,10),2,1)</f>
        <v>2</v>
      </c>
      <c r="EG2764" s="108">
        <f>+IF(MID($J$11,1,10)=MID($EE$3,1,10),2,1)</f>
        <v>2</v>
      </c>
    </row>
    <row r="2765" spans="76:137" x14ac:dyDescent="0.25">
      <c r="BX2765" s="110"/>
      <c r="CA2765" s="110"/>
      <c r="EE2765" s="108">
        <f>+IF(MID($J$10,1,10)=MID($EE$2,1,10),4,1)</f>
        <v>4</v>
      </c>
      <c r="EG2765" s="108">
        <f>+IF(MID($J$10,1,10)=MID($EE$2,1,10),4,1)</f>
        <v>4</v>
      </c>
    </row>
    <row r="2766" spans="76:137" x14ac:dyDescent="0.25">
      <c r="BX2766" s="110"/>
      <c r="CA2766" s="110"/>
      <c r="EE2766" s="108">
        <f>+IF(MID($J$11,1,10)=MID($EE$3,1,10),2,1)</f>
        <v>2</v>
      </c>
      <c r="EG2766" s="108">
        <f>+IF(MID($J$11,1,10)=MID($EE$3,1,10),2,1)</f>
        <v>2</v>
      </c>
    </row>
    <row r="2767" spans="76:137" x14ac:dyDescent="0.25">
      <c r="BX2767" s="110"/>
      <c r="CA2767" s="110"/>
      <c r="EE2767" s="108">
        <f>+IF(MID($J$10,1,10)=MID($EE$2,1,10),4,1)</f>
        <v>4</v>
      </c>
      <c r="EG2767" s="108">
        <f>+IF(MID($J$10,1,10)=MID($EE$2,1,10),4,1)</f>
        <v>4</v>
      </c>
    </row>
    <row r="2768" spans="76:137" x14ac:dyDescent="0.25">
      <c r="BX2768" s="110"/>
      <c r="CA2768" s="110"/>
      <c r="EE2768" s="108">
        <f>+IF(MID($J$10,1,10)=MID($EE$2,1,10),1,2)</f>
        <v>1</v>
      </c>
      <c r="EG2768" s="108">
        <f>+IF(MID($J$10,1,10)=MID($EE$2,1,10),1,2)</f>
        <v>1</v>
      </c>
    </row>
    <row r="2769" spans="76:137" x14ac:dyDescent="0.25">
      <c r="BX2769" s="110"/>
      <c r="CA2769" s="110"/>
      <c r="EE2769" s="108">
        <f>+IF(MID($J$10,1,10)=MID($EE$2,1,10),3,1)</f>
        <v>3</v>
      </c>
      <c r="EG2769" s="108">
        <f>+IF(MID($J$10,1,10)=MID($EE$2,1,10),3,1)</f>
        <v>3</v>
      </c>
    </row>
    <row r="2770" spans="76:137" x14ac:dyDescent="0.25">
      <c r="BX2770" s="110"/>
      <c r="CA2770" s="110"/>
      <c r="EE2770" s="108">
        <f>+IF(MID($J$10,1,10)=MID($EE$2,1,10),1,2)</f>
        <v>1</v>
      </c>
      <c r="EG2770" s="108">
        <f>+IF(MID($J$10,1,10)=MID($EE$2,1,10),1,2)</f>
        <v>1</v>
      </c>
    </row>
    <row r="2771" spans="76:137" x14ac:dyDescent="0.25">
      <c r="BX2771" s="110"/>
      <c r="CA2771" s="110"/>
      <c r="EE2771" s="108">
        <f>+IF(MID($J$11,1,10)=MID($EE$3,1,10),2,1)</f>
        <v>2</v>
      </c>
      <c r="EG2771" s="108">
        <f>+IF(MID($J$11,1,10)=MID($EE$3,1,10),2,1)</f>
        <v>2</v>
      </c>
    </row>
    <row r="2772" spans="76:137" x14ac:dyDescent="0.25">
      <c r="BX2772" s="110"/>
      <c r="CA2772" s="110"/>
      <c r="EE2772" s="108">
        <f>+IF(MID($J$10,1,10)=MID($EE$2,1,10),1,2)</f>
        <v>1</v>
      </c>
      <c r="EG2772" s="108">
        <f>+IF(MID($J$10,1,10)=MID($EE$2,1,10),1,2)</f>
        <v>1</v>
      </c>
    </row>
    <row r="2773" spans="76:137" x14ac:dyDescent="0.25">
      <c r="BX2773" s="110"/>
      <c r="CA2773" s="110"/>
      <c r="EE2773" s="108">
        <f>+IF(MID($J$10,1,10)=MID($EE$2,1,10),0,1)</f>
        <v>0</v>
      </c>
      <c r="EG2773" s="108">
        <f>+IF(MID($J$10,1,10)=MID($EE$2,1,10),0,1)</f>
        <v>0</v>
      </c>
    </row>
    <row r="2774" spans="76:137" x14ac:dyDescent="0.25">
      <c r="BX2774" s="110"/>
      <c r="CA2774" s="110"/>
      <c r="EE2774" s="108">
        <f>+IF(MID($J$10,1,10)=MID($EE$2,1,10),0,1)</f>
        <v>0</v>
      </c>
      <c r="EG2774" s="108">
        <f>+IF(MID($J$10,1,10)=MID($EE$2,1,10),0,1)</f>
        <v>0</v>
      </c>
    </row>
    <row r="2775" spans="76:137" x14ac:dyDescent="0.25">
      <c r="BX2775" s="110"/>
      <c r="CA2775" s="110"/>
      <c r="EE2775" s="108">
        <f>+IF(MID($J$13,1,10)=MID($EE$5,1,10),0,1)</f>
        <v>0</v>
      </c>
      <c r="EF2775" s="137">
        <v>6</v>
      </c>
      <c r="EG2775" s="108">
        <f>+IF(MID($J$13,1,10)=MID($EE$5,1,10),0,1)</f>
        <v>0</v>
      </c>
    </row>
    <row r="2776" spans="76:137" x14ac:dyDescent="0.25">
      <c r="BX2776" s="110"/>
      <c r="CA2776" s="110"/>
      <c r="EE2776" s="108">
        <f>+IF(MID($J$10,1,10)=MID($EE$2,1,10),1,2)</f>
        <v>1</v>
      </c>
      <c r="EG2776" s="108">
        <f>+IF(MID($J$10,1,10)=MID($EE$2,1,10),1,2)</f>
        <v>1</v>
      </c>
    </row>
    <row r="2777" spans="76:137" x14ac:dyDescent="0.25">
      <c r="BX2777" s="110"/>
      <c r="CA2777" s="110"/>
      <c r="EE2777" s="108">
        <f>+IF(MID($J$10,1,10)=MID($EE$2,1,10),1,2)</f>
        <v>1</v>
      </c>
      <c r="EG2777" s="108">
        <f>+IF(MID($J$10,1,10)=MID($EE$2,1,10),1,2)</f>
        <v>1</v>
      </c>
    </row>
    <row r="2778" spans="76:137" x14ac:dyDescent="0.25">
      <c r="BX2778" s="110"/>
      <c r="CA2778" s="110"/>
      <c r="EE2778" s="108">
        <f>+IF(MID($J$10,1,10)=MID($EE$2,1,10),3,1)</f>
        <v>3</v>
      </c>
      <c r="EG2778" s="108">
        <f>+IF(MID($J$10,1,10)=MID($EE$2,1,10),3,1)</f>
        <v>3</v>
      </c>
    </row>
    <row r="2779" spans="76:137" x14ac:dyDescent="0.25">
      <c r="BX2779" s="110"/>
      <c r="CA2779" s="110"/>
      <c r="EE2779" s="108">
        <f>+IF(MID($J$10,1,10)=MID($EE$2,1,10),3,1)</f>
        <v>3</v>
      </c>
      <c r="EG2779" s="108">
        <f>+IF(MID($J$10,1,10)=MID($EE$2,1,10),3,1)</f>
        <v>3</v>
      </c>
    </row>
    <row r="2780" spans="76:137" x14ac:dyDescent="0.25">
      <c r="BX2780" s="110"/>
      <c r="CA2780" s="110"/>
      <c r="EE2780" s="108">
        <f>+IF(MID($J$10,1,10)=MID($EE$2,1,10),3,1)</f>
        <v>3</v>
      </c>
      <c r="EG2780" s="108">
        <f>+IF(MID($J$10,1,10)=MID($EE$2,1,10),3,1)</f>
        <v>3</v>
      </c>
    </row>
    <row r="2781" spans="76:137" x14ac:dyDescent="0.25">
      <c r="BX2781" s="110"/>
      <c r="CA2781" s="110"/>
      <c r="EE2781" s="108">
        <f>+IF(MID($J$10,1,10)=MID($EE$2,1,10),0,1)</f>
        <v>0</v>
      </c>
      <c r="EG2781" s="108">
        <f>+IF(MID($J$10,1,10)=MID($EE$2,1,10),0,1)</f>
        <v>0</v>
      </c>
    </row>
    <row r="2782" spans="76:137" x14ac:dyDescent="0.25">
      <c r="BX2782" s="110"/>
      <c r="CA2782" s="110"/>
      <c r="EE2782" s="108">
        <f>+IF(MID($J$10,1,10)=MID($EE$2,1,10),1,2)</f>
        <v>1</v>
      </c>
      <c r="EG2782" s="108">
        <f>+IF(MID($J$10,1,10)=MID($EE$2,1,10),1,2)</f>
        <v>1</v>
      </c>
    </row>
    <row r="2783" spans="76:137" x14ac:dyDescent="0.25">
      <c r="BX2783" s="110"/>
      <c r="CA2783" s="110"/>
      <c r="EE2783" s="108">
        <f>+IF(MID($J$10,1,10)=MID($EE$2,1,10),3,1)</f>
        <v>3</v>
      </c>
      <c r="EG2783" s="108">
        <f>+IF(MID($J$10,1,10)=MID($EE$2,1,10),3,1)</f>
        <v>3</v>
      </c>
    </row>
    <row r="2784" spans="76:137" x14ac:dyDescent="0.25">
      <c r="BX2784" s="110"/>
      <c r="CA2784" s="110"/>
      <c r="EE2784" s="108">
        <f>+IF(MID($J$10,1,10)=MID($EE$2,1,10),3,1)</f>
        <v>3</v>
      </c>
      <c r="EG2784" s="108">
        <f>+IF(MID($J$10,1,10)=MID($EE$2,1,10),3,1)</f>
        <v>3</v>
      </c>
    </row>
    <row r="2785" spans="76:137" x14ac:dyDescent="0.25">
      <c r="BX2785" s="110"/>
      <c r="CA2785" s="110"/>
      <c r="EE2785" s="108">
        <f>+IF(MID($J$10,1,10)=MID($EE$2,1,10),0,1)</f>
        <v>0</v>
      </c>
      <c r="EG2785" s="108">
        <f>+IF(MID($J$10,1,10)=MID($EE$2,1,10),0,1)</f>
        <v>0</v>
      </c>
    </row>
    <row r="2786" spans="76:137" x14ac:dyDescent="0.25">
      <c r="BX2786" s="110"/>
      <c r="CA2786" s="110"/>
      <c r="EE2786" s="108">
        <f>+IF(MID($J$14,1,5)=MID($EE$6,1,5),0,1)</f>
        <v>0</v>
      </c>
      <c r="EF2786" s="137">
        <v>10</v>
      </c>
      <c r="EG2786" s="108">
        <f>+IF(MID($J$14,1,5)=MID($EE$6,1,5),0,1)</f>
        <v>0</v>
      </c>
    </row>
    <row r="2787" spans="76:137" x14ac:dyDescent="0.25">
      <c r="BX2787" s="110"/>
      <c r="CA2787" s="110"/>
      <c r="EE2787" s="108">
        <f>+IF(MID($J$10,1,10)=MID($EE$2,1,10),3,1)</f>
        <v>3</v>
      </c>
      <c r="EG2787" s="108">
        <f>+IF(MID($J$10,1,10)=MID($EE$2,1,10),3,1)</f>
        <v>3</v>
      </c>
    </row>
    <row r="2788" spans="76:137" x14ac:dyDescent="0.25">
      <c r="BX2788" s="111"/>
      <c r="CA2788" s="111"/>
      <c r="EE2788" s="108">
        <f>+IF(MID($J$11,1,10)=MID($EE$3,1,10),0,1)</f>
        <v>0</v>
      </c>
      <c r="EF2788" s="139">
        <v>40916</v>
      </c>
      <c r="EG2788" s="108">
        <f>+IF(MID($J$11,1,10)=MID($EE$3,1,10),0,1)</f>
        <v>0</v>
      </c>
    </row>
    <row r="2789" spans="76:137" x14ac:dyDescent="0.25">
      <c r="BX2789" s="110"/>
      <c r="CA2789" s="110"/>
      <c r="EE2789" s="108">
        <f>+IF(MID($J$10,1,10)=MID($EE$2,1,10),1,2)</f>
        <v>1</v>
      </c>
      <c r="EF2789" s="137" t="s">
        <v>226</v>
      </c>
      <c r="EG2789" s="108">
        <f>+IF(MID($J$10,1,10)=MID($EE$2,1,10),1,2)</f>
        <v>1</v>
      </c>
    </row>
    <row r="2790" spans="76:137" x14ac:dyDescent="0.25">
      <c r="BX2790" s="110"/>
      <c r="CA2790" s="110"/>
      <c r="EE2790" s="108">
        <f>+IF(MID($J$11,1,10)=MID($EE$3,1,10),2,1)</f>
        <v>2</v>
      </c>
      <c r="EG2790" s="108">
        <f>+IF(MID($J$11,1,10)=MID($EE$3,1,10),2,1)</f>
        <v>2</v>
      </c>
    </row>
    <row r="2791" spans="76:137" x14ac:dyDescent="0.25">
      <c r="BX2791" s="110"/>
      <c r="CA2791" s="110"/>
      <c r="EE2791" s="108">
        <f>+IF(MID($J$10,1,10)=MID($EE$2,1,10),4,1)</f>
        <v>4</v>
      </c>
      <c r="EG2791" s="108">
        <f>+IF(MID($J$10,1,10)=MID($EE$2,1,10),4,1)</f>
        <v>4</v>
      </c>
    </row>
    <row r="2792" spans="76:137" x14ac:dyDescent="0.25">
      <c r="BX2792" s="110"/>
      <c r="CA2792" s="110"/>
      <c r="EE2792" s="108">
        <f>+IF(MID($J$10,1,10)=MID($EE$2,1,10),0,1)</f>
        <v>0</v>
      </c>
      <c r="EG2792" s="108">
        <f>+IF(MID($J$10,1,10)=MID($EE$2,1,10),0,1)</f>
        <v>0</v>
      </c>
    </row>
    <row r="2793" spans="76:137" x14ac:dyDescent="0.25">
      <c r="BX2793" s="110"/>
      <c r="CA2793" s="110"/>
      <c r="EE2793" s="108">
        <f>+IF(MID($J$11,1,10)=MID($EE$3,1,10),2,1)</f>
        <v>2</v>
      </c>
      <c r="EG2793" s="108">
        <f>+IF(MID($J$11,1,10)=MID($EE$3,1,10),2,1)</f>
        <v>2</v>
      </c>
    </row>
    <row r="2794" spans="76:137" x14ac:dyDescent="0.25">
      <c r="BX2794" s="110"/>
      <c r="CA2794" s="110"/>
      <c r="EE2794" s="108">
        <f>+IF(MID($J$11,1,10)=MID($EE$3,1,10),2,1)</f>
        <v>2</v>
      </c>
      <c r="EG2794" s="108">
        <f>+IF(MID($J$11,1,10)=MID($EE$3,1,10),2,1)</f>
        <v>2</v>
      </c>
    </row>
    <row r="2795" spans="76:137" x14ac:dyDescent="0.25">
      <c r="BX2795" s="110"/>
      <c r="CA2795" s="110"/>
      <c r="EE2795" s="108">
        <f>+IF(MID($J$10,1,10)=MID($EE$2,1,10),4,1)</f>
        <v>4</v>
      </c>
      <c r="EG2795" s="108">
        <f>+IF(MID($J$10,1,10)=MID($EE$2,1,10),4,1)</f>
        <v>4</v>
      </c>
    </row>
    <row r="2796" spans="76:137" x14ac:dyDescent="0.25">
      <c r="BX2796" s="110"/>
      <c r="CA2796" s="110"/>
      <c r="EE2796" s="108">
        <f>+IF(MID($J$11,1,10)=MID($EE$3,1,10),2,1)</f>
        <v>2</v>
      </c>
      <c r="EG2796" s="108">
        <f>+IF(MID($J$11,1,10)=MID($EE$3,1,10),2,1)</f>
        <v>2</v>
      </c>
    </row>
    <row r="2797" spans="76:137" x14ac:dyDescent="0.25">
      <c r="BX2797" s="110"/>
      <c r="CA2797" s="110"/>
      <c r="EE2797" s="108">
        <f>+IF(MID($J$10,1,10)=MID($EE$2,1,10),4,1)</f>
        <v>4</v>
      </c>
      <c r="EG2797" s="108">
        <f>+IF(MID($J$10,1,10)=MID($EE$2,1,10),4,1)</f>
        <v>4</v>
      </c>
    </row>
    <row r="2798" spans="76:137" x14ac:dyDescent="0.25">
      <c r="BX2798" s="110"/>
      <c r="CA2798" s="110"/>
      <c r="EE2798" s="108">
        <f>+IF(MID($J$10,1,10)=MID($EE$2,1,10),1,2)</f>
        <v>1</v>
      </c>
      <c r="EG2798" s="108">
        <f>+IF(MID($J$10,1,10)=MID($EE$2,1,10),1,2)</f>
        <v>1</v>
      </c>
    </row>
    <row r="2799" spans="76:137" x14ac:dyDescent="0.25">
      <c r="BX2799" s="110"/>
      <c r="CA2799" s="110"/>
      <c r="EE2799" s="108">
        <f>+IF(MID($J$10,1,10)=MID($EE$2,1,10),3,1)</f>
        <v>3</v>
      </c>
      <c r="EG2799" s="108">
        <f>+IF(MID($J$10,1,10)=MID($EE$2,1,10),3,1)</f>
        <v>3</v>
      </c>
    </row>
    <row r="2800" spans="76:137" x14ac:dyDescent="0.25">
      <c r="BX2800" s="110"/>
      <c r="CA2800" s="110"/>
      <c r="EE2800" s="108">
        <f>+IF(MID($J$10,1,10)=MID($EE$2,1,10),1,2)</f>
        <v>1</v>
      </c>
      <c r="EG2800" s="108">
        <f>+IF(MID($J$10,1,10)=MID($EE$2,1,10),1,2)</f>
        <v>1</v>
      </c>
    </row>
    <row r="2801" spans="76:137" x14ac:dyDescent="0.25">
      <c r="BX2801" s="110"/>
      <c r="CA2801" s="110"/>
      <c r="EE2801" s="108">
        <f>+IF(MID($J$11,1,10)=MID($EE$3,1,10),2,1)</f>
        <v>2</v>
      </c>
      <c r="EG2801" s="108">
        <f>+IF(MID($J$11,1,10)=MID($EE$3,1,10),2,1)</f>
        <v>2</v>
      </c>
    </row>
    <row r="2802" spans="76:137" x14ac:dyDescent="0.25">
      <c r="BX2802" s="110"/>
      <c r="CA2802" s="110"/>
      <c r="EE2802" s="108">
        <f>+IF(MID($J$10,1,10)=MID($EE$2,1,10),1,2)</f>
        <v>1</v>
      </c>
      <c r="EG2802" s="108">
        <f>+IF(MID($J$10,1,10)=MID($EE$2,1,10),1,2)</f>
        <v>1</v>
      </c>
    </row>
    <row r="2803" spans="76:137" x14ac:dyDescent="0.25">
      <c r="BX2803" s="110"/>
      <c r="CA2803" s="110"/>
      <c r="EE2803" s="108">
        <f>+IF(MID($J$10,1,10)=MID($EE$2,1,10),0,1)</f>
        <v>0</v>
      </c>
      <c r="EG2803" s="108">
        <f>+IF(MID($J$10,1,10)=MID($EE$2,1,10),0,1)</f>
        <v>0</v>
      </c>
    </row>
    <row r="2804" spans="76:137" x14ac:dyDescent="0.25">
      <c r="BX2804" s="110"/>
      <c r="CA2804" s="110"/>
      <c r="EE2804" s="108">
        <f>+IF(MID($J$10,1,10)=MID($EE$2,1,10),0,1)</f>
        <v>0</v>
      </c>
      <c r="EG2804" s="108">
        <f>+IF(MID($J$10,1,10)=MID($EE$2,1,10),0,1)</f>
        <v>0</v>
      </c>
    </row>
    <row r="2805" spans="76:137" x14ac:dyDescent="0.25">
      <c r="BX2805" s="110"/>
      <c r="CA2805" s="110"/>
      <c r="EE2805" s="108">
        <f>+IF(MID($J$10,1,10)=MID($EE$2,1,10),0,1)</f>
        <v>0</v>
      </c>
      <c r="EG2805" s="108">
        <f>+IF(MID($J$10,1,10)=MID($EE$2,1,10),0,1)</f>
        <v>0</v>
      </c>
    </row>
    <row r="2806" spans="76:137" x14ac:dyDescent="0.25">
      <c r="BX2806" s="110"/>
      <c r="CA2806" s="110"/>
      <c r="EE2806" s="108">
        <f>+IF(MID($J$10,1,10)=MID($EE$2,1,10),1,2)</f>
        <v>1</v>
      </c>
      <c r="EG2806" s="108">
        <f>+IF(MID($J$10,1,10)=MID($EE$2,1,10),1,2)</f>
        <v>1</v>
      </c>
    </row>
    <row r="2807" spans="76:137" x14ac:dyDescent="0.25">
      <c r="BX2807" s="110"/>
      <c r="CA2807" s="110"/>
      <c r="EE2807" s="108">
        <f>+IF(MID($J$10,1,10)=MID($EE$2,1,10),1,2)</f>
        <v>1</v>
      </c>
      <c r="EG2807" s="108">
        <f>+IF(MID($J$10,1,10)=MID($EE$2,1,10),1,2)</f>
        <v>1</v>
      </c>
    </row>
    <row r="2808" spans="76:137" x14ac:dyDescent="0.25">
      <c r="BX2808" s="110"/>
      <c r="CA2808" s="110"/>
      <c r="EE2808" s="108">
        <f>+IF(MID($J$10,1,10)=MID($EE$2,1,10),3,1)</f>
        <v>3</v>
      </c>
      <c r="EG2808" s="108">
        <f>+IF(MID($J$10,1,10)=MID($EE$2,1,10),3,1)</f>
        <v>3</v>
      </c>
    </row>
    <row r="2809" spans="76:137" x14ac:dyDescent="0.25">
      <c r="BX2809" s="110"/>
      <c r="CA2809" s="110"/>
      <c r="EE2809" s="108">
        <f>+IF(MID($J$10,1,10)=MID($EE$2,1,10),3,1)</f>
        <v>3</v>
      </c>
      <c r="EG2809" s="108">
        <f>+IF(MID($J$10,1,10)=MID($EE$2,1,10),3,1)</f>
        <v>3</v>
      </c>
    </row>
    <row r="2810" spans="76:137" x14ac:dyDescent="0.25">
      <c r="BX2810" s="110"/>
      <c r="CA2810" s="110"/>
      <c r="EE2810" s="108">
        <f>+IF(MID($J$10,1,10)=MID($EE$2,1,10),3,1)</f>
        <v>3</v>
      </c>
      <c r="EG2810" s="108">
        <f>+IF(MID($J$10,1,10)=MID($EE$2,1,10),3,1)</f>
        <v>3</v>
      </c>
    </row>
    <row r="2811" spans="76:137" x14ac:dyDescent="0.25">
      <c r="BX2811" s="110"/>
      <c r="CA2811" s="110"/>
      <c r="EE2811" s="108">
        <f>+IF(MID($J$14,1,5)=MID($EE$6,1,5),0,1)</f>
        <v>0</v>
      </c>
      <c r="EF2811" s="137">
        <v>7</v>
      </c>
      <c r="EG2811" s="108">
        <f>+IF(MID($J$14,1,5)=MID($EE$6,1,5),0,1)</f>
        <v>0</v>
      </c>
    </row>
    <row r="2812" spans="76:137" x14ac:dyDescent="0.25">
      <c r="BX2812" s="110"/>
      <c r="CA2812" s="110"/>
      <c r="EE2812" s="108">
        <f>+IF(MID($J$10,1,10)=MID($EE$2,1,10),1,2)</f>
        <v>1</v>
      </c>
      <c r="EG2812" s="108">
        <f>+IF(MID($J$10,1,10)=MID($EE$2,1,10),1,2)</f>
        <v>1</v>
      </c>
    </row>
    <row r="2813" spans="76:137" x14ac:dyDescent="0.25">
      <c r="BX2813" s="110"/>
      <c r="CA2813" s="110"/>
      <c r="EE2813" s="108">
        <f>+IF(MID($J$10,1,10)=MID($EE$2,1,10),3,1)</f>
        <v>3</v>
      </c>
      <c r="EG2813" s="108">
        <f>+IF(MID($J$10,1,10)=MID($EE$2,1,10),3,1)</f>
        <v>3</v>
      </c>
    </row>
    <row r="2814" spans="76:137" x14ac:dyDescent="0.25">
      <c r="BX2814" s="110"/>
      <c r="CA2814" s="110"/>
      <c r="EE2814" s="108">
        <f>+IF(MID($J$10,1,10)=MID($EE$2,1,10),3,1)</f>
        <v>3</v>
      </c>
      <c r="EG2814" s="108">
        <f>+IF(MID($J$10,1,10)=MID($EE$2,1,10),3,1)</f>
        <v>3</v>
      </c>
    </row>
    <row r="2815" spans="76:137" x14ac:dyDescent="0.25">
      <c r="BX2815" s="110"/>
      <c r="CA2815" s="110"/>
      <c r="EE2815" s="108">
        <f>+IF(MID($J$10,1,10)=MID($EE$2,1,10),0,1)</f>
        <v>0</v>
      </c>
      <c r="EG2815" s="108">
        <f>+IF(MID($J$10,1,10)=MID($EE$2,1,10),0,1)</f>
        <v>0</v>
      </c>
    </row>
    <row r="2816" spans="76:137" x14ac:dyDescent="0.25">
      <c r="BX2816" s="110"/>
      <c r="CA2816" s="110"/>
      <c r="EE2816" s="108">
        <f>+IF(MID($J$10,1,10)=MID($EE$2,1,10),3,1)</f>
        <v>3</v>
      </c>
      <c r="EG2816" s="108">
        <f>+IF(MID($J$10,1,10)=MID($EE$2,1,10),3,1)</f>
        <v>3</v>
      </c>
    </row>
    <row r="2817" spans="76:137" x14ac:dyDescent="0.25">
      <c r="BX2817" s="110"/>
      <c r="CA2817" s="110"/>
      <c r="EE2817" s="108">
        <f>+IF(MID($J$10,1,10)=MID($EE$2,1,10),3,1)</f>
        <v>3</v>
      </c>
      <c r="EG2817" s="108">
        <f>+IF(MID($J$10,1,10)=MID($EE$2,1,10),3,1)</f>
        <v>3</v>
      </c>
    </row>
    <row r="2818" spans="76:137" x14ac:dyDescent="0.25">
      <c r="BX2818" s="110"/>
      <c r="CA2818" s="110"/>
      <c r="EE2818" s="108">
        <f>+IF(MID($J$10,1,10)=MID($EE$2,1,10),3,1)</f>
        <v>3</v>
      </c>
      <c r="EG2818" s="108">
        <f>+IF(MID($J$10,1,10)=MID($EE$2,1,10),3,1)</f>
        <v>3</v>
      </c>
    </row>
    <row r="2819" spans="76:137" x14ac:dyDescent="0.25">
      <c r="BX2819" s="110"/>
      <c r="CA2819" s="110"/>
      <c r="EE2819" s="108">
        <f>+IF(MID($J$10,1,10)=MID($EE$2,1,10),1,2)</f>
        <v>1</v>
      </c>
      <c r="EG2819" s="108">
        <f>+IF(MID($J$10,1,10)=MID($EE$2,1,10),1,2)</f>
        <v>1</v>
      </c>
    </row>
    <row r="2820" spans="76:137" x14ac:dyDescent="0.25">
      <c r="BX2820" s="110"/>
      <c r="CA2820" s="110"/>
      <c r="EE2820" s="108">
        <f>+IF(MID($J$11,1,10)=MID($EE$3,1,10),2,1)</f>
        <v>2</v>
      </c>
      <c r="EG2820" s="108">
        <f>+IF(MID($J$11,1,10)=MID($EE$3,1,10),2,1)</f>
        <v>2</v>
      </c>
    </row>
    <row r="2821" spans="76:137" x14ac:dyDescent="0.25">
      <c r="BX2821" s="110"/>
      <c r="CA2821" s="110"/>
      <c r="EE2821" s="108">
        <f>+IF(MID($J$10,1,10)=MID($EE$2,1,10),4,1)</f>
        <v>4</v>
      </c>
      <c r="EG2821" s="108">
        <f>+IF(MID($J$10,1,10)=MID($EE$2,1,10),4,1)</f>
        <v>4</v>
      </c>
    </row>
    <row r="2822" spans="76:137" x14ac:dyDescent="0.25">
      <c r="BX2822" s="110"/>
      <c r="CA2822" s="110"/>
      <c r="EE2822" s="108">
        <f>+IF(MID($J$10,1,10)=MID($EE$2,1,10),0,1)</f>
        <v>0</v>
      </c>
      <c r="EG2822" s="108">
        <f>+IF(MID($J$10,1,10)=MID($EE$2,1,10),0,1)</f>
        <v>0</v>
      </c>
    </row>
    <row r="2823" spans="76:137" x14ac:dyDescent="0.25">
      <c r="BX2823" s="110"/>
      <c r="CA2823" s="110"/>
      <c r="EE2823" s="108">
        <f>+IF(MID($J$11,1,10)=MID($EE$3,1,10),2,1)</f>
        <v>2</v>
      </c>
      <c r="EG2823" s="108">
        <f>+IF(MID($J$11,1,10)=MID($EE$3,1,10),2,1)</f>
        <v>2</v>
      </c>
    </row>
    <row r="2824" spans="76:137" x14ac:dyDescent="0.25">
      <c r="BX2824" s="110"/>
      <c r="CA2824" s="110"/>
      <c r="EE2824" s="108">
        <f>+IF(MID($J$11,1,10)=MID($EE$3,1,10),2,1)</f>
        <v>2</v>
      </c>
      <c r="EG2824" s="108">
        <f>+IF(MID($J$11,1,10)=MID($EE$3,1,10),2,1)</f>
        <v>2</v>
      </c>
    </row>
    <row r="2825" spans="76:137" x14ac:dyDescent="0.25">
      <c r="BX2825" s="110"/>
      <c r="CA2825" s="110"/>
      <c r="EE2825" s="108">
        <f>+IF(MID($J$10,1,10)=MID($EE$2,1,10),4,1)</f>
        <v>4</v>
      </c>
      <c r="EG2825" s="108">
        <f>+IF(MID($J$10,1,10)=MID($EE$2,1,10),4,1)</f>
        <v>4</v>
      </c>
    </row>
    <row r="2826" spans="76:137" x14ac:dyDescent="0.25">
      <c r="BX2826" s="110"/>
      <c r="CA2826" s="110"/>
      <c r="EE2826" s="108">
        <f>+IF(MID($J$11,1,10)=MID($EE$3,1,10),2,1)</f>
        <v>2</v>
      </c>
      <c r="EG2826" s="108">
        <f>+IF(MID($J$11,1,10)=MID($EE$3,1,10),2,1)</f>
        <v>2</v>
      </c>
    </row>
    <row r="2827" spans="76:137" x14ac:dyDescent="0.25">
      <c r="BX2827" s="110"/>
      <c r="CA2827" s="110"/>
      <c r="EE2827" s="108">
        <f>+IF(MID($J$10,1,10)=MID($EE$2,1,10),4,1)</f>
        <v>4</v>
      </c>
      <c r="EG2827" s="108">
        <f>+IF(MID($J$10,1,10)=MID($EE$2,1,10),4,1)</f>
        <v>4</v>
      </c>
    </row>
    <row r="2828" spans="76:137" x14ac:dyDescent="0.25">
      <c r="BX2828" s="110"/>
      <c r="CA2828" s="110"/>
      <c r="EE2828" s="108">
        <f>+IF(MID($J$10,1,10)=MID($EE$2,1,10),1,2)</f>
        <v>1</v>
      </c>
      <c r="EG2828" s="108">
        <f>+IF(MID($J$10,1,10)=MID($EE$2,1,10),1,2)</f>
        <v>1</v>
      </c>
    </row>
    <row r="2829" spans="76:137" x14ac:dyDescent="0.25">
      <c r="BX2829" s="110"/>
      <c r="CA2829" s="110"/>
      <c r="EE2829" s="108">
        <f>+IF(MID($J$10,1,10)=MID($EE$2,1,10),3,1)</f>
        <v>3</v>
      </c>
      <c r="EG2829" s="108">
        <f>+IF(MID($J$10,1,10)=MID($EE$2,1,10),3,1)</f>
        <v>3</v>
      </c>
    </row>
    <row r="2830" spans="76:137" x14ac:dyDescent="0.25">
      <c r="BX2830" s="110"/>
      <c r="CA2830" s="110"/>
      <c r="EE2830" s="108">
        <f>+IF(MID($J$10,1,10)=MID($EE$2,1,10),1,2)</f>
        <v>1</v>
      </c>
      <c r="EG2830" s="108">
        <f>+IF(MID($J$10,1,10)=MID($EE$2,1,10),1,2)</f>
        <v>1</v>
      </c>
    </row>
    <row r="2831" spans="76:137" x14ac:dyDescent="0.25">
      <c r="BX2831" s="110"/>
      <c r="CA2831" s="110"/>
      <c r="EE2831" s="108">
        <f>+IF(MID($J$11,1,10)=MID($EE$3,1,10),2,1)</f>
        <v>2</v>
      </c>
      <c r="EG2831" s="108">
        <f>+IF(MID($J$11,1,10)=MID($EE$3,1,10),2,1)</f>
        <v>2</v>
      </c>
    </row>
    <row r="2832" spans="76:137" x14ac:dyDescent="0.25">
      <c r="BX2832" s="110"/>
      <c r="CA2832" s="110"/>
      <c r="EE2832" s="108">
        <f>+IF(MID($J$10,1,10)=MID($EE$2,1,10),1,2)</f>
        <v>1</v>
      </c>
      <c r="EG2832" s="108">
        <f>+IF(MID($J$10,1,10)=MID($EE$2,1,10),1,2)</f>
        <v>1</v>
      </c>
    </row>
    <row r="2833" spans="76:137" x14ac:dyDescent="0.25">
      <c r="BX2833" s="110"/>
      <c r="CA2833" s="110"/>
      <c r="EE2833" s="108">
        <f>+IF(MID($J$10,1,10)=MID($EE$2,1,10),0,1)</f>
        <v>0</v>
      </c>
      <c r="EG2833" s="108">
        <f>+IF(MID($J$10,1,10)=MID($EE$2,1,10),0,1)</f>
        <v>0</v>
      </c>
    </row>
    <row r="2834" spans="76:137" x14ac:dyDescent="0.25">
      <c r="BX2834" s="110"/>
      <c r="CA2834" s="110"/>
      <c r="EE2834" s="108">
        <f>+IF(MID($J$10,1,10)=MID($EE$2,1,10),0,1)</f>
        <v>0</v>
      </c>
      <c r="EG2834" s="108">
        <f>+IF(MID($J$10,1,10)=MID($EE$2,1,10),0,1)</f>
        <v>0</v>
      </c>
    </row>
    <row r="2835" spans="76:137" x14ac:dyDescent="0.25">
      <c r="BX2835" s="110"/>
      <c r="CA2835" s="110"/>
      <c r="EE2835" s="108">
        <f>+IF(MID($J$10,1,10)=MID($EE$2,1,10),0,1)</f>
        <v>0</v>
      </c>
      <c r="EG2835" s="108">
        <f>+IF(MID($J$10,1,10)=MID($EE$2,1,10),0,1)</f>
        <v>0</v>
      </c>
    </row>
    <row r="2836" spans="76:137" x14ac:dyDescent="0.25">
      <c r="BX2836" s="110"/>
      <c r="CA2836" s="110"/>
      <c r="EE2836" s="108">
        <f>+IF(MID($J$10,1,10)=MID($EE$2,1,10),1,2)</f>
        <v>1</v>
      </c>
      <c r="EG2836" s="108">
        <f>+IF(MID($J$10,1,10)=MID($EE$2,1,10),1,2)</f>
        <v>1</v>
      </c>
    </row>
    <row r="2837" spans="76:137" x14ac:dyDescent="0.25">
      <c r="BX2837" s="110"/>
      <c r="CA2837" s="110"/>
      <c r="EE2837" s="108">
        <f>+IF(MID($J$10,1,10)=MID($EE$2,1,10),1,2)</f>
        <v>1</v>
      </c>
      <c r="EG2837" s="108">
        <f>+IF(MID($J$10,1,10)=MID($EE$2,1,10),1,2)</f>
        <v>1</v>
      </c>
    </row>
    <row r="2838" spans="76:137" x14ac:dyDescent="0.25">
      <c r="BX2838" s="110"/>
      <c r="CA2838" s="110"/>
      <c r="EE2838" s="108">
        <f>+IF(MID($J$10,1,10)=MID($EE$2,1,10),3,1)</f>
        <v>3</v>
      </c>
      <c r="EG2838" s="108">
        <f>+IF(MID($J$10,1,10)=MID($EE$2,1,10),3,1)</f>
        <v>3</v>
      </c>
    </row>
    <row r="2839" spans="76:137" x14ac:dyDescent="0.25">
      <c r="BX2839" s="110"/>
      <c r="CA2839" s="110"/>
      <c r="EE2839" s="108">
        <f>+IF(MID($J$10,1,10)=MID($EE$2,1,10),3,1)</f>
        <v>3</v>
      </c>
      <c r="EG2839" s="108">
        <f>+IF(MID($J$10,1,10)=MID($EE$2,1,10),3,1)</f>
        <v>3</v>
      </c>
    </row>
    <row r="2840" spans="76:137" x14ac:dyDescent="0.25">
      <c r="BX2840" s="110"/>
      <c r="CA2840" s="110"/>
      <c r="EE2840" s="108">
        <f>+IF(MID($J$10,1,10)=MID($EE$2,1,10),3,1)</f>
        <v>3</v>
      </c>
      <c r="EG2840" s="108">
        <f>+IF(MID($J$10,1,10)=MID($EE$2,1,10),3,1)</f>
        <v>3</v>
      </c>
    </row>
    <row r="2841" spans="76:137" x14ac:dyDescent="0.25">
      <c r="BX2841" s="110"/>
      <c r="CA2841" s="110"/>
      <c r="EE2841" s="108">
        <f>+IF(MID($J$10,1,10)=MID($EE$2,1,10),0,1)</f>
        <v>0</v>
      </c>
      <c r="EG2841" s="108">
        <f>+IF(MID($J$10,1,10)=MID($EE$2,1,10),0,1)</f>
        <v>0</v>
      </c>
    </row>
    <row r="2842" spans="76:137" x14ac:dyDescent="0.25">
      <c r="BX2842" s="110"/>
      <c r="CA2842" s="110"/>
      <c r="EE2842" s="108">
        <f>+IF(MID($J$10,1,10)=MID($EE$2,1,10),1,2)</f>
        <v>1</v>
      </c>
      <c r="EG2842" s="108">
        <f>+IF(MID($J$10,1,10)=MID($EE$2,1,10),1,2)</f>
        <v>1</v>
      </c>
    </row>
    <row r="2843" spans="76:137" x14ac:dyDescent="0.25">
      <c r="BX2843" s="110"/>
      <c r="CA2843" s="110"/>
      <c r="EE2843" s="108">
        <f>+IF(MID($J$10,1,10)=MID($EE$2,1,10),3,1)</f>
        <v>3</v>
      </c>
      <c r="EG2843" s="108">
        <f>+IF(MID($J$10,1,10)=MID($EE$2,1,10),3,1)</f>
        <v>3</v>
      </c>
    </row>
    <row r="2844" spans="76:137" x14ac:dyDescent="0.25">
      <c r="BX2844" s="110"/>
      <c r="CA2844" s="110"/>
      <c r="EE2844" s="108">
        <f>+IF(MID($J$10,1,10)=MID($EE$2,1,10),3,1)</f>
        <v>3</v>
      </c>
      <c r="EG2844" s="108">
        <f>+IF(MID($J$10,1,10)=MID($EE$2,1,10),3,1)</f>
        <v>3</v>
      </c>
    </row>
    <row r="2845" spans="76:137" x14ac:dyDescent="0.25">
      <c r="BX2845" s="110"/>
      <c r="CA2845" s="110"/>
      <c r="EE2845" s="108">
        <f>+IF(MID($J$10,1,10)=MID($EE$2,1,10),0,1)</f>
        <v>0</v>
      </c>
      <c r="EG2845" s="108">
        <f>+IF(MID($J$10,1,10)=MID($EE$2,1,10),0,1)</f>
        <v>0</v>
      </c>
    </row>
    <row r="2846" spans="76:137" x14ac:dyDescent="0.25">
      <c r="BX2846" s="110"/>
      <c r="CA2846" s="110"/>
      <c r="EE2846" s="108">
        <f>+IF(MID($J$10,1,10)=MID($EE$2,1,10),3,1)</f>
        <v>3</v>
      </c>
      <c r="EG2846" s="108">
        <f>+IF(MID($J$10,1,10)=MID($EE$2,1,10),3,1)</f>
        <v>3</v>
      </c>
    </row>
    <row r="2847" spans="76:137" x14ac:dyDescent="0.25">
      <c r="BX2847" s="110"/>
      <c r="CA2847" s="110"/>
      <c r="EE2847" s="108">
        <f>+IF(MID($J$10,1,10)=MID($EE$2,1,10),3,1)</f>
        <v>3</v>
      </c>
      <c r="EG2847" s="108">
        <f>+IF(MID($J$10,1,10)=MID($EE$2,1,10),3,1)</f>
        <v>3</v>
      </c>
    </row>
    <row r="2848" spans="76:137" x14ac:dyDescent="0.25">
      <c r="BX2848" s="110"/>
      <c r="CA2848" s="110"/>
      <c r="EE2848" s="108">
        <f>+IF(MID($J$10,1,10)=MID($EE$2,1,10),3,1)</f>
        <v>3</v>
      </c>
      <c r="EG2848" s="108">
        <f>+IF(MID($J$10,1,10)=MID($EE$2,1,10),3,1)</f>
        <v>3</v>
      </c>
    </row>
    <row r="2849" spans="76:137" x14ac:dyDescent="0.25">
      <c r="BX2849" s="110"/>
      <c r="CA2849" s="110"/>
      <c r="EE2849" s="108">
        <f>+IF(MID($J$10,1,10)=MID($EE$2,1,10),1,2)</f>
        <v>1</v>
      </c>
      <c r="EG2849" s="108">
        <f>+IF(MID($J$10,1,10)=MID($EE$2,1,10),1,2)</f>
        <v>1</v>
      </c>
    </row>
    <row r="2850" spans="76:137" x14ac:dyDescent="0.25">
      <c r="BX2850" s="110"/>
      <c r="CA2850" s="110"/>
      <c r="EE2850" s="108">
        <f>+IF(MID($J$11,1,10)=MID($EE$3,1,10),2,1)</f>
        <v>2</v>
      </c>
      <c r="EG2850" s="108">
        <f>+IF(MID($J$11,1,10)=MID($EE$3,1,10),2,1)</f>
        <v>2</v>
      </c>
    </row>
    <row r="2851" spans="76:137" x14ac:dyDescent="0.25">
      <c r="BX2851" s="110"/>
      <c r="CA2851" s="110"/>
      <c r="EE2851" s="108">
        <f>+IF(MID($J$14,1,5)=MID($EE$6,1,5),2,1)</f>
        <v>2</v>
      </c>
      <c r="EF2851" s="137" t="s">
        <v>243</v>
      </c>
      <c r="EG2851" s="108">
        <f>+IF(MID($J$14,1,5)=MID($EE$6,1,5),2,1)</f>
        <v>2</v>
      </c>
    </row>
    <row r="2852" spans="76:137" x14ac:dyDescent="0.25">
      <c r="BX2852" s="110"/>
      <c r="CA2852" s="110"/>
      <c r="EE2852" s="108">
        <f>+IF(MID($J$10,1,10)=MID($EE$2,1,10),0,1)</f>
        <v>0</v>
      </c>
      <c r="EG2852" s="108">
        <f>+IF(MID($J$10,1,10)=MID($EE$2,1,10),0,1)</f>
        <v>0</v>
      </c>
    </row>
    <row r="2853" spans="76:137" x14ac:dyDescent="0.25">
      <c r="BX2853" s="110"/>
      <c r="CA2853" s="110"/>
      <c r="EE2853" s="108">
        <f>+IF(MID($J$11,1,10)=MID($EE$3,1,10),2,1)</f>
        <v>2</v>
      </c>
      <c r="EG2853" s="108">
        <f>+IF(MID($J$11,1,10)=MID($EE$3,1,10),2,1)</f>
        <v>2</v>
      </c>
    </row>
    <row r="2854" spans="76:137" x14ac:dyDescent="0.25">
      <c r="BX2854" s="110"/>
      <c r="CA2854" s="110"/>
      <c r="EE2854" s="108">
        <f>+IF(MID($J$11,1,10)=MID($EE$3,1,10),2,1)</f>
        <v>2</v>
      </c>
      <c r="EG2854" s="108">
        <f>+IF(MID($J$11,1,10)=MID($EE$3,1,10),2,1)</f>
        <v>2</v>
      </c>
    </row>
    <row r="2855" spans="76:137" x14ac:dyDescent="0.25">
      <c r="BX2855" s="110"/>
      <c r="CA2855" s="110"/>
      <c r="EE2855" s="108">
        <f>+IF(MID($J$10,1,10)=MID($EE$2,1,10),4,1)</f>
        <v>4</v>
      </c>
      <c r="EG2855" s="108">
        <f>+IF(MID($J$10,1,10)=MID($EE$2,1,10),4,1)</f>
        <v>4</v>
      </c>
    </row>
    <row r="2856" spans="76:137" x14ac:dyDescent="0.25">
      <c r="BX2856" s="110"/>
      <c r="CA2856" s="110"/>
      <c r="EE2856" s="108">
        <f>+IF(MID($J$11,1,10)=MID($EE$3,1,10),2,1)</f>
        <v>2</v>
      </c>
      <c r="EG2856" s="108">
        <f>+IF(MID($J$11,1,10)=MID($EE$3,1,10),2,1)</f>
        <v>2</v>
      </c>
    </row>
    <row r="2857" spans="76:137" x14ac:dyDescent="0.25">
      <c r="BX2857" s="110"/>
      <c r="CA2857" s="110"/>
      <c r="EE2857" s="108">
        <f>+IF(MID($J$10,1,10)=MID($EE$2,1,10),4,1)</f>
        <v>4</v>
      </c>
      <c r="EG2857" s="108">
        <f>+IF(MID($J$10,1,10)=MID($EE$2,1,10),4,1)</f>
        <v>4</v>
      </c>
    </row>
    <row r="2858" spans="76:137" x14ac:dyDescent="0.25">
      <c r="BX2858" s="110"/>
      <c r="CA2858" s="110"/>
      <c r="EE2858" s="108">
        <f>+IF(MID($J$10,1,10)=MID($EE$2,1,10),1,2)</f>
        <v>1</v>
      </c>
      <c r="EG2858" s="108">
        <f>+IF(MID($J$10,1,10)=MID($EE$2,1,10),1,2)</f>
        <v>1</v>
      </c>
    </row>
    <row r="2859" spans="76:137" x14ac:dyDescent="0.25">
      <c r="BX2859" s="110"/>
      <c r="CA2859" s="110"/>
      <c r="EE2859" s="108">
        <f>+IF(MID($J$10,1,10)=MID($EE$2,1,10),3,1)</f>
        <v>3</v>
      </c>
      <c r="EG2859" s="108">
        <f>+IF(MID($J$10,1,10)=MID($EE$2,1,10),3,1)</f>
        <v>3</v>
      </c>
    </row>
    <row r="2860" spans="76:137" x14ac:dyDescent="0.25">
      <c r="BX2860" s="110"/>
      <c r="CA2860" s="110"/>
      <c r="EE2860" s="108">
        <f>+IF(MID($J$10,1,10)=MID($EE$2,1,10),1,2)</f>
        <v>1</v>
      </c>
      <c r="EG2860" s="108">
        <f>+IF(MID($J$10,1,10)=MID($EE$2,1,10),1,2)</f>
        <v>1</v>
      </c>
    </row>
    <row r="2861" spans="76:137" x14ac:dyDescent="0.25">
      <c r="BX2861" s="110"/>
      <c r="CA2861" s="110"/>
      <c r="EE2861" s="108">
        <f>+IF(MID($J$11,1,10)=MID($EE$3,1,10),2,1)</f>
        <v>2</v>
      </c>
      <c r="EG2861" s="108">
        <f>+IF(MID($J$11,1,10)=MID($EE$3,1,10),2,1)</f>
        <v>2</v>
      </c>
    </row>
    <row r="2862" spans="76:137" x14ac:dyDescent="0.25">
      <c r="BX2862" s="110"/>
      <c r="CA2862" s="110"/>
      <c r="EE2862" s="108">
        <f>+IF(MID($J$10,1,10)=MID($EE$2,1,10),1,2)</f>
        <v>1</v>
      </c>
      <c r="EG2862" s="108">
        <f>+IF(MID($J$10,1,10)=MID($EE$2,1,10),1,2)</f>
        <v>1</v>
      </c>
    </row>
    <row r="2863" spans="76:137" x14ac:dyDescent="0.25">
      <c r="BX2863" s="110"/>
      <c r="CA2863" s="110"/>
      <c r="EE2863" s="108">
        <f>+IF(MID($J$10,1,10)=MID($EE$2,1,10),0,1)</f>
        <v>0</v>
      </c>
      <c r="EG2863" s="108">
        <f>+IF(MID($J$10,1,10)=MID($EE$2,1,10),0,1)</f>
        <v>0</v>
      </c>
    </row>
    <row r="2864" spans="76:137" x14ac:dyDescent="0.25">
      <c r="BX2864" s="110"/>
      <c r="CA2864" s="110"/>
      <c r="EE2864" s="108">
        <f>+IF(MID($J$10,1,10)=MID($EE$2,1,10),0,1)</f>
        <v>0</v>
      </c>
      <c r="EG2864" s="108">
        <f>+IF(MID($J$10,1,10)=MID($EE$2,1,10),0,1)</f>
        <v>0</v>
      </c>
    </row>
    <row r="2865" spans="76:137" x14ac:dyDescent="0.25">
      <c r="BX2865" s="110"/>
      <c r="CA2865" s="110"/>
      <c r="EE2865" s="108">
        <f>+IF(MID($J$10,1,10)=MID($EE$2,1,10),0,1)</f>
        <v>0</v>
      </c>
      <c r="EG2865" s="108">
        <f>+IF(MID($J$10,1,10)=MID($EE$2,1,10),0,1)</f>
        <v>0</v>
      </c>
    </row>
    <row r="2866" spans="76:137" x14ac:dyDescent="0.25">
      <c r="BX2866" s="110"/>
      <c r="CA2866" s="110"/>
      <c r="EE2866" s="108">
        <f>+IF(MID($J$10,1,10)=MID($EE$2,1,10),1,2)</f>
        <v>1</v>
      </c>
      <c r="EG2866" s="108">
        <f>+IF(MID($J$10,1,10)=MID($EE$2,1,10),1,2)</f>
        <v>1</v>
      </c>
    </row>
    <row r="2867" spans="76:137" x14ac:dyDescent="0.25">
      <c r="BX2867" s="110"/>
      <c r="CA2867" s="110"/>
      <c r="EE2867" s="108">
        <f>+IF(MID($J$10,1,10)=MID($EE$2,1,10),1,2)</f>
        <v>1</v>
      </c>
      <c r="EG2867" s="108">
        <f>+IF(MID($J$10,1,10)=MID($EE$2,1,10),1,2)</f>
        <v>1</v>
      </c>
    </row>
    <row r="2868" spans="76:137" x14ac:dyDescent="0.25">
      <c r="BX2868" s="110"/>
      <c r="CA2868" s="110"/>
      <c r="EE2868" s="108">
        <f>+IF(MID($J$10,1,10)=MID($EE$2,1,10),3,1)</f>
        <v>3</v>
      </c>
      <c r="EG2868" s="108">
        <f>+IF(MID($J$10,1,10)=MID($EE$2,1,10),3,1)</f>
        <v>3</v>
      </c>
    </row>
    <row r="2869" spans="76:137" x14ac:dyDescent="0.25">
      <c r="BX2869" s="110"/>
      <c r="CA2869" s="110"/>
      <c r="EE2869" s="108">
        <f>+IF(MID($J$10,1,10)=MID($EE$2,1,10),3,1)</f>
        <v>3</v>
      </c>
      <c r="EG2869" s="108">
        <f>+IF(MID($J$10,1,10)=MID($EE$2,1,10),3,1)</f>
        <v>3</v>
      </c>
    </row>
    <row r="2870" spans="76:137" x14ac:dyDescent="0.25">
      <c r="BX2870" s="110"/>
      <c r="CA2870" s="110"/>
      <c r="EE2870" s="108">
        <f>+IF(MID($J$10,1,10)=MID($EE$2,1,10),3,1)</f>
        <v>3</v>
      </c>
      <c r="EG2870" s="108">
        <f>+IF(MID($J$10,1,10)=MID($EE$2,1,10),3,1)</f>
        <v>3</v>
      </c>
    </row>
    <row r="2871" spans="76:137" x14ac:dyDescent="0.25">
      <c r="BX2871" s="110"/>
      <c r="CA2871" s="110"/>
      <c r="EE2871" s="108">
        <f>+IF(MID($J$10,1,10)=MID($EE$2,1,10),0,1)</f>
        <v>0</v>
      </c>
      <c r="EG2871" s="108">
        <f>+IF(MID($J$10,1,10)=MID($EE$2,1,10),0,1)</f>
        <v>0</v>
      </c>
    </row>
    <row r="2872" spans="76:137" x14ac:dyDescent="0.25">
      <c r="BX2872" s="110"/>
      <c r="CA2872" s="110"/>
      <c r="EE2872" s="108">
        <f>+IF(MID($J$10,1,10)=MID($EE$2,1,10),1,2)</f>
        <v>1</v>
      </c>
      <c r="EG2872" s="108">
        <f>+IF(MID($J$10,1,10)=MID($EE$2,1,10),1,2)</f>
        <v>1</v>
      </c>
    </row>
    <row r="2873" spans="76:137" x14ac:dyDescent="0.25">
      <c r="BX2873" s="110"/>
      <c r="CA2873" s="110"/>
      <c r="EE2873" s="108">
        <f>+IF(MID($J$11,1,10)=MID($EE$3,1,10),0,1)</f>
        <v>0</v>
      </c>
      <c r="EF2873" s="137">
        <v>9</v>
      </c>
      <c r="EG2873" s="108">
        <f>+IF(MID($J$11,1,10)=MID($EE$3,1,10),0,1)</f>
        <v>0</v>
      </c>
    </row>
    <row r="2874" spans="76:137" x14ac:dyDescent="0.25">
      <c r="BX2874" s="110"/>
      <c r="CA2874" s="110"/>
      <c r="EE2874" s="108">
        <f>+IF(MID($J$10,1,10)=MID($EE$2,1,10),3,1)</f>
        <v>3</v>
      </c>
      <c r="EG2874" s="108">
        <f>+IF(MID($J$10,1,10)=MID($EE$2,1,10),3,1)</f>
        <v>3</v>
      </c>
    </row>
    <row r="2875" spans="76:137" x14ac:dyDescent="0.25">
      <c r="BX2875" s="111"/>
      <c r="CA2875" s="111"/>
      <c r="EE2875" s="108">
        <f>+IF(MID($J$13,1,10)=MID($EE$5,1,10),0,1)</f>
        <v>0</v>
      </c>
      <c r="EF2875" s="139">
        <v>40947</v>
      </c>
      <c r="EG2875" s="108">
        <f>+IF(MID($J$13,1,10)=MID($EE$5,1,10),0,1)</f>
        <v>0</v>
      </c>
    </row>
    <row r="2876" spans="76:137" x14ac:dyDescent="0.25">
      <c r="BX2876" s="110"/>
      <c r="CA2876" s="110"/>
      <c r="EE2876" s="108">
        <f>+IF(MID($J$11,1,10)=MID($EE$3,1,10),2,1)</f>
        <v>2</v>
      </c>
      <c r="EG2876" s="108">
        <f>+IF(MID($J$11,1,10)=MID($EE$3,1,10),2,1)</f>
        <v>2</v>
      </c>
    </row>
    <row r="2877" spans="76:137" x14ac:dyDescent="0.25">
      <c r="BX2877" s="110"/>
      <c r="CA2877" s="110"/>
      <c r="EE2877" s="108">
        <f>+IF(MID($J$10,1,10)=MID($EE$2,1,10),2,1)</f>
        <v>2</v>
      </c>
      <c r="EF2877" s="137" t="s">
        <v>240</v>
      </c>
      <c r="EG2877" s="108">
        <f>+IF(MID($J$10,1,10)=MID($EE$2,1,10),2,1)</f>
        <v>2</v>
      </c>
    </row>
    <row r="2878" spans="76:137" x14ac:dyDescent="0.25">
      <c r="BX2878" s="110"/>
      <c r="CA2878" s="110"/>
      <c r="EE2878" s="108">
        <f>+IF(MID($J$10,1,10)=MID($EE$2,1,10),0,1)</f>
        <v>0</v>
      </c>
      <c r="EG2878" s="108">
        <f>+IF(MID($J$10,1,10)=MID($EE$2,1,10),0,1)</f>
        <v>0</v>
      </c>
    </row>
    <row r="2879" spans="76:137" x14ac:dyDescent="0.25">
      <c r="BX2879" s="110"/>
      <c r="CA2879" s="110"/>
      <c r="EE2879" s="108">
        <f>+IF(MID($J$11,1,10)=MID($EE$3,1,10),2,1)</f>
        <v>2</v>
      </c>
      <c r="EG2879" s="108">
        <f>+IF(MID($J$11,1,10)=MID($EE$3,1,10),2,1)</f>
        <v>2</v>
      </c>
    </row>
    <row r="2880" spans="76:137" x14ac:dyDescent="0.25">
      <c r="BX2880" s="110"/>
      <c r="CA2880" s="110"/>
      <c r="EE2880" s="108">
        <f>+IF(MID($J$11,1,10)=MID($EE$3,1,10),2,1)</f>
        <v>2</v>
      </c>
      <c r="EG2880" s="108">
        <f>+IF(MID($J$11,1,10)=MID($EE$3,1,10),2,1)</f>
        <v>2</v>
      </c>
    </row>
    <row r="2881" spans="76:137" x14ac:dyDescent="0.25">
      <c r="BX2881" s="110"/>
      <c r="CA2881" s="110"/>
      <c r="EE2881" s="108">
        <f>+IF(MID($J$10,1,10)=MID($EE$2,1,10),4,1)</f>
        <v>4</v>
      </c>
      <c r="EG2881" s="108">
        <f>+IF(MID($J$10,1,10)=MID($EE$2,1,10),4,1)</f>
        <v>4</v>
      </c>
    </row>
    <row r="2882" spans="76:137" x14ac:dyDescent="0.25">
      <c r="BX2882" s="110"/>
      <c r="CA2882" s="110"/>
      <c r="EE2882" s="108">
        <f>+IF(MID($J$11,1,10)=MID($EE$3,1,10),2,1)</f>
        <v>2</v>
      </c>
      <c r="EG2882" s="108">
        <f>+IF(MID($J$11,1,10)=MID($EE$3,1,10),2,1)</f>
        <v>2</v>
      </c>
    </row>
    <row r="2883" spans="76:137" x14ac:dyDescent="0.25">
      <c r="BX2883" s="110"/>
      <c r="CA2883" s="110"/>
      <c r="EE2883" s="108">
        <f>+IF(MID($J$10,1,10)=MID($EE$2,1,10),4,1)</f>
        <v>4</v>
      </c>
      <c r="EG2883" s="108">
        <f>+IF(MID($J$10,1,10)=MID($EE$2,1,10),4,1)</f>
        <v>4</v>
      </c>
    </row>
    <row r="2884" spans="76:137" x14ac:dyDescent="0.25">
      <c r="BX2884" s="110"/>
      <c r="CA2884" s="110"/>
      <c r="EE2884" s="108">
        <f>+IF(MID($J$10,1,10)=MID($EE$2,1,10),1,2)</f>
        <v>1</v>
      </c>
      <c r="EG2884" s="108">
        <f>+IF(MID($J$10,1,10)=MID($EE$2,1,10),1,2)</f>
        <v>1</v>
      </c>
    </row>
    <row r="2885" spans="76:137" x14ac:dyDescent="0.25">
      <c r="BX2885" s="110"/>
      <c r="CA2885" s="110"/>
      <c r="EE2885" s="108">
        <f>+IF(MID($J$10,1,10)=MID($EE$2,1,10),3,1)</f>
        <v>3</v>
      </c>
      <c r="EG2885" s="108">
        <f>+IF(MID($J$10,1,10)=MID($EE$2,1,10),3,1)</f>
        <v>3</v>
      </c>
    </row>
    <row r="2886" spans="76:137" x14ac:dyDescent="0.25">
      <c r="BX2886" s="110"/>
      <c r="CA2886" s="110"/>
      <c r="EE2886" s="108">
        <f>+IF(MID($J$10,1,10)=MID($EE$2,1,10),1,2)</f>
        <v>1</v>
      </c>
      <c r="EG2886" s="108">
        <f>+IF(MID($J$10,1,10)=MID($EE$2,1,10),1,2)</f>
        <v>1</v>
      </c>
    </row>
    <row r="2887" spans="76:137" x14ac:dyDescent="0.25">
      <c r="BX2887" s="110"/>
      <c r="CA2887" s="110"/>
      <c r="EE2887" s="108">
        <f>+IF(MID($J$11,1,10)=MID($EE$3,1,10),2,1)</f>
        <v>2</v>
      </c>
      <c r="EG2887" s="108">
        <f>+IF(MID($J$11,1,10)=MID($EE$3,1,10),2,1)</f>
        <v>2</v>
      </c>
    </row>
    <row r="2888" spans="76:137" x14ac:dyDescent="0.25">
      <c r="BX2888" s="110"/>
      <c r="CA2888" s="110"/>
      <c r="EE2888" s="108">
        <f>+IF(MID($J$10,1,10)=MID($EE$2,1,10),1,2)</f>
        <v>1</v>
      </c>
      <c r="EG2888" s="108">
        <f>+IF(MID($J$10,1,10)=MID($EE$2,1,10),1,2)</f>
        <v>1</v>
      </c>
    </row>
    <row r="2889" spans="76:137" x14ac:dyDescent="0.25">
      <c r="BX2889" s="110"/>
      <c r="CA2889" s="110"/>
      <c r="EE2889" s="108">
        <f>+IF(MID($J$12,1,8)=MID($EE$4,1,8),3,1)</f>
        <v>3</v>
      </c>
      <c r="EF2889" s="137" t="s">
        <v>247</v>
      </c>
      <c r="EG2889" s="108">
        <f>+IF(MID($J$12,1,8)=MID($EE$4,1,8),3,1)</f>
        <v>3</v>
      </c>
    </row>
    <row r="2890" spans="76:137" x14ac:dyDescent="0.25">
      <c r="BX2890" s="110"/>
      <c r="CA2890" s="110"/>
      <c r="EE2890" s="108">
        <f>+IF(MID($J$10,1,10)=MID($EE$2,1,10),0,1)</f>
        <v>0</v>
      </c>
      <c r="EG2890" s="108">
        <f>+IF(MID($J$10,1,10)=MID($EE$2,1,10),0,1)</f>
        <v>0</v>
      </c>
    </row>
    <row r="2891" spans="76:137" x14ac:dyDescent="0.25">
      <c r="BX2891" s="110"/>
      <c r="CA2891" s="110"/>
      <c r="EE2891" s="108">
        <f>+IF(MID($J$10,1,10)=MID($EE$2,1,10),0,1)</f>
        <v>0</v>
      </c>
      <c r="EG2891" s="108">
        <f>+IF(MID($J$10,1,10)=MID($EE$2,1,10),0,1)</f>
        <v>0</v>
      </c>
    </row>
    <row r="2892" spans="76:137" x14ac:dyDescent="0.25">
      <c r="BX2892" s="110"/>
      <c r="CA2892" s="110"/>
      <c r="EE2892" s="108">
        <f>+IF(MID($J$10,1,10)=MID($EE$2,1,10),1,2)</f>
        <v>1</v>
      </c>
      <c r="EG2892" s="108">
        <f>+IF(MID($J$10,1,10)=MID($EE$2,1,10),1,2)</f>
        <v>1</v>
      </c>
    </row>
    <row r="2893" spans="76:137" x14ac:dyDescent="0.25">
      <c r="BX2893" s="110"/>
      <c r="CA2893" s="110"/>
      <c r="EE2893" s="108">
        <f>+IF(MID($J$10,1,10)=MID($EE$2,1,10),1,2)</f>
        <v>1</v>
      </c>
      <c r="EG2893" s="108">
        <f>+IF(MID($J$10,1,10)=MID($EE$2,1,10),1,2)</f>
        <v>1</v>
      </c>
    </row>
    <row r="2894" spans="76:137" x14ac:dyDescent="0.25">
      <c r="BX2894" s="110"/>
      <c r="CA2894" s="110"/>
      <c r="EE2894" s="108">
        <f>+IF(MID($J$10,1,10)=MID($EE$2,1,10),3,1)</f>
        <v>3</v>
      </c>
      <c r="EG2894" s="108">
        <f>+IF(MID($J$10,1,10)=MID($EE$2,1,10),3,1)</f>
        <v>3</v>
      </c>
    </row>
    <row r="2895" spans="76:137" x14ac:dyDescent="0.25">
      <c r="BX2895" s="110"/>
      <c r="CA2895" s="110"/>
      <c r="EE2895" s="108">
        <f>+IF(MID($J$10,1,10)=MID($EE$2,1,10),3,1)</f>
        <v>3</v>
      </c>
      <c r="EG2895" s="108">
        <f>+IF(MID($J$10,1,10)=MID($EE$2,1,10),3,1)</f>
        <v>3</v>
      </c>
    </row>
    <row r="2896" spans="76:137" x14ac:dyDescent="0.25">
      <c r="BX2896" s="110"/>
      <c r="CA2896" s="110"/>
      <c r="EE2896" s="108">
        <f>+IF(MID($J$10,1,10)=MID($EE$2,1,10),3,1)</f>
        <v>3</v>
      </c>
      <c r="EG2896" s="108">
        <f>+IF(MID($J$10,1,10)=MID($EE$2,1,10),3,1)</f>
        <v>3</v>
      </c>
    </row>
    <row r="2897" spans="76:137" x14ac:dyDescent="0.25">
      <c r="BX2897" s="110"/>
      <c r="CA2897" s="110"/>
      <c r="EE2897" s="108">
        <f>+IF(MID($J$10,1,10)=MID($EE$2,1,10),0,1)</f>
        <v>0</v>
      </c>
      <c r="EG2897" s="108">
        <f>+IF(MID($J$10,1,10)=MID($EE$2,1,10),0,1)</f>
        <v>0</v>
      </c>
    </row>
    <row r="2898" spans="76:137" x14ac:dyDescent="0.25">
      <c r="BX2898" s="110"/>
      <c r="CA2898" s="110"/>
      <c r="EE2898" s="108">
        <f>+IF(MID($J$10,1,10)=MID($EE$2,1,10),1,2)</f>
        <v>1</v>
      </c>
      <c r="EG2898" s="108">
        <f>+IF(MID($J$10,1,10)=MID($EE$2,1,10),1,2)</f>
        <v>1</v>
      </c>
    </row>
    <row r="2899" spans="76:137" x14ac:dyDescent="0.25">
      <c r="BX2899" s="110"/>
      <c r="CA2899" s="110"/>
      <c r="EE2899" s="108">
        <f>+IF(MID($J$10,1,10)=MID($EE$2,1,10),3,1)</f>
        <v>3</v>
      </c>
      <c r="EG2899" s="108">
        <f>+IF(MID($J$10,1,10)=MID($EE$2,1,10),3,1)</f>
        <v>3</v>
      </c>
    </row>
    <row r="2900" spans="76:137" x14ac:dyDescent="0.25">
      <c r="BX2900" s="110"/>
      <c r="CA2900" s="110"/>
      <c r="EE2900" s="108">
        <f>+IF(MID($J$10,1,10)=MID($EE$2,1,10),3,1)</f>
        <v>3</v>
      </c>
      <c r="EG2900" s="108">
        <f>+IF(MID($J$10,1,10)=MID($EE$2,1,10),3,1)</f>
        <v>3</v>
      </c>
    </row>
    <row r="2901" spans="76:137" x14ac:dyDescent="0.25">
      <c r="BX2901" s="110"/>
      <c r="CA2901" s="110"/>
      <c r="EE2901" s="108">
        <f>+IF(MID($J$10,1,10)=MID($EE$2,1,10),0,1)</f>
        <v>0</v>
      </c>
      <c r="EG2901" s="108">
        <f>+IF(MID($J$10,1,10)=MID($EE$2,1,10),0,1)</f>
        <v>0</v>
      </c>
    </row>
    <row r="2902" spans="76:137" x14ac:dyDescent="0.25">
      <c r="BX2902" s="110"/>
      <c r="CA2902" s="110"/>
      <c r="EE2902" s="108">
        <f>+IF(MID($J$10,1,10)=MID($EE$2,1,10),3,1)</f>
        <v>3</v>
      </c>
      <c r="EG2902" s="108">
        <f>+IF(MID($J$10,1,10)=MID($EE$2,1,10),3,1)</f>
        <v>3</v>
      </c>
    </row>
    <row r="2903" spans="76:137" x14ac:dyDescent="0.25">
      <c r="BX2903" s="110"/>
      <c r="CA2903" s="110"/>
      <c r="EE2903" s="108">
        <f>+IF(MID($J$11,1,10)=MID($EE$3,1,10),1,2)</f>
        <v>1</v>
      </c>
      <c r="EF2903" s="137" t="s">
        <v>257</v>
      </c>
      <c r="EG2903" s="108">
        <f>+IF(MID($J$11,1,10)=MID($EE$3,1,10),1,2)</f>
        <v>1</v>
      </c>
    </row>
    <row r="2904" spans="76:137" x14ac:dyDescent="0.25">
      <c r="BX2904" s="110"/>
      <c r="CA2904" s="110"/>
      <c r="EE2904" s="108">
        <f>+IF(MID($J$10,1,10)=MID($EE$2,1,10),3,1)</f>
        <v>3</v>
      </c>
      <c r="EG2904" s="108">
        <f>+IF(MID($J$10,1,10)=MID($EE$2,1,10),3,1)</f>
        <v>3</v>
      </c>
    </row>
    <row r="2905" spans="76:137" x14ac:dyDescent="0.25">
      <c r="BX2905" s="110"/>
      <c r="CA2905" s="110"/>
      <c r="EE2905" s="108">
        <f>+IF(MID($J$10,1,10)=MID($EE$2,1,10),1,2)</f>
        <v>1</v>
      </c>
      <c r="EG2905" s="108">
        <f>+IF(MID($J$10,1,10)=MID($EE$2,1,10),1,2)</f>
        <v>1</v>
      </c>
    </row>
    <row r="2906" spans="76:137" x14ac:dyDescent="0.25">
      <c r="BX2906" s="110"/>
      <c r="CA2906" s="110"/>
      <c r="EE2906" s="108">
        <f>+IF(MID($J$11,1,10)=MID($EE$3,1,10),2,1)</f>
        <v>2</v>
      </c>
      <c r="EG2906" s="108">
        <f>+IF(MID($J$11,1,10)=MID($EE$3,1,10),2,1)</f>
        <v>2</v>
      </c>
    </row>
    <row r="2907" spans="76:137" x14ac:dyDescent="0.25">
      <c r="BX2907" s="110"/>
      <c r="CA2907" s="110"/>
      <c r="EE2907" s="108">
        <f>+IF(MID($J$10,1,10)=MID($EE$2,1,10),4,1)</f>
        <v>4</v>
      </c>
      <c r="EG2907" s="108">
        <f>+IF(MID($J$10,1,10)=MID($EE$2,1,10),4,1)</f>
        <v>4</v>
      </c>
    </row>
    <row r="2908" spans="76:137" x14ac:dyDescent="0.25">
      <c r="BX2908" s="110"/>
      <c r="CA2908" s="110"/>
      <c r="EE2908" s="108">
        <f>+IF(MID($J$10,1,10)=MID($EE$2,1,10),0,1)</f>
        <v>0</v>
      </c>
      <c r="EG2908" s="108">
        <f>+IF(MID($J$10,1,10)=MID($EE$2,1,10),0,1)</f>
        <v>0</v>
      </c>
    </row>
    <row r="2909" spans="76:137" x14ac:dyDescent="0.25">
      <c r="BX2909" s="110"/>
      <c r="CA2909" s="110"/>
      <c r="EE2909" s="108">
        <f>+IF(MID($J$11,1,10)=MID($EE$3,1,10),2,1)</f>
        <v>2</v>
      </c>
      <c r="EG2909" s="108">
        <f>+IF(MID($J$11,1,10)=MID($EE$3,1,10),2,1)</f>
        <v>2</v>
      </c>
    </row>
    <row r="2910" spans="76:137" x14ac:dyDescent="0.25">
      <c r="BX2910" s="110"/>
      <c r="CA2910" s="110"/>
      <c r="EE2910" s="108">
        <f>+IF(MID($J$11,1,10)=MID($EE$3,1,10),2,1)</f>
        <v>2</v>
      </c>
      <c r="EG2910" s="108">
        <f>+IF(MID($J$11,1,10)=MID($EE$3,1,10),2,1)</f>
        <v>2</v>
      </c>
    </row>
    <row r="2911" spans="76:137" x14ac:dyDescent="0.25">
      <c r="BX2911" s="110"/>
      <c r="CA2911" s="110"/>
      <c r="EE2911" s="108">
        <f>+IF(MID($J$10,1,10)=MID($EE$2,1,10),4,1)</f>
        <v>4</v>
      </c>
      <c r="EG2911" s="108">
        <f>+IF(MID($J$10,1,10)=MID($EE$2,1,10),4,1)</f>
        <v>4</v>
      </c>
    </row>
    <row r="2912" spans="76:137" x14ac:dyDescent="0.25">
      <c r="BX2912" s="110"/>
      <c r="CA2912" s="110"/>
      <c r="EE2912" s="108">
        <f>+IF(MID($J$11,1,10)=MID($EE$3,1,10),2,1)</f>
        <v>2</v>
      </c>
      <c r="EG2912" s="108">
        <f>+IF(MID($J$11,1,10)=MID($EE$3,1,10),2,1)</f>
        <v>2</v>
      </c>
    </row>
    <row r="2913" spans="76:137" x14ac:dyDescent="0.25">
      <c r="BX2913" s="110"/>
      <c r="CA2913" s="110"/>
      <c r="EE2913" s="108">
        <f>+IF(MID($J$10,1,10)=MID($EE$2,1,10),4,1)</f>
        <v>4</v>
      </c>
      <c r="EG2913" s="108">
        <f>+IF(MID($J$10,1,10)=MID($EE$2,1,10),4,1)</f>
        <v>4</v>
      </c>
    </row>
    <row r="2914" spans="76:137" x14ac:dyDescent="0.25">
      <c r="BX2914" s="110"/>
      <c r="CA2914" s="110"/>
      <c r="EE2914" s="108">
        <f>+IF(MID($J$10,1,10)=MID($EE$2,1,10),1,2)</f>
        <v>1</v>
      </c>
      <c r="EG2914" s="108">
        <f>+IF(MID($J$10,1,10)=MID($EE$2,1,10),1,2)</f>
        <v>1</v>
      </c>
    </row>
    <row r="2915" spans="76:137" x14ac:dyDescent="0.25">
      <c r="BX2915" s="110"/>
      <c r="CA2915" s="110"/>
      <c r="EE2915" s="108">
        <f>+IF(MID($J$10,1,10)=MID($EE$2,1,10),3,1)</f>
        <v>3</v>
      </c>
      <c r="EG2915" s="108">
        <f>+IF(MID($J$10,1,10)=MID($EE$2,1,10),3,1)</f>
        <v>3</v>
      </c>
    </row>
    <row r="2916" spans="76:137" x14ac:dyDescent="0.25">
      <c r="BX2916" s="110"/>
      <c r="CA2916" s="110"/>
      <c r="EE2916" s="108">
        <f>+IF(MID($J$10,1,10)=MID($EE$2,1,10),1,2)</f>
        <v>1</v>
      </c>
      <c r="EG2916" s="108">
        <f>+IF(MID($J$10,1,10)=MID($EE$2,1,10),1,2)</f>
        <v>1</v>
      </c>
    </row>
    <row r="2917" spans="76:137" x14ac:dyDescent="0.25">
      <c r="BX2917" s="110"/>
      <c r="CA2917" s="110"/>
      <c r="EE2917" s="108">
        <f>+IF(MID($J$11,1,10)=MID($EE$3,1,10),2,1)</f>
        <v>2</v>
      </c>
      <c r="EG2917" s="108">
        <f>+IF(MID($J$11,1,10)=MID($EE$3,1,10),2,1)</f>
        <v>2</v>
      </c>
    </row>
    <row r="2918" spans="76:137" x14ac:dyDescent="0.25">
      <c r="BX2918" s="110"/>
      <c r="CA2918" s="110"/>
      <c r="EE2918" s="108">
        <f>+IF(MID($J$10,1,10)=MID($EE$2,1,10),1,2)</f>
        <v>1</v>
      </c>
      <c r="EG2918" s="108">
        <f>+IF(MID($J$10,1,10)=MID($EE$2,1,10),1,2)</f>
        <v>1</v>
      </c>
    </row>
    <row r="2919" spans="76:137" x14ac:dyDescent="0.25">
      <c r="BX2919" s="111"/>
      <c r="CA2919" s="111"/>
      <c r="EE2919" s="108">
        <f>+IF(MID($J$12,1,8)=MID($EE$4,1,8),0,1)</f>
        <v>0</v>
      </c>
      <c r="EF2919" s="139">
        <v>40916</v>
      </c>
      <c r="EG2919" s="108">
        <f>+IF(MID($J$12,1,8)=MID($EE$4,1,8),0,1)</f>
        <v>0</v>
      </c>
    </row>
    <row r="2920" spans="76:137" x14ac:dyDescent="0.25">
      <c r="BX2920" s="110"/>
      <c r="CA2920" s="110"/>
      <c r="EE2920" s="108">
        <f>+IF(MID($J$10,1,10)=MID($EE$2,1,10),0,1)</f>
        <v>0</v>
      </c>
      <c r="EG2920" s="108">
        <f>+IF(MID($J$10,1,10)=MID($EE$2,1,10),0,1)</f>
        <v>0</v>
      </c>
    </row>
    <row r="2921" spans="76:137" x14ac:dyDescent="0.25">
      <c r="BX2921" s="110"/>
      <c r="CA2921" s="110"/>
      <c r="EE2921" s="108">
        <f>+IF(MID($J$14,1,5)=MID($EE$6,1,5),1,2)</f>
        <v>1</v>
      </c>
      <c r="EF2921" s="137" t="s">
        <v>257</v>
      </c>
      <c r="EG2921" s="108">
        <f>+IF(MID($J$14,1,5)=MID($EE$6,1,5),1,2)</f>
        <v>1</v>
      </c>
    </row>
    <row r="2922" spans="76:137" x14ac:dyDescent="0.25">
      <c r="BX2922" s="110"/>
      <c r="CA2922" s="110"/>
      <c r="EE2922" s="108">
        <f>+IF(MID($J$10,1,10)=MID($EE$2,1,10),1,2)</f>
        <v>1</v>
      </c>
      <c r="EG2922" s="108">
        <f>+IF(MID($J$10,1,10)=MID($EE$2,1,10),1,2)</f>
        <v>1</v>
      </c>
    </row>
    <row r="2923" spans="76:137" x14ac:dyDescent="0.25">
      <c r="BX2923" s="110"/>
      <c r="CA2923" s="110"/>
      <c r="EE2923" s="108">
        <f>+IF(MID($J$10,1,10)=MID($EE$2,1,10),1,2)</f>
        <v>1</v>
      </c>
      <c r="EG2923" s="108">
        <f>+IF(MID($J$10,1,10)=MID($EE$2,1,10),1,2)</f>
        <v>1</v>
      </c>
    </row>
    <row r="2924" spans="76:137" x14ac:dyDescent="0.25">
      <c r="BX2924" s="110"/>
      <c r="CA2924" s="110"/>
      <c r="EE2924" s="108">
        <f>+IF(MID($J$10,1,10)=MID($EE$2,1,10),3,1)</f>
        <v>3</v>
      </c>
      <c r="EG2924" s="108">
        <f>+IF(MID($J$10,1,10)=MID($EE$2,1,10),3,1)</f>
        <v>3</v>
      </c>
    </row>
    <row r="2925" spans="76:137" x14ac:dyDescent="0.25">
      <c r="BX2925" s="110"/>
      <c r="CA2925" s="110"/>
      <c r="EE2925" s="108">
        <f>+IF(MID($J$10,1,10)=MID($EE$2,1,10),3,1)</f>
        <v>3</v>
      </c>
      <c r="EG2925" s="108">
        <f>+IF(MID($J$10,1,10)=MID($EE$2,1,10),3,1)</f>
        <v>3</v>
      </c>
    </row>
    <row r="2926" spans="76:137" x14ac:dyDescent="0.25">
      <c r="BX2926" s="110"/>
      <c r="CA2926" s="110"/>
      <c r="EE2926" s="108">
        <f>+IF(MID($J$10,1,10)=MID($EE$2,1,10),3,1)</f>
        <v>3</v>
      </c>
      <c r="EG2926" s="108">
        <f>+IF(MID($J$10,1,10)=MID($EE$2,1,10),3,1)</f>
        <v>3</v>
      </c>
    </row>
    <row r="2927" spans="76:137" x14ac:dyDescent="0.25">
      <c r="BX2927" s="110"/>
      <c r="CA2927" s="110"/>
      <c r="EE2927" s="108">
        <f>+IF(MID($J$10,1,10)=MID($EE$2,1,10),0,1)</f>
        <v>0</v>
      </c>
      <c r="EG2927" s="108">
        <f>+IF(MID($J$10,1,10)=MID($EE$2,1,10),0,1)</f>
        <v>0</v>
      </c>
    </row>
    <row r="2928" spans="76:137" x14ac:dyDescent="0.25">
      <c r="BX2928" s="110"/>
      <c r="CA2928" s="110"/>
      <c r="EE2928" s="108">
        <f>+IF(MID($J$10,1,10)=MID($EE$2,1,10),1,2)</f>
        <v>1</v>
      </c>
      <c r="EG2928" s="108">
        <f>+IF(MID($J$10,1,10)=MID($EE$2,1,10),1,2)</f>
        <v>1</v>
      </c>
    </row>
    <row r="2929" spans="76:137" x14ac:dyDescent="0.25">
      <c r="BX2929" s="110"/>
      <c r="CA2929" s="110"/>
      <c r="EE2929" s="108">
        <f>+IF(MID($J$10,1,10)=MID($EE$2,1,10),3,1)</f>
        <v>3</v>
      </c>
      <c r="EG2929" s="108">
        <f>+IF(MID($J$10,1,10)=MID($EE$2,1,10),3,1)</f>
        <v>3</v>
      </c>
    </row>
    <row r="2930" spans="76:137" x14ac:dyDescent="0.25">
      <c r="BX2930" s="110"/>
      <c r="CA2930" s="110"/>
      <c r="EE2930" s="108">
        <f>+IF(MID($J$10,1,10)=MID($EE$2,1,10),3,1)</f>
        <v>3</v>
      </c>
      <c r="EG2930" s="108">
        <f>+IF(MID($J$10,1,10)=MID($EE$2,1,10),3,1)</f>
        <v>3</v>
      </c>
    </row>
    <row r="2931" spans="76:137" x14ac:dyDescent="0.25">
      <c r="BX2931" s="110"/>
      <c r="CA2931" s="110"/>
      <c r="EE2931" s="108">
        <f>+IF(MID($J$10,1,10)=MID($EE$2,1,10),0,1)</f>
        <v>0</v>
      </c>
      <c r="EG2931" s="108">
        <f>+IF(MID($J$10,1,10)=MID($EE$2,1,10),0,1)</f>
        <v>0</v>
      </c>
    </row>
    <row r="2932" spans="76:137" x14ac:dyDescent="0.25">
      <c r="BX2932" s="110"/>
      <c r="CA2932" s="110"/>
      <c r="EE2932" s="108">
        <f>+IF(MID($J$10,1,10)=MID($EE$2,1,10),3,1)</f>
        <v>3</v>
      </c>
      <c r="EG2932" s="108">
        <f>+IF(MID($J$10,1,10)=MID($EE$2,1,10),3,1)</f>
        <v>3</v>
      </c>
    </row>
    <row r="2933" spans="76:137" x14ac:dyDescent="0.25">
      <c r="BX2933" s="111"/>
      <c r="CA2933" s="111"/>
      <c r="EE2933" s="108">
        <f>+IF(MID($J$11,1,10)=MID($EE$3,1,10),0,1)</f>
        <v>0</v>
      </c>
      <c r="EF2933" s="139">
        <v>40947</v>
      </c>
      <c r="EG2933" s="108">
        <f>+IF(MID($J$11,1,10)=MID($EE$3,1,10),0,1)</f>
        <v>0</v>
      </c>
    </row>
    <row r="2934" spans="76:137" x14ac:dyDescent="0.25">
      <c r="BX2934" s="110"/>
      <c r="CA2934" s="110"/>
      <c r="EE2934" s="108">
        <f>+IF(MID($J$10,1,10)=MID($EE$2,1,10),3,1)</f>
        <v>3</v>
      </c>
      <c r="EG2934" s="108">
        <f>+IF(MID($J$10,1,10)=MID($EE$2,1,10),3,1)</f>
        <v>3</v>
      </c>
    </row>
    <row r="2935" spans="76:137" x14ac:dyDescent="0.25">
      <c r="BX2935" s="110"/>
      <c r="CA2935" s="110"/>
      <c r="EE2935" s="108">
        <f>+IF(MID($J$13,1,10)=MID($EE$5,1,10),2,1)</f>
        <v>2</v>
      </c>
      <c r="EF2935" s="137" t="s">
        <v>243</v>
      </c>
      <c r="EG2935" s="108">
        <f>+IF(MID($J$13,1,10)=MID($EE$5,1,10),2,1)</f>
        <v>2</v>
      </c>
    </row>
    <row r="2936" spans="76:137" x14ac:dyDescent="0.25">
      <c r="BX2936" s="110"/>
      <c r="CA2936" s="110"/>
      <c r="EE2936" s="108">
        <f>+IF(MID($J$10,1,10)=MID($EE$2,1,10),3,1)</f>
        <v>3</v>
      </c>
      <c r="EG2936" s="108">
        <f>+IF(MID($J$10,1,10)=MID($EE$2,1,10),3,1)</f>
        <v>3</v>
      </c>
    </row>
    <row r="2937" spans="76:137" x14ac:dyDescent="0.25">
      <c r="BX2937" s="110"/>
      <c r="CA2937" s="110"/>
      <c r="EE2937" s="108">
        <f>+IF(MID($J$10,1,10)=MID($EE$2,1,10),0,1)</f>
        <v>0</v>
      </c>
      <c r="EG2937" s="108">
        <f>+IF(MID($J$10,1,10)=MID($EE$2,1,10),0,1)</f>
        <v>0</v>
      </c>
    </row>
    <row r="2938" spans="76:137" x14ac:dyDescent="0.25">
      <c r="BX2938" s="110"/>
      <c r="CA2938" s="110"/>
      <c r="EE2938" s="108">
        <f>+IF(MID($J$10,1,10)=MID($EE$2,1,10),3,1)</f>
        <v>3</v>
      </c>
      <c r="EG2938" s="108">
        <f>+IF(MID($J$10,1,10)=MID($EE$2,1,10),3,1)</f>
        <v>3</v>
      </c>
    </row>
    <row r="2939" spans="76:137" x14ac:dyDescent="0.25">
      <c r="BX2939" s="110"/>
      <c r="CA2939" s="110"/>
      <c r="EE2939" s="108">
        <f>+IF(MID($J$10,1,10)=MID($EE$2,1,10),3,1)</f>
        <v>3</v>
      </c>
      <c r="EG2939" s="108">
        <f>+IF(MID($J$10,1,10)=MID($EE$2,1,10),3,1)</f>
        <v>3</v>
      </c>
    </row>
    <row r="2940" spans="76:137" x14ac:dyDescent="0.25">
      <c r="BX2940" s="110"/>
      <c r="CA2940" s="110"/>
      <c r="EE2940" s="108">
        <f>+IF(MID($J$10,1,10)=MID($EE$2,1,10),3,1)</f>
        <v>3</v>
      </c>
      <c r="EG2940" s="108">
        <f>+IF(MID($J$10,1,10)=MID($EE$2,1,10),3,1)</f>
        <v>3</v>
      </c>
    </row>
    <row r="2941" spans="76:137" x14ac:dyDescent="0.25">
      <c r="BX2941" s="110"/>
      <c r="CA2941" s="110"/>
      <c r="EE2941" s="108">
        <f>+IF(MID($J$11,1,10)=MID($EE$3,1,10),2,1)</f>
        <v>2</v>
      </c>
      <c r="EG2941" s="108">
        <f>+IF(MID($J$11,1,10)=MID($EE$3,1,10),2,1)</f>
        <v>2</v>
      </c>
    </row>
    <row r="2942" spans="76:137" x14ac:dyDescent="0.25">
      <c r="BX2942" s="110"/>
      <c r="CA2942" s="110"/>
      <c r="EE2942" s="108">
        <f>+IF(MID($J$10,1,10)=MID($EE$2,1,10),4,1)</f>
        <v>4</v>
      </c>
      <c r="EG2942" s="108">
        <f>+IF(MID($J$10,1,10)=MID($EE$2,1,10),4,1)</f>
        <v>4</v>
      </c>
    </row>
    <row r="2943" spans="76:137" x14ac:dyDescent="0.25">
      <c r="BX2943" s="110"/>
      <c r="CA2943" s="110"/>
      <c r="EE2943" s="108">
        <f>+IF(MID($J$10,1,10)=MID($EE$2,1,10),0,1)</f>
        <v>0</v>
      </c>
      <c r="EG2943" s="108">
        <f>+IF(MID($J$10,1,10)=MID($EE$2,1,10),0,1)</f>
        <v>0</v>
      </c>
    </row>
    <row r="2944" spans="76:137" x14ac:dyDescent="0.25">
      <c r="BX2944" s="110"/>
      <c r="CA2944" s="110"/>
      <c r="EE2944" s="108">
        <f>+IF(MID($J$11,1,10)=MID($EE$3,1,10),2,1)</f>
        <v>2</v>
      </c>
      <c r="EG2944" s="108">
        <f>+IF(MID($J$11,1,10)=MID($EE$3,1,10),2,1)</f>
        <v>2</v>
      </c>
    </row>
    <row r="2945" spans="76:137" x14ac:dyDescent="0.25">
      <c r="BX2945" s="110"/>
      <c r="CA2945" s="110"/>
      <c r="EE2945" s="108">
        <f>+IF(MID($J$11,1,10)=MID($EE$3,1,10),2,1)</f>
        <v>2</v>
      </c>
      <c r="EG2945" s="108">
        <f>+IF(MID($J$11,1,10)=MID($EE$3,1,10),2,1)</f>
        <v>2</v>
      </c>
    </row>
    <row r="2946" spans="76:137" x14ac:dyDescent="0.25">
      <c r="BX2946" s="110"/>
      <c r="CA2946" s="110"/>
      <c r="EE2946" s="108">
        <f>+IF(MID($J$10,1,10)=MID($EE$2,1,10),4,1)</f>
        <v>4</v>
      </c>
      <c r="EG2946" s="108">
        <f>+IF(MID($J$10,1,10)=MID($EE$2,1,10),4,1)</f>
        <v>4</v>
      </c>
    </row>
    <row r="2947" spans="76:137" x14ac:dyDescent="0.25">
      <c r="BX2947" s="110"/>
      <c r="CA2947" s="110"/>
      <c r="EE2947" s="108">
        <f>+IF(MID($J$11,1,10)=MID($EE$3,1,10),2,1)</f>
        <v>2</v>
      </c>
      <c r="EG2947" s="108">
        <f>+IF(MID($J$11,1,10)=MID($EE$3,1,10),2,1)</f>
        <v>2</v>
      </c>
    </row>
    <row r="2948" spans="76:137" x14ac:dyDescent="0.25">
      <c r="BX2948" s="110"/>
      <c r="CA2948" s="110"/>
      <c r="EE2948" s="108">
        <f>+IF(MID($J$10,1,10)=MID($EE$2,1,10),4,1)</f>
        <v>4</v>
      </c>
      <c r="EG2948" s="108">
        <f>+IF(MID($J$10,1,10)=MID($EE$2,1,10),4,1)</f>
        <v>4</v>
      </c>
    </row>
    <row r="2949" spans="76:137" x14ac:dyDescent="0.25">
      <c r="BX2949" s="110"/>
      <c r="CA2949" s="110"/>
      <c r="EE2949" s="108">
        <f>+IF(MID($J$10,1,10)=MID($EE$2,1,10),1,2)</f>
        <v>1</v>
      </c>
      <c r="EG2949" s="108">
        <f>+IF(MID($J$10,1,10)=MID($EE$2,1,10),1,2)</f>
        <v>1</v>
      </c>
    </row>
    <row r="2950" spans="76:137" x14ac:dyDescent="0.25">
      <c r="BX2950" s="110"/>
      <c r="CA2950" s="110"/>
      <c r="EE2950" s="108">
        <f>+IF(MID($J$10,1,10)=MID($EE$2,1,10),3,1)</f>
        <v>3</v>
      </c>
      <c r="EG2950" s="108">
        <f>+IF(MID($J$10,1,10)=MID($EE$2,1,10),3,1)</f>
        <v>3</v>
      </c>
    </row>
    <row r="2951" spans="76:137" x14ac:dyDescent="0.25">
      <c r="BX2951" s="110"/>
      <c r="CA2951" s="110"/>
      <c r="EE2951" s="108">
        <f>+IF(MID($J$14,1,5)=MID($EE$6,1,5),0,1)</f>
        <v>0</v>
      </c>
      <c r="EF2951" s="137">
        <v>10</v>
      </c>
      <c r="EG2951" s="108">
        <f>+IF(MID($J$14,1,5)=MID($EE$6,1,5),0,1)</f>
        <v>0</v>
      </c>
    </row>
    <row r="2952" spans="76:137" x14ac:dyDescent="0.25">
      <c r="BX2952" s="110"/>
      <c r="CA2952" s="110"/>
      <c r="EE2952" s="108">
        <f>+IF(MID($J$10,1,10)=MID($EE$2,1,10),0,1)</f>
        <v>0</v>
      </c>
      <c r="EF2952" s="137">
        <v>4</v>
      </c>
      <c r="EG2952" s="108">
        <f>+IF(MID($J$10,1,10)=MID($EE$2,1,10),0,1)</f>
        <v>0</v>
      </c>
    </row>
    <row r="2953" spans="76:137" x14ac:dyDescent="0.25">
      <c r="BX2953" s="110"/>
      <c r="CA2953" s="110"/>
      <c r="EE2953" s="108">
        <f>+IF(MID($J$10,1,10)=MID($EE$2,1,10),1,2)</f>
        <v>1</v>
      </c>
      <c r="EG2953" s="108">
        <f>+IF(MID($J$10,1,10)=MID($EE$2,1,10),1,2)</f>
        <v>1</v>
      </c>
    </row>
    <row r="2954" spans="76:137" x14ac:dyDescent="0.25">
      <c r="BX2954" s="110"/>
      <c r="CA2954" s="110"/>
      <c r="EE2954" s="108">
        <f>+IF(MID($J$10,1,10)=MID($EE$2,1,10),0,1)</f>
        <v>0</v>
      </c>
      <c r="EG2954" s="108">
        <f>+IF(MID($J$10,1,10)=MID($EE$2,1,10),0,1)</f>
        <v>0</v>
      </c>
    </row>
    <row r="2955" spans="76:137" x14ac:dyDescent="0.25">
      <c r="BX2955" s="110"/>
      <c r="CA2955" s="110"/>
      <c r="EE2955" s="108">
        <f>+IF(MID($J$10,1,10)=MID($EE$2,1,10),0,1)</f>
        <v>0</v>
      </c>
      <c r="EG2955" s="108">
        <f>+IF(MID($J$10,1,10)=MID($EE$2,1,10),0,1)</f>
        <v>0</v>
      </c>
    </row>
    <row r="2956" spans="76:137" x14ac:dyDescent="0.25">
      <c r="BX2956" s="110"/>
      <c r="CA2956" s="110"/>
      <c r="EE2956" s="108">
        <f>+IF(MID($J$10,1,10)=MID($EE$2,1,10),0,1)</f>
        <v>0</v>
      </c>
      <c r="EG2956" s="108">
        <f>+IF(MID($J$10,1,10)=MID($EE$2,1,10),0,1)</f>
        <v>0</v>
      </c>
    </row>
    <row r="2957" spans="76:137" x14ac:dyDescent="0.25">
      <c r="BX2957" s="110"/>
      <c r="CA2957" s="110"/>
      <c r="EE2957" s="108">
        <f>+IF(MID($J$10,1,10)=MID($EE$2,1,10),1,2)</f>
        <v>1</v>
      </c>
      <c r="EG2957" s="108">
        <f>+IF(MID($J$10,1,10)=MID($EE$2,1,10),1,2)</f>
        <v>1</v>
      </c>
    </row>
    <row r="2958" spans="76:137" x14ac:dyDescent="0.25">
      <c r="BX2958" s="110"/>
      <c r="CA2958" s="110"/>
      <c r="EE2958" s="108">
        <f>+IF(MID($J$10,1,10)=MID($EE$2,1,10),1,2)</f>
        <v>1</v>
      </c>
      <c r="EG2958" s="108">
        <f>+IF(MID($J$10,1,10)=MID($EE$2,1,10),1,2)</f>
        <v>1</v>
      </c>
    </row>
    <row r="2959" spans="76:137" x14ac:dyDescent="0.25">
      <c r="BX2959" s="110"/>
      <c r="CA2959" s="110"/>
      <c r="EE2959" s="108">
        <f>+IF(MID($J$10,1,10)=MID($EE$2,1,10),3,1)</f>
        <v>3</v>
      </c>
      <c r="EG2959" s="108">
        <f>+IF(MID($J$10,1,10)=MID($EE$2,1,10),3,1)</f>
        <v>3</v>
      </c>
    </row>
    <row r="2960" spans="76:137" x14ac:dyDescent="0.25">
      <c r="BX2960" s="110"/>
      <c r="CA2960" s="110"/>
      <c r="EE2960" s="108">
        <f>+IF(MID($J$10,1,10)=MID($EE$2,1,10),3,1)</f>
        <v>3</v>
      </c>
      <c r="EG2960" s="108">
        <f>+IF(MID($J$10,1,10)=MID($EE$2,1,10),3,1)</f>
        <v>3</v>
      </c>
    </row>
    <row r="2961" spans="76:137" x14ac:dyDescent="0.25">
      <c r="BX2961" s="110"/>
      <c r="CA2961" s="110"/>
      <c r="EE2961" s="108">
        <f>+IF(MID($J$10,1,10)=MID($EE$2,1,10),3,1)</f>
        <v>3</v>
      </c>
      <c r="EG2961" s="108">
        <f>+IF(MID($J$10,1,10)=MID($EE$2,1,10),3,1)</f>
        <v>3</v>
      </c>
    </row>
    <row r="2962" spans="76:137" x14ac:dyDescent="0.25">
      <c r="BX2962" s="110"/>
      <c r="CA2962" s="110"/>
      <c r="EE2962" s="108">
        <f>+IF(MID($J$10,1,10)=MID($EE$2,1,10),0,1)</f>
        <v>0</v>
      </c>
      <c r="EG2962" s="108">
        <f>+IF(MID($J$10,1,10)=MID($EE$2,1,10),0,1)</f>
        <v>0</v>
      </c>
    </row>
    <row r="2963" spans="76:137" x14ac:dyDescent="0.25">
      <c r="BX2963" s="110"/>
      <c r="CA2963" s="110"/>
      <c r="EE2963" s="108">
        <f>+IF(MID($J$10,1,10)=MID($EE$2,1,10),1,2)</f>
        <v>1</v>
      </c>
      <c r="EG2963" s="108">
        <f>+IF(MID($J$10,1,10)=MID($EE$2,1,10),1,2)</f>
        <v>1</v>
      </c>
    </row>
    <row r="2964" spans="76:137" x14ac:dyDescent="0.25">
      <c r="BX2964" s="110"/>
      <c r="CA2964" s="110"/>
      <c r="EE2964" s="108">
        <f>+IF(MID($J$10,1,10)=MID($EE$2,1,10),3,1)</f>
        <v>3</v>
      </c>
      <c r="EG2964" s="108">
        <f>+IF(MID($J$10,1,10)=MID($EE$2,1,10),3,1)</f>
        <v>3</v>
      </c>
    </row>
    <row r="2965" spans="76:137" x14ac:dyDescent="0.25">
      <c r="BX2965" s="110"/>
      <c r="CA2965" s="110"/>
      <c r="EE2965" s="108">
        <f>+IF(MID($J$10,1,10)=MID($EE$2,1,10),3,1)</f>
        <v>3</v>
      </c>
      <c r="EG2965" s="108">
        <f>+IF(MID($J$10,1,10)=MID($EE$2,1,10),3,1)</f>
        <v>3</v>
      </c>
    </row>
    <row r="2966" spans="76:137" x14ac:dyDescent="0.25">
      <c r="BX2966" s="110"/>
      <c r="CA2966" s="110"/>
      <c r="EE2966" s="108">
        <f>+IF(MID($J$10,1,10)=MID($EE$2,1,10),0,1)</f>
        <v>0</v>
      </c>
      <c r="EG2966" s="108">
        <f>+IF(MID($J$10,1,10)=MID($EE$2,1,10),0,1)</f>
        <v>0</v>
      </c>
    </row>
    <row r="2967" spans="76:137" x14ac:dyDescent="0.25">
      <c r="BX2967" s="110"/>
      <c r="CA2967" s="110"/>
      <c r="EE2967" s="108">
        <f>+IF(MID($J$10,1,10)=MID($EE$2,1,10),3,1)</f>
        <v>3</v>
      </c>
      <c r="EG2967" s="108">
        <f>+IF(MID($J$10,1,10)=MID($EE$2,1,10),3,1)</f>
        <v>3</v>
      </c>
    </row>
    <row r="2968" spans="76:137" x14ac:dyDescent="0.25">
      <c r="BX2968" s="110"/>
      <c r="CA2968" s="110"/>
      <c r="EE2968" s="108">
        <f>+IF(MID($J$10,1,10)=MID($EE$2,1,10),3,1)</f>
        <v>3</v>
      </c>
      <c r="EG2968" s="108">
        <f>+IF(MID($J$10,1,10)=MID($EE$2,1,10),3,1)</f>
        <v>3</v>
      </c>
    </row>
    <row r="2969" spans="76:137" x14ac:dyDescent="0.25">
      <c r="BX2969" s="110"/>
      <c r="CA2969" s="110"/>
      <c r="EE2969" s="108">
        <f>+IF(MID($J$10,1,10)=MID($EE$2,1,10),3,1)</f>
        <v>3</v>
      </c>
      <c r="EG2969" s="108">
        <f>+IF(MID($J$10,1,10)=MID($EE$2,1,10),3,1)</f>
        <v>3</v>
      </c>
    </row>
    <row r="2970" spans="76:137" x14ac:dyDescent="0.25">
      <c r="BX2970" s="110"/>
      <c r="CA2970" s="110"/>
      <c r="EE2970" s="108">
        <f>+IF(MID($J$10,1,10)=MID($EE$2,1,10),1,2)</f>
        <v>1</v>
      </c>
      <c r="EG2970" s="108">
        <f>+IF(MID($J$10,1,10)=MID($EE$2,1,10),1,2)</f>
        <v>1</v>
      </c>
    </row>
    <row r="2971" spans="76:137" x14ac:dyDescent="0.25">
      <c r="BX2971" s="110"/>
      <c r="CA2971" s="110"/>
      <c r="EE2971" s="108">
        <f>+IF(MID($J$11,1,10)=MID($EE$3,1,10),2,1)</f>
        <v>2</v>
      </c>
      <c r="EG2971" s="108">
        <f>+IF(MID($J$11,1,10)=MID($EE$3,1,10),2,1)</f>
        <v>2</v>
      </c>
    </row>
    <row r="2972" spans="76:137" x14ac:dyDescent="0.25">
      <c r="BX2972" s="110"/>
      <c r="CA2972" s="110"/>
      <c r="EE2972" s="108">
        <f>+IF(MID($J$10,1,10)=MID($EE$2,1,10),4,1)</f>
        <v>4</v>
      </c>
      <c r="EG2972" s="108">
        <f>+IF(MID($J$10,1,10)=MID($EE$2,1,10),4,1)</f>
        <v>4</v>
      </c>
    </row>
    <row r="2973" spans="76:137" x14ac:dyDescent="0.25">
      <c r="BX2973" s="110"/>
      <c r="CA2973" s="110"/>
      <c r="EE2973" s="108">
        <f>+IF(MID($J$10,1,10)=MID($EE$2,1,10),0,1)</f>
        <v>0</v>
      </c>
      <c r="EG2973" s="108">
        <f>+IF(MID($J$10,1,10)=MID($EE$2,1,10),0,1)</f>
        <v>0</v>
      </c>
    </row>
    <row r="2974" spans="76:137" x14ac:dyDescent="0.25">
      <c r="BX2974" s="110"/>
      <c r="CA2974" s="110"/>
      <c r="EE2974" s="108">
        <f>+IF(MID($J$12,1,8)=MID($EE$4,1,8),0,1)</f>
        <v>0</v>
      </c>
      <c r="EF2974" s="137">
        <v>10</v>
      </c>
      <c r="EG2974" s="108">
        <f>+IF(MID($J$12,1,8)=MID($EE$4,1,8),0,1)</f>
        <v>0</v>
      </c>
    </row>
    <row r="2975" spans="76:137" x14ac:dyDescent="0.25">
      <c r="BX2975" s="110"/>
      <c r="CA2975" s="110"/>
      <c r="EE2975" s="108">
        <f>+IF(MID($J$11,1,10)=MID($EE$3,1,10),2,1)</f>
        <v>2</v>
      </c>
      <c r="EG2975" s="108">
        <f>+IF(MID($J$11,1,10)=MID($EE$3,1,10),2,1)</f>
        <v>2</v>
      </c>
    </row>
    <row r="2976" spans="76:137" x14ac:dyDescent="0.25">
      <c r="BX2976" s="110"/>
      <c r="CA2976" s="110"/>
      <c r="EE2976" s="108">
        <f>+IF(MID($J$14,1,5)=MID($EE$6,1,5),0,1)</f>
        <v>0</v>
      </c>
      <c r="EF2976" s="137">
        <v>9</v>
      </c>
      <c r="EG2976" s="108">
        <f>+IF(MID($J$14,1,5)=MID($EE$6,1,5),0,1)</f>
        <v>0</v>
      </c>
    </row>
    <row r="2977" spans="76:137" x14ac:dyDescent="0.25">
      <c r="BX2977" s="110"/>
      <c r="CA2977" s="110"/>
      <c r="EE2977" s="108">
        <f>+IF(MID($J$11,1,10)=MID($EE$3,1,10),2,1)</f>
        <v>2</v>
      </c>
      <c r="EG2977" s="108">
        <f>+IF(MID($J$11,1,10)=MID($EE$3,1,10),2,1)</f>
        <v>2</v>
      </c>
    </row>
    <row r="2978" spans="76:137" x14ac:dyDescent="0.25">
      <c r="BX2978" s="110"/>
      <c r="CA2978" s="110"/>
      <c r="EE2978" s="108">
        <f>+IF(MID($J$10,1,10)=MID($EE$2,1,10),4,1)</f>
        <v>4</v>
      </c>
      <c r="EG2978" s="108">
        <f>+IF(MID($J$10,1,10)=MID($EE$2,1,10),4,1)</f>
        <v>4</v>
      </c>
    </row>
    <row r="2979" spans="76:137" x14ac:dyDescent="0.25">
      <c r="BX2979" s="110"/>
      <c r="CA2979" s="110"/>
      <c r="EE2979" s="108">
        <f>+IF(MID($J$10,1,10)=MID($EE$2,1,10),1,2)</f>
        <v>1</v>
      </c>
      <c r="EG2979" s="108">
        <f>+IF(MID($J$10,1,10)=MID($EE$2,1,10),1,2)</f>
        <v>1</v>
      </c>
    </row>
    <row r="2980" spans="76:137" x14ac:dyDescent="0.25">
      <c r="BX2980" s="110"/>
      <c r="CA2980" s="110"/>
      <c r="EE2980" s="108">
        <f>+IF(MID($J$10,1,10)=MID($EE$2,1,10),3,1)</f>
        <v>3</v>
      </c>
      <c r="EG2980" s="108">
        <f>+IF(MID($J$10,1,10)=MID($EE$2,1,10),3,1)</f>
        <v>3</v>
      </c>
    </row>
    <row r="2981" spans="76:137" x14ac:dyDescent="0.25">
      <c r="BX2981" s="110"/>
      <c r="CA2981" s="110"/>
      <c r="EE2981" s="108">
        <f>+IF(MID($J$10,1,10)=MID($EE$2,1,10),1,2)</f>
        <v>1</v>
      </c>
      <c r="EG2981" s="108">
        <f>+IF(MID($J$10,1,10)=MID($EE$2,1,10),1,2)</f>
        <v>1</v>
      </c>
    </row>
    <row r="2982" spans="76:137" x14ac:dyDescent="0.25">
      <c r="BX2982" s="110"/>
      <c r="CA2982" s="110"/>
      <c r="EE2982" s="108">
        <f>+IF(MID($J$11,1,10)=MID($EE$3,1,10),2,1)</f>
        <v>2</v>
      </c>
      <c r="EG2982" s="108">
        <f>+IF(MID($J$11,1,10)=MID($EE$3,1,10),2,1)</f>
        <v>2</v>
      </c>
    </row>
    <row r="2983" spans="76:137" x14ac:dyDescent="0.25">
      <c r="BX2983" s="110"/>
      <c r="CA2983" s="110"/>
      <c r="EE2983" s="108">
        <f>+IF(MID($J$10,1,10)=MID($EE$2,1,10),1,2)</f>
        <v>1</v>
      </c>
      <c r="EG2983" s="108">
        <f>+IF(MID($J$10,1,10)=MID($EE$2,1,10),1,2)</f>
        <v>1</v>
      </c>
    </row>
    <row r="2984" spans="76:137" x14ac:dyDescent="0.25">
      <c r="BX2984" s="110"/>
      <c r="CA2984" s="110"/>
      <c r="EE2984" s="108">
        <f>+IF(MID($J$10,1,10)=MID($EE$2,1,10),0,1)</f>
        <v>0</v>
      </c>
      <c r="EG2984" s="108">
        <f>+IF(MID($J$10,1,10)=MID($EE$2,1,10),0,1)</f>
        <v>0</v>
      </c>
    </row>
    <row r="2985" spans="76:137" x14ac:dyDescent="0.25">
      <c r="BX2985" s="110"/>
      <c r="CA2985" s="110"/>
      <c r="EE2985" s="108">
        <f>+IF(MID($J$10,1,10)=MID($EE$2,1,10),0,1)</f>
        <v>0</v>
      </c>
      <c r="EG2985" s="108">
        <f>+IF(MID($J$10,1,10)=MID($EE$2,1,10),0,1)</f>
        <v>0</v>
      </c>
    </row>
    <row r="2986" spans="76:137" x14ac:dyDescent="0.25">
      <c r="BX2986" s="110"/>
      <c r="CA2986" s="110"/>
      <c r="EE2986" s="108">
        <f>+IF(MID($J$11,1,10)=MID($EE$3,1,10),2,1)</f>
        <v>2</v>
      </c>
      <c r="EG2986" s="108">
        <f>+IF(MID($J$11,1,10)=MID($EE$3,1,10),2,1)</f>
        <v>2</v>
      </c>
    </row>
    <row r="2987" spans="76:137" x14ac:dyDescent="0.25">
      <c r="BX2987" s="110"/>
      <c r="CA2987" s="110"/>
      <c r="EE2987" s="108">
        <f>+IF(MID($J$10,1,10)=MID($EE$2,1,10),4,1)</f>
        <v>4</v>
      </c>
      <c r="EG2987" s="108">
        <f>+IF(MID($J$10,1,10)=MID($EE$2,1,10),4,1)</f>
        <v>4</v>
      </c>
    </row>
    <row r="2988" spans="76:137" x14ac:dyDescent="0.25">
      <c r="BX2988" s="110"/>
      <c r="CA2988" s="110"/>
      <c r="EE2988" s="108">
        <f>+IF(MID($J$10,1,10)=MID($EE$2,1,10),0,1)</f>
        <v>0</v>
      </c>
      <c r="EG2988" s="108">
        <f>+IF(MID($J$10,1,10)=MID($EE$2,1,10),0,1)</f>
        <v>0</v>
      </c>
    </row>
    <row r="2989" spans="76:137" x14ac:dyDescent="0.25">
      <c r="BX2989" s="110"/>
      <c r="CA2989" s="110"/>
      <c r="EE2989" s="108">
        <f>+IF(MID($J$11,1,10)=MID($EE$3,1,10),2,1)</f>
        <v>2</v>
      </c>
      <c r="EG2989" s="108">
        <f>+IF(MID($J$11,1,10)=MID($EE$3,1,10),2,1)</f>
        <v>2</v>
      </c>
    </row>
    <row r="2990" spans="76:137" x14ac:dyDescent="0.25">
      <c r="BX2990" s="110"/>
      <c r="CA2990" s="110"/>
      <c r="EE2990" s="108">
        <f>+IF(MID($J$11,1,10)=MID($EE$3,1,10),2,1)</f>
        <v>2</v>
      </c>
      <c r="EG2990" s="108">
        <f>+IF(MID($J$11,1,10)=MID($EE$3,1,10),2,1)</f>
        <v>2</v>
      </c>
    </row>
    <row r="2991" spans="76:137" x14ac:dyDescent="0.25">
      <c r="BX2991" s="110"/>
      <c r="CA2991" s="110"/>
      <c r="EE2991" s="108">
        <f>+IF(MID($J$10,1,10)=MID($EE$2,1,10),4,1)</f>
        <v>4</v>
      </c>
      <c r="EG2991" s="108">
        <f>+IF(MID($J$10,1,10)=MID($EE$2,1,10),4,1)</f>
        <v>4</v>
      </c>
    </row>
    <row r="2992" spans="76:137" x14ac:dyDescent="0.25">
      <c r="BX2992" s="110"/>
      <c r="CA2992" s="110"/>
      <c r="EE2992" s="108">
        <f>+IF(MID($J$11,1,10)=MID($EE$3,1,10),2,1)</f>
        <v>2</v>
      </c>
      <c r="EG2992" s="108">
        <f>+IF(MID($J$11,1,10)=MID($EE$3,1,10),2,1)</f>
        <v>2</v>
      </c>
    </row>
    <row r="2993" spans="76:137" x14ac:dyDescent="0.25">
      <c r="BX2993" s="110"/>
      <c r="CA2993" s="110"/>
      <c r="EE2993" s="108">
        <f>+IF(MID($J$10,1,10)=MID($EE$2,1,10),4,1)</f>
        <v>4</v>
      </c>
      <c r="EG2993" s="108">
        <f>+IF(MID($J$10,1,10)=MID($EE$2,1,10),4,1)</f>
        <v>4</v>
      </c>
    </row>
    <row r="2994" spans="76:137" x14ac:dyDescent="0.25">
      <c r="BX2994" s="110"/>
      <c r="CA2994" s="110"/>
      <c r="EE2994" s="108">
        <f>+IF(MID($J$10,1,10)=MID($EE$2,1,10),1,2)</f>
        <v>1</v>
      </c>
      <c r="EG2994" s="108">
        <f>+IF(MID($J$10,1,10)=MID($EE$2,1,10),1,2)</f>
        <v>1</v>
      </c>
    </row>
    <row r="2995" spans="76:137" x14ac:dyDescent="0.25">
      <c r="BX2995" s="110"/>
      <c r="CA2995" s="110"/>
      <c r="EE2995" s="108">
        <f>+IF(MID($J$10,1,10)=MID($EE$2,1,10),3,1)</f>
        <v>3</v>
      </c>
      <c r="EG2995" s="108">
        <f>+IF(MID($J$10,1,10)=MID($EE$2,1,10),3,1)</f>
        <v>3</v>
      </c>
    </row>
    <row r="2996" spans="76:137" x14ac:dyDescent="0.25">
      <c r="BX2996" s="110"/>
      <c r="CA2996" s="110"/>
      <c r="EE2996" s="108">
        <f>+IF(MID($J$10,1,10)=MID($EE$2,1,10),1,2)</f>
        <v>1</v>
      </c>
      <c r="EG2996" s="108">
        <f>+IF(MID($J$10,1,10)=MID($EE$2,1,10),1,2)</f>
        <v>1</v>
      </c>
    </row>
    <row r="2997" spans="76:137" x14ac:dyDescent="0.25">
      <c r="BX2997" s="110"/>
      <c r="CA2997" s="110"/>
      <c r="EE2997" s="108">
        <f>+IF(MID($J$11,1,10)=MID($EE$3,1,10),2,1)</f>
        <v>2</v>
      </c>
      <c r="EG2997" s="108">
        <f>+IF(MID($J$11,1,10)=MID($EE$3,1,10),2,1)</f>
        <v>2</v>
      </c>
    </row>
    <row r="2998" spans="76:137" x14ac:dyDescent="0.25">
      <c r="BX2998" s="110"/>
      <c r="CA2998" s="110"/>
      <c r="EE2998" s="108">
        <f>+IF(MID($J$11,1,10)=MID($EE$3,1,10),2,1)</f>
        <v>2</v>
      </c>
      <c r="EF2998" s="137" t="s">
        <v>243</v>
      </c>
      <c r="EG2998" s="108">
        <f>+IF(MID($J$11,1,10)=MID($EE$3,1,10),2,1)</f>
        <v>2</v>
      </c>
    </row>
    <row r="2999" spans="76:137" x14ac:dyDescent="0.25">
      <c r="BX2999" s="110"/>
      <c r="CA2999" s="110"/>
      <c r="EE2999" s="108">
        <f>+IF(MID($J$10,1,10)=MID($EE$2,1,10),0,1)</f>
        <v>0</v>
      </c>
      <c r="EG2999" s="108">
        <f>+IF(MID($J$10,1,10)=MID($EE$2,1,10),0,1)</f>
        <v>0</v>
      </c>
    </row>
    <row r="3000" spans="76:137" x14ac:dyDescent="0.25">
      <c r="BX3000" s="110"/>
      <c r="CA3000" s="110"/>
      <c r="EE3000" s="108">
        <f>+IF(MID($J$10,1,10)=MID($EE$2,1,10),0,1)</f>
        <v>0</v>
      </c>
      <c r="EG3000" s="108">
        <f>+IF(MID($J$10,1,10)=MID($EE$2,1,10),0,1)</f>
        <v>0</v>
      </c>
    </row>
    <row r="3001" spans="76:137" x14ac:dyDescent="0.25">
      <c r="BX3001" s="110"/>
      <c r="CA3001" s="110"/>
      <c r="EE3001" s="108">
        <f>+IF(MID($J$10,1,10)=MID($EE$2,1,10),0,1)</f>
        <v>0</v>
      </c>
      <c r="EG3001" s="108">
        <f>+IF(MID($J$10,1,10)=MID($EE$2,1,10),0,1)</f>
        <v>0</v>
      </c>
    </row>
    <row r="3002" spans="76:137" x14ac:dyDescent="0.25">
      <c r="BX3002" s="110"/>
      <c r="CA3002" s="110"/>
      <c r="EE3002" s="108">
        <f>+IF(MID($J$10,1,10)=MID($EE$2,1,10),1,2)</f>
        <v>1</v>
      </c>
      <c r="EG3002" s="108">
        <f>+IF(MID($J$10,1,10)=MID($EE$2,1,10),1,2)</f>
        <v>1</v>
      </c>
    </row>
    <row r="3003" spans="76:137" x14ac:dyDescent="0.25">
      <c r="BX3003" s="110"/>
      <c r="CA3003" s="110"/>
      <c r="EE3003" s="108">
        <f>+IF(MID($J$10,1,10)=MID($EE$2,1,10),1,2)</f>
        <v>1</v>
      </c>
      <c r="EG3003" s="108">
        <f>+IF(MID($J$10,1,10)=MID($EE$2,1,10),1,2)</f>
        <v>1</v>
      </c>
    </row>
    <row r="3004" spans="76:137" x14ac:dyDescent="0.25">
      <c r="BX3004" s="110"/>
      <c r="CA3004" s="110"/>
      <c r="EE3004" s="108">
        <f>+IF(MID($J$10,1,10)=MID($EE$2,1,10),3,1)</f>
        <v>3</v>
      </c>
      <c r="EG3004" s="108">
        <f>+IF(MID($J$10,1,10)=MID($EE$2,1,10),3,1)</f>
        <v>3</v>
      </c>
    </row>
    <row r="3005" spans="76:137" x14ac:dyDescent="0.25">
      <c r="BX3005" s="110"/>
      <c r="CA3005" s="110"/>
      <c r="EE3005" s="108">
        <f>+IF(MID($J$10,1,10)=MID($EE$2,1,10),3,1)</f>
        <v>3</v>
      </c>
      <c r="EG3005" s="108">
        <f>+IF(MID($J$10,1,10)=MID($EE$2,1,10),3,1)</f>
        <v>3</v>
      </c>
    </row>
    <row r="3006" spans="76:137" x14ac:dyDescent="0.25">
      <c r="BX3006" s="110"/>
      <c r="CA3006" s="110"/>
      <c r="EE3006" s="108">
        <f>+IF(MID($J$10,1,10)=MID($EE$2,1,10),3,1)</f>
        <v>3</v>
      </c>
      <c r="EG3006" s="108">
        <f>+IF(MID($J$10,1,10)=MID($EE$2,1,10),3,1)</f>
        <v>3</v>
      </c>
    </row>
    <row r="3007" spans="76:137" x14ac:dyDescent="0.25">
      <c r="BX3007" s="111"/>
      <c r="CA3007" s="111"/>
      <c r="EE3007" s="108">
        <f>+IF(MID($J$10,1,10)=MID($EE$2,1,10),0,1)</f>
        <v>0</v>
      </c>
      <c r="EF3007" s="139">
        <v>40947</v>
      </c>
      <c r="EG3007" s="108">
        <f>+IF(MID($J$10,1,10)=MID($EE$2,1,10),0,1)</f>
        <v>0</v>
      </c>
    </row>
    <row r="3008" spans="76:137" x14ac:dyDescent="0.25">
      <c r="BX3008" s="110"/>
      <c r="CA3008" s="110"/>
      <c r="EE3008" s="108">
        <f>+IF(MID($J$11,1,10)=MID($EE$3,1,10),0,1)</f>
        <v>0</v>
      </c>
      <c r="EF3008" s="137">
        <v>6</v>
      </c>
      <c r="EG3008" s="108">
        <f>+IF(MID($J$11,1,10)=MID($EE$3,1,10),0,1)</f>
        <v>0</v>
      </c>
    </row>
    <row r="3009" spans="76:137" x14ac:dyDescent="0.25">
      <c r="BX3009" s="110"/>
      <c r="CA3009" s="110"/>
      <c r="EE3009" s="108">
        <f>+IF(MID($J$10,1,10)=MID($EE$2,1,10),3,1)</f>
        <v>3</v>
      </c>
      <c r="EG3009" s="108">
        <f>+IF(MID($J$10,1,10)=MID($EE$2,1,10),3,1)</f>
        <v>3</v>
      </c>
    </row>
    <row r="3010" spans="76:137" x14ac:dyDescent="0.25">
      <c r="BX3010" s="110"/>
      <c r="CA3010" s="110"/>
      <c r="EE3010" s="108">
        <f>+IF(MID($J$10,1,10)=MID($EE$2,1,10),3,1)</f>
        <v>3</v>
      </c>
      <c r="EG3010" s="108">
        <f>+IF(MID($J$10,1,10)=MID($EE$2,1,10),3,1)</f>
        <v>3</v>
      </c>
    </row>
    <row r="3011" spans="76:137" x14ac:dyDescent="0.25">
      <c r="BX3011" s="110"/>
      <c r="CA3011" s="110"/>
      <c r="EE3011" s="108">
        <f>+IF(MID($J$10,1,10)=MID($EE$2,1,10),0,1)</f>
        <v>0</v>
      </c>
      <c r="EG3011" s="108">
        <f>+IF(MID($J$10,1,10)=MID($EE$2,1,10),0,1)</f>
        <v>0</v>
      </c>
    </row>
    <row r="3012" spans="76:137" x14ac:dyDescent="0.25">
      <c r="BX3012" s="110"/>
      <c r="CA3012" s="110"/>
      <c r="EE3012" s="108">
        <f>+IF(MID($J$10,1,10)=MID($EE$2,1,10),3,1)</f>
        <v>3</v>
      </c>
      <c r="EG3012" s="108">
        <f>+IF(MID($J$10,1,10)=MID($EE$2,1,10),3,1)</f>
        <v>3</v>
      </c>
    </row>
    <row r="3013" spans="76:137" x14ac:dyDescent="0.25">
      <c r="BX3013" s="110"/>
      <c r="CA3013" s="110"/>
      <c r="EE3013" s="108">
        <f>+IF(MID($J$10,1,10)=MID($EE$2,1,10),3,1)</f>
        <v>3</v>
      </c>
      <c r="EG3013" s="108">
        <f>+IF(MID($J$10,1,10)=MID($EE$2,1,10),3,1)</f>
        <v>3</v>
      </c>
    </row>
    <row r="3014" spans="76:137" x14ac:dyDescent="0.25">
      <c r="BX3014" s="110"/>
      <c r="CA3014" s="110"/>
      <c r="EE3014" s="108">
        <f>+IF(MID($J$10,1,10)=MID($EE$2,1,10),3,1)</f>
        <v>3</v>
      </c>
      <c r="EG3014" s="108">
        <f>+IF(MID($J$10,1,10)=MID($EE$2,1,10),3,1)</f>
        <v>3</v>
      </c>
    </row>
    <row r="3015" spans="76:137" x14ac:dyDescent="0.25">
      <c r="BX3015" s="110"/>
      <c r="CA3015" s="110"/>
      <c r="EE3015" s="108">
        <f>+IF(MID($J$10,1,10)=MID($EE$2,1,10),1,2)</f>
        <v>1</v>
      </c>
      <c r="EG3015" s="108">
        <f>+IF(MID($J$10,1,10)=MID($EE$2,1,10),1,2)</f>
        <v>1</v>
      </c>
    </row>
    <row r="3016" spans="76:137" x14ac:dyDescent="0.25">
      <c r="BX3016" s="111"/>
      <c r="CA3016" s="111"/>
      <c r="EE3016" s="108">
        <f>+IF(MID($J$14,1,5)=MID($EE$6,1,5),0,1)</f>
        <v>0</v>
      </c>
      <c r="EF3016" s="139">
        <v>40916</v>
      </c>
      <c r="EG3016" s="108">
        <f>+IF(MID($J$14,1,5)=MID($EE$6,1,5),0,1)</f>
        <v>0</v>
      </c>
    </row>
    <row r="3017" spans="76:137" x14ac:dyDescent="0.25">
      <c r="BX3017" s="110"/>
      <c r="CA3017" s="110"/>
      <c r="EE3017" s="108">
        <f>+IF(MID($J$10,1,10)=MID($EE$2,1,10),4,1)</f>
        <v>4</v>
      </c>
      <c r="EG3017" s="108">
        <f>+IF(MID($J$10,1,10)=MID($EE$2,1,10),4,1)</f>
        <v>4</v>
      </c>
    </row>
    <row r="3018" spans="76:137" x14ac:dyDescent="0.25">
      <c r="BX3018" s="110"/>
      <c r="CA3018" s="110"/>
      <c r="EE3018" s="108">
        <f>+IF(MID($J$11,1,10)=MID($EE$3,1,10),1,2)</f>
        <v>1</v>
      </c>
      <c r="EF3018" s="137" t="s">
        <v>228</v>
      </c>
      <c r="EG3018" s="108">
        <f>+IF(MID($J$11,1,10)=MID($EE$3,1,10),1,2)</f>
        <v>1</v>
      </c>
    </row>
    <row r="3019" spans="76:137" x14ac:dyDescent="0.25">
      <c r="BX3019" s="110"/>
      <c r="CA3019" s="110"/>
      <c r="EE3019" s="108">
        <f>+IF(MID($J$11,1,10)=MID($EE$3,1,10),2,1)</f>
        <v>2</v>
      </c>
      <c r="EG3019" s="108">
        <f>+IF(MID($J$11,1,10)=MID($EE$3,1,10),2,1)</f>
        <v>2</v>
      </c>
    </row>
    <row r="3020" spans="76:137" x14ac:dyDescent="0.25">
      <c r="BX3020" s="110"/>
      <c r="CA3020" s="110"/>
      <c r="EE3020" s="108">
        <f>+IF(MID($J$11,1,10)=MID($EE$3,1,10),2,1)</f>
        <v>2</v>
      </c>
      <c r="EG3020" s="108">
        <f>+IF(MID($J$11,1,10)=MID($EE$3,1,10),2,1)</f>
        <v>2</v>
      </c>
    </row>
    <row r="3021" spans="76:137" x14ac:dyDescent="0.25">
      <c r="BX3021" s="110"/>
      <c r="CA3021" s="110"/>
      <c r="EE3021" s="108">
        <f>+IF(MID($J$10,1,10)=MID($EE$2,1,10),4,1)</f>
        <v>4</v>
      </c>
      <c r="EG3021" s="108">
        <f>+IF(MID($J$10,1,10)=MID($EE$2,1,10),4,1)</f>
        <v>4</v>
      </c>
    </row>
    <row r="3022" spans="76:137" x14ac:dyDescent="0.25">
      <c r="BX3022" s="110"/>
      <c r="CA3022" s="110"/>
      <c r="EE3022" s="108">
        <f>+IF(MID($J$11,1,10)=MID($EE$3,1,10),2,1)</f>
        <v>2</v>
      </c>
      <c r="EG3022" s="108">
        <f>+IF(MID($J$11,1,10)=MID($EE$3,1,10),2,1)</f>
        <v>2</v>
      </c>
    </row>
    <row r="3023" spans="76:137" x14ac:dyDescent="0.25">
      <c r="BX3023" s="110"/>
      <c r="CA3023" s="110"/>
      <c r="EE3023" s="108">
        <f>+IF(MID($J$10,1,10)=MID($EE$2,1,10),4,1)</f>
        <v>4</v>
      </c>
      <c r="EG3023" s="108">
        <f>+IF(MID($J$10,1,10)=MID($EE$2,1,10),4,1)</f>
        <v>4</v>
      </c>
    </row>
    <row r="3024" spans="76:137" x14ac:dyDescent="0.25">
      <c r="BX3024" s="110"/>
      <c r="CA3024" s="110"/>
      <c r="EE3024" s="108">
        <f>+IF(MID($J$10,1,10)=MID($EE$2,1,10),1,2)</f>
        <v>1</v>
      </c>
      <c r="EG3024" s="108">
        <f>+IF(MID($J$10,1,10)=MID($EE$2,1,10),1,2)</f>
        <v>1</v>
      </c>
    </row>
    <row r="3025" spans="76:137" x14ac:dyDescent="0.25">
      <c r="BX3025" s="110"/>
      <c r="CA3025" s="110"/>
      <c r="EE3025" s="108">
        <f>+IF(MID($J$10,1,10)=MID($EE$2,1,10),3,1)</f>
        <v>3</v>
      </c>
      <c r="EG3025" s="108">
        <f>+IF(MID($J$10,1,10)=MID($EE$2,1,10),3,1)</f>
        <v>3</v>
      </c>
    </row>
    <row r="3026" spans="76:137" x14ac:dyDescent="0.25">
      <c r="BX3026" s="110"/>
      <c r="CA3026" s="110"/>
      <c r="EE3026" s="108">
        <f>+IF(MID($J$10,1,10)=MID($EE$2,1,10),1,2)</f>
        <v>1</v>
      </c>
      <c r="EG3026" s="108">
        <f>+IF(MID($J$10,1,10)=MID($EE$2,1,10),1,2)</f>
        <v>1</v>
      </c>
    </row>
    <row r="3027" spans="76:137" x14ac:dyDescent="0.25">
      <c r="BX3027" s="110"/>
      <c r="CA3027" s="110"/>
      <c r="EE3027" s="108">
        <f>+IF(MID($J$11,1,10)=MID($EE$3,1,10),2,1)</f>
        <v>2</v>
      </c>
      <c r="EG3027" s="108">
        <f>+IF(MID($J$11,1,10)=MID($EE$3,1,10),2,1)</f>
        <v>2</v>
      </c>
    </row>
    <row r="3028" spans="76:137" x14ac:dyDescent="0.25">
      <c r="BX3028" s="110"/>
      <c r="CA3028" s="110"/>
      <c r="EE3028" s="108">
        <f>+IF(MID($J$10,1,10)=MID($EE$2,1,10),1,2)</f>
        <v>1</v>
      </c>
      <c r="EG3028" s="108">
        <f>+IF(MID($J$10,1,10)=MID($EE$2,1,10),1,2)</f>
        <v>1</v>
      </c>
    </row>
    <row r="3029" spans="76:137" x14ac:dyDescent="0.25">
      <c r="BX3029" s="110"/>
      <c r="CA3029" s="110"/>
      <c r="EE3029" s="108">
        <f>+IF(MID($J$10,1,10)=MID($EE$2,1,10),0,1)</f>
        <v>0</v>
      </c>
      <c r="EG3029" s="108">
        <f>+IF(MID($J$10,1,10)=MID($EE$2,1,10),0,1)</f>
        <v>0</v>
      </c>
    </row>
    <row r="3030" spans="76:137" x14ac:dyDescent="0.25">
      <c r="BX3030" s="110"/>
      <c r="CA3030" s="110"/>
      <c r="EE3030" s="108">
        <f>+IF(MID($J$10,1,10)=MID($EE$2,1,10),0,1)</f>
        <v>0</v>
      </c>
      <c r="EG3030" s="108">
        <f>+IF(MID($J$10,1,10)=MID($EE$2,1,10),0,1)</f>
        <v>0</v>
      </c>
    </row>
    <row r="3031" spans="76:137" x14ac:dyDescent="0.25">
      <c r="BX3031" s="110"/>
      <c r="CA3031" s="110"/>
      <c r="EE3031" s="108">
        <f>+IF(MID($J$10,1,10)=MID($EE$2,1,10),0,1)</f>
        <v>0</v>
      </c>
      <c r="EG3031" s="108">
        <f>+IF(MID($J$10,1,10)=MID($EE$2,1,10),0,1)</f>
        <v>0</v>
      </c>
    </row>
    <row r="3032" spans="76:137" x14ac:dyDescent="0.25">
      <c r="BX3032" s="110"/>
      <c r="CA3032" s="110"/>
      <c r="EE3032" s="108">
        <f>+IF(MID($J$10,1,10)=MID($EE$2,1,10),1,2)</f>
        <v>1</v>
      </c>
      <c r="EG3032" s="108">
        <f>+IF(MID($J$10,1,10)=MID($EE$2,1,10),1,2)</f>
        <v>1</v>
      </c>
    </row>
    <row r="3033" spans="76:137" x14ac:dyDescent="0.25">
      <c r="BX3033" s="110"/>
      <c r="CA3033" s="110"/>
      <c r="EE3033" s="108">
        <f>+IF(MID($J$11,1,10)=MID($EE$3,1,10),0,1)</f>
        <v>0</v>
      </c>
      <c r="EF3033" s="137">
        <v>1</v>
      </c>
      <c r="EG3033" s="108">
        <f>+IF(MID($J$11,1,10)=MID($EE$3,1,10),0,1)</f>
        <v>0</v>
      </c>
    </row>
    <row r="3034" spans="76:137" x14ac:dyDescent="0.25">
      <c r="BX3034" s="110"/>
      <c r="CA3034" s="110"/>
      <c r="EE3034" s="108">
        <f>+IF(MID($J$10,1,10)=MID($EE$2,1,10),3,1)</f>
        <v>3</v>
      </c>
      <c r="EG3034" s="108">
        <f>+IF(MID($J$10,1,10)=MID($EE$2,1,10),3,1)</f>
        <v>3</v>
      </c>
    </row>
    <row r="3035" spans="76:137" x14ac:dyDescent="0.25">
      <c r="BX3035" s="110"/>
      <c r="CA3035" s="110"/>
      <c r="EE3035" s="108">
        <f>+IF(MID($J$10,1,10)=MID($EE$2,1,10),3,1)</f>
        <v>3</v>
      </c>
      <c r="EG3035" s="108">
        <f>+IF(MID($J$10,1,10)=MID($EE$2,1,10),3,1)</f>
        <v>3</v>
      </c>
    </row>
    <row r="3036" spans="76:137" x14ac:dyDescent="0.25">
      <c r="BX3036" s="110"/>
      <c r="CA3036" s="110"/>
      <c r="EE3036" s="108">
        <f>+IF(MID($J$10,1,10)=MID($EE$2,1,10),3,1)</f>
        <v>3</v>
      </c>
      <c r="EG3036" s="108">
        <f>+IF(MID($J$10,1,10)=MID($EE$2,1,10),3,1)</f>
        <v>3</v>
      </c>
    </row>
    <row r="3037" spans="76:137" x14ac:dyDescent="0.25">
      <c r="BX3037" s="110"/>
      <c r="CA3037" s="110"/>
      <c r="EE3037" s="108">
        <f>+IF(MID($J$10,1,10)=MID($EE$2,1,10),0,1)</f>
        <v>0</v>
      </c>
      <c r="EG3037" s="108">
        <f>+IF(MID($J$10,1,10)=MID($EE$2,1,10),0,1)</f>
        <v>0</v>
      </c>
    </row>
    <row r="3038" spans="76:137" x14ac:dyDescent="0.25">
      <c r="BX3038" s="110"/>
      <c r="CA3038" s="110"/>
      <c r="EE3038" s="108">
        <f>+IF(MID($J$10,1,10)=MID($EE$2,1,10),1,2)</f>
        <v>1</v>
      </c>
      <c r="EG3038" s="108">
        <f>+IF(MID($J$10,1,10)=MID($EE$2,1,10),1,2)</f>
        <v>1</v>
      </c>
    </row>
    <row r="3039" spans="76:137" x14ac:dyDescent="0.25">
      <c r="BX3039" s="110"/>
      <c r="CA3039" s="110"/>
      <c r="EE3039" s="108">
        <f>+IF(MID($J$10,1,10)=MID($EE$2,1,10),3,1)</f>
        <v>3</v>
      </c>
      <c r="EG3039" s="108">
        <f>+IF(MID($J$10,1,10)=MID($EE$2,1,10),3,1)</f>
        <v>3</v>
      </c>
    </row>
    <row r="3040" spans="76:137" x14ac:dyDescent="0.25">
      <c r="BX3040" s="110"/>
      <c r="CA3040" s="110"/>
      <c r="EE3040" s="108">
        <f>+IF(MID($J$10,1,10)=MID($EE$2,1,10),3,1)</f>
        <v>3</v>
      </c>
      <c r="EG3040" s="108">
        <f>+IF(MID($J$10,1,10)=MID($EE$2,1,10),3,1)</f>
        <v>3</v>
      </c>
    </row>
    <row r="3041" spans="76:137" x14ac:dyDescent="0.25">
      <c r="BX3041" s="110"/>
      <c r="CA3041" s="110"/>
      <c r="EE3041" s="108">
        <f>+IF(MID($J$10,1,10)=MID($EE$2,1,10),0,1)</f>
        <v>0</v>
      </c>
      <c r="EG3041" s="108">
        <f>+IF(MID($J$10,1,10)=MID($EE$2,1,10),0,1)</f>
        <v>0</v>
      </c>
    </row>
    <row r="3042" spans="76:137" x14ac:dyDescent="0.25">
      <c r="BX3042" s="110"/>
      <c r="CA3042" s="110"/>
      <c r="EE3042" s="108">
        <f>+IF(MID($J$10,1,10)=MID($EE$2,1,10),3,1)</f>
        <v>3</v>
      </c>
      <c r="EG3042" s="108">
        <f>+IF(MID($J$10,1,10)=MID($EE$2,1,10),3,1)</f>
        <v>3</v>
      </c>
    </row>
    <row r="3043" spans="76:137" x14ac:dyDescent="0.25">
      <c r="BX3043" s="111"/>
      <c r="CA3043" s="111"/>
      <c r="EE3043" s="108">
        <f>+IF(MID($J$11,1,10)=MID($EE$3,1,10),0,1)</f>
        <v>0</v>
      </c>
      <c r="EF3043" s="139">
        <v>40947</v>
      </c>
      <c r="EG3043" s="108">
        <f>+IF(MID($J$11,1,10)=MID($EE$3,1,10),0,1)</f>
        <v>0</v>
      </c>
    </row>
    <row r="3044" spans="76:137" x14ac:dyDescent="0.25">
      <c r="BX3044" s="110"/>
      <c r="CA3044" s="110"/>
      <c r="EE3044" s="108">
        <f>+IF(MID($J$12,1,8)=MID($EE$4,1,8),3,1)</f>
        <v>3</v>
      </c>
      <c r="EF3044" s="137" t="s">
        <v>258</v>
      </c>
      <c r="EG3044" s="108">
        <f>+IF(MID($J$12,1,8)=MID($EE$4,1,8),3,1)</f>
        <v>3</v>
      </c>
    </row>
    <row r="3045" spans="76:137" x14ac:dyDescent="0.25">
      <c r="BX3045" s="110"/>
      <c r="CA3045" s="110"/>
      <c r="EE3045" s="108">
        <f>+IF(MID($J$10,1,10)=MID($EE$2,1,10),1,2)</f>
        <v>1</v>
      </c>
      <c r="EG3045" s="108">
        <f>+IF(MID($J$10,1,10)=MID($EE$2,1,10),1,2)</f>
        <v>1</v>
      </c>
    </row>
    <row r="3046" spans="76:137" x14ac:dyDescent="0.25">
      <c r="BX3046" s="110"/>
      <c r="CA3046" s="110"/>
      <c r="EE3046" s="108">
        <f>+IF(MID($J$11,1,10)=MID($EE$3,1,10),2,1)</f>
        <v>2</v>
      </c>
      <c r="EG3046" s="108">
        <f>+IF(MID($J$11,1,10)=MID($EE$3,1,10),2,1)</f>
        <v>2</v>
      </c>
    </row>
    <row r="3047" spans="76:137" x14ac:dyDescent="0.25">
      <c r="BX3047" s="110"/>
      <c r="CA3047" s="110"/>
      <c r="EE3047" s="108">
        <f>+IF(MID($J$10,1,10)=MID($EE$2,1,10),4,1)</f>
        <v>4</v>
      </c>
      <c r="EG3047" s="108">
        <f>+IF(MID($J$10,1,10)=MID($EE$2,1,10),4,1)</f>
        <v>4</v>
      </c>
    </row>
    <row r="3048" spans="76:137" x14ac:dyDescent="0.25">
      <c r="BX3048" s="110"/>
      <c r="CA3048" s="110"/>
      <c r="EE3048" s="108">
        <f>+IF(MID($J$10,1,10)=MID($EE$2,1,10),0,1)</f>
        <v>0</v>
      </c>
      <c r="EG3048" s="108">
        <f>+IF(MID($J$10,1,10)=MID($EE$2,1,10),0,1)</f>
        <v>0</v>
      </c>
    </row>
    <row r="3049" spans="76:137" x14ac:dyDescent="0.25">
      <c r="BX3049" s="110"/>
      <c r="CA3049" s="110"/>
      <c r="EE3049" s="108">
        <f>+IF(MID($J$11,1,10)=MID($EE$3,1,10),2,1)</f>
        <v>2</v>
      </c>
      <c r="EG3049" s="108">
        <f>+IF(MID($J$11,1,10)=MID($EE$3,1,10),2,1)</f>
        <v>2</v>
      </c>
    </row>
    <row r="3050" spans="76:137" x14ac:dyDescent="0.25">
      <c r="BX3050" s="110"/>
      <c r="CA3050" s="110"/>
      <c r="EE3050" s="108">
        <f>+IF(MID($J$11,1,10)=MID($EE$3,1,10),2,1)</f>
        <v>2</v>
      </c>
      <c r="EG3050" s="108">
        <f>+IF(MID($J$11,1,10)=MID($EE$3,1,10),2,1)</f>
        <v>2</v>
      </c>
    </row>
    <row r="3051" spans="76:137" x14ac:dyDescent="0.25">
      <c r="BX3051" s="110"/>
      <c r="CA3051" s="110"/>
      <c r="EE3051" s="108">
        <f>+IF(MID($J$10,1,10)=MID($EE$2,1,10),4,1)</f>
        <v>4</v>
      </c>
      <c r="EG3051" s="108">
        <f>+IF(MID($J$10,1,10)=MID($EE$2,1,10),4,1)</f>
        <v>4</v>
      </c>
    </row>
    <row r="3052" spans="76:137" x14ac:dyDescent="0.25">
      <c r="BX3052" s="110"/>
      <c r="CA3052" s="110"/>
      <c r="EE3052" s="108">
        <f>+IF(MID($J$11,1,10)=MID($EE$3,1,10),2,1)</f>
        <v>2</v>
      </c>
      <c r="EG3052" s="108">
        <f>+IF(MID($J$11,1,10)=MID($EE$3,1,10),2,1)</f>
        <v>2</v>
      </c>
    </row>
    <row r="3053" spans="76:137" x14ac:dyDescent="0.25">
      <c r="BX3053" s="110"/>
      <c r="CA3053" s="110"/>
      <c r="EE3053" s="108">
        <f>+IF(MID($J$10,1,10)=MID($EE$2,1,10),4,1)</f>
        <v>4</v>
      </c>
      <c r="EG3053" s="108">
        <f>+IF(MID($J$10,1,10)=MID($EE$2,1,10),4,1)</f>
        <v>4</v>
      </c>
    </row>
    <row r="3054" spans="76:137" x14ac:dyDescent="0.25">
      <c r="BX3054" s="110"/>
      <c r="CA3054" s="110"/>
      <c r="EE3054" s="108">
        <f>+IF(MID($J$10,1,10)=MID($EE$2,1,10),1,2)</f>
        <v>1</v>
      </c>
      <c r="EG3054" s="108">
        <f>+IF(MID($J$10,1,10)=MID($EE$2,1,10),1,2)</f>
        <v>1</v>
      </c>
    </row>
    <row r="3055" spans="76:137" x14ac:dyDescent="0.25">
      <c r="BX3055" s="110"/>
      <c r="CA3055" s="110"/>
      <c r="EE3055" s="108">
        <f>+IF(MID($J$10,1,10)=MID($EE$2,1,10),3,1)</f>
        <v>3</v>
      </c>
      <c r="EG3055" s="108">
        <f>+IF(MID($J$10,1,10)=MID($EE$2,1,10),3,1)</f>
        <v>3</v>
      </c>
    </row>
    <row r="3056" spans="76:137" x14ac:dyDescent="0.25">
      <c r="BX3056" s="110"/>
      <c r="CA3056" s="110"/>
      <c r="EE3056" s="108">
        <f>+IF(MID($J$10,1,10)=MID($EE$2,1,10),1,2)</f>
        <v>1</v>
      </c>
      <c r="EG3056" s="108">
        <f>+IF(MID($J$10,1,10)=MID($EE$2,1,10),1,2)</f>
        <v>1</v>
      </c>
    </row>
    <row r="3057" spans="76:137" x14ac:dyDescent="0.25">
      <c r="BX3057" s="110"/>
      <c r="CA3057" s="110"/>
      <c r="EE3057" s="108">
        <f>+IF(MID($J$11,1,10)=MID($EE$3,1,10),2,1)</f>
        <v>2</v>
      </c>
      <c r="EG3057" s="108">
        <f>+IF(MID($J$11,1,10)=MID($EE$3,1,10),2,1)</f>
        <v>2</v>
      </c>
    </row>
    <row r="3058" spans="76:137" x14ac:dyDescent="0.25">
      <c r="BX3058" s="110"/>
      <c r="CA3058" s="110"/>
      <c r="EE3058" s="108">
        <f>+IF(MID($J$10,1,10)=MID($EE$2,1,10),1,2)</f>
        <v>1</v>
      </c>
      <c r="EG3058" s="108">
        <f>+IF(MID($J$10,1,10)=MID($EE$2,1,10),1,2)</f>
        <v>1</v>
      </c>
    </row>
    <row r="3059" spans="76:137" x14ac:dyDescent="0.25">
      <c r="BX3059" s="110"/>
      <c r="CA3059" s="110"/>
      <c r="EE3059" s="108">
        <f>+IF(MID($J$10,1,10)=MID($EE$2,1,10),0,1)</f>
        <v>0</v>
      </c>
      <c r="EG3059" s="108">
        <f>+IF(MID($J$10,1,10)=MID($EE$2,1,10),0,1)</f>
        <v>0</v>
      </c>
    </row>
    <row r="3060" spans="76:137" x14ac:dyDescent="0.25">
      <c r="BX3060" s="110"/>
      <c r="CA3060" s="110"/>
      <c r="EE3060" s="108">
        <f>+IF(MID($J$10,1,10)=MID($EE$2,1,10),0,1)</f>
        <v>0</v>
      </c>
      <c r="EG3060" s="108">
        <f>+IF(MID($J$10,1,10)=MID($EE$2,1,10),0,1)</f>
        <v>0</v>
      </c>
    </row>
    <row r="3061" spans="76:137" x14ac:dyDescent="0.25">
      <c r="BX3061" s="110"/>
      <c r="CA3061" s="110"/>
      <c r="EE3061" s="108">
        <f>+IF(MID($J$10,1,10)=MID($EE$2,1,10),0,1)</f>
        <v>0</v>
      </c>
      <c r="EG3061" s="108">
        <f>+IF(MID($J$10,1,10)=MID($EE$2,1,10),0,1)</f>
        <v>0</v>
      </c>
    </row>
    <row r="3062" spans="76:137" x14ac:dyDescent="0.25">
      <c r="BX3062" s="110"/>
      <c r="CA3062" s="110"/>
      <c r="EE3062" s="108">
        <f>+IF(MID($J$10,1,10)=MID($EE$2,1,10),1,2)</f>
        <v>1</v>
      </c>
      <c r="EG3062" s="108">
        <f>+IF(MID($J$10,1,10)=MID($EE$2,1,10),1,2)</f>
        <v>1</v>
      </c>
    </row>
    <row r="3063" spans="76:137" x14ac:dyDescent="0.25">
      <c r="BX3063" s="110"/>
      <c r="CA3063" s="110"/>
      <c r="EE3063" s="108">
        <f>+IF(MID($J$10,1,10)=MID($EE$2,1,10),1,2)</f>
        <v>1</v>
      </c>
      <c r="EG3063" s="108">
        <f>+IF(MID($J$10,1,10)=MID($EE$2,1,10),1,2)</f>
        <v>1</v>
      </c>
    </row>
    <row r="3064" spans="76:137" x14ac:dyDescent="0.25">
      <c r="BX3064" s="110"/>
      <c r="CA3064" s="110"/>
      <c r="EE3064" s="108">
        <f>+IF(MID($J$10,1,10)=MID($EE$2,1,10),3,1)</f>
        <v>3</v>
      </c>
      <c r="EG3064" s="108">
        <f>+IF(MID($J$10,1,10)=MID($EE$2,1,10),3,1)</f>
        <v>3</v>
      </c>
    </row>
    <row r="3065" spans="76:137" x14ac:dyDescent="0.25">
      <c r="BX3065" s="110"/>
      <c r="CA3065" s="110"/>
      <c r="EE3065" s="108">
        <f>+IF(MID($J$10,1,10)=MID($EE$2,1,10),3,1)</f>
        <v>3</v>
      </c>
      <c r="EG3065" s="108">
        <f>+IF(MID($J$10,1,10)=MID($EE$2,1,10),3,1)</f>
        <v>3</v>
      </c>
    </row>
    <row r="3066" spans="76:137" x14ac:dyDescent="0.25">
      <c r="BX3066" s="110"/>
      <c r="CA3066" s="110"/>
      <c r="EE3066" s="108">
        <f>+IF(MID($J$10,1,10)=MID($EE$2,1,10),3,1)</f>
        <v>3</v>
      </c>
      <c r="EG3066" s="108">
        <f>+IF(MID($J$10,1,10)=MID($EE$2,1,10),3,1)</f>
        <v>3</v>
      </c>
    </row>
    <row r="3067" spans="76:137" x14ac:dyDescent="0.25">
      <c r="BX3067" s="110"/>
      <c r="CA3067" s="110"/>
      <c r="EE3067" s="108">
        <f>+IF(MID($J$10,1,10)=MID($EE$2,1,10),0,1)</f>
        <v>0</v>
      </c>
      <c r="EG3067" s="108">
        <f>+IF(MID($J$10,1,10)=MID($EE$2,1,10),0,1)</f>
        <v>0</v>
      </c>
    </row>
    <row r="3068" spans="76:137" x14ac:dyDescent="0.25">
      <c r="BX3068" s="110"/>
      <c r="CA3068" s="110"/>
      <c r="EE3068" s="108">
        <f>+IF(MID($J$10,1,10)=MID($EE$2,1,10),1,2)</f>
        <v>1</v>
      </c>
      <c r="EG3068" s="108">
        <f>+IF(MID($J$10,1,10)=MID($EE$2,1,10),1,2)</f>
        <v>1</v>
      </c>
    </row>
    <row r="3069" spans="76:137" x14ac:dyDescent="0.25">
      <c r="BX3069" s="110"/>
      <c r="CA3069" s="110"/>
      <c r="EE3069" s="108">
        <f>+IF(MID($J$10,1,10)=MID($EE$2,1,10),3,1)</f>
        <v>3</v>
      </c>
      <c r="EG3069" s="108">
        <f>+IF(MID($J$10,1,10)=MID($EE$2,1,10),3,1)</f>
        <v>3</v>
      </c>
    </row>
    <row r="3070" spans="76:137" x14ac:dyDescent="0.25">
      <c r="BX3070" s="110"/>
      <c r="CA3070" s="110"/>
      <c r="EE3070" s="108">
        <f>+IF(MID($J$10,1,10)=MID($EE$2,1,10),3,1)</f>
        <v>3</v>
      </c>
      <c r="EG3070" s="108">
        <f>+IF(MID($J$10,1,10)=MID($EE$2,1,10),3,1)</f>
        <v>3</v>
      </c>
    </row>
    <row r="3071" spans="76:137" x14ac:dyDescent="0.25">
      <c r="BX3071" s="110"/>
      <c r="CA3071" s="110"/>
      <c r="EE3071" s="108">
        <f>+IF(MID($J$10,1,10)=MID($EE$2,1,10),0,1)</f>
        <v>0</v>
      </c>
      <c r="EG3071" s="108">
        <f>+IF(MID($J$10,1,10)=MID($EE$2,1,10),0,1)</f>
        <v>0</v>
      </c>
    </row>
    <row r="3072" spans="76:137" x14ac:dyDescent="0.25">
      <c r="BX3072" s="110"/>
      <c r="CA3072" s="110"/>
      <c r="EE3072" s="108">
        <f>+IF(MID($J$10,1,10)=MID($EE$2,1,10),3,1)</f>
        <v>3</v>
      </c>
      <c r="EG3072" s="108">
        <f>+IF(MID($J$10,1,10)=MID($EE$2,1,10),3,1)</f>
        <v>3</v>
      </c>
    </row>
    <row r="3073" spans="76:137" x14ac:dyDescent="0.25">
      <c r="BX3073" s="110"/>
      <c r="CA3073" s="110"/>
      <c r="EE3073" s="108">
        <f>+IF(MID($J$10,1,10)=MID($EE$2,1,10),3,1)</f>
        <v>3</v>
      </c>
      <c r="EG3073" s="108">
        <f>+IF(MID($J$10,1,10)=MID($EE$2,1,10),3,1)</f>
        <v>3</v>
      </c>
    </row>
    <row r="3074" spans="76:137" x14ac:dyDescent="0.25">
      <c r="BX3074" s="110"/>
      <c r="CA3074" s="110"/>
      <c r="EE3074" s="108">
        <f>+IF(MID($J$10,1,10)=MID($EE$2,1,10),3,1)</f>
        <v>3</v>
      </c>
      <c r="EG3074" s="108">
        <f>+IF(MID($J$10,1,10)=MID($EE$2,1,10),3,1)</f>
        <v>3</v>
      </c>
    </row>
    <row r="3075" spans="76:137" x14ac:dyDescent="0.25">
      <c r="BX3075" s="110"/>
      <c r="CA3075" s="110"/>
      <c r="EE3075" s="108">
        <f>+IF(MID($J$10,1,10)=MID($EE$2,1,10),1,2)</f>
        <v>1</v>
      </c>
      <c r="EG3075" s="108">
        <f>+IF(MID($J$10,1,10)=MID($EE$2,1,10),1,2)</f>
        <v>1</v>
      </c>
    </row>
    <row r="3076" spans="76:137" x14ac:dyDescent="0.25">
      <c r="BX3076" s="110"/>
      <c r="CA3076" s="110"/>
      <c r="EE3076" s="108">
        <f>+IF(MID($J$11,1,10)=MID($EE$3,1,10),2,1)</f>
        <v>2</v>
      </c>
      <c r="EG3076" s="108">
        <f>+IF(MID($J$11,1,10)=MID($EE$3,1,10),2,1)</f>
        <v>2</v>
      </c>
    </row>
    <row r="3077" spans="76:137" x14ac:dyDescent="0.25">
      <c r="BX3077" s="110"/>
      <c r="CA3077" s="110"/>
      <c r="EE3077" s="108">
        <f>+IF(MID($J$10,1,10)=MID($EE$2,1,10),4,1)</f>
        <v>4</v>
      </c>
      <c r="EG3077" s="108">
        <f>+IF(MID($J$10,1,10)=MID($EE$2,1,10),4,1)</f>
        <v>4</v>
      </c>
    </row>
    <row r="3078" spans="76:137" x14ac:dyDescent="0.25">
      <c r="BX3078" s="110"/>
      <c r="CA3078" s="110"/>
      <c r="EE3078" s="108">
        <f>+IF(MID($J$10,1,10)=MID($EE$2,1,10),0,1)</f>
        <v>0</v>
      </c>
      <c r="EG3078" s="108">
        <f>+IF(MID($J$10,1,10)=MID($EE$2,1,10),0,1)</f>
        <v>0</v>
      </c>
    </row>
    <row r="3079" spans="76:137" x14ac:dyDescent="0.25">
      <c r="BX3079" s="110"/>
      <c r="CA3079" s="110"/>
      <c r="EE3079" s="108">
        <f>+IF(MID($J$11,1,10)=MID($EE$3,1,10),2,1)</f>
        <v>2</v>
      </c>
      <c r="EG3079" s="108">
        <f>+IF(MID($J$11,1,10)=MID($EE$3,1,10),2,1)</f>
        <v>2</v>
      </c>
    </row>
    <row r="3080" spans="76:137" x14ac:dyDescent="0.25">
      <c r="BX3080" s="110"/>
      <c r="CA3080" s="110"/>
      <c r="EE3080" s="108">
        <f>+IF(MID($J$11,1,10)=MID($EE$3,1,10),2,1)</f>
        <v>2</v>
      </c>
      <c r="EG3080" s="108">
        <f>+IF(MID($J$11,1,10)=MID($EE$3,1,10),2,1)</f>
        <v>2</v>
      </c>
    </row>
    <row r="3081" spans="76:137" x14ac:dyDescent="0.25">
      <c r="BX3081" s="110"/>
      <c r="CA3081" s="110"/>
      <c r="EE3081" s="108">
        <f>+IF(MID($J$10,1,10)=MID($EE$2,1,10),4,1)</f>
        <v>4</v>
      </c>
      <c r="EG3081" s="108">
        <f>+IF(MID($J$10,1,10)=MID($EE$2,1,10),4,1)</f>
        <v>4</v>
      </c>
    </row>
    <row r="3082" spans="76:137" x14ac:dyDescent="0.25">
      <c r="BX3082" s="110"/>
      <c r="CA3082" s="110"/>
      <c r="EE3082" s="108">
        <f>+IF(MID($J$11,1,10)=MID($EE$3,1,10),2,1)</f>
        <v>2</v>
      </c>
      <c r="EG3082" s="108">
        <f>+IF(MID($J$11,1,10)=MID($EE$3,1,10),2,1)</f>
        <v>2</v>
      </c>
    </row>
    <row r="3083" spans="76:137" x14ac:dyDescent="0.25">
      <c r="BX3083" s="110"/>
      <c r="CA3083" s="110"/>
      <c r="EE3083" s="108">
        <f>+IF(MID($J$10,1,10)=MID($EE$2,1,10),4,1)</f>
        <v>4</v>
      </c>
      <c r="EG3083" s="108">
        <f>+IF(MID($J$10,1,10)=MID($EE$2,1,10),4,1)</f>
        <v>4</v>
      </c>
    </row>
    <row r="3084" spans="76:137" x14ac:dyDescent="0.25">
      <c r="BX3084" s="110"/>
      <c r="CA3084" s="110"/>
      <c r="EE3084" s="108">
        <f>+IF(MID($J$10,1,10)=MID($EE$2,1,10),1,2)</f>
        <v>1</v>
      </c>
      <c r="EG3084" s="108">
        <f>+IF(MID($J$10,1,10)=MID($EE$2,1,10),1,2)</f>
        <v>1</v>
      </c>
    </row>
    <row r="3085" spans="76:137" x14ac:dyDescent="0.25">
      <c r="BX3085" s="110"/>
      <c r="CA3085" s="110"/>
      <c r="EE3085" s="108">
        <f>+IF(MID($J$10,1,10)=MID($EE$2,1,10),3,1)</f>
        <v>3</v>
      </c>
      <c r="EG3085" s="108">
        <f>+IF(MID($J$10,1,10)=MID($EE$2,1,10),3,1)</f>
        <v>3</v>
      </c>
    </row>
    <row r="3086" spans="76:137" x14ac:dyDescent="0.25">
      <c r="BX3086" s="110"/>
      <c r="CA3086" s="110"/>
      <c r="EE3086" s="108">
        <f>+IF(MID($J$10,1,10)=MID($EE$2,1,10),1,2)</f>
        <v>1</v>
      </c>
      <c r="EG3086" s="108">
        <f>+IF(MID($J$10,1,10)=MID($EE$2,1,10),1,2)</f>
        <v>1</v>
      </c>
    </row>
    <row r="3087" spans="76:137" x14ac:dyDescent="0.25">
      <c r="BX3087" s="110"/>
      <c r="CA3087" s="110"/>
      <c r="EE3087" s="108">
        <f>+IF(MID($J$11,1,10)=MID($EE$3,1,10),2,1)</f>
        <v>2</v>
      </c>
      <c r="EG3087" s="108">
        <f>+IF(MID($J$11,1,10)=MID($EE$3,1,10),2,1)</f>
        <v>2</v>
      </c>
    </row>
    <row r="3088" spans="76:137" x14ac:dyDescent="0.25">
      <c r="BX3088" s="110"/>
      <c r="CA3088" s="110"/>
      <c r="EE3088" s="108">
        <f>+IF(MID($J$10,1,10)=MID($EE$2,1,10),1,2)</f>
        <v>1</v>
      </c>
      <c r="EG3088" s="108">
        <f>+IF(MID($J$10,1,10)=MID($EE$2,1,10),1,2)</f>
        <v>1</v>
      </c>
    </row>
    <row r="3089" spans="76:137" x14ac:dyDescent="0.25">
      <c r="BX3089" s="110"/>
      <c r="CA3089" s="110"/>
      <c r="EE3089" s="108">
        <f>+IF(MID($J$10,1,10)=MID($EE$2,1,10),0,1)</f>
        <v>0</v>
      </c>
      <c r="EG3089" s="108">
        <f>+IF(MID($J$10,1,10)=MID($EE$2,1,10),0,1)</f>
        <v>0</v>
      </c>
    </row>
    <row r="3090" spans="76:137" x14ac:dyDescent="0.25">
      <c r="BX3090" s="110"/>
      <c r="CA3090" s="110"/>
      <c r="EE3090" s="108">
        <f>+IF(MID($J$13,1,10)=MID($EE$5,1,10),0,1)</f>
        <v>0</v>
      </c>
      <c r="EF3090" s="137">
        <v>2</v>
      </c>
      <c r="EG3090" s="108">
        <f>+IF(MID($J$13,1,10)=MID($EE$5,1,10),0,1)</f>
        <v>0</v>
      </c>
    </row>
    <row r="3091" spans="76:137" x14ac:dyDescent="0.25">
      <c r="BX3091" s="110"/>
      <c r="CA3091" s="110"/>
      <c r="EE3091" s="108">
        <f>+IF(MID($J$14,1,5)=MID($EE$6,1,5),1,2)</f>
        <v>1</v>
      </c>
      <c r="EF3091" s="137" t="s">
        <v>257</v>
      </c>
      <c r="EG3091" s="108">
        <f>+IF(MID($J$14,1,5)=MID($EE$6,1,5),1,2)</f>
        <v>1</v>
      </c>
    </row>
    <row r="3092" spans="76:137" x14ac:dyDescent="0.25">
      <c r="BX3092" s="110"/>
      <c r="CA3092" s="110"/>
      <c r="EE3092" s="108">
        <f>+IF(MID($J$10,1,10)=MID($EE$2,1,10),1,2)</f>
        <v>1</v>
      </c>
      <c r="EG3092" s="108">
        <f>+IF(MID($J$10,1,10)=MID($EE$2,1,10),1,2)</f>
        <v>1</v>
      </c>
    </row>
    <row r="3093" spans="76:137" x14ac:dyDescent="0.25">
      <c r="BX3093" s="110"/>
      <c r="CA3093" s="110"/>
      <c r="EE3093" s="108">
        <f>+IF(MID($J$11,1,10)=MID($EE$3,1,10),2,1)</f>
        <v>2</v>
      </c>
      <c r="EG3093" s="108">
        <f>+IF(MID($J$11,1,10)=MID($EE$3,1,10),2,1)</f>
        <v>2</v>
      </c>
    </row>
    <row r="3094" spans="76:137" x14ac:dyDescent="0.25">
      <c r="BX3094" s="110"/>
      <c r="CA3094" s="110"/>
      <c r="EE3094" s="108">
        <f>+IF(MID($J$10,1,10)=MID($EE$2,1,10),4,1)</f>
        <v>4</v>
      </c>
      <c r="EG3094" s="108">
        <f>+IF(MID($J$10,1,10)=MID($EE$2,1,10),4,1)</f>
        <v>4</v>
      </c>
    </row>
    <row r="3095" spans="76:137" x14ac:dyDescent="0.25">
      <c r="BX3095" s="110"/>
      <c r="CA3095" s="110"/>
      <c r="EE3095" s="108">
        <f>+IF(MID($J$10,1,10)=MID($EE$2,1,10),0,1)</f>
        <v>0</v>
      </c>
      <c r="EG3095" s="108">
        <f>+IF(MID($J$10,1,10)=MID($EE$2,1,10),0,1)</f>
        <v>0</v>
      </c>
    </row>
    <row r="3096" spans="76:137" x14ac:dyDescent="0.25">
      <c r="BX3096" s="110"/>
      <c r="CA3096" s="110"/>
      <c r="EE3096" s="108">
        <f>+IF(MID($J$11,1,10)=MID($EE$3,1,10),2,1)</f>
        <v>2</v>
      </c>
      <c r="EG3096" s="108">
        <f>+IF(MID($J$11,1,10)=MID($EE$3,1,10),2,1)</f>
        <v>2</v>
      </c>
    </row>
    <row r="3097" spans="76:137" x14ac:dyDescent="0.25">
      <c r="BX3097" s="110"/>
      <c r="CA3097" s="110"/>
      <c r="EE3097" s="108">
        <f>+IF(MID($J$11,1,10)=MID($EE$3,1,10),2,1)</f>
        <v>2</v>
      </c>
      <c r="EG3097" s="108">
        <f>+IF(MID($J$11,1,10)=MID($EE$3,1,10),2,1)</f>
        <v>2</v>
      </c>
    </row>
    <row r="3098" spans="76:137" x14ac:dyDescent="0.25">
      <c r="BX3098" s="110"/>
      <c r="CA3098" s="110"/>
      <c r="EE3098" s="108">
        <f>+IF(MID($J$10,1,10)=MID($EE$2,1,10),4,1)</f>
        <v>4</v>
      </c>
      <c r="EG3098" s="108">
        <f>+IF(MID($J$10,1,10)=MID($EE$2,1,10),4,1)</f>
        <v>4</v>
      </c>
    </row>
    <row r="3099" spans="76:137" x14ac:dyDescent="0.25">
      <c r="BX3099" s="110"/>
      <c r="CA3099" s="110"/>
      <c r="EE3099" s="108">
        <f>+IF(MID($J$11,1,10)=MID($EE$3,1,10),2,1)</f>
        <v>2</v>
      </c>
      <c r="EG3099" s="108">
        <f>+IF(MID($J$11,1,10)=MID($EE$3,1,10),2,1)</f>
        <v>2</v>
      </c>
    </row>
    <row r="3100" spans="76:137" x14ac:dyDescent="0.25">
      <c r="BX3100" s="110"/>
      <c r="CA3100" s="110"/>
      <c r="EE3100" s="108">
        <f>+IF(MID($J$10,1,10)=MID($EE$2,1,10),4,1)</f>
        <v>4</v>
      </c>
      <c r="EG3100" s="108">
        <f>+IF(MID($J$10,1,10)=MID($EE$2,1,10),4,1)</f>
        <v>4</v>
      </c>
    </row>
    <row r="3101" spans="76:137" x14ac:dyDescent="0.25">
      <c r="BX3101" s="110"/>
      <c r="CA3101" s="110"/>
      <c r="EE3101" s="108">
        <f>+IF(MID($J$10,1,10)=MID($EE$2,1,10),1,2)</f>
        <v>1</v>
      </c>
      <c r="EG3101" s="108">
        <f>+IF(MID($J$10,1,10)=MID($EE$2,1,10),1,2)</f>
        <v>1</v>
      </c>
    </row>
    <row r="3102" spans="76:137" x14ac:dyDescent="0.25">
      <c r="BX3102" s="110"/>
      <c r="CA3102" s="110"/>
      <c r="EE3102" s="108">
        <f>+IF(MID($J$10,1,10)=MID($EE$2,1,10),3,1)</f>
        <v>3</v>
      </c>
      <c r="EG3102" s="108">
        <f>+IF(MID($J$10,1,10)=MID($EE$2,1,10),3,1)</f>
        <v>3</v>
      </c>
    </row>
    <row r="3103" spans="76:137" x14ac:dyDescent="0.25">
      <c r="BX3103" s="110"/>
      <c r="CA3103" s="110"/>
      <c r="EE3103" s="108">
        <f>+IF(MID($J$10,1,10)=MID($EE$2,1,10),1,2)</f>
        <v>1</v>
      </c>
      <c r="EG3103" s="108">
        <f>+IF(MID($J$10,1,10)=MID($EE$2,1,10),1,2)</f>
        <v>1</v>
      </c>
    </row>
    <row r="3104" spans="76:137" x14ac:dyDescent="0.25">
      <c r="BX3104" s="110"/>
      <c r="CA3104" s="110"/>
      <c r="EE3104" s="108">
        <f>+IF(MID($J$11,1,10)=MID($EE$3,1,10),2,1)</f>
        <v>2</v>
      </c>
      <c r="EG3104" s="108">
        <f>+IF(MID($J$11,1,10)=MID($EE$3,1,10),2,1)</f>
        <v>2</v>
      </c>
    </row>
    <row r="3105" spans="76:137" x14ac:dyDescent="0.25">
      <c r="BX3105" s="110"/>
      <c r="CA3105" s="110"/>
      <c r="EE3105" s="108">
        <f>+IF(MID($J$10,1,10)=MID($EE$2,1,10),1,2)</f>
        <v>1</v>
      </c>
      <c r="EG3105" s="108">
        <f>+IF(MID($J$10,1,10)=MID($EE$2,1,10),1,2)</f>
        <v>1</v>
      </c>
    </row>
    <row r="3106" spans="76:137" x14ac:dyDescent="0.25">
      <c r="BX3106" s="110"/>
      <c r="CA3106" s="110"/>
      <c r="EE3106" s="108">
        <f>+IF(MID($J$10,1,10)=MID($EE$2,1,10),0,1)</f>
        <v>0</v>
      </c>
      <c r="EG3106" s="108">
        <f>+IF(MID($J$10,1,10)=MID($EE$2,1,10),0,1)</f>
        <v>0</v>
      </c>
    </row>
    <row r="3107" spans="76:137" x14ac:dyDescent="0.25">
      <c r="BX3107" s="110"/>
      <c r="CA3107" s="110"/>
      <c r="EE3107" s="108">
        <f>+IF(MID($J$10,1,10)=MID($EE$2,1,10),0,1)</f>
        <v>0</v>
      </c>
      <c r="EG3107" s="108">
        <f>+IF(MID($J$10,1,10)=MID($EE$2,1,10),0,1)</f>
        <v>0</v>
      </c>
    </row>
    <row r="3108" spans="76:137" x14ac:dyDescent="0.25">
      <c r="BX3108" s="110"/>
      <c r="CA3108" s="110"/>
      <c r="EE3108" s="108">
        <f>+IF(MID($J$10,1,10)=MID($EE$2,1,10),0,1)</f>
        <v>0</v>
      </c>
      <c r="EG3108" s="108">
        <f>+IF(MID($J$10,1,10)=MID($EE$2,1,10),0,1)</f>
        <v>0</v>
      </c>
    </row>
    <row r="3109" spans="76:137" x14ac:dyDescent="0.25">
      <c r="BX3109" s="110"/>
      <c r="CA3109" s="110"/>
      <c r="EE3109" s="108">
        <f>+IF(MID($J$10,1,10)=MID($EE$2,1,10),1,2)</f>
        <v>1</v>
      </c>
      <c r="EG3109" s="108">
        <f>+IF(MID($J$10,1,10)=MID($EE$2,1,10),1,2)</f>
        <v>1</v>
      </c>
    </row>
    <row r="3110" spans="76:137" x14ac:dyDescent="0.25">
      <c r="BX3110" s="110"/>
      <c r="CA3110" s="110"/>
      <c r="EE3110" s="108">
        <f>+IF(MID($J$10,1,10)=MID($EE$2,1,10),1,2)</f>
        <v>1</v>
      </c>
      <c r="EG3110" s="108">
        <f>+IF(MID($J$10,1,10)=MID($EE$2,1,10),1,2)</f>
        <v>1</v>
      </c>
    </row>
    <row r="3111" spans="76:137" x14ac:dyDescent="0.25">
      <c r="BX3111" s="110"/>
      <c r="CA3111" s="110"/>
      <c r="EE3111" s="108">
        <f>+IF(MID($J$10,1,10)=MID($EE$2,1,10),3,1)</f>
        <v>3</v>
      </c>
      <c r="EG3111" s="108">
        <f>+IF(MID($J$10,1,10)=MID($EE$2,1,10),3,1)</f>
        <v>3</v>
      </c>
    </row>
    <row r="3112" spans="76:137" x14ac:dyDescent="0.25">
      <c r="BX3112" s="110"/>
      <c r="CA3112" s="110"/>
      <c r="EE3112" s="108">
        <f>+IF(MID($J$10,1,10)=MID($EE$2,1,10),3,1)</f>
        <v>3</v>
      </c>
      <c r="EG3112" s="108">
        <f>+IF(MID($J$10,1,10)=MID($EE$2,1,10),3,1)</f>
        <v>3</v>
      </c>
    </row>
    <row r="3113" spans="76:137" x14ac:dyDescent="0.25">
      <c r="BX3113" s="110"/>
      <c r="CA3113" s="110"/>
      <c r="EE3113" s="108">
        <f>+IF(MID($J$10,1,10)=MID($EE$2,1,10),3,1)</f>
        <v>3</v>
      </c>
      <c r="EG3113" s="108">
        <f>+IF(MID($J$10,1,10)=MID($EE$2,1,10),3,1)</f>
        <v>3</v>
      </c>
    </row>
    <row r="3114" spans="76:137" x14ac:dyDescent="0.25">
      <c r="BX3114" s="110"/>
      <c r="CA3114" s="110"/>
      <c r="EE3114" s="108">
        <f>+IF(MID($J$12,1,8)=MID($EE$4,1,8),3,1)</f>
        <v>3</v>
      </c>
      <c r="EF3114" s="137" t="s">
        <v>249</v>
      </c>
      <c r="EG3114" s="108">
        <f>+IF(MID($J$12,1,8)=MID($EE$4,1,8),3,1)</f>
        <v>3</v>
      </c>
    </row>
    <row r="3115" spans="76:137" x14ac:dyDescent="0.25">
      <c r="BX3115" s="110"/>
      <c r="CA3115" s="110"/>
      <c r="EE3115" s="108">
        <f>+IF(MID($J$10,1,10)=MID($EE$2,1,10),1,2)</f>
        <v>1</v>
      </c>
      <c r="EG3115" s="108">
        <f>+IF(MID($J$10,1,10)=MID($EE$2,1,10),1,2)</f>
        <v>1</v>
      </c>
    </row>
    <row r="3116" spans="76:137" x14ac:dyDescent="0.25">
      <c r="BX3116" s="110"/>
      <c r="CA3116" s="110"/>
      <c r="EE3116" s="108">
        <f>+IF(MID($J$10,1,10)=MID($EE$2,1,10),3,1)</f>
        <v>3</v>
      </c>
      <c r="EG3116" s="108">
        <f>+IF(MID($J$10,1,10)=MID($EE$2,1,10),3,1)</f>
        <v>3</v>
      </c>
    </row>
    <row r="3117" spans="76:137" x14ac:dyDescent="0.25">
      <c r="BX3117" s="110"/>
      <c r="CA3117" s="110"/>
      <c r="EE3117" s="108">
        <f>+IF(MID($J$10,1,10)=MID($EE$2,1,10),3,1)</f>
        <v>3</v>
      </c>
      <c r="EG3117" s="108">
        <f>+IF(MID($J$10,1,10)=MID($EE$2,1,10),3,1)</f>
        <v>3</v>
      </c>
    </row>
    <row r="3118" spans="76:137" x14ac:dyDescent="0.25">
      <c r="BX3118" s="110"/>
      <c r="CA3118" s="110"/>
      <c r="EE3118" s="108">
        <f>+IF(MID($J$10,1,10)=MID($EE$2,1,10),0,1)</f>
        <v>0</v>
      </c>
      <c r="EG3118" s="108">
        <f>+IF(MID($J$10,1,10)=MID($EE$2,1,10),0,1)</f>
        <v>0</v>
      </c>
    </row>
    <row r="3119" spans="76:137" x14ac:dyDescent="0.25">
      <c r="BX3119" s="110"/>
      <c r="CA3119" s="110"/>
      <c r="EE3119" s="108">
        <f>+IF(MID($J$10,1,10)=MID($EE$2,1,10),3,1)</f>
        <v>3</v>
      </c>
      <c r="EG3119" s="108">
        <f>+IF(MID($J$10,1,10)=MID($EE$2,1,10),3,1)</f>
        <v>3</v>
      </c>
    </row>
    <row r="3120" spans="76:137" x14ac:dyDescent="0.25">
      <c r="BX3120" s="110"/>
      <c r="CA3120" s="110"/>
      <c r="EE3120" s="108">
        <f>+IF(MID($J$10,1,10)=MID($EE$2,1,10),3,1)</f>
        <v>3</v>
      </c>
      <c r="EG3120" s="108">
        <f>+IF(MID($J$10,1,10)=MID($EE$2,1,10),3,1)</f>
        <v>3</v>
      </c>
    </row>
    <row r="3121" spans="76:137" x14ac:dyDescent="0.25">
      <c r="BX3121" s="110"/>
      <c r="CA3121" s="110"/>
      <c r="EE3121" s="108">
        <f>+IF(MID($J$10,1,10)=MID($EE$2,1,10),3,1)</f>
        <v>3</v>
      </c>
      <c r="EG3121" s="108">
        <f>+IF(MID($J$10,1,10)=MID($EE$2,1,10),3,1)</f>
        <v>3</v>
      </c>
    </row>
    <row r="3122" spans="76:137" x14ac:dyDescent="0.25">
      <c r="BX3122" s="110"/>
      <c r="CA3122" s="110"/>
      <c r="EE3122" s="108">
        <f>+IF(MID($J$10,1,10)=MID($EE$2,1,10),1,2)</f>
        <v>1</v>
      </c>
      <c r="EG3122" s="108">
        <f>+IF(MID($J$10,1,10)=MID($EE$2,1,10),1,2)</f>
        <v>1</v>
      </c>
    </row>
    <row r="3123" spans="76:137" x14ac:dyDescent="0.25">
      <c r="BX3123" s="110"/>
      <c r="CA3123" s="110"/>
      <c r="EE3123" s="108">
        <f>+IF(MID($J$11,1,10)=MID($EE$3,1,10),2,1)</f>
        <v>2</v>
      </c>
      <c r="EG3123" s="108">
        <f>+IF(MID($J$11,1,10)=MID($EE$3,1,10),2,1)</f>
        <v>2</v>
      </c>
    </row>
    <row r="3124" spans="76:137" x14ac:dyDescent="0.25">
      <c r="BX3124" s="110"/>
      <c r="CA3124" s="110"/>
      <c r="EE3124" s="108">
        <f>+IF(MID($J$10,1,10)=MID($EE$2,1,10),4,1)</f>
        <v>4</v>
      </c>
      <c r="EG3124" s="108">
        <f>+IF(MID($J$10,1,10)=MID($EE$2,1,10),4,1)</f>
        <v>4</v>
      </c>
    </row>
    <row r="3125" spans="76:137" x14ac:dyDescent="0.25">
      <c r="BX3125" s="110"/>
      <c r="CA3125" s="110"/>
      <c r="EE3125" s="108">
        <f>+IF(MID($J$10,1,10)=MID($EE$2,1,10),0,1)</f>
        <v>0</v>
      </c>
      <c r="EG3125" s="108">
        <f>+IF(MID($J$10,1,10)=MID($EE$2,1,10),0,1)</f>
        <v>0</v>
      </c>
    </row>
    <row r="3126" spans="76:137" x14ac:dyDescent="0.25">
      <c r="BX3126" s="110"/>
      <c r="CA3126" s="110"/>
      <c r="EE3126" s="108">
        <f>+IF(MID($J$11,1,10)=MID($EE$3,1,10),2,1)</f>
        <v>2</v>
      </c>
      <c r="EG3126" s="108">
        <f>+IF(MID($J$11,1,10)=MID($EE$3,1,10),2,1)</f>
        <v>2</v>
      </c>
    </row>
    <row r="3127" spans="76:137" x14ac:dyDescent="0.25">
      <c r="BX3127" s="110"/>
      <c r="CA3127" s="110"/>
      <c r="EE3127" s="108">
        <f>+IF(MID($J$11,1,10)=MID($EE$3,1,10),2,1)</f>
        <v>2</v>
      </c>
      <c r="EG3127" s="108">
        <f>+IF(MID($J$11,1,10)=MID($EE$3,1,10),2,1)</f>
        <v>2</v>
      </c>
    </row>
    <row r="3128" spans="76:137" x14ac:dyDescent="0.25">
      <c r="BX3128" s="110"/>
      <c r="CA3128" s="110"/>
      <c r="EE3128" s="108">
        <f>+IF(MID($J$10,1,10)=MID($EE$2,1,10),4,1)</f>
        <v>4</v>
      </c>
      <c r="EG3128" s="108">
        <f>+IF(MID($J$10,1,10)=MID($EE$2,1,10),4,1)</f>
        <v>4</v>
      </c>
    </row>
    <row r="3129" spans="76:137" x14ac:dyDescent="0.25">
      <c r="BX3129" s="110"/>
      <c r="CA3129" s="110"/>
      <c r="EE3129" s="108">
        <f>+IF(MID($J$11,1,10)=MID($EE$3,1,10),2,1)</f>
        <v>2</v>
      </c>
      <c r="EG3129" s="108">
        <f>+IF(MID($J$11,1,10)=MID($EE$3,1,10),2,1)</f>
        <v>2</v>
      </c>
    </row>
    <row r="3130" spans="76:137" x14ac:dyDescent="0.25">
      <c r="BX3130" s="110"/>
      <c r="CA3130" s="110"/>
      <c r="EE3130" s="108">
        <f>+IF(MID($J$10,1,10)=MID($EE$2,1,10),4,1)</f>
        <v>4</v>
      </c>
      <c r="EG3130" s="108">
        <f>+IF(MID($J$10,1,10)=MID($EE$2,1,10),4,1)</f>
        <v>4</v>
      </c>
    </row>
    <row r="3131" spans="76:137" x14ac:dyDescent="0.25">
      <c r="BX3131" s="110"/>
      <c r="CA3131" s="110"/>
      <c r="EE3131" s="108">
        <f>+IF(MID($J$10,1,10)=MID($EE$2,1,10),1,2)</f>
        <v>1</v>
      </c>
      <c r="EG3131" s="108">
        <f>+IF(MID($J$10,1,10)=MID($EE$2,1,10),1,2)</f>
        <v>1</v>
      </c>
    </row>
    <row r="3132" spans="76:137" x14ac:dyDescent="0.25">
      <c r="BX3132" s="110"/>
      <c r="CA3132" s="110"/>
      <c r="EE3132" s="108">
        <f>+IF(MID($J$10,1,10)=MID($EE$2,1,10),3,1)</f>
        <v>3</v>
      </c>
      <c r="EG3132" s="108">
        <f>+IF(MID($J$10,1,10)=MID($EE$2,1,10),3,1)</f>
        <v>3</v>
      </c>
    </row>
    <row r="3133" spans="76:137" x14ac:dyDescent="0.25">
      <c r="BX3133" s="110"/>
      <c r="CA3133" s="110"/>
      <c r="EE3133" s="108">
        <f>+IF(MID($J$10,1,10)=MID($EE$2,1,10),1,2)</f>
        <v>1</v>
      </c>
      <c r="EG3133" s="108">
        <f>+IF(MID($J$10,1,10)=MID($EE$2,1,10),1,2)</f>
        <v>1</v>
      </c>
    </row>
    <row r="3134" spans="76:137" x14ac:dyDescent="0.25">
      <c r="BX3134" s="110"/>
      <c r="CA3134" s="110"/>
      <c r="EE3134" s="108">
        <f>+IF(MID($J$11,1,10)=MID($EE$3,1,10),2,1)</f>
        <v>2</v>
      </c>
      <c r="EG3134" s="108">
        <f>+IF(MID($J$11,1,10)=MID($EE$3,1,10),2,1)</f>
        <v>2</v>
      </c>
    </row>
    <row r="3135" spans="76:137" x14ac:dyDescent="0.25">
      <c r="BX3135" s="110"/>
      <c r="CA3135" s="110"/>
      <c r="EE3135" s="108">
        <f>+IF(MID($J$10,1,10)=MID($EE$2,1,10),1,2)</f>
        <v>1</v>
      </c>
      <c r="EG3135" s="108">
        <f>+IF(MID($J$10,1,10)=MID($EE$2,1,10),1,2)</f>
        <v>1</v>
      </c>
    </row>
    <row r="3136" spans="76:137" x14ac:dyDescent="0.25">
      <c r="BX3136" s="110"/>
      <c r="CA3136" s="110"/>
      <c r="EE3136" s="108">
        <f>+IF(MID($J$10,1,10)=MID($EE$2,1,10),0,1)</f>
        <v>0</v>
      </c>
      <c r="EG3136" s="108">
        <f>+IF(MID($J$10,1,10)=MID($EE$2,1,10),0,1)</f>
        <v>0</v>
      </c>
    </row>
    <row r="3137" spans="76:137" x14ac:dyDescent="0.25">
      <c r="BX3137" s="110"/>
      <c r="CA3137" s="110"/>
      <c r="EE3137" s="108">
        <f>+IF(MID($J$10,1,10)=MID($EE$2,1,10),0,1)</f>
        <v>0</v>
      </c>
      <c r="EG3137" s="108">
        <f>+IF(MID($J$10,1,10)=MID($EE$2,1,10),0,1)</f>
        <v>0</v>
      </c>
    </row>
    <row r="3138" spans="76:137" x14ac:dyDescent="0.25">
      <c r="BX3138" s="110"/>
      <c r="CA3138" s="110"/>
      <c r="EE3138" s="108">
        <f>+IF(MID($J$10,1,10)=MID($EE$2,1,10),0,1)</f>
        <v>0</v>
      </c>
      <c r="EG3138" s="108">
        <f>+IF(MID($J$10,1,10)=MID($EE$2,1,10),0,1)</f>
        <v>0</v>
      </c>
    </row>
    <row r="3139" spans="76:137" x14ac:dyDescent="0.25">
      <c r="BX3139" s="110"/>
      <c r="CA3139" s="110"/>
      <c r="EE3139" s="108">
        <f>+IF(MID($J$10,1,10)=MID($EE$2,1,10),1,2)</f>
        <v>1</v>
      </c>
      <c r="EG3139" s="108">
        <f>+IF(MID($J$10,1,10)=MID($EE$2,1,10),1,2)</f>
        <v>1</v>
      </c>
    </row>
    <row r="3140" spans="76:137" x14ac:dyDescent="0.25">
      <c r="BX3140" s="110"/>
      <c r="CA3140" s="110"/>
      <c r="EE3140" s="108">
        <f>+IF(MID($J$10,1,10)=MID($EE$2,1,10),1,2)</f>
        <v>1</v>
      </c>
      <c r="EG3140" s="108">
        <f>+IF(MID($J$10,1,10)=MID($EE$2,1,10),1,2)</f>
        <v>1</v>
      </c>
    </row>
    <row r="3141" spans="76:137" x14ac:dyDescent="0.25">
      <c r="BX3141" s="110"/>
      <c r="CA3141" s="110"/>
      <c r="EE3141" s="108">
        <f>+IF(MID($J$10,1,10)=MID($EE$2,1,10),3,1)</f>
        <v>3</v>
      </c>
      <c r="EG3141" s="108">
        <f>+IF(MID($J$10,1,10)=MID($EE$2,1,10),3,1)</f>
        <v>3</v>
      </c>
    </row>
    <row r="3142" spans="76:137" x14ac:dyDescent="0.25">
      <c r="BX3142" s="110"/>
      <c r="CA3142" s="110"/>
      <c r="EE3142" s="108">
        <f>+IF(MID($J$10,1,10)=MID($EE$2,1,10),3,1)</f>
        <v>3</v>
      </c>
      <c r="EG3142" s="108">
        <f>+IF(MID($J$10,1,10)=MID($EE$2,1,10),3,1)</f>
        <v>3</v>
      </c>
    </row>
    <row r="3143" spans="76:137" x14ac:dyDescent="0.25">
      <c r="BX3143" s="110"/>
      <c r="CA3143" s="110"/>
      <c r="EE3143" s="108">
        <f>+IF(MID($J$10,1,10)=MID($EE$2,1,10),3,1)</f>
        <v>3</v>
      </c>
      <c r="EG3143" s="108">
        <f>+IF(MID($J$10,1,10)=MID($EE$2,1,10),3,1)</f>
        <v>3</v>
      </c>
    </row>
    <row r="3144" spans="76:137" x14ac:dyDescent="0.25">
      <c r="BX3144" s="110"/>
      <c r="CA3144" s="110"/>
      <c r="EE3144" s="108">
        <f>+IF(MID($J$12,1,8)=MID($EE$4,1,8),2,1)</f>
        <v>2</v>
      </c>
      <c r="EF3144" s="137">
        <v>2</v>
      </c>
      <c r="EG3144" s="108">
        <f>+IF(MID($J$12,1,8)=MID($EE$4,1,8),2,1)</f>
        <v>2</v>
      </c>
    </row>
    <row r="3145" spans="76:137" x14ac:dyDescent="0.25">
      <c r="BX3145" s="110"/>
      <c r="CA3145" s="110"/>
      <c r="EE3145" s="108">
        <f>+IF(MID($J$10,1,10)=MID($EE$2,1,10),1,2)</f>
        <v>1</v>
      </c>
      <c r="EG3145" s="108">
        <f>+IF(MID($J$10,1,10)=MID($EE$2,1,10),1,2)</f>
        <v>1</v>
      </c>
    </row>
    <row r="3146" spans="76:137" x14ac:dyDescent="0.25">
      <c r="BX3146" s="110"/>
      <c r="CA3146" s="110"/>
      <c r="EE3146" s="108">
        <f>+IF(MID($J$10,1,10)=MID($EE$2,1,10),3,1)</f>
        <v>3</v>
      </c>
      <c r="EG3146" s="108">
        <f>+IF(MID($J$10,1,10)=MID($EE$2,1,10),3,1)</f>
        <v>3</v>
      </c>
    </row>
    <row r="3147" spans="76:137" x14ac:dyDescent="0.25">
      <c r="BX3147" s="110"/>
      <c r="CA3147" s="110"/>
      <c r="EE3147" s="108">
        <f>+IF(MID($J$10,1,10)=MID($EE$2,1,10),3,1)</f>
        <v>3</v>
      </c>
      <c r="EG3147" s="108">
        <f>+IF(MID($J$10,1,10)=MID($EE$2,1,10),3,1)</f>
        <v>3</v>
      </c>
    </row>
    <row r="3148" spans="76:137" x14ac:dyDescent="0.25">
      <c r="BX3148" s="110"/>
      <c r="CA3148" s="110"/>
      <c r="EE3148" s="108">
        <f>+IF(MID($J$10,1,10)=MID($EE$2,1,10),0,1)</f>
        <v>0</v>
      </c>
      <c r="EG3148" s="108">
        <f>+IF(MID($J$10,1,10)=MID($EE$2,1,10),0,1)</f>
        <v>0</v>
      </c>
    </row>
    <row r="3149" spans="76:137" x14ac:dyDescent="0.25">
      <c r="BX3149" s="110"/>
      <c r="CA3149" s="110"/>
      <c r="EE3149" s="108">
        <f>+IF(MID($J$10,1,10)=MID($EE$2,1,10),3,1)</f>
        <v>3</v>
      </c>
      <c r="EG3149" s="108">
        <f>+IF(MID($J$10,1,10)=MID($EE$2,1,10),3,1)</f>
        <v>3</v>
      </c>
    </row>
    <row r="3150" spans="76:137" x14ac:dyDescent="0.25">
      <c r="BX3150" s="110"/>
      <c r="CA3150" s="110"/>
      <c r="EE3150" s="108">
        <f>+IF(MID($J$10,1,10)=MID($EE$2,1,10),3,1)</f>
        <v>3</v>
      </c>
      <c r="EG3150" s="108">
        <f>+IF(MID($J$10,1,10)=MID($EE$2,1,10),3,1)</f>
        <v>3</v>
      </c>
    </row>
    <row r="3151" spans="76:137" x14ac:dyDescent="0.25">
      <c r="BX3151" s="110"/>
      <c r="CA3151" s="110"/>
      <c r="EE3151" s="108">
        <f>+IF(MID($J$10,1,10)=MID($EE$2,1,10),3,1)</f>
        <v>3</v>
      </c>
      <c r="EG3151" s="108">
        <f>+IF(MID($J$10,1,10)=MID($EE$2,1,10),3,1)</f>
        <v>3</v>
      </c>
    </row>
    <row r="3152" spans="76:137" x14ac:dyDescent="0.25">
      <c r="BX3152" s="110"/>
      <c r="CA3152" s="110"/>
      <c r="EE3152" s="108">
        <f>+IF(MID($J$11,1,10)=MID($EE$3,1,10),2,1)</f>
        <v>2</v>
      </c>
      <c r="EG3152" s="108">
        <f>+IF(MID($J$11,1,10)=MID($EE$3,1,10),2,1)</f>
        <v>2</v>
      </c>
    </row>
    <row r="3153" spans="76:137" x14ac:dyDescent="0.25">
      <c r="BX3153" s="110"/>
      <c r="CA3153" s="110"/>
      <c r="EE3153" s="108">
        <f>+IF(MID($J$10,1,10)=MID($EE$2,1,10),4,1)</f>
        <v>4</v>
      </c>
      <c r="EG3153" s="108">
        <f>+IF(MID($J$10,1,10)=MID($EE$2,1,10),4,1)</f>
        <v>4</v>
      </c>
    </row>
    <row r="3154" spans="76:137" x14ac:dyDescent="0.25">
      <c r="BX3154" s="110"/>
      <c r="CA3154" s="110"/>
      <c r="EE3154" s="108">
        <f>+IF(MID($J$10,1,10)=MID($EE$2,1,10),0,1)</f>
        <v>0</v>
      </c>
      <c r="EG3154" s="108">
        <f>+IF(MID($J$10,1,10)=MID($EE$2,1,10),0,1)</f>
        <v>0</v>
      </c>
    </row>
    <row r="3155" spans="76:137" x14ac:dyDescent="0.25">
      <c r="BX3155" s="110"/>
      <c r="CA3155" s="110"/>
      <c r="EE3155" s="108">
        <f>+IF(MID($J$11,1,10)=MID($EE$3,1,10),2,1)</f>
        <v>2</v>
      </c>
      <c r="EG3155" s="108">
        <f>+IF(MID($J$11,1,10)=MID($EE$3,1,10),2,1)</f>
        <v>2</v>
      </c>
    </row>
    <row r="3156" spans="76:137" x14ac:dyDescent="0.25">
      <c r="BX3156" s="110"/>
      <c r="CA3156" s="110"/>
      <c r="EE3156" s="108">
        <f>+IF(MID($J$11,1,10)=MID($EE$3,1,10),2,1)</f>
        <v>2</v>
      </c>
      <c r="EG3156" s="108">
        <f>+IF(MID($J$11,1,10)=MID($EE$3,1,10),2,1)</f>
        <v>2</v>
      </c>
    </row>
    <row r="3157" spans="76:137" x14ac:dyDescent="0.25">
      <c r="BX3157" s="110"/>
      <c r="CA3157" s="110"/>
      <c r="EE3157" s="108">
        <f>+IF(MID($J$10,1,10)=MID($EE$2,1,10),4,1)</f>
        <v>4</v>
      </c>
      <c r="EG3157" s="108">
        <f>+IF(MID($J$10,1,10)=MID($EE$2,1,10),4,1)</f>
        <v>4</v>
      </c>
    </row>
    <row r="3158" spans="76:137" x14ac:dyDescent="0.25">
      <c r="BX3158" s="110"/>
      <c r="CA3158" s="110"/>
      <c r="EE3158" s="108">
        <f>+IF(MID($J$11,1,10)=MID($EE$3,1,10),2,1)</f>
        <v>2</v>
      </c>
      <c r="EG3158" s="108">
        <f>+IF(MID($J$11,1,10)=MID($EE$3,1,10),2,1)</f>
        <v>2</v>
      </c>
    </row>
    <row r="3159" spans="76:137" x14ac:dyDescent="0.25">
      <c r="BX3159" s="110"/>
      <c r="CA3159" s="110"/>
      <c r="EE3159" s="108">
        <f>+IF(MID($J$10,1,10)=MID($EE$2,1,10),4,1)</f>
        <v>4</v>
      </c>
      <c r="EG3159" s="108">
        <f>+IF(MID($J$10,1,10)=MID($EE$2,1,10),4,1)</f>
        <v>4</v>
      </c>
    </row>
    <row r="3160" spans="76:137" x14ac:dyDescent="0.25">
      <c r="BX3160" s="110"/>
      <c r="CA3160" s="110"/>
      <c r="EE3160" s="108">
        <f>+IF(MID($J$10,1,10)=MID($EE$2,1,10),1,2)</f>
        <v>1</v>
      </c>
      <c r="EG3160" s="108">
        <f>+IF(MID($J$10,1,10)=MID($EE$2,1,10),1,2)</f>
        <v>1</v>
      </c>
    </row>
    <row r="3161" spans="76:137" x14ac:dyDescent="0.25">
      <c r="BX3161" s="110"/>
      <c r="CA3161" s="110"/>
      <c r="EE3161" s="108">
        <f>+IF(MID($J$10,1,10)=MID($EE$2,1,10),3,1)</f>
        <v>3</v>
      </c>
      <c r="EG3161" s="108">
        <f>+IF(MID($J$10,1,10)=MID($EE$2,1,10),3,1)</f>
        <v>3</v>
      </c>
    </row>
    <row r="3162" spans="76:137" x14ac:dyDescent="0.25">
      <c r="BX3162" s="110"/>
      <c r="CA3162" s="110"/>
      <c r="EE3162" s="108">
        <f>+IF(MID($J$10,1,10)=MID($EE$2,1,10),1,2)</f>
        <v>1</v>
      </c>
      <c r="EG3162" s="108">
        <f>+IF(MID($J$10,1,10)=MID($EE$2,1,10),1,2)</f>
        <v>1</v>
      </c>
    </row>
    <row r="3163" spans="76:137" x14ac:dyDescent="0.25">
      <c r="BX3163" s="110"/>
      <c r="CA3163" s="110"/>
      <c r="EE3163" s="108">
        <f>+IF(MID($J$11,1,10)=MID($EE$3,1,10),2,1)</f>
        <v>2</v>
      </c>
      <c r="EG3163" s="108">
        <f>+IF(MID($J$11,1,10)=MID($EE$3,1,10),2,1)</f>
        <v>2</v>
      </c>
    </row>
    <row r="3164" spans="76:137" x14ac:dyDescent="0.25">
      <c r="BX3164" s="110"/>
      <c r="CA3164" s="110"/>
      <c r="EE3164" s="108">
        <f>+IF(MID($J$10,1,10)=MID($EE$2,1,10),1,2)</f>
        <v>1</v>
      </c>
      <c r="EG3164" s="108">
        <f>+IF(MID($J$10,1,10)=MID($EE$2,1,10),1,2)</f>
        <v>1</v>
      </c>
    </row>
    <row r="3165" spans="76:137" x14ac:dyDescent="0.25">
      <c r="BX3165" s="110"/>
      <c r="CA3165" s="110"/>
      <c r="EE3165" s="108">
        <f>+IF(MID($J$10,1,10)=MID($EE$2,1,10),0,1)</f>
        <v>0</v>
      </c>
      <c r="EG3165" s="108">
        <f>+IF(MID($J$10,1,10)=MID($EE$2,1,10),0,1)</f>
        <v>0</v>
      </c>
    </row>
    <row r="3166" spans="76:137" x14ac:dyDescent="0.25">
      <c r="BX3166" s="110"/>
      <c r="CA3166" s="110"/>
      <c r="EE3166" s="108">
        <f>+IF(MID($J$10,1,10)=MID($EE$2,1,10),0,1)</f>
        <v>0</v>
      </c>
      <c r="EG3166" s="108">
        <f>+IF(MID($J$10,1,10)=MID($EE$2,1,10),0,1)</f>
        <v>0</v>
      </c>
    </row>
    <row r="3167" spans="76:137" x14ac:dyDescent="0.25">
      <c r="BX3167" s="110"/>
      <c r="CA3167" s="110"/>
      <c r="EE3167" s="108">
        <f>+IF(MID($J$10,1,10)=MID($EE$2,1,10),0,1)</f>
        <v>0</v>
      </c>
      <c r="EG3167" s="108">
        <f>+IF(MID($J$10,1,10)=MID($EE$2,1,10),0,1)</f>
        <v>0</v>
      </c>
    </row>
    <row r="3168" spans="76:137" x14ac:dyDescent="0.25">
      <c r="BX3168" s="110"/>
      <c r="CA3168" s="110"/>
      <c r="EE3168" s="108">
        <f>+IF(MID($J$10,1,10)=MID($EE$2,1,10),1,2)</f>
        <v>1</v>
      </c>
      <c r="EG3168" s="108">
        <f>+IF(MID($J$10,1,10)=MID($EE$2,1,10),1,2)</f>
        <v>1</v>
      </c>
    </row>
    <row r="3169" spans="76:137" x14ac:dyDescent="0.25">
      <c r="BX3169" s="110"/>
      <c r="CA3169" s="110"/>
      <c r="EE3169" s="108">
        <f>+IF(MID($J$10,1,10)=MID($EE$2,1,10),1,2)</f>
        <v>1</v>
      </c>
      <c r="EG3169" s="108">
        <f>+IF(MID($J$10,1,10)=MID($EE$2,1,10),1,2)</f>
        <v>1</v>
      </c>
    </row>
    <row r="3170" spans="76:137" x14ac:dyDescent="0.25">
      <c r="BX3170" s="110"/>
      <c r="CA3170" s="110"/>
      <c r="EE3170" s="108">
        <f>+IF(MID($J$10,1,10)=MID($EE$2,1,10),3,1)</f>
        <v>3</v>
      </c>
      <c r="EG3170" s="108">
        <f>+IF(MID($J$10,1,10)=MID($EE$2,1,10),3,1)</f>
        <v>3</v>
      </c>
    </row>
    <row r="3171" spans="76:137" x14ac:dyDescent="0.25">
      <c r="BX3171" s="110"/>
      <c r="CA3171" s="110"/>
      <c r="EE3171" s="108">
        <f>+IF(MID($J$10,1,10)=MID($EE$2,1,10),3,1)</f>
        <v>3</v>
      </c>
      <c r="EG3171" s="108">
        <f>+IF(MID($J$10,1,10)=MID($EE$2,1,10),3,1)</f>
        <v>3</v>
      </c>
    </row>
    <row r="3172" spans="76:137" x14ac:dyDescent="0.25">
      <c r="BX3172" s="110"/>
      <c r="CA3172" s="110"/>
      <c r="EE3172" s="108">
        <f>+IF(MID($J$10,1,10)=MID($EE$2,1,10),3,1)</f>
        <v>3</v>
      </c>
      <c r="EG3172" s="108">
        <f>+IF(MID($J$10,1,10)=MID($EE$2,1,10),3,1)</f>
        <v>3</v>
      </c>
    </row>
    <row r="3173" spans="76:137" x14ac:dyDescent="0.25">
      <c r="BX3173" s="110"/>
      <c r="CA3173" s="110"/>
      <c r="EE3173" s="108">
        <f>+IF(MID($J$10,1,10)=MID($EE$2,1,10),0,1)</f>
        <v>0</v>
      </c>
      <c r="EG3173" s="108">
        <f>+IF(MID($J$10,1,10)=MID($EE$2,1,10),0,1)</f>
        <v>0</v>
      </c>
    </row>
    <row r="3174" spans="76:137" x14ac:dyDescent="0.25">
      <c r="BX3174" s="110"/>
      <c r="CA3174" s="110"/>
      <c r="EE3174" s="108">
        <f>+IF(MID($J$10,1,10)=MID($EE$2,1,10),1,2)</f>
        <v>1</v>
      </c>
      <c r="EG3174" s="108">
        <f>+IF(MID($J$10,1,10)=MID($EE$2,1,10),1,2)</f>
        <v>1</v>
      </c>
    </row>
    <row r="3175" spans="76:137" x14ac:dyDescent="0.25">
      <c r="BX3175" s="110"/>
      <c r="CA3175" s="110"/>
      <c r="EE3175" s="108">
        <f>+IF(MID($J$10,1,10)=MID($EE$2,1,10),3,1)</f>
        <v>3</v>
      </c>
      <c r="EG3175" s="108">
        <f>+IF(MID($J$10,1,10)=MID($EE$2,1,10),3,1)</f>
        <v>3</v>
      </c>
    </row>
    <row r="3176" spans="76:137" x14ac:dyDescent="0.25">
      <c r="BX3176" s="110"/>
      <c r="CA3176" s="110"/>
      <c r="EE3176" s="108">
        <f>+IF(MID($J$14,1,5)=MID($EE$6,1,5),4,1)</f>
        <v>4</v>
      </c>
      <c r="EF3176" s="137" t="s">
        <v>256</v>
      </c>
      <c r="EG3176" s="108">
        <f>+IF(MID($J$14,1,5)=MID($EE$6,1,5),4,1)</f>
        <v>4</v>
      </c>
    </row>
    <row r="3177" spans="76:137" x14ac:dyDescent="0.25">
      <c r="BX3177" s="111"/>
      <c r="CA3177" s="111"/>
      <c r="EE3177" s="108">
        <f>+IF(MID($J$10,1,10)=MID($EE$2,1,10),0,1)</f>
        <v>0</v>
      </c>
      <c r="EF3177" s="139">
        <v>40947</v>
      </c>
      <c r="EG3177" s="108">
        <f>+IF(MID($J$10,1,10)=MID($EE$2,1,10),0,1)</f>
        <v>0</v>
      </c>
    </row>
    <row r="3178" spans="76:137" x14ac:dyDescent="0.25">
      <c r="BX3178" s="110"/>
      <c r="CA3178" s="110"/>
      <c r="EE3178" s="108">
        <f>+IF(MID($J$10,1,10)=MID($EE$2,1,10),3,1)</f>
        <v>3</v>
      </c>
      <c r="EG3178" s="108">
        <f>+IF(MID($J$10,1,10)=MID($EE$2,1,10),3,1)</f>
        <v>3</v>
      </c>
    </row>
    <row r="3179" spans="76:137" x14ac:dyDescent="0.25">
      <c r="BX3179" s="110"/>
      <c r="CA3179" s="110"/>
      <c r="EE3179" s="108">
        <f>+IF(MID($J$10,1,10)=MID($EE$2,1,10),3,1)</f>
        <v>3</v>
      </c>
      <c r="EG3179" s="108">
        <f>+IF(MID($J$10,1,10)=MID($EE$2,1,10),3,1)</f>
        <v>3</v>
      </c>
    </row>
    <row r="3180" spans="76:137" x14ac:dyDescent="0.25">
      <c r="BX3180" s="110"/>
      <c r="CA3180" s="110"/>
      <c r="EE3180" s="108">
        <f>+IF(MID($J$10,1,10)=MID($EE$2,1,10),3,1)</f>
        <v>3</v>
      </c>
      <c r="EG3180" s="108">
        <f>+IF(MID($J$10,1,10)=MID($EE$2,1,10),3,1)</f>
        <v>3</v>
      </c>
    </row>
    <row r="3181" spans="76:137" x14ac:dyDescent="0.25">
      <c r="BX3181" s="110"/>
      <c r="CA3181" s="110"/>
      <c r="EE3181" s="108">
        <f>+IF(MID($J$10,1,10)=MID($EE$2,1,10),1,2)</f>
        <v>1</v>
      </c>
      <c r="EG3181" s="108">
        <f>+IF(MID($J$10,1,10)=MID($EE$2,1,10),1,2)</f>
        <v>1</v>
      </c>
    </row>
    <row r="3182" spans="76:137" x14ac:dyDescent="0.25">
      <c r="BX3182" s="110"/>
      <c r="CA3182" s="110"/>
      <c r="EE3182" s="108">
        <f>+IF(MID($J$11,1,10)=MID($EE$3,1,10),2,1)</f>
        <v>2</v>
      </c>
      <c r="EG3182" s="108">
        <f>+IF(MID($J$11,1,10)=MID($EE$3,1,10),2,1)</f>
        <v>2</v>
      </c>
    </row>
    <row r="3183" spans="76:137" x14ac:dyDescent="0.25">
      <c r="BX3183" s="110"/>
      <c r="CA3183" s="110"/>
      <c r="EE3183" s="108">
        <f>+IF(MID($J$10,1,10)=MID($EE$2,1,10),4,1)</f>
        <v>4</v>
      </c>
      <c r="EG3183" s="108">
        <f>+IF(MID($J$10,1,10)=MID($EE$2,1,10),4,1)</f>
        <v>4</v>
      </c>
    </row>
    <row r="3184" spans="76:137" x14ac:dyDescent="0.25">
      <c r="BX3184" s="110"/>
      <c r="CA3184" s="110"/>
      <c r="EE3184" s="108">
        <f>+IF(MID($J$10,1,10)=MID($EE$2,1,10),0,1)</f>
        <v>0</v>
      </c>
      <c r="EG3184" s="108">
        <f>+IF(MID($J$10,1,10)=MID($EE$2,1,10),0,1)</f>
        <v>0</v>
      </c>
    </row>
    <row r="3185" spans="76:137" x14ac:dyDescent="0.25">
      <c r="BX3185" s="110"/>
      <c r="CA3185" s="110"/>
      <c r="EE3185" s="108">
        <f>+IF(MID($J$11,1,10)=MID($EE$3,1,10),2,1)</f>
        <v>2</v>
      </c>
      <c r="EG3185" s="108">
        <f>+IF(MID($J$11,1,10)=MID($EE$3,1,10),2,1)</f>
        <v>2</v>
      </c>
    </row>
    <row r="3186" spans="76:137" x14ac:dyDescent="0.25">
      <c r="BX3186" s="110"/>
      <c r="CA3186" s="110"/>
      <c r="EE3186" s="108">
        <f>+IF(MID($J$11,1,10)=MID($EE$3,1,10),2,1)</f>
        <v>2</v>
      </c>
      <c r="EG3186" s="108">
        <f>+IF(MID($J$11,1,10)=MID($EE$3,1,10),2,1)</f>
        <v>2</v>
      </c>
    </row>
    <row r="3187" spans="76:137" x14ac:dyDescent="0.25">
      <c r="BX3187" s="110"/>
      <c r="CA3187" s="110"/>
      <c r="EE3187" s="108">
        <f>+IF(MID($J$10,1,10)=MID($EE$2,1,10),4,1)</f>
        <v>4</v>
      </c>
      <c r="EG3187" s="108">
        <f>+IF(MID($J$10,1,10)=MID($EE$2,1,10),4,1)</f>
        <v>4</v>
      </c>
    </row>
    <row r="3188" spans="76:137" x14ac:dyDescent="0.25">
      <c r="BX3188" s="110"/>
      <c r="CA3188" s="110"/>
      <c r="EE3188" s="108">
        <f>+IF(MID($J$11,1,10)=MID($EE$3,1,10),2,1)</f>
        <v>2</v>
      </c>
      <c r="EG3188" s="108">
        <f>+IF(MID($J$11,1,10)=MID($EE$3,1,10),2,1)</f>
        <v>2</v>
      </c>
    </row>
    <row r="3189" spans="76:137" x14ac:dyDescent="0.25">
      <c r="BX3189" s="110"/>
      <c r="CA3189" s="110"/>
      <c r="EE3189" s="108">
        <f>+IF(MID($J$10,1,10)=MID($EE$2,1,10),4,1)</f>
        <v>4</v>
      </c>
      <c r="EG3189" s="108">
        <f>+IF(MID($J$10,1,10)=MID($EE$2,1,10),4,1)</f>
        <v>4</v>
      </c>
    </row>
    <row r="3190" spans="76:137" x14ac:dyDescent="0.25">
      <c r="BX3190" s="110"/>
      <c r="CA3190" s="110"/>
      <c r="EE3190" s="108">
        <f>+IF(MID($J$10,1,10)=MID($EE$2,1,10),1,2)</f>
        <v>1</v>
      </c>
      <c r="EG3190" s="108">
        <f>+IF(MID($J$10,1,10)=MID($EE$2,1,10),1,2)</f>
        <v>1</v>
      </c>
    </row>
    <row r="3191" spans="76:137" x14ac:dyDescent="0.25">
      <c r="BX3191" s="110"/>
      <c r="CA3191" s="110"/>
      <c r="EE3191" s="108">
        <f>+IF(MID($J$10,1,10)=MID($EE$2,1,10),3,1)</f>
        <v>3</v>
      </c>
      <c r="EG3191" s="108">
        <f>+IF(MID($J$10,1,10)=MID($EE$2,1,10),3,1)</f>
        <v>3</v>
      </c>
    </row>
    <row r="3192" spans="76:137" x14ac:dyDescent="0.25">
      <c r="BX3192" s="110"/>
      <c r="CA3192" s="110"/>
      <c r="EE3192" s="108">
        <f>+IF(MID($J$10,1,10)=MID($EE$2,1,10),1,2)</f>
        <v>1</v>
      </c>
      <c r="EG3192" s="108">
        <f>+IF(MID($J$10,1,10)=MID($EE$2,1,10),1,2)</f>
        <v>1</v>
      </c>
    </row>
    <row r="3193" spans="76:137" x14ac:dyDescent="0.25">
      <c r="BX3193" s="110"/>
      <c r="CA3193" s="110"/>
      <c r="EE3193" s="108">
        <f>+IF(MID($J$11,1,10)=MID($EE$3,1,10),2,1)</f>
        <v>2</v>
      </c>
      <c r="EG3193" s="108">
        <f>+IF(MID($J$11,1,10)=MID($EE$3,1,10),2,1)</f>
        <v>2</v>
      </c>
    </row>
    <row r="3194" spans="76:137" x14ac:dyDescent="0.25">
      <c r="BX3194" s="110"/>
      <c r="CA3194" s="110"/>
      <c r="EE3194" s="108">
        <f>+IF(MID($J$10,1,10)=MID($EE$2,1,10),1,2)</f>
        <v>1</v>
      </c>
      <c r="EG3194" s="108">
        <f>+IF(MID($J$10,1,10)=MID($EE$2,1,10),1,2)</f>
        <v>1</v>
      </c>
    </row>
    <row r="3195" spans="76:137" x14ac:dyDescent="0.25">
      <c r="BX3195" s="110"/>
      <c r="CA3195" s="110"/>
      <c r="EE3195" s="108">
        <f>+IF(MID($J$10,1,10)=MID($EE$2,1,10),0,1)</f>
        <v>0</v>
      </c>
      <c r="EG3195" s="108">
        <f>+IF(MID($J$10,1,10)=MID($EE$2,1,10),0,1)</f>
        <v>0</v>
      </c>
    </row>
    <row r="3196" spans="76:137" x14ac:dyDescent="0.25">
      <c r="BX3196" s="110"/>
      <c r="CA3196" s="110"/>
      <c r="EE3196" s="108">
        <f>+IF(MID($J$10,1,10)=MID($EE$2,1,10),0,1)</f>
        <v>0</v>
      </c>
      <c r="EG3196" s="108">
        <f>+IF(MID($J$10,1,10)=MID($EE$2,1,10),0,1)</f>
        <v>0</v>
      </c>
    </row>
    <row r="3197" spans="76:137" x14ac:dyDescent="0.25">
      <c r="BX3197" s="110"/>
      <c r="CA3197" s="110"/>
      <c r="EE3197" s="108">
        <f>+IF(MID($J$10,1,10)=MID($EE$2,1,10),0,1)</f>
        <v>0</v>
      </c>
      <c r="EG3197" s="108">
        <f>+IF(MID($J$10,1,10)=MID($EE$2,1,10),0,1)</f>
        <v>0</v>
      </c>
    </row>
    <row r="3198" spans="76:137" x14ac:dyDescent="0.25">
      <c r="BX3198" s="110"/>
      <c r="CA3198" s="110"/>
      <c r="EE3198" s="108">
        <f>+IF(MID($J$10,1,10)=MID($EE$2,1,10),1,2)</f>
        <v>1</v>
      </c>
      <c r="EG3198" s="108">
        <f>+IF(MID($J$10,1,10)=MID($EE$2,1,10),1,2)</f>
        <v>1</v>
      </c>
    </row>
    <row r="3199" spans="76:137" x14ac:dyDescent="0.25">
      <c r="BX3199" s="110"/>
      <c r="CA3199" s="110"/>
      <c r="EE3199" s="108">
        <f>+IF(MID($J$10,1,10)=MID($EE$2,1,10),1,2)</f>
        <v>1</v>
      </c>
      <c r="EG3199" s="108">
        <f>+IF(MID($J$10,1,10)=MID($EE$2,1,10),1,2)</f>
        <v>1</v>
      </c>
    </row>
    <row r="3200" spans="76:137" x14ac:dyDescent="0.25">
      <c r="BX3200" s="110"/>
      <c r="CA3200" s="110"/>
      <c r="EE3200" s="108">
        <f>+IF(MID($J$10,1,10)=MID($EE$2,1,10),3,1)</f>
        <v>3</v>
      </c>
      <c r="EG3200" s="108">
        <f>+IF(MID($J$10,1,10)=MID($EE$2,1,10),3,1)</f>
        <v>3</v>
      </c>
    </row>
    <row r="3201" spans="76:137" x14ac:dyDescent="0.25">
      <c r="BX3201" s="110"/>
      <c r="CA3201" s="110"/>
      <c r="EE3201" s="108">
        <f>+IF(MID($J$10,1,10)=MID($EE$2,1,10),3,1)</f>
        <v>3</v>
      </c>
      <c r="EG3201" s="108">
        <f>+IF(MID($J$10,1,10)=MID($EE$2,1,10),3,1)</f>
        <v>3</v>
      </c>
    </row>
    <row r="3202" spans="76:137" x14ac:dyDescent="0.25">
      <c r="BX3202" s="111"/>
      <c r="CA3202" s="111"/>
      <c r="EE3202" s="108">
        <f>+IF(MID($J$10,1,10)=MID($EE$2,1,10),0,1)</f>
        <v>0</v>
      </c>
      <c r="EF3202" s="139">
        <v>40947</v>
      </c>
      <c r="EG3202" s="108">
        <f>+IF(MID($J$10,1,10)=MID($EE$2,1,10),0,1)</f>
        <v>0</v>
      </c>
    </row>
    <row r="3203" spans="76:137" x14ac:dyDescent="0.25">
      <c r="BX3203" s="110"/>
      <c r="CA3203" s="110"/>
      <c r="EE3203" s="108">
        <f>+IF(MID($J$10,1,10)=MID($EE$2,1,10),0,1)</f>
        <v>0</v>
      </c>
      <c r="EG3203" s="108">
        <f>+IF(MID($J$10,1,10)=MID($EE$2,1,10),0,1)</f>
        <v>0</v>
      </c>
    </row>
    <row r="3204" spans="76:137" x14ac:dyDescent="0.25">
      <c r="BX3204" s="110"/>
      <c r="CA3204" s="110"/>
      <c r="EE3204" s="108">
        <f>+IF(MID($J$10,1,10)=MID($EE$2,1,10),1,2)</f>
        <v>1</v>
      </c>
      <c r="EG3204" s="108">
        <f>+IF(MID($J$10,1,10)=MID($EE$2,1,10),1,2)</f>
        <v>1</v>
      </c>
    </row>
    <row r="3205" spans="76:137" x14ac:dyDescent="0.25">
      <c r="BX3205" s="110"/>
      <c r="CA3205" s="110"/>
      <c r="EE3205" s="108">
        <f>+IF(MID($J$10,1,10)=MID($EE$2,1,10),3,1)</f>
        <v>3</v>
      </c>
      <c r="EG3205" s="108">
        <f>+IF(MID($J$10,1,10)=MID($EE$2,1,10),3,1)</f>
        <v>3</v>
      </c>
    </row>
    <row r="3206" spans="76:137" x14ac:dyDescent="0.25">
      <c r="BX3206" s="110"/>
      <c r="CA3206" s="110"/>
      <c r="EE3206" s="108">
        <f>+IF(MID($J$10,1,10)=MID($EE$2,1,10),3,1)</f>
        <v>3</v>
      </c>
      <c r="EG3206" s="108">
        <f>+IF(MID($J$10,1,10)=MID($EE$2,1,10),3,1)</f>
        <v>3</v>
      </c>
    </row>
    <row r="3207" spans="76:137" x14ac:dyDescent="0.25">
      <c r="BX3207" s="110"/>
      <c r="CA3207" s="110"/>
      <c r="EE3207" s="108">
        <f>+IF(MID($J$10,1,10)=MID($EE$2,1,10),0,1)</f>
        <v>0</v>
      </c>
      <c r="EG3207" s="108">
        <f>+IF(MID($J$10,1,10)=MID($EE$2,1,10),0,1)</f>
        <v>0</v>
      </c>
    </row>
    <row r="3208" spans="76:137" x14ac:dyDescent="0.25">
      <c r="BX3208" s="110"/>
      <c r="CA3208" s="110"/>
      <c r="EE3208" s="108">
        <f>+IF(MID($J$10,1,10)=MID($EE$2,1,10),3,1)</f>
        <v>3</v>
      </c>
      <c r="EF3208" s="137" t="s">
        <v>221</v>
      </c>
      <c r="EG3208" s="108">
        <f>+IF(MID($J$10,1,10)=MID($EE$2,1,10),3,1)</f>
        <v>3</v>
      </c>
    </row>
    <row r="3209" spans="76:137" x14ac:dyDescent="0.25">
      <c r="BX3209" s="110"/>
      <c r="CA3209" s="110"/>
      <c r="EE3209" s="108">
        <f>+IF(MID($J$10,1,10)=MID($EE$2,1,10),3,1)</f>
        <v>3</v>
      </c>
      <c r="EF3209" s="137" t="s">
        <v>221</v>
      </c>
      <c r="EG3209" s="108">
        <f>+IF(MID($J$10,1,10)=MID($EE$2,1,10),3,1)</f>
        <v>3</v>
      </c>
    </row>
    <row r="3210" spans="76:137" x14ac:dyDescent="0.25">
      <c r="BX3210" s="110"/>
      <c r="CA3210" s="110"/>
      <c r="EE3210" s="108">
        <f>+IF(MID($J$11,1,10)=MID($EE$3,1,10),2,1)</f>
        <v>2</v>
      </c>
      <c r="EF3210" s="137" t="s">
        <v>221</v>
      </c>
      <c r="EG3210" s="108">
        <f>+IF(MID($J$11,1,10)=MID($EE$3,1,10),2,1)</f>
        <v>2</v>
      </c>
    </row>
    <row r="3211" spans="76:137" x14ac:dyDescent="0.25">
      <c r="BX3211" s="110"/>
      <c r="CA3211" s="110"/>
      <c r="EE3211" s="108">
        <f>+IF(MID($J$10,1,10)=MID($EE$2,1,10),4,1)</f>
        <v>4</v>
      </c>
      <c r="EF3211" s="137" t="s">
        <v>221</v>
      </c>
      <c r="EG3211" s="108">
        <f>+IF(MID($J$10,1,10)=MID($EE$2,1,10),4,1)</f>
        <v>4</v>
      </c>
    </row>
    <row r="3212" spans="76:137" x14ac:dyDescent="0.25">
      <c r="BX3212" s="110"/>
      <c r="CA3212" s="110"/>
      <c r="EE3212" s="108">
        <f>+IF(MID($J$10,1,10)=MID($EE$2,1,10),0,1)</f>
        <v>0</v>
      </c>
      <c r="EF3212" s="137" t="s">
        <v>221</v>
      </c>
      <c r="EG3212" s="108">
        <f>+IF(MID($J$10,1,10)=MID($EE$2,1,10),0,1)</f>
        <v>0</v>
      </c>
    </row>
    <row r="3213" spans="76:137" x14ac:dyDescent="0.25">
      <c r="BX3213" s="110"/>
      <c r="CA3213" s="110"/>
      <c r="EE3213" s="108">
        <f>+IF(MID($J$11,1,10)=MID($EE$3,1,10),2,1)</f>
        <v>2</v>
      </c>
      <c r="EF3213" s="137" t="s">
        <v>221</v>
      </c>
      <c r="EG3213" s="108">
        <f>+IF(MID($J$11,1,10)=MID($EE$3,1,10),2,1)</f>
        <v>2</v>
      </c>
    </row>
    <row r="3214" spans="76:137" x14ac:dyDescent="0.25">
      <c r="BX3214" s="110"/>
      <c r="CA3214" s="110"/>
      <c r="EE3214" s="108">
        <f>+IF(MID($J$11,1,10)=MID($EE$3,1,10),2,1)</f>
        <v>2</v>
      </c>
      <c r="EF3214" s="137" t="s">
        <v>221</v>
      </c>
      <c r="EG3214" s="108">
        <f>+IF(MID($J$11,1,10)=MID($EE$3,1,10),2,1)</f>
        <v>2</v>
      </c>
    </row>
    <row r="3215" spans="76:137" x14ac:dyDescent="0.25">
      <c r="BX3215" s="110"/>
      <c r="CA3215" s="110"/>
      <c r="EE3215" s="108">
        <f>+IF(MID($J$10,1,10)=MID($EE$2,1,10),4,1)</f>
        <v>4</v>
      </c>
      <c r="EF3215" s="137" t="s">
        <v>221</v>
      </c>
      <c r="EG3215" s="108">
        <f>+IF(MID($J$10,1,10)=MID($EE$2,1,10),4,1)</f>
        <v>4</v>
      </c>
    </row>
    <row r="3216" spans="76:137" x14ac:dyDescent="0.25">
      <c r="BX3216" s="110"/>
      <c r="CA3216" s="110"/>
      <c r="EE3216" s="108">
        <f>+IF(MID($J$11,1,10)=MID($EE$3,1,10),2,1)</f>
        <v>2</v>
      </c>
      <c r="EF3216" s="137" t="s">
        <v>221</v>
      </c>
      <c r="EG3216" s="108">
        <f>+IF(MID($J$11,1,10)=MID($EE$3,1,10),2,1)</f>
        <v>2</v>
      </c>
    </row>
    <row r="3217" spans="76:137" x14ac:dyDescent="0.25">
      <c r="BX3217" s="110"/>
      <c r="CA3217" s="110"/>
      <c r="EE3217" s="108">
        <f>+IF(MID($J$10,1,10)=MID($EE$2,1,10),4,1)</f>
        <v>4</v>
      </c>
      <c r="EF3217" s="137" t="s">
        <v>221</v>
      </c>
      <c r="EG3217" s="108">
        <f>+IF(MID($J$10,1,10)=MID($EE$2,1,10),4,1)</f>
        <v>4</v>
      </c>
    </row>
    <row r="3218" spans="76:137" x14ac:dyDescent="0.25">
      <c r="BX3218" s="110"/>
      <c r="CA3218" s="110"/>
      <c r="EE3218" s="108">
        <f>+IF(MID($J$10,1,10)=MID($EE$2,1,10),1,2)</f>
        <v>1</v>
      </c>
      <c r="EF3218" s="137" t="s">
        <v>221</v>
      </c>
      <c r="EG3218" s="108">
        <f>+IF(MID($J$10,1,10)=MID($EE$2,1,10),1,2)</f>
        <v>1</v>
      </c>
    </row>
    <row r="3219" spans="76:137" x14ac:dyDescent="0.25">
      <c r="BX3219" s="110"/>
      <c r="CA3219" s="110"/>
      <c r="EE3219" s="108">
        <f>+IF(MID($J$10,1,10)=MID($EE$2,1,10),3,1)</f>
        <v>3</v>
      </c>
      <c r="EF3219" s="137" t="s">
        <v>221</v>
      </c>
      <c r="EG3219" s="108">
        <f>+IF(MID($J$10,1,10)=MID($EE$2,1,10),3,1)</f>
        <v>3</v>
      </c>
    </row>
    <row r="3220" spans="76:137" x14ac:dyDescent="0.25">
      <c r="BX3220" s="110"/>
      <c r="CA3220" s="110"/>
      <c r="EE3220" s="108">
        <f>+IF(MID($J$10,1,10)=MID($EE$2,1,10),1,2)</f>
        <v>1</v>
      </c>
      <c r="EF3220" s="137" t="s">
        <v>221</v>
      </c>
      <c r="EG3220" s="108">
        <f>+IF(MID($J$10,1,10)=MID($EE$2,1,10),1,2)</f>
        <v>1</v>
      </c>
    </row>
    <row r="3221" spans="76:137" x14ac:dyDescent="0.25">
      <c r="BX3221" s="110"/>
      <c r="CA3221" s="110"/>
      <c r="EE3221" s="108">
        <f>+IF(MID($J$11,1,10)=MID($EE$3,1,10),2,1)</f>
        <v>2</v>
      </c>
      <c r="EF3221" s="137" t="s">
        <v>221</v>
      </c>
      <c r="EG3221" s="108">
        <f>+IF(MID($J$11,1,10)=MID($EE$3,1,10),2,1)</f>
        <v>2</v>
      </c>
    </row>
    <row r="3222" spans="76:137" x14ac:dyDescent="0.25">
      <c r="BX3222" s="110"/>
      <c r="CA3222" s="110"/>
      <c r="EE3222" s="108">
        <f>+IF(MID($J$10,1,10)=MID($EE$2,1,10),1,2)</f>
        <v>1</v>
      </c>
      <c r="EF3222" s="137" t="s">
        <v>221</v>
      </c>
      <c r="EG3222" s="108">
        <f>+IF(MID($J$10,1,10)=MID($EE$2,1,10),1,2)</f>
        <v>1</v>
      </c>
    </row>
    <row r="3223" spans="76:137" x14ac:dyDescent="0.25">
      <c r="BX3223" s="110"/>
      <c r="CA3223" s="110"/>
      <c r="EE3223" s="108">
        <f>+IF(MID($J$10,1,10)=MID($EE$2,1,10),0,1)</f>
        <v>0</v>
      </c>
      <c r="EF3223" s="137" t="s">
        <v>221</v>
      </c>
      <c r="EG3223" s="108">
        <f>+IF(MID($J$10,1,10)=MID($EE$2,1,10),0,1)</f>
        <v>0</v>
      </c>
    </row>
    <row r="3224" spans="76:137" x14ac:dyDescent="0.25">
      <c r="BX3224" s="110"/>
      <c r="CA3224" s="110"/>
      <c r="EE3224" s="108">
        <f>+IF(MID($J$10,1,10)=MID($EE$2,1,10),0,1)</f>
        <v>0</v>
      </c>
      <c r="EF3224" s="137" t="s">
        <v>221</v>
      </c>
      <c r="EG3224" s="108">
        <f>+IF(MID($J$10,1,10)=MID($EE$2,1,10),0,1)</f>
        <v>0</v>
      </c>
    </row>
    <row r="3225" spans="76:137" x14ac:dyDescent="0.25">
      <c r="BX3225" s="110"/>
      <c r="CA3225" s="110"/>
      <c r="EE3225" s="108">
        <f>+IF(MID($J$10,1,10)=MID($EE$2,1,10),0,1)</f>
        <v>0</v>
      </c>
      <c r="EF3225" s="137" t="s">
        <v>221</v>
      </c>
      <c r="EG3225" s="108">
        <f>+IF(MID($J$10,1,10)=MID($EE$2,1,10),0,1)</f>
        <v>0</v>
      </c>
    </row>
    <row r="3226" spans="76:137" x14ac:dyDescent="0.25">
      <c r="BX3226" s="110"/>
      <c r="CA3226" s="110"/>
      <c r="EE3226" s="108">
        <f>+IF(MID($J$10,1,10)=MID($EE$2,1,10),1,2)</f>
        <v>1</v>
      </c>
      <c r="EF3226" s="137" t="s">
        <v>221</v>
      </c>
      <c r="EG3226" s="108">
        <f>+IF(MID($J$10,1,10)=MID($EE$2,1,10),1,2)</f>
        <v>1</v>
      </c>
    </row>
    <row r="3227" spans="76:137" x14ac:dyDescent="0.25">
      <c r="BX3227" s="110"/>
      <c r="CA3227" s="110"/>
      <c r="EE3227" s="108">
        <f>+IF(MID($J$10,1,10)=MID($EE$2,1,10),1,2)</f>
        <v>1</v>
      </c>
      <c r="EG3227" s="108">
        <f>+IF(MID($J$10,1,10)=MID($EE$2,1,10),1,2)</f>
        <v>1</v>
      </c>
    </row>
    <row r="3228" spans="76:137" x14ac:dyDescent="0.25">
      <c r="BX3228" s="110"/>
      <c r="CA3228" s="110"/>
      <c r="EE3228" s="108">
        <f>+IF(MID($J$10,1,10)=MID($EE$2,1,10),3,1)</f>
        <v>3</v>
      </c>
      <c r="EG3228" s="108">
        <f>+IF(MID($J$10,1,10)=MID($EE$2,1,10),3,1)</f>
        <v>3</v>
      </c>
    </row>
    <row r="3229" spans="76:137" x14ac:dyDescent="0.25">
      <c r="BX3229" s="110"/>
      <c r="CA3229" s="110"/>
      <c r="EE3229" s="108">
        <f>+IF(MID($J$12,1,8)=MID($EE$4,1,8),3,1)</f>
        <v>3</v>
      </c>
      <c r="EF3229" s="137" t="s">
        <v>255</v>
      </c>
      <c r="EG3229" s="108">
        <f>+IF(MID($J$12,1,8)=MID($EE$4,1,8),3,1)</f>
        <v>3</v>
      </c>
    </row>
    <row r="3230" spans="76:137" x14ac:dyDescent="0.25">
      <c r="BX3230" s="111"/>
      <c r="CA3230" s="111"/>
      <c r="EE3230" s="108">
        <f>+IF(MID($J$13,1,10)=MID($EE$5,1,10),0,1)</f>
        <v>0</v>
      </c>
      <c r="EF3230" s="139">
        <v>40947</v>
      </c>
      <c r="EG3230" s="108">
        <f>+IF(MID($J$13,1,10)=MID($EE$5,1,10),0,1)</f>
        <v>0</v>
      </c>
    </row>
    <row r="3231" spans="76:137" x14ac:dyDescent="0.25">
      <c r="BX3231" s="110"/>
      <c r="CA3231" s="110"/>
      <c r="EE3231" s="108">
        <f>+IF(MID($J$10,1,10)=MID($EE$2,1,10),0,1)</f>
        <v>0</v>
      </c>
      <c r="EG3231" s="108">
        <f>+IF(MID($J$10,1,10)=MID($EE$2,1,10),0,1)</f>
        <v>0</v>
      </c>
    </row>
    <row r="3232" spans="76:137" x14ac:dyDescent="0.25">
      <c r="BX3232" s="110"/>
      <c r="CA3232" s="110"/>
      <c r="EE3232" s="108">
        <f>+IF(MID($J$10,1,10)=MID($EE$2,1,10),1,2)</f>
        <v>1</v>
      </c>
      <c r="EG3232" s="108">
        <f>+IF(MID($J$10,1,10)=MID($EE$2,1,10),1,2)</f>
        <v>1</v>
      </c>
    </row>
    <row r="3233" spans="76:137" x14ac:dyDescent="0.25">
      <c r="BX3233" s="110"/>
      <c r="CA3233" s="110"/>
      <c r="EE3233" s="108">
        <f>+IF(MID($J$10,1,10)=MID($EE$2,1,10),3,1)</f>
        <v>3</v>
      </c>
      <c r="EG3233" s="108">
        <f>+IF(MID($J$10,1,10)=MID($EE$2,1,10),3,1)</f>
        <v>3</v>
      </c>
    </row>
    <row r="3234" spans="76:137" x14ac:dyDescent="0.25">
      <c r="BX3234" s="110"/>
      <c r="CA3234" s="110"/>
      <c r="EE3234" s="108">
        <f>+IF(MID($J$10,1,10)=MID($EE$2,1,10),3,1)</f>
        <v>3</v>
      </c>
      <c r="EG3234" s="108">
        <f>+IF(MID($J$10,1,10)=MID($EE$2,1,10),3,1)</f>
        <v>3</v>
      </c>
    </row>
    <row r="3235" spans="76:137" x14ac:dyDescent="0.25">
      <c r="BX3235" s="110"/>
      <c r="CA3235" s="110"/>
      <c r="EE3235" s="108">
        <f>+IF(MID($J$10,1,10)=MID($EE$2,1,10),0,1)</f>
        <v>0</v>
      </c>
      <c r="EG3235" s="108">
        <f>+IF(MID($J$10,1,10)=MID($EE$2,1,10),0,1)</f>
        <v>0</v>
      </c>
    </row>
    <row r="3236" spans="76:137" x14ac:dyDescent="0.25">
      <c r="BX3236" s="110"/>
      <c r="CA3236" s="110"/>
      <c r="EE3236" s="108">
        <f>+IF(MID($J$10,1,10)=MID($EE$2,1,10),3,1)</f>
        <v>3</v>
      </c>
      <c r="EF3236" s="137" t="s">
        <v>221</v>
      </c>
      <c r="EG3236" s="108">
        <f>+IF(MID($J$10,1,10)=MID($EE$2,1,10),3,1)</f>
        <v>3</v>
      </c>
    </row>
    <row r="3237" spans="76:137" x14ac:dyDescent="0.25">
      <c r="BX3237" s="110"/>
      <c r="CA3237" s="110"/>
      <c r="EE3237" s="108">
        <f>+IF(MID($J$10,1,10)=MID($EE$2,1,10),3,1)</f>
        <v>3</v>
      </c>
      <c r="EF3237" s="137" t="s">
        <v>221</v>
      </c>
      <c r="EG3237" s="108">
        <f>+IF(MID($J$10,1,10)=MID($EE$2,1,10),3,1)</f>
        <v>3</v>
      </c>
    </row>
    <row r="3238" spans="76:137" x14ac:dyDescent="0.25">
      <c r="BX3238" s="110"/>
      <c r="CA3238" s="110"/>
      <c r="EE3238" s="108">
        <f>+IF(MID($J$10,1,10)=MID($EE$2,1,10),3,1)</f>
        <v>3</v>
      </c>
      <c r="EF3238" s="137" t="s">
        <v>221</v>
      </c>
      <c r="EG3238" s="108">
        <f>+IF(MID($J$10,1,10)=MID($EE$2,1,10),3,1)</f>
        <v>3</v>
      </c>
    </row>
    <row r="3239" spans="76:137" x14ac:dyDescent="0.25">
      <c r="BX3239" s="110"/>
      <c r="CA3239" s="110"/>
      <c r="EE3239" s="108">
        <f>+IF(MID($J$10,1,10)=MID($EE$2,1,10),1,2)</f>
        <v>1</v>
      </c>
      <c r="EF3239" s="137" t="s">
        <v>221</v>
      </c>
      <c r="EG3239" s="108">
        <f>+IF(MID($J$10,1,10)=MID($EE$2,1,10),1,2)</f>
        <v>1</v>
      </c>
    </row>
    <row r="3240" spans="76:137" x14ac:dyDescent="0.25">
      <c r="BX3240" s="110"/>
      <c r="CA3240" s="110"/>
      <c r="EE3240" s="108">
        <f>+IF(MID($J$11,1,10)=MID($EE$3,1,10),2,1)</f>
        <v>2</v>
      </c>
      <c r="EF3240" s="137" t="s">
        <v>221</v>
      </c>
      <c r="EG3240" s="108">
        <f>+IF(MID($J$11,1,10)=MID($EE$3,1,10),2,1)</f>
        <v>2</v>
      </c>
    </row>
    <row r="3241" spans="76:137" x14ac:dyDescent="0.25">
      <c r="BX3241" s="110"/>
      <c r="CA3241" s="110"/>
      <c r="EE3241" s="108">
        <f>+IF(MID($J$10,1,10)=MID($EE$2,1,10),4,1)</f>
        <v>4</v>
      </c>
      <c r="EF3241" s="137" t="s">
        <v>221</v>
      </c>
      <c r="EG3241" s="108">
        <f>+IF(MID($J$10,1,10)=MID($EE$2,1,10),4,1)</f>
        <v>4</v>
      </c>
    </row>
    <row r="3242" spans="76:137" x14ac:dyDescent="0.25">
      <c r="BX3242" s="110"/>
      <c r="CA3242" s="110"/>
      <c r="EE3242" s="108">
        <f>+IF(MID($J$10,1,10)=MID($EE$2,1,10),0,1)</f>
        <v>0</v>
      </c>
      <c r="EF3242" s="137" t="s">
        <v>221</v>
      </c>
      <c r="EG3242" s="108">
        <f>+IF(MID($J$10,1,10)=MID($EE$2,1,10),0,1)</f>
        <v>0</v>
      </c>
    </row>
    <row r="3243" spans="76:137" x14ac:dyDescent="0.25">
      <c r="BX3243" s="110"/>
      <c r="CA3243" s="110"/>
      <c r="EE3243" s="108">
        <f>+IF(MID($J$11,1,10)=MID($EE$3,1,10),2,1)</f>
        <v>2</v>
      </c>
      <c r="EF3243" s="137" t="s">
        <v>221</v>
      </c>
      <c r="EG3243" s="108">
        <f>+IF(MID($J$11,1,10)=MID($EE$3,1,10),2,1)</f>
        <v>2</v>
      </c>
    </row>
    <row r="3244" spans="76:137" x14ac:dyDescent="0.25">
      <c r="BX3244" s="110"/>
      <c r="CA3244" s="110"/>
      <c r="EE3244" s="108">
        <f>+IF(MID($J$11,1,10)=MID($EE$3,1,10),2,1)</f>
        <v>2</v>
      </c>
      <c r="EF3244" s="137" t="s">
        <v>221</v>
      </c>
      <c r="EG3244" s="108">
        <f>+IF(MID($J$11,1,10)=MID($EE$3,1,10),2,1)</f>
        <v>2</v>
      </c>
    </row>
    <row r="3245" spans="76:137" x14ac:dyDescent="0.25">
      <c r="BX3245" s="110"/>
      <c r="CA3245" s="110"/>
      <c r="EE3245" s="108">
        <f>+IF(MID($J$10,1,10)=MID($EE$2,1,10),4,1)</f>
        <v>4</v>
      </c>
      <c r="EF3245" s="137" t="s">
        <v>221</v>
      </c>
      <c r="EG3245" s="108">
        <f>+IF(MID($J$10,1,10)=MID($EE$2,1,10),4,1)</f>
        <v>4</v>
      </c>
    </row>
    <row r="3246" spans="76:137" x14ac:dyDescent="0.25">
      <c r="BX3246" s="110"/>
      <c r="CA3246" s="110"/>
      <c r="EE3246" s="108">
        <f>+IF(MID($J$11,1,10)=MID($EE$3,1,10),2,1)</f>
        <v>2</v>
      </c>
      <c r="EF3246" s="137" t="s">
        <v>221</v>
      </c>
      <c r="EG3246" s="108">
        <f>+IF(MID($J$11,1,10)=MID($EE$3,1,10),2,1)</f>
        <v>2</v>
      </c>
    </row>
    <row r="3247" spans="76:137" x14ac:dyDescent="0.25">
      <c r="BX3247" s="110"/>
      <c r="CA3247" s="110"/>
      <c r="EE3247" s="108">
        <f>+IF(MID($J$10,1,10)=MID($EE$2,1,10),4,1)</f>
        <v>4</v>
      </c>
      <c r="EF3247" s="137" t="s">
        <v>221</v>
      </c>
      <c r="EG3247" s="108">
        <f>+IF(MID($J$10,1,10)=MID($EE$2,1,10),4,1)</f>
        <v>4</v>
      </c>
    </row>
    <row r="3248" spans="76:137" x14ac:dyDescent="0.25">
      <c r="BX3248" s="110"/>
      <c r="CA3248" s="110"/>
      <c r="EE3248" s="108">
        <f>+IF(MID($J$10,1,10)=MID($EE$2,1,10),1,2)</f>
        <v>1</v>
      </c>
      <c r="EF3248" s="137" t="s">
        <v>221</v>
      </c>
      <c r="EG3248" s="108">
        <f>+IF(MID($J$10,1,10)=MID($EE$2,1,10),1,2)</f>
        <v>1</v>
      </c>
    </row>
    <row r="3249" spans="76:137" x14ac:dyDescent="0.25">
      <c r="BX3249" s="110"/>
      <c r="CA3249" s="110"/>
      <c r="EE3249" s="108">
        <f>+IF(MID($J$10,1,10)=MID($EE$2,1,10),3,1)</f>
        <v>3</v>
      </c>
      <c r="EF3249" s="137" t="s">
        <v>221</v>
      </c>
      <c r="EG3249" s="108">
        <f>+IF(MID($J$10,1,10)=MID($EE$2,1,10),3,1)</f>
        <v>3</v>
      </c>
    </row>
    <row r="3250" spans="76:137" x14ac:dyDescent="0.25">
      <c r="BX3250" s="110"/>
      <c r="CA3250" s="110"/>
      <c r="EE3250" s="108">
        <f>+IF(MID($J$10,1,10)=MID($EE$2,1,10),1,2)</f>
        <v>1</v>
      </c>
      <c r="EF3250" s="137" t="s">
        <v>221</v>
      </c>
      <c r="EG3250" s="108">
        <f>+IF(MID($J$10,1,10)=MID($EE$2,1,10),1,2)</f>
        <v>1</v>
      </c>
    </row>
    <row r="3251" spans="76:137" x14ac:dyDescent="0.25">
      <c r="BX3251" s="110"/>
      <c r="CA3251" s="110"/>
      <c r="EE3251" s="108">
        <f>+IF(MID($J$11,1,10)=MID($EE$3,1,10),2,1)</f>
        <v>2</v>
      </c>
      <c r="EF3251" s="137" t="s">
        <v>221</v>
      </c>
      <c r="EG3251" s="108">
        <f>+IF(MID($J$11,1,10)=MID($EE$3,1,10),2,1)</f>
        <v>2</v>
      </c>
    </row>
    <row r="3252" spans="76:137" x14ac:dyDescent="0.25">
      <c r="BX3252" s="110"/>
      <c r="CA3252" s="110"/>
      <c r="EE3252" s="108">
        <f>+IF(MID($J$10,1,10)=MID($EE$2,1,10),1,2)</f>
        <v>1</v>
      </c>
      <c r="EF3252" s="137" t="s">
        <v>221</v>
      </c>
      <c r="EG3252" s="108">
        <f>+IF(MID($J$10,1,10)=MID($EE$2,1,10),1,2)</f>
        <v>1</v>
      </c>
    </row>
    <row r="3253" spans="76:137" x14ac:dyDescent="0.25">
      <c r="BX3253" s="110"/>
      <c r="CA3253" s="110"/>
      <c r="EE3253" s="108">
        <f>+IF(MID($J$10,1,10)=MID($EE$2,1,10),0,1)</f>
        <v>0</v>
      </c>
      <c r="EF3253" s="137" t="s">
        <v>221</v>
      </c>
      <c r="EG3253" s="108">
        <f>+IF(MID($J$10,1,10)=MID($EE$2,1,10),0,1)</f>
        <v>0</v>
      </c>
    </row>
    <row r="3254" spans="76:137" x14ac:dyDescent="0.25">
      <c r="BX3254" s="110"/>
      <c r="CA3254" s="110"/>
      <c r="EE3254" s="108">
        <f>+IF(MID($J$10,1,10)=MID($EE$2,1,10),0,1)</f>
        <v>0</v>
      </c>
      <c r="EF3254" s="137" t="s">
        <v>221</v>
      </c>
      <c r="EG3254" s="108">
        <f>+IF(MID($J$10,1,10)=MID($EE$2,1,10),0,1)</f>
        <v>0</v>
      </c>
    </row>
    <row r="3255" spans="76:137" x14ac:dyDescent="0.25">
      <c r="BX3255" s="110"/>
      <c r="CA3255" s="110"/>
      <c r="EE3255" s="108">
        <f>+IF(MID($J$10,1,10)=MID($EE$2,1,10),0,1)</f>
        <v>0</v>
      </c>
      <c r="EG3255" s="108">
        <f>+IF(MID($J$10,1,10)=MID($EE$2,1,10),0,1)</f>
        <v>0</v>
      </c>
    </row>
    <row r="3256" spans="76:137" x14ac:dyDescent="0.25">
      <c r="BX3256" s="110"/>
      <c r="CA3256" s="110"/>
      <c r="EE3256" s="108">
        <f>+IF(MID($J$10,1,10)=MID($EE$2,1,10),1,2)</f>
        <v>1</v>
      </c>
      <c r="EG3256" s="108">
        <f>+IF(MID($J$10,1,10)=MID($EE$2,1,10),1,2)</f>
        <v>1</v>
      </c>
    </row>
    <row r="3257" spans="76:137" x14ac:dyDescent="0.25">
      <c r="BX3257" s="110"/>
      <c r="CA3257" s="110"/>
      <c r="EE3257" s="108">
        <f>+IF(MID($J$10,1,10)=MID($EE$2,1,10),1,2)</f>
        <v>1</v>
      </c>
      <c r="EG3257" s="108">
        <f>+IF(MID($J$10,1,10)=MID($EE$2,1,10),1,2)</f>
        <v>1</v>
      </c>
    </row>
    <row r="3258" spans="76:137" x14ac:dyDescent="0.25">
      <c r="BX3258" s="110"/>
      <c r="CA3258" s="110"/>
      <c r="EE3258" s="108">
        <f>+IF(MID($J$10,1,10)=MID($EE$2,1,10),3,1)</f>
        <v>3</v>
      </c>
      <c r="EG3258" s="108">
        <f>+IF(MID($J$10,1,10)=MID($EE$2,1,10),3,1)</f>
        <v>3</v>
      </c>
    </row>
    <row r="3259" spans="76:137" x14ac:dyDescent="0.25">
      <c r="BX3259" s="110"/>
      <c r="CA3259" s="110"/>
      <c r="EE3259" s="108">
        <f>+IF(MID($J$10,1,10)=MID($EE$2,1,10),3,1)</f>
        <v>3</v>
      </c>
      <c r="EG3259" s="108">
        <f>+IF(MID($J$10,1,10)=MID($EE$2,1,10),3,1)</f>
        <v>3</v>
      </c>
    </row>
    <row r="3260" spans="76:137" x14ac:dyDescent="0.25">
      <c r="BX3260" s="110"/>
      <c r="CA3260" s="110"/>
      <c r="EE3260" s="108">
        <f>+IF(MID($J$10,1,10)=MID($EE$2,1,10),3,1)</f>
        <v>3</v>
      </c>
      <c r="EG3260" s="108">
        <f>+IF(MID($J$10,1,10)=MID($EE$2,1,10),3,1)</f>
        <v>3</v>
      </c>
    </row>
    <row r="3261" spans="76:137" x14ac:dyDescent="0.25">
      <c r="BX3261" s="110"/>
      <c r="CA3261" s="110"/>
      <c r="EE3261" s="108">
        <f>+IF(MID($J$10,1,10)=MID($EE$2,1,10),0,1)</f>
        <v>0</v>
      </c>
      <c r="EG3261" s="108">
        <f>+IF(MID($J$10,1,10)=MID($EE$2,1,10),0,1)</f>
        <v>0</v>
      </c>
    </row>
    <row r="3262" spans="76:137" x14ac:dyDescent="0.25">
      <c r="BX3262" s="110"/>
      <c r="CA3262" s="110"/>
      <c r="EE3262" s="108">
        <f>+IF(MID($J$10,1,10)=MID($EE$2,1,10),1,2)</f>
        <v>1</v>
      </c>
      <c r="EG3262" s="108">
        <f>+IF(MID($J$10,1,10)=MID($EE$2,1,10),1,2)</f>
        <v>1</v>
      </c>
    </row>
    <row r="3263" spans="76:137" x14ac:dyDescent="0.25">
      <c r="BX3263" s="110"/>
      <c r="CA3263" s="110"/>
      <c r="EE3263" s="108">
        <f>+IF(MID($J$10,1,10)=MID($EE$2,1,10),3,1)</f>
        <v>3</v>
      </c>
      <c r="EG3263" s="108">
        <f>+IF(MID($J$10,1,10)=MID($EE$2,1,10),3,1)</f>
        <v>3</v>
      </c>
    </row>
    <row r="3264" spans="76:137" x14ac:dyDescent="0.25">
      <c r="BX3264" s="110"/>
      <c r="CA3264" s="110"/>
      <c r="EE3264" s="108">
        <f>+IF(MID($J$10,1,10)=MID($EE$2,1,10),3,1)</f>
        <v>3</v>
      </c>
      <c r="EG3264" s="108">
        <f>+IF(MID($J$10,1,10)=MID($EE$2,1,10),3,1)</f>
        <v>3</v>
      </c>
    </row>
    <row r="3265" spans="76:137" x14ac:dyDescent="0.25">
      <c r="BX3265" s="110"/>
      <c r="CA3265" s="110"/>
      <c r="EE3265" s="108">
        <f>+IF(MID($J$10,1,10)=MID($EE$2,1,10),0,1)</f>
        <v>0</v>
      </c>
      <c r="EG3265" s="108">
        <f>+IF(MID($J$10,1,10)=MID($EE$2,1,10),0,1)</f>
        <v>0</v>
      </c>
    </row>
    <row r="3266" spans="76:137" x14ac:dyDescent="0.25">
      <c r="BX3266" s="110"/>
      <c r="CA3266" s="110"/>
      <c r="EE3266" s="108">
        <f>+IF(MID($J$10,1,10)=MID($EE$2,1,10),3,1)</f>
        <v>3</v>
      </c>
      <c r="EG3266" s="108">
        <f>+IF(MID($J$10,1,10)=MID($EE$2,1,10),3,1)</f>
        <v>3</v>
      </c>
    </row>
    <row r="3267" spans="76:137" x14ac:dyDescent="0.25">
      <c r="BX3267" s="110"/>
      <c r="CA3267" s="110"/>
      <c r="EE3267" s="108">
        <f>+IF(MID($J$10,1,10)=MID($EE$2,1,10),3,1)</f>
        <v>3</v>
      </c>
      <c r="EG3267" s="108">
        <f>+IF(MID($J$10,1,10)=MID($EE$2,1,10),3,1)</f>
        <v>3</v>
      </c>
    </row>
    <row r="3268" spans="76:137" x14ac:dyDescent="0.25">
      <c r="BX3268" s="110"/>
      <c r="CA3268" s="110"/>
      <c r="EE3268" s="108">
        <f>+IF(MID($J$10,1,10)=MID($EE$2,1,10),3,1)</f>
        <v>3</v>
      </c>
      <c r="EG3268" s="108">
        <f>+IF(MID($J$10,1,10)=MID($EE$2,1,10),3,1)</f>
        <v>3</v>
      </c>
    </row>
    <row r="3269" spans="76:137" x14ac:dyDescent="0.25">
      <c r="BX3269" s="110"/>
      <c r="CA3269" s="110"/>
      <c r="EE3269" s="108">
        <f>+IF(MID($J$10,1,10)=MID($EE$2,1,10),1,2)</f>
        <v>1</v>
      </c>
      <c r="EG3269" s="108">
        <f>+IF(MID($J$10,1,10)=MID($EE$2,1,10),1,2)</f>
        <v>1</v>
      </c>
    </row>
    <row r="3270" spans="76:137" x14ac:dyDescent="0.25">
      <c r="BX3270" s="110"/>
      <c r="CA3270" s="110"/>
      <c r="EE3270" s="108">
        <f>+IF(MID($J$11,1,10)=MID($EE$3,1,10),2,1)</f>
        <v>2</v>
      </c>
      <c r="EG3270" s="108">
        <f>+IF(MID($J$11,1,10)=MID($EE$3,1,10),2,1)</f>
        <v>2</v>
      </c>
    </row>
    <row r="3271" spans="76:137" x14ac:dyDescent="0.25">
      <c r="BX3271" s="110"/>
      <c r="CA3271" s="110"/>
      <c r="EE3271" s="108">
        <f>+IF(MID($J$10,1,10)=MID($EE$2,1,10),4,1)</f>
        <v>4</v>
      </c>
      <c r="EG3271" s="108">
        <f>+IF(MID($J$10,1,10)=MID($EE$2,1,10),4,1)</f>
        <v>4</v>
      </c>
    </row>
    <row r="3272" spans="76:137" x14ac:dyDescent="0.25">
      <c r="BX3272" s="110"/>
      <c r="CA3272" s="110"/>
      <c r="EE3272" s="108">
        <f>+IF(MID($J$10,1,10)=MID($EE$2,1,10),0,1)</f>
        <v>0</v>
      </c>
      <c r="EG3272" s="108">
        <f>+IF(MID($J$10,1,10)=MID($EE$2,1,10),0,1)</f>
        <v>0</v>
      </c>
    </row>
    <row r="3273" spans="76:137" x14ac:dyDescent="0.25">
      <c r="BX3273" s="110"/>
      <c r="CA3273" s="110"/>
      <c r="EE3273" s="108">
        <f>+IF(MID($J$11,1,10)=MID($EE$3,1,10),2,1)</f>
        <v>2</v>
      </c>
      <c r="EG3273" s="108">
        <f>+IF(MID($J$11,1,10)=MID($EE$3,1,10),2,1)</f>
        <v>2</v>
      </c>
    </row>
    <row r="3274" spans="76:137" x14ac:dyDescent="0.25">
      <c r="BX3274" s="110"/>
      <c r="CA3274" s="110"/>
      <c r="EE3274" s="108">
        <f>+IF(MID($J$11,1,10)=MID($EE$3,1,10),2,1)</f>
        <v>2</v>
      </c>
      <c r="EG3274" s="108">
        <f>+IF(MID($J$11,1,10)=MID($EE$3,1,10),2,1)</f>
        <v>2</v>
      </c>
    </row>
    <row r="3275" spans="76:137" x14ac:dyDescent="0.25">
      <c r="BX3275" s="110"/>
      <c r="CA3275" s="110"/>
      <c r="EE3275" s="108">
        <f>+IF(MID($J$10,1,10)=MID($EE$2,1,10),4,1)</f>
        <v>4</v>
      </c>
      <c r="EG3275" s="108">
        <f>+IF(MID($J$10,1,10)=MID($EE$2,1,10),4,1)</f>
        <v>4</v>
      </c>
    </row>
    <row r="3276" spans="76:137" x14ac:dyDescent="0.25">
      <c r="BX3276" s="110"/>
      <c r="CA3276" s="110"/>
      <c r="EE3276" s="108">
        <f>+IF(MID($J$11,1,10)=MID($EE$3,1,10),2,1)</f>
        <v>2</v>
      </c>
      <c r="EG3276" s="108">
        <f>+IF(MID($J$11,1,10)=MID($EE$3,1,10),2,1)</f>
        <v>2</v>
      </c>
    </row>
    <row r="3277" spans="76:137" x14ac:dyDescent="0.25">
      <c r="BX3277" s="110"/>
      <c r="CA3277" s="110"/>
      <c r="EE3277" s="108">
        <f>+IF(MID($J$10,1,10)=MID($EE$2,1,10),4,1)</f>
        <v>4</v>
      </c>
      <c r="EG3277" s="108">
        <f>+IF(MID($J$10,1,10)=MID($EE$2,1,10),4,1)</f>
        <v>4</v>
      </c>
    </row>
    <row r="3278" spans="76:137" x14ac:dyDescent="0.25">
      <c r="BX3278" s="110"/>
      <c r="CA3278" s="110"/>
      <c r="EE3278" s="108">
        <f>+IF(MID($J$10,1,10)=MID($EE$2,1,10),1,2)</f>
        <v>1</v>
      </c>
      <c r="EG3278" s="108">
        <f>+IF(MID($J$10,1,10)=MID($EE$2,1,10),1,2)</f>
        <v>1</v>
      </c>
    </row>
    <row r="3279" spans="76:137" x14ac:dyDescent="0.25">
      <c r="BX3279" s="110"/>
      <c r="CA3279" s="110"/>
      <c r="EE3279" s="108">
        <f>+IF(MID($J$12,1,8)=MID($EE$4,1,8),2,1)</f>
        <v>2</v>
      </c>
      <c r="EF3279" s="137" t="s">
        <v>236</v>
      </c>
      <c r="EG3279" s="108">
        <f>+IF(MID($J$12,1,8)=MID($EE$4,1,8),2,1)</f>
        <v>2</v>
      </c>
    </row>
    <row r="3280" spans="76:137" x14ac:dyDescent="0.25">
      <c r="BX3280" s="110"/>
      <c r="CA3280" s="110"/>
      <c r="EE3280" s="108">
        <f>+IF(MID($J$10,1,10)=MID($EE$2,1,10),1,2)</f>
        <v>1</v>
      </c>
      <c r="EG3280" s="108">
        <f>+IF(MID($J$10,1,10)=MID($EE$2,1,10),1,2)</f>
        <v>1</v>
      </c>
    </row>
    <row r="3281" spans="76:137" x14ac:dyDescent="0.25">
      <c r="BX3281" s="110"/>
      <c r="CA3281" s="110"/>
      <c r="EE3281" s="108">
        <f>+IF(MID($J$11,1,10)=MID($EE$3,1,10),2,1)</f>
        <v>2</v>
      </c>
      <c r="EG3281" s="108">
        <f>+IF(MID($J$11,1,10)=MID($EE$3,1,10),2,1)</f>
        <v>2</v>
      </c>
    </row>
    <row r="3282" spans="76:137" x14ac:dyDescent="0.25">
      <c r="BX3282" s="111"/>
      <c r="CA3282" s="111"/>
      <c r="EE3282" s="108">
        <f>+IF(MID($J$10,1,10)=MID($EE$2,1,10),0,1)</f>
        <v>0</v>
      </c>
      <c r="EF3282" s="139">
        <v>40947</v>
      </c>
      <c r="EG3282" s="108">
        <f>+IF(MID($J$10,1,10)=MID($EE$2,1,10),0,1)</f>
        <v>0</v>
      </c>
    </row>
    <row r="3283" spans="76:137" x14ac:dyDescent="0.25">
      <c r="BX3283" s="110"/>
      <c r="CA3283" s="110"/>
      <c r="EE3283" s="108">
        <f>+IF(MID($J$10,1,10)=MID($EE$2,1,10),0,1)</f>
        <v>0</v>
      </c>
      <c r="EG3283" s="108">
        <f>+IF(MID($J$10,1,10)=MID($EE$2,1,10),0,1)</f>
        <v>0</v>
      </c>
    </row>
    <row r="3284" spans="76:137" x14ac:dyDescent="0.25">
      <c r="BX3284" s="110"/>
      <c r="CA3284" s="110"/>
      <c r="EE3284" s="108">
        <f>+IF(MID($J$10,1,10)=MID($EE$2,1,10),0,1)</f>
        <v>0</v>
      </c>
      <c r="EG3284" s="108">
        <f>+IF(MID($J$10,1,10)=MID($EE$2,1,10),0,1)</f>
        <v>0</v>
      </c>
    </row>
    <row r="3285" spans="76:137" x14ac:dyDescent="0.25">
      <c r="BX3285" s="110"/>
      <c r="CA3285" s="110"/>
      <c r="EE3285" s="108">
        <f>+IF(MID($J$10,1,10)=MID($EE$2,1,10),0,1)</f>
        <v>0</v>
      </c>
      <c r="EG3285" s="108">
        <f>+IF(MID($J$10,1,10)=MID($EE$2,1,10),0,1)</f>
        <v>0</v>
      </c>
    </row>
    <row r="3286" spans="76:137" x14ac:dyDescent="0.25">
      <c r="BX3286" s="110"/>
      <c r="CA3286" s="110"/>
      <c r="EE3286" s="108">
        <f>+IF(MID($J$10,1,10)=MID($EE$2,1,10),1,2)</f>
        <v>1</v>
      </c>
      <c r="EG3286" s="108">
        <f>+IF(MID($J$10,1,10)=MID($EE$2,1,10),1,2)</f>
        <v>1</v>
      </c>
    </row>
    <row r="3287" spans="76:137" x14ac:dyDescent="0.25">
      <c r="BX3287" s="110"/>
      <c r="CA3287" s="110"/>
      <c r="EE3287" s="108">
        <f>+IF(MID($J$10,1,10)=MID($EE$2,1,10),1,2)</f>
        <v>1</v>
      </c>
      <c r="EG3287" s="108">
        <f>+IF(MID($J$10,1,10)=MID($EE$2,1,10),1,2)</f>
        <v>1</v>
      </c>
    </row>
    <row r="3288" spans="76:137" x14ac:dyDescent="0.25">
      <c r="BX3288" s="110"/>
      <c r="CA3288" s="110"/>
      <c r="EE3288" s="108">
        <f>+IF(MID($J$10,1,10)=MID($EE$2,1,10),3,1)</f>
        <v>3</v>
      </c>
      <c r="EG3288" s="108">
        <f>+IF(MID($J$10,1,10)=MID($EE$2,1,10),3,1)</f>
        <v>3</v>
      </c>
    </row>
    <row r="3289" spans="76:137" x14ac:dyDescent="0.25">
      <c r="BX3289" s="110"/>
      <c r="CA3289" s="110"/>
      <c r="EE3289" s="108">
        <f>+IF(MID($J$10,1,10)=MID($EE$2,1,10),3,1)</f>
        <v>3</v>
      </c>
      <c r="EG3289" s="108">
        <f>+IF(MID($J$10,1,10)=MID($EE$2,1,10),3,1)</f>
        <v>3</v>
      </c>
    </row>
    <row r="3290" spans="76:137" x14ac:dyDescent="0.25">
      <c r="BX3290" s="110"/>
      <c r="CA3290" s="110"/>
      <c r="EE3290" s="108">
        <f>+IF(MID($J$10,1,10)=MID($EE$2,1,10),3,1)</f>
        <v>3</v>
      </c>
      <c r="EG3290" s="108">
        <f>+IF(MID($J$10,1,10)=MID($EE$2,1,10),3,1)</f>
        <v>3</v>
      </c>
    </row>
    <row r="3291" spans="76:137" x14ac:dyDescent="0.25">
      <c r="BX3291" s="110"/>
      <c r="CA3291" s="110"/>
      <c r="EE3291" s="108">
        <f>+IF(MID($J$10,1,10)=MID($EE$2,1,10),0,1)</f>
        <v>0</v>
      </c>
      <c r="EG3291" s="108">
        <f>+IF(MID($J$10,1,10)=MID($EE$2,1,10),0,1)</f>
        <v>0</v>
      </c>
    </row>
    <row r="3292" spans="76:137" x14ac:dyDescent="0.25">
      <c r="BX3292" s="110"/>
      <c r="CA3292" s="110"/>
      <c r="EE3292" s="108">
        <f>+IF(MID($J$10,1,10)=MID($EE$2,1,10),1,2)</f>
        <v>1</v>
      </c>
      <c r="EG3292" s="108">
        <f>+IF(MID($J$10,1,10)=MID($EE$2,1,10),1,2)</f>
        <v>1</v>
      </c>
    </row>
    <row r="3293" spans="76:137" x14ac:dyDescent="0.25">
      <c r="BX3293" s="110"/>
      <c r="CA3293" s="110"/>
      <c r="EE3293" s="108">
        <f>+IF(MID($J$10,1,10)=MID($EE$2,1,10),3,1)</f>
        <v>3</v>
      </c>
      <c r="EG3293" s="108">
        <f>+IF(MID($J$10,1,10)=MID($EE$2,1,10),3,1)</f>
        <v>3</v>
      </c>
    </row>
    <row r="3294" spans="76:137" x14ac:dyDescent="0.25">
      <c r="BX3294" s="110"/>
      <c r="CA3294" s="110"/>
      <c r="EE3294" s="108">
        <f>+IF(MID($J$10,1,10)=MID($EE$2,1,10),3,1)</f>
        <v>3</v>
      </c>
      <c r="EG3294" s="108">
        <f>+IF(MID($J$10,1,10)=MID($EE$2,1,10),3,1)</f>
        <v>3</v>
      </c>
    </row>
    <row r="3295" spans="76:137" x14ac:dyDescent="0.25">
      <c r="BX3295" s="110"/>
      <c r="CA3295" s="110"/>
      <c r="EE3295" s="108">
        <f>+IF(MID($J$10,1,10)=MID($EE$2,1,10),0,1)</f>
        <v>0</v>
      </c>
      <c r="EG3295" s="108">
        <f>+IF(MID($J$10,1,10)=MID($EE$2,1,10),0,1)</f>
        <v>0</v>
      </c>
    </row>
    <row r="3296" spans="76:137" x14ac:dyDescent="0.25">
      <c r="BX3296" s="110"/>
      <c r="CA3296" s="110"/>
      <c r="EE3296" s="108">
        <f>+IF(MID($J$10,1,10)=MID($EE$2,1,10),3,1)</f>
        <v>3</v>
      </c>
      <c r="EG3296" s="108">
        <f>+IF(MID($J$10,1,10)=MID($EE$2,1,10),3,1)</f>
        <v>3</v>
      </c>
    </row>
    <row r="3297" spans="76:137" x14ac:dyDescent="0.25">
      <c r="BX3297" s="110"/>
      <c r="CA3297" s="110"/>
      <c r="EE3297" s="108">
        <f>+IF(MID($J$10,1,10)=MID($EE$2,1,10),3,1)</f>
        <v>3</v>
      </c>
      <c r="EG3297" s="108">
        <f>+IF(MID($J$10,1,10)=MID($EE$2,1,10),3,1)</f>
        <v>3</v>
      </c>
    </row>
    <row r="3298" spans="76:137" x14ac:dyDescent="0.25">
      <c r="BX3298" s="110"/>
      <c r="CA3298" s="110"/>
      <c r="EE3298" s="108">
        <f>+IF(MID($J$10,1,10)=MID($EE$2,1,10),3,1)</f>
        <v>3</v>
      </c>
      <c r="EG3298" s="108">
        <f>+IF(MID($J$10,1,10)=MID($EE$2,1,10),3,1)</f>
        <v>3</v>
      </c>
    </row>
    <row r="3299" spans="76:137" x14ac:dyDescent="0.25">
      <c r="BX3299" s="110"/>
      <c r="CA3299" s="110"/>
      <c r="EE3299" s="108">
        <f>+IF(MID($J$10,1,10)=MID($EE$2,1,10),1,2)</f>
        <v>1</v>
      </c>
      <c r="EG3299" s="108">
        <f>+IF(MID($J$10,1,10)=MID($EE$2,1,10),1,2)</f>
        <v>1</v>
      </c>
    </row>
    <row r="3300" spans="76:137" x14ac:dyDescent="0.25">
      <c r="BX3300" s="110"/>
      <c r="CA3300" s="110"/>
      <c r="EE3300" s="108">
        <f>+IF(MID($J$11,1,10)=MID($EE$3,1,10),2,1)</f>
        <v>2</v>
      </c>
      <c r="EG3300" s="108">
        <f>+IF(MID($J$11,1,10)=MID($EE$3,1,10),2,1)</f>
        <v>2</v>
      </c>
    </row>
    <row r="3301" spans="76:137" x14ac:dyDescent="0.25">
      <c r="BX3301" s="110"/>
      <c r="CA3301" s="110"/>
      <c r="EE3301" s="108">
        <f>+IF(MID($J$10,1,10)=MID($EE$2,1,10),4,1)</f>
        <v>4</v>
      </c>
      <c r="EG3301" s="108">
        <f>+IF(MID($J$10,1,10)=MID($EE$2,1,10),4,1)</f>
        <v>4</v>
      </c>
    </row>
    <row r="3302" spans="76:137" x14ac:dyDescent="0.25">
      <c r="BX3302" s="110"/>
      <c r="CA3302" s="110"/>
      <c r="EE3302" s="108">
        <f>+IF(MID($J$10,1,10)=MID($EE$2,1,10),0,1)</f>
        <v>0</v>
      </c>
      <c r="EG3302" s="108">
        <f>+IF(MID($J$10,1,10)=MID($EE$2,1,10),0,1)</f>
        <v>0</v>
      </c>
    </row>
    <row r="3303" spans="76:137" x14ac:dyDescent="0.25">
      <c r="BX3303" s="110"/>
      <c r="CA3303" s="110"/>
      <c r="EE3303" s="108">
        <f>+IF(MID($J$11,1,10)=MID($EE$3,1,10),2,1)</f>
        <v>2</v>
      </c>
      <c r="EG3303" s="108">
        <f>+IF(MID($J$11,1,10)=MID($EE$3,1,10),2,1)</f>
        <v>2</v>
      </c>
    </row>
    <row r="3304" spans="76:137" x14ac:dyDescent="0.25">
      <c r="BX3304" s="110"/>
      <c r="CA3304" s="110"/>
      <c r="EE3304" s="108">
        <f>+IF(MID($J$11,1,10)=MID($EE$3,1,10),2,1)</f>
        <v>2</v>
      </c>
      <c r="EG3304" s="108">
        <f>+IF(MID($J$11,1,10)=MID($EE$3,1,10),2,1)</f>
        <v>2</v>
      </c>
    </row>
    <row r="3305" spans="76:137" x14ac:dyDescent="0.25">
      <c r="BX3305" s="110"/>
      <c r="CA3305" s="110"/>
      <c r="EE3305" s="108">
        <f>+IF(MID($J$10,1,10)=MID($EE$2,1,10),4,1)</f>
        <v>4</v>
      </c>
      <c r="EG3305" s="108">
        <f>+IF(MID($J$10,1,10)=MID($EE$2,1,10),4,1)</f>
        <v>4</v>
      </c>
    </row>
    <row r="3306" spans="76:137" x14ac:dyDescent="0.25">
      <c r="BX3306" s="110"/>
      <c r="CA3306" s="110"/>
      <c r="EE3306" s="108">
        <f>+IF(MID($J$11,1,10)=MID($EE$3,1,10),2,1)</f>
        <v>2</v>
      </c>
      <c r="EG3306" s="108">
        <f>+IF(MID($J$11,1,10)=MID($EE$3,1,10),2,1)</f>
        <v>2</v>
      </c>
    </row>
    <row r="3307" spans="76:137" x14ac:dyDescent="0.25">
      <c r="BX3307" s="110"/>
      <c r="CA3307" s="110"/>
      <c r="EE3307" s="108">
        <f>+IF(MID($J$10,1,10)=MID($EE$2,1,10),4,1)</f>
        <v>4</v>
      </c>
      <c r="EG3307" s="108">
        <f>+IF(MID($J$10,1,10)=MID($EE$2,1,10),4,1)</f>
        <v>4</v>
      </c>
    </row>
    <row r="3308" spans="76:137" x14ac:dyDescent="0.25">
      <c r="BX3308" s="110"/>
      <c r="CA3308" s="110"/>
      <c r="EE3308" s="108">
        <f>+IF(MID($J$10,1,10)=MID($EE$2,1,10),1,2)</f>
        <v>1</v>
      </c>
      <c r="EG3308" s="108">
        <f>+IF(MID($J$10,1,10)=MID($EE$2,1,10),1,2)</f>
        <v>1</v>
      </c>
    </row>
    <row r="3309" spans="76:137" x14ac:dyDescent="0.25">
      <c r="BX3309" s="110"/>
      <c r="CA3309" s="110"/>
      <c r="EE3309" s="108">
        <f>+IF(MID($J$10,1,10)=MID($EE$2,1,10),3,1)</f>
        <v>3</v>
      </c>
      <c r="EG3309" s="108">
        <f>+IF(MID($J$10,1,10)=MID($EE$2,1,10),3,1)</f>
        <v>3</v>
      </c>
    </row>
    <row r="3310" spans="76:137" x14ac:dyDescent="0.25">
      <c r="BX3310" s="110"/>
      <c r="CA3310" s="110"/>
      <c r="EE3310" s="108">
        <f>+IF(MID($J$10,1,10)=MID($EE$2,1,10),1,2)</f>
        <v>1</v>
      </c>
      <c r="EG3310" s="108">
        <f>+IF(MID($J$10,1,10)=MID($EE$2,1,10),1,2)</f>
        <v>1</v>
      </c>
    </row>
    <row r="3311" spans="76:137" x14ac:dyDescent="0.25">
      <c r="BX3311" s="110"/>
      <c r="CA3311" s="110"/>
      <c r="EE3311" s="108">
        <f>+IF(MID($J$11,1,10)=MID($EE$3,1,10),2,1)</f>
        <v>2</v>
      </c>
      <c r="EG3311" s="108">
        <f>+IF(MID($J$11,1,10)=MID($EE$3,1,10),2,1)</f>
        <v>2</v>
      </c>
    </row>
    <row r="3312" spans="76:137" x14ac:dyDescent="0.25">
      <c r="BX3312" s="110"/>
      <c r="CA3312" s="110"/>
      <c r="EE3312" s="108">
        <f>+IF(MID($J$10,1,10)=MID($EE$2,1,10),1,2)</f>
        <v>1</v>
      </c>
      <c r="EG3312" s="108">
        <f>+IF(MID($J$10,1,10)=MID($EE$2,1,10),1,2)</f>
        <v>1</v>
      </c>
    </row>
    <row r="3313" spans="76:137" x14ac:dyDescent="0.25">
      <c r="BX3313" s="110"/>
      <c r="CA3313" s="110"/>
      <c r="EE3313" s="108">
        <f>+IF(MID($J$10,1,10)=MID($EE$2,1,10),0,1)</f>
        <v>0</v>
      </c>
      <c r="EG3313" s="108">
        <f>+IF(MID($J$10,1,10)=MID($EE$2,1,10),0,1)</f>
        <v>0</v>
      </c>
    </row>
    <row r="3314" spans="76:137" x14ac:dyDescent="0.25">
      <c r="BX3314" s="110"/>
      <c r="CA3314" s="110"/>
      <c r="EE3314" s="108">
        <f>+IF(MID($J$10,1,10)=MID($EE$2,1,10),0,1)</f>
        <v>0</v>
      </c>
      <c r="EG3314" s="108">
        <f>+IF(MID($J$10,1,10)=MID($EE$2,1,10),0,1)</f>
        <v>0</v>
      </c>
    </row>
    <row r="3315" spans="76:137" x14ac:dyDescent="0.25">
      <c r="BX3315" s="110"/>
      <c r="CA3315" s="110"/>
      <c r="EE3315" s="108">
        <f>+IF(MID($J$10,1,10)=MID($EE$2,1,10),0,1)</f>
        <v>0</v>
      </c>
      <c r="EG3315" s="108">
        <f>+IF(MID($J$10,1,10)=MID($EE$2,1,10),0,1)</f>
        <v>0</v>
      </c>
    </row>
    <row r="3316" spans="76:137" x14ac:dyDescent="0.25">
      <c r="BX3316" s="110"/>
      <c r="CA3316" s="110"/>
      <c r="EE3316" s="108">
        <f>+IF(MID($J$10,1,10)=MID($EE$2,1,10),1,2)</f>
        <v>1</v>
      </c>
      <c r="EG3316" s="108">
        <f>+IF(MID($J$10,1,10)=MID($EE$2,1,10),1,2)</f>
        <v>1</v>
      </c>
    </row>
    <row r="3317" spans="76:137" x14ac:dyDescent="0.25">
      <c r="BX3317" s="110"/>
      <c r="CA3317" s="110"/>
      <c r="EE3317" s="108">
        <f>+IF(MID($J$10,1,10)=MID($EE$2,1,10),1,2)</f>
        <v>1</v>
      </c>
      <c r="EG3317" s="108">
        <f>+IF(MID($J$10,1,10)=MID($EE$2,1,10),1,2)</f>
        <v>1</v>
      </c>
    </row>
    <row r="3318" spans="76:137" x14ac:dyDescent="0.25">
      <c r="BX3318" s="110"/>
      <c r="CA3318" s="110"/>
      <c r="EE3318" s="108">
        <f>+IF(MID($J$10,1,10)=MID($EE$2,1,10),3,1)</f>
        <v>3</v>
      </c>
      <c r="EG3318" s="108">
        <f>+IF(MID($J$10,1,10)=MID($EE$2,1,10),3,1)</f>
        <v>3</v>
      </c>
    </row>
    <row r="3319" spans="76:137" x14ac:dyDescent="0.25">
      <c r="BX3319" s="110"/>
      <c r="CA3319" s="110"/>
      <c r="EE3319" s="108">
        <f>+IF(MID($J$10,1,10)=MID($EE$2,1,10),3,1)</f>
        <v>3</v>
      </c>
      <c r="EG3319" s="108">
        <f>+IF(MID($J$10,1,10)=MID($EE$2,1,10),3,1)</f>
        <v>3</v>
      </c>
    </row>
    <row r="3320" spans="76:137" x14ac:dyDescent="0.25">
      <c r="BX3320" s="110"/>
      <c r="CA3320" s="110"/>
      <c r="EE3320" s="108">
        <f>+IF(MID($J$10,1,10)=MID($EE$2,1,10),3,1)</f>
        <v>3</v>
      </c>
      <c r="EG3320" s="108">
        <f>+IF(MID($J$10,1,10)=MID($EE$2,1,10),3,1)</f>
        <v>3</v>
      </c>
    </row>
    <row r="3321" spans="76:137" x14ac:dyDescent="0.25">
      <c r="BX3321" s="110"/>
      <c r="CA3321" s="110"/>
      <c r="EE3321" s="108">
        <f>+IF(MID($J$10,1,10)=MID($EE$2,1,10),0,1)</f>
        <v>0</v>
      </c>
      <c r="EG3321" s="108">
        <f>+IF(MID($J$10,1,10)=MID($EE$2,1,10),0,1)</f>
        <v>0</v>
      </c>
    </row>
    <row r="3322" spans="76:137" x14ac:dyDescent="0.25">
      <c r="BX3322" s="110"/>
      <c r="CA3322" s="110"/>
      <c r="EE3322" s="108">
        <f>+IF(MID($J$10,1,10)=MID($EE$2,1,10),1,2)</f>
        <v>1</v>
      </c>
      <c r="EG3322" s="108">
        <f>+IF(MID($J$10,1,10)=MID($EE$2,1,10),1,2)</f>
        <v>1</v>
      </c>
    </row>
    <row r="3323" spans="76:137" x14ac:dyDescent="0.25">
      <c r="BX3323" s="110"/>
      <c r="CA3323" s="110"/>
      <c r="EE3323" s="108">
        <f>+IF(MID($J$10,1,10)=MID($EE$2,1,10),3,1)</f>
        <v>3</v>
      </c>
      <c r="EG3323" s="108">
        <f>+IF(MID($J$10,1,10)=MID($EE$2,1,10),3,1)</f>
        <v>3</v>
      </c>
    </row>
    <row r="3324" spans="76:137" x14ac:dyDescent="0.25">
      <c r="BX3324" s="110"/>
      <c r="CA3324" s="110"/>
      <c r="EE3324" s="108">
        <f>+IF(MID($J$10,1,10)=MID($EE$2,1,10),3,1)</f>
        <v>3</v>
      </c>
      <c r="EG3324" s="108">
        <f>+IF(MID($J$10,1,10)=MID($EE$2,1,10),3,1)</f>
        <v>3</v>
      </c>
    </row>
    <row r="3325" spans="76:137" x14ac:dyDescent="0.25">
      <c r="BX3325" s="110"/>
      <c r="CA3325" s="110"/>
      <c r="EE3325" s="108">
        <f>+IF(MID($J$10,1,10)=MID($EE$2,1,10),0,1)</f>
        <v>0</v>
      </c>
      <c r="EG3325" s="108">
        <f>+IF(MID($J$10,1,10)=MID($EE$2,1,10),0,1)</f>
        <v>0</v>
      </c>
    </row>
    <row r="3326" spans="76:137" x14ac:dyDescent="0.25">
      <c r="BX3326" s="110"/>
      <c r="CA3326" s="110"/>
      <c r="EE3326" s="108">
        <f>+IF(MID($J$11,1,10)=MID($EE$3,1,10),2,1)</f>
        <v>2</v>
      </c>
      <c r="EG3326" s="108">
        <f>+IF(MID($J$11,1,10)=MID($EE$3,1,10),2,1)</f>
        <v>2</v>
      </c>
    </row>
    <row r="3327" spans="76:137" x14ac:dyDescent="0.25">
      <c r="BX3327" s="110"/>
      <c r="CA3327" s="110"/>
      <c r="EE3327" s="108">
        <f>+IF(MID($J$10,1,10)=MID($EE$2,1,10),4,1)</f>
        <v>4</v>
      </c>
      <c r="EG3327" s="108">
        <f>+IF(MID($J$10,1,10)=MID($EE$2,1,10),4,1)</f>
        <v>4</v>
      </c>
    </row>
    <row r="3328" spans="76:137" x14ac:dyDescent="0.25">
      <c r="BX3328" s="110"/>
      <c r="CA3328" s="110"/>
      <c r="EE3328" s="108">
        <f>+IF(MID($J$10,1,10)=MID($EE$2,1,10),0,1)</f>
        <v>0</v>
      </c>
      <c r="EG3328" s="108">
        <f>+IF(MID($J$10,1,10)=MID($EE$2,1,10),0,1)</f>
        <v>0</v>
      </c>
    </row>
    <row r="3329" spans="76:137" x14ac:dyDescent="0.25">
      <c r="BX3329" s="110"/>
      <c r="CA3329" s="110"/>
      <c r="EE3329" s="108">
        <f>+IF(MID($J$11,1,10)=MID($EE$3,1,10),2,1)</f>
        <v>2</v>
      </c>
      <c r="EG3329" s="108">
        <f>+IF(MID($J$11,1,10)=MID($EE$3,1,10),2,1)</f>
        <v>2</v>
      </c>
    </row>
    <row r="3330" spans="76:137" x14ac:dyDescent="0.25">
      <c r="BX3330" s="110"/>
      <c r="CA3330" s="110"/>
      <c r="EE3330" s="108">
        <f>+IF(MID($J$11,1,10)=MID($EE$3,1,10),2,1)</f>
        <v>2</v>
      </c>
      <c r="EG3330" s="108">
        <f>+IF(MID($J$11,1,10)=MID($EE$3,1,10),2,1)</f>
        <v>2</v>
      </c>
    </row>
    <row r="3331" spans="76:137" x14ac:dyDescent="0.25">
      <c r="BX3331" s="110"/>
      <c r="CA3331" s="110"/>
      <c r="EE3331" s="108">
        <f>+IF(MID($J$10,1,10)=MID($EE$2,1,10),4,1)</f>
        <v>4</v>
      </c>
      <c r="EG3331" s="108">
        <f>+IF(MID($J$10,1,10)=MID($EE$2,1,10),4,1)</f>
        <v>4</v>
      </c>
    </row>
    <row r="3332" spans="76:137" x14ac:dyDescent="0.25">
      <c r="BX3332" s="110"/>
      <c r="CA3332" s="110"/>
      <c r="EE3332" s="108">
        <f>+IF(MID($J$11,1,10)=MID($EE$3,1,10),2,1)</f>
        <v>2</v>
      </c>
      <c r="EG3332" s="108">
        <f>+IF(MID($J$11,1,10)=MID($EE$3,1,10),2,1)</f>
        <v>2</v>
      </c>
    </row>
    <row r="3333" spans="76:137" x14ac:dyDescent="0.25">
      <c r="BX3333" s="110"/>
      <c r="CA3333" s="110"/>
      <c r="EE3333" s="108">
        <f>+IF(MID($J$10,1,10)=MID($EE$2,1,10),4,1)</f>
        <v>4</v>
      </c>
      <c r="EG3333" s="108">
        <f>+IF(MID($J$10,1,10)=MID($EE$2,1,10),4,1)</f>
        <v>4</v>
      </c>
    </row>
    <row r="3334" spans="76:137" x14ac:dyDescent="0.25">
      <c r="BX3334" s="110"/>
      <c r="CA3334" s="110"/>
      <c r="EE3334" s="108">
        <f>+IF(MID($J$10,1,10)=MID($EE$2,1,10),1,2)</f>
        <v>1</v>
      </c>
      <c r="EG3334" s="108">
        <f>+IF(MID($J$10,1,10)=MID($EE$2,1,10),1,2)</f>
        <v>1</v>
      </c>
    </row>
    <row r="3335" spans="76:137" x14ac:dyDescent="0.25">
      <c r="BX3335" s="110"/>
      <c r="CA3335" s="110"/>
      <c r="EE3335" s="108">
        <f>+IF(MID($J$10,1,10)=MID($EE$2,1,10),3,1)</f>
        <v>3</v>
      </c>
      <c r="EG3335" s="108">
        <f>+IF(MID($J$10,1,10)=MID($EE$2,1,10),3,1)</f>
        <v>3</v>
      </c>
    </row>
    <row r="3336" spans="76:137" x14ac:dyDescent="0.25">
      <c r="BX3336" s="110"/>
      <c r="CA3336" s="110"/>
      <c r="EE3336" s="108">
        <f>+IF(MID($J$10,1,10)=MID($EE$2,1,10),1,2)</f>
        <v>1</v>
      </c>
      <c r="EG3336" s="108">
        <f>+IF(MID($J$10,1,10)=MID($EE$2,1,10),1,2)</f>
        <v>1</v>
      </c>
    </row>
    <row r="3337" spans="76:137" x14ac:dyDescent="0.25">
      <c r="BX3337" s="110"/>
      <c r="CA3337" s="110"/>
      <c r="EE3337" s="108">
        <f>+IF(MID($J$11,1,10)=MID($EE$3,1,10),2,1)</f>
        <v>2</v>
      </c>
      <c r="EG3337" s="108">
        <f>+IF(MID($J$11,1,10)=MID($EE$3,1,10),2,1)</f>
        <v>2</v>
      </c>
    </row>
    <row r="3338" spans="76:137" x14ac:dyDescent="0.25">
      <c r="BX3338" s="110"/>
      <c r="CA3338" s="110"/>
      <c r="EE3338" s="108">
        <f>+IF(MID($J$10,1,10)=MID($EE$2,1,10),1,2)</f>
        <v>1</v>
      </c>
      <c r="EG3338" s="108">
        <f>+IF(MID($J$10,1,10)=MID($EE$2,1,10),1,2)</f>
        <v>1</v>
      </c>
    </row>
    <row r="3339" spans="76:137" x14ac:dyDescent="0.25">
      <c r="BX3339" s="110"/>
      <c r="CA3339" s="110"/>
      <c r="EE3339" s="108">
        <f>+IF(MID($J$10,1,10)=MID($EE$2,1,10),0,1)</f>
        <v>0</v>
      </c>
      <c r="EG3339" s="108">
        <f>+IF(MID($J$10,1,10)=MID($EE$2,1,10),0,1)</f>
        <v>0</v>
      </c>
    </row>
    <row r="3340" spans="76:137" x14ac:dyDescent="0.25">
      <c r="BX3340" s="110"/>
      <c r="CA3340" s="110"/>
      <c r="EE3340" s="108">
        <f>+IF(MID($J$10,1,10)=MID($EE$2,1,10),0,1)</f>
        <v>0</v>
      </c>
      <c r="EG3340" s="108">
        <f>+IF(MID($J$10,1,10)=MID($EE$2,1,10),0,1)</f>
        <v>0</v>
      </c>
    </row>
    <row r="3341" spans="76:137" x14ac:dyDescent="0.25">
      <c r="BX3341" s="110"/>
      <c r="CA3341" s="110"/>
      <c r="EE3341" s="108">
        <f>+IF(MID($J$10,1,10)=MID($EE$2,1,10),0,1)</f>
        <v>0</v>
      </c>
      <c r="EG3341" s="108">
        <f>+IF(MID($J$10,1,10)=MID($EE$2,1,10),0,1)</f>
        <v>0</v>
      </c>
    </row>
    <row r="3342" spans="76:137" x14ac:dyDescent="0.25">
      <c r="BX3342" s="110"/>
      <c r="CA3342" s="110"/>
      <c r="EE3342" s="108">
        <f>+IF(MID($J$10,1,10)=MID($EE$2,1,10),1,2)</f>
        <v>1</v>
      </c>
      <c r="EG3342" s="108">
        <f>+IF(MID($J$10,1,10)=MID($EE$2,1,10),1,2)</f>
        <v>1</v>
      </c>
    </row>
    <row r="3343" spans="76:137" x14ac:dyDescent="0.25">
      <c r="BX3343" s="110"/>
      <c r="CA3343" s="110"/>
      <c r="EE3343" s="108">
        <f>+IF(MID($J$10,1,10)=MID($EE$2,1,10),1,2)</f>
        <v>1</v>
      </c>
      <c r="EG3343" s="108">
        <f>+IF(MID($J$10,1,10)=MID($EE$2,1,10),1,2)</f>
        <v>1</v>
      </c>
    </row>
    <row r="3344" spans="76:137" x14ac:dyDescent="0.25">
      <c r="BX3344" s="110"/>
      <c r="CA3344" s="110"/>
      <c r="EE3344" s="108">
        <f>+IF(MID($J$10,1,10)=MID($EE$2,1,10),3,1)</f>
        <v>3</v>
      </c>
      <c r="EG3344" s="108">
        <f>+IF(MID($J$10,1,10)=MID($EE$2,1,10),3,1)</f>
        <v>3</v>
      </c>
    </row>
    <row r="3345" spans="76:137" x14ac:dyDescent="0.25">
      <c r="BX3345" s="110"/>
      <c r="CA3345" s="110"/>
      <c r="EE3345" s="108">
        <f>+IF(MID($J$10,1,10)=MID($EE$2,1,10),3,1)</f>
        <v>3</v>
      </c>
      <c r="EG3345" s="108">
        <f>+IF(MID($J$10,1,10)=MID($EE$2,1,10),3,1)</f>
        <v>3</v>
      </c>
    </row>
    <row r="3346" spans="76:137" x14ac:dyDescent="0.25">
      <c r="BX3346" s="110"/>
      <c r="CA3346" s="110"/>
      <c r="EE3346" s="108">
        <f>+IF(MID($J$10,1,10)=MID($EE$2,1,10),3,1)</f>
        <v>3</v>
      </c>
      <c r="EG3346" s="108">
        <f>+IF(MID($J$10,1,10)=MID($EE$2,1,10),3,1)</f>
        <v>3</v>
      </c>
    </row>
    <row r="3347" spans="76:137" x14ac:dyDescent="0.25">
      <c r="BX3347" s="110"/>
      <c r="CA3347" s="110"/>
      <c r="EE3347" s="108">
        <f>+IF(MID($J$10,1,10)=MID($EE$2,1,10),0,1)</f>
        <v>0</v>
      </c>
      <c r="EG3347" s="108">
        <f>+IF(MID($J$10,1,10)=MID($EE$2,1,10),0,1)</f>
        <v>0</v>
      </c>
    </row>
    <row r="3348" spans="76:137" x14ac:dyDescent="0.25">
      <c r="BX3348" s="110"/>
      <c r="CA3348" s="110"/>
      <c r="EE3348" s="108">
        <f>+IF(MID($J$10,1,10)=MID($EE$2,1,10),1,2)</f>
        <v>1</v>
      </c>
      <c r="EG3348" s="108">
        <f>+IF(MID($J$10,1,10)=MID($EE$2,1,10),1,2)</f>
        <v>1</v>
      </c>
    </row>
    <row r="3349" spans="76:137" x14ac:dyDescent="0.25">
      <c r="BX3349" s="110"/>
      <c r="CA3349" s="110"/>
      <c r="EE3349" s="108">
        <f>+IF(MID($J$10,1,10)=MID($EE$2,1,10),3,1)</f>
        <v>3</v>
      </c>
      <c r="EG3349" s="108">
        <f>+IF(MID($J$10,1,10)=MID($EE$2,1,10),3,1)</f>
        <v>3</v>
      </c>
    </row>
    <row r="3350" spans="76:137" x14ac:dyDescent="0.25">
      <c r="BX3350" s="110"/>
      <c r="CA3350" s="110"/>
      <c r="EE3350" s="108">
        <f>+IF(MID($J$10,1,10)=MID($EE$2,1,10),3,1)</f>
        <v>3</v>
      </c>
      <c r="EG3350" s="108">
        <f>+IF(MID($J$10,1,10)=MID($EE$2,1,10),3,1)</f>
        <v>3</v>
      </c>
    </row>
    <row r="3351" spans="76:137" x14ac:dyDescent="0.25">
      <c r="BX3351" s="110"/>
      <c r="CA3351" s="110"/>
      <c r="EE3351" s="108">
        <f>+IF(MID($J$10,1,10)=MID($EE$2,1,10),0,1)</f>
        <v>0</v>
      </c>
      <c r="EG3351" s="108">
        <f>+IF(MID($J$10,1,10)=MID($EE$2,1,10),0,1)</f>
        <v>0</v>
      </c>
    </row>
    <row r="3352" spans="76:137" x14ac:dyDescent="0.25">
      <c r="BX3352" s="110"/>
      <c r="CA3352" s="110"/>
      <c r="EE3352" s="108">
        <f>+IF(MID($J$10,1,10)=MID($EE$2,1,10),3,1)</f>
        <v>3</v>
      </c>
      <c r="EG3352" s="108">
        <f>+IF(MID($J$10,1,10)=MID($EE$2,1,10),3,1)</f>
        <v>3</v>
      </c>
    </row>
    <row r="3353" spans="76:137" x14ac:dyDescent="0.25">
      <c r="BX3353" s="110"/>
      <c r="CA3353" s="110"/>
      <c r="EE3353" s="108">
        <f>+IF(MID($J$10,1,10)=MID($EE$2,1,10),3,1)</f>
        <v>3</v>
      </c>
      <c r="EG3353" s="108">
        <f>+IF(MID($J$10,1,10)=MID($EE$2,1,10),3,1)</f>
        <v>3</v>
      </c>
    </row>
    <row r="3354" spans="76:137" x14ac:dyDescent="0.25">
      <c r="BX3354" s="110"/>
      <c r="CA3354" s="110"/>
      <c r="EE3354" s="108">
        <f>+IF(MID($J$10,1,10)=MID($EE$2,1,10),3,1)</f>
        <v>3</v>
      </c>
      <c r="EG3354" s="108">
        <f>+IF(MID($J$10,1,10)=MID($EE$2,1,10),3,1)</f>
        <v>3</v>
      </c>
    </row>
    <row r="3355" spans="76:137" x14ac:dyDescent="0.25">
      <c r="BX3355" s="110"/>
      <c r="CA3355" s="110"/>
      <c r="EE3355" s="108">
        <f>+IF(MID($J$10,1,10)=MID($EE$2,1,10),1,2)</f>
        <v>1</v>
      </c>
      <c r="EG3355" s="108">
        <f>+IF(MID($J$10,1,10)=MID($EE$2,1,10),1,2)</f>
        <v>1</v>
      </c>
    </row>
    <row r="3356" spans="76:137" x14ac:dyDescent="0.25">
      <c r="BX3356" s="110"/>
      <c r="CA3356" s="110"/>
      <c r="EE3356" s="108">
        <f>+IF(MID($J$11,1,10)=MID($EE$3,1,10),2,1)</f>
        <v>2</v>
      </c>
      <c r="EG3356" s="108">
        <f>+IF(MID($J$11,1,10)=MID($EE$3,1,10),2,1)</f>
        <v>2</v>
      </c>
    </row>
    <row r="3357" spans="76:137" x14ac:dyDescent="0.25">
      <c r="BX3357" s="110"/>
      <c r="CA3357" s="110"/>
      <c r="EE3357" s="108">
        <f>+IF(MID($J$10,1,10)=MID($EE$2,1,10),4,1)</f>
        <v>4</v>
      </c>
      <c r="EG3357" s="108">
        <f>+IF(MID($J$10,1,10)=MID($EE$2,1,10),4,1)</f>
        <v>4</v>
      </c>
    </row>
    <row r="3358" spans="76:137" x14ac:dyDescent="0.25">
      <c r="BX3358" s="110"/>
      <c r="CA3358" s="110"/>
      <c r="EE3358" s="108">
        <f>+IF(MID($J$10,1,10)=MID($EE$2,1,10),0,1)</f>
        <v>0</v>
      </c>
      <c r="EG3358" s="108">
        <f>+IF(MID($J$10,1,10)=MID($EE$2,1,10),0,1)</f>
        <v>0</v>
      </c>
    </row>
    <row r="3359" spans="76:137" x14ac:dyDescent="0.25">
      <c r="BX3359" s="110"/>
      <c r="CA3359" s="110"/>
      <c r="EE3359" s="108">
        <f>+IF(MID($J$11,1,10)=MID($EE$3,1,10),2,1)</f>
        <v>2</v>
      </c>
      <c r="EG3359" s="108">
        <f>+IF(MID($J$11,1,10)=MID($EE$3,1,10),2,1)</f>
        <v>2</v>
      </c>
    </row>
    <row r="3360" spans="76:137" x14ac:dyDescent="0.25">
      <c r="BX3360" s="110"/>
      <c r="CA3360" s="110"/>
      <c r="EE3360" s="108">
        <f>+IF(MID($J$11,1,10)=MID($EE$3,1,10),2,1)</f>
        <v>2</v>
      </c>
      <c r="EG3360" s="108">
        <f>+IF(MID($J$11,1,10)=MID($EE$3,1,10),2,1)</f>
        <v>2</v>
      </c>
    </row>
    <row r="3361" spans="76:137" x14ac:dyDescent="0.25">
      <c r="BX3361" s="110"/>
      <c r="CA3361" s="110"/>
      <c r="EE3361" s="108">
        <f>+IF(MID($J$10,1,10)=MID($EE$2,1,10),4,1)</f>
        <v>4</v>
      </c>
      <c r="EG3361" s="108">
        <f>+IF(MID($J$10,1,10)=MID($EE$2,1,10),4,1)</f>
        <v>4</v>
      </c>
    </row>
    <row r="3362" spans="76:137" x14ac:dyDescent="0.25">
      <c r="BX3362" s="110"/>
      <c r="CA3362" s="110"/>
      <c r="EE3362" s="108">
        <f>+IF(MID($J$11,1,10)=MID($EE$3,1,10),2,1)</f>
        <v>2</v>
      </c>
      <c r="EG3362" s="108">
        <f>+IF(MID($J$11,1,10)=MID($EE$3,1,10),2,1)</f>
        <v>2</v>
      </c>
    </row>
    <row r="3363" spans="76:137" x14ac:dyDescent="0.25">
      <c r="BX3363" s="110"/>
      <c r="CA3363" s="110"/>
      <c r="EE3363" s="108">
        <f>+IF(MID($J$10,1,10)=MID($EE$2,1,10),4,1)</f>
        <v>4</v>
      </c>
      <c r="EG3363" s="108">
        <f>+IF(MID($J$10,1,10)=MID($EE$2,1,10),4,1)</f>
        <v>4</v>
      </c>
    </row>
    <row r="3364" spans="76:137" x14ac:dyDescent="0.25">
      <c r="BX3364" s="110"/>
      <c r="CA3364" s="110"/>
      <c r="EE3364" s="108">
        <f>+IF(MID($J$10,1,10)=MID($EE$2,1,10),1,2)</f>
        <v>1</v>
      </c>
      <c r="EG3364" s="108">
        <f>+IF(MID($J$10,1,10)=MID($EE$2,1,10),1,2)</f>
        <v>1</v>
      </c>
    </row>
    <row r="3365" spans="76:137" x14ac:dyDescent="0.25">
      <c r="BX3365" s="110"/>
      <c r="CA3365" s="110"/>
      <c r="EE3365" s="108">
        <f>+IF(MID($J$10,1,10)=MID($EE$2,1,10),3,1)</f>
        <v>3</v>
      </c>
      <c r="EG3365" s="108">
        <f>+IF(MID($J$10,1,10)=MID($EE$2,1,10),3,1)</f>
        <v>3</v>
      </c>
    </row>
    <row r="3366" spans="76:137" x14ac:dyDescent="0.25">
      <c r="BX3366" s="110"/>
      <c r="CA3366" s="110"/>
      <c r="EE3366" s="108">
        <f>+IF(MID($J$10,1,10)=MID($EE$2,1,10),1,2)</f>
        <v>1</v>
      </c>
      <c r="EG3366" s="108">
        <f>+IF(MID($J$10,1,10)=MID($EE$2,1,10),1,2)</f>
        <v>1</v>
      </c>
    </row>
    <row r="3367" spans="76:137" x14ac:dyDescent="0.25">
      <c r="BX3367" s="110"/>
      <c r="CA3367" s="110"/>
      <c r="EE3367" s="108">
        <f>+IF(MID($J$11,1,10)=MID($EE$3,1,10),2,1)</f>
        <v>2</v>
      </c>
      <c r="EG3367" s="108">
        <f>+IF(MID($J$11,1,10)=MID($EE$3,1,10),2,1)</f>
        <v>2</v>
      </c>
    </row>
    <row r="3368" spans="76:137" x14ac:dyDescent="0.25">
      <c r="BX3368" s="110"/>
      <c r="CA3368" s="110"/>
      <c r="EE3368" s="108">
        <f>+IF(MID($J$10,1,10)=MID($EE$2,1,10),1,2)</f>
        <v>1</v>
      </c>
      <c r="EG3368" s="108">
        <f>+IF(MID($J$10,1,10)=MID($EE$2,1,10),1,2)</f>
        <v>1</v>
      </c>
    </row>
    <row r="3369" spans="76:137" x14ac:dyDescent="0.25">
      <c r="BX3369" s="110"/>
      <c r="CA3369" s="110"/>
      <c r="EE3369" s="108">
        <f>+IF(MID($J$10,1,10)=MID($EE$2,1,10),0,1)</f>
        <v>0</v>
      </c>
      <c r="EG3369" s="108">
        <f>+IF(MID($J$10,1,10)=MID($EE$2,1,10),0,1)</f>
        <v>0</v>
      </c>
    </row>
    <row r="3370" spans="76:137" x14ac:dyDescent="0.25">
      <c r="BX3370" s="110"/>
      <c r="CA3370" s="110"/>
      <c r="EE3370" s="108">
        <f>+IF(MID($J$10,1,10)=MID($EE$2,1,10),0,1)</f>
        <v>0</v>
      </c>
      <c r="EG3370" s="108">
        <f>+IF(MID($J$10,1,10)=MID($EE$2,1,10),0,1)</f>
        <v>0</v>
      </c>
    </row>
    <row r="3371" spans="76:137" x14ac:dyDescent="0.25">
      <c r="BX3371" s="110"/>
      <c r="CA3371" s="110"/>
      <c r="EE3371" s="108">
        <f>+IF(MID($J$10,1,10)=MID($EE$2,1,10),0,1)</f>
        <v>0</v>
      </c>
      <c r="EG3371" s="108">
        <f>+IF(MID($J$10,1,10)=MID($EE$2,1,10),0,1)</f>
        <v>0</v>
      </c>
    </row>
    <row r="3372" spans="76:137" x14ac:dyDescent="0.25">
      <c r="BX3372" s="110"/>
      <c r="CA3372" s="110"/>
      <c r="EE3372" s="108">
        <f>+IF(MID($J$10,1,10)=MID($EE$2,1,10),1,2)</f>
        <v>1</v>
      </c>
      <c r="EG3372" s="108">
        <f>+IF(MID($J$10,1,10)=MID($EE$2,1,10),1,2)</f>
        <v>1</v>
      </c>
    </row>
    <row r="3373" spans="76:137" x14ac:dyDescent="0.25">
      <c r="BX3373" s="110"/>
      <c r="CA3373" s="110"/>
      <c r="EE3373" s="108">
        <f>+IF(MID($J$10,1,10)=MID($EE$2,1,10),1,2)</f>
        <v>1</v>
      </c>
      <c r="EG3373" s="108">
        <f>+IF(MID($J$10,1,10)=MID($EE$2,1,10),1,2)</f>
        <v>1</v>
      </c>
    </row>
    <row r="3374" spans="76:137" x14ac:dyDescent="0.25">
      <c r="BX3374" s="110"/>
      <c r="CA3374" s="110"/>
      <c r="EE3374" s="108">
        <f>+IF(MID($J$10,1,10)=MID($EE$2,1,10),3,1)</f>
        <v>3</v>
      </c>
      <c r="EG3374" s="108">
        <f>+IF(MID($J$10,1,10)=MID($EE$2,1,10),3,1)</f>
        <v>3</v>
      </c>
    </row>
    <row r="3375" spans="76:137" x14ac:dyDescent="0.25">
      <c r="BX3375" s="110"/>
      <c r="CA3375" s="110"/>
      <c r="EE3375" s="108">
        <f>+IF(MID($J$10,1,10)=MID($EE$2,1,10),3,1)</f>
        <v>3</v>
      </c>
      <c r="EG3375" s="108">
        <f>+IF(MID($J$10,1,10)=MID($EE$2,1,10),3,1)</f>
        <v>3</v>
      </c>
    </row>
    <row r="3376" spans="76:137" x14ac:dyDescent="0.25">
      <c r="BX3376" s="110"/>
      <c r="CA3376" s="110"/>
      <c r="EE3376" s="108">
        <f>+IF(MID($J$10,1,10)=MID($EE$2,1,10),3,1)</f>
        <v>3</v>
      </c>
      <c r="EG3376" s="108">
        <f>+IF(MID($J$10,1,10)=MID($EE$2,1,10),3,1)</f>
        <v>3</v>
      </c>
    </row>
    <row r="3377" spans="76:137" x14ac:dyDescent="0.25">
      <c r="BX3377" s="110"/>
      <c r="CA3377" s="110"/>
      <c r="EE3377" s="108">
        <f>+IF(MID($J$10,1,10)=MID($EE$2,1,10),0,1)</f>
        <v>0</v>
      </c>
      <c r="EG3377" s="108">
        <f>+IF(MID($J$10,1,10)=MID($EE$2,1,10),0,1)</f>
        <v>0</v>
      </c>
    </row>
    <row r="3378" spans="76:137" x14ac:dyDescent="0.25">
      <c r="BX3378" s="110"/>
      <c r="CA3378" s="110"/>
      <c r="EE3378" s="108">
        <f>+IF(MID($J$10,1,10)=MID($EE$2,1,10),1,2)</f>
        <v>1</v>
      </c>
      <c r="EG3378" s="108">
        <f>+IF(MID($J$10,1,10)=MID($EE$2,1,10),1,2)</f>
        <v>1</v>
      </c>
    </row>
    <row r="3379" spans="76:137" x14ac:dyDescent="0.25">
      <c r="BX3379" s="110"/>
      <c r="CA3379" s="110"/>
      <c r="EE3379" s="108">
        <f>+IF(MID($J$10,1,10)=MID($EE$2,1,10),3,1)</f>
        <v>3</v>
      </c>
      <c r="EG3379" s="108">
        <f>+IF(MID($J$10,1,10)=MID($EE$2,1,10),3,1)</f>
        <v>3</v>
      </c>
    </row>
    <row r="3380" spans="76:137" x14ac:dyDescent="0.25">
      <c r="BX3380" s="110"/>
      <c r="CA3380" s="110"/>
      <c r="EE3380" s="108">
        <f>+IF(MID($J$10,1,10)=MID($EE$2,1,10),3,1)</f>
        <v>3</v>
      </c>
      <c r="EG3380" s="108">
        <f>+IF(MID($J$10,1,10)=MID($EE$2,1,10),3,1)</f>
        <v>3</v>
      </c>
    </row>
    <row r="3381" spans="76:137" x14ac:dyDescent="0.25">
      <c r="BX3381" s="110"/>
      <c r="CA3381" s="110"/>
      <c r="EE3381" s="108">
        <f>+IF(MID($J$10,1,10)=MID($EE$2,1,10),0,1)</f>
        <v>0</v>
      </c>
      <c r="EG3381" s="108">
        <f>+IF(MID($J$10,1,10)=MID($EE$2,1,10),0,1)</f>
        <v>0</v>
      </c>
    </row>
    <row r="3382" spans="76:137" x14ac:dyDescent="0.25">
      <c r="BX3382" s="110"/>
      <c r="CA3382" s="110"/>
      <c r="EE3382" s="108">
        <f>+IF(MID($J$10,1,10)=MID($EE$2,1,10),3,1)</f>
        <v>3</v>
      </c>
      <c r="EG3382" s="108">
        <f>+IF(MID($J$10,1,10)=MID($EE$2,1,10),3,1)</f>
        <v>3</v>
      </c>
    </row>
    <row r="3383" spans="76:137" x14ac:dyDescent="0.25">
      <c r="BX3383" s="110"/>
      <c r="CA3383" s="110"/>
      <c r="EE3383" s="108">
        <f>+IF(MID($J$10,1,10)=MID($EE$2,1,10),3,1)</f>
        <v>3</v>
      </c>
      <c r="EG3383" s="108">
        <f>+IF(MID($J$10,1,10)=MID($EE$2,1,10),3,1)</f>
        <v>3</v>
      </c>
    </row>
    <row r="3384" spans="76:137" x14ac:dyDescent="0.25">
      <c r="BX3384" s="110"/>
      <c r="CA3384" s="110"/>
      <c r="EE3384" s="108">
        <f>+IF(MID($J$10,1,10)=MID($EE$2,1,10),3,1)</f>
        <v>3</v>
      </c>
      <c r="EG3384" s="108">
        <f>+IF(MID($J$10,1,10)=MID($EE$2,1,10),3,1)</f>
        <v>3</v>
      </c>
    </row>
    <row r="3385" spans="76:137" x14ac:dyDescent="0.25">
      <c r="BX3385" s="110"/>
      <c r="CA3385" s="110"/>
      <c r="EE3385" s="108">
        <f>+IF(MID($J$10,1,10)=MID($EE$2,1,10),1,2)</f>
        <v>1</v>
      </c>
      <c r="EG3385" s="108">
        <f>+IF(MID($J$10,1,10)=MID($EE$2,1,10),1,2)</f>
        <v>1</v>
      </c>
    </row>
    <row r="3386" spans="76:137" x14ac:dyDescent="0.25">
      <c r="BX3386" s="110"/>
      <c r="CA3386" s="110"/>
      <c r="EE3386" s="108">
        <f>+IF(MID($J$10,1,10)=MID($EE$2,1,10),3,1)</f>
        <v>3</v>
      </c>
      <c r="EG3386" s="108">
        <f>+IF(MID($J$10,1,10)=MID($EE$2,1,10),3,1)</f>
        <v>3</v>
      </c>
    </row>
    <row r="3387" spans="76:137" x14ac:dyDescent="0.25">
      <c r="BX3387" s="110"/>
      <c r="CA3387" s="110"/>
      <c r="EE3387" s="108">
        <f>+IF(MID($J$10,1,10)=MID($EE$2,1,10),0,1)</f>
        <v>0</v>
      </c>
      <c r="EG3387" s="108">
        <f>+IF(MID($J$10,1,10)=MID($EE$2,1,10),0,1)</f>
        <v>0</v>
      </c>
    </row>
    <row r="3388" spans="76:137" x14ac:dyDescent="0.25">
      <c r="BX3388" s="110"/>
      <c r="CA3388" s="110"/>
      <c r="EE3388" s="108">
        <f>+IF(MID($J$10,1,10)=MID($EE$2,1,10),3,1)</f>
        <v>3</v>
      </c>
      <c r="EG3388" s="108">
        <f>+IF(MID($J$10,1,10)=MID($EE$2,1,10),3,1)</f>
        <v>3</v>
      </c>
    </row>
    <row r="3389" spans="76:137" x14ac:dyDescent="0.25">
      <c r="BX3389" s="110"/>
      <c r="CA3389" s="110"/>
      <c r="EE3389" s="108">
        <f>+IF(MID($J$10,1,10)=MID($EE$2,1,10),3,1)</f>
        <v>3</v>
      </c>
      <c r="EG3389" s="108">
        <f>+IF(MID($J$10,1,10)=MID($EE$2,1,10),3,1)</f>
        <v>3</v>
      </c>
    </row>
    <row r="3390" spans="76:137" x14ac:dyDescent="0.25">
      <c r="BX3390" s="110"/>
      <c r="CA3390" s="110"/>
      <c r="EE3390" s="108">
        <f>+IF(MID($J$10,1,10)=MID($EE$2,1,10),3,1)</f>
        <v>3</v>
      </c>
      <c r="EG3390" s="108">
        <f>+IF(MID($J$10,1,10)=MID($EE$2,1,10),3,1)</f>
        <v>3</v>
      </c>
    </row>
    <row r="3391" spans="76:137" x14ac:dyDescent="0.25">
      <c r="BX3391" s="110"/>
      <c r="CA3391" s="110"/>
      <c r="EE3391" s="108">
        <f>+IF(MID($J$11,1,10)=MID($EE$3,1,10),2,1)</f>
        <v>2</v>
      </c>
      <c r="EG3391" s="108">
        <f>+IF(MID($J$11,1,10)=MID($EE$3,1,10),2,1)</f>
        <v>2</v>
      </c>
    </row>
    <row r="3392" spans="76:137" x14ac:dyDescent="0.25">
      <c r="BX3392" s="110"/>
      <c r="CA3392" s="110"/>
      <c r="EE3392" s="108">
        <f>+IF(MID($J$10,1,10)=MID($EE$2,1,10),4,1)</f>
        <v>4</v>
      </c>
      <c r="EG3392" s="108">
        <f>+IF(MID($J$10,1,10)=MID($EE$2,1,10),4,1)</f>
        <v>4</v>
      </c>
    </row>
    <row r="3393" spans="76:137" x14ac:dyDescent="0.25">
      <c r="BX3393" s="110"/>
      <c r="CA3393" s="110"/>
      <c r="EE3393" s="108">
        <f>+IF(MID($J$10,1,10)=MID($EE$2,1,10),0,1)</f>
        <v>0</v>
      </c>
      <c r="EG3393" s="108">
        <f>+IF(MID($J$10,1,10)=MID($EE$2,1,10),0,1)</f>
        <v>0</v>
      </c>
    </row>
    <row r="3394" spans="76:137" x14ac:dyDescent="0.25">
      <c r="BX3394" s="110"/>
      <c r="CA3394" s="110"/>
      <c r="EE3394" s="108">
        <f>+IF(MID($J$11,1,10)=MID($EE$3,1,10),2,1)</f>
        <v>2</v>
      </c>
      <c r="EG3394" s="108">
        <f>+IF(MID($J$11,1,10)=MID($EE$3,1,10),2,1)</f>
        <v>2</v>
      </c>
    </row>
    <row r="3395" spans="76:137" x14ac:dyDescent="0.25">
      <c r="BX3395" s="110"/>
      <c r="CA3395" s="110"/>
      <c r="EE3395" s="108">
        <f>+IF(MID($J$11,1,10)=MID($EE$3,1,10),2,1)</f>
        <v>2</v>
      </c>
      <c r="EG3395" s="108">
        <f>+IF(MID($J$11,1,10)=MID($EE$3,1,10),2,1)</f>
        <v>2</v>
      </c>
    </row>
    <row r="3396" spans="76:137" x14ac:dyDescent="0.25">
      <c r="BX3396" s="110"/>
      <c r="CA3396" s="110"/>
      <c r="EE3396" s="108">
        <f>+IF(MID($J$10,1,10)=MID($EE$2,1,10),4,1)</f>
        <v>4</v>
      </c>
      <c r="EG3396" s="108">
        <f>+IF(MID($J$10,1,10)=MID($EE$2,1,10),4,1)</f>
        <v>4</v>
      </c>
    </row>
    <row r="3397" spans="76:137" x14ac:dyDescent="0.25">
      <c r="BX3397" s="110"/>
      <c r="CA3397" s="110"/>
      <c r="EE3397" s="108">
        <f>+IF(MID($J$11,1,10)=MID($EE$3,1,10),2,1)</f>
        <v>2</v>
      </c>
      <c r="EG3397" s="108">
        <f>+IF(MID($J$11,1,10)=MID($EE$3,1,10),2,1)</f>
        <v>2</v>
      </c>
    </row>
    <row r="3398" spans="76:137" x14ac:dyDescent="0.25">
      <c r="BX3398" s="110"/>
      <c r="CA3398" s="110"/>
      <c r="EE3398" s="108">
        <f>+IF(MID($J$10,1,10)=MID($EE$2,1,10),4,1)</f>
        <v>4</v>
      </c>
      <c r="EG3398" s="108">
        <f>+IF(MID($J$10,1,10)=MID($EE$2,1,10),4,1)</f>
        <v>4</v>
      </c>
    </row>
    <row r="3399" spans="76:137" x14ac:dyDescent="0.25">
      <c r="BX3399" s="110"/>
      <c r="CA3399" s="110"/>
      <c r="EE3399" s="108">
        <f>+IF(MID($J$10,1,10)=MID($EE$2,1,10),1,2)</f>
        <v>1</v>
      </c>
      <c r="EG3399" s="108">
        <f>+IF(MID($J$10,1,10)=MID($EE$2,1,10),1,2)</f>
        <v>1</v>
      </c>
    </row>
    <row r="3400" spans="76:137" x14ac:dyDescent="0.25">
      <c r="BX3400" s="110"/>
      <c r="CA3400" s="110"/>
      <c r="EE3400" s="108">
        <f>+IF(MID($J$10,1,10)=MID($EE$2,1,10),3,1)</f>
        <v>3</v>
      </c>
      <c r="EG3400" s="108">
        <f>+IF(MID($J$10,1,10)=MID($EE$2,1,10),3,1)</f>
        <v>3</v>
      </c>
    </row>
    <row r="3401" spans="76:137" x14ac:dyDescent="0.25">
      <c r="BX3401" s="110"/>
      <c r="CA3401" s="110"/>
      <c r="EE3401" s="108">
        <f>+IF(MID($J$10,1,10)=MID($EE$2,1,10),1,2)</f>
        <v>1</v>
      </c>
      <c r="EG3401" s="108">
        <f>+IF(MID($J$10,1,10)=MID($EE$2,1,10),1,2)</f>
        <v>1</v>
      </c>
    </row>
    <row r="3402" spans="76:137" x14ac:dyDescent="0.25">
      <c r="BX3402" s="110"/>
      <c r="CA3402" s="110"/>
      <c r="EE3402" s="108">
        <f>+IF(MID($J$11,1,10)=MID($EE$3,1,10),2,1)</f>
        <v>2</v>
      </c>
      <c r="EG3402" s="108">
        <f>+IF(MID($J$11,1,10)=MID($EE$3,1,10),2,1)</f>
        <v>2</v>
      </c>
    </row>
    <row r="3403" spans="76:137" x14ac:dyDescent="0.25">
      <c r="BX3403" s="110"/>
      <c r="CA3403" s="110"/>
      <c r="EE3403" s="108">
        <f>+IF(MID($J$10,1,10)=MID($EE$2,1,10),1,2)</f>
        <v>1</v>
      </c>
      <c r="EG3403" s="108">
        <f>+IF(MID($J$10,1,10)=MID($EE$2,1,10),1,2)</f>
        <v>1</v>
      </c>
    </row>
    <row r="3404" spans="76:137" x14ac:dyDescent="0.25">
      <c r="BX3404" s="110"/>
      <c r="CA3404" s="110"/>
      <c r="EE3404" s="108">
        <f>+IF(MID($J$10,1,10)=MID($EE$2,1,10),0,1)</f>
        <v>0</v>
      </c>
      <c r="EG3404" s="108">
        <f>+IF(MID($J$10,1,10)=MID($EE$2,1,10),0,1)</f>
        <v>0</v>
      </c>
    </row>
    <row r="3405" spans="76:137" x14ac:dyDescent="0.25">
      <c r="BX3405" s="110"/>
      <c r="CA3405" s="110"/>
      <c r="EE3405" s="108">
        <f>+IF(MID($J$10,1,10)=MID($EE$2,1,10),0,1)</f>
        <v>0</v>
      </c>
      <c r="EG3405" s="108">
        <f>+IF(MID($J$10,1,10)=MID($EE$2,1,10),0,1)</f>
        <v>0</v>
      </c>
    </row>
    <row r="3406" spans="76:137" x14ac:dyDescent="0.25">
      <c r="BX3406" s="110"/>
      <c r="CA3406" s="110"/>
      <c r="EE3406" s="108">
        <f>+IF(MID($J$10,1,10)=MID($EE$2,1,10),0,1)</f>
        <v>0</v>
      </c>
      <c r="EG3406" s="108">
        <f>+IF(MID($J$10,1,10)=MID($EE$2,1,10),0,1)</f>
        <v>0</v>
      </c>
    </row>
    <row r="3407" spans="76:137" x14ac:dyDescent="0.25">
      <c r="BX3407" s="110"/>
      <c r="CA3407" s="110"/>
      <c r="EE3407" s="108">
        <f>+IF(MID($J$10,1,10)=MID($EE$2,1,10),1,2)</f>
        <v>1</v>
      </c>
      <c r="EG3407" s="108">
        <f>+IF(MID($J$10,1,10)=MID($EE$2,1,10),1,2)</f>
        <v>1</v>
      </c>
    </row>
    <row r="3408" spans="76:137" x14ac:dyDescent="0.25">
      <c r="BX3408" s="110"/>
      <c r="CA3408" s="110"/>
      <c r="EE3408" s="108">
        <f>+IF(MID($J$10,1,10)=MID($EE$2,1,10),1,2)</f>
        <v>1</v>
      </c>
      <c r="EG3408" s="108">
        <f>+IF(MID($J$10,1,10)=MID($EE$2,1,10),1,2)</f>
        <v>1</v>
      </c>
    </row>
    <row r="3409" spans="76:137" x14ac:dyDescent="0.25">
      <c r="BX3409" s="110"/>
      <c r="CA3409" s="110"/>
      <c r="EE3409" s="108">
        <f>+IF(MID($J$10,1,10)=MID($EE$2,1,10),3,1)</f>
        <v>3</v>
      </c>
      <c r="EG3409" s="108">
        <f>+IF(MID($J$10,1,10)=MID($EE$2,1,10),3,1)</f>
        <v>3</v>
      </c>
    </row>
    <row r="3410" spans="76:137" x14ac:dyDescent="0.25">
      <c r="BX3410" s="110"/>
      <c r="CA3410" s="110"/>
      <c r="EE3410" s="108">
        <f>+IF(MID($J$10,1,10)=MID($EE$2,1,10),3,1)</f>
        <v>3</v>
      </c>
      <c r="EG3410" s="108">
        <f>+IF(MID($J$10,1,10)=MID($EE$2,1,10),3,1)</f>
        <v>3</v>
      </c>
    </row>
    <row r="3411" spans="76:137" x14ac:dyDescent="0.25">
      <c r="BX3411" s="110"/>
      <c r="CA3411" s="110"/>
      <c r="EE3411" s="108">
        <f>+IF(MID($J$10,1,10)=MID($EE$2,1,10),3,1)</f>
        <v>3</v>
      </c>
      <c r="EG3411" s="108">
        <f>+IF(MID($J$10,1,10)=MID($EE$2,1,10),3,1)</f>
        <v>3</v>
      </c>
    </row>
    <row r="3412" spans="76:137" x14ac:dyDescent="0.25">
      <c r="BX3412" s="110"/>
      <c r="CA3412" s="110"/>
      <c r="EE3412" s="108">
        <f>+IF(MID($J$10,1,10)=MID($EE$2,1,10),0,1)</f>
        <v>0</v>
      </c>
      <c r="EG3412" s="108">
        <f>+IF(MID($J$10,1,10)=MID($EE$2,1,10),0,1)</f>
        <v>0</v>
      </c>
    </row>
    <row r="3413" spans="76:137" x14ac:dyDescent="0.25">
      <c r="BX3413" s="110"/>
      <c r="CA3413" s="110"/>
      <c r="EE3413" s="108">
        <f>+IF(MID($J$10,1,10)=MID($EE$2,1,10),1,2)</f>
        <v>1</v>
      </c>
      <c r="EG3413" s="108">
        <f>+IF(MID($J$10,1,10)=MID($EE$2,1,10),1,2)</f>
        <v>1</v>
      </c>
    </row>
    <row r="3414" spans="76:137" x14ac:dyDescent="0.25">
      <c r="BX3414" s="110"/>
      <c r="CA3414" s="110"/>
      <c r="EE3414" s="108">
        <f>+IF(MID($J$10,1,10)=MID($EE$2,1,10),3,1)</f>
        <v>3</v>
      </c>
      <c r="EG3414" s="108">
        <f>+IF(MID($J$10,1,10)=MID($EE$2,1,10),3,1)</f>
        <v>3</v>
      </c>
    </row>
    <row r="3415" spans="76:137" x14ac:dyDescent="0.25">
      <c r="BX3415" s="110"/>
      <c r="CA3415" s="110"/>
      <c r="EE3415" s="108">
        <f>+IF(MID($J$10,1,10)=MID($EE$2,1,10),3,1)</f>
        <v>3</v>
      </c>
      <c r="EG3415" s="108">
        <f>+IF(MID($J$10,1,10)=MID($EE$2,1,10),3,1)</f>
        <v>3</v>
      </c>
    </row>
    <row r="3416" spans="76:137" x14ac:dyDescent="0.25">
      <c r="BX3416" s="110"/>
      <c r="CA3416" s="110"/>
      <c r="EE3416" s="108">
        <f>+IF(MID($J$10,1,10)=MID($EE$2,1,10),0,1)</f>
        <v>0</v>
      </c>
      <c r="EG3416" s="108">
        <f>+IF(MID($J$10,1,10)=MID($EE$2,1,10),0,1)</f>
        <v>0</v>
      </c>
    </row>
    <row r="3417" spans="76:137" x14ac:dyDescent="0.25">
      <c r="BX3417" s="110"/>
      <c r="CA3417" s="110"/>
      <c r="EE3417" s="108">
        <f>+IF(MID($J$10,1,10)=MID($EE$2,1,10),3,1)</f>
        <v>3</v>
      </c>
      <c r="EG3417" s="108">
        <f>+IF(MID($J$10,1,10)=MID($EE$2,1,10),3,1)</f>
        <v>3</v>
      </c>
    </row>
    <row r="3418" spans="76:137" x14ac:dyDescent="0.25">
      <c r="BX3418" s="110"/>
      <c r="CA3418" s="110"/>
      <c r="EE3418" s="108">
        <f>+IF(MID($J$10,1,10)=MID($EE$2,1,10),3,1)</f>
        <v>3</v>
      </c>
      <c r="EG3418" s="108">
        <f>+IF(MID($J$10,1,10)=MID($EE$2,1,10),3,1)</f>
        <v>3</v>
      </c>
    </row>
    <row r="3419" spans="76:137" x14ac:dyDescent="0.25">
      <c r="BX3419" s="110"/>
      <c r="CA3419" s="110"/>
      <c r="EE3419" s="108">
        <f>+IF(MID($J$10,1,10)=MID($EE$2,1,10),3,1)</f>
        <v>3</v>
      </c>
      <c r="EG3419" s="108">
        <f>+IF(MID($J$10,1,10)=MID($EE$2,1,10),3,1)</f>
        <v>3</v>
      </c>
    </row>
    <row r="3420" spans="76:137" x14ac:dyDescent="0.25">
      <c r="BX3420" s="110"/>
      <c r="CA3420" s="110"/>
      <c r="EE3420" s="108">
        <f>+IF(MID($J$10,1,10)=MID($EE$2,1,10),1,2)</f>
        <v>1</v>
      </c>
      <c r="EG3420" s="108">
        <f>+IF(MID($J$10,1,10)=MID($EE$2,1,10),1,2)</f>
        <v>1</v>
      </c>
    </row>
    <row r="3421" spans="76:137" x14ac:dyDescent="0.25">
      <c r="BX3421" s="110"/>
      <c r="CA3421" s="110"/>
      <c r="EE3421" s="108">
        <f>+IF(MID($J$11,1,10)=MID($EE$3,1,10),2,1)</f>
        <v>2</v>
      </c>
      <c r="EG3421" s="108">
        <f>+IF(MID($J$11,1,10)=MID($EE$3,1,10),2,1)</f>
        <v>2</v>
      </c>
    </row>
    <row r="3422" spans="76:137" x14ac:dyDescent="0.25">
      <c r="BX3422" s="110"/>
      <c r="CA3422" s="110"/>
      <c r="EE3422" s="108">
        <f>+IF(MID($J$10,1,10)=MID($EE$2,1,10),4,1)</f>
        <v>4</v>
      </c>
      <c r="EG3422" s="108">
        <f>+IF(MID($J$10,1,10)=MID($EE$2,1,10),4,1)</f>
        <v>4</v>
      </c>
    </row>
    <row r="3423" spans="76:137" x14ac:dyDescent="0.25">
      <c r="BX3423" s="110"/>
      <c r="CA3423" s="110"/>
      <c r="EE3423" s="108">
        <f>+IF(MID($J$10,1,10)=MID($EE$2,1,10),0,1)</f>
        <v>0</v>
      </c>
      <c r="EG3423" s="108">
        <f>+IF(MID($J$10,1,10)=MID($EE$2,1,10),0,1)</f>
        <v>0</v>
      </c>
    </row>
    <row r="3424" spans="76:137" x14ac:dyDescent="0.25">
      <c r="BX3424" s="110"/>
      <c r="CA3424" s="110"/>
      <c r="EE3424" s="108">
        <f>+IF(MID($J$11,1,10)=MID($EE$3,1,10),2,1)</f>
        <v>2</v>
      </c>
      <c r="EG3424" s="108">
        <f>+IF(MID($J$11,1,10)=MID($EE$3,1,10),2,1)</f>
        <v>2</v>
      </c>
    </row>
    <row r="3425" spans="76:137" x14ac:dyDescent="0.25">
      <c r="BX3425" s="110"/>
      <c r="CA3425" s="110"/>
      <c r="EE3425" s="108">
        <f>+IF(MID($J$11,1,10)=MID($EE$3,1,10),2,1)</f>
        <v>2</v>
      </c>
      <c r="EG3425" s="108">
        <f>+IF(MID($J$11,1,10)=MID($EE$3,1,10),2,1)</f>
        <v>2</v>
      </c>
    </row>
    <row r="3426" spans="76:137" x14ac:dyDescent="0.25">
      <c r="BX3426" s="110"/>
      <c r="CA3426" s="110"/>
      <c r="EE3426" s="108">
        <f>+IF(MID($J$10,1,10)=MID($EE$2,1,10),4,1)</f>
        <v>4</v>
      </c>
      <c r="EG3426" s="108">
        <f>+IF(MID($J$10,1,10)=MID($EE$2,1,10),4,1)</f>
        <v>4</v>
      </c>
    </row>
    <row r="3427" spans="76:137" x14ac:dyDescent="0.25">
      <c r="BX3427" s="110"/>
      <c r="CA3427" s="110"/>
      <c r="EE3427" s="108">
        <f>+IF(MID($J$11,1,10)=MID($EE$3,1,10),2,1)</f>
        <v>2</v>
      </c>
      <c r="EG3427" s="108">
        <f>+IF(MID($J$11,1,10)=MID($EE$3,1,10),2,1)</f>
        <v>2</v>
      </c>
    </row>
    <row r="3428" spans="76:137" x14ac:dyDescent="0.25">
      <c r="BX3428" s="110"/>
      <c r="CA3428" s="110"/>
      <c r="EE3428" s="108">
        <f>+IF(MID($J$10,1,10)=MID($EE$2,1,10),4,1)</f>
        <v>4</v>
      </c>
      <c r="EG3428" s="108">
        <f>+IF(MID($J$10,1,10)=MID($EE$2,1,10),4,1)</f>
        <v>4</v>
      </c>
    </row>
    <row r="3429" spans="76:137" x14ac:dyDescent="0.25">
      <c r="BX3429" s="110"/>
      <c r="CA3429" s="110"/>
      <c r="EE3429" s="108">
        <f>+IF(MID($J$10,1,10)=MID($EE$2,1,10),1,2)</f>
        <v>1</v>
      </c>
      <c r="EG3429" s="108">
        <f>+IF(MID($J$10,1,10)=MID($EE$2,1,10),1,2)</f>
        <v>1</v>
      </c>
    </row>
    <row r="3430" spans="76:137" x14ac:dyDescent="0.25">
      <c r="BX3430" s="110"/>
      <c r="CA3430" s="110"/>
      <c r="EE3430" s="108">
        <f>+IF(MID($J$10,1,10)=MID($EE$2,1,10),3,1)</f>
        <v>3</v>
      </c>
      <c r="EG3430" s="108">
        <f>+IF(MID($J$10,1,10)=MID($EE$2,1,10),3,1)</f>
        <v>3</v>
      </c>
    </row>
    <row r="3431" spans="76:137" x14ac:dyDescent="0.25">
      <c r="BX3431" s="110"/>
      <c r="CA3431" s="110"/>
      <c r="EE3431" s="108">
        <f>+IF(MID($J$10,1,10)=MID($EE$2,1,10),1,2)</f>
        <v>1</v>
      </c>
      <c r="EG3431" s="108">
        <f>+IF(MID($J$10,1,10)=MID($EE$2,1,10),1,2)</f>
        <v>1</v>
      </c>
    </row>
    <row r="3432" spans="76:137" x14ac:dyDescent="0.25">
      <c r="BX3432" s="110"/>
      <c r="CA3432" s="110"/>
      <c r="EE3432" s="108">
        <f>+IF(MID($J$11,1,10)=MID($EE$3,1,10),2,1)</f>
        <v>2</v>
      </c>
      <c r="EG3432" s="108">
        <f>+IF(MID($J$11,1,10)=MID($EE$3,1,10),2,1)</f>
        <v>2</v>
      </c>
    </row>
    <row r="3433" spans="76:137" x14ac:dyDescent="0.25">
      <c r="BX3433" s="110"/>
      <c r="CA3433" s="110"/>
      <c r="EE3433" s="108">
        <f>+IF(MID($J$10,1,10)=MID($EE$2,1,10),1,2)</f>
        <v>1</v>
      </c>
      <c r="EG3433" s="108">
        <f>+IF(MID($J$10,1,10)=MID($EE$2,1,10),1,2)</f>
        <v>1</v>
      </c>
    </row>
    <row r="3434" spans="76:137" x14ac:dyDescent="0.25">
      <c r="BX3434" s="110"/>
      <c r="CA3434" s="110"/>
      <c r="EE3434" s="108">
        <f>+IF(MID($J$10,1,10)=MID($EE$2,1,10),0,1)</f>
        <v>0</v>
      </c>
      <c r="EG3434" s="108">
        <f>+IF(MID($J$10,1,10)=MID($EE$2,1,10),0,1)</f>
        <v>0</v>
      </c>
    </row>
    <row r="3435" spans="76:137" x14ac:dyDescent="0.25">
      <c r="BX3435" s="110"/>
      <c r="CA3435" s="110"/>
      <c r="EE3435" s="108">
        <f>+IF(MID($J$10,1,10)=MID($EE$2,1,10),0,1)</f>
        <v>0</v>
      </c>
      <c r="EG3435" s="108">
        <f>+IF(MID($J$10,1,10)=MID($EE$2,1,10),0,1)</f>
        <v>0</v>
      </c>
    </row>
    <row r="3436" spans="76:137" x14ac:dyDescent="0.25">
      <c r="BX3436" s="110"/>
      <c r="CA3436" s="110"/>
      <c r="EE3436" s="108">
        <f>+IF(MID($J$11,1,10)=MID($EE$3,1,10),2,1)</f>
        <v>2</v>
      </c>
      <c r="EG3436" s="108">
        <f>+IF(MID($J$11,1,10)=MID($EE$3,1,10),2,1)</f>
        <v>2</v>
      </c>
    </row>
    <row r="3437" spans="76:137" x14ac:dyDescent="0.25">
      <c r="BX3437" s="110"/>
      <c r="CA3437" s="110"/>
      <c r="EE3437" s="108">
        <f>+IF(MID($J$10,1,10)=MID($EE$2,1,10),4,1)</f>
        <v>4</v>
      </c>
      <c r="EG3437" s="108">
        <f>+IF(MID($J$10,1,10)=MID($EE$2,1,10),4,1)</f>
        <v>4</v>
      </c>
    </row>
    <row r="3438" spans="76:137" x14ac:dyDescent="0.25">
      <c r="BX3438" s="110"/>
      <c r="CA3438" s="110"/>
      <c r="EE3438" s="108">
        <f>+IF(MID($J$10,1,10)=MID($EE$2,1,10),0,1)</f>
        <v>0</v>
      </c>
      <c r="EG3438" s="108">
        <f>+IF(MID($J$10,1,10)=MID($EE$2,1,10),0,1)</f>
        <v>0</v>
      </c>
    </row>
    <row r="3439" spans="76:137" x14ac:dyDescent="0.25">
      <c r="BX3439" s="110"/>
      <c r="CA3439" s="110"/>
      <c r="EE3439" s="108">
        <f>+IF(MID($J$11,1,10)=MID($EE$3,1,10),2,1)</f>
        <v>2</v>
      </c>
      <c r="EG3439" s="108">
        <f>+IF(MID($J$11,1,10)=MID($EE$3,1,10),2,1)</f>
        <v>2</v>
      </c>
    </row>
    <row r="3440" spans="76:137" x14ac:dyDescent="0.25">
      <c r="BX3440" s="110"/>
      <c r="CA3440" s="110"/>
      <c r="EE3440" s="108">
        <f>+IF(MID($J$11,1,10)=MID($EE$3,1,10),2,1)</f>
        <v>2</v>
      </c>
      <c r="EG3440" s="108">
        <f>+IF(MID($J$11,1,10)=MID($EE$3,1,10),2,1)</f>
        <v>2</v>
      </c>
    </row>
    <row r="3441" spans="76:137" x14ac:dyDescent="0.25">
      <c r="BX3441" s="110"/>
      <c r="CA3441" s="110"/>
      <c r="EE3441" s="108">
        <f>+IF(MID($J$10,1,10)=MID($EE$2,1,10),4,1)</f>
        <v>4</v>
      </c>
      <c r="EG3441" s="108">
        <f>+IF(MID($J$10,1,10)=MID($EE$2,1,10),4,1)</f>
        <v>4</v>
      </c>
    </row>
    <row r="3442" spans="76:137" x14ac:dyDescent="0.25">
      <c r="BX3442" s="110"/>
      <c r="CA3442" s="110"/>
      <c r="EE3442" s="108">
        <f>+IF(MID($J$11,1,10)=MID($EE$3,1,10),2,1)</f>
        <v>2</v>
      </c>
      <c r="EG3442" s="108">
        <f>+IF(MID($J$11,1,10)=MID($EE$3,1,10),2,1)</f>
        <v>2</v>
      </c>
    </row>
    <row r="3443" spans="76:137" x14ac:dyDescent="0.25">
      <c r="BX3443" s="110"/>
      <c r="CA3443" s="110"/>
      <c r="EE3443" s="108">
        <f>+IF(MID($J$10,1,10)=MID($EE$2,1,10),4,1)</f>
        <v>4</v>
      </c>
      <c r="EG3443" s="108">
        <f>+IF(MID($J$10,1,10)=MID($EE$2,1,10),4,1)</f>
        <v>4</v>
      </c>
    </row>
    <row r="3444" spans="76:137" x14ac:dyDescent="0.25">
      <c r="BX3444" s="110"/>
      <c r="CA3444" s="110"/>
      <c r="EE3444" s="108">
        <f>+IF(MID($J$10,1,10)=MID($EE$2,1,10),1,2)</f>
        <v>1</v>
      </c>
      <c r="EG3444" s="108">
        <f>+IF(MID($J$10,1,10)=MID($EE$2,1,10),1,2)</f>
        <v>1</v>
      </c>
    </row>
    <row r="3445" spans="76:137" x14ac:dyDescent="0.25">
      <c r="BX3445" s="110"/>
      <c r="CA3445" s="110"/>
      <c r="EE3445" s="108">
        <f>+IF(MID($J$10,1,10)=MID($EE$2,1,10),3,1)</f>
        <v>3</v>
      </c>
      <c r="EG3445" s="108">
        <f>+IF(MID($J$10,1,10)=MID($EE$2,1,10),3,1)</f>
        <v>3</v>
      </c>
    </row>
    <row r="3446" spans="76:137" x14ac:dyDescent="0.25">
      <c r="BX3446" s="110"/>
      <c r="CA3446" s="110"/>
      <c r="EE3446" s="108">
        <f>+IF(MID($J$10,1,10)=MID($EE$2,1,10),1,2)</f>
        <v>1</v>
      </c>
      <c r="EG3446" s="108">
        <f>+IF(MID($J$10,1,10)=MID($EE$2,1,10),1,2)</f>
        <v>1</v>
      </c>
    </row>
    <row r="3447" spans="76:137" x14ac:dyDescent="0.25">
      <c r="BX3447" s="110"/>
      <c r="CA3447" s="110"/>
      <c r="EE3447" s="108">
        <f>+IF(MID($J$11,1,10)=MID($EE$3,1,10),2,1)</f>
        <v>2</v>
      </c>
      <c r="EG3447" s="108">
        <f>+IF(MID($J$11,1,10)=MID($EE$3,1,10),2,1)</f>
        <v>2</v>
      </c>
    </row>
    <row r="3448" spans="76:137" x14ac:dyDescent="0.25">
      <c r="BX3448" s="110"/>
      <c r="CA3448" s="110"/>
      <c r="EE3448" s="108">
        <f>+IF(MID($J$10,1,10)=MID($EE$2,1,10),1,2)</f>
        <v>1</v>
      </c>
      <c r="EG3448" s="108">
        <f>+IF(MID($J$10,1,10)=MID($EE$2,1,10),1,2)</f>
        <v>1</v>
      </c>
    </row>
    <row r="3449" spans="76:137" x14ac:dyDescent="0.25">
      <c r="BX3449" s="110"/>
      <c r="CA3449" s="110"/>
      <c r="EE3449" s="108">
        <f>+IF(MID($J$10,1,10)=MID($EE$2,1,10),0,1)</f>
        <v>0</v>
      </c>
      <c r="EG3449" s="108">
        <f>+IF(MID($J$10,1,10)=MID($EE$2,1,10),0,1)</f>
        <v>0</v>
      </c>
    </row>
    <row r="3450" spans="76:137" x14ac:dyDescent="0.25">
      <c r="BX3450" s="110"/>
      <c r="CA3450" s="110"/>
      <c r="EE3450" s="108">
        <f>+IF(MID($J$10,1,10)=MID($EE$2,1,10),0,1)</f>
        <v>0</v>
      </c>
      <c r="EG3450" s="108">
        <f>+IF(MID($J$10,1,10)=MID($EE$2,1,10),0,1)</f>
        <v>0</v>
      </c>
    </row>
    <row r="3451" spans="76:137" x14ac:dyDescent="0.25">
      <c r="BX3451" s="110"/>
      <c r="CA3451" s="110"/>
      <c r="EE3451" s="108">
        <f>+IF(MID($J$10,1,10)=MID($EE$2,1,10),0,1)</f>
        <v>0</v>
      </c>
      <c r="EG3451" s="108">
        <f>+IF(MID($J$10,1,10)=MID($EE$2,1,10),0,1)</f>
        <v>0</v>
      </c>
    </row>
    <row r="3452" spans="76:137" x14ac:dyDescent="0.25">
      <c r="BX3452" s="110"/>
      <c r="CA3452" s="110"/>
      <c r="EE3452" s="108">
        <f>+IF(MID($J$10,1,10)=MID($EE$2,1,10),1,2)</f>
        <v>1</v>
      </c>
      <c r="EG3452" s="108">
        <f>+IF(MID($J$10,1,10)=MID($EE$2,1,10),1,2)</f>
        <v>1</v>
      </c>
    </row>
    <row r="3453" spans="76:137" x14ac:dyDescent="0.25">
      <c r="BX3453" s="110"/>
      <c r="CA3453" s="110"/>
      <c r="EE3453" s="108">
        <f>+IF(MID($J$10,1,10)=MID($EE$2,1,10),1,2)</f>
        <v>1</v>
      </c>
      <c r="EG3453" s="108">
        <f>+IF(MID($J$10,1,10)=MID($EE$2,1,10),1,2)</f>
        <v>1</v>
      </c>
    </row>
    <row r="3454" spans="76:137" x14ac:dyDescent="0.25">
      <c r="BX3454" s="110"/>
      <c r="CA3454" s="110"/>
      <c r="EE3454" s="108">
        <f>+IF(MID($J$10,1,10)=MID($EE$2,1,10),3,1)</f>
        <v>3</v>
      </c>
      <c r="EG3454" s="108">
        <f>+IF(MID($J$10,1,10)=MID($EE$2,1,10),3,1)</f>
        <v>3</v>
      </c>
    </row>
    <row r="3455" spans="76:137" x14ac:dyDescent="0.25">
      <c r="BX3455" s="110"/>
      <c r="CA3455" s="110"/>
      <c r="EE3455" s="108">
        <f>+IF(MID($J$10,1,10)=MID($EE$2,1,10),3,1)</f>
        <v>3</v>
      </c>
      <c r="EG3455" s="108">
        <f>+IF(MID($J$10,1,10)=MID($EE$2,1,10),3,1)</f>
        <v>3</v>
      </c>
    </row>
    <row r="3456" spans="76:137" x14ac:dyDescent="0.25">
      <c r="BX3456" s="110"/>
      <c r="CA3456" s="110"/>
      <c r="EE3456" s="108">
        <f>+IF(MID($J$10,1,10)=MID($EE$2,1,10),3,1)</f>
        <v>3</v>
      </c>
      <c r="EG3456" s="108">
        <f>+IF(MID($J$10,1,10)=MID($EE$2,1,10),3,1)</f>
        <v>3</v>
      </c>
    </row>
    <row r="3457" spans="76:137" x14ac:dyDescent="0.25">
      <c r="BX3457" s="110"/>
      <c r="CA3457" s="110"/>
      <c r="EE3457" s="108">
        <f>+IF(MID($J$10,1,10)=MID($EE$2,1,10),0,1)</f>
        <v>0</v>
      </c>
      <c r="EG3457" s="108">
        <f>+IF(MID($J$10,1,10)=MID($EE$2,1,10),0,1)</f>
        <v>0</v>
      </c>
    </row>
    <row r="3458" spans="76:137" x14ac:dyDescent="0.25">
      <c r="BX3458" s="110"/>
      <c r="CA3458" s="110"/>
      <c r="EE3458" s="108">
        <f>+IF(MID($J$10,1,10)=MID($EE$2,1,10),1,2)</f>
        <v>1</v>
      </c>
      <c r="EG3458" s="108">
        <f>+IF(MID($J$10,1,10)=MID($EE$2,1,10),1,2)</f>
        <v>1</v>
      </c>
    </row>
    <row r="3459" spans="76:137" x14ac:dyDescent="0.25">
      <c r="BX3459" s="110"/>
      <c r="CA3459" s="110"/>
      <c r="EE3459" s="108">
        <f>+IF(MID($J$12,1,8)=MID($EE$4,1,8),0,1)</f>
        <v>0</v>
      </c>
      <c r="EF3459" s="137">
        <v>9</v>
      </c>
      <c r="EG3459" s="108">
        <f>+IF(MID($J$12,1,8)=MID($EE$4,1,8),0,1)</f>
        <v>0</v>
      </c>
    </row>
    <row r="3460" spans="76:137" x14ac:dyDescent="0.25">
      <c r="BX3460" s="110"/>
      <c r="CA3460" s="110"/>
      <c r="EE3460" s="108">
        <f>+IF(MID($J$10,1,10)=MID($EE$2,1,10),3,1)</f>
        <v>3</v>
      </c>
      <c r="EG3460" s="108">
        <f>+IF(MID($J$10,1,10)=MID($EE$2,1,10),3,1)</f>
        <v>3</v>
      </c>
    </row>
    <row r="3461" spans="76:137" x14ac:dyDescent="0.25">
      <c r="BX3461" s="110"/>
      <c r="CA3461" s="110"/>
      <c r="EE3461" s="108">
        <f>+IF(MID($J$10,1,10)=MID($EE$2,1,10),0,1)</f>
        <v>0</v>
      </c>
      <c r="EG3461" s="108">
        <f>+IF(MID($J$10,1,10)=MID($EE$2,1,10),0,1)</f>
        <v>0</v>
      </c>
    </row>
    <row r="3462" spans="76:137" x14ac:dyDescent="0.25">
      <c r="BX3462" s="110"/>
      <c r="CA3462" s="110"/>
      <c r="EE3462" s="108">
        <f>+IF(MID($J$10,1,10)=MID($EE$2,1,10),3,1)</f>
        <v>3</v>
      </c>
      <c r="EG3462" s="108">
        <f>+IF(MID($J$10,1,10)=MID($EE$2,1,10),3,1)</f>
        <v>3</v>
      </c>
    </row>
    <row r="3463" spans="76:137" x14ac:dyDescent="0.25">
      <c r="BX3463" s="111"/>
      <c r="CA3463" s="111"/>
      <c r="EE3463" s="108">
        <f>+IF(MID($J$11,1,10)=MID($EE$3,1,10),0,1)</f>
        <v>0</v>
      </c>
      <c r="EF3463" s="139">
        <v>40947</v>
      </c>
      <c r="EG3463" s="108">
        <f>+IF(MID($J$11,1,10)=MID($EE$3,1,10),0,1)</f>
        <v>0</v>
      </c>
    </row>
    <row r="3464" spans="76:137" x14ac:dyDescent="0.25">
      <c r="BX3464" s="110"/>
      <c r="CA3464" s="110"/>
      <c r="EE3464" s="108">
        <f>+IF(MID($J$10,1,10)=MID($EE$2,1,10),3,1)</f>
        <v>3</v>
      </c>
      <c r="EG3464" s="108">
        <f>+IF(MID($J$10,1,10)=MID($EE$2,1,10),3,1)</f>
        <v>3</v>
      </c>
    </row>
    <row r="3465" spans="76:137" x14ac:dyDescent="0.25">
      <c r="BX3465" s="110"/>
      <c r="CA3465" s="110"/>
      <c r="EE3465" s="108">
        <f>+IF(MID($J$10,1,10)=MID($EE$2,1,10),1,2)</f>
        <v>1</v>
      </c>
      <c r="EG3465" s="108">
        <f>+IF(MID($J$10,1,10)=MID($EE$2,1,10),1,2)</f>
        <v>1</v>
      </c>
    </row>
    <row r="3466" spans="76:137" x14ac:dyDescent="0.25">
      <c r="BX3466" s="110"/>
      <c r="CA3466" s="110"/>
      <c r="EE3466" s="108">
        <f>+IF(MID($J$11,1,10)=MID($EE$3,1,10),2,1)</f>
        <v>2</v>
      </c>
      <c r="EG3466" s="108">
        <f>+IF(MID($J$11,1,10)=MID($EE$3,1,10),2,1)</f>
        <v>2</v>
      </c>
    </row>
    <row r="3467" spans="76:137" x14ac:dyDescent="0.25">
      <c r="BX3467" s="110"/>
      <c r="CA3467" s="110"/>
      <c r="EE3467" s="108">
        <f>+IF(MID($J$10,1,10)=MID($EE$2,1,10),4,1)</f>
        <v>4</v>
      </c>
      <c r="EG3467" s="108">
        <f>+IF(MID($J$10,1,10)=MID($EE$2,1,10),4,1)</f>
        <v>4</v>
      </c>
    </row>
    <row r="3468" spans="76:137" x14ac:dyDescent="0.25">
      <c r="BX3468" s="110"/>
      <c r="CA3468" s="110"/>
      <c r="EE3468" s="108">
        <f>+IF(MID($J$10,1,10)=MID($EE$2,1,10),0,1)</f>
        <v>0</v>
      </c>
      <c r="EG3468" s="108">
        <f>+IF(MID($J$10,1,10)=MID($EE$2,1,10),0,1)</f>
        <v>0</v>
      </c>
    </row>
    <row r="3469" spans="76:137" x14ac:dyDescent="0.25">
      <c r="BX3469" s="110"/>
      <c r="CA3469" s="110"/>
      <c r="EE3469" s="108">
        <f>+IF(MID($J$11,1,10)=MID($EE$3,1,10),2,1)</f>
        <v>2</v>
      </c>
      <c r="EG3469" s="108">
        <f>+IF(MID($J$11,1,10)=MID($EE$3,1,10),2,1)</f>
        <v>2</v>
      </c>
    </row>
    <row r="3470" spans="76:137" x14ac:dyDescent="0.25">
      <c r="BX3470" s="110"/>
      <c r="CA3470" s="110"/>
      <c r="EE3470" s="108">
        <f>+IF(MID($J$11,1,10)=MID($EE$3,1,10),2,1)</f>
        <v>2</v>
      </c>
      <c r="EG3470" s="108">
        <f>+IF(MID($J$11,1,10)=MID($EE$3,1,10),2,1)</f>
        <v>2</v>
      </c>
    </row>
    <row r="3471" spans="76:137" x14ac:dyDescent="0.25">
      <c r="BX3471" s="110"/>
      <c r="CA3471" s="110"/>
      <c r="EE3471" s="108">
        <f>+IF(MID($J$14,1,5)=MID($EE$6,1,5),1,1)</f>
        <v>1</v>
      </c>
      <c r="EF3471" s="137" t="s">
        <v>257</v>
      </c>
      <c r="EG3471" s="108">
        <f>+IF(MID($J$14,1,5)=MID($EE$6,1,5),1,1)</f>
        <v>1</v>
      </c>
    </row>
    <row r="3472" spans="76:137" x14ac:dyDescent="0.25">
      <c r="BX3472" s="110"/>
      <c r="CA3472" s="110"/>
      <c r="EE3472" s="108">
        <f>+IF(MID($J$11,1,10)=MID($EE$3,1,10),2,1)</f>
        <v>2</v>
      </c>
      <c r="EG3472" s="108">
        <f>+IF(MID($J$11,1,10)=MID($EE$3,1,10),2,1)</f>
        <v>2</v>
      </c>
    </row>
    <row r="3473" spans="76:137" x14ac:dyDescent="0.25">
      <c r="BX3473" s="110"/>
      <c r="CA3473" s="110"/>
      <c r="EE3473" s="108">
        <f>+IF(MID($J$10,1,10)=MID($EE$2,1,10),4,1)</f>
        <v>4</v>
      </c>
      <c r="EG3473" s="108">
        <f>+IF(MID($J$10,1,10)=MID($EE$2,1,10),4,1)</f>
        <v>4</v>
      </c>
    </row>
    <row r="3474" spans="76:137" x14ac:dyDescent="0.25">
      <c r="BX3474" s="110"/>
      <c r="CA3474" s="110"/>
      <c r="EE3474" s="108">
        <f>+IF(MID($J$10,1,10)=MID($EE$2,1,10),1,2)</f>
        <v>1</v>
      </c>
      <c r="EG3474" s="108">
        <f>+IF(MID($J$10,1,10)=MID($EE$2,1,10),1,2)</f>
        <v>1</v>
      </c>
    </row>
    <row r="3475" spans="76:137" x14ac:dyDescent="0.25">
      <c r="BX3475" s="110"/>
      <c r="CA3475" s="110"/>
      <c r="EE3475" s="108">
        <f>+IF(MID($J$10,1,10)=MID($EE$2,1,10),3,1)</f>
        <v>3</v>
      </c>
      <c r="EG3475" s="108">
        <f>+IF(MID($J$10,1,10)=MID($EE$2,1,10),3,1)</f>
        <v>3</v>
      </c>
    </row>
    <row r="3476" spans="76:137" x14ac:dyDescent="0.25">
      <c r="BX3476" s="110"/>
      <c r="CA3476" s="110"/>
      <c r="EE3476" s="108">
        <f>+IF(MID($J$10,1,10)=MID($EE$2,1,10),1,2)</f>
        <v>1</v>
      </c>
      <c r="EG3476" s="108">
        <f>+IF(MID($J$10,1,10)=MID($EE$2,1,10),1,2)</f>
        <v>1</v>
      </c>
    </row>
    <row r="3477" spans="76:137" x14ac:dyDescent="0.25">
      <c r="BX3477" s="110"/>
      <c r="CA3477" s="110"/>
      <c r="EE3477" s="108">
        <f>+IF(MID($J$11,1,10)=MID($EE$3,1,10),2,1)</f>
        <v>2</v>
      </c>
      <c r="EG3477" s="108">
        <f>+IF(MID($J$11,1,10)=MID($EE$3,1,10),2,1)</f>
        <v>2</v>
      </c>
    </row>
    <row r="3478" spans="76:137" x14ac:dyDescent="0.25">
      <c r="BX3478" s="110"/>
      <c r="CA3478" s="110"/>
      <c r="EE3478" s="108">
        <f>+IF(MID($J$10,1,10)=MID($EE$2,1,10),1,2)</f>
        <v>1</v>
      </c>
      <c r="EG3478" s="108">
        <f>+IF(MID($J$10,1,10)=MID($EE$2,1,10),1,2)</f>
        <v>1</v>
      </c>
    </row>
    <row r="3479" spans="76:137" x14ac:dyDescent="0.25">
      <c r="BX3479" s="110"/>
      <c r="CA3479" s="110"/>
      <c r="EE3479" s="108">
        <f>+IF(MID($J$10,1,10)=MID($EE$2,1,10),0,1)</f>
        <v>0</v>
      </c>
      <c r="EG3479" s="108">
        <f>+IF(MID($J$10,1,10)=MID($EE$2,1,10),0,1)</f>
        <v>0</v>
      </c>
    </row>
    <row r="3480" spans="76:137" x14ac:dyDescent="0.25">
      <c r="BX3480" s="110"/>
      <c r="CA3480" s="110"/>
      <c r="EE3480" s="108">
        <f>+IF(MID($J$10,1,10)=MID($EE$2,1,10),0,1)</f>
        <v>0</v>
      </c>
      <c r="EG3480" s="108">
        <f>+IF(MID($J$10,1,10)=MID($EE$2,1,10),0,1)</f>
        <v>0</v>
      </c>
    </row>
    <row r="3481" spans="76:137" x14ac:dyDescent="0.25">
      <c r="BX3481" s="110"/>
      <c r="CA3481" s="110"/>
      <c r="EE3481" s="108">
        <f>+IF(MID($J$10,1,10)=MID($EE$2,1,10),0,1)</f>
        <v>0</v>
      </c>
      <c r="EG3481" s="108">
        <f>+IF(MID($J$10,1,10)=MID($EE$2,1,10),0,1)</f>
        <v>0</v>
      </c>
    </row>
    <row r="3482" spans="76:137" x14ac:dyDescent="0.25">
      <c r="BX3482" s="110"/>
      <c r="CA3482" s="110"/>
      <c r="EE3482" s="108">
        <f>+IF(MID($J$10,1,10)=MID($EE$2,1,10),1,2)</f>
        <v>1</v>
      </c>
      <c r="EG3482" s="108">
        <f>+IF(MID($J$10,1,10)=MID($EE$2,1,10),1,2)</f>
        <v>1</v>
      </c>
    </row>
    <row r="3483" spans="76:137" x14ac:dyDescent="0.25">
      <c r="BX3483" s="110"/>
      <c r="CA3483" s="110"/>
      <c r="EE3483" s="108">
        <f>+IF(MID($J$10,1,10)=MID($EE$2,1,10),1,2)</f>
        <v>1</v>
      </c>
      <c r="EG3483" s="108">
        <f>+IF(MID($J$10,1,10)=MID($EE$2,1,10),1,2)</f>
        <v>1</v>
      </c>
    </row>
    <row r="3484" spans="76:137" x14ac:dyDescent="0.25">
      <c r="BX3484" s="110"/>
      <c r="CA3484" s="110"/>
      <c r="EE3484" s="108">
        <f>+IF(MID($J$10,1,10)=MID($EE$2,1,10),3,1)</f>
        <v>3</v>
      </c>
      <c r="EG3484" s="108">
        <f>+IF(MID($J$10,1,10)=MID($EE$2,1,10),3,1)</f>
        <v>3</v>
      </c>
    </row>
    <row r="3485" spans="76:137" x14ac:dyDescent="0.25">
      <c r="BX3485" s="110"/>
      <c r="CA3485" s="110"/>
      <c r="EE3485" s="108">
        <f>+IF(MID($J$10,1,10)=MID($EE$2,1,10),3,1)</f>
        <v>3</v>
      </c>
      <c r="EG3485" s="108">
        <f>+IF(MID($J$10,1,10)=MID($EE$2,1,10),3,1)</f>
        <v>3</v>
      </c>
    </row>
    <row r="3486" spans="76:137" x14ac:dyDescent="0.25">
      <c r="BX3486" s="110"/>
      <c r="CA3486" s="110"/>
      <c r="EE3486" s="108">
        <f>+IF(MID($J$10,1,10)=MID($EE$2,1,10),3,1)</f>
        <v>3</v>
      </c>
      <c r="EG3486" s="108">
        <f>+IF(MID($J$10,1,10)=MID($EE$2,1,10),3,1)</f>
        <v>3</v>
      </c>
    </row>
    <row r="3487" spans="76:137" x14ac:dyDescent="0.25">
      <c r="BX3487" s="110"/>
      <c r="CA3487" s="110"/>
      <c r="EE3487" s="108">
        <f>+IF(MID($J$10,1,10)=MID($EE$2,1,10),2,1)</f>
        <v>2</v>
      </c>
      <c r="EF3487" s="137">
        <v>2</v>
      </c>
      <c r="EG3487" s="108">
        <f>+IF(MID($J$10,1,10)=MID($EE$2,1,10),2,1)</f>
        <v>2</v>
      </c>
    </row>
    <row r="3488" spans="76:137" x14ac:dyDescent="0.25">
      <c r="BX3488" s="110"/>
      <c r="CA3488" s="110"/>
      <c r="EE3488" s="108">
        <f>+IF(MID($J$10,1,10)=MID($EE$2,1,10),1,2)</f>
        <v>1</v>
      </c>
      <c r="EG3488" s="108">
        <f>+IF(MID($J$10,1,10)=MID($EE$2,1,10),1,2)</f>
        <v>1</v>
      </c>
    </row>
    <row r="3489" spans="76:137" x14ac:dyDescent="0.25">
      <c r="BX3489" s="110"/>
      <c r="CA3489" s="110"/>
      <c r="EE3489" s="108">
        <f>+IF(MID($J$10,1,10)=MID($EE$2,1,10),3,1)</f>
        <v>3</v>
      </c>
      <c r="EG3489" s="108">
        <f>+IF(MID($J$10,1,10)=MID($EE$2,1,10),3,1)</f>
        <v>3</v>
      </c>
    </row>
    <row r="3490" spans="76:137" x14ac:dyDescent="0.25">
      <c r="BX3490" s="110"/>
      <c r="CA3490" s="110"/>
      <c r="EE3490" s="108">
        <f>+IF(MID($J$10,1,10)=MID($EE$2,1,10),3,1)</f>
        <v>3</v>
      </c>
      <c r="EG3490" s="108">
        <f>+IF(MID($J$10,1,10)=MID($EE$2,1,10),3,1)</f>
        <v>3</v>
      </c>
    </row>
    <row r="3491" spans="76:137" x14ac:dyDescent="0.25">
      <c r="BX3491" s="110"/>
      <c r="CA3491" s="110"/>
      <c r="EE3491" s="108">
        <f>+IF(MID($J$10,1,10)=MID($EE$2,1,10),0,1)</f>
        <v>0</v>
      </c>
      <c r="EG3491" s="108">
        <f>+IF(MID($J$10,1,10)=MID($EE$2,1,10),0,1)</f>
        <v>0</v>
      </c>
    </row>
    <row r="3492" spans="76:137" x14ac:dyDescent="0.25">
      <c r="BX3492" s="110"/>
      <c r="CA3492" s="110"/>
      <c r="EE3492" s="108">
        <f>+IF(MID($J$10,1,10)=MID($EE$2,1,10),3,1)</f>
        <v>3</v>
      </c>
      <c r="EG3492" s="108">
        <f>+IF(MID($J$10,1,10)=MID($EE$2,1,10),3,1)</f>
        <v>3</v>
      </c>
    </row>
    <row r="3493" spans="76:137" x14ac:dyDescent="0.25">
      <c r="BX3493" s="110"/>
      <c r="CA3493" s="110"/>
      <c r="EE3493" s="108">
        <f>+IF(MID($J$10,1,10)=MID($EE$2,1,10),3,1)</f>
        <v>3</v>
      </c>
      <c r="EG3493" s="108">
        <f>+IF(MID($J$10,1,10)=MID($EE$2,1,10),3,1)</f>
        <v>3</v>
      </c>
    </row>
    <row r="3494" spans="76:137" x14ac:dyDescent="0.25">
      <c r="BX3494" s="110"/>
      <c r="CA3494" s="110"/>
      <c r="EE3494" s="108">
        <f>+IF(MID($J$10,1,10)=MID($EE$2,1,10),3,1)</f>
        <v>3</v>
      </c>
      <c r="EG3494" s="108">
        <f>+IF(MID($J$10,1,10)=MID($EE$2,1,10),3,1)</f>
        <v>3</v>
      </c>
    </row>
    <row r="3495" spans="76:137" x14ac:dyDescent="0.25">
      <c r="BX3495" s="110"/>
      <c r="CA3495" s="110"/>
      <c r="EE3495" s="108">
        <f>+IF(MID($J$10,1,10)=MID($EE$2,1,10),1,2)</f>
        <v>1</v>
      </c>
      <c r="EG3495" s="108">
        <f>+IF(MID($J$10,1,10)=MID($EE$2,1,10),1,2)</f>
        <v>1</v>
      </c>
    </row>
    <row r="3496" spans="76:137" x14ac:dyDescent="0.25">
      <c r="BX3496" s="110"/>
      <c r="CA3496" s="110"/>
      <c r="EE3496" s="108">
        <f>+IF(MID($J$11,1,10)=MID($EE$3,1,10),2,1)</f>
        <v>2</v>
      </c>
      <c r="EG3496" s="108">
        <f>+IF(MID($J$11,1,10)=MID($EE$3,1,10),2,1)</f>
        <v>2</v>
      </c>
    </row>
    <row r="3497" spans="76:137" x14ac:dyDescent="0.25">
      <c r="BX3497" s="110"/>
      <c r="CA3497" s="110"/>
      <c r="EE3497" s="108">
        <f>+IF(MID($J$10,1,10)=MID($EE$2,1,10),4,1)</f>
        <v>4</v>
      </c>
      <c r="EG3497" s="108">
        <f>+IF(MID($J$10,1,10)=MID($EE$2,1,10),4,1)</f>
        <v>4</v>
      </c>
    </row>
    <row r="3498" spans="76:137" x14ac:dyDescent="0.25">
      <c r="BX3498" s="110"/>
      <c r="CA3498" s="110"/>
      <c r="EE3498" s="108">
        <f>+IF(MID($J$10,1,10)=MID($EE$2,1,10),0,1)</f>
        <v>0</v>
      </c>
      <c r="EG3498" s="108">
        <f>+IF(MID($J$10,1,10)=MID($EE$2,1,10),0,1)</f>
        <v>0</v>
      </c>
    </row>
    <row r="3499" spans="76:137" x14ac:dyDescent="0.25">
      <c r="BX3499" s="110"/>
      <c r="CA3499" s="110"/>
      <c r="EE3499" s="108">
        <f>+IF(MID($J$11,1,10)=MID($EE$3,1,10),2,1)</f>
        <v>2</v>
      </c>
      <c r="EG3499" s="108">
        <f>+IF(MID($J$11,1,10)=MID($EE$3,1,10),2,1)</f>
        <v>2</v>
      </c>
    </row>
    <row r="3500" spans="76:137" x14ac:dyDescent="0.25">
      <c r="BX3500" s="110"/>
      <c r="CA3500" s="110"/>
      <c r="EE3500" s="108">
        <f>+IF(MID($J$11,1,10)=MID($EE$3,1,10),2,1)</f>
        <v>2</v>
      </c>
      <c r="EG3500" s="108">
        <f>+IF(MID($J$11,1,10)=MID($EE$3,1,10),2,1)</f>
        <v>2</v>
      </c>
    </row>
    <row r="3501" spans="76:137" x14ac:dyDescent="0.25">
      <c r="BX3501" s="110"/>
      <c r="CA3501" s="110"/>
      <c r="EE3501" s="108">
        <f>+IF(MID($J$10,1,10)=MID($EE$2,1,10),4,1)</f>
        <v>4</v>
      </c>
      <c r="EG3501" s="108">
        <f>+IF(MID($J$10,1,10)=MID($EE$2,1,10),4,1)</f>
        <v>4</v>
      </c>
    </row>
    <row r="3502" spans="76:137" x14ac:dyDescent="0.25">
      <c r="BX3502" s="110"/>
      <c r="CA3502" s="110"/>
      <c r="EE3502" s="108">
        <f>+IF(MID($J$11,1,10)=MID($EE$3,1,10),2,1)</f>
        <v>2</v>
      </c>
      <c r="EG3502" s="108">
        <f>+IF(MID($J$11,1,10)=MID($EE$3,1,10),2,1)</f>
        <v>2</v>
      </c>
    </row>
    <row r="3503" spans="76:137" x14ac:dyDescent="0.25">
      <c r="BX3503" s="110"/>
      <c r="CA3503" s="110"/>
      <c r="EE3503" s="108">
        <f>+IF(MID($J$10,1,10)=MID($EE$2,1,10),4,1)</f>
        <v>4</v>
      </c>
      <c r="EG3503" s="108">
        <f>+IF(MID($J$10,1,10)=MID($EE$2,1,10),4,1)</f>
        <v>4</v>
      </c>
    </row>
    <row r="3504" spans="76:137" x14ac:dyDescent="0.25">
      <c r="BX3504" s="110"/>
      <c r="CA3504" s="110"/>
      <c r="EE3504" s="108">
        <f>+IF(MID($J$10,1,10)=MID($EE$2,1,10),1,2)</f>
        <v>1</v>
      </c>
      <c r="EG3504" s="108">
        <f>+IF(MID($J$10,1,10)=MID($EE$2,1,10),1,2)</f>
        <v>1</v>
      </c>
    </row>
    <row r="3505" spans="76:137" x14ac:dyDescent="0.25">
      <c r="BX3505" s="110"/>
      <c r="CA3505" s="110"/>
      <c r="EE3505" s="108">
        <f>+IF(MID($J$10,1,10)=MID($EE$2,1,10),3,1)</f>
        <v>3</v>
      </c>
      <c r="EG3505" s="108">
        <f>+IF(MID($J$10,1,10)=MID($EE$2,1,10),3,1)</f>
        <v>3</v>
      </c>
    </row>
    <row r="3506" spans="76:137" x14ac:dyDescent="0.25">
      <c r="BX3506" s="110"/>
      <c r="CA3506" s="110"/>
      <c r="EE3506" s="108">
        <f>+IF(MID($J$14,1,5)=MID($EE$6,1,5),2,1)</f>
        <v>2</v>
      </c>
      <c r="EF3506" s="137" t="s">
        <v>236</v>
      </c>
      <c r="EG3506" s="108">
        <f>+IF(MID($J$14,1,5)=MID($EE$6,1,5),2,1)</f>
        <v>2</v>
      </c>
    </row>
    <row r="3507" spans="76:137" x14ac:dyDescent="0.25">
      <c r="BX3507" s="110"/>
      <c r="CA3507" s="110"/>
      <c r="EE3507" s="108">
        <f>+IF(MID($J$11,1,10)=MID($EE$3,1,10),2,1)</f>
        <v>2</v>
      </c>
      <c r="EG3507" s="108">
        <f>+IF(MID($J$11,1,10)=MID($EE$3,1,10),2,1)</f>
        <v>2</v>
      </c>
    </row>
    <row r="3508" spans="76:137" x14ac:dyDescent="0.25">
      <c r="BX3508" s="110"/>
      <c r="CA3508" s="110"/>
      <c r="EE3508" s="108">
        <f>+IF(MID($J$10,1,10)=MID($EE$2,1,10),1,2)</f>
        <v>1</v>
      </c>
      <c r="EG3508" s="108">
        <f>+IF(MID($J$10,1,10)=MID($EE$2,1,10),1,2)</f>
        <v>1</v>
      </c>
    </row>
    <row r="3509" spans="76:137" x14ac:dyDescent="0.25">
      <c r="BX3509" s="110"/>
      <c r="CA3509" s="110"/>
      <c r="EE3509" s="108">
        <f>+IF(MID($J$10,1,10)=MID($EE$2,1,10),0,1)</f>
        <v>0</v>
      </c>
      <c r="EG3509" s="108">
        <f>+IF(MID($J$10,1,10)=MID($EE$2,1,10),0,1)</f>
        <v>0</v>
      </c>
    </row>
    <row r="3510" spans="76:137" x14ac:dyDescent="0.25">
      <c r="BX3510" s="110"/>
      <c r="CA3510" s="110"/>
      <c r="EE3510" s="108">
        <f>+IF(MID($J$10,1,10)=MID($EE$2,1,10),0,1)</f>
        <v>0</v>
      </c>
      <c r="EG3510" s="108">
        <f>+IF(MID($J$10,1,10)=MID($EE$2,1,10),0,1)</f>
        <v>0</v>
      </c>
    </row>
    <row r="3511" spans="76:137" x14ac:dyDescent="0.25">
      <c r="BX3511" s="110"/>
      <c r="CA3511" s="110"/>
      <c r="EE3511" s="108">
        <f>+IF(MID($J$10,1,10)=MID($EE$2,1,10),0,1)</f>
        <v>0</v>
      </c>
      <c r="EG3511" s="108">
        <f>+IF(MID($J$10,1,10)=MID($EE$2,1,10),0,1)</f>
        <v>0</v>
      </c>
    </row>
    <row r="3512" spans="76:137" x14ac:dyDescent="0.25">
      <c r="BX3512" s="110"/>
      <c r="CA3512" s="110"/>
      <c r="EE3512" s="108">
        <f>+IF(MID($J$10,1,10)=MID($EE$2,1,10),1,2)</f>
        <v>1</v>
      </c>
      <c r="EG3512" s="108">
        <f>+IF(MID($J$10,1,10)=MID($EE$2,1,10),1,2)</f>
        <v>1</v>
      </c>
    </row>
    <row r="3513" spans="76:137" x14ac:dyDescent="0.25">
      <c r="BX3513" s="110"/>
      <c r="CA3513" s="110"/>
      <c r="EE3513" s="108">
        <f>+IF(MID($J$10,1,10)=MID($EE$2,1,10),1,2)</f>
        <v>1</v>
      </c>
      <c r="EG3513" s="108">
        <f>+IF(MID($J$10,1,10)=MID($EE$2,1,10),1,2)</f>
        <v>1</v>
      </c>
    </row>
    <row r="3514" spans="76:137" x14ac:dyDescent="0.25">
      <c r="BX3514" s="110"/>
      <c r="CA3514" s="110"/>
      <c r="EE3514" s="108">
        <f>+IF(MID($J$10,1,10)=MID($EE$2,1,10),3,1)</f>
        <v>3</v>
      </c>
      <c r="EG3514" s="108">
        <f>+IF(MID($J$10,1,10)=MID($EE$2,1,10),3,1)</f>
        <v>3</v>
      </c>
    </row>
    <row r="3515" spans="76:137" x14ac:dyDescent="0.25">
      <c r="BX3515" s="110"/>
      <c r="CA3515" s="110"/>
      <c r="EE3515" s="108">
        <f>+IF(MID($J$10,1,10)=MID($EE$2,1,10),3,1)</f>
        <v>3</v>
      </c>
      <c r="EG3515" s="108">
        <f>+IF(MID($J$10,1,10)=MID($EE$2,1,10),3,1)</f>
        <v>3</v>
      </c>
    </row>
    <row r="3516" spans="76:137" x14ac:dyDescent="0.25">
      <c r="BX3516" s="110"/>
      <c r="CA3516" s="110"/>
      <c r="EE3516" s="108">
        <f>+IF(MID($J$10,1,10)=MID($EE$2,1,10),3,1)</f>
        <v>3</v>
      </c>
      <c r="EG3516" s="108">
        <f>+IF(MID($J$10,1,10)=MID($EE$2,1,10),3,1)</f>
        <v>3</v>
      </c>
    </row>
    <row r="3517" spans="76:137" x14ac:dyDescent="0.25">
      <c r="BX3517" s="110"/>
      <c r="CA3517" s="110"/>
      <c r="EE3517" s="108">
        <f>+IF(MID($J$10,1,10)=MID($EE$2,1,10),0,1)</f>
        <v>0</v>
      </c>
      <c r="EG3517" s="108">
        <f>+IF(MID($J$10,1,10)=MID($EE$2,1,10),0,1)</f>
        <v>0</v>
      </c>
    </row>
    <row r="3518" spans="76:137" x14ac:dyDescent="0.25">
      <c r="BX3518" s="110"/>
      <c r="CA3518" s="110"/>
      <c r="EE3518" s="108">
        <f>+IF(MID($J$11,1,10)=MID($EE$3,1,10),4,1)</f>
        <v>4</v>
      </c>
      <c r="EF3518" s="137" t="s">
        <v>259</v>
      </c>
      <c r="EG3518" s="108">
        <f>+IF(MID($J$11,1,10)=MID($EE$3,1,10),4,1)</f>
        <v>4</v>
      </c>
    </row>
    <row r="3519" spans="76:137" x14ac:dyDescent="0.25">
      <c r="BX3519" s="110"/>
      <c r="CA3519" s="110"/>
      <c r="EE3519" s="108">
        <f>+IF(MID($J$10,1,10)=MID($EE$2,1,10),3,1)</f>
        <v>3</v>
      </c>
      <c r="EG3519" s="108">
        <f>+IF(MID($J$10,1,10)=MID($EE$2,1,10),3,1)</f>
        <v>3</v>
      </c>
    </row>
    <row r="3520" spans="76:137" x14ac:dyDescent="0.25">
      <c r="BX3520" s="110"/>
      <c r="CA3520" s="110"/>
      <c r="EE3520" s="108">
        <f>+IF(MID($J$10,1,10)=MID($EE$2,1,10),3,1)</f>
        <v>3</v>
      </c>
      <c r="EG3520" s="108">
        <f>+IF(MID($J$10,1,10)=MID($EE$2,1,10),3,1)</f>
        <v>3</v>
      </c>
    </row>
    <row r="3521" spans="76:137" x14ac:dyDescent="0.25">
      <c r="BX3521" s="110"/>
      <c r="CA3521" s="110"/>
      <c r="EE3521" s="108">
        <f>+IF(MID($J$10,1,10)=MID($EE$2,1,10),0,1)</f>
        <v>0</v>
      </c>
      <c r="EG3521" s="108">
        <f>+IF(MID($J$10,1,10)=MID($EE$2,1,10),0,1)</f>
        <v>0</v>
      </c>
    </row>
    <row r="3522" spans="76:137" x14ac:dyDescent="0.25">
      <c r="BX3522" s="110"/>
      <c r="CA3522" s="110"/>
      <c r="EE3522" s="108">
        <f>+IF(MID($J$10,1,10)=MID($EE$2,1,10),3,1)</f>
        <v>3</v>
      </c>
      <c r="EG3522" s="108">
        <f>+IF(MID($J$10,1,10)=MID($EE$2,1,10),3,1)</f>
        <v>3</v>
      </c>
    </row>
    <row r="3523" spans="76:137" x14ac:dyDescent="0.25">
      <c r="BX3523" s="110"/>
      <c r="CA3523" s="110"/>
      <c r="EE3523" s="108">
        <f>+IF(MID($J$10,1,10)=MID($EE$2,1,10),3,1)</f>
        <v>3</v>
      </c>
      <c r="EG3523" s="108">
        <f>+IF(MID($J$10,1,10)=MID($EE$2,1,10),3,1)</f>
        <v>3</v>
      </c>
    </row>
    <row r="3524" spans="76:137" x14ac:dyDescent="0.25">
      <c r="BX3524" s="110"/>
      <c r="CA3524" s="110"/>
      <c r="EE3524" s="108">
        <f>+IF(MID($J$10,1,10)=MID($EE$2,1,10),3,1)</f>
        <v>3</v>
      </c>
      <c r="EG3524" s="108">
        <f>+IF(MID($J$10,1,10)=MID($EE$2,1,10),3,1)</f>
        <v>3</v>
      </c>
    </row>
    <row r="3525" spans="76:137" x14ac:dyDescent="0.25">
      <c r="BX3525" s="110"/>
      <c r="CA3525" s="110"/>
      <c r="EE3525" s="108">
        <f>+IF(MID($J$10,1,10)=MID($EE$2,1,10),1,2)</f>
        <v>1</v>
      </c>
      <c r="EG3525" s="108">
        <f>+IF(MID($J$10,1,10)=MID($EE$2,1,10),1,2)</f>
        <v>1</v>
      </c>
    </row>
    <row r="3526" spans="76:137" x14ac:dyDescent="0.25">
      <c r="BX3526" s="110"/>
      <c r="CA3526" s="110"/>
      <c r="EE3526" s="108">
        <f>+IF(MID($J$11,1,10)=MID($EE$3,1,10),2,1)</f>
        <v>2</v>
      </c>
      <c r="EG3526" s="108">
        <f>+IF(MID($J$11,1,10)=MID($EE$3,1,10),2,1)</f>
        <v>2</v>
      </c>
    </row>
    <row r="3527" spans="76:137" x14ac:dyDescent="0.25">
      <c r="BX3527" s="110"/>
      <c r="CA3527" s="110"/>
      <c r="EE3527" s="108">
        <f>+IF(MID($J$10,1,10)=MID($EE$2,1,10),4,1)</f>
        <v>4</v>
      </c>
      <c r="EG3527" s="108">
        <f>+IF(MID($J$10,1,10)=MID($EE$2,1,10),4,1)</f>
        <v>4</v>
      </c>
    </row>
    <row r="3528" spans="76:137" x14ac:dyDescent="0.25">
      <c r="BX3528" s="110"/>
      <c r="CA3528" s="110"/>
      <c r="EE3528" s="108">
        <f>+IF(MID($J$10,1,10)=MID($EE$2,1,10),0,1)</f>
        <v>0</v>
      </c>
      <c r="EG3528" s="108">
        <f>+IF(MID($J$10,1,10)=MID($EE$2,1,10),0,1)</f>
        <v>0</v>
      </c>
    </row>
    <row r="3529" spans="76:137" x14ac:dyDescent="0.25">
      <c r="BX3529" s="110"/>
      <c r="CA3529" s="110"/>
      <c r="EE3529" s="108">
        <f>+IF(MID($J$11,1,10)=MID($EE$3,1,10),2,1)</f>
        <v>2</v>
      </c>
      <c r="EG3529" s="108">
        <f>+IF(MID($J$11,1,10)=MID($EE$3,1,10),2,1)</f>
        <v>2</v>
      </c>
    </row>
    <row r="3530" spans="76:137" x14ac:dyDescent="0.25">
      <c r="BX3530" s="110"/>
      <c r="CA3530" s="110"/>
      <c r="EE3530" s="108">
        <f>+IF(MID($J$11,1,10)=MID($EE$3,1,10),2,1)</f>
        <v>2</v>
      </c>
      <c r="EG3530" s="108">
        <f>+IF(MID($J$11,1,10)=MID($EE$3,1,10),2,1)</f>
        <v>2</v>
      </c>
    </row>
    <row r="3531" spans="76:137" x14ac:dyDescent="0.25">
      <c r="BX3531" s="110"/>
      <c r="CA3531" s="110"/>
      <c r="EE3531" s="108">
        <f>+IF(MID($J$10,1,10)=MID($EE$2,1,10),4,1)</f>
        <v>4</v>
      </c>
      <c r="EG3531" s="108">
        <f>+IF(MID($J$10,1,10)=MID($EE$2,1,10),4,1)</f>
        <v>4</v>
      </c>
    </row>
    <row r="3532" spans="76:137" x14ac:dyDescent="0.25">
      <c r="BX3532" s="110"/>
      <c r="CA3532" s="110"/>
      <c r="EE3532" s="108">
        <f>+IF(MID($J$11,1,10)=MID($EE$3,1,10),2,1)</f>
        <v>2</v>
      </c>
      <c r="EG3532" s="108">
        <f>+IF(MID($J$11,1,10)=MID($EE$3,1,10),2,1)</f>
        <v>2</v>
      </c>
    </row>
    <row r="3533" spans="76:137" x14ac:dyDescent="0.25">
      <c r="BX3533" s="110"/>
      <c r="CA3533" s="110"/>
      <c r="EE3533" s="108">
        <f>+IF(MID($J$10,1,10)=MID($EE$2,1,10),4,1)</f>
        <v>4</v>
      </c>
      <c r="EG3533" s="108">
        <f>+IF(MID($J$10,1,10)=MID($EE$2,1,10),4,1)</f>
        <v>4</v>
      </c>
    </row>
  </sheetData>
  <sheetProtection selectLockedCells="1"/>
  <mergeCells count="6">
    <mergeCell ref="J22:J28"/>
    <mergeCell ref="B6:H6"/>
    <mergeCell ref="B5:H5"/>
    <mergeCell ref="B2:H2"/>
    <mergeCell ref="B3:H3"/>
    <mergeCell ref="B4:H4"/>
  </mergeCells>
  <conditionalFormatting sqref="BY1:BZ3533">
    <cfRule type="notContainsBlanks" dxfId="2" priority="1" stopIfTrue="1">
      <formula>LEN(TRIM(BY1))&gt;0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1" filterMode="1"/>
  <dimension ref="A1:IX2331"/>
  <sheetViews>
    <sheetView tabSelected="1" zoomScaleNormal="100" workbookViewId="0">
      <pane xSplit="35" ySplit="1" topLeftCell="AJ2" activePane="bottomRight" state="frozen"/>
      <selection pane="topRight" activeCell="AO1" sqref="AO1"/>
      <selection pane="bottomLeft" activeCell="A2" sqref="A2"/>
      <selection pane="bottomRight" activeCell="C45" sqref="C45:I49"/>
    </sheetView>
  </sheetViews>
  <sheetFormatPr defaultColWidth="2.85546875" defaultRowHeight="15" x14ac:dyDescent="0.25"/>
  <cols>
    <col min="1" max="1" width="1.42578125" style="2" customWidth="1"/>
    <col min="2" max="6" width="2.85546875" style="2" customWidth="1"/>
    <col min="7" max="7" width="3" style="2" customWidth="1"/>
    <col min="8" max="9" width="2.85546875" style="2"/>
    <col min="10" max="10" width="2.85546875" style="2" customWidth="1"/>
    <col min="11" max="19" width="2.85546875" style="2"/>
    <col min="20" max="20" width="2.85546875" style="2" customWidth="1"/>
    <col min="21" max="34" width="2.85546875" style="2"/>
    <col min="35" max="35" width="1.42578125" style="65" customWidth="1"/>
    <col min="36" max="36" width="18.5703125" style="141" bestFit="1" customWidth="1"/>
    <col min="37" max="37" width="25.7109375" style="141" customWidth="1"/>
    <col min="38" max="39" width="15.7109375" style="2" customWidth="1"/>
    <col min="40" max="54" width="2.85546875" style="2"/>
    <col min="55" max="55" width="2" style="2" customWidth="1"/>
    <col min="56" max="56" width="2.42578125" style="2" customWidth="1"/>
    <col min="57" max="57" width="2" style="65" hidden="1" customWidth="1"/>
    <col min="58" max="61" width="2" style="51" hidden="1" customWidth="1"/>
    <col min="62" max="62" width="2.85546875" style="2" hidden="1" customWidth="1"/>
    <col min="63" max="63" width="2.85546875" style="2" customWidth="1"/>
    <col min="64" max="75" width="2.85546875" style="2"/>
    <col min="76" max="78" width="2.85546875" style="108" customWidth="1"/>
    <col min="79" max="85" width="2.85546875" style="113" customWidth="1"/>
    <col min="86" max="86" width="2.85546875" style="115" customWidth="1"/>
    <col min="87" max="103" width="2.85546875" style="108" customWidth="1"/>
    <col min="104" max="256" width="2.85546875" style="2"/>
    <col min="257" max="257" width="3.85546875" style="2" bestFit="1" customWidth="1"/>
    <col min="258" max="16384" width="2.85546875" style="2"/>
  </cols>
  <sheetData>
    <row r="1" spans="1:86" ht="12.7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59"/>
      <c r="AJ1" s="93" t="s">
        <v>209</v>
      </c>
      <c r="CA1" s="113">
        <f>SI!BY1</f>
        <v>281</v>
      </c>
      <c r="CH1" s="140" t="str">
        <f>SI!BZ1</f>
        <v>Paneurópska vysoká škola n.o.</v>
      </c>
    </row>
    <row r="2" spans="1:86" x14ac:dyDescent="0.25">
      <c r="A2" s="33"/>
      <c r="Y2" s="1308"/>
      <c r="Z2" s="1308"/>
      <c r="AA2" s="1308"/>
      <c r="AB2" s="1308"/>
      <c r="AC2" s="1308"/>
      <c r="AD2" s="1308"/>
      <c r="AE2" s="1308"/>
      <c r="AF2" s="1308"/>
      <c r="AG2" s="1308"/>
      <c r="AI2" s="59"/>
      <c r="AJ2" s="144" t="str">
        <f t="shared" ref="AJ2:AJ65" si="0">+IF(BI2=0,"Riadok bude skrytý.","Riadok bude vidieť.")</f>
        <v>Riadok bude vidieť.</v>
      </c>
      <c r="BE2" s="87">
        <v>1</v>
      </c>
      <c r="BH2" s="51">
        <f t="shared" ref="BH2:BH65" si="1">IF(AK2="",1,IF(AK2="Chcem skryť riadok.",0,1))</f>
        <v>1</v>
      </c>
      <c r="BI2" s="51">
        <f t="shared" ref="BI2:BI55" si="2">+IF(BE2+BF2+BG2=0,0,IF(BH2=0,0,1))</f>
        <v>1</v>
      </c>
      <c r="CA2" s="113">
        <f>SI!BY2</f>
        <v>182</v>
      </c>
      <c r="CH2" s="140" t="str">
        <f>SI!BZ2</f>
        <v>Tomášikova  20</v>
      </c>
    </row>
    <row r="3" spans="1:86" x14ac:dyDescent="0.25">
      <c r="A3" s="33"/>
      <c r="Y3" s="1447" t="s">
        <v>260</v>
      </c>
      <c r="Z3" s="1448"/>
      <c r="AA3" s="1448"/>
      <c r="AB3" s="1448"/>
      <c r="AC3" s="1448"/>
      <c r="AD3" s="1448"/>
      <c r="AE3" s="1448"/>
      <c r="AF3" s="1448"/>
      <c r="AG3" s="1449"/>
      <c r="AI3" s="59"/>
      <c r="AJ3" s="144" t="str">
        <f t="shared" si="0"/>
        <v>Riadok bude vidieť.</v>
      </c>
      <c r="BE3" s="87">
        <v>1</v>
      </c>
      <c r="BH3" s="51">
        <f t="shared" si="1"/>
        <v>1</v>
      </c>
      <c r="BI3" s="51">
        <f t="shared" si="2"/>
        <v>1</v>
      </c>
      <c r="CA3" s="113">
        <f>SI!BY3</f>
        <v>1031</v>
      </c>
      <c r="CH3" s="140">
        <f>SI!BZ3</f>
        <v>0</v>
      </c>
    </row>
    <row r="4" spans="1:86" ht="26.25" x14ac:dyDescent="0.4">
      <c r="A4" s="33"/>
      <c r="B4" s="1309" t="s">
        <v>16</v>
      </c>
      <c r="C4" s="1309"/>
      <c r="D4" s="1309"/>
      <c r="E4" s="1309"/>
      <c r="F4" s="1309"/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309"/>
      <c r="U4" s="1309"/>
      <c r="V4" s="1309"/>
      <c r="W4" s="1309"/>
      <c r="X4" s="1309"/>
      <c r="Y4" s="1309"/>
      <c r="Z4" s="1309"/>
      <c r="AA4" s="1309"/>
      <c r="AB4" s="1309"/>
      <c r="AC4" s="1309"/>
      <c r="AD4" s="1309"/>
      <c r="AE4" s="1309"/>
      <c r="AF4" s="1309"/>
      <c r="AG4" s="1309"/>
      <c r="AH4" s="1309"/>
      <c r="AI4" s="59"/>
      <c r="AJ4" s="144" t="str">
        <f t="shared" si="0"/>
        <v>Riadok bude vidieť.</v>
      </c>
      <c r="BE4" s="87">
        <v>1</v>
      </c>
      <c r="BH4" s="51">
        <f t="shared" si="1"/>
        <v>1</v>
      </c>
      <c r="BI4" s="51">
        <f t="shared" si="2"/>
        <v>1</v>
      </c>
      <c r="CA4" s="113">
        <f>SI!BY4</f>
        <v>172</v>
      </c>
      <c r="CH4" s="140" t="str">
        <f>SI!BZ4</f>
        <v xml:space="preserve">Bratislava </v>
      </c>
    </row>
    <row r="5" spans="1:86" x14ac:dyDescent="0.25">
      <c r="A5" s="33"/>
      <c r="B5" s="1456"/>
      <c r="C5" s="1456"/>
      <c r="D5" s="1456"/>
      <c r="E5" s="1456"/>
      <c r="F5" s="1456"/>
      <c r="G5" s="1456"/>
      <c r="H5" s="1456"/>
      <c r="I5" s="1456"/>
      <c r="J5" s="1456"/>
      <c r="K5" s="1456"/>
      <c r="L5" s="1456"/>
      <c r="M5" s="1456"/>
      <c r="N5" s="1456"/>
      <c r="O5" s="1456"/>
      <c r="P5" s="1456"/>
      <c r="Q5" s="1456"/>
      <c r="R5" s="1456"/>
      <c r="S5" s="1456"/>
      <c r="T5" s="1456"/>
      <c r="U5" s="1456"/>
      <c r="V5" s="1456"/>
      <c r="W5" s="1456"/>
      <c r="X5" s="1456"/>
      <c r="Y5" s="1456"/>
      <c r="Z5" s="1456"/>
      <c r="AA5" s="1456"/>
      <c r="AB5" s="1456"/>
      <c r="AC5" s="1456"/>
      <c r="AD5" s="1456"/>
      <c r="AE5" s="1456"/>
      <c r="AF5" s="1456"/>
      <c r="AG5" s="1456"/>
      <c r="AH5" s="1456"/>
      <c r="AI5" s="59"/>
      <c r="AJ5" s="144" t="str">
        <f t="shared" si="0"/>
        <v>Riadok bude vidieť.</v>
      </c>
      <c r="BE5" s="87">
        <v>1</v>
      </c>
      <c r="BH5" s="51">
        <f t="shared" si="1"/>
        <v>1</v>
      </c>
      <c r="BI5" s="51">
        <f t="shared" si="2"/>
        <v>1</v>
      </c>
      <c r="CA5" s="113">
        <f>SI!BY5</f>
        <v>520</v>
      </c>
      <c r="CH5" s="140" t="str">
        <f>SI!BZ5</f>
        <v>82909</v>
      </c>
    </row>
    <row r="6" spans="1:86" ht="15.75" x14ac:dyDescent="0.25">
      <c r="A6" s="3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O6" s="98" t="s">
        <v>261</v>
      </c>
      <c r="P6" s="1457">
        <v>43343</v>
      </c>
      <c r="Q6" s="1457"/>
      <c r="R6" s="1457"/>
      <c r="S6" s="1457"/>
      <c r="T6" s="1457"/>
      <c r="X6" s="3"/>
      <c r="Y6" s="3"/>
      <c r="Z6" s="3"/>
      <c r="AA6" s="3"/>
      <c r="AB6" s="3"/>
      <c r="AC6" s="3"/>
      <c r="AD6" s="3"/>
      <c r="AE6" s="3"/>
      <c r="AF6" s="3"/>
      <c r="AG6" s="3"/>
      <c r="AI6" s="59"/>
      <c r="AJ6" s="144" t="str">
        <f t="shared" si="0"/>
        <v>Riadok bude vidieť.</v>
      </c>
      <c r="BE6" s="87">
        <v>1</v>
      </c>
      <c r="BH6" s="51">
        <f t="shared" si="1"/>
        <v>1</v>
      </c>
      <c r="BI6" s="51">
        <f t="shared" si="2"/>
        <v>1</v>
      </c>
      <c r="CA6" s="113">
        <f>SI!BY6</f>
        <v>141</v>
      </c>
      <c r="CH6" s="140">
        <f>SI!BZ6</f>
        <v>0</v>
      </c>
    </row>
    <row r="7" spans="1:86" x14ac:dyDescent="0.25">
      <c r="A7" s="3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450" t="s">
        <v>262</v>
      </c>
      <c r="Q7" s="1450"/>
      <c r="R7" s="1450"/>
      <c r="S7" s="1450"/>
      <c r="T7" s="1450"/>
      <c r="X7" s="3"/>
      <c r="Y7" s="3"/>
      <c r="Z7" s="3"/>
      <c r="AA7" s="3"/>
      <c r="AB7" s="3"/>
      <c r="AC7" s="3"/>
      <c r="AD7" s="3"/>
      <c r="AE7" s="3"/>
      <c r="AF7" s="3"/>
      <c r="AG7" s="3"/>
      <c r="AI7" s="59"/>
      <c r="AJ7" s="144" t="str">
        <f t="shared" si="0"/>
        <v>Riadok bude vidieť.</v>
      </c>
      <c r="AK7" s="146" t="s">
        <v>137</v>
      </c>
      <c r="AL7" s="2" t="s">
        <v>158</v>
      </c>
      <c r="BE7" s="87">
        <v>1</v>
      </c>
      <c r="BH7" s="51">
        <f t="shared" si="1"/>
        <v>1</v>
      </c>
      <c r="BI7" s="51">
        <f t="shared" si="2"/>
        <v>1</v>
      </c>
      <c r="CA7" s="113">
        <f>SI!BY7</f>
        <v>150</v>
      </c>
      <c r="CH7" s="140">
        <f>SI!BZ7</f>
        <v>0</v>
      </c>
    </row>
    <row r="8" spans="1:86" x14ac:dyDescent="0.25">
      <c r="A8" s="3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I8" s="59"/>
      <c r="AJ8" s="144" t="str">
        <f t="shared" si="0"/>
        <v>Riadok bude vidieť.</v>
      </c>
      <c r="AK8" s="147" t="s">
        <v>138</v>
      </c>
      <c r="AL8" s="2" t="s">
        <v>163</v>
      </c>
      <c r="BE8" s="87">
        <v>1</v>
      </c>
      <c r="BH8" s="51">
        <f t="shared" si="1"/>
        <v>1</v>
      </c>
      <c r="BI8" s="51">
        <f t="shared" si="2"/>
        <v>1</v>
      </c>
      <c r="CA8" s="113">
        <f>SI!BY8</f>
        <v>187</v>
      </c>
      <c r="CH8" s="140">
        <f>SI!BZ8</f>
        <v>0</v>
      </c>
    </row>
    <row r="9" spans="1:86" x14ac:dyDescent="0.25">
      <c r="A9" s="3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I9" s="59"/>
      <c r="AJ9" s="144" t="str">
        <f t="shared" si="0"/>
        <v>Riadok bude vidieť.</v>
      </c>
      <c r="AK9" s="148" t="s">
        <v>137</v>
      </c>
      <c r="AL9" s="2" t="s">
        <v>166</v>
      </c>
      <c r="BE9" s="87">
        <v>1</v>
      </c>
      <c r="BH9" s="51">
        <f t="shared" si="1"/>
        <v>1</v>
      </c>
      <c r="BI9" s="51">
        <f t="shared" si="2"/>
        <v>1</v>
      </c>
      <c r="CA9" s="113">
        <f>SI!BY9</f>
        <v>665</v>
      </c>
      <c r="CH9" s="140">
        <f>SI!BZ9</f>
        <v>0</v>
      </c>
    </row>
    <row r="10" spans="1:86" x14ac:dyDescent="0.25">
      <c r="A10" s="3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I10" s="59"/>
      <c r="AJ10" s="144" t="str">
        <f t="shared" si="0"/>
        <v>Riadok bude vidieť.</v>
      </c>
      <c r="AK10" s="149" t="s">
        <v>149</v>
      </c>
      <c r="AL10" s="2" t="s">
        <v>150</v>
      </c>
      <c r="BE10" s="87">
        <v>1</v>
      </c>
      <c r="BH10" s="51">
        <f t="shared" si="1"/>
        <v>1</v>
      </c>
      <c r="BI10" s="51">
        <f t="shared" si="2"/>
        <v>1</v>
      </c>
      <c r="CA10" s="113">
        <f>SI!BY10</f>
        <v>154</v>
      </c>
      <c r="CH10" s="140">
        <f>SI!BZ10</f>
        <v>0</v>
      </c>
    </row>
    <row r="11" spans="1:86" ht="15" customHeight="1" x14ac:dyDescent="0.25">
      <c r="A11" s="33"/>
      <c r="B11" s="3"/>
      <c r="C11" s="3"/>
      <c r="D11" s="3"/>
      <c r="E11" s="3"/>
      <c r="F11" s="3"/>
      <c r="G11" s="1451" t="s">
        <v>263</v>
      </c>
      <c r="H11" s="1451"/>
      <c r="I11" s="1451"/>
      <c r="J11" s="1451"/>
      <c r="K11" s="1451"/>
      <c r="L11" s="1451"/>
      <c r="M11" s="1451"/>
      <c r="N11" s="3"/>
      <c r="O11" s="3"/>
      <c r="P11" s="4" t="s">
        <v>12</v>
      </c>
      <c r="Q11" s="3"/>
      <c r="R11" s="3"/>
      <c r="S11" s="4" t="s">
        <v>13</v>
      </c>
      <c r="T11" s="3"/>
      <c r="U11" s="3"/>
      <c r="V11" s="3"/>
      <c r="W11" s="3"/>
      <c r="X11" s="3"/>
      <c r="Y11" s="3"/>
      <c r="Z11" s="4" t="s">
        <v>12</v>
      </c>
      <c r="AA11" s="3"/>
      <c r="AB11" s="3"/>
      <c r="AC11" s="4" t="s">
        <v>13</v>
      </c>
      <c r="AD11" s="3"/>
      <c r="AE11" s="3"/>
      <c r="AF11" s="3"/>
      <c r="AG11" s="3"/>
      <c r="AI11" s="59"/>
      <c r="AJ11" s="144" t="str">
        <f t="shared" si="0"/>
        <v>Riadok bude vidieť.</v>
      </c>
      <c r="AK11" s="58" t="s">
        <v>168</v>
      </c>
      <c r="AL11" s="2" t="s">
        <v>164</v>
      </c>
      <c r="BE11" s="87">
        <v>1</v>
      </c>
      <c r="BH11" s="51">
        <f t="shared" si="1"/>
        <v>1</v>
      </c>
      <c r="BI11" s="51">
        <f t="shared" si="2"/>
        <v>1</v>
      </c>
      <c r="CA11" s="113">
        <f>SI!BY11</f>
        <v>894</v>
      </c>
      <c r="CH11" s="140">
        <f>SI!BZ11</f>
        <v>0</v>
      </c>
    </row>
    <row r="12" spans="1:86" x14ac:dyDescent="0.25">
      <c r="A12" s="33"/>
      <c r="B12" s="3"/>
      <c r="C12" s="3"/>
      <c r="D12" s="3"/>
      <c r="E12" s="3"/>
      <c r="F12" s="3"/>
      <c r="G12" s="1451"/>
      <c r="H12" s="1451"/>
      <c r="I12" s="1451"/>
      <c r="J12" s="1451"/>
      <c r="K12" s="1451"/>
      <c r="L12" s="1451"/>
      <c r="M12" s="1451"/>
      <c r="N12" s="4" t="s">
        <v>15</v>
      </c>
      <c r="O12" s="3"/>
      <c r="P12" s="66" t="s">
        <v>58</v>
      </c>
      <c r="Q12" s="66" t="s">
        <v>535</v>
      </c>
      <c r="R12" s="3"/>
      <c r="S12" s="66" t="s">
        <v>152</v>
      </c>
      <c r="T12" s="66" t="s">
        <v>58</v>
      </c>
      <c r="U12" s="66" t="s">
        <v>151</v>
      </c>
      <c r="V12" s="66" t="s">
        <v>530</v>
      </c>
      <c r="W12" s="3"/>
      <c r="X12" s="3"/>
      <c r="Y12" s="4" t="s">
        <v>14</v>
      </c>
      <c r="Z12" s="66" t="s">
        <v>58</v>
      </c>
      <c r="AA12" s="66" t="s">
        <v>536</v>
      </c>
      <c r="AB12" s="3"/>
      <c r="AC12" s="66" t="s">
        <v>152</v>
      </c>
      <c r="AD12" s="66" t="s">
        <v>58</v>
      </c>
      <c r="AE12" s="66" t="s">
        <v>151</v>
      </c>
      <c r="AF12" s="66" t="s">
        <v>536</v>
      </c>
      <c r="AG12" s="3"/>
      <c r="AI12" s="59"/>
      <c r="AJ12" s="144" t="str">
        <f t="shared" si="0"/>
        <v>Riadok bude vidieť.</v>
      </c>
      <c r="BE12" s="87">
        <v>1</v>
      </c>
      <c r="BH12" s="51">
        <f t="shared" si="1"/>
        <v>1</v>
      </c>
      <c r="BI12" s="51">
        <f t="shared" si="2"/>
        <v>1</v>
      </c>
      <c r="CA12" s="113">
        <f>SI!BY12</f>
        <v>182</v>
      </c>
      <c r="CH12" s="140">
        <f>SI!BZ12</f>
        <v>0</v>
      </c>
    </row>
    <row r="13" spans="1:86" x14ac:dyDescent="0.25">
      <c r="A13" s="3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I13" s="59"/>
      <c r="AJ13" s="144" t="str">
        <f t="shared" si="0"/>
        <v>Riadok bude vidieť.</v>
      </c>
      <c r="BE13" s="87">
        <v>1</v>
      </c>
      <c r="BH13" s="51">
        <f t="shared" si="1"/>
        <v>1</v>
      </c>
      <c r="BI13" s="51">
        <f t="shared" si="2"/>
        <v>1</v>
      </c>
      <c r="CA13" s="113">
        <f>SI!BY13</f>
        <v>526</v>
      </c>
      <c r="CH13" s="140">
        <f>SI!BZ13</f>
        <v>0</v>
      </c>
    </row>
    <row r="14" spans="1:86" ht="15" customHeight="1" x14ac:dyDescent="0.25">
      <c r="A14" s="33"/>
      <c r="B14" s="3"/>
      <c r="C14" s="3"/>
      <c r="D14" s="3"/>
      <c r="E14" s="3"/>
      <c r="F14" s="3"/>
      <c r="G14" s="1452" t="s">
        <v>264</v>
      </c>
      <c r="H14" s="1452"/>
      <c r="I14" s="1452"/>
      <c r="J14" s="1452"/>
      <c r="K14" s="1452"/>
      <c r="L14" s="1452"/>
      <c r="M14" s="120"/>
      <c r="N14" s="3"/>
      <c r="O14" s="3"/>
      <c r="P14" s="4" t="s">
        <v>12</v>
      </c>
      <c r="Q14" s="3"/>
      <c r="R14" s="3"/>
      <c r="S14" s="4" t="s">
        <v>13</v>
      </c>
      <c r="T14" s="3"/>
      <c r="U14" s="3"/>
      <c r="V14" s="3"/>
      <c r="W14" s="3"/>
      <c r="X14" s="3"/>
      <c r="Y14" s="3"/>
      <c r="Z14" s="4" t="s">
        <v>12</v>
      </c>
      <c r="AA14" s="3"/>
      <c r="AB14" s="3"/>
      <c r="AC14" s="4" t="s">
        <v>13</v>
      </c>
      <c r="AD14" s="3"/>
      <c r="AE14" s="3"/>
      <c r="AF14" s="3"/>
      <c r="AG14" s="3"/>
      <c r="AI14" s="59"/>
      <c r="AJ14" s="144" t="str">
        <f t="shared" si="0"/>
        <v>Riadok bude vidieť.</v>
      </c>
      <c r="BE14" s="87">
        <v>1</v>
      </c>
      <c r="BH14" s="51">
        <f t="shared" si="1"/>
        <v>1</v>
      </c>
      <c r="BI14" s="51">
        <f t="shared" si="2"/>
        <v>1</v>
      </c>
      <c r="CA14" s="113">
        <f>SI!BY14</f>
        <v>684</v>
      </c>
      <c r="CH14" s="140">
        <f>SI!BZ14</f>
        <v>0</v>
      </c>
    </row>
    <row r="15" spans="1:86" ht="15" customHeight="1" x14ac:dyDescent="0.25">
      <c r="A15" s="33"/>
      <c r="B15" s="3"/>
      <c r="C15" s="3"/>
      <c r="D15" s="3"/>
      <c r="E15" s="3"/>
      <c r="F15" s="3"/>
      <c r="G15" s="1452"/>
      <c r="H15" s="1452"/>
      <c r="I15" s="1452"/>
      <c r="J15" s="1452"/>
      <c r="K15" s="1452"/>
      <c r="L15" s="1452"/>
      <c r="M15" s="120"/>
      <c r="N15" s="4" t="s">
        <v>15</v>
      </c>
      <c r="O15" s="3"/>
      <c r="P15" s="66" t="s">
        <v>58</v>
      </c>
      <c r="Q15" s="66" t="s">
        <v>535</v>
      </c>
      <c r="R15" s="3"/>
      <c r="S15" s="66" t="s">
        <v>152</v>
      </c>
      <c r="T15" s="66" t="s">
        <v>58</v>
      </c>
      <c r="U15" s="66" t="s">
        <v>151</v>
      </c>
      <c r="V15" s="66" t="s">
        <v>532</v>
      </c>
      <c r="W15" s="3"/>
      <c r="X15" s="3"/>
      <c r="Y15" s="4" t="s">
        <v>14</v>
      </c>
      <c r="Z15" s="66" t="s">
        <v>58</v>
      </c>
      <c r="AA15" s="66" t="s">
        <v>536</v>
      </c>
      <c r="AB15" s="3"/>
      <c r="AC15" s="66" t="s">
        <v>152</v>
      </c>
      <c r="AD15" s="66" t="s">
        <v>58</v>
      </c>
      <c r="AE15" s="66" t="s">
        <v>151</v>
      </c>
      <c r="AF15" s="66" t="s">
        <v>530</v>
      </c>
      <c r="AG15" s="3"/>
      <c r="AI15" s="59"/>
      <c r="AJ15" s="144" t="str">
        <f t="shared" si="0"/>
        <v>Riadok bude vidieť.</v>
      </c>
      <c r="BE15" s="87">
        <v>1</v>
      </c>
      <c r="BH15" s="51">
        <f t="shared" si="1"/>
        <v>1</v>
      </c>
      <c r="BI15" s="51">
        <f t="shared" si="2"/>
        <v>1</v>
      </c>
      <c r="CA15" s="113">
        <f>SI!BY15</f>
        <v>130</v>
      </c>
      <c r="CH15" s="140">
        <f>SI!BZ15</f>
        <v>0</v>
      </c>
    </row>
    <row r="16" spans="1:86" x14ac:dyDescent="0.25">
      <c r="A16" s="33"/>
      <c r="B16" s="3"/>
      <c r="C16" s="3"/>
      <c r="D16" s="3"/>
      <c r="E16" s="3"/>
      <c r="F16" s="3"/>
      <c r="G16" s="1452"/>
      <c r="H16" s="1452"/>
      <c r="I16" s="1452"/>
      <c r="J16" s="1452"/>
      <c r="K16" s="1452"/>
      <c r="L16" s="1452"/>
      <c r="M16" s="3"/>
      <c r="N16" s="4"/>
      <c r="O16" s="3"/>
      <c r="P16" s="6"/>
      <c r="Q16" s="6"/>
      <c r="R16" s="3"/>
      <c r="S16" s="6"/>
      <c r="T16" s="6"/>
      <c r="U16" s="6"/>
      <c r="V16" s="6"/>
      <c r="W16" s="3"/>
      <c r="X16" s="3"/>
      <c r="Y16" s="4"/>
      <c r="Z16" s="6"/>
      <c r="AA16" s="6"/>
      <c r="AB16" s="3"/>
      <c r="AC16" s="6"/>
      <c r="AD16" s="6"/>
      <c r="AE16" s="6"/>
      <c r="AF16" s="6"/>
      <c r="AG16" s="3"/>
      <c r="AI16" s="59"/>
      <c r="AJ16" s="144" t="str">
        <f t="shared" si="0"/>
        <v>Riadok bude vidieť.</v>
      </c>
      <c r="BE16" s="87">
        <v>1</v>
      </c>
      <c r="BH16" s="51">
        <f t="shared" si="1"/>
        <v>1</v>
      </c>
      <c r="BI16" s="51">
        <f t="shared" si="2"/>
        <v>1</v>
      </c>
      <c r="CA16" s="113">
        <f>SI!BY16</f>
        <v>977</v>
      </c>
      <c r="CH16" s="140">
        <f>SI!BZ16</f>
        <v>0</v>
      </c>
    </row>
    <row r="17" spans="1:86" x14ac:dyDescent="0.25">
      <c r="A17" s="3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I17" s="59"/>
      <c r="AJ17" s="144" t="str">
        <f t="shared" si="0"/>
        <v>Riadok bude vidieť.</v>
      </c>
      <c r="BE17" s="87">
        <v>1</v>
      </c>
      <c r="BH17" s="51">
        <f t="shared" si="1"/>
        <v>1</v>
      </c>
      <c r="BI17" s="51">
        <f t="shared" si="2"/>
        <v>1</v>
      </c>
      <c r="CA17" s="113">
        <f>SI!BY17</f>
        <v>149</v>
      </c>
      <c r="CH17" s="140">
        <f>SI!BZ17</f>
        <v>0</v>
      </c>
    </row>
    <row r="18" spans="1:86" x14ac:dyDescent="0.25">
      <c r="A18" s="3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4" t="s">
        <v>11</v>
      </c>
      <c r="Z18" s="3"/>
      <c r="AA18" s="3"/>
      <c r="AB18" s="3"/>
      <c r="AC18" s="3"/>
      <c r="AD18" s="3"/>
      <c r="AE18" s="3"/>
      <c r="AF18" s="3"/>
      <c r="AG18" s="3"/>
      <c r="AI18" s="59"/>
      <c r="AJ18" s="144" t="str">
        <f t="shared" si="0"/>
        <v>Riadok bude vidieť.</v>
      </c>
      <c r="AK18" s="150"/>
      <c r="BE18" s="87">
        <v>1</v>
      </c>
      <c r="BF18" s="79"/>
      <c r="BG18" s="80"/>
      <c r="BH18" s="51">
        <f t="shared" si="1"/>
        <v>1</v>
      </c>
      <c r="BI18" s="51">
        <f t="shared" si="2"/>
        <v>1</v>
      </c>
      <c r="CA18" s="113">
        <f>SI!BY18</f>
        <v>299</v>
      </c>
      <c r="CH18" s="140">
        <f>SI!BZ18</f>
        <v>0</v>
      </c>
    </row>
    <row r="19" spans="1:86" x14ac:dyDescent="0.25">
      <c r="A19" s="3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67" t="s">
        <v>17</v>
      </c>
      <c r="Z19" s="5" t="s">
        <v>9</v>
      </c>
      <c r="AA19" s="3"/>
      <c r="AB19" s="3"/>
      <c r="AC19" s="3"/>
      <c r="AD19" s="3"/>
      <c r="AE19" s="3"/>
      <c r="AF19" s="3"/>
      <c r="AG19" s="3"/>
      <c r="AI19" s="59"/>
      <c r="AJ19" s="144" t="str">
        <f t="shared" si="0"/>
        <v>Riadok bude vidieť.</v>
      </c>
      <c r="AK19" s="151"/>
      <c r="BE19" s="87">
        <v>1</v>
      </c>
      <c r="BF19" s="79"/>
      <c r="BG19" s="79"/>
      <c r="BH19" s="51">
        <f t="shared" si="1"/>
        <v>1</v>
      </c>
      <c r="BI19" s="51">
        <f t="shared" si="2"/>
        <v>1</v>
      </c>
      <c r="CA19" s="113">
        <f>SI!BY19</f>
        <v>185</v>
      </c>
      <c r="CH19" s="140">
        <f>SI!BZ19</f>
        <v>0</v>
      </c>
    </row>
    <row r="20" spans="1:86" x14ac:dyDescent="0.25">
      <c r="A20" s="3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67"/>
      <c r="Z20" s="5" t="s">
        <v>10</v>
      </c>
      <c r="AA20" s="3"/>
      <c r="AB20" s="3"/>
      <c r="AC20" s="3"/>
      <c r="AD20" s="3"/>
      <c r="AE20" s="3"/>
      <c r="AF20" s="3"/>
      <c r="AG20" s="3"/>
      <c r="AI20" s="59"/>
      <c r="AJ20" s="144" t="str">
        <f t="shared" si="0"/>
        <v>Riadok bude vidieť.</v>
      </c>
      <c r="AK20" s="151"/>
      <c r="BE20" s="87">
        <v>1</v>
      </c>
      <c r="BF20" s="79"/>
      <c r="BG20" s="79"/>
      <c r="BH20" s="51">
        <f t="shared" si="1"/>
        <v>1</v>
      </c>
      <c r="BI20" s="51">
        <f t="shared" si="2"/>
        <v>1</v>
      </c>
      <c r="CA20" s="113">
        <f>SI!BY20</f>
        <v>1084</v>
      </c>
      <c r="CH20" s="140">
        <f>SI!BZ20</f>
        <v>0</v>
      </c>
    </row>
    <row r="21" spans="1:86" x14ac:dyDescent="0.25">
      <c r="A21" s="3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4" t="s">
        <v>265</v>
      </c>
      <c r="Z21" s="3"/>
      <c r="AA21" s="3"/>
      <c r="AB21" s="3"/>
      <c r="AC21" s="3"/>
      <c r="AD21" s="3"/>
      <c r="AE21" s="3"/>
      <c r="AF21" s="3"/>
      <c r="AG21" s="3"/>
      <c r="AI21" s="59"/>
      <c r="AJ21" s="144" t="str">
        <f t="shared" si="0"/>
        <v>Riadok bude vidieť.</v>
      </c>
      <c r="AK21" s="151"/>
      <c r="BE21" s="87">
        <v>1</v>
      </c>
      <c r="BF21" s="79"/>
      <c r="BG21" s="79"/>
      <c r="BH21" s="51">
        <f t="shared" si="1"/>
        <v>1</v>
      </c>
      <c r="BI21" s="51">
        <f t="shared" si="2"/>
        <v>1</v>
      </c>
      <c r="CA21" s="113">
        <f>SI!BY21</f>
        <v>133</v>
      </c>
      <c r="CH21" s="140">
        <f>SI!BZ21</f>
        <v>0</v>
      </c>
    </row>
    <row r="22" spans="1:86" x14ac:dyDescent="0.25">
      <c r="A22" s="3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6"/>
      <c r="S22" s="5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I22" s="59"/>
      <c r="AJ22" s="144" t="str">
        <f t="shared" si="0"/>
        <v>Riadok bude vidieť.</v>
      </c>
      <c r="AK22" s="151"/>
      <c r="BE22" s="87">
        <v>1</v>
      </c>
      <c r="BF22" s="79"/>
      <c r="BG22" s="79"/>
      <c r="BH22" s="51">
        <f t="shared" si="1"/>
        <v>1</v>
      </c>
      <c r="BI22" s="51">
        <f t="shared" si="2"/>
        <v>1</v>
      </c>
      <c r="CA22" s="113">
        <f>SI!BY22</f>
        <v>507</v>
      </c>
      <c r="CH22" s="140">
        <f>SI!BZ22</f>
        <v>0</v>
      </c>
    </row>
    <row r="23" spans="1:86" x14ac:dyDescent="0.25">
      <c r="A23" s="33"/>
      <c r="B23" s="3"/>
      <c r="C23" s="4" t="s">
        <v>8</v>
      </c>
      <c r="D23" s="3"/>
      <c r="E23" s="3"/>
      <c r="F23" s="3"/>
      <c r="G23" s="3"/>
      <c r="H23" s="3"/>
      <c r="I23" s="3"/>
      <c r="J23" s="3"/>
      <c r="K23" s="3"/>
      <c r="L23" s="4" t="s">
        <v>266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I23" s="59"/>
      <c r="AJ23" s="144" t="str">
        <f t="shared" si="0"/>
        <v>Riadok bude vidieť.</v>
      </c>
      <c r="AK23" s="151"/>
      <c r="BE23" s="87">
        <v>1</v>
      </c>
      <c r="BF23" s="79"/>
      <c r="BG23" s="79"/>
      <c r="BH23" s="51">
        <f t="shared" si="1"/>
        <v>1</v>
      </c>
      <c r="BI23" s="51">
        <f t="shared" si="2"/>
        <v>1</v>
      </c>
      <c r="CA23" s="113">
        <f>SI!BY23</f>
        <v>156</v>
      </c>
      <c r="CH23" s="140">
        <f>SI!BZ23</f>
        <v>0</v>
      </c>
    </row>
    <row r="24" spans="1:86" x14ac:dyDescent="0.25">
      <c r="A24" s="33"/>
      <c r="B24" s="3"/>
      <c r="C24" s="66" t="s">
        <v>534</v>
      </c>
      <c r="D24" s="66" t="s">
        <v>532</v>
      </c>
      <c r="E24" s="66" t="s">
        <v>58</v>
      </c>
      <c r="F24" s="66" t="s">
        <v>530</v>
      </c>
      <c r="G24" s="66" t="s">
        <v>530</v>
      </c>
      <c r="H24" s="66" t="s">
        <v>531</v>
      </c>
      <c r="I24" s="66" t="s">
        <v>152</v>
      </c>
      <c r="J24" s="66" t="s">
        <v>535</v>
      </c>
      <c r="K24" s="3"/>
      <c r="L24" s="67">
        <v>2</v>
      </c>
      <c r="M24" s="67">
        <v>0</v>
      </c>
      <c r="N24" s="67">
        <v>2</v>
      </c>
      <c r="O24" s="67">
        <v>1</v>
      </c>
      <c r="P24" s="67">
        <v>7</v>
      </c>
      <c r="Q24" s="67">
        <v>6</v>
      </c>
      <c r="R24" s="67">
        <v>6</v>
      </c>
      <c r="S24" s="67">
        <v>5</v>
      </c>
      <c r="T24" s="67">
        <v>8</v>
      </c>
      <c r="U24" s="67">
        <v>2</v>
      </c>
      <c r="V24" s="67">
        <v>1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I24" s="59"/>
      <c r="AJ24" s="144" t="str">
        <f t="shared" si="0"/>
        <v>Riadok bude vidieť.</v>
      </c>
      <c r="AK24" s="151"/>
      <c r="BE24" s="87">
        <v>1</v>
      </c>
      <c r="BF24" s="79"/>
      <c r="BG24" s="79"/>
      <c r="BH24" s="51">
        <f t="shared" si="1"/>
        <v>1</v>
      </c>
      <c r="BI24" s="51">
        <f t="shared" si="2"/>
        <v>1</v>
      </c>
      <c r="CA24" s="113">
        <f>SI!BY24</f>
        <v>905</v>
      </c>
      <c r="CH24" s="140">
        <f>SI!BZ24</f>
        <v>0</v>
      </c>
    </row>
    <row r="25" spans="1:86" x14ac:dyDescent="0.25">
      <c r="A25" s="3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I25" s="59"/>
      <c r="AJ25" s="144" t="str">
        <f t="shared" si="0"/>
        <v>Riadok bude vidieť.</v>
      </c>
      <c r="AK25" s="151"/>
      <c r="BE25" s="87">
        <v>1</v>
      </c>
      <c r="BF25" s="79"/>
      <c r="BG25" s="79"/>
      <c r="BH25" s="51">
        <f t="shared" si="1"/>
        <v>1</v>
      </c>
      <c r="BI25" s="51">
        <f t="shared" si="2"/>
        <v>1</v>
      </c>
      <c r="CA25" s="113">
        <f>SI!BY25</f>
        <v>167</v>
      </c>
      <c r="CH25" s="140">
        <f>SI!BZ25</f>
        <v>0</v>
      </c>
    </row>
    <row r="26" spans="1:86" x14ac:dyDescent="0.25">
      <c r="A26" s="33"/>
      <c r="B26" s="3"/>
      <c r="C26" s="4" t="s">
        <v>267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I26" s="59"/>
      <c r="AJ26" s="144" t="str">
        <f t="shared" si="0"/>
        <v>Riadok bude vidieť.</v>
      </c>
      <c r="AK26" s="151"/>
      <c r="BE26" s="87">
        <v>1</v>
      </c>
      <c r="BF26" s="79"/>
      <c r="BG26" s="79"/>
      <c r="BH26" s="51">
        <f t="shared" si="1"/>
        <v>1</v>
      </c>
      <c r="BI26" s="51">
        <f t="shared" si="2"/>
        <v>1</v>
      </c>
      <c r="CA26" s="113">
        <f>SI!BY26</f>
        <v>107</v>
      </c>
      <c r="CH26" s="140">
        <f>SI!BZ26</f>
        <v>0</v>
      </c>
    </row>
    <row r="27" spans="1:86" x14ac:dyDescent="0.25">
      <c r="A27" s="33"/>
      <c r="B27" s="3"/>
      <c r="C27" s="34" t="str">
        <f>SI!M4</f>
        <v>P</v>
      </c>
      <c r="D27" s="34" t="str">
        <f>SI!N4</f>
        <v>a</v>
      </c>
      <c r="E27" s="34" t="str">
        <f>SI!O4</f>
        <v>n</v>
      </c>
      <c r="F27" s="34" t="str">
        <f>SI!P4</f>
        <v>e</v>
      </c>
      <c r="G27" s="34" t="str">
        <f>SI!Q4</f>
        <v>u</v>
      </c>
      <c r="H27" s="34" t="str">
        <f>SI!R4</f>
        <v>r</v>
      </c>
      <c r="I27" s="34" t="str">
        <f>SI!S4</f>
        <v>ó</v>
      </c>
      <c r="J27" s="34" t="str">
        <f>SI!T4</f>
        <v>p</v>
      </c>
      <c r="K27" s="34" t="str">
        <f>SI!U4</f>
        <v>s</v>
      </c>
      <c r="L27" s="34" t="str">
        <f>SI!V4</f>
        <v>k</v>
      </c>
      <c r="M27" s="34" t="str">
        <f>SI!W4</f>
        <v>a</v>
      </c>
      <c r="N27" s="34" t="str">
        <f>SI!X4</f>
        <v xml:space="preserve"> </v>
      </c>
      <c r="O27" s="34" t="str">
        <f>SI!Y4</f>
        <v>v</v>
      </c>
      <c r="P27" s="34" t="str">
        <f>SI!Z4</f>
        <v>y</v>
      </c>
      <c r="Q27" s="34" t="str">
        <f>SI!AA4</f>
        <v>s</v>
      </c>
      <c r="R27" s="34" t="str">
        <f>SI!AB4</f>
        <v>o</v>
      </c>
      <c r="S27" s="34" t="str">
        <f>SI!AC4</f>
        <v>k</v>
      </c>
      <c r="T27" s="34" t="str">
        <f>SI!AD4</f>
        <v>á</v>
      </c>
      <c r="U27" s="34" t="str">
        <f>SI!AE4</f>
        <v xml:space="preserve"> </v>
      </c>
      <c r="V27" s="34" t="str">
        <f>SI!AF4</f>
        <v>š</v>
      </c>
      <c r="W27" s="34" t="str">
        <f>SI!AG4</f>
        <v>k</v>
      </c>
      <c r="X27" s="34" t="str">
        <f>SI!AH4</f>
        <v>o</v>
      </c>
      <c r="Y27" s="34" t="str">
        <f>SI!AI4</f>
        <v>l</v>
      </c>
      <c r="Z27" s="34" t="str">
        <f>SI!AJ4</f>
        <v>a</v>
      </c>
      <c r="AA27" s="34" t="str">
        <f>SI!AK4</f>
        <v xml:space="preserve"> </v>
      </c>
      <c r="AB27" s="34" t="str">
        <f>SI!AL4</f>
        <v>n</v>
      </c>
      <c r="AC27" s="34" t="str">
        <f>SI!AM4</f>
        <v>.</v>
      </c>
      <c r="AD27" s="34" t="str">
        <f>SI!AN4</f>
        <v>o</v>
      </c>
      <c r="AE27" s="34" t="str">
        <f>SI!AO4</f>
        <v>.</v>
      </c>
      <c r="AF27" s="34" t="str">
        <f>SI!AP4</f>
        <v/>
      </c>
      <c r="AG27" s="34" t="str">
        <f>SI!AQ4</f>
        <v/>
      </c>
      <c r="AI27" s="59"/>
      <c r="AJ27" s="144" t="str">
        <f t="shared" si="0"/>
        <v>Riadok bude vidieť.</v>
      </c>
      <c r="AK27" s="460" t="str">
        <f>+IF(C27="",SI!A21&amp;SI!A22&amp;SI!A23&amp;SI!A24,"")</f>
        <v/>
      </c>
      <c r="AL27" s="460"/>
      <c r="AM27" s="460"/>
      <c r="BE27" s="87">
        <v>1</v>
      </c>
      <c r="BF27" s="79"/>
      <c r="BG27" s="79"/>
      <c r="BH27" s="51">
        <f t="shared" si="1"/>
        <v>1</v>
      </c>
      <c r="BI27" s="51">
        <f t="shared" si="2"/>
        <v>1</v>
      </c>
      <c r="CA27" s="113">
        <f>SI!BY27</f>
        <v>137</v>
      </c>
      <c r="CH27" s="140">
        <f>SI!BZ27</f>
        <v>0</v>
      </c>
    </row>
    <row r="28" spans="1:86" x14ac:dyDescent="0.25">
      <c r="A28" s="33"/>
      <c r="B28" s="3"/>
      <c r="C28" s="34" t="str">
        <f>SI!M5</f>
        <v/>
      </c>
      <c r="D28" s="34" t="str">
        <f>SI!N5</f>
        <v/>
      </c>
      <c r="E28" s="34" t="str">
        <f>SI!O5</f>
        <v/>
      </c>
      <c r="F28" s="34" t="str">
        <f>SI!P5</f>
        <v/>
      </c>
      <c r="G28" s="34" t="str">
        <f>SI!Q5</f>
        <v/>
      </c>
      <c r="H28" s="34" t="str">
        <f>SI!R5</f>
        <v/>
      </c>
      <c r="I28" s="34" t="str">
        <f>SI!S5</f>
        <v/>
      </c>
      <c r="J28" s="34" t="str">
        <f>SI!T5</f>
        <v/>
      </c>
      <c r="K28" s="34" t="str">
        <f>SI!U5</f>
        <v/>
      </c>
      <c r="L28" s="34" t="str">
        <f>SI!V5</f>
        <v/>
      </c>
      <c r="M28" s="34" t="str">
        <f>SI!W5</f>
        <v/>
      </c>
      <c r="N28" s="34" t="str">
        <f>SI!X5</f>
        <v/>
      </c>
      <c r="O28" s="34" t="str">
        <f>SI!Y5</f>
        <v/>
      </c>
      <c r="P28" s="34" t="str">
        <f>SI!Z5</f>
        <v/>
      </c>
      <c r="Q28" s="34" t="str">
        <f>SI!AA5</f>
        <v/>
      </c>
      <c r="R28" s="34" t="str">
        <f>SI!AB5</f>
        <v/>
      </c>
      <c r="S28" s="34" t="str">
        <f>SI!AC5</f>
        <v/>
      </c>
      <c r="T28" s="34" t="str">
        <f>SI!AD5</f>
        <v/>
      </c>
      <c r="U28" s="34" t="str">
        <f>SI!AE5</f>
        <v/>
      </c>
      <c r="V28" s="34" t="str">
        <f>SI!AF5</f>
        <v/>
      </c>
      <c r="W28" s="34" t="str">
        <f>SI!AG5</f>
        <v/>
      </c>
      <c r="X28" s="34" t="str">
        <f>SI!AH5</f>
        <v/>
      </c>
      <c r="Y28" s="34" t="str">
        <f>SI!AI5</f>
        <v/>
      </c>
      <c r="Z28" s="34" t="str">
        <f>SI!AJ5</f>
        <v/>
      </c>
      <c r="AA28" s="34" t="str">
        <f>SI!AK5</f>
        <v/>
      </c>
      <c r="AB28" s="34" t="str">
        <f>SI!AL5</f>
        <v/>
      </c>
      <c r="AC28" s="34" t="str">
        <f>SI!AM5</f>
        <v/>
      </c>
      <c r="AD28" s="34" t="str">
        <f>SI!AN5</f>
        <v/>
      </c>
      <c r="AE28" s="34" t="str">
        <f>SI!AO5</f>
        <v/>
      </c>
      <c r="AF28" s="34" t="str">
        <f>SI!AP5</f>
        <v/>
      </c>
      <c r="AG28" s="34" t="str">
        <f>SI!AQ5</f>
        <v/>
      </c>
      <c r="AI28" s="59"/>
      <c r="AJ28" s="144" t="str">
        <f t="shared" si="0"/>
        <v>Riadok bude vidieť.</v>
      </c>
      <c r="AK28" s="460"/>
      <c r="AL28" s="460"/>
      <c r="AM28" s="460"/>
      <c r="BE28" s="87">
        <v>1</v>
      </c>
      <c r="BF28" s="79"/>
      <c r="BG28" s="79"/>
      <c r="BH28" s="51">
        <f t="shared" si="1"/>
        <v>1</v>
      </c>
      <c r="BI28" s="51">
        <f t="shared" si="2"/>
        <v>1</v>
      </c>
      <c r="CA28" s="113">
        <f>SI!BY28</f>
        <v>352</v>
      </c>
      <c r="CH28" s="140">
        <f>SI!BZ28</f>
        <v>0</v>
      </c>
    </row>
    <row r="29" spans="1:86" x14ac:dyDescent="0.25">
      <c r="A29" s="3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I29" s="59"/>
      <c r="AJ29" s="144" t="str">
        <f t="shared" si="0"/>
        <v>Riadok bude vidieť.</v>
      </c>
      <c r="AK29" s="460"/>
      <c r="AL29" s="460"/>
      <c r="AM29" s="460"/>
      <c r="BE29" s="87">
        <v>1</v>
      </c>
      <c r="BF29" s="79"/>
      <c r="BG29" s="79"/>
      <c r="BH29" s="51">
        <f t="shared" si="1"/>
        <v>1</v>
      </c>
      <c r="BI29" s="51">
        <f t="shared" si="2"/>
        <v>1</v>
      </c>
      <c r="CA29" s="113">
        <f>SI!BY29</f>
        <v>114</v>
      </c>
      <c r="CH29" s="140">
        <f>SI!BZ29</f>
        <v>0</v>
      </c>
    </row>
    <row r="30" spans="1:86" x14ac:dyDescent="0.25">
      <c r="A30" s="33"/>
      <c r="B30" s="3"/>
      <c r="C30" s="4" t="s">
        <v>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I30" s="59"/>
      <c r="AJ30" s="144" t="str">
        <f t="shared" si="0"/>
        <v>Riadok bude vidieť.</v>
      </c>
      <c r="AK30" s="460"/>
      <c r="AL30" s="460"/>
      <c r="AM30" s="460"/>
      <c r="BE30" s="87">
        <v>1</v>
      </c>
      <c r="BF30" s="79"/>
      <c r="BG30" s="79"/>
      <c r="BH30" s="51">
        <f t="shared" si="1"/>
        <v>1</v>
      </c>
      <c r="BI30" s="51">
        <f t="shared" si="2"/>
        <v>1</v>
      </c>
      <c r="CA30" s="113">
        <f>SI!BY30</f>
        <v>747</v>
      </c>
      <c r="CH30" s="140">
        <f>SI!BZ30</f>
        <v>0</v>
      </c>
    </row>
    <row r="31" spans="1:86" ht="15" customHeight="1" x14ac:dyDescent="0.25">
      <c r="A31" s="33"/>
      <c r="B31" s="3"/>
      <c r="C31" s="121" t="s">
        <v>268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8"/>
      <c r="AA31" s="3"/>
      <c r="AB31" s="3"/>
      <c r="AC31" s="3"/>
      <c r="AD31" s="3"/>
      <c r="AE31" s="3"/>
      <c r="AF31" s="3"/>
      <c r="AG31" s="3"/>
      <c r="AI31" s="59"/>
      <c r="AJ31" s="144" t="str">
        <f t="shared" si="0"/>
        <v>Riadok bude vidieť.</v>
      </c>
      <c r="AK31" s="151"/>
      <c r="BE31" s="87">
        <v>1</v>
      </c>
      <c r="BF31" s="79"/>
      <c r="BG31" s="79"/>
      <c r="BH31" s="51">
        <f t="shared" si="1"/>
        <v>1</v>
      </c>
      <c r="BI31" s="51">
        <f t="shared" si="2"/>
        <v>1</v>
      </c>
      <c r="CA31" s="113">
        <f>SI!BY31</f>
        <v>113</v>
      </c>
      <c r="CH31" s="140">
        <f>SI!BZ31</f>
        <v>0</v>
      </c>
    </row>
    <row r="32" spans="1:86" ht="15" customHeight="1" x14ac:dyDescent="0.25">
      <c r="A32" s="33"/>
      <c r="B32" s="3"/>
      <c r="C32" s="34" t="str">
        <f>SI!M6</f>
        <v>T</v>
      </c>
      <c r="D32" s="34" t="str">
        <f>SI!N6</f>
        <v>o</v>
      </c>
      <c r="E32" s="34" t="str">
        <f>SI!O6</f>
        <v>m</v>
      </c>
      <c r="F32" s="34" t="str">
        <f>SI!P6</f>
        <v>á</v>
      </c>
      <c r="G32" s="34" t="str">
        <f>SI!Q6</f>
        <v>š</v>
      </c>
      <c r="H32" s="34" t="str">
        <f>SI!R6</f>
        <v>i</v>
      </c>
      <c r="I32" s="34" t="str">
        <f>SI!S6</f>
        <v>k</v>
      </c>
      <c r="J32" s="34" t="str">
        <f>SI!T6</f>
        <v>o</v>
      </c>
      <c r="K32" s="34" t="str">
        <f>SI!U6</f>
        <v>v</v>
      </c>
      <c r="L32" s="34" t="str">
        <f>SI!V6</f>
        <v>a</v>
      </c>
      <c r="M32" s="34" t="str">
        <f>SI!W6</f>
        <v xml:space="preserve"> </v>
      </c>
      <c r="N32" s="34" t="str">
        <f>SI!X6</f>
        <v xml:space="preserve"> </v>
      </c>
      <c r="O32" s="34" t="str">
        <f>SI!Y6</f>
        <v>2</v>
      </c>
      <c r="P32" s="34" t="str">
        <f>SI!Z6</f>
        <v>0</v>
      </c>
      <c r="Q32" s="34" t="str">
        <f>SI!AA6</f>
        <v/>
      </c>
      <c r="R32" s="34" t="str">
        <f>SI!AB6</f>
        <v/>
      </c>
      <c r="S32" s="34" t="str">
        <f>SI!AC6</f>
        <v/>
      </c>
      <c r="T32" s="34" t="str">
        <f>SI!AD6</f>
        <v/>
      </c>
      <c r="U32" s="34" t="str">
        <f>SI!AE6</f>
        <v/>
      </c>
      <c r="V32" s="34" t="str">
        <f>SI!AF6</f>
        <v/>
      </c>
      <c r="W32" s="34" t="str">
        <f>SI!AG6</f>
        <v/>
      </c>
      <c r="X32" s="34" t="str">
        <f>SI!AH6</f>
        <v/>
      </c>
      <c r="Y32" s="34" t="str">
        <f>SI!AI6</f>
        <v/>
      </c>
      <c r="Z32" s="34" t="str">
        <f>SI!AJ6</f>
        <v/>
      </c>
      <c r="AA32" s="34" t="str">
        <f>SI!AK6</f>
        <v/>
      </c>
      <c r="AB32" s="34" t="str">
        <f>SI!AL6</f>
        <v/>
      </c>
      <c r="AC32" s="34" t="str">
        <f>SI!AM6</f>
        <v/>
      </c>
      <c r="AD32" s="34" t="str">
        <f>SI!AN6</f>
        <v/>
      </c>
      <c r="AE32" s="34" t="str">
        <f>SI!AO6</f>
        <v/>
      </c>
      <c r="AF32" s="34" t="str">
        <f>SI!AP6</f>
        <v/>
      </c>
      <c r="AG32" s="34" t="str">
        <f>SI!AQ6</f>
        <v/>
      </c>
      <c r="AI32" s="59"/>
      <c r="AJ32" s="144" t="str">
        <f t="shared" si="0"/>
        <v>Riadok bude vidieť.</v>
      </c>
      <c r="AK32" s="151"/>
      <c r="BE32" s="87">
        <v>1</v>
      </c>
      <c r="BF32" s="79"/>
      <c r="BG32" s="79"/>
      <c r="BH32" s="51">
        <f t="shared" si="1"/>
        <v>1</v>
      </c>
      <c r="BI32" s="51">
        <f t="shared" si="2"/>
        <v>1</v>
      </c>
      <c r="CA32" s="113">
        <f>SI!BY32</f>
        <v>7</v>
      </c>
      <c r="CH32" s="140">
        <f>SI!BZ32</f>
        <v>0</v>
      </c>
    </row>
    <row r="33" spans="1:103" ht="15" customHeight="1" x14ac:dyDescent="0.25">
      <c r="A33" s="33"/>
      <c r="B33" s="3"/>
      <c r="C33" s="34" t="str">
        <f>SI!M7</f>
        <v/>
      </c>
      <c r="D33" s="34" t="str">
        <f>SI!N7</f>
        <v/>
      </c>
      <c r="E33" s="34" t="str">
        <f>SI!O7</f>
        <v/>
      </c>
      <c r="F33" s="34" t="str">
        <f>SI!P7</f>
        <v/>
      </c>
      <c r="G33" s="34" t="str">
        <f>SI!Q7</f>
        <v/>
      </c>
      <c r="H33" s="34" t="str">
        <f>SI!R7</f>
        <v/>
      </c>
      <c r="I33" s="34" t="str">
        <f>SI!S7</f>
        <v/>
      </c>
      <c r="J33" s="34" t="str">
        <f>SI!T7</f>
        <v/>
      </c>
      <c r="K33" s="34" t="str">
        <f>SI!U7</f>
        <v/>
      </c>
      <c r="L33" s="34" t="str">
        <f>SI!V7</f>
        <v/>
      </c>
      <c r="M33" s="34" t="str">
        <f>SI!W7</f>
        <v/>
      </c>
      <c r="N33" s="34" t="str">
        <f>SI!X7</f>
        <v/>
      </c>
      <c r="O33" s="34" t="str">
        <f>SI!Y7</f>
        <v/>
      </c>
      <c r="P33" s="34" t="str">
        <f>SI!Z7</f>
        <v/>
      </c>
      <c r="Q33" s="34" t="str">
        <f>SI!AA7</f>
        <v/>
      </c>
      <c r="R33" s="34" t="str">
        <f>SI!AB7</f>
        <v/>
      </c>
      <c r="S33" s="34" t="str">
        <f>SI!AC7</f>
        <v/>
      </c>
      <c r="T33" s="34" t="str">
        <f>SI!AD7</f>
        <v/>
      </c>
      <c r="U33" s="34" t="str">
        <f>SI!AE7</f>
        <v/>
      </c>
      <c r="V33" s="34" t="str">
        <f>SI!AF7</f>
        <v/>
      </c>
      <c r="W33" s="34" t="str">
        <f>SI!AG7</f>
        <v/>
      </c>
      <c r="X33" s="34" t="str">
        <f>SI!AH7</f>
        <v/>
      </c>
      <c r="Y33" s="34" t="str">
        <f>SI!AI7</f>
        <v/>
      </c>
      <c r="Z33" s="34" t="str">
        <f>SI!AJ7</f>
        <v/>
      </c>
      <c r="AA33" s="34" t="str">
        <f>SI!AK7</f>
        <v/>
      </c>
      <c r="AB33" s="34" t="str">
        <f>SI!AL7</f>
        <v/>
      </c>
      <c r="AC33" s="34" t="str">
        <f>SI!AM7</f>
        <v/>
      </c>
      <c r="AD33" s="34" t="str">
        <f>SI!AN7</f>
        <v/>
      </c>
      <c r="AE33" s="34" t="str">
        <f>SI!AO7</f>
        <v/>
      </c>
      <c r="AF33" s="34" t="str">
        <f>SI!AP7</f>
        <v/>
      </c>
      <c r="AG33" s="34" t="str">
        <f>SI!AQ7</f>
        <v/>
      </c>
      <c r="AI33" s="59"/>
      <c r="AJ33" s="144" t="str">
        <f t="shared" si="0"/>
        <v>Riadok bude vidieť.</v>
      </c>
      <c r="AK33" s="151"/>
      <c r="BE33" s="87">
        <v>1</v>
      </c>
      <c r="BF33" s="79"/>
      <c r="BG33" s="79"/>
      <c r="BH33" s="51">
        <f t="shared" si="1"/>
        <v>1</v>
      </c>
      <c r="BI33" s="51">
        <f t="shared" si="2"/>
        <v>1</v>
      </c>
      <c r="CA33" s="113">
        <f>SI!BY33</f>
        <v>144</v>
      </c>
      <c r="CH33" s="140">
        <f>SI!BZ33</f>
        <v>0</v>
      </c>
    </row>
    <row r="34" spans="1:103" ht="15" customHeight="1" x14ac:dyDescent="0.25">
      <c r="A34" s="33"/>
      <c r="B34" s="3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3"/>
      <c r="Z34" s="6"/>
      <c r="AA34" s="6"/>
      <c r="AB34" s="6"/>
      <c r="AC34" s="6"/>
      <c r="AD34" s="6"/>
      <c r="AE34" s="6"/>
      <c r="AF34" s="6"/>
      <c r="AG34" s="6"/>
      <c r="AI34" s="59"/>
      <c r="AJ34" s="144" t="str">
        <f t="shared" si="0"/>
        <v>Riadok bude vidieť.</v>
      </c>
      <c r="AK34" s="150"/>
      <c r="BE34" s="87">
        <v>1</v>
      </c>
      <c r="BF34" s="79"/>
      <c r="BG34" s="80"/>
      <c r="BH34" s="51">
        <f t="shared" si="1"/>
        <v>1</v>
      </c>
      <c r="BI34" s="51">
        <f t="shared" si="2"/>
        <v>1</v>
      </c>
      <c r="CA34" s="113">
        <f>SI!BY34</f>
        <v>1120</v>
      </c>
      <c r="CH34" s="140">
        <f>SI!BZ34</f>
        <v>0</v>
      </c>
    </row>
    <row r="35" spans="1:103" ht="15" customHeight="1" x14ac:dyDescent="0.25">
      <c r="A35" s="33"/>
      <c r="B35" s="3"/>
      <c r="C35" s="8" t="s">
        <v>5</v>
      </c>
      <c r="D35" s="3"/>
      <c r="E35" s="3"/>
      <c r="F35" s="3"/>
      <c r="G35" s="3"/>
      <c r="H35" s="3"/>
      <c r="I35" s="8" t="s">
        <v>6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I35" s="59"/>
      <c r="AJ35" s="144" t="str">
        <f t="shared" si="0"/>
        <v>Riadok bude vidieť.</v>
      </c>
      <c r="AK35" s="152"/>
      <c r="AL35" s="92"/>
      <c r="AM35" s="92"/>
      <c r="AN35" s="51"/>
      <c r="AO35" s="51"/>
      <c r="AP35" s="51"/>
      <c r="AQ35" s="51"/>
      <c r="AR35" s="51"/>
      <c r="BE35" s="87">
        <v>1</v>
      </c>
      <c r="BF35" s="92"/>
      <c r="BG35" s="92"/>
      <c r="BH35" s="51">
        <f t="shared" si="1"/>
        <v>1</v>
      </c>
      <c r="BI35" s="51">
        <f t="shared" si="2"/>
        <v>1</v>
      </c>
      <c r="CA35" s="113">
        <f>SI!BY35</f>
        <v>1</v>
      </c>
      <c r="CH35" s="140">
        <f>SI!BZ35</f>
        <v>0</v>
      </c>
    </row>
    <row r="36" spans="1:103" ht="15" customHeight="1" x14ac:dyDescent="0.25">
      <c r="A36" s="33"/>
      <c r="B36" s="3"/>
      <c r="C36" s="35" t="str">
        <f>+SI!M8</f>
        <v>8</v>
      </c>
      <c r="D36" s="35" t="str">
        <f>+SI!N8</f>
        <v>2</v>
      </c>
      <c r="E36" s="35" t="str">
        <f>+SI!O8</f>
        <v>9</v>
      </c>
      <c r="F36" s="35" t="str">
        <f>+SI!P8</f>
        <v>0</v>
      </c>
      <c r="G36" s="35" t="str">
        <f>+SI!Q8</f>
        <v>9</v>
      </c>
      <c r="H36" s="3"/>
      <c r="I36" s="35" t="str">
        <f>+SI!M9</f>
        <v>B</v>
      </c>
      <c r="J36" s="35" t="str">
        <f>+SI!N9</f>
        <v>r</v>
      </c>
      <c r="K36" s="35" t="str">
        <f>+SI!O9</f>
        <v>a</v>
      </c>
      <c r="L36" s="35" t="str">
        <f>+SI!P9</f>
        <v>t</v>
      </c>
      <c r="M36" s="35" t="str">
        <f>+SI!Q9</f>
        <v>i</v>
      </c>
      <c r="N36" s="35" t="str">
        <f>+SI!R9</f>
        <v>s</v>
      </c>
      <c r="O36" s="35" t="str">
        <f>+SI!S9</f>
        <v>l</v>
      </c>
      <c r="P36" s="35" t="str">
        <f>+SI!T9</f>
        <v>a</v>
      </c>
      <c r="Q36" s="35" t="str">
        <f>+SI!U9</f>
        <v>v</v>
      </c>
      <c r="R36" s="35" t="str">
        <f>+SI!V9</f>
        <v>a</v>
      </c>
      <c r="S36" s="35" t="str">
        <f>+SI!W9</f>
        <v xml:space="preserve"> </v>
      </c>
      <c r="T36" s="35" t="str">
        <f>+SI!X9</f>
        <v/>
      </c>
      <c r="U36" s="35" t="str">
        <f>+SI!Y9</f>
        <v/>
      </c>
      <c r="V36" s="35" t="str">
        <f>+SI!Z9</f>
        <v/>
      </c>
      <c r="W36" s="35" t="str">
        <f>+SI!AA9</f>
        <v/>
      </c>
      <c r="X36" s="35" t="str">
        <f>+SI!AB9</f>
        <v/>
      </c>
      <c r="Y36" s="35" t="str">
        <f>+SI!AC9</f>
        <v/>
      </c>
      <c r="Z36" s="35" t="str">
        <f>+SI!AD9</f>
        <v/>
      </c>
      <c r="AA36" s="35" t="str">
        <f>+SI!AE9</f>
        <v/>
      </c>
      <c r="AB36" s="35" t="str">
        <f>+SI!AF9</f>
        <v/>
      </c>
      <c r="AC36" s="35" t="str">
        <f>+SI!AG9</f>
        <v/>
      </c>
      <c r="AD36" s="35" t="str">
        <f>+SI!AH9</f>
        <v/>
      </c>
      <c r="AE36" s="35" t="str">
        <f>+SI!AI9</f>
        <v/>
      </c>
      <c r="AF36" s="35" t="str">
        <f>+SI!AJ9</f>
        <v/>
      </c>
      <c r="AG36" s="35" t="str">
        <f>+SI!AK9</f>
        <v/>
      </c>
      <c r="AI36" s="59"/>
      <c r="AJ36" s="144" t="str">
        <f t="shared" si="0"/>
        <v>Riadok bude vidieť.</v>
      </c>
      <c r="BE36" s="87">
        <v>1</v>
      </c>
      <c r="BH36" s="51">
        <f t="shared" si="1"/>
        <v>1</v>
      </c>
      <c r="BI36" s="51">
        <f t="shared" si="2"/>
        <v>1</v>
      </c>
      <c r="CA36" s="113">
        <f>SI!BY36</f>
        <v>516</v>
      </c>
      <c r="CH36" s="140">
        <f>SI!BZ36</f>
        <v>0</v>
      </c>
    </row>
    <row r="37" spans="1:103" ht="15" customHeight="1" x14ac:dyDescent="0.25">
      <c r="A37" s="33"/>
      <c r="B37" s="3"/>
      <c r="C37" s="6"/>
      <c r="D37" s="6"/>
      <c r="E37" s="6"/>
      <c r="F37" s="6"/>
      <c r="G37" s="6"/>
      <c r="H37" s="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I37" s="59"/>
      <c r="AJ37" s="144" t="str">
        <f t="shared" si="0"/>
        <v>Riadok bude vidieť.</v>
      </c>
      <c r="BE37" s="87">
        <v>1</v>
      </c>
      <c r="BH37" s="51">
        <f t="shared" si="1"/>
        <v>1</v>
      </c>
      <c r="BI37" s="51">
        <f t="shared" si="2"/>
        <v>1</v>
      </c>
      <c r="CA37" s="113">
        <f>SI!BY37</f>
        <v>192</v>
      </c>
      <c r="CH37" s="140">
        <f>SI!BZ37</f>
        <v>0</v>
      </c>
    </row>
    <row r="38" spans="1:103" ht="15" customHeight="1" x14ac:dyDescent="0.25">
      <c r="A38" s="33"/>
      <c r="B38" s="3"/>
      <c r="C38" s="8" t="s">
        <v>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8" t="s">
        <v>2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I38" s="59"/>
      <c r="AJ38" s="144" t="str">
        <f t="shared" si="0"/>
        <v>Riadok bude vidieť.</v>
      </c>
      <c r="BE38" s="87">
        <v>1</v>
      </c>
      <c r="BH38" s="51">
        <f t="shared" si="1"/>
        <v>1</v>
      </c>
      <c r="BI38" s="51">
        <f t="shared" si="2"/>
        <v>1</v>
      </c>
      <c r="CA38" s="113">
        <f>SI!BY38</f>
        <v>196</v>
      </c>
      <c r="CH38" s="140">
        <f>SI!BZ38</f>
        <v>0</v>
      </c>
    </row>
    <row r="39" spans="1:103" ht="15" customHeight="1" x14ac:dyDescent="0.25">
      <c r="A39" s="33"/>
      <c r="B39" s="3"/>
      <c r="C39" s="68"/>
      <c r="D39" s="68"/>
      <c r="E39" s="68" t="s">
        <v>58</v>
      </c>
      <c r="F39" s="68" t="s">
        <v>152</v>
      </c>
      <c r="G39" s="9" t="s">
        <v>4</v>
      </c>
      <c r="H39" s="68" t="s">
        <v>531</v>
      </c>
      <c r="I39" s="68" t="s">
        <v>536</v>
      </c>
      <c r="J39" s="68" t="s">
        <v>152</v>
      </c>
      <c r="K39" s="68" t="s">
        <v>58</v>
      </c>
      <c r="L39" s="68" t="s">
        <v>536</v>
      </c>
      <c r="M39" s="68" t="s">
        <v>536</v>
      </c>
      <c r="N39" s="68" t="s">
        <v>58</v>
      </c>
      <c r="O39" s="68" t="s">
        <v>533</v>
      </c>
      <c r="P39" s="3"/>
      <c r="Q39" s="3"/>
      <c r="R39" s="68"/>
      <c r="S39" s="68"/>
      <c r="T39" s="68"/>
      <c r="U39" s="68"/>
      <c r="V39" s="9" t="s">
        <v>4</v>
      </c>
      <c r="W39" s="68"/>
      <c r="X39" s="68"/>
      <c r="Y39" s="68"/>
      <c r="Z39" s="68"/>
      <c r="AA39" s="68"/>
      <c r="AB39" s="68"/>
      <c r="AC39" s="68"/>
      <c r="AD39" s="68"/>
      <c r="AE39" s="3"/>
      <c r="AF39" s="3"/>
      <c r="AG39" s="3"/>
      <c r="AI39" s="59"/>
      <c r="AJ39" s="144" t="str">
        <f t="shared" si="0"/>
        <v>Riadok bude vidieť.</v>
      </c>
      <c r="BE39" s="87">
        <v>1</v>
      </c>
      <c r="BH39" s="51">
        <f t="shared" si="1"/>
        <v>1</v>
      </c>
      <c r="BI39" s="51">
        <f t="shared" si="2"/>
        <v>1</v>
      </c>
      <c r="CA39" s="113">
        <f>SI!BY39</f>
        <v>139</v>
      </c>
      <c r="CH39" s="140">
        <f>SI!BZ39</f>
        <v>0</v>
      </c>
    </row>
    <row r="40" spans="1:103" s="10" customFormat="1" ht="15" customHeight="1" x14ac:dyDescent="0.25">
      <c r="A40" s="33"/>
      <c r="B40" s="8"/>
      <c r="C40" s="6"/>
      <c r="D40" s="6"/>
      <c r="E40" s="6"/>
      <c r="F40" s="6"/>
      <c r="G40" s="9"/>
      <c r="H40" s="6"/>
      <c r="I40" s="6"/>
      <c r="J40" s="6"/>
      <c r="K40" s="6"/>
      <c r="L40" s="6"/>
      <c r="M40" s="6"/>
      <c r="N40" s="6"/>
      <c r="O40" s="6"/>
      <c r="P40" s="3"/>
      <c r="Q40" s="3"/>
      <c r="R40" s="6"/>
      <c r="S40" s="6"/>
      <c r="T40" s="6"/>
      <c r="U40" s="6"/>
      <c r="V40" s="9"/>
      <c r="W40" s="6"/>
      <c r="X40" s="6"/>
      <c r="Y40" s="6"/>
      <c r="Z40" s="6"/>
      <c r="AA40" s="6"/>
      <c r="AB40" s="6"/>
      <c r="AC40" s="6"/>
      <c r="AD40" s="6"/>
      <c r="AE40" s="3"/>
      <c r="AF40" s="3"/>
      <c r="AG40" s="3"/>
      <c r="AH40" s="2"/>
      <c r="AI40" s="59"/>
      <c r="AJ40" s="144" t="str">
        <f t="shared" si="0"/>
        <v>Riadok bude vidieť.</v>
      </c>
      <c r="AK40" s="153"/>
      <c r="BE40" s="87">
        <v>1</v>
      </c>
      <c r="BF40" s="53"/>
      <c r="BH40" s="51">
        <f t="shared" si="1"/>
        <v>1</v>
      </c>
      <c r="BI40" s="51">
        <f t="shared" si="2"/>
        <v>1</v>
      </c>
      <c r="BX40" s="114"/>
      <c r="BY40" s="114"/>
      <c r="BZ40" s="114"/>
      <c r="CA40" s="113">
        <f>SI!BY40</f>
        <v>172</v>
      </c>
      <c r="CB40" s="113"/>
      <c r="CC40" s="113"/>
      <c r="CD40" s="113"/>
      <c r="CE40" s="113"/>
      <c r="CF40" s="113"/>
      <c r="CG40" s="113"/>
      <c r="CH40" s="140">
        <f>SI!BZ40</f>
        <v>0</v>
      </c>
      <c r="CI40" s="114"/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114"/>
    </row>
    <row r="41" spans="1:103" ht="15" customHeight="1" x14ac:dyDescent="0.25">
      <c r="A41" s="33"/>
      <c r="B41" s="3"/>
      <c r="C41" s="8" t="s">
        <v>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10"/>
      <c r="AI41" s="59"/>
      <c r="AJ41" s="144" t="str">
        <f t="shared" si="0"/>
        <v>Riadok bude vidieť.</v>
      </c>
      <c r="BE41" s="87">
        <v>1</v>
      </c>
      <c r="BH41" s="51">
        <f t="shared" si="1"/>
        <v>1</v>
      </c>
      <c r="BI41" s="51">
        <f t="shared" si="2"/>
        <v>1</v>
      </c>
      <c r="CA41" s="113">
        <f>SI!BY41</f>
        <v>867</v>
      </c>
      <c r="CH41" s="140">
        <f>SI!BZ41</f>
        <v>0</v>
      </c>
    </row>
    <row r="42" spans="1:103" ht="15" customHeight="1" x14ac:dyDescent="0.25">
      <c r="A42" s="33"/>
      <c r="B42" s="3"/>
      <c r="C42" s="68" t="s">
        <v>543</v>
      </c>
      <c r="D42" s="68" t="s">
        <v>541</v>
      </c>
      <c r="E42" s="68" t="s">
        <v>539</v>
      </c>
      <c r="F42" s="68" t="s">
        <v>544</v>
      </c>
      <c r="G42" s="68" t="s">
        <v>541</v>
      </c>
      <c r="H42" s="68" t="s">
        <v>540</v>
      </c>
      <c r="I42" s="68" t="s">
        <v>545</v>
      </c>
      <c r="J42" s="68" t="s">
        <v>537</v>
      </c>
      <c r="K42" s="68" t="s">
        <v>538</v>
      </c>
      <c r="L42" s="68" t="s">
        <v>539</v>
      </c>
      <c r="M42" s="68" t="s">
        <v>540</v>
      </c>
      <c r="N42" s="68" t="s">
        <v>541</v>
      </c>
      <c r="O42" s="68" t="s">
        <v>540</v>
      </c>
      <c r="P42" s="68" t="s">
        <v>538</v>
      </c>
      <c r="Q42" s="68" t="s">
        <v>537</v>
      </c>
      <c r="R42" s="68" t="s">
        <v>542</v>
      </c>
      <c r="S42" s="68" t="s">
        <v>546</v>
      </c>
      <c r="T42" s="68" t="s">
        <v>541</v>
      </c>
      <c r="U42" s="68" t="s">
        <v>540</v>
      </c>
      <c r="V42" s="68" t="s">
        <v>538</v>
      </c>
      <c r="W42" s="68" t="s">
        <v>547</v>
      </c>
      <c r="X42" s="68" t="s">
        <v>539</v>
      </c>
      <c r="Y42" s="68" t="s">
        <v>548</v>
      </c>
      <c r="Z42" s="68" t="s">
        <v>547</v>
      </c>
      <c r="AA42" s="68" t="s">
        <v>540</v>
      </c>
      <c r="AB42" s="68" t="s">
        <v>544</v>
      </c>
      <c r="AC42" s="68" t="s">
        <v>545</v>
      </c>
      <c r="AD42" s="68" t="s">
        <v>537</v>
      </c>
      <c r="AE42" s="68" t="s">
        <v>548</v>
      </c>
      <c r="AF42" s="68" t="s">
        <v>543</v>
      </c>
      <c r="AG42" s="68"/>
      <c r="AI42" s="59"/>
      <c r="AJ42" s="144" t="str">
        <f t="shared" si="0"/>
        <v>Riadok bude vidieť.</v>
      </c>
      <c r="BE42" s="87">
        <v>1</v>
      </c>
      <c r="BH42" s="51">
        <f t="shared" si="1"/>
        <v>1</v>
      </c>
      <c r="BI42" s="51">
        <f t="shared" si="2"/>
        <v>1</v>
      </c>
      <c r="CA42" s="113">
        <f>SI!BY42</f>
        <v>145</v>
      </c>
      <c r="CH42" s="140">
        <f>SI!BZ42</f>
        <v>0</v>
      </c>
    </row>
    <row r="43" spans="1:103" ht="15" customHeight="1" x14ac:dyDescent="0.25">
      <c r="A43" s="33"/>
      <c r="B43" s="3"/>
      <c r="AI43" s="59"/>
      <c r="AJ43" s="144" t="str">
        <f t="shared" si="0"/>
        <v>Riadok bude vidieť.</v>
      </c>
      <c r="BE43" s="87">
        <v>1</v>
      </c>
      <c r="BH43" s="51">
        <f t="shared" si="1"/>
        <v>1</v>
      </c>
      <c r="BI43" s="51">
        <f t="shared" si="2"/>
        <v>1</v>
      </c>
      <c r="CA43" s="113">
        <f>SI!BY43</f>
        <v>9</v>
      </c>
      <c r="CH43" s="140">
        <f>SI!BZ43</f>
        <v>0</v>
      </c>
    </row>
    <row r="44" spans="1:103" ht="15" customHeight="1" x14ac:dyDescent="0.25">
      <c r="A44" s="33"/>
      <c r="B44" s="3"/>
      <c r="C44" s="11" t="s">
        <v>0</v>
      </c>
      <c r="D44" s="12"/>
      <c r="E44" s="12"/>
      <c r="F44" s="12"/>
      <c r="G44" s="12"/>
      <c r="H44" s="12"/>
      <c r="I44" s="13"/>
      <c r="J44" s="1464" t="s">
        <v>269</v>
      </c>
      <c r="K44" s="1465"/>
      <c r="L44" s="1465"/>
      <c r="M44" s="1465"/>
      <c r="N44" s="1465"/>
      <c r="O44" s="1465"/>
      <c r="P44" s="1465"/>
      <c r="Q44" s="1466"/>
      <c r="R44" s="1464" t="s">
        <v>270</v>
      </c>
      <c r="S44" s="1465"/>
      <c r="T44" s="1465"/>
      <c r="U44" s="1465"/>
      <c r="V44" s="1465"/>
      <c r="W44" s="1465"/>
      <c r="X44" s="1465"/>
      <c r="Y44" s="1466"/>
      <c r="Z44" s="1464" t="s">
        <v>459</v>
      </c>
      <c r="AA44" s="1465"/>
      <c r="AB44" s="1465"/>
      <c r="AC44" s="1465"/>
      <c r="AD44" s="1465"/>
      <c r="AE44" s="1465"/>
      <c r="AF44" s="1465"/>
      <c r="AG44" s="1466"/>
      <c r="AI44" s="59"/>
      <c r="AJ44" s="144" t="str">
        <f t="shared" si="0"/>
        <v>Riadok bude vidieť.</v>
      </c>
      <c r="BE44" s="87">
        <v>1</v>
      </c>
      <c r="BH44" s="51">
        <f t="shared" si="1"/>
        <v>1</v>
      </c>
      <c r="BI44" s="51">
        <f t="shared" si="2"/>
        <v>1</v>
      </c>
      <c r="CA44" s="113">
        <f>SI!BY44</f>
        <v>169</v>
      </c>
      <c r="CH44" s="140">
        <f>SI!BZ44</f>
        <v>0</v>
      </c>
    </row>
    <row r="45" spans="1:103" ht="15" customHeight="1" x14ac:dyDescent="0.25">
      <c r="A45" s="33"/>
      <c r="B45" s="3"/>
      <c r="C45" s="1458">
        <v>43439</v>
      </c>
      <c r="D45" s="1459"/>
      <c r="E45" s="1459"/>
      <c r="F45" s="1459"/>
      <c r="G45" s="1459"/>
      <c r="H45" s="1459"/>
      <c r="I45" s="1460"/>
      <c r="J45" s="1467"/>
      <c r="K45" s="1468"/>
      <c r="L45" s="1468"/>
      <c r="M45" s="1468"/>
      <c r="N45" s="1468"/>
      <c r="O45" s="1468"/>
      <c r="P45" s="1468"/>
      <c r="Q45" s="1469"/>
      <c r="R45" s="1467"/>
      <c r="S45" s="1468"/>
      <c r="T45" s="1468"/>
      <c r="U45" s="1468"/>
      <c r="V45" s="1468"/>
      <c r="W45" s="1468"/>
      <c r="X45" s="1468"/>
      <c r="Y45" s="1469"/>
      <c r="Z45" s="1467"/>
      <c r="AA45" s="1468"/>
      <c r="AB45" s="1468"/>
      <c r="AC45" s="1468"/>
      <c r="AD45" s="1468"/>
      <c r="AE45" s="1468"/>
      <c r="AF45" s="1468"/>
      <c r="AG45" s="1469"/>
      <c r="AI45" s="59"/>
      <c r="AJ45" s="144" t="str">
        <f t="shared" si="0"/>
        <v>Riadok bude vidieť.</v>
      </c>
      <c r="BE45" s="87">
        <v>1</v>
      </c>
      <c r="BH45" s="51">
        <f t="shared" si="1"/>
        <v>1</v>
      </c>
      <c r="BI45" s="51">
        <f t="shared" si="2"/>
        <v>1</v>
      </c>
      <c r="CA45" s="113">
        <f>SI!BY45</f>
        <v>798</v>
      </c>
      <c r="CH45" s="140">
        <f>SI!BZ45</f>
        <v>0</v>
      </c>
    </row>
    <row r="46" spans="1:103" ht="15" customHeight="1" x14ac:dyDescent="0.25">
      <c r="A46" s="33"/>
      <c r="B46" s="3"/>
      <c r="C46" s="1458"/>
      <c r="D46" s="1459"/>
      <c r="E46" s="1459"/>
      <c r="F46" s="1459"/>
      <c r="G46" s="1459"/>
      <c r="H46" s="1459"/>
      <c r="I46" s="1460"/>
      <c r="J46" s="1467"/>
      <c r="K46" s="1468"/>
      <c r="L46" s="1468"/>
      <c r="M46" s="1468"/>
      <c r="N46" s="1468"/>
      <c r="O46" s="1468"/>
      <c r="P46" s="1468"/>
      <c r="Q46" s="1469"/>
      <c r="R46" s="1467"/>
      <c r="S46" s="1468"/>
      <c r="T46" s="1468"/>
      <c r="U46" s="1468"/>
      <c r="V46" s="1468"/>
      <c r="W46" s="1468"/>
      <c r="X46" s="1468"/>
      <c r="Y46" s="1469"/>
      <c r="Z46" s="1467"/>
      <c r="AA46" s="1468"/>
      <c r="AB46" s="1468"/>
      <c r="AC46" s="1468"/>
      <c r="AD46" s="1468"/>
      <c r="AE46" s="1468"/>
      <c r="AF46" s="1468"/>
      <c r="AG46" s="1469"/>
      <c r="AI46" s="59"/>
      <c r="AJ46" s="144" t="str">
        <f t="shared" si="0"/>
        <v>Riadok bude vidieť.</v>
      </c>
      <c r="BE46" s="87">
        <v>1</v>
      </c>
      <c r="BH46" s="51">
        <f t="shared" si="1"/>
        <v>1</v>
      </c>
      <c r="BI46" s="51">
        <f t="shared" si="2"/>
        <v>1</v>
      </c>
      <c r="CA46" s="113">
        <f>SI!BY46</f>
        <v>203</v>
      </c>
      <c r="CH46" s="140">
        <f>SI!BZ46</f>
        <v>0</v>
      </c>
    </row>
    <row r="47" spans="1:103" ht="15" customHeight="1" x14ac:dyDescent="0.25">
      <c r="A47" s="33"/>
      <c r="B47" s="3"/>
      <c r="C47" s="1458"/>
      <c r="D47" s="1459"/>
      <c r="E47" s="1459"/>
      <c r="F47" s="1459"/>
      <c r="G47" s="1459"/>
      <c r="H47" s="1459"/>
      <c r="I47" s="1460"/>
      <c r="J47" s="14"/>
      <c r="K47" s="15"/>
      <c r="L47" s="15"/>
      <c r="M47" s="15"/>
      <c r="N47" s="15"/>
      <c r="O47" s="15"/>
      <c r="P47" s="15"/>
      <c r="Q47" s="16"/>
      <c r="R47" s="14"/>
      <c r="S47" s="15"/>
      <c r="T47" s="15"/>
      <c r="U47" s="15"/>
      <c r="V47" s="15"/>
      <c r="W47" s="15"/>
      <c r="X47" s="15"/>
      <c r="Y47" s="16"/>
      <c r="Z47" s="1467"/>
      <c r="AA47" s="1468"/>
      <c r="AB47" s="1468"/>
      <c r="AC47" s="1468"/>
      <c r="AD47" s="1468"/>
      <c r="AE47" s="1468"/>
      <c r="AF47" s="1468"/>
      <c r="AG47" s="1469"/>
      <c r="AI47" s="59"/>
      <c r="AJ47" s="144" t="str">
        <f t="shared" si="0"/>
        <v>Riadok bude vidieť.</v>
      </c>
      <c r="BE47" s="87">
        <v>1</v>
      </c>
      <c r="BH47" s="51">
        <f t="shared" si="1"/>
        <v>1</v>
      </c>
      <c r="BI47" s="51">
        <f t="shared" si="2"/>
        <v>1</v>
      </c>
      <c r="CA47" s="113">
        <f>SI!BY47</f>
        <v>1103</v>
      </c>
      <c r="CH47" s="140">
        <f>SI!BZ47</f>
        <v>0</v>
      </c>
    </row>
    <row r="48" spans="1:103" ht="15" customHeight="1" x14ac:dyDescent="0.25">
      <c r="A48" s="33"/>
      <c r="B48" s="3"/>
      <c r="C48" s="1458"/>
      <c r="D48" s="1459"/>
      <c r="E48" s="1459"/>
      <c r="F48" s="1459"/>
      <c r="G48" s="1459"/>
      <c r="H48" s="1459"/>
      <c r="I48" s="1460"/>
      <c r="J48" s="14"/>
      <c r="K48" s="15"/>
      <c r="L48" s="15"/>
      <c r="M48" s="15"/>
      <c r="N48" s="15"/>
      <c r="O48" s="15"/>
      <c r="P48" s="15"/>
      <c r="Q48" s="16"/>
      <c r="R48" s="14"/>
      <c r="S48" s="15"/>
      <c r="T48" s="15"/>
      <c r="U48" s="15"/>
      <c r="V48" s="15"/>
      <c r="W48" s="15"/>
      <c r="X48" s="15"/>
      <c r="Y48" s="16"/>
      <c r="Z48" s="14"/>
      <c r="AA48" s="15"/>
      <c r="AB48" s="15"/>
      <c r="AC48" s="15"/>
      <c r="AD48" s="15"/>
      <c r="AE48" s="15"/>
      <c r="AF48" s="15"/>
      <c r="AG48" s="16"/>
      <c r="AI48" s="59"/>
      <c r="AJ48" s="144" t="str">
        <f t="shared" si="0"/>
        <v>Riadok bude vidieť.</v>
      </c>
      <c r="BE48" s="87">
        <v>1</v>
      </c>
      <c r="BH48" s="51">
        <f t="shared" si="1"/>
        <v>1</v>
      </c>
      <c r="BI48" s="51">
        <f t="shared" si="2"/>
        <v>1</v>
      </c>
      <c r="CA48" s="113">
        <f>SI!BY48</f>
        <v>111</v>
      </c>
      <c r="CH48" s="140">
        <f>SI!BZ48</f>
        <v>0</v>
      </c>
    </row>
    <row r="49" spans="1:253" ht="15" customHeight="1" x14ac:dyDescent="0.25">
      <c r="A49" s="33"/>
      <c r="B49" s="3"/>
      <c r="C49" s="1461"/>
      <c r="D49" s="1462"/>
      <c r="E49" s="1462"/>
      <c r="F49" s="1462"/>
      <c r="G49" s="1462"/>
      <c r="H49" s="1462"/>
      <c r="I49" s="1463"/>
      <c r="J49" s="1453"/>
      <c r="K49" s="1454"/>
      <c r="L49" s="1454"/>
      <c r="M49" s="1454"/>
      <c r="N49" s="1454"/>
      <c r="O49" s="1454"/>
      <c r="P49" s="1454"/>
      <c r="Q49" s="1455"/>
      <c r="R49" s="1453"/>
      <c r="S49" s="1454"/>
      <c r="T49" s="1454"/>
      <c r="U49" s="1454"/>
      <c r="V49" s="1454"/>
      <c r="W49" s="1454"/>
      <c r="X49" s="1454"/>
      <c r="Y49" s="1455"/>
      <c r="Z49" s="1453"/>
      <c r="AA49" s="1454"/>
      <c r="AB49" s="1454"/>
      <c r="AC49" s="1454"/>
      <c r="AD49" s="1454"/>
      <c r="AE49" s="1454"/>
      <c r="AF49" s="1454"/>
      <c r="AG49" s="1455"/>
      <c r="AI49" s="59"/>
      <c r="AJ49" s="144" t="str">
        <f t="shared" si="0"/>
        <v>Riadok bude vidieť.</v>
      </c>
      <c r="BE49" s="87">
        <v>1</v>
      </c>
      <c r="BH49" s="51">
        <f t="shared" si="1"/>
        <v>1</v>
      </c>
      <c r="BI49" s="51">
        <f t="shared" si="2"/>
        <v>1</v>
      </c>
      <c r="CA49" s="113">
        <f>SI!BY49</f>
        <v>361</v>
      </c>
      <c r="CH49" s="140">
        <f>SI!BZ49</f>
        <v>0</v>
      </c>
    </row>
    <row r="50" spans="1:253" ht="15" customHeight="1" x14ac:dyDescent="0.25">
      <c r="A50" s="33"/>
      <c r="AI50" s="59"/>
      <c r="AJ50" s="144" t="str">
        <f t="shared" si="0"/>
        <v>Riadok bude vidieť.</v>
      </c>
      <c r="BE50" s="87">
        <v>1</v>
      </c>
      <c r="BH50" s="51">
        <f t="shared" si="1"/>
        <v>1</v>
      </c>
      <c r="BI50" s="51">
        <f t="shared" si="2"/>
        <v>1</v>
      </c>
      <c r="CA50" s="113">
        <f>SI!BY50</f>
        <v>137</v>
      </c>
      <c r="CH50" s="140">
        <f>SI!BZ50</f>
        <v>0</v>
      </c>
    </row>
    <row r="51" spans="1:253" ht="15" customHeight="1" thickBot="1" x14ac:dyDescent="0.3">
      <c r="A51" s="33"/>
      <c r="T51" s="69" t="s">
        <v>475</v>
      </c>
      <c r="U51" s="69"/>
      <c r="V51" s="69"/>
      <c r="AI51" s="59"/>
      <c r="AJ51" s="144" t="str">
        <f t="shared" si="0"/>
        <v>Riadok bude vidieť.</v>
      </c>
      <c r="BE51" s="87">
        <v>1</v>
      </c>
      <c r="BH51" s="51">
        <f t="shared" si="1"/>
        <v>1</v>
      </c>
      <c r="BI51" s="51">
        <f t="shared" si="2"/>
        <v>1</v>
      </c>
      <c r="CA51" s="113">
        <f>SI!BY51</f>
        <v>663</v>
      </c>
      <c r="CH51" s="140">
        <f>SI!BZ51</f>
        <v>0</v>
      </c>
    </row>
    <row r="52" spans="1:253" ht="16.5" thickBot="1" x14ac:dyDescent="0.3">
      <c r="A52" s="33"/>
      <c r="B52" s="47" t="s">
        <v>272</v>
      </c>
      <c r="C52" s="46"/>
      <c r="D52" s="47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46"/>
      <c r="AC52" s="46"/>
      <c r="AD52" s="46"/>
      <c r="AE52" s="46"/>
      <c r="AF52" s="46"/>
      <c r="AG52" s="46"/>
      <c r="AH52" s="48"/>
      <c r="AI52" s="62"/>
      <c r="AJ52" s="144" t="str">
        <f t="shared" si="0"/>
        <v>Riadok bude vidieť.</v>
      </c>
      <c r="BE52" s="88">
        <v>1</v>
      </c>
      <c r="BH52" s="51">
        <f t="shared" si="1"/>
        <v>1</v>
      </c>
      <c r="BI52" s="51">
        <f t="shared" si="2"/>
        <v>1</v>
      </c>
      <c r="CA52" s="113">
        <f>SI!BY52</f>
        <v>162</v>
      </c>
      <c r="CH52" s="140">
        <f>SI!BZ52</f>
        <v>0</v>
      </c>
    </row>
    <row r="53" spans="1:253" ht="15.75" thickBot="1" x14ac:dyDescent="0.3">
      <c r="A53" s="33"/>
      <c r="B53" s="452" t="str">
        <f>+SI!J10</f>
        <v>Paneurópska vysoká škola n.o.</v>
      </c>
      <c r="C53" s="452"/>
      <c r="D53" s="452"/>
      <c r="E53" s="452"/>
      <c r="F53" s="452"/>
      <c r="G53" s="452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  <c r="T53" s="452"/>
      <c r="U53" s="452"/>
      <c r="V53" s="452"/>
      <c r="W53" s="452"/>
      <c r="X53" s="452"/>
      <c r="Y53" s="452"/>
      <c r="Z53" s="452"/>
      <c r="AA53" s="452"/>
      <c r="AB53" s="452"/>
      <c r="AC53" s="452"/>
      <c r="AD53" s="452"/>
      <c r="AE53" s="46" t="s">
        <v>271</v>
      </c>
      <c r="AF53" s="46"/>
      <c r="AG53" s="46"/>
      <c r="AH53" s="48"/>
      <c r="AI53" s="59"/>
      <c r="AJ53" s="144" t="str">
        <f t="shared" si="0"/>
        <v>Riadok bude vidieť.</v>
      </c>
      <c r="BE53" s="87">
        <v>1</v>
      </c>
      <c r="BH53" s="51">
        <f t="shared" si="1"/>
        <v>1</v>
      </c>
      <c r="BI53" s="51">
        <f t="shared" si="2"/>
        <v>1</v>
      </c>
      <c r="CA53" s="113">
        <f>SI!BY53</f>
        <v>1073</v>
      </c>
      <c r="CH53" s="140">
        <f>SI!BZ53</f>
        <v>0</v>
      </c>
    </row>
    <row r="54" spans="1:253" x14ac:dyDescent="0.25">
      <c r="A54" s="33"/>
      <c r="AI54" s="59"/>
      <c r="AJ54" s="144" t="str">
        <f t="shared" si="0"/>
        <v>Riadok bude vidieť.</v>
      </c>
      <c r="BE54" s="87">
        <v>1</v>
      </c>
      <c r="BH54" s="51">
        <f t="shared" si="1"/>
        <v>1</v>
      </c>
      <c r="BI54" s="51">
        <f t="shared" si="2"/>
        <v>1</v>
      </c>
      <c r="CA54" s="113">
        <f>SI!BY54</f>
        <v>1071</v>
      </c>
      <c r="CH54" s="140">
        <f>SI!BZ54</f>
        <v>0</v>
      </c>
    </row>
    <row r="55" spans="1:253" hidden="1" x14ac:dyDescent="0.25">
      <c r="A55" s="33"/>
      <c r="B55" s="2" t="s">
        <v>446</v>
      </c>
      <c r="H55" s="466" t="s">
        <v>522</v>
      </c>
      <c r="I55" s="466"/>
      <c r="J55" s="466"/>
      <c r="K55" s="2" t="str">
        <f>+IF(H55="uvádza","informáciu o dátume zriadenia.","informáciu o dátume zriadenia. Dôvodom neuvádzania  tejto informácie je:")</f>
        <v>informáciu o dátume zriadenia.</v>
      </c>
      <c r="L55" s="158"/>
      <c r="M55" s="158"/>
      <c r="N55" s="158"/>
      <c r="O55" s="158"/>
      <c r="P55" s="158"/>
      <c r="Q55" s="158"/>
      <c r="AI55" s="59"/>
      <c r="AJ55" s="144" t="str">
        <f t="shared" si="0"/>
        <v>Riadok bude skrytý.</v>
      </c>
      <c r="AK55" s="145" t="s">
        <v>207</v>
      </c>
      <c r="BE55" s="51">
        <f>+IF($H$55="uvádza",0,1)</f>
        <v>0</v>
      </c>
      <c r="BH55" s="51">
        <f t="shared" si="1"/>
        <v>1</v>
      </c>
      <c r="BI55" s="51">
        <f t="shared" si="2"/>
        <v>0</v>
      </c>
      <c r="CA55" s="113">
        <f>SI!BY55</f>
        <v>134</v>
      </c>
      <c r="CH55" s="140">
        <f>SI!BZ55</f>
        <v>0</v>
      </c>
    </row>
    <row r="56" spans="1:253" s="36" customFormat="1" hidden="1" x14ac:dyDescent="0.25">
      <c r="A56" s="33"/>
      <c r="B56" s="493" t="s">
        <v>618</v>
      </c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  <c r="O56" s="493"/>
      <c r="P56" s="493"/>
      <c r="Q56" s="493"/>
      <c r="R56" s="493"/>
      <c r="S56" s="493"/>
      <c r="T56" s="493"/>
      <c r="U56" s="493"/>
      <c r="V56" s="493"/>
      <c r="W56" s="493"/>
      <c r="X56" s="493"/>
      <c r="Y56" s="493"/>
      <c r="Z56" s="493"/>
      <c r="AA56" s="493"/>
      <c r="AB56" s="493"/>
      <c r="AC56" s="493"/>
      <c r="AD56" s="493"/>
      <c r="AE56" s="493"/>
      <c r="AF56" s="493"/>
      <c r="AG56" s="493"/>
      <c r="AH56" s="493"/>
      <c r="AI56" s="60"/>
      <c r="AJ56" s="144" t="str">
        <f t="shared" si="0"/>
        <v>Riadok bude skrytý.</v>
      </c>
      <c r="AK56" s="145" t="s">
        <v>207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51">
        <f>+IF($H$55="uvádza",0,1)</f>
        <v>0</v>
      </c>
      <c r="BF56" s="51"/>
      <c r="BG56" s="51"/>
      <c r="BH56" s="51">
        <f t="shared" si="1"/>
        <v>1</v>
      </c>
      <c r="BI56" s="51">
        <f t="shared" ref="BI56:BI61" si="3">+IF(BE56+BF56+BG56=0,0,IF(BH56=0,0,1))</f>
        <v>0</v>
      </c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108"/>
      <c r="BY56" s="108"/>
      <c r="BZ56" s="108"/>
      <c r="CA56" s="113">
        <f>SI!BY56</f>
        <v>856</v>
      </c>
      <c r="CB56" s="113"/>
      <c r="CC56" s="113"/>
      <c r="CD56" s="113"/>
      <c r="CE56" s="113"/>
      <c r="CF56" s="113"/>
      <c r="CG56" s="113"/>
      <c r="CH56" s="140">
        <f>SI!BZ56</f>
        <v>0</v>
      </c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s="36" customFormat="1" x14ac:dyDescent="0.25">
      <c r="A57" s="3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61"/>
      <c r="AJ57" s="144" t="str">
        <f t="shared" si="0"/>
        <v>Riadok bude vidieť.</v>
      </c>
      <c r="AK57" s="145" t="s">
        <v>207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51">
        <f>+IF($H$55="uvádza",1,0)</f>
        <v>1</v>
      </c>
      <c r="BF57" s="51"/>
      <c r="BG57" s="51"/>
      <c r="BH57" s="51">
        <f t="shared" si="1"/>
        <v>1</v>
      </c>
      <c r="BI57" s="51">
        <f t="shared" si="3"/>
        <v>1</v>
      </c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108"/>
      <c r="BY57" s="108"/>
      <c r="BZ57" s="108"/>
      <c r="CA57" s="113">
        <f>SI!BY57</f>
        <v>158</v>
      </c>
      <c r="CB57" s="113"/>
      <c r="CC57" s="113"/>
      <c r="CD57" s="113"/>
      <c r="CE57" s="113"/>
      <c r="CF57" s="113"/>
      <c r="CG57" s="113"/>
      <c r="CH57" s="140">
        <f>SI!BZ57</f>
        <v>0</v>
      </c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8"/>
      <c r="CV57" s="108"/>
      <c r="CW57" s="108"/>
      <c r="CX57" s="108"/>
      <c r="CY57" s="108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s="36" customFormat="1" x14ac:dyDescent="0.25">
      <c r="A58" s="33"/>
      <c r="B58" s="2" t="s">
        <v>273</v>
      </c>
      <c r="C58" s="2"/>
      <c r="D58" s="2"/>
      <c r="E58" s="2"/>
      <c r="F58" s="2"/>
      <c r="G58" s="2"/>
      <c r="H58" s="2"/>
      <c r="I58" s="466" t="s">
        <v>521</v>
      </c>
      <c r="J58" s="466"/>
      <c r="K58" s="466"/>
      <c r="L58" s="466"/>
      <c r="M58" s="466"/>
      <c r="N58" s="1577">
        <v>37907</v>
      </c>
      <c r="O58" s="1577"/>
      <c r="P58" s="1577"/>
      <c r="Q58" s="1577"/>
      <c r="R58" s="2" t="str">
        <f>+IF(I58="zriadená dňa:","Informácie o zriaďovateľoch ÚJ sú uvedené v tabuľke:","Informácie o zakladateľoch ÚJ sú uvedené v tabuľke:")</f>
        <v>Informácie o zakladateľoch ÚJ sú uvedené v tabuľke: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61"/>
      <c r="AJ58" s="144" t="str">
        <f t="shared" si="0"/>
        <v>Riadok bude vidieť.</v>
      </c>
      <c r="AK58" s="145" t="s">
        <v>207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51">
        <f t="shared" ref="BE58:BE68" si="4">+IF($H$55="uvádza",1,0)</f>
        <v>1</v>
      </c>
      <c r="BF58" s="51"/>
      <c r="BG58" s="51"/>
      <c r="BH58" s="51">
        <f t="shared" si="1"/>
        <v>1</v>
      </c>
      <c r="BI58" s="51">
        <f t="shared" si="3"/>
        <v>1</v>
      </c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108"/>
      <c r="BY58" s="108"/>
      <c r="BZ58" s="108"/>
      <c r="CA58" s="113">
        <f>SI!BY58</f>
        <v>1034</v>
      </c>
      <c r="CB58" s="113"/>
      <c r="CC58" s="113"/>
      <c r="CD58" s="113"/>
      <c r="CE58" s="113"/>
      <c r="CF58" s="113"/>
      <c r="CG58" s="113"/>
      <c r="CH58" s="140">
        <f>SI!BZ58</f>
        <v>0</v>
      </c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s="36" customFormat="1" x14ac:dyDescent="0.25">
      <c r="A59" s="3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60"/>
      <c r="AJ59" s="144" t="str">
        <f t="shared" si="0"/>
        <v>Riadok bude vidieť.</v>
      </c>
      <c r="AK59" s="145" t="s">
        <v>207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51">
        <f t="shared" si="4"/>
        <v>1</v>
      </c>
      <c r="BF59" s="51"/>
      <c r="BG59" s="51"/>
      <c r="BH59" s="51">
        <f>IF(AK59="",1,IF(AK59="Chcem skryť riadok.",0,1))</f>
        <v>1</v>
      </c>
      <c r="BI59" s="51">
        <f t="shared" si="3"/>
        <v>1</v>
      </c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108"/>
      <c r="BY59" s="108"/>
      <c r="BZ59" s="108"/>
      <c r="CA59" s="113">
        <f>SI!BY59</f>
        <v>113</v>
      </c>
      <c r="CB59" s="113"/>
      <c r="CC59" s="113"/>
      <c r="CD59" s="113"/>
      <c r="CE59" s="113"/>
      <c r="CF59" s="113"/>
      <c r="CG59" s="113"/>
      <c r="CH59" s="140">
        <f>SI!BZ59</f>
        <v>0</v>
      </c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  <c r="CT59" s="108"/>
      <c r="CU59" s="108"/>
      <c r="CV59" s="108"/>
      <c r="CW59" s="108"/>
      <c r="CX59" s="108"/>
      <c r="CY59" s="108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s="36" customFormat="1" x14ac:dyDescent="0.25">
      <c r="A60" s="33"/>
      <c r="B60" s="1581" t="str">
        <f>+IF(I58="založená dňa:","Zakladatelia","Zriaďovatelia")</f>
        <v>Zakladatelia</v>
      </c>
      <c r="C60" s="1582"/>
      <c r="D60" s="1582"/>
      <c r="E60" s="1582"/>
      <c r="F60" s="1582"/>
      <c r="G60" s="1582"/>
      <c r="H60" s="1582"/>
      <c r="I60" s="1582"/>
      <c r="J60" s="1582"/>
      <c r="K60" s="1582"/>
      <c r="L60" s="1582"/>
      <c r="M60" s="1582"/>
      <c r="N60" s="1582"/>
      <c r="O60" s="1582"/>
      <c r="P60" s="1582"/>
      <c r="Q60" s="1582"/>
      <c r="R60" s="1582"/>
      <c r="S60" s="1582"/>
      <c r="T60" s="1582"/>
      <c r="U60" s="1582"/>
      <c r="V60" s="1582"/>
      <c r="W60" s="1582"/>
      <c r="X60" s="1583"/>
      <c r="Y60" s="1578" t="s">
        <v>444</v>
      </c>
      <c r="Z60" s="1579"/>
      <c r="AA60" s="1579"/>
      <c r="AB60" s="1579"/>
      <c r="AC60" s="1579"/>
      <c r="AD60" s="1579"/>
      <c r="AE60" s="1579"/>
      <c r="AF60" s="1579"/>
      <c r="AG60" s="1579"/>
      <c r="AH60" s="1580"/>
      <c r="AI60" s="60"/>
      <c r="AJ60" s="144" t="str">
        <f t="shared" si="0"/>
        <v>Riadok bude vidieť.</v>
      </c>
      <c r="AK60" s="145" t="s">
        <v>207</v>
      </c>
      <c r="AL60" s="56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51">
        <f t="shared" si="4"/>
        <v>1</v>
      </c>
      <c r="BF60" s="51"/>
      <c r="BG60" s="51"/>
      <c r="BH60" s="51">
        <f>IF(AK60="",1,IF(AK60="Chcem skryť riadok.",0,1))</f>
        <v>1</v>
      </c>
      <c r="BI60" s="51">
        <f t="shared" si="3"/>
        <v>1</v>
      </c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108"/>
      <c r="BY60" s="108"/>
      <c r="BZ60" s="108"/>
      <c r="CA60" s="113">
        <f>SI!BY60</f>
        <v>1072</v>
      </c>
      <c r="CB60" s="113"/>
      <c r="CC60" s="113"/>
      <c r="CD60" s="113"/>
      <c r="CE60" s="113"/>
      <c r="CF60" s="113"/>
      <c r="CG60" s="113"/>
      <c r="CH60" s="140">
        <f>SI!BZ60</f>
        <v>0</v>
      </c>
      <c r="CI60" s="108"/>
      <c r="CJ60" s="108"/>
      <c r="CK60" s="108"/>
      <c r="CL60" s="108"/>
      <c r="CM60" s="108"/>
      <c r="CN60" s="108"/>
      <c r="CO60" s="108"/>
      <c r="CP60" s="108"/>
      <c r="CQ60" s="108"/>
      <c r="CR60" s="108"/>
      <c r="CS60" s="108"/>
      <c r="CT60" s="108"/>
      <c r="CU60" s="108"/>
      <c r="CV60" s="108"/>
      <c r="CW60" s="108"/>
      <c r="CX60" s="108"/>
      <c r="CY60" s="108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x14ac:dyDescent="0.25">
      <c r="A61" s="33"/>
      <c r="B61" s="1585" t="s">
        <v>484</v>
      </c>
      <c r="C61" s="1477"/>
      <c r="D61" s="1477"/>
      <c r="E61" s="1477"/>
      <c r="F61" s="1477"/>
      <c r="G61" s="1477"/>
      <c r="H61" s="1477"/>
      <c r="I61" s="1477"/>
      <c r="J61" s="1477"/>
      <c r="K61" s="1477"/>
      <c r="L61" s="1477"/>
      <c r="M61" s="1477" t="s">
        <v>485</v>
      </c>
      <c r="N61" s="1477"/>
      <c r="O61" s="1477"/>
      <c r="P61" s="1477"/>
      <c r="Q61" s="1477"/>
      <c r="R61" s="1477"/>
      <c r="S61" s="1477"/>
      <c r="T61" s="1477"/>
      <c r="U61" s="1477"/>
      <c r="V61" s="1477"/>
      <c r="W61" s="1477"/>
      <c r="X61" s="1478"/>
      <c r="Y61" s="1476" t="s">
        <v>418</v>
      </c>
      <c r="Z61" s="1470"/>
      <c r="AA61" s="1470"/>
      <c r="AB61" s="1470"/>
      <c r="AC61" s="1470"/>
      <c r="AD61" s="1470" t="s">
        <v>419</v>
      </c>
      <c r="AE61" s="1470"/>
      <c r="AF61" s="1470"/>
      <c r="AG61" s="1470"/>
      <c r="AH61" s="1471"/>
      <c r="AI61" s="59"/>
      <c r="AJ61" s="144" t="str">
        <f t="shared" si="0"/>
        <v>Riadok bude vidieť.</v>
      </c>
      <c r="AK61" s="145" t="s">
        <v>207</v>
      </c>
      <c r="BE61" s="51">
        <f t="shared" si="4"/>
        <v>1</v>
      </c>
      <c r="BH61" s="51">
        <f>IF(AK61="",1,IF(AK61="Chcem skryť riadok.",0,1))</f>
        <v>1</v>
      </c>
      <c r="BI61" s="51">
        <f t="shared" si="3"/>
        <v>1</v>
      </c>
      <c r="CA61" s="113">
        <f>SI!BY61</f>
        <v>171</v>
      </c>
      <c r="CH61" s="140">
        <f>SI!BZ61</f>
        <v>0</v>
      </c>
    </row>
    <row r="62" spans="1:253" x14ac:dyDescent="0.25">
      <c r="A62" s="33"/>
      <c r="B62" s="1584" t="s">
        <v>549</v>
      </c>
      <c r="C62" s="1479"/>
      <c r="D62" s="1479"/>
      <c r="E62" s="1479"/>
      <c r="F62" s="1479"/>
      <c r="G62" s="1479"/>
      <c r="H62" s="1479"/>
      <c r="I62" s="1479"/>
      <c r="J62" s="1479"/>
      <c r="K62" s="1479"/>
      <c r="L62" s="1479"/>
      <c r="M62" s="1479" t="s">
        <v>550</v>
      </c>
      <c r="N62" s="1479"/>
      <c r="O62" s="1479"/>
      <c r="P62" s="1479"/>
      <c r="Q62" s="1479"/>
      <c r="R62" s="1479"/>
      <c r="S62" s="1479"/>
      <c r="T62" s="1479"/>
      <c r="U62" s="1479"/>
      <c r="V62" s="1479"/>
      <c r="W62" s="1479"/>
      <c r="X62" s="1480"/>
      <c r="Y62" s="1472"/>
      <c r="Z62" s="1473"/>
      <c r="AA62" s="1473"/>
      <c r="AB62" s="1473"/>
      <c r="AC62" s="1473"/>
      <c r="AD62" s="1474">
        <v>663.87</v>
      </c>
      <c r="AE62" s="1474"/>
      <c r="AF62" s="1474"/>
      <c r="AG62" s="1474"/>
      <c r="AH62" s="1475"/>
      <c r="AI62" s="59"/>
      <c r="AJ62" s="144" t="str">
        <f t="shared" si="0"/>
        <v>Riadok bude vidieť.</v>
      </c>
      <c r="AK62" s="145" t="s">
        <v>207</v>
      </c>
      <c r="BE62" s="51">
        <f t="shared" si="4"/>
        <v>1</v>
      </c>
      <c r="BF62" s="51">
        <f t="shared" ref="BF62:BF67" si="5">+IF(B62="",0,1)</f>
        <v>1</v>
      </c>
      <c r="BH62" s="51">
        <f t="shared" si="1"/>
        <v>1</v>
      </c>
      <c r="BI62" s="89">
        <f t="shared" ref="BI62:BI67" si="6">+IF(BE62*BF62=0,0,IF(BH62=0,0,1))</f>
        <v>1</v>
      </c>
      <c r="CA62" s="113">
        <f>SI!BY62</f>
        <v>387</v>
      </c>
      <c r="CH62" s="140">
        <f>SI!BZ62</f>
        <v>0</v>
      </c>
    </row>
    <row r="63" spans="1:253" ht="15" customHeight="1" x14ac:dyDescent="0.25">
      <c r="A63" s="33"/>
      <c r="B63" s="837" t="s">
        <v>551</v>
      </c>
      <c r="C63" s="838"/>
      <c r="D63" s="838"/>
      <c r="E63" s="838"/>
      <c r="F63" s="838"/>
      <c r="G63" s="838"/>
      <c r="H63" s="838"/>
      <c r="I63" s="838"/>
      <c r="J63" s="838"/>
      <c r="K63" s="838"/>
      <c r="L63" s="838"/>
      <c r="M63" s="838" t="s">
        <v>552</v>
      </c>
      <c r="N63" s="838"/>
      <c r="O63" s="838"/>
      <c r="P63" s="838"/>
      <c r="Q63" s="838"/>
      <c r="R63" s="838"/>
      <c r="S63" s="838"/>
      <c r="T63" s="838"/>
      <c r="U63" s="838"/>
      <c r="V63" s="838"/>
      <c r="W63" s="838"/>
      <c r="X63" s="1240"/>
      <c r="Y63" s="1236"/>
      <c r="Z63" s="1237"/>
      <c r="AA63" s="1237"/>
      <c r="AB63" s="1237"/>
      <c r="AC63" s="1237"/>
      <c r="AD63" s="754">
        <v>664</v>
      </c>
      <c r="AE63" s="754"/>
      <c r="AF63" s="754"/>
      <c r="AG63" s="754"/>
      <c r="AH63" s="755"/>
      <c r="AI63" s="60"/>
      <c r="AJ63" s="144" t="str">
        <f t="shared" si="0"/>
        <v>Riadok bude vidieť.</v>
      </c>
      <c r="AK63" s="145" t="s">
        <v>207</v>
      </c>
      <c r="AL63" s="56"/>
      <c r="BE63" s="51">
        <f t="shared" si="4"/>
        <v>1</v>
      </c>
      <c r="BF63" s="51">
        <f t="shared" si="5"/>
        <v>1</v>
      </c>
      <c r="BH63" s="51">
        <f t="shared" si="1"/>
        <v>1</v>
      </c>
      <c r="BI63" s="89">
        <f t="shared" si="6"/>
        <v>1</v>
      </c>
      <c r="CA63" s="113">
        <f>SI!BY63</f>
        <v>174</v>
      </c>
      <c r="CH63" s="140">
        <f>SI!BZ63</f>
        <v>0</v>
      </c>
    </row>
    <row r="64" spans="1:253" s="36" customFormat="1" x14ac:dyDescent="0.25">
      <c r="A64" s="33"/>
      <c r="B64" s="837" t="s">
        <v>553</v>
      </c>
      <c r="C64" s="838"/>
      <c r="D64" s="838"/>
      <c r="E64" s="838"/>
      <c r="F64" s="838"/>
      <c r="G64" s="838"/>
      <c r="H64" s="838"/>
      <c r="I64" s="838"/>
      <c r="J64" s="838"/>
      <c r="K64" s="838"/>
      <c r="L64" s="838"/>
      <c r="M64" s="838" t="s">
        <v>550</v>
      </c>
      <c r="N64" s="838"/>
      <c r="O64" s="838"/>
      <c r="P64" s="838"/>
      <c r="Q64" s="838"/>
      <c r="R64" s="838"/>
      <c r="S64" s="838"/>
      <c r="T64" s="838"/>
      <c r="U64" s="838"/>
      <c r="V64" s="838"/>
      <c r="W64" s="838"/>
      <c r="X64" s="1240"/>
      <c r="Y64" s="1236"/>
      <c r="Z64" s="1237"/>
      <c r="AA64" s="1237"/>
      <c r="AB64" s="1237"/>
      <c r="AC64" s="1237"/>
      <c r="AD64" s="754">
        <v>664</v>
      </c>
      <c r="AE64" s="754"/>
      <c r="AF64" s="754"/>
      <c r="AG64" s="754"/>
      <c r="AH64" s="755"/>
      <c r="AI64" s="60"/>
      <c r="AJ64" s="144" t="str">
        <f t="shared" si="0"/>
        <v>Riadok bude vidieť.</v>
      </c>
      <c r="AK64" s="145" t="s">
        <v>207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51">
        <f t="shared" si="4"/>
        <v>1</v>
      </c>
      <c r="BF64" s="51">
        <f t="shared" si="5"/>
        <v>1</v>
      </c>
      <c r="BG64" s="51"/>
      <c r="BH64" s="51">
        <f t="shared" si="1"/>
        <v>1</v>
      </c>
      <c r="BI64" s="89">
        <f t="shared" si="6"/>
        <v>1</v>
      </c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108"/>
      <c r="BY64" s="108"/>
      <c r="BZ64" s="108"/>
      <c r="CA64" s="113">
        <f>SI!BY64</f>
        <v>883</v>
      </c>
      <c r="CB64" s="113"/>
      <c r="CC64" s="113"/>
      <c r="CD64" s="113"/>
      <c r="CE64" s="113"/>
      <c r="CF64" s="113"/>
      <c r="CG64" s="113"/>
      <c r="CH64" s="140">
        <f>SI!BZ64</f>
        <v>0</v>
      </c>
      <c r="CI64" s="108"/>
      <c r="CJ64" s="108"/>
      <c r="CK64" s="108"/>
      <c r="CL64" s="108"/>
      <c r="CM64" s="108"/>
      <c r="CN64" s="108"/>
      <c r="CO64" s="108"/>
      <c r="CP64" s="108"/>
      <c r="CQ64" s="108"/>
      <c r="CR64" s="108"/>
      <c r="CS64" s="108"/>
      <c r="CT64" s="108"/>
      <c r="CU64" s="108"/>
      <c r="CV64" s="108"/>
      <c r="CW64" s="108"/>
      <c r="CX64" s="108"/>
      <c r="CY64" s="108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s="36" customFormat="1" x14ac:dyDescent="0.25">
      <c r="A65" s="33"/>
      <c r="B65" s="837" t="s">
        <v>554</v>
      </c>
      <c r="C65" s="838"/>
      <c r="D65" s="838"/>
      <c r="E65" s="838"/>
      <c r="F65" s="838"/>
      <c r="G65" s="838"/>
      <c r="H65" s="838"/>
      <c r="I65" s="838"/>
      <c r="J65" s="838"/>
      <c r="K65" s="838"/>
      <c r="L65" s="838"/>
      <c r="M65" s="838" t="s">
        <v>550</v>
      </c>
      <c r="N65" s="838"/>
      <c r="O65" s="838"/>
      <c r="P65" s="838"/>
      <c r="Q65" s="838"/>
      <c r="R65" s="838"/>
      <c r="S65" s="838"/>
      <c r="T65" s="838"/>
      <c r="U65" s="838"/>
      <c r="V65" s="838"/>
      <c r="W65" s="838"/>
      <c r="X65" s="1240"/>
      <c r="Y65" s="1236"/>
      <c r="Z65" s="1237"/>
      <c r="AA65" s="1237"/>
      <c r="AB65" s="1237"/>
      <c r="AC65" s="1237"/>
      <c r="AD65" s="754">
        <v>6328284</v>
      </c>
      <c r="AE65" s="754"/>
      <c r="AF65" s="754"/>
      <c r="AG65" s="754"/>
      <c r="AH65" s="755"/>
      <c r="AI65" s="60"/>
      <c r="AJ65" s="144" t="str">
        <f t="shared" si="0"/>
        <v>Riadok bude vidieť.</v>
      </c>
      <c r="AK65" s="145" t="s">
        <v>207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51">
        <f t="shared" si="4"/>
        <v>1</v>
      </c>
      <c r="BF65" s="51">
        <f t="shared" si="5"/>
        <v>1</v>
      </c>
      <c r="BG65" s="51"/>
      <c r="BH65" s="51">
        <f t="shared" si="1"/>
        <v>1</v>
      </c>
      <c r="BI65" s="89">
        <f t="shared" si="6"/>
        <v>1</v>
      </c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108"/>
      <c r="BY65" s="108"/>
      <c r="BZ65" s="108"/>
      <c r="CA65" s="113">
        <f>SI!BY65</f>
        <v>154</v>
      </c>
      <c r="CB65" s="113"/>
      <c r="CC65" s="113"/>
      <c r="CD65" s="113"/>
      <c r="CE65" s="113"/>
      <c r="CF65" s="113"/>
      <c r="CG65" s="113"/>
      <c r="CH65" s="140">
        <f>SI!BZ65</f>
        <v>0</v>
      </c>
      <c r="CI65" s="108"/>
      <c r="CJ65" s="108"/>
      <c r="CK65" s="108"/>
      <c r="CL65" s="108"/>
      <c r="CM65" s="108"/>
      <c r="CN65" s="108"/>
      <c r="CO65" s="108"/>
      <c r="CP65" s="108"/>
      <c r="CQ65" s="108"/>
      <c r="CR65" s="108"/>
      <c r="CS65" s="108"/>
      <c r="CT65" s="108"/>
      <c r="CU65" s="108"/>
      <c r="CV65" s="108"/>
      <c r="CW65" s="108"/>
      <c r="CX65" s="108"/>
      <c r="CY65" s="108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s="36" customFormat="1" x14ac:dyDescent="0.25">
      <c r="A66" s="33"/>
      <c r="B66" s="837" t="s">
        <v>555</v>
      </c>
      <c r="C66" s="838"/>
      <c r="D66" s="838"/>
      <c r="E66" s="838"/>
      <c r="F66" s="838"/>
      <c r="G66" s="838"/>
      <c r="H66" s="838"/>
      <c r="I66" s="838"/>
      <c r="J66" s="838"/>
      <c r="K66" s="838"/>
      <c r="L66" s="838"/>
      <c r="M66" s="838" t="s">
        <v>556</v>
      </c>
      <c r="N66" s="838"/>
      <c r="O66" s="838"/>
      <c r="P66" s="838"/>
      <c r="Q66" s="838"/>
      <c r="R66" s="838"/>
      <c r="S66" s="838"/>
      <c r="T66" s="838"/>
      <c r="U66" s="838"/>
      <c r="V66" s="838"/>
      <c r="W66" s="838"/>
      <c r="X66" s="1240"/>
      <c r="Y66" s="1236"/>
      <c r="Z66" s="1237"/>
      <c r="AA66" s="1237"/>
      <c r="AB66" s="1237"/>
      <c r="AC66" s="1237"/>
      <c r="AD66" s="754">
        <v>664</v>
      </c>
      <c r="AE66" s="754"/>
      <c r="AF66" s="754"/>
      <c r="AG66" s="754"/>
      <c r="AH66" s="755"/>
      <c r="AI66" s="60"/>
      <c r="AJ66" s="144" t="str">
        <f t="shared" ref="AJ66:AJ108" si="7">+IF(BI66=0,"Riadok bude skrytý.","Riadok bude vidieť.")</f>
        <v>Riadok bude vidieť.</v>
      </c>
      <c r="AK66" s="145" t="s">
        <v>207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51">
        <f t="shared" si="4"/>
        <v>1</v>
      </c>
      <c r="BF66" s="51">
        <f t="shared" si="5"/>
        <v>1</v>
      </c>
      <c r="BG66" s="51"/>
      <c r="BH66" s="51">
        <f t="shared" ref="BH66:BH107" si="8">IF(AK66="",1,IF(AK66="Chcem skryť riadok.",0,1))</f>
        <v>1</v>
      </c>
      <c r="BI66" s="89">
        <f t="shared" si="6"/>
        <v>1</v>
      </c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108"/>
      <c r="BY66" s="108"/>
      <c r="BZ66" s="108"/>
      <c r="CA66" s="113">
        <f>SI!BY66</f>
        <v>147</v>
      </c>
      <c r="CB66" s="113"/>
      <c r="CC66" s="113"/>
      <c r="CD66" s="113"/>
      <c r="CE66" s="113"/>
      <c r="CF66" s="113"/>
      <c r="CG66" s="113"/>
      <c r="CH66" s="140">
        <f>SI!BZ66</f>
        <v>0</v>
      </c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s="36" customFormat="1" hidden="1" x14ac:dyDescent="0.25">
      <c r="A67" s="33"/>
      <c r="B67" s="1241"/>
      <c r="C67" s="1242"/>
      <c r="D67" s="1242"/>
      <c r="E67" s="1242"/>
      <c r="F67" s="1242"/>
      <c r="G67" s="1242"/>
      <c r="H67" s="1242"/>
      <c r="I67" s="1242"/>
      <c r="J67" s="1242"/>
      <c r="K67" s="1242"/>
      <c r="L67" s="1242"/>
      <c r="M67" s="1242"/>
      <c r="N67" s="1242"/>
      <c r="O67" s="1242"/>
      <c r="P67" s="1242"/>
      <c r="Q67" s="1242"/>
      <c r="R67" s="1242"/>
      <c r="S67" s="1242"/>
      <c r="T67" s="1242"/>
      <c r="U67" s="1242"/>
      <c r="V67" s="1242"/>
      <c r="W67" s="1242"/>
      <c r="X67" s="1243"/>
      <c r="Y67" s="1228"/>
      <c r="Z67" s="1229"/>
      <c r="AA67" s="1229"/>
      <c r="AB67" s="1229"/>
      <c r="AC67" s="1229"/>
      <c r="AD67" s="1238"/>
      <c r="AE67" s="1238"/>
      <c r="AF67" s="1238"/>
      <c r="AG67" s="1238"/>
      <c r="AH67" s="1239"/>
      <c r="AI67" s="60"/>
      <c r="AJ67" s="144" t="str">
        <f t="shared" si="7"/>
        <v>Riadok bude skrytý.</v>
      </c>
      <c r="AK67" s="145" t="s">
        <v>207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51">
        <f t="shared" si="4"/>
        <v>1</v>
      </c>
      <c r="BF67" s="51">
        <f t="shared" si="5"/>
        <v>0</v>
      </c>
      <c r="BG67" s="51"/>
      <c r="BH67" s="51">
        <f>IF(AK67="",1,IF(AK67="Chcem skryť riadok.",0,1))</f>
        <v>1</v>
      </c>
      <c r="BI67" s="89">
        <f t="shared" si="6"/>
        <v>0</v>
      </c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108"/>
      <c r="BY67" s="108"/>
      <c r="BZ67" s="108"/>
      <c r="CA67" s="113">
        <f>SI!BY67</f>
        <v>0</v>
      </c>
      <c r="CB67" s="113"/>
      <c r="CC67" s="113"/>
      <c r="CD67" s="113"/>
      <c r="CE67" s="113"/>
      <c r="CF67" s="113"/>
      <c r="CG67" s="113"/>
      <c r="CH67" s="140">
        <f>SI!BZ67</f>
        <v>0</v>
      </c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s="36" customFormat="1" x14ac:dyDescent="0.25">
      <c r="A68" s="33"/>
      <c r="B68" s="1247" t="s">
        <v>21</v>
      </c>
      <c r="C68" s="1248"/>
      <c r="D68" s="1248"/>
      <c r="E68" s="1248"/>
      <c r="F68" s="1248"/>
      <c r="G68" s="1248"/>
      <c r="H68" s="1248"/>
      <c r="I68" s="1248"/>
      <c r="J68" s="1248"/>
      <c r="K68" s="1248"/>
      <c r="L68" s="1248"/>
      <c r="M68" s="1248"/>
      <c r="N68" s="1248"/>
      <c r="O68" s="1248"/>
      <c r="P68" s="1248"/>
      <c r="Q68" s="1248"/>
      <c r="R68" s="1248"/>
      <c r="S68" s="1248"/>
      <c r="T68" s="1248"/>
      <c r="U68" s="1248"/>
      <c r="V68" s="1248"/>
      <c r="W68" s="1248"/>
      <c r="X68" s="1248"/>
      <c r="Y68" s="1248"/>
      <c r="Z68" s="1248"/>
      <c r="AA68" s="1248"/>
      <c r="AB68" s="1248"/>
      <c r="AC68" s="1248"/>
      <c r="AD68" s="1244">
        <f>+SUM(AD62:AH67)</f>
        <v>6330939.8700000001</v>
      </c>
      <c r="AE68" s="1245"/>
      <c r="AF68" s="1245"/>
      <c r="AG68" s="1245"/>
      <c r="AH68" s="1246"/>
      <c r="AI68" s="60"/>
      <c r="AJ68" s="144" t="str">
        <f t="shared" si="7"/>
        <v>Riadok bude vidieť.</v>
      </c>
      <c r="AK68" s="145" t="s">
        <v>207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51">
        <f t="shared" si="4"/>
        <v>1</v>
      </c>
      <c r="BF68" s="51"/>
      <c r="BG68" s="51"/>
      <c r="BH68" s="51">
        <f t="shared" si="8"/>
        <v>1</v>
      </c>
      <c r="BI68" s="51">
        <f>+IF(BE68+BF68+BG68=0,0,IF(BH68=0,0,1))</f>
        <v>1</v>
      </c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108"/>
      <c r="BY68" s="108"/>
      <c r="BZ68" s="108"/>
      <c r="CA68" s="113">
        <f>SI!BY68</f>
        <v>129</v>
      </c>
      <c r="CB68" s="113"/>
      <c r="CC68" s="113"/>
      <c r="CD68" s="113"/>
      <c r="CE68" s="113"/>
      <c r="CF68" s="113"/>
      <c r="CG68" s="113"/>
      <c r="CH68" s="140">
        <f>SI!BZ68</f>
        <v>0</v>
      </c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s="36" customFormat="1" x14ac:dyDescent="0.25">
      <c r="A69" s="3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60"/>
      <c r="AJ69" s="144" t="str">
        <f t="shared" si="7"/>
        <v>Riadok bude vidieť.</v>
      </c>
      <c r="AK69" s="145" t="s">
        <v>207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85">
        <v>1</v>
      </c>
      <c r="BF69" s="51"/>
      <c r="BG69" s="51"/>
      <c r="BH69" s="51">
        <f t="shared" si="8"/>
        <v>1</v>
      </c>
      <c r="BI69" s="51">
        <f>+IF(BE69+BF69+BG69=0,0,IF(BH69=0,0,1))</f>
        <v>1</v>
      </c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108"/>
      <c r="BY69" s="108"/>
      <c r="BZ69" s="108"/>
      <c r="CA69" s="113">
        <f>SI!BY69</f>
        <v>133</v>
      </c>
      <c r="CB69" s="113"/>
      <c r="CC69" s="113"/>
      <c r="CD69" s="113"/>
      <c r="CE69" s="113"/>
      <c r="CF69" s="113"/>
      <c r="CG69" s="113"/>
      <c r="CH69" s="140">
        <f>SI!BZ69</f>
        <v>0</v>
      </c>
      <c r="CI69" s="108"/>
      <c r="CJ69" s="108"/>
      <c r="CK69" s="108"/>
      <c r="CL69" s="108"/>
      <c r="CM69" s="108"/>
      <c r="CN69" s="108"/>
      <c r="CO69" s="108"/>
      <c r="CP69" s="108"/>
      <c r="CQ69" s="108"/>
      <c r="CR69" s="108"/>
      <c r="CS69" s="108"/>
      <c r="CT69" s="108"/>
      <c r="CU69" s="108"/>
      <c r="CV69" s="108"/>
      <c r="CW69" s="108"/>
      <c r="CX69" s="108"/>
      <c r="CY69" s="108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s="36" customFormat="1" x14ac:dyDescent="0.25">
      <c r="A70" s="33"/>
      <c r="B70" s="17" t="str">
        <f>+IF(I55="založená dňa:","Opis činnosti na ktorý bola účtovná jednotka založená:","Opis činnosti na ktorý bola účtovná jednotka zriadená:")</f>
        <v>Opis činnosti na ktorý bola účtovná jednotka zriadená: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60"/>
      <c r="AJ70" s="144" t="str">
        <f t="shared" si="7"/>
        <v>Riadok bude vidieť.</v>
      </c>
      <c r="AK70" s="145" t="s">
        <v>207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85">
        <v>1</v>
      </c>
      <c r="BF70" s="51"/>
      <c r="BG70" s="51"/>
      <c r="BH70" s="51">
        <f t="shared" si="8"/>
        <v>1</v>
      </c>
      <c r="BI70" s="51">
        <f>+IF(BE70+BF70+BG70=0,0,IF(BH70=0,0,1))</f>
        <v>1</v>
      </c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108"/>
      <c r="BY70" s="108"/>
      <c r="BZ70" s="108"/>
      <c r="CA70" s="113">
        <f>SI!BY70</f>
        <v>335</v>
      </c>
      <c r="CB70" s="113"/>
      <c r="CC70" s="113"/>
      <c r="CD70" s="113"/>
      <c r="CE70" s="113"/>
      <c r="CF70" s="113"/>
      <c r="CG70" s="113"/>
      <c r="CH70" s="140">
        <f>SI!BZ70</f>
        <v>0</v>
      </c>
      <c r="CI70" s="108"/>
      <c r="CJ70" s="108"/>
      <c r="CK70" s="108"/>
      <c r="CL70" s="108"/>
      <c r="CM70" s="108"/>
      <c r="CN70" s="108"/>
      <c r="CO70" s="108"/>
      <c r="CP70" s="108"/>
      <c r="CQ70" s="108"/>
      <c r="CR70" s="108"/>
      <c r="CS70" s="108"/>
      <c r="CT70" s="108"/>
      <c r="CU70" s="108"/>
      <c r="CV70" s="108"/>
      <c r="CW70" s="108"/>
      <c r="CX70" s="108"/>
      <c r="CY70" s="108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s="36" customFormat="1" x14ac:dyDescent="0.25">
      <c r="A71" s="33"/>
      <c r="B71" s="18" t="s">
        <v>18</v>
      </c>
      <c r="C71" s="493" t="s">
        <v>557</v>
      </c>
      <c r="D71" s="493"/>
      <c r="E71" s="493"/>
      <c r="F71" s="493"/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493"/>
      <c r="S71" s="493"/>
      <c r="T71" s="493"/>
      <c r="U71" s="493"/>
      <c r="V71" s="493"/>
      <c r="W71" s="493"/>
      <c r="X71" s="493"/>
      <c r="Y71" s="493"/>
      <c r="Z71" s="493"/>
      <c r="AA71" s="493"/>
      <c r="AB71" s="493"/>
      <c r="AC71" s="493"/>
      <c r="AD71" s="493"/>
      <c r="AE71" s="493"/>
      <c r="AF71" s="493"/>
      <c r="AG71" s="493"/>
      <c r="AH71" s="493"/>
      <c r="AI71" s="60"/>
      <c r="AJ71" s="144" t="str">
        <f t="shared" si="7"/>
        <v>Riadok bude vidieť.</v>
      </c>
      <c r="AK71" s="145" t="s">
        <v>207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85">
        <v>1</v>
      </c>
      <c r="BF71" s="51">
        <f>+IF(C71="",0,1)</f>
        <v>1</v>
      </c>
      <c r="BG71" s="51"/>
      <c r="BH71" s="51">
        <f t="shared" si="8"/>
        <v>1</v>
      </c>
      <c r="BI71" s="89">
        <f>+IF(BE71*BF71=0,0,IF(BH71=0,0,1))</f>
        <v>1</v>
      </c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108"/>
      <c r="BY71" s="108"/>
      <c r="BZ71" s="108"/>
      <c r="CA71" s="113">
        <f>SI!BY71</f>
        <v>179</v>
      </c>
      <c r="CB71" s="113"/>
      <c r="CC71" s="113"/>
      <c r="CD71" s="113"/>
      <c r="CE71" s="113"/>
      <c r="CF71" s="113"/>
      <c r="CG71" s="113"/>
      <c r="CH71" s="140">
        <f>SI!BZ71</f>
        <v>0</v>
      </c>
      <c r="CI71" s="108"/>
      <c r="CJ71" s="108"/>
      <c r="CK71" s="108"/>
      <c r="CL71" s="108"/>
      <c r="CM71" s="108"/>
      <c r="CN71" s="108"/>
      <c r="CO71" s="108"/>
      <c r="CP71" s="108"/>
      <c r="CQ71" s="108"/>
      <c r="CR71" s="108"/>
      <c r="CS71" s="108"/>
      <c r="CT71" s="108"/>
      <c r="CU71" s="108"/>
      <c r="CV71" s="108"/>
      <c r="CW71" s="108"/>
      <c r="CX71" s="108"/>
      <c r="CY71" s="108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s="36" customFormat="1" x14ac:dyDescent="0.25">
      <c r="A72" s="33"/>
      <c r="B72" s="57" t="s">
        <v>18</v>
      </c>
      <c r="C72" s="493" t="s">
        <v>558</v>
      </c>
      <c r="D72" s="493"/>
      <c r="E72" s="493"/>
      <c r="F72" s="493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I72" s="60"/>
      <c r="AJ72" s="144" t="str">
        <f t="shared" si="7"/>
        <v>Riadok bude vidieť.</v>
      </c>
      <c r="AK72" s="145" t="s">
        <v>207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85">
        <v>1</v>
      </c>
      <c r="BF72" s="51">
        <f>+IF(C72="",0,1)</f>
        <v>1</v>
      </c>
      <c r="BG72" s="51"/>
      <c r="BH72" s="51">
        <f t="shared" si="8"/>
        <v>1</v>
      </c>
      <c r="BI72" s="89">
        <f>+IF(BE72*BF72=0,0,IF(BH72=0,0,1))</f>
        <v>1</v>
      </c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108"/>
      <c r="BY72" s="108"/>
      <c r="BZ72" s="108"/>
      <c r="CA72" s="113">
        <f>SI!BY72</f>
        <v>381</v>
      </c>
      <c r="CB72" s="113"/>
      <c r="CC72" s="113"/>
      <c r="CD72" s="113"/>
      <c r="CE72" s="113"/>
      <c r="CF72" s="113"/>
      <c r="CG72" s="113"/>
      <c r="CH72" s="140">
        <f>SI!BZ72</f>
        <v>0</v>
      </c>
      <c r="CI72" s="108"/>
      <c r="CJ72" s="108"/>
      <c r="CK72" s="108"/>
      <c r="CL72" s="108"/>
      <c r="CM72" s="108"/>
      <c r="CN72" s="108"/>
      <c r="CO72" s="108"/>
      <c r="CP72" s="108"/>
      <c r="CQ72" s="108"/>
      <c r="CR72" s="108"/>
      <c r="CS72" s="108"/>
      <c r="CT72" s="108"/>
      <c r="CU72" s="108"/>
      <c r="CV72" s="108"/>
      <c r="CW72" s="108"/>
      <c r="CX72" s="108"/>
      <c r="CY72" s="108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x14ac:dyDescent="0.25">
      <c r="A73" s="33"/>
      <c r="B73" s="57" t="s">
        <v>18</v>
      </c>
      <c r="C73" s="493" t="s">
        <v>559</v>
      </c>
      <c r="D73" s="493"/>
      <c r="E73" s="493"/>
      <c r="F73" s="493"/>
      <c r="G73" s="493"/>
      <c r="H73" s="493"/>
      <c r="I73" s="493"/>
      <c r="J73" s="493"/>
      <c r="K73" s="493"/>
      <c r="L73" s="493"/>
      <c r="M73" s="493"/>
      <c r="N73" s="493"/>
      <c r="O73" s="493"/>
      <c r="P73" s="493"/>
      <c r="Q73" s="493"/>
      <c r="R73" s="493"/>
      <c r="S73" s="493"/>
      <c r="T73" s="493"/>
      <c r="U73" s="493"/>
      <c r="V73" s="493"/>
      <c r="W73" s="493"/>
      <c r="X73" s="493"/>
      <c r="Y73" s="493"/>
      <c r="Z73" s="493"/>
      <c r="AA73" s="493"/>
      <c r="AB73" s="493"/>
      <c r="AC73" s="493"/>
      <c r="AD73" s="493"/>
      <c r="AE73" s="493"/>
      <c r="AF73" s="493"/>
      <c r="AG73" s="493"/>
      <c r="AH73" s="493"/>
      <c r="AI73" s="59"/>
      <c r="AJ73" s="144" t="str">
        <f t="shared" si="7"/>
        <v>Riadok bude vidieť.</v>
      </c>
      <c r="AK73" s="145" t="s">
        <v>207</v>
      </c>
      <c r="BE73" s="85">
        <v>1</v>
      </c>
      <c r="BF73" s="51">
        <f>+IF(C73="",0,1)</f>
        <v>1</v>
      </c>
      <c r="BH73" s="51">
        <f t="shared" si="8"/>
        <v>1</v>
      </c>
      <c r="BI73" s="89">
        <f>+IF(BE73*BF73=0,0,IF(BH73=0,0,1))</f>
        <v>1</v>
      </c>
      <c r="CA73" s="113">
        <f>SI!BY73</f>
        <v>150</v>
      </c>
      <c r="CH73" s="140">
        <f>SI!BZ73</f>
        <v>0</v>
      </c>
    </row>
    <row r="74" spans="1:253" x14ac:dyDescent="0.25">
      <c r="A74" s="33"/>
      <c r="B74" s="57" t="s">
        <v>18</v>
      </c>
      <c r="C74" s="493" t="s">
        <v>560</v>
      </c>
      <c r="D74" s="493"/>
      <c r="E74" s="493"/>
      <c r="F74" s="493"/>
      <c r="G74" s="493"/>
      <c r="H74" s="493"/>
      <c r="I74" s="493"/>
      <c r="J74" s="493"/>
      <c r="K74" s="493"/>
      <c r="L74" s="493"/>
      <c r="M74" s="493"/>
      <c r="N74" s="493"/>
      <c r="O74" s="493"/>
      <c r="P74" s="493"/>
      <c r="Q74" s="493"/>
      <c r="R74" s="493"/>
      <c r="S74" s="493"/>
      <c r="T74" s="493"/>
      <c r="U74" s="493"/>
      <c r="V74" s="493"/>
      <c r="W74" s="493"/>
      <c r="X74" s="493"/>
      <c r="Y74" s="493"/>
      <c r="Z74" s="493"/>
      <c r="AA74" s="493"/>
      <c r="AB74" s="493"/>
      <c r="AC74" s="493"/>
      <c r="AD74" s="493"/>
      <c r="AE74" s="493"/>
      <c r="AF74" s="493"/>
      <c r="AG74" s="493"/>
      <c r="AH74" s="493"/>
      <c r="AI74" s="59"/>
      <c r="AJ74" s="144" t="str">
        <f t="shared" si="7"/>
        <v>Riadok bude vidieť.</v>
      </c>
      <c r="AK74" s="145" t="s">
        <v>207</v>
      </c>
      <c r="BE74" s="85">
        <v>1</v>
      </c>
      <c r="BF74" s="51">
        <f>+IF(C74="",0,1)</f>
        <v>1</v>
      </c>
      <c r="BH74" s="51">
        <f t="shared" si="8"/>
        <v>1</v>
      </c>
      <c r="BI74" s="89">
        <f>+IF(BE74*BF74=0,0,IF(BH74=0,0,1))</f>
        <v>1</v>
      </c>
      <c r="CA74" s="113">
        <f>SI!BY74</f>
        <v>29</v>
      </c>
      <c r="CH74" s="140">
        <f>SI!BZ74</f>
        <v>0</v>
      </c>
    </row>
    <row r="75" spans="1:253" hidden="1" x14ac:dyDescent="0.25">
      <c r="A75" s="33"/>
      <c r="B75" s="57" t="s">
        <v>18</v>
      </c>
      <c r="C75" s="493"/>
      <c r="D75" s="493"/>
      <c r="E75" s="493"/>
      <c r="F75" s="493"/>
      <c r="G75" s="493"/>
      <c r="H75" s="493"/>
      <c r="I75" s="493"/>
      <c r="J75" s="493"/>
      <c r="K75" s="493"/>
      <c r="L75" s="493"/>
      <c r="M75" s="493"/>
      <c r="N75" s="493"/>
      <c r="O75" s="493"/>
      <c r="P75" s="493"/>
      <c r="Q75" s="493"/>
      <c r="R75" s="493"/>
      <c r="S75" s="493"/>
      <c r="T75" s="493"/>
      <c r="U75" s="493"/>
      <c r="V75" s="493"/>
      <c r="W75" s="493"/>
      <c r="X75" s="493"/>
      <c r="Y75" s="493"/>
      <c r="Z75" s="493"/>
      <c r="AA75" s="493"/>
      <c r="AB75" s="493"/>
      <c r="AC75" s="493"/>
      <c r="AD75" s="493"/>
      <c r="AE75" s="493"/>
      <c r="AF75" s="493"/>
      <c r="AG75" s="493"/>
      <c r="AH75" s="493"/>
      <c r="AI75" s="59"/>
      <c r="AJ75" s="144" t="str">
        <f t="shared" si="7"/>
        <v>Riadok bude skrytý.</v>
      </c>
      <c r="AK75" s="145" t="s">
        <v>207</v>
      </c>
      <c r="BE75" s="85">
        <v>1</v>
      </c>
      <c r="BF75" s="51">
        <f>+IF(C75="",0,1)</f>
        <v>0</v>
      </c>
      <c r="BH75" s="51">
        <f t="shared" si="8"/>
        <v>1</v>
      </c>
      <c r="BI75" s="89">
        <f>+IF(BE75*BF75=0,0,IF(BH75=0,0,1))</f>
        <v>0</v>
      </c>
      <c r="CA75" s="113">
        <f>SI!BY75</f>
        <v>175</v>
      </c>
      <c r="CH75" s="140">
        <f>SI!BZ75</f>
        <v>0</v>
      </c>
    </row>
    <row r="76" spans="1:253" x14ac:dyDescent="0.25">
      <c r="A76" s="33"/>
      <c r="AI76" s="59"/>
      <c r="AJ76" s="144" t="str">
        <f t="shared" si="7"/>
        <v>Riadok bude vidieť.</v>
      </c>
      <c r="AK76" s="145" t="s">
        <v>207</v>
      </c>
      <c r="BE76" s="87">
        <v>1</v>
      </c>
      <c r="BH76" s="51">
        <f t="shared" si="8"/>
        <v>1</v>
      </c>
      <c r="BI76" s="51">
        <f>+IF(BE76+BF76+BG76=0,0,IF(BH76=0,0,1))</f>
        <v>1</v>
      </c>
      <c r="CA76" s="113">
        <f>SI!BY76</f>
        <v>386</v>
      </c>
      <c r="CH76" s="140">
        <f>SI!BZ76</f>
        <v>29</v>
      </c>
    </row>
    <row r="77" spans="1:253" x14ac:dyDescent="0.25">
      <c r="A77" s="33"/>
      <c r="B77" s="17" t="s">
        <v>274</v>
      </c>
      <c r="H77" s="466" t="s">
        <v>638</v>
      </c>
      <c r="I77" s="466"/>
      <c r="J77" s="466"/>
      <c r="K77" s="466"/>
      <c r="L77" s="43" t="str">
        <f>+IF(H77="vykonáva","podnikateľskú činnosť. Opis podnikateľskej činnosti:","podnikateľskú činnosť.")</f>
        <v>podnikateľskú činnosť. Opis podnikateľskej činnosti:</v>
      </c>
      <c r="AI77" s="59"/>
      <c r="AJ77" s="144" t="str">
        <f t="shared" si="7"/>
        <v>Riadok bude vidieť.</v>
      </c>
      <c r="AK77" s="145" t="s">
        <v>207</v>
      </c>
      <c r="BE77" s="87">
        <v>1</v>
      </c>
      <c r="BH77" s="51">
        <f t="shared" si="8"/>
        <v>1</v>
      </c>
      <c r="BI77" s="51">
        <f>+IF(BE77+BF77+BG77=0,0,IF(BH77=0,0,1))</f>
        <v>1</v>
      </c>
      <c r="CA77" s="113">
        <f>SI!BY77</f>
        <v>131</v>
      </c>
      <c r="CH77" s="140">
        <f>SI!BZ77</f>
        <v>29</v>
      </c>
    </row>
    <row r="78" spans="1:253" ht="15" customHeight="1" x14ac:dyDescent="0.25">
      <c r="A78" s="33"/>
      <c r="B78" s="57" t="s">
        <v>18</v>
      </c>
      <c r="C78" s="493" t="s">
        <v>639</v>
      </c>
      <c r="D78" s="493"/>
      <c r="E78" s="493"/>
      <c r="F78" s="493"/>
      <c r="G78" s="493"/>
      <c r="H78" s="493"/>
      <c r="I78" s="493"/>
      <c r="J78" s="493"/>
      <c r="K78" s="493"/>
      <c r="L78" s="493"/>
      <c r="M78" s="493"/>
      <c r="N78" s="493"/>
      <c r="O78" s="493"/>
      <c r="P78" s="493"/>
      <c r="Q78" s="493"/>
      <c r="R78" s="493"/>
      <c r="S78" s="493"/>
      <c r="T78" s="493"/>
      <c r="U78" s="493"/>
      <c r="V78" s="493"/>
      <c r="W78" s="493"/>
      <c r="X78" s="493"/>
      <c r="Y78" s="493"/>
      <c r="Z78" s="493"/>
      <c r="AA78" s="493"/>
      <c r="AB78" s="493"/>
      <c r="AC78" s="493"/>
      <c r="AD78" s="493"/>
      <c r="AE78" s="493"/>
      <c r="AF78" s="493"/>
      <c r="AG78" s="493"/>
      <c r="AH78" s="493"/>
      <c r="AI78" s="59"/>
      <c r="AJ78" s="144" t="str">
        <f t="shared" si="7"/>
        <v>Riadok bude vidieť.</v>
      </c>
      <c r="AK78" s="145" t="s">
        <v>207</v>
      </c>
      <c r="BE78" s="87">
        <v>1</v>
      </c>
      <c r="BF78" s="51">
        <f>+IF(C78="",0,1)</f>
        <v>1</v>
      </c>
      <c r="BH78" s="51">
        <f t="shared" si="8"/>
        <v>1</v>
      </c>
      <c r="BI78" s="89">
        <f>+IF(BE78*BF78=0,0,IF(BH78=0,0,1))</f>
        <v>1</v>
      </c>
      <c r="CA78" s="113">
        <f>SI!BY78</f>
        <v>448</v>
      </c>
      <c r="CH78" s="140">
        <f>SI!BZ78</f>
        <v>29</v>
      </c>
    </row>
    <row r="79" spans="1:253" ht="15" hidden="1" customHeight="1" x14ac:dyDescent="0.25">
      <c r="A79" s="33"/>
      <c r="B79" s="57" t="s">
        <v>18</v>
      </c>
      <c r="C79" s="493"/>
      <c r="D79" s="493"/>
      <c r="E79" s="493"/>
      <c r="F79" s="493"/>
      <c r="G79" s="493"/>
      <c r="H79" s="493"/>
      <c r="I79" s="493"/>
      <c r="J79" s="493"/>
      <c r="K79" s="493"/>
      <c r="L79" s="493"/>
      <c r="M79" s="493"/>
      <c r="N79" s="493"/>
      <c r="O79" s="493"/>
      <c r="P79" s="493"/>
      <c r="Q79" s="493"/>
      <c r="R79" s="493"/>
      <c r="S79" s="493"/>
      <c r="T79" s="493"/>
      <c r="U79" s="493"/>
      <c r="V79" s="493"/>
      <c r="W79" s="493"/>
      <c r="X79" s="493"/>
      <c r="Y79" s="493"/>
      <c r="Z79" s="493"/>
      <c r="AA79" s="493"/>
      <c r="AB79" s="493"/>
      <c r="AC79" s="493"/>
      <c r="AD79" s="493"/>
      <c r="AE79" s="493"/>
      <c r="AF79" s="493"/>
      <c r="AG79" s="493"/>
      <c r="AH79" s="493"/>
      <c r="AI79" s="59"/>
      <c r="AJ79" s="144" t="str">
        <f t="shared" si="7"/>
        <v>Riadok bude skrytý.</v>
      </c>
      <c r="AK79" s="145" t="s">
        <v>207</v>
      </c>
      <c r="BE79" s="87">
        <v>1</v>
      </c>
      <c r="BF79" s="51">
        <f>+IF(C79="",0,1)</f>
        <v>0</v>
      </c>
      <c r="BH79" s="51">
        <f t="shared" si="8"/>
        <v>1</v>
      </c>
      <c r="BI79" s="89">
        <f>+IF(BE79*BF79=0,0,IF(BH79=0,0,1))</f>
        <v>0</v>
      </c>
      <c r="CA79" s="113">
        <f>SI!BY79</f>
        <v>138</v>
      </c>
      <c r="CH79" s="140">
        <f>SI!BZ79</f>
        <v>0</v>
      </c>
    </row>
    <row r="80" spans="1:253" ht="15" hidden="1" customHeight="1" x14ac:dyDescent="0.25">
      <c r="A80" s="33"/>
      <c r="B80" s="57" t="s">
        <v>18</v>
      </c>
      <c r="C80" s="493"/>
      <c r="D80" s="493"/>
      <c r="E80" s="493"/>
      <c r="F80" s="493"/>
      <c r="G80" s="493"/>
      <c r="H80" s="493"/>
      <c r="I80" s="493"/>
      <c r="J80" s="493"/>
      <c r="K80" s="493"/>
      <c r="L80" s="493"/>
      <c r="M80" s="493"/>
      <c r="N80" s="493"/>
      <c r="O80" s="493"/>
      <c r="P80" s="493"/>
      <c r="Q80" s="493"/>
      <c r="R80" s="493"/>
      <c r="S80" s="493"/>
      <c r="T80" s="493"/>
      <c r="U80" s="493"/>
      <c r="V80" s="493"/>
      <c r="W80" s="493"/>
      <c r="X80" s="493"/>
      <c r="Y80" s="493"/>
      <c r="Z80" s="493"/>
      <c r="AA80" s="493"/>
      <c r="AB80" s="493"/>
      <c r="AC80" s="493"/>
      <c r="AD80" s="493"/>
      <c r="AE80" s="493"/>
      <c r="AF80" s="493"/>
      <c r="AG80" s="493"/>
      <c r="AH80" s="493"/>
      <c r="AI80" s="59"/>
      <c r="AJ80" s="144" t="str">
        <f t="shared" si="7"/>
        <v>Riadok bude skrytý.</v>
      </c>
      <c r="AK80" s="145" t="s">
        <v>207</v>
      </c>
      <c r="BE80" s="87">
        <v>1</v>
      </c>
      <c r="BF80" s="51">
        <f>+IF(C80="",0,1)</f>
        <v>0</v>
      </c>
      <c r="BH80" s="51">
        <f t="shared" si="8"/>
        <v>1</v>
      </c>
      <c r="BI80" s="89">
        <f>+IF(BE80*BF80=0,0,IF(BH80=0,0,1))</f>
        <v>0</v>
      </c>
      <c r="CA80" s="113">
        <f>SI!BY80</f>
        <v>187</v>
      </c>
      <c r="CH80" s="140">
        <f>SI!BZ80</f>
        <v>0</v>
      </c>
    </row>
    <row r="81" spans="1:253" ht="15" customHeight="1" x14ac:dyDescent="0.25">
      <c r="A81" s="33"/>
      <c r="B81" s="57" t="s">
        <v>18</v>
      </c>
      <c r="C81" s="493" t="s">
        <v>662</v>
      </c>
      <c r="D81" s="493"/>
      <c r="E81" s="493"/>
      <c r="F81" s="493"/>
      <c r="G81" s="493"/>
      <c r="H81" s="493"/>
      <c r="I81" s="493"/>
      <c r="J81" s="493"/>
      <c r="K81" s="493"/>
      <c r="L81" s="493"/>
      <c r="M81" s="493"/>
      <c r="N81" s="493"/>
      <c r="O81" s="493"/>
      <c r="P81" s="493"/>
      <c r="Q81" s="493"/>
      <c r="R81" s="493"/>
      <c r="S81" s="493"/>
      <c r="T81" s="493"/>
      <c r="U81" s="493"/>
      <c r="V81" s="493"/>
      <c r="W81" s="493"/>
      <c r="X81" s="493"/>
      <c r="Y81" s="493"/>
      <c r="Z81" s="493"/>
      <c r="AA81" s="493"/>
      <c r="AB81" s="493"/>
      <c r="AC81" s="493"/>
      <c r="AD81" s="493"/>
      <c r="AE81" s="493"/>
      <c r="AF81" s="493"/>
      <c r="AG81" s="493"/>
      <c r="AH81" s="493"/>
      <c r="AI81" s="59"/>
      <c r="AJ81" s="144" t="str">
        <f t="shared" si="7"/>
        <v>Riadok bude vidieť.</v>
      </c>
      <c r="AK81" s="145" t="s">
        <v>207</v>
      </c>
      <c r="BE81" s="87">
        <v>1</v>
      </c>
      <c r="BF81" s="51">
        <f>+IF(C81="",0,1)</f>
        <v>1</v>
      </c>
      <c r="BH81" s="51">
        <f t="shared" si="8"/>
        <v>1</v>
      </c>
      <c r="BI81" s="89">
        <f>+IF(BE81*BF81=0,0,IF(BH81=0,0,1))</f>
        <v>1</v>
      </c>
      <c r="CA81" s="113">
        <f>SI!BY81</f>
        <v>31</v>
      </c>
      <c r="CH81" s="140">
        <f>SI!BZ81</f>
        <v>0</v>
      </c>
    </row>
    <row r="82" spans="1:253" s="36" customFormat="1" ht="15" hidden="1" customHeight="1" x14ac:dyDescent="0.25">
      <c r="A82" s="33"/>
      <c r="B82" s="57" t="s">
        <v>18</v>
      </c>
      <c r="C82" s="493"/>
      <c r="D82" s="493"/>
      <c r="E82" s="493"/>
      <c r="F82" s="493"/>
      <c r="G82" s="493"/>
      <c r="H82" s="493"/>
      <c r="I82" s="493"/>
      <c r="J82" s="493"/>
      <c r="K82" s="493"/>
      <c r="L82" s="493"/>
      <c r="M82" s="493"/>
      <c r="N82" s="493"/>
      <c r="O82" s="493"/>
      <c r="P82" s="493"/>
      <c r="Q82" s="493"/>
      <c r="R82" s="493"/>
      <c r="S82" s="493"/>
      <c r="T82" s="493"/>
      <c r="U82" s="493"/>
      <c r="V82" s="493"/>
      <c r="W82" s="493"/>
      <c r="X82" s="493"/>
      <c r="Y82" s="493"/>
      <c r="Z82" s="493"/>
      <c r="AA82" s="493"/>
      <c r="AB82" s="493"/>
      <c r="AC82" s="493"/>
      <c r="AD82" s="493"/>
      <c r="AE82" s="493"/>
      <c r="AF82" s="493"/>
      <c r="AG82" s="493"/>
      <c r="AH82" s="493"/>
      <c r="AI82" s="60"/>
      <c r="AJ82" s="144" t="str">
        <f t="shared" si="7"/>
        <v>Riadok bude skrytý.</v>
      </c>
      <c r="AK82" s="145" t="s">
        <v>207</v>
      </c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87">
        <v>1</v>
      </c>
      <c r="BF82" s="51">
        <f>+IF(C82="",0,1)</f>
        <v>0</v>
      </c>
      <c r="BG82" s="51"/>
      <c r="BH82" s="51">
        <f t="shared" si="8"/>
        <v>1</v>
      </c>
      <c r="BI82" s="89">
        <f>+IF(BE82*BF82=0,0,IF(BH82=0,0,1))</f>
        <v>0</v>
      </c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108"/>
      <c r="BY82" s="108"/>
      <c r="BZ82" s="108"/>
      <c r="CA82" s="113">
        <f>SI!BY82</f>
        <v>7</v>
      </c>
      <c r="CB82" s="113"/>
      <c r="CC82" s="113"/>
      <c r="CD82" s="113"/>
      <c r="CE82" s="113"/>
      <c r="CF82" s="113"/>
      <c r="CG82" s="113"/>
      <c r="CH82" s="140">
        <f>SI!BZ82</f>
        <v>0</v>
      </c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</row>
    <row r="83" spans="1:253" s="36" customFormat="1" x14ac:dyDescent="0.25">
      <c r="A83" s="3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60"/>
      <c r="AJ83" s="144" t="str">
        <f t="shared" si="7"/>
        <v>Riadok bude vidieť.</v>
      </c>
      <c r="AK83" s="145" t="s">
        <v>207</v>
      </c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87">
        <v>1</v>
      </c>
      <c r="BF83" s="2"/>
      <c r="BG83" s="2"/>
      <c r="BH83" s="51">
        <f t="shared" si="8"/>
        <v>1</v>
      </c>
      <c r="BI83" s="51">
        <f>+IF(BE83+BF83+BG83=0,0,IF(BH83=0,0,1))</f>
        <v>1</v>
      </c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108"/>
      <c r="BY83" s="108"/>
      <c r="BZ83" s="108"/>
      <c r="CA83" s="113">
        <f>SI!BY83</f>
        <v>154</v>
      </c>
      <c r="CB83" s="113"/>
      <c r="CC83" s="113"/>
      <c r="CD83" s="113"/>
      <c r="CE83" s="113"/>
      <c r="CF83" s="113"/>
      <c r="CG83" s="113"/>
      <c r="CH83" s="140">
        <f>SI!BZ83</f>
        <v>0</v>
      </c>
      <c r="CI83" s="108"/>
      <c r="CJ83" s="108"/>
      <c r="CK83" s="108"/>
      <c r="CL83" s="108"/>
      <c r="CM83" s="108"/>
      <c r="CN83" s="108"/>
      <c r="CO83" s="108"/>
      <c r="CP83" s="108"/>
      <c r="CQ83" s="108"/>
      <c r="CR83" s="108"/>
      <c r="CS83" s="108"/>
      <c r="CT83" s="108"/>
      <c r="CU83" s="108"/>
      <c r="CV83" s="108"/>
      <c r="CW83" s="108"/>
      <c r="CX83" s="108"/>
      <c r="CY83" s="108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</row>
    <row r="84" spans="1:253" s="36" customFormat="1" x14ac:dyDescent="0.25">
      <c r="A84" s="33"/>
      <c r="B84" s="19" t="s">
        <v>443</v>
      </c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62" t="s">
        <v>168</v>
      </c>
      <c r="AJ84" s="144" t="str">
        <f t="shared" si="7"/>
        <v>Riadok bude vidieť.</v>
      </c>
      <c r="AK84" s="145" t="s">
        <v>207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87">
        <v>1</v>
      </c>
      <c r="BF84" s="51"/>
      <c r="BG84" s="51"/>
      <c r="BH84" s="51">
        <f t="shared" si="8"/>
        <v>1</v>
      </c>
      <c r="BI84" s="51">
        <f>+IF(BE84+BF84+BG84=0,0,IF(BH84=0,0,1))</f>
        <v>1</v>
      </c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108"/>
      <c r="BY84" s="108"/>
      <c r="BZ84" s="108"/>
      <c r="CA84" s="113">
        <f>SI!BY84</f>
        <v>111</v>
      </c>
      <c r="CB84" s="113"/>
      <c r="CC84" s="113"/>
      <c r="CD84" s="113"/>
      <c r="CE84" s="113"/>
      <c r="CF84" s="113"/>
      <c r="CG84" s="113"/>
      <c r="CH84" s="140">
        <f>SI!BZ84</f>
        <v>0</v>
      </c>
      <c r="CI84" s="108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108"/>
      <c r="CV84" s="108"/>
      <c r="CW84" s="108"/>
      <c r="CX84" s="108"/>
      <c r="CY84" s="108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</row>
    <row r="85" spans="1:253" s="36" customFormat="1" x14ac:dyDescent="0.25">
      <c r="A85" s="33"/>
      <c r="B85" s="1328"/>
      <c r="C85" s="1329"/>
      <c r="D85" s="1329"/>
      <c r="E85" s="1329"/>
      <c r="F85" s="1329"/>
      <c r="G85" s="1329"/>
      <c r="H85" s="1329"/>
      <c r="I85" s="1329"/>
      <c r="J85" s="1329"/>
      <c r="K85" s="1329"/>
      <c r="L85" s="1329"/>
      <c r="M85" s="1329"/>
      <c r="N85" s="1329"/>
      <c r="O85" s="1330"/>
      <c r="P85" s="400">
        <f>YEAR(P6)</f>
        <v>2018</v>
      </c>
      <c r="Q85" s="401"/>
      <c r="R85" s="401"/>
      <c r="S85" s="401"/>
      <c r="T85" s="401"/>
      <c r="U85" s="401"/>
      <c r="V85" s="401"/>
      <c r="W85" s="401"/>
      <c r="X85" s="401"/>
      <c r="Y85" s="402"/>
      <c r="Z85" s="400">
        <v>2017</v>
      </c>
      <c r="AA85" s="401"/>
      <c r="AB85" s="401"/>
      <c r="AC85" s="401"/>
      <c r="AD85" s="401"/>
      <c r="AE85" s="401"/>
      <c r="AF85" s="401"/>
      <c r="AG85" s="401"/>
      <c r="AH85" s="402"/>
      <c r="AI85" s="60"/>
      <c r="AJ85" s="144" t="str">
        <f t="shared" si="7"/>
        <v>Riadok bude vidieť.</v>
      </c>
      <c r="AK85" s="145" t="s">
        <v>207</v>
      </c>
      <c r="AL85" s="149" t="s">
        <v>502</v>
      </c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87">
        <v>1</v>
      </c>
      <c r="BF85" s="51"/>
      <c r="BG85" s="51"/>
      <c r="BH85" s="51">
        <f t="shared" si="8"/>
        <v>1</v>
      </c>
      <c r="BI85" s="51">
        <f t="shared" ref="BI85:BI90" si="9">+IF(BE85+BF85+BG85=0,0,IF(BH85=0,0,1))</f>
        <v>1</v>
      </c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108"/>
      <c r="BY85" s="108"/>
      <c r="BZ85" s="108"/>
      <c r="CA85" s="113">
        <f>SI!BY85</f>
        <v>118</v>
      </c>
      <c r="CB85" s="113"/>
      <c r="CC85" s="113"/>
      <c r="CD85" s="113"/>
      <c r="CE85" s="113"/>
      <c r="CF85" s="113"/>
      <c r="CG85" s="113"/>
      <c r="CH85" s="140">
        <f>SI!BZ85</f>
        <v>0</v>
      </c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08"/>
      <c r="CW85" s="108"/>
      <c r="CX85" s="108"/>
      <c r="CY85" s="108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</row>
    <row r="86" spans="1:253" x14ac:dyDescent="0.25">
      <c r="A86" s="33"/>
      <c r="B86" s="1331" t="str">
        <f>+IF(LEN(SI!J10)=Poznamky_k_UZ!CH76,"Priemerný prepočítaný počet zamestnancov","")</f>
        <v>Priemerný prepočítaný počet zamestnancov</v>
      </c>
      <c r="C86" s="1332"/>
      <c r="D86" s="1332"/>
      <c r="E86" s="1332"/>
      <c r="F86" s="1332"/>
      <c r="G86" s="1332"/>
      <c r="H86" s="1332"/>
      <c r="I86" s="1332"/>
      <c r="J86" s="1332"/>
      <c r="K86" s="1332"/>
      <c r="L86" s="1332"/>
      <c r="M86" s="1332"/>
      <c r="N86" s="1332"/>
      <c r="O86" s="1333"/>
      <c r="P86" s="334">
        <v>136</v>
      </c>
      <c r="Q86" s="335"/>
      <c r="R86" s="335"/>
      <c r="S86" s="335"/>
      <c r="T86" s="335"/>
      <c r="U86" s="335"/>
      <c r="V86" s="335"/>
      <c r="W86" s="335"/>
      <c r="X86" s="335"/>
      <c r="Y86" s="337"/>
      <c r="Z86" s="334">
        <v>137</v>
      </c>
      <c r="AA86" s="335"/>
      <c r="AB86" s="335"/>
      <c r="AC86" s="335"/>
      <c r="AD86" s="335"/>
      <c r="AE86" s="335"/>
      <c r="AF86" s="335"/>
      <c r="AG86" s="335"/>
      <c r="AH86" s="337"/>
      <c r="AI86" s="59"/>
      <c r="AJ86" s="144" t="str">
        <f t="shared" si="7"/>
        <v>Riadok bude vidieť.</v>
      </c>
      <c r="AK86" s="145" t="s">
        <v>207</v>
      </c>
      <c r="BE86" s="87">
        <v>1</v>
      </c>
      <c r="BH86" s="51">
        <f t="shared" si="8"/>
        <v>1</v>
      </c>
      <c r="BI86" s="51">
        <f t="shared" si="9"/>
        <v>1</v>
      </c>
      <c r="CA86" s="113">
        <f>SI!BY86</f>
        <v>324</v>
      </c>
      <c r="CH86" s="140">
        <f>SI!BZ86</f>
        <v>0</v>
      </c>
    </row>
    <row r="87" spans="1:253" x14ac:dyDescent="0.25">
      <c r="A87" s="33"/>
      <c r="B87" s="1322" t="s">
        <v>275</v>
      </c>
      <c r="C87" s="1323"/>
      <c r="D87" s="1323"/>
      <c r="E87" s="1323"/>
      <c r="F87" s="1323"/>
      <c r="G87" s="1323"/>
      <c r="H87" s="1323"/>
      <c r="I87" s="1323"/>
      <c r="J87" s="1323"/>
      <c r="K87" s="1323"/>
      <c r="L87" s="1323"/>
      <c r="M87" s="1323"/>
      <c r="N87" s="1323"/>
      <c r="O87" s="1324"/>
      <c r="P87" s="223">
        <v>8</v>
      </c>
      <c r="Q87" s="224"/>
      <c r="R87" s="224"/>
      <c r="S87" s="224"/>
      <c r="T87" s="224"/>
      <c r="U87" s="224"/>
      <c r="V87" s="224"/>
      <c r="W87" s="224"/>
      <c r="X87" s="224"/>
      <c r="Y87" s="225"/>
      <c r="Z87" s="223">
        <v>8</v>
      </c>
      <c r="AA87" s="224"/>
      <c r="AB87" s="224"/>
      <c r="AC87" s="224"/>
      <c r="AD87" s="224"/>
      <c r="AE87" s="224"/>
      <c r="AF87" s="224"/>
      <c r="AG87" s="224"/>
      <c r="AH87" s="225"/>
      <c r="AI87" s="60"/>
      <c r="AJ87" s="144" t="str">
        <f t="shared" si="7"/>
        <v>Riadok bude vidieť.</v>
      </c>
      <c r="AK87" s="145" t="s">
        <v>207</v>
      </c>
      <c r="BE87" s="87">
        <v>1</v>
      </c>
      <c r="BH87" s="51">
        <f t="shared" si="8"/>
        <v>1</v>
      </c>
      <c r="BI87" s="51">
        <f t="shared" si="9"/>
        <v>1</v>
      </c>
      <c r="CA87" s="113">
        <f>SI!BY87</f>
        <v>40</v>
      </c>
      <c r="CH87" s="140">
        <f>SI!BZ87</f>
        <v>0</v>
      </c>
    </row>
    <row r="88" spans="1:253" x14ac:dyDescent="0.25">
      <c r="A88" s="33"/>
      <c r="B88" s="639" t="s">
        <v>276</v>
      </c>
      <c r="C88" s="640"/>
      <c r="D88" s="640"/>
      <c r="E88" s="640"/>
      <c r="F88" s="640"/>
      <c r="G88" s="640"/>
      <c r="H88" s="640"/>
      <c r="I88" s="640"/>
      <c r="J88" s="640"/>
      <c r="K88" s="640"/>
      <c r="L88" s="640"/>
      <c r="M88" s="640"/>
      <c r="N88" s="640"/>
      <c r="O88" s="1334"/>
      <c r="P88" s="223"/>
      <c r="Q88" s="224"/>
      <c r="R88" s="224"/>
      <c r="S88" s="224"/>
      <c r="T88" s="224"/>
      <c r="U88" s="224"/>
      <c r="V88" s="224"/>
      <c r="W88" s="224"/>
      <c r="X88" s="224"/>
      <c r="Y88" s="225"/>
      <c r="Z88" s="223"/>
      <c r="AA88" s="224"/>
      <c r="AB88" s="224"/>
      <c r="AC88" s="224"/>
      <c r="AD88" s="224"/>
      <c r="AE88" s="224"/>
      <c r="AF88" s="224"/>
      <c r="AG88" s="224"/>
      <c r="AH88" s="225"/>
      <c r="AI88" s="59"/>
      <c r="AJ88" s="144" t="str">
        <f t="shared" si="7"/>
        <v>Riadok bude vidieť.</v>
      </c>
      <c r="AK88" s="145" t="s">
        <v>207</v>
      </c>
      <c r="BE88" s="87">
        <v>1</v>
      </c>
      <c r="BH88" s="51">
        <f t="shared" si="8"/>
        <v>1</v>
      </c>
      <c r="BI88" s="51">
        <f t="shared" si="9"/>
        <v>1</v>
      </c>
      <c r="CA88" s="113">
        <f>SI!BY88</f>
        <v>515</v>
      </c>
      <c r="CH88" s="140">
        <f>SI!BZ88</f>
        <v>0</v>
      </c>
    </row>
    <row r="89" spans="1:253" ht="35.25" customHeight="1" x14ac:dyDescent="0.25">
      <c r="A89" s="33"/>
      <c r="B89" s="1325" t="s">
        <v>277</v>
      </c>
      <c r="C89" s="1326"/>
      <c r="D89" s="1326"/>
      <c r="E89" s="1326"/>
      <c r="F89" s="1326"/>
      <c r="G89" s="1326"/>
      <c r="H89" s="1326"/>
      <c r="I89" s="1326"/>
      <c r="J89" s="1326"/>
      <c r="K89" s="1326"/>
      <c r="L89" s="1326"/>
      <c r="M89" s="1326"/>
      <c r="N89" s="1326"/>
      <c r="O89" s="1327"/>
      <c r="P89" s="165"/>
      <c r="Q89" s="166"/>
      <c r="R89" s="166"/>
      <c r="S89" s="166"/>
      <c r="T89" s="166"/>
      <c r="U89" s="166"/>
      <c r="V89" s="166"/>
      <c r="W89" s="166"/>
      <c r="X89" s="166"/>
      <c r="Y89" s="167"/>
      <c r="Z89" s="165"/>
      <c r="AA89" s="166"/>
      <c r="AB89" s="166"/>
      <c r="AC89" s="166"/>
      <c r="AD89" s="166"/>
      <c r="AE89" s="166"/>
      <c r="AF89" s="166"/>
      <c r="AG89" s="166"/>
      <c r="AH89" s="167"/>
      <c r="AI89" s="59"/>
      <c r="AJ89" s="144" t="str">
        <f t="shared" si="7"/>
        <v>Riadok bude vidieť.</v>
      </c>
      <c r="AK89" s="145" t="s">
        <v>207</v>
      </c>
      <c r="BE89" s="87">
        <v>1</v>
      </c>
      <c r="BH89" s="51">
        <f t="shared" si="8"/>
        <v>1</v>
      </c>
      <c r="BI89" s="51">
        <f t="shared" si="9"/>
        <v>1</v>
      </c>
      <c r="CA89" s="113">
        <f>SI!BY89</f>
        <v>159</v>
      </c>
      <c r="CH89" s="140">
        <f>SI!BZ89</f>
        <v>0</v>
      </c>
    </row>
    <row r="90" spans="1:253" s="36" customFormat="1" x14ac:dyDescent="0.25">
      <c r="A90" s="33"/>
      <c r="B90" s="1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60"/>
      <c r="AJ90" s="144" t="str">
        <f t="shared" si="7"/>
        <v>Riadok bude vidieť.</v>
      </c>
      <c r="AK90" s="145" t="s">
        <v>207</v>
      </c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87">
        <v>1</v>
      </c>
      <c r="BF90" s="51"/>
      <c r="BG90" s="51"/>
      <c r="BH90" s="51">
        <f t="shared" si="8"/>
        <v>1</v>
      </c>
      <c r="BI90" s="51">
        <f t="shared" si="9"/>
        <v>1</v>
      </c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108"/>
      <c r="BY90" s="108"/>
      <c r="BZ90" s="108"/>
      <c r="CA90" s="113">
        <f>SI!BY90</f>
        <v>435</v>
      </c>
      <c r="CB90" s="113"/>
      <c r="CC90" s="113"/>
      <c r="CD90" s="113"/>
      <c r="CE90" s="113"/>
      <c r="CF90" s="113"/>
      <c r="CG90" s="113"/>
      <c r="CH90" s="140">
        <f>SI!BZ90</f>
        <v>0</v>
      </c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s="36" customFormat="1" hidden="1" x14ac:dyDescent="0.25">
      <c r="A91" s="33"/>
      <c r="B91" s="17" t="s">
        <v>445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62" t="s">
        <v>168</v>
      </c>
      <c r="AJ91" s="144" t="str">
        <f t="shared" si="7"/>
        <v>Riadok bude skrytý.</v>
      </c>
      <c r="AK91" s="145" t="s">
        <v>207</v>
      </c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87">
        <v>1</v>
      </c>
      <c r="BF91" s="51">
        <f>+IF(B92="",0,1)</f>
        <v>0</v>
      </c>
      <c r="BG91" s="51"/>
      <c r="BH91" s="51">
        <f t="shared" si="8"/>
        <v>1</v>
      </c>
      <c r="BI91" s="89">
        <f t="shared" ref="BI91:BI107" si="10">+IF(BE91*BF91=0,0,IF(BH91=0,0,1))</f>
        <v>0</v>
      </c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108"/>
      <c r="BY91" s="108"/>
      <c r="BZ91" s="108"/>
      <c r="CA91" s="113">
        <f>SI!BY91</f>
        <v>3</v>
      </c>
      <c r="CB91" s="113"/>
      <c r="CC91" s="113"/>
      <c r="CD91" s="113"/>
      <c r="CE91" s="113"/>
      <c r="CF91" s="113"/>
      <c r="CG91" s="113"/>
      <c r="CH91" s="140">
        <f>SI!BZ91</f>
        <v>0</v>
      </c>
      <c r="CI91" s="108"/>
      <c r="CJ91" s="108"/>
      <c r="CK91" s="108"/>
      <c r="CL91" s="108"/>
      <c r="CM91" s="108"/>
      <c r="CN91" s="108"/>
      <c r="CO91" s="108"/>
      <c r="CP91" s="108"/>
      <c r="CQ91" s="108"/>
      <c r="CR91" s="108"/>
      <c r="CS91" s="108"/>
      <c r="CT91" s="108"/>
      <c r="CU91" s="108"/>
      <c r="CV91" s="108"/>
      <c r="CW91" s="108"/>
      <c r="CX91" s="108"/>
      <c r="CY91" s="108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s="36" customFormat="1" hidden="1" x14ac:dyDescent="0.25">
      <c r="A92" s="33"/>
      <c r="B92" s="493"/>
      <c r="C92" s="493"/>
      <c r="D92" s="493"/>
      <c r="E92" s="493"/>
      <c r="F92" s="493"/>
      <c r="G92" s="493"/>
      <c r="H92" s="493"/>
      <c r="I92" s="493"/>
      <c r="J92" s="493"/>
      <c r="K92" s="493"/>
      <c r="L92" s="493"/>
      <c r="M92" s="493"/>
      <c r="N92" s="493"/>
      <c r="O92" s="493"/>
      <c r="P92" s="493"/>
      <c r="Q92" s="493"/>
      <c r="R92" s="493"/>
      <c r="S92" s="493"/>
      <c r="T92" s="493"/>
      <c r="U92" s="493"/>
      <c r="V92" s="493"/>
      <c r="W92" s="493"/>
      <c r="X92" s="493"/>
      <c r="Y92" s="493"/>
      <c r="Z92" s="493"/>
      <c r="AA92" s="493"/>
      <c r="AB92" s="493"/>
      <c r="AC92" s="493"/>
      <c r="AD92" s="493"/>
      <c r="AE92" s="493"/>
      <c r="AF92" s="493"/>
      <c r="AG92" s="493"/>
      <c r="AH92" s="493"/>
      <c r="AI92" s="60"/>
      <c r="AJ92" s="144" t="str">
        <f t="shared" si="7"/>
        <v>Riadok bude skrytý.</v>
      </c>
      <c r="AK92" s="145" t="s">
        <v>207</v>
      </c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87">
        <v>1</v>
      </c>
      <c r="BF92" s="51">
        <f>+IF(B92="",0,1)</f>
        <v>0</v>
      </c>
      <c r="BG92" s="51"/>
      <c r="BH92" s="51">
        <f t="shared" si="8"/>
        <v>1</v>
      </c>
      <c r="BI92" s="89">
        <f t="shared" si="10"/>
        <v>0</v>
      </c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108"/>
      <c r="BY92" s="108"/>
      <c r="BZ92" s="108"/>
      <c r="CA92" s="113">
        <f>SI!BY92</f>
        <v>996</v>
      </c>
      <c r="CB92" s="113"/>
      <c r="CC92" s="113"/>
      <c r="CD92" s="113"/>
      <c r="CE92" s="113"/>
      <c r="CF92" s="113"/>
      <c r="CG92" s="113"/>
      <c r="CH92" s="140">
        <f>SI!BZ92</f>
        <v>0</v>
      </c>
      <c r="CI92" s="108"/>
      <c r="CJ92" s="108"/>
      <c r="CK92" s="108"/>
      <c r="CL92" s="108"/>
      <c r="CM92" s="108"/>
      <c r="CN92" s="108"/>
      <c r="CO92" s="108"/>
      <c r="CP92" s="108"/>
      <c r="CQ92" s="108"/>
      <c r="CR92" s="108"/>
      <c r="CS92" s="108"/>
      <c r="CT92" s="108"/>
      <c r="CU92" s="108"/>
      <c r="CV92" s="108"/>
      <c r="CW92" s="108"/>
      <c r="CX92" s="108"/>
      <c r="CY92" s="108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</row>
    <row r="93" spans="1:253" s="36" customFormat="1" x14ac:dyDescent="0.25">
      <c r="A93" s="33"/>
      <c r="B93" s="493" t="s">
        <v>635</v>
      </c>
      <c r="C93" s="493"/>
      <c r="D93" s="493"/>
      <c r="E93" s="493"/>
      <c r="F93" s="493"/>
      <c r="G93" s="493"/>
      <c r="H93" s="493"/>
      <c r="I93" s="493"/>
      <c r="J93" s="493"/>
      <c r="K93" s="493"/>
      <c r="L93" s="493"/>
      <c r="M93" s="493"/>
      <c r="N93" s="493"/>
      <c r="O93" s="493"/>
      <c r="P93" s="493"/>
      <c r="Q93" s="493"/>
      <c r="R93" s="493"/>
      <c r="S93" s="493"/>
      <c r="T93" s="493"/>
      <c r="U93" s="493"/>
      <c r="V93" s="493"/>
      <c r="W93" s="493"/>
      <c r="X93" s="493"/>
      <c r="Y93" s="493"/>
      <c r="Z93" s="493"/>
      <c r="AA93" s="493"/>
      <c r="AB93" s="493"/>
      <c r="AC93" s="493"/>
      <c r="AD93" s="493"/>
      <c r="AE93" s="493"/>
      <c r="AF93" s="493"/>
      <c r="AG93" s="493"/>
      <c r="AH93" s="493"/>
      <c r="AI93" s="60"/>
      <c r="AJ93" s="144" t="str">
        <f t="shared" si="7"/>
        <v>Riadok bude vidieť.</v>
      </c>
      <c r="AK93" s="145" t="s">
        <v>207</v>
      </c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87">
        <v>1</v>
      </c>
      <c r="BF93" s="51">
        <f t="shared" ref="BF93:BF107" si="11">+IF(B93="",0,1)</f>
        <v>1</v>
      </c>
      <c r="BG93" s="51"/>
      <c r="BH93" s="51">
        <f t="shared" si="8"/>
        <v>1</v>
      </c>
      <c r="BI93" s="89">
        <f t="shared" si="10"/>
        <v>1</v>
      </c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108"/>
      <c r="BY93" s="108"/>
      <c r="BZ93" s="108"/>
      <c r="CA93" s="113">
        <f>SI!BY93</f>
        <v>29</v>
      </c>
      <c r="CB93" s="113"/>
      <c r="CC93" s="113"/>
      <c r="CD93" s="113"/>
      <c r="CE93" s="113"/>
      <c r="CF93" s="113"/>
      <c r="CG93" s="113"/>
      <c r="CH93" s="140">
        <f>SI!BZ93</f>
        <v>0</v>
      </c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s="36" customFormat="1" x14ac:dyDescent="0.25">
      <c r="A94" s="33"/>
      <c r="B94" s="493" t="s">
        <v>636</v>
      </c>
      <c r="C94" s="493"/>
      <c r="D94" s="493"/>
      <c r="E94" s="493"/>
      <c r="F94" s="493"/>
      <c r="G94" s="493"/>
      <c r="H94" s="493"/>
      <c r="I94" s="493"/>
      <c r="J94" s="493"/>
      <c r="K94" s="493"/>
      <c r="L94" s="493"/>
      <c r="M94" s="493"/>
      <c r="N94" s="493"/>
      <c r="O94" s="493"/>
      <c r="P94" s="493"/>
      <c r="Q94" s="493"/>
      <c r="R94" s="493"/>
      <c r="S94" s="493"/>
      <c r="T94" s="493"/>
      <c r="U94" s="493"/>
      <c r="V94" s="493"/>
      <c r="W94" s="493"/>
      <c r="X94" s="493"/>
      <c r="Y94" s="493"/>
      <c r="Z94" s="493"/>
      <c r="AA94" s="493"/>
      <c r="AB94" s="493"/>
      <c r="AC94" s="493"/>
      <c r="AD94" s="493"/>
      <c r="AE94" s="493"/>
      <c r="AF94" s="493"/>
      <c r="AG94" s="493"/>
      <c r="AH94" s="493"/>
      <c r="AI94" s="60"/>
      <c r="AJ94" s="144" t="str">
        <f t="shared" si="7"/>
        <v>Riadok bude vidieť.</v>
      </c>
      <c r="AK94" s="145" t="s">
        <v>207</v>
      </c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87">
        <v>1</v>
      </c>
      <c r="BF94" s="51">
        <f t="shared" si="11"/>
        <v>1</v>
      </c>
      <c r="BG94" s="51"/>
      <c r="BH94" s="51">
        <f t="shared" si="8"/>
        <v>1</v>
      </c>
      <c r="BI94" s="89">
        <f t="shared" si="10"/>
        <v>1</v>
      </c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108"/>
      <c r="BY94" s="108"/>
      <c r="BZ94" s="108"/>
      <c r="CA94" s="113">
        <f>SI!BY94</f>
        <v>16</v>
      </c>
      <c r="CB94" s="113"/>
      <c r="CC94" s="113"/>
      <c r="CD94" s="113"/>
      <c r="CE94" s="113"/>
      <c r="CF94" s="113"/>
      <c r="CG94" s="113"/>
      <c r="CH94" s="140">
        <f>SI!BZ94</f>
        <v>0</v>
      </c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s="36" customFormat="1" x14ac:dyDescent="0.25">
      <c r="A95" s="33"/>
      <c r="B95" s="493" t="s">
        <v>637</v>
      </c>
      <c r="C95" s="493"/>
      <c r="D95" s="493"/>
      <c r="E95" s="493"/>
      <c r="F95" s="493"/>
      <c r="G95" s="493"/>
      <c r="H95" s="493"/>
      <c r="I95" s="493"/>
      <c r="J95" s="493"/>
      <c r="K95" s="493"/>
      <c r="L95" s="493"/>
      <c r="M95" s="493"/>
      <c r="N95" s="493"/>
      <c r="O95" s="493"/>
      <c r="P95" s="493"/>
      <c r="Q95" s="493"/>
      <c r="R95" s="493"/>
      <c r="S95" s="493"/>
      <c r="T95" s="493"/>
      <c r="U95" s="493"/>
      <c r="V95" s="493"/>
      <c r="W95" s="493"/>
      <c r="X95" s="493"/>
      <c r="Y95" s="493"/>
      <c r="Z95" s="493"/>
      <c r="AA95" s="493"/>
      <c r="AB95" s="493"/>
      <c r="AC95" s="493"/>
      <c r="AD95" s="493"/>
      <c r="AE95" s="493"/>
      <c r="AF95" s="493"/>
      <c r="AG95" s="493"/>
      <c r="AH95" s="493"/>
      <c r="AI95" s="60"/>
      <c r="AJ95" s="144" t="str">
        <f t="shared" si="7"/>
        <v>Riadok bude vidieť.</v>
      </c>
      <c r="AK95" s="145" t="s">
        <v>207</v>
      </c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87">
        <v>1</v>
      </c>
      <c r="BF95" s="51">
        <f t="shared" si="11"/>
        <v>1</v>
      </c>
      <c r="BG95" s="51"/>
      <c r="BH95" s="51">
        <f t="shared" si="8"/>
        <v>1</v>
      </c>
      <c r="BI95" s="89">
        <f t="shared" si="10"/>
        <v>1</v>
      </c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108"/>
      <c r="BY95" s="108"/>
      <c r="BZ95" s="108"/>
      <c r="CA95" s="113">
        <f>SI!BY95</f>
        <v>130</v>
      </c>
      <c r="CB95" s="113"/>
      <c r="CC95" s="113"/>
      <c r="CD95" s="113"/>
      <c r="CE95" s="113"/>
      <c r="CF95" s="113"/>
      <c r="CG95" s="113"/>
      <c r="CH95" s="140">
        <f>SI!BZ95</f>
        <v>0</v>
      </c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s="36" customFormat="1" x14ac:dyDescent="0.25">
      <c r="A96" s="33"/>
      <c r="B96" s="493" t="s">
        <v>568</v>
      </c>
      <c r="C96" s="493"/>
      <c r="D96" s="493"/>
      <c r="E96" s="493"/>
      <c r="F96" s="493"/>
      <c r="G96" s="493"/>
      <c r="H96" s="493"/>
      <c r="I96" s="493"/>
      <c r="J96" s="493"/>
      <c r="K96" s="493"/>
      <c r="L96" s="493"/>
      <c r="M96" s="493"/>
      <c r="N96" s="493"/>
      <c r="O96" s="493"/>
      <c r="P96" s="493"/>
      <c r="Q96" s="493"/>
      <c r="R96" s="493"/>
      <c r="S96" s="493"/>
      <c r="T96" s="493"/>
      <c r="U96" s="493"/>
      <c r="V96" s="493"/>
      <c r="W96" s="493"/>
      <c r="X96" s="493"/>
      <c r="Y96" s="493"/>
      <c r="Z96" s="493"/>
      <c r="AA96" s="493"/>
      <c r="AB96" s="493"/>
      <c r="AC96" s="493"/>
      <c r="AD96" s="493"/>
      <c r="AE96" s="493"/>
      <c r="AF96" s="493"/>
      <c r="AG96" s="493"/>
      <c r="AH96" s="493"/>
      <c r="AI96" s="60"/>
      <c r="AJ96" s="144" t="str">
        <f t="shared" si="7"/>
        <v>Riadok bude vidieť.</v>
      </c>
      <c r="AK96" s="145" t="s">
        <v>207</v>
      </c>
      <c r="AL96" s="2"/>
      <c r="AM96" s="2"/>
      <c r="AN96" s="21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87">
        <v>1</v>
      </c>
      <c r="BF96" s="51">
        <f t="shared" si="11"/>
        <v>1</v>
      </c>
      <c r="BG96" s="51"/>
      <c r="BH96" s="51">
        <f t="shared" si="8"/>
        <v>1</v>
      </c>
      <c r="BI96" s="89">
        <f t="shared" si="10"/>
        <v>1</v>
      </c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108"/>
      <c r="BY96" s="108"/>
      <c r="BZ96" s="108"/>
      <c r="CA96" s="113">
        <f>SI!BY96</f>
        <v>455</v>
      </c>
      <c r="CB96" s="113"/>
      <c r="CC96" s="113"/>
      <c r="CD96" s="113"/>
      <c r="CE96" s="113"/>
      <c r="CF96" s="113"/>
      <c r="CG96" s="113"/>
      <c r="CH96" s="140">
        <f>SI!BZ96</f>
        <v>0</v>
      </c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s="36" customFormat="1" x14ac:dyDescent="0.25">
      <c r="A97" s="33"/>
      <c r="B97" s="493" t="s">
        <v>569</v>
      </c>
      <c r="C97" s="493"/>
      <c r="D97" s="493"/>
      <c r="E97" s="493"/>
      <c r="F97" s="493"/>
      <c r="G97" s="493"/>
      <c r="H97" s="493"/>
      <c r="I97" s="493"/>
      <c r="J97" s="493"/>
      <c r="K97" s="493"/>
      <c r="L97" s="493"/>
      <c r="M97" s="493"/>
      <c r="N97" s="493"/>
      <c r="O97" s="493"/>
      <c r="P97" s="493"/>
      <c r="Q97" s="493"/>
      <c r="R97" s="493"/>
      <c r="S97" s="493"/>
      <c r="T97" s="493"/>
      <c r="U97" s="493"/>
      <c r="V97" s="493"/>
      <c r="W97" s="493"/>
      <c r="X97" s="493"/>
      <c r="Y97" s="493"/>
      <c r="Z97" s="493"/>
      <c r="AA97" s="493"/>
      <c r="AB97" s="493"/>
      <c r="AC97" s="493"/>
      <c r="AD97" s="493"/>
      <c r="AE97" s="493"/>
      <c r="AF97" s="493"/>
      <c r="AG97" s="493"/>
      <c r="AH97" s="493"/>
      <c r="AI97" s="60"/>
      <c r="AJ97" s="144" t="str">
        <f t="shared" si="7"/>
        <v>Riadok bude vidieť.</v>
      </c>
      <c r="AK97" s="145" t="s">
        <v>207</v>
      </c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87">
        <v>1</v>
      </c>
      <c r="BF97" s="51">
        <f t="shared" si="11"/>
        <v>1</v>
      </c>
      <c r="BG97" s="51"/>
      <c r="BH97" s="51">
        <f t="shared" si="8"/>
        <v>1</v>
      </c>
      <c r="BI97" s="89">
        <f t="shared" si="10"/>
        <v>1</v>
      </c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108"/>
      <c r="BY97" s="108"/>
      <c r="BZ97" s="108"/>
      <c r="CA97" s="113">
        <f>SI!BY97</f>
        <v>40</v>
      </c>
      <c r="CB97" s="113"/>
      <c r="CC97" s="113"/>
      <c r="CD97" s="113"/>
      <c r="CE97" s="113"/>
      <c r="CF97" s="113"/>
      <c r="CG97" s="113"/>
      <c r="CH97" s="140">
        <f>SI!BZ97</f>
        <v>0</v>
      </c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</row>
    <row r="98" spans="1:253" s="36" customFormat="1" x14ac:dyDescent="0.25">
      <c r="A98" s="33"/>
      <c r="B98" s="493" t="s">
        <v>570</v>
      </c>
      <c r="C98" s="493"/>
      <c r="D98" s="493"/>
      <c r="E98" s="493"/>
      <c r="F98" s="493"/>
      <c r="G98" s="493"/>
      <c r="H98" s="493"/>
      <c r="I98" s="493"/>
      <c r="J98" s="493"/>
      <c r="K98" s="493"/>
      <c r="L98" s="493"/>
      <c r="M98" s="493"/>
      <c r="N98" s="493"/>
      <c r="O98" s="493"/>
      <c r="P98" s="493"/>
      <c r="Q98" s="493"/>
      <c r="R98" s="493"/>
      <c r="S98" s="493"/>
      <c r="T98" s="493"/>
      <c r="U98" s="493"/>
      <c r="V98" s="493"/>
      <c r="W98" s="493"/>
      <c r="X98" s="493"/>
      <c r="Y98" s="493"/>
      <c r="Z98" s="493"/>
      <c r="AA98" s="493"/>
      <c r="AB98" s="493"/>
      <c r="AC98" s="493"/>
      <c r="AD98" s="493"/>
      <c r="AE98" s="493"/>
      <c r="AF98" s="493"/>
      <c r="AG98" s="493"/>
      <c r="AH98" s="493"/>
      <c r="AI98" s="60"/>
      <c r="AJ98" s="144" t="str">
        <f t="shared" si="7"/>
        <v>Riadok bude vidieť.</v>
      </c>
      <c r="AK98" s="145" t="s">
        <v>207</v>
      </c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87">
        <v>1</v>
      </c>
      <c r="BF98" s="51">
        <f t="shared" si="11"/>
        <v>1</v>
      </c>
      <c r="BG98" s="51"/>
      <c r="BH98" s="51">
        <f t="shared" si="8"/>
        <v>1</v>
      </c>
      <c r="BI98" s="89">
        <f t="shared" si="10"/>
        <v>1</v>
      </c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108"/>
      <c r="BY98" s="108"/>
      <c r="BZ98" s="108"/>
      <c r="CA98" s="113">
        <f>SI!BY98</f>
        <v>161</v>
      </c>
      <c r="CB98" s="113"/>
      <c r="CC98" s="113"/>
      <c r="CD98" s="113"/>
      <c r="CE98" s="113"/>
      <c r="CF98" s="113"/>
      <c r="CG98" s="113"/>
      <c r="CH98" s="140">
        <f>SI!BZ98</f>
        <v>0</v>
      </c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s="36" customFormat="1" hidden="1" x14ac:dyDescent="0.25">
      <c r="A99" s="33"/>
      <c r="B99" s="493"/>
      <c r="C99" s="493"/>
      <c r="D99" s="493"/>
      <c r="E99" s="493"/>
      <c r="F99" s="493"/>
      <c r="G99" s="493"/>
      <c r="H99" s="493"/>
      <c r="I99" s="493"/>
      <c r="J99" s="493"/>
      <c r="K99" s="493"/>
      <c r="L99" s="493"/>
      <c r="M99" s="493"/>
      <c r="N99" s="493"/>
      <c r="O99" s="493"/>
      <c r="P99" s="493"/>
      <c r="Q99" s="493"/>
      <c r="R99" s="493"/>
      <c r="S99" s="493"/>
      <c r="T99" s="493"/>
      <c r="U99" s="493"/>
      <c r="V99" s="493"/>
      <c r="W99" s="493"/>
      <c r="X99" s="493"/>
      <c r="Y99" s="493"/>
      <c r="Z99" s="493"/>
      <c r="AA99" s="493"/>
      <c r="AB99" s="493"/>
      <c r="AC99" s="493"/>
      <c r="AD99" s="493"/>
      <c r="AE99" s="493"/>
      <c r="AF99" s="493"/>
      <c r="AG99" s="493"/>
      <c r="AH99" s="493"/>
      <c r="AI99" s="60"/>
      <c r="AJ99" s="144" t="str">
        <f t="shared" si="7"/>
        <v>Riadok bude skrytý.</v>
      </c>
      <c r="AK99" s="145" t="s">
        <v>207</v>
      </c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87">
        <v>1</v>
      </c>
      <c r="BF99" s="51">
        <f t="shared" si="11"/>
        <v>0</v>
      </c>
      <c r="BG99" s="51"/>
      <c r="BH99" s="51">
        <f t="shared" si="8"/>
        <v>1</v>
      </c>
      <c r="BI99" s="89">
        <f t="shared" si="10"/>
        <v>0</v>
      </c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108"/>
      <c r="BY99" s="108"/>
      <c r="BZ99" s="108"/>
      <c r="CA99" s="113">
        <f>SI!BY99</f>
        <v>622</v>
      </c>
      <c r="CB99" s="113"/>
      <c r="CC99" s="113"/>
      <c r="CD99" s="113"/>
      <c r="CE99" s="113"/>
      <c r="CF99" s="113"/>
      <c r="CG99" s="113"/>
      <c r="CH99" s="140">
        <f>SI!BZ99</f>
        <v>0</v>
      </c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s="36" customFormat="1" hidden="1" x14ac:dyDescent="0.25">
      <c r="A100" s="33"/>
      <c r="B100" s="493"/>
      <c r="C100" s="493"/>
      <c r="D100" s="493"/>
      <c r="E100" s="493"/>
      <c r="F100" s="493"/>
      <c r="G100" s="493"/>
      <c r="H100" s="493"/>
      <c r="I100" s="493"/>
      <c r="J100" s="493"/>
      <c r="K100" s="493"/>
      <c r="L100" s="493"/>
      <c r="M100" s="493"/>
      <c r="N100" s="493"/>
      <c r="O100" s="493"/>
      <c r="P100" s="493"/>
      <c r="Q100" s="493"/>
      <c r="R100" s="493"/>
      <c r="S100" s="493"/>
      <c r="T100" s="493"/>
      <c r="U100" s="493"/>
      <c r="V100" s="493"/>
      <c r="W100" s="493"/>
      <c r="X100" s="493"/>
      <c r="Y100" s="493"/>
      <c r="Z100" s="493"/>
      <c r="AA100" s="493"/>
      <c r="AB100" s="493"/>
      <c r="AC100" s="493"/>
      <c r="AD100" s="493"/>
      <c r="AE100" s="493"/>
      <c r="AF100" s="493"/>
      <c r="AG100" s="493"/>
      <c r="AH100" s="493"/>
      <c r="AI100" s="60"/>
      <c r="AJ100" s="144" t="str">
        <f t="shared" si="7"/>
        <v>Riadok bude skrytý.</v>
      </c>
      <c r="AK100" s="145" t="s">
        <v>207</v>
      </c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87">
        <v>1</v>
      </c>
      <c r="BF100" s="51">
        <f t="shared" si="11"/>
        <v>0</v>
      </c>
      <c r="BG100" s="51"/>
      <c r="BH100" s="51">
        <f t="shared" si="8"/>
        <v>1</v>
      </c>
      <c r="BI100" s="89">
        <f t="shared" si="10"/>
        <v>0</v>
      </c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108"/>
      <c r="BY100" s="108"/>
      <c r="BZ100" s="108"/>
      <c r="CA100" s="113">
        <f>SI!BY100</f>
        <v>166</v>
      </c>
      <c r="CB100" s="113"/>
      <c r="CC100" s="113"/>
      <c r="CD100" s="113"/>
      <c r="CE100" s="113"/>
      <c r="CF100" s="113"/>
      <c r="CG100" s="113"/>
      <c r="CH100" s="140">
        <f>SI!BZ100</f>
        <v>0</v>
      </c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s="36" customFormat="1" hidden="1" x14ac:dyDescent="0.25">
      <c r="A101" s="33"/>
      <c r="B101" s="493"/>
      <c r="C101" s="493"/>
      <c r="D101" s="493"/>
      <c r="E101" s="493"/>
      <c r="F101" s="493"/>
      <c r="G101" s="493"/>
      <c r="H101" s="493"/>
      <c r="I101" s="493"/>
      <c r="J101" s="493"/>
      <c r="K101" s="493"/>
      <c r="L101" s="493"/>
      <c r="M101" s="493"/>
      <c r="N101" s="493"/>
      <c r="O101" s="493"/>
      <c r="P101" s="493"/>
      <c r="Q101" s="493"/>
      <c r="R101" s="493"/>
      <c r="S101" s="493"/>
      <c r="T101" s="493"/>
      <c r="U101" s="493"/>
      <c r="V101" s="493"/>
      <c r="W101" s="493"/>
      <c r="X101" s="493"/>
      <c r="Y101" s="493"/>
      <c r="Z101" s="493"/>
      <c r="AA101" s="493"/>
      <c r="AB101" s="493"/>
      <c r="AC101" s="493"/>
      <c r="AD101" s="493"/>
      <c r="AE101" s="493"/>
      <c r="AF101" s="493"/>
      <c r="AG101" s="493"/>
      <c r="AH101" s="493"/>
      <c r="AI101" s="60"/>
      <c r="AJ101" s="144" t="str">
        <f t="shared" si="7"/>
        <v>Riadok bude skrytý.</v>
      </c>
      <c r="AK101" s="145" t="s">
        <v>207</v>
      </c>
      <c r="AL101" s="2"/>
      <c r="AM101" s="2"/>
      <c r="AN101" s="21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87">
        <v>1</v>
      </c>
      <c r="BF101" s="51">
        <f t="shared" si="11"/>
        <v>0</v>
      </c>
      <c r="BG101" s="51"/>
      <c r="BH101" s="51">
        <f t="shared" si="8"/>
        <v>1</v>
      </c>
      <c r="BI101" s="89">
        <f t="shared" si="10"/>
        <v>0</v>
      </c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108"/>
      <c r="BY101" s="108"/>
      <c r="BZ101" s="108"/>
      <c r="CA101" s="113">
        <f>SI!BY101</f>
        <v>91</v>
      </c>
      <c r="CB101" s="113"/>
      <c r="CC101" s="113"/>
      <c r="CD101" s="113"/>
      <c r="CE101" s="113"/>
      <c r="CF101" s="113"/>
      <c r="CG101" s="113"/>
      <c r="CH101" s="140">
        <f>SI!BZ101</f>
        <v>0</v>
      </c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s="36" customFormat="1" hidden="1" x14ac:dyDescent="0.25">
      <c r="A102" s="33"/>
      <c r="B102" s="493"/>
      <c r="C102" s="493"/>
      <c r="D102" s="493"/>
      <c r="E102" s="493"/>
      <c r="F102" s="493"/>
      <c r="G102" s="493"/>
      <c r="H102" s="493"/>
      <c r="I102" s="493"/>
      <c r="J102" s="493"/>
      <c r="K102" s="493"/>
      <c r="L102" s="493"/>
      <c r="M102" s="493"/>
      <c r="N102" s="493"/>
      <c r="O102" s="493"/>
      <c r="P102" s="493"/>
      <c r="Q102" s="493"/>
      <c r="R102" s="493"/>
      <c r="S102" s="493"/>
      <c r="T102" s="493"/>
      <c r="U102" s="493"/>
      <c r="V102" s="493"/>
      <c r="W102" s="493"/>
      <c r="X102" s="493"/>
      <c r="Y102" s="493"/>
      <c r="Z102" s="493"/>
      <c r="AA102" s="493"/>
      <c r="AB102" s="493"/>
      <c r="AC102" s="493"/>
      <c r="AD102" s="493"/>
      <c r="AE102" s="493"/>
      <c r="AF102" s="493"/>
      <c r="AG102" s="493"/>
      <c r="AH102" s="493"/>
      <c r="AI102" s="60"/>
      <c r="AJ102" s="144" t="str">
        <f t="shared" si="7"/>
        <v>Riadok bude skrytý.</v>
      </c>
      <c r="AK102" s="145" t="s">
        <v>207</v>
      </c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87">
        <v>1</v>
      </c>
      <c r="BF102" s="51">
        <f t="shared" si="11"/>
        <v>0</v>
      </c>
      <c r="BG102" s="51"/>
      <c r="BH102" s="51">
        <f t="shared" si="8"/>
        <v>1</v>
      </c>
      <c r="BI102" s="89">
        <f t="shared" si="10"/>
        <v>0</v>
      </c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108"/>
      <c r="BY102" s="108"/>
      <c r="BZ102" s="108"/>
      <c r="CA102" s="113">
        <f>SI!BY102</f>
        <v>198</v>
      </c>
      <c r="CB102" s="113"/>
      <c r="CC102" s="113"/>
      <c r="CD102" s="113"/>
      <c r="CE102" s="113"/>
      <c r="CF102" s="113"/>
      <c r="CG102" s="113"/>
      <c r="CH102" s="140">
        <f>SI!BZ102</f>
        <v>0</v>
      </c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s="36" customFormat="1" hidden="1" x14ac:dyDescent="0.25">
      <c r="A103" s="33"/>
      <c r="B103" s="493"/>
      <c r="C103" s="493"/>
      <c r="D103" s="493"/>
      <c r="E103" s="493"/>
      <c r="F103" s="493"/>
      <c r="G103" s="493"/>
      <c r="H103" s="493"/>
      <c r="I103" s="493"/>
      <c r="J103" s="493"/>
      <c r="K103" s="493"/>
      <c r="L103" s="493"/>
      <c r="M103" s="493"/>
      <c r="N103" s="493"/>
      <c r="O103" s="493"/>
      <c r="P103" s="493"/>
      <c r="Q103" s="493"/>
      <c r="R103" s="493"/>
      <c r="S103" s="493"/>
      <c r="T103" s="493"/>
      <c r="U103" s="493"/>
      <c r="V103" s="493"/>
      <c r="W103" s="493"/>
      <c r="X103" s="493"/>
      <c r="Y103" s="493"/>
      <c r="Z103" s="493"/>
      <c r="AA103" s="493"/>
      <c r="AB103" s="493"/>
      <c r="AC103" s="493"/>
      <c r="AD103" s="493"/>
      <c r="AE103" s="493"/>
      <c r="AF103" s="493"/>
      <c r="AG103" s="493"/>
      <c r="AH103" s="493"/>
      <c r="AI103" s="60"/>
      <c r="AJ103" s="144" t="str">
        <f t="shared" si="7"/>
        <v>Riadok bude skrytý.</v>
      </c>
      <c r="AK103" s="145" t="s">
        <v>207</v>
      </c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87">
        <v>1</v>
      </c>
      <c r="BF103" s="51">
        <f t="shared" si="11"/>
        <v>0</v>
      </c>
      <c r="BG103" s="51"/>
      <c r="BH103" s="51">
        <f t="shared" si="8"/>
        <v>1</v>
      </c>
      <c r="BI103" s="89">
        <f t="shared" si="10"/>
        <v>0</v>
      </c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108"/>
      <c r="BY103" s="108"/>
      <c r="BZ103" s="108"/>
      <c r="CA103" s="113">
        <f>SI!BY103</f>
        <v>350</v>
      </c>
      <c r="CB103" s="113"/>
      <c r="CC103" s="113"/>
      <c r="CD103" s="113"/>
      <c r="CE103" s="113"/>
      <c r="CF103" s="113"/>
      <c r="CG103" s="113"/>
      <c r="CH103" s="140">
        <f>SI!BZ103</f>
        <v>0</v>
      </c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  <row r="104" spans="1:253" s="36" customFormat="1" hidden="1" x14ac:dyDescent="0.25">
      <c r="A104" s="33"/>
      <c r="B104" s="493"/>
      <c r="C104" s="493"/>
      <c r="D104" s="493"/>
      <c r="E104" s="493"/>
      <c r="F104" s="493"/>
      <c r="G104" s="493"/>
      <c r="H104" s="493"/>
      <c r="I104" s="493"/>
      <c r="J104" s="493"/>
      <c r="K104" s="493"/>
      <c r="L104" s="493"/>
      <c r="M104" s="493"/>
      <c r="N104" s="493"/>
      <c r="O104" s="493"/>
      <c r="P104" s="493"/>
      <c r="Q104" s="493"/>
      <c r="R104" s="493"/>
      <c r="S104" s="493"/>
      <c r="T104" s="493"/>
      <c r="U104" s="493"/>
      <c r="V104" s="493"/>
      <c r="W104" s="493"/>
      <c r="X104" s="493"/>
      <c r="Y104" s="493"/>
      <c r="Z104" s="493"/>
      <c r="AA104" s="493"/>
      <c r="AB104" s="493"/>
      <c r="AC104" s="493"/>
      <c r="AD104" s="493"/>
      <c r="AE104" s="493"/>
      <c r="AF104" s="493"/>
      <c r="AG104" s="493"/>
      <c r="AH104" s="493"/>
      <c r="AI104" s="60"/>
      <c r="AJ104" s="144" t="str">
        <f t="shared" si="7"/>
        <v>Riadok bude skrytý.</v>
      </c>
      <c r="AK104" s="145" t="s">
        <v>207</v>
      </c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87">
        <v>1</v>
      </c>
      <c r="BF104" s="51">
        <f t="shared" si="11"/>
        <v>0</v>
      </c>
      <c r="BG104" s="51"/>
      <c r="BH104" s="51">
        <f t="shared" si="8"/>
        <v>1</v>
      </c>
      <c r="BI104" s="89">
        <f t="shared" si="10"/>
        <v>0</v>
      </c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108"/>
      <c r="BY104" s="108"/>
      <c r="BZ104" s="108"/>
      <c r="CA104" s="113">
        <f>SI!BY104</f>
        <v>29</v>
      </c>
      <c r="CB104" s="113"/>
      <c r="CC104" s="113"/>
      <c r="CD104" s="113"/>
      <c r="CE104" s="113"/>
      <c r="CF104" s="113"/>
      <c r="CG104" s="113"/>
      <c r="CH104" s="140">
        <f>SI!BZ104</f>
        <v>0</v>
      </c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</row>
    <row r="105" spans="1:253" s="36" customFormat="1" hidden="1" x14ac:dyDescent="0.25">
      <c r="A105" s="33"/>
      <c r="B105" s="493"/>
      <c r="C105" s="493"/>
      <c r="D105" s="493"/>
      <c r="E105" s="493"/>
      <c r="F105" s="493"/>
      <c r="G105" s="493"/>
      <c r="H105" s="493"/>
      <c r="I105" s="493"/>
      <c r="J105" s="493"/>
      <c r="K105" s="493"/>
      <c r="L105" s="493"/>
      <c r="M105" s="493"/>
      <c r="N105" s="493"/>
      <c r="O105" s="493"/>
      <c r="P105" s="493"/>
      <c r="Q105" s="493"/>
      <c r="R105" s="493"/>
      <c r="S105" s="493"/>
      <c r="T105" s="493"/>
      <c r="U105" s="493"/>
      <c r="V105" s="493"/>
      <c r="W105" s="493"/>
      <c r="X105" s="493"/>
      <c r="Y105" s="493"/>
      <c r="Z105" s="493"/>
      <c r="AA105" s="493"/>
      <c r="AB105" s="493"/>
      <c r="AC105" s="493"/>
      <c r="AD105" s="493"/>
      <c r="AE105" s="493"/>
      <c r="AF105" s="493"/>
      <c r="AG105" s="493"/>
      <c r="AH105" s="493"/>
      <c r="AI105" s="60"/>
      <c r="AJ105" s="144" t="str">
        <f t="shared" si="7"/>
        <v>Riadok bude skrytý.</v>
      </c>
      <c r="AK105" s="145" t="s">
        <v>207</v>
      </c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87">
        <v>1</v>
      </c>
      <c r="BF105" s="51">
        <f t="shared" si="11"/>
        <v>0</v>
      </c>
      <c r="BG105" s="51"/>
      <c r="BH105" s="51">
        <f t="shared" si="8"/>
        <v>1</v>
      </c>
      <c r="BI105" s="89">
        <f t="shared" si="10"/>
        <v>0</v>
      </c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108"/>
      <c r="BY105" s="108"/>
      <c r="BZ105" s="108"/>
      <c r="CA105" s="113">
        <f>SI!BY105</f>
        <v>29</v>
      </c>
      <c r="CB105" s="113"/>
      <c r="CC105" s="113"/>
      <c r="CD105" s="113"/>
      <c r="CE105" s="113"/>
      <c r="CF105" s="113"/>
      <c r="CG105" s="113"/>
      <c r="CH105" s="140">
        <f>SI!BZ105</f>
        <v>0</v>
      </c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</row>
    <row r="106" spans="1:253" s="36" customFormat="1" hidden="1" x14ac:dyDescent="0.25">
      <c r="A106" s="33"/>
      <c r="B106" s="493"/>
      <c r="C106" s="493"/>
      <c r="D106" s="493"/>
      <c r="E106" s="493"/>
      <c r="F106" s="493"/>
      <c r="G106" s="493"/>
      <c r="H106" s="493"/>
      <c r="I106" s="493"/>
      <c r="J106" s="493"/>
      <c r="K106" s="493"/>
      <c r="L106" s="493"/>
      <c r="M106" s="493"/>
      <c r="N106" s="493"/>
      <c r="O106" s="493"/>
      <c r="P106" s="493"/>
      <c r="Q106" s="493"/>
      <c r="R106" s="493"/>
      <c r="S106" s="493"/>
      <c r="T106" s="493"/>
      <c r="U106" s="493"/>
      <c r="V106" s="493"/>
      <c r="W106" s="493"/>
      <c r="X106" s="493"/>
      <c r="Y106" s="493"/>
      <c r="Z106" s="493"/>
      <c r="AA106" s="493"/>
      <c r="AB106" s="493"/>
      <c r="AC106" s="493"/>
      <c r="AD106" s="493"/>
      <c r="AE106" s="493"/>
      <c r="AF106" s="493"/>
      <c r="AG106" s="493"/>
      <c r="AH106" s="493"/>
      <c r="AI106" s="60"/>
      <c r="AJ106" s="144" t="str">
        <f t="shared" si="7"/>
        <v>Riadok bude skrytý.</v>
      </c>
      <c r="AK106" s="145" t="s">
        <v>207</v>
      </c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87">
        <v>1</v>
      </c>
      <c r="BF106" s="51">
        <f t="shared" si="11"/>
        <v>0</v>
      </c>
      <c r="BG106" s="51"/>
      <c r="BH106" s="51">
        <f t="shared" si="8"/>
        <v>1</v>
      </c>
      <c r="BI106" s="89">
        <f t="shared" si="10"/>
        <v>0</v>
      </c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108"/>
      <c r="BY106" s="108"/>
      <c r="BZ106" s="108"/>
      <c r="CA106" s="113">
        <f>SI!BY106</f>
        <v>180</v>
      </c>
      <c r="CB106" s="113"/>
      <c r="CC106" s="113"/>
      <c r="CD106" s="113"/>
      <c r="CE106" s="113"/>
      <c r="CF106" s="113"/>
      <c r="CG106" s="113"/>
      <c r="CH106" s="140">
        <f>SI!BZ106</f>
        <v>0</v>
      </c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</row>
    <row r="107" spans="1:253" s="36" customFormat="1" hidden="1" x14ac:dyDescent="0.25">
      <c r="A107" s="33"/>
      <c r="B107" s="493"/>
      <c r="C107" s="493"/>
      <c r="D107" s="493"/>
      <c r="E107" s="493"/>
      <c r="F107" s="493"/>
      <c r="G107" s="493"/>
      <c r="H107" s="493"/>
      <c r="I107" s="493"/>
      <c r="J107" s="493"/>
      <c r="K107" s="493"/>
      <c r="L107" s="493"/>
      <c r="M107" s="493"/>
      <c r="N107" s="493"/>
      <c r="O107" s="493"/>
      <c r="P107" s="493"/>
      <c r="Q107" s="493"/>
      <c r="R107" s="493"/>
      <c r="S107" s="493"/>
      <c r="T107" s="493"/>
      <c r="U107" s="493"/>
      <c r="V107" s="493"/>
      <c r="W107" s="493"/>
      <c r="X107" s="493"/>
      <c r="Y107" s="493"/>
      <c r="Z107" s="493"/>
      <c r="AA107" s="493"/>
      <c r="AB107" s="493"/>
      <c r="AC107" s="493"/>
      <c r="AD107" s="493"/>
      <c r="AE107" s="493"/>
      <c r="AF107" s="493"/>
      <c r="AG107" s="493"/>
      <c r="AH107" s="493"/>
      <c r="AI107" s="60"/>
      <c r="AJ107" s="144" t="str">
        <f t="shared" si="7"/>
        <v>Riadok bude skrytý.</v>
      </c>
      <c r="AK107" s="145" t="s">
        <v>207</v>
      </c>
      <c r="AL107" s="7" t="str">
        <f>+IF(F105="má","meno schváleného audítora, resp. spoločnosti","")</f>
        <v/>
      </c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87">
        <v>1</v>
      </c>
      <c r="BF107" s="51">
        <f t="shared" si="11"/>
        <v>0</v>
      </c>
      <c r="BG107" s="51"/>
      <c r="BH107" s="51">
        <f t="shared" si="8"/>
        <v>1</v>
      </c>
      <c r="BI107" s="89">
        <f t="shared" si="10"/>
        <v>0</v>
      </c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108"/>
      <c r="BY107" s="108"/>
      <c r="BZ107" s="108"/>
      <c r="CA107" s="113">
        <f>SI!BY107</f>
        <v>744</v>
      </c>
      <c r="CB107" s="113"/>
      <c r="CC107" s="113"/>
      <c r="CD107" s="113"/>
      <c r="CE107" s="113"/>
      <c r="CF107" s="113"/>
      <c r="CG107" s="113"/>
      <c r="CH107" s="140">
        <f>SI!BZ107</f>
        <v>0</v>
      </c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</row>
    <row r="108" spans="1:253" x14ac:dyDescent="0.25">
      <c r="A108" s="33"/>
      <c r="AI108" s="59"/>
      <c r="AJ108" s="144" t="str">
        <f t="shared" si="7"/>
        <v>Riadok bude vidieť.</v>
      </c>
      <c r="BE108" s="86">
        <v>1</v>
      </c>
      <c r="BH108" s="51">
        <f t="shared" ref="BH108:BH129" si="12">IF(AK108="",1,IF(AK108="Chcem skryť riadok.",0,1))</f>
        <v>1</v>
      </c>
      <c r="BI108" s="51">
        <f t="shared" ref="BI108:BI113" si="13">+IF(BE108+BF108+BG108=0,0,IF(BH108=0,0,1))</f>
        <v>1</v>
      </c>
      <c r="CA108" s="113">
        <f>SI!BY108</f>
        <v>178</v>
      </c>
      <c r="CH108" s="140">
        <f>SI!BZ108</f>
        <v>0</v>
      </c>
    </row>
    <row r="109" spans="1:253" x14ac:dyDescent="0.25">
      <c r="A109" s="33"/>
      <c r="B109" s="23" t="s">
        <v>20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1265" t="str">
        <f>SI!J10</f>
        <v>Paneurópska vysoká škola n.o.</v>
      </c>
      <c r="R109" s="1265"/>
      <c r="S109" s="1265"/>
      <c r="T109" s="1265"/>
      <c r="U109" s="1265"/>
      <c r="V109" s="1265"/>
      <c r="W109" s="1265"/>
      <c r="X109" s="1265"/>
      <c r="Y109" s="1265"/>
      <c r="Z109" s="1265"/>
      <c r="AA109" s="1265"/>
      <c r="AB109" s="1265"/>
      <c r="AC109" s="1265"/>
      <c r="AD109" s="1265"/>
      <c r="AE109" s="1265"/>
      <c r="AF109" s="1265"/>
      <c r="AG109" s="1265"/>
      <c r="AH109" s="1265"/>
      <c r="AI109" s="62" t="s">
        <v>168</v>
      </c>
      <c r="AJ109" s="144" t="str">
        <f t="shared" ref="AJ109:AJ129" si="14">+IF(BI109=0,"Riadok bude skrytý.","Riadok bude vidieť.")</f>
        <v>Riadok bude vidieť.</v>
      </c>
      <c r="BE109" s="86">
        <v>1</v>
      </c>
      <c r="BH109" s="51">
        <f t="shared" si="12"/>
        <v>1</v>
      </c>
      <c r="BI109" s="51">
        <f t="shared" si="13"/>
        <v>1</v>
      </c>
      <c r="CA109" s="113">
        <f>SI!BY109</f>
        <v>204</v>
      </c>
      <c r="CH109" s="140">
        <f>SI!BZ109</f>
        <v>0</v>
      </c>
    </row>
    <row r="110" spans="1:253" x14ac:dyDescent="0.25">
      <c r="A110" s="33"/>
      <c r="AI110" s="59"/>
      <c r="AJ110" s="144" t="str">
        <f t="shared" si="14"/>
        <v>Riadok bude vidieť.</v>
      </c>
      <c r="BE110" s="86">
        <v>1</v>
      </c>
      <c r="BH110" s="51">
        <f t="shared" si="12"/>
        <v>1</v>
      </c>
      <c r="BI110" s="51">
        <f t="shared" si="13"/>
        <v>1</v>
      </c>
      <c r="CA110" s="113">
        <f>SI!BY110</f>
        <v>107</v>
      </c>
      <c r="CH110" s="140">
        <f>SI!BZ110</f>
        <v>0</v>
      </c>
    </row>
    <row r="111" spans="1:253" x14ac:dyDescent="0.25">
      <c r="A111" s="33"/>
      <c r="B111" s="2" t="str">
        <f>+IF($J$27&lt;&gt;"",IF((CODE(MID($J$27,1,1)))*(GCD(121,132))*(IF(SI!EE111="",1,SI!EE111))+(LEN(SI!J13)+LEN(SI!J14))=CA111,"Informácie o členoch štatutárnych orgánov účtovnej jednotky sú uvedené v tabuľke: ","NEPOVOLENÉ POUŽITIE!"),"NEPOVOLENÉ POUŽITIE!")</f>
        <v xml:space="preserve">Informácie o členoch štatutárnych orgánov účtovnej jednotky sú uvedené v tabuľke: </v>
      </c>
      <c r="AI111" s="59"/>
      <c r="AJ111" s="144" t="str">
        <f t="shared" si="14"/>
        <v>Riadok bude vidieť.</v>
      </c>
      <c r="AK111" s="145" t="s">
        <v>207</v>
      </c>
      <c r="BE111" s="86">
        <v>1</v>
      </c>
      <c r="BH111" s="51">
        <f t="shared" si="12"/>
        <v>1</v>
      </c>
      <c r="BI111" s="51">
        <f t="shared" si="13"/>
        <v>1</v>
      </c>
      <c r="CA111" s="113">
        <f>SI!BY111</f>
        <v>16</v>
      </c>
      <c r="CH111" s="140">
        <f>SI!BZ111</f>
        <v>0</v>
      </c>
    </row>
    <row r="112" spans="1:253" x14ac:dyDescent="0.25">
      <c r="A112" s="33"/>
      <c r="AI112" s="59"/>
      <c r="AJ112" s="144" t="str">
        <f t="shared" si="14"/>
        <v>Riadok bude vidieť.</v>
      </c>
      <c r="AK112" s="145" t="s">
        <v>207</v>
      </c>
      <c r="BE112" s="86">
        <v>1</v>
      </c>
      <c r="BH112" s="51">
        <f t="shared" si="12"/>
        <v>1</v>
      </c>
      <c r="BI112" s="51">
        <f t="shared" si="13"/>
        <v>1</v>
      </c>
      <c r="CA112" s="113">
        <f>SI!BY112</f>
        <v>205</v>
      </c>
      <c r="CH112" s="140">
        <f>SI!BZ112</f>
        <v>0</v>
      </c>
    </row>
    <row r="113" spans="1:253" x14ac:dyDescent="0.25">
      <c r="A113" s="33"/>
      <c r="B113" s="1436" t="s">
        <v>278</v>
      </c>
      <c r="C113" s="1437"/>
      <c r="D113" s="1437"/>
      <c r="E113" s="1437"/>
      <c r="F113" s="1437"/>
      <c r="G113" s="1437"/>
      <c r="H113" s="1437"/>
      <c r="I113" s="1437"/>
      <c r="J113" s="1437"/>
      <c r="K113" s="1438" t="s">
        <v>486</v>
      </c>
      <c r="L113" s="1439"/>
      <c r="M113" s="1439"/>
      <c r="N113" s="1439"/>
      <c r="O113" s="1439"/>
      <c r="P113" s="1439"/>
      <c r="Q113" s="1439"/>
      <c r="R113" s="1439"/>
      <c r="S113" s="1439"/>
      <c r="T113" s="1439"/>
      <c r="U113" s="1439"/>
      <c r="V113" s="1439"/>
      <c r="W113" s="1439"/>
      <c r="X113" s="1440"/>
      <c r="Y113" s="1317" t="s">
        <v>15</v>
      </c>
      <c r="Z113" s="1317"/>
      <c r="AA113" s="1317"/>
      <c r="AB113" s="1317"/>
      <c r="AC113" s="1317"/>
      <c r="AD113" s="1316" t="s">
        <v>14</v>
      </c>
      <c r="AE113" s="1317"/>
      <c r="AF113" s="1317"/>
      <c r="AG113" s="1317"/>
      <c r="AH113" s="1318"/>
      <c r="AI113" s="59"/>
      <c r="AJ113" s="144" t="str">
        <f t="shared" si="14"/>
        <v>Riadok bude vidieť.</v>
      </c>
      <c r="AK113" s="145" t="s">
        <v>207</v>
      </c>
      <c r="BE113" s="86">
        <v>1</v>
      </c>
      <c r="BH113" s="51">
        <f t="shared" si="12"/>
        <v>1</v>
      </c>
      <c r="BI113" s="51">
        <f t="shared" si="13"/>
        <v>1</v>
      </c>
      <c r="CA113" s="113">
        <f>SI!BY113</f>
        <v>105</v>
      </c>
      <c r="CH113" s="140">
        <f>SI!BZ113</f>
        <v>0</v>
      </c>
    </row>
    <row r="114" spans="1:253" s="36" customFormat="1" x14ac:dyDescent="0.25">
      <c r="A114" s="33"/>
      <c r="B114" s="831" t="s">
        <v>566</v>
      </c>
      <c r="C114" s="832"/>
      <c r="D114" s="832"/>
      <c r="E114" s="832"/>
      <c r="F114" s="832"/>
      <c r="G114" s="832"/>
      <c r="H114" s="832"/>
      <c r="I114" s="832"/>
      <c r="J114" s="833"/>
      <c r="K114" s="1441" t="s">
        <v>561</v>
      </c>
      <c r="L114" s="1442"/>
      <c r="M114" s="1442"/>
      <c r="N114" s="1442"/>
      <c r="O114" s="1442"/>
      <c r="P114" s="1442"/>
      <c r="Q114" s="1442"/>
      <c r="R114" s="1442"/>
      <c r="S114" s="1442"/>
      <c r="T114" s="1442"/>
      <c r="U114" s="1442"/>
      <c r="V114" s="1442"/>
      <c r="W114" s="1442"/>
      <c r="X114" s="1443"/>
      <c r="Y114" s="1319">
        <v>41982</v>
      </c>
      <c r="Z114" s="1320"/>
      <c r="AA114" s="1320"/>
      <c r="AB114" s="1320"/>
      <c r="AC114" s="1321"/>
      <c r="AD114" s="1319"/>
      <c r="AE114" s="1320"/>
      <c r="AF114" s="1320"/>
      <c r="AG114" s="1320"/>
      <c r="AH114" s="1321"/>
      <c r="AI114" s="60"/>
      <c r="AJ114" s="144" t="str">
        <f t="shared" si="14"/>
        <v>Riadok bude vidieť.</v>
      </c>
      <c r="AK114" s="145" t="s">
        <v>207</v>
      </c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86">
        <v>1</v>
      </c>
      <c r="BF114" s="51">
        <f>+IF(B114="",0,1)</f>
        <v>1</v>
      </c>
      <c r="BG114" s="51"/>
      <c r="BH114" s="51">
        <f>IF(AK114="",1,IF(AK114="Chcem skryť riadok.",0,1))</f>
        <v>1</v>
      </c>
      <c r="BI114" s="89">
        <f>+IF(BE114*BF114=0,0,IF(BH114=0,0,1))</f>
        <v>1</v>
      </c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108"/>
      <c r="BY114" s="108"/>
      <c r="BZ114" s="108"/>
      <c r="CA114" s="113">
        <f>SI!BY114</f>
        <v>175</v>
      </c>
      <c r="CB114" s="113"/>
      <c r="CC114" s="113"/>
      <c r="CD114" s="113"/>
      <c r="CE114" s="113"/>
      <c r="CF114" s="113"/>
      <c r="CG114" s="113"/>
      <c r="CH114" s="140">
        <f>SI!BZ114</f>
        <v>0</v>
      </c>
      <c r="CI114" s="108"/>
      <c r="CJ114" s="108"/>
      <c r="CK114" s="108"/>
      <c r="CL114" s="108"/>
      <c r="CM114" s="108"/>
      <c r="CN114" s="108"/>
      <c r="CO114" s="108"/>
      <c r="CP114" s="108"/>
      <c r="CQ114" s="108"/>
      <c r="CR114" s="108"/>
      <c r="CS114" s="108"/>
      <c r="CT114" s="108"/>
      <c r="CU114" s="108"/>
      <c r="CV114" s="108"/>
      <c r="CW114" s="108"/>
      <c r="CX114" s="108"/>
      <c r="CY114" s="108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</row>
    <row r="115" spans="1:253" s="36" customFormat="1" hidden="1" x14ac:dyDescent="0.25">
      <c r="A115" s="33"/>
      <c r="B115" s="834"/>
      <c r="C115" s="835"/>
      <c r="D115" s="835"/>
      <c r="E115" s="835"/>
      <c r="F115" s="835"/>
      <c r="G115" s="835"/>
      <c r="H115" s="835"/>
      <c r="I115" s="835"/>
      <c r="J115" s="836"/>
      <c r="K115" s="840" t="s">
        <v>563</v>
      </c>
      <c r="L115" s="841"/>
      <c r="M115" s="841"/>
      <c r="N115" s="841"/>
      <c r="O115" s="841"/>
      <c r="P115" s="841"/>
      <c r="Q115" s="841"/>
      <c r="R115" s="841"/>
      <c r="S115" s="841"/>
      <c r="T115" s="841"/>
      <c r="U115" s="841"/>
      <c r="V115" s="841"/>
      <c r="W115" s="841"/>
      <c r="X115" s="842"/>
      <c r="Y115" s="849">
        <v>37907</v>
      </c>
      <c r="Z115" s="850"/>
      <c r="AA115" s="850"/>
      <c r="AB115" s="850"/>
      <c r="AC115" s="851"/>
      <c r="AD115" s="849"/>
      <c r="AE115" s="850"/>
      <c r="AF115" s="850"/>
      <c r="AG115" s="850"/>
      <c r="AH115" s="851"/>
      <c r="AI115" s="60"/>
      <c r="AJ115" s="144" t="str">
        <f t="shared" si="14"/>
        <v>Riadok bude skrytý.</v>
      </c>
      <c r="AK115" s="145" t="s">
        <v>207</v>
      </c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86">
        <v>1</v>
      </c>
      <c r="BF115" s="51">
        <f>+IF(B115="",0,1)</f>
        <v>0</v>
      </c>
      <c r="BG115" s="51"/>
      <c r="BH115" s="51">
        <f t="shared" si="12"/>
        <v>1</v>
      </c>
      <c r="BI115" s="89">
        <f>+IF(BE115*BF115=0,0,IF(BH115=0,0,1))</f>
        <v>0</v>
      </c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108"/>
      <c r="BY115" s="108"/>
      <c r="BZ115" s="108"/>
      <c r="CA115" s="113">
        <f>SI!BY115</f>
        <v>308</v>
      </c>
      <c r="CB115" s="113"/>
      <c r="CC115" s="113"/>
      <c r="CD115" s="113"/>
      <c r="CE115" s="113"/>
      <c r="CF115" s="113"/>
      <c r="CG115" s="113"/>
      <c r="CH115" s="140">
        <f>SI!BZ115</f>
        <v>0</v>
      </c>
      <c r="CI115" s="108"/>
      <c r="CJ115" s="108"/>
      <c r="CK115" s="108"/>
      <c r="CL115" s="108"/>
      <c r="CM115" s="108"/>
      <c r="CN115" s="108"/>
      <c r="CO115" s="108"/>
      <c r="CP115" s="108"/>
      <c r="CQ115" s="108"/>
      <c r="CR115" s="108"/>
      <c r="CS115" s="108"/>
      <c r="CT115" s="108"/>
      <c r="CU115" s="108"/>
      <c r="CV115" s="108"/>
      <c r="CW115" s="108"/>
      <c r="CX115" s="108"/>
      <c r="CY115" s="108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</row>
    <row r="116" spans="1:253" s="36" customFormat="1" hidden="1" x14ac:dyDescent="0.25">
      <c r="A116" s="33"/>
      <c r="B116" s="834"/>
      <c r="C116" s="835"/>
      <c r="D116" s="835"/>
      <c r="E116" s="835"/>
      <c r="F116" s="835"/>
      <c r="G116" s="835"/>
      <c r="H116" s="835"/>
      <c r="I116" s="835"/>
      <c r="J116" s="836"/>
      <c r="K116" s="840" t="s">
        <v>619</v>
      </c>
      <c r="L116" s="841"/>
      <c r="M116" s="841"/>
      <c r="N116" s="841"/>
      <c r="O116" s="841"/>
      <c r="P116" s="841"/>
      <c r="Q116" s="841"/>
      <c r="R116" s="841"/>
      <c r="S116" s="841"/>
      <c r="T116" s="841"/>
      <c r="U116" s="841"/>
      <c r="V116" s="841"/>
      <c r="W116" s="841"/>
      <c r="X116" s="842"/>
      <c r="Y116" s="849">
        <v>41982</v>
      </c>
      <c r="Z116" s="850"/>
      <c r="AA116" s="850"/>
      <c r="AB116" s="850"/>
      <c r="AC116" s="851"/>
      <c r="AD116" s="849"/>
      <c r="AE116" s="850"/>
      <c r="AF116" s="850"/>
      <c r="AG116" s="850"/>
      <c r="AH116" s="851"/>
      <c r="AI116" s="60"/>
      <c r="AJ116" s="144" t="str">
        <f t="shared" si="14"/>
        <v>Riadok bude skrytý.</v>
      </c>
      <c r="AK116" s="145" t="s">
        <v>207</v>
      </c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86">
        <v>1</v>
      </c>
      <c r="BF116" s="51">
        <f t="shared" ref="BF116:BF132" si="15">+IF(B116="",0,1)</f>
        <v>0</v>
      </c>
      <c r="BG116" s="51"/>
      <c r="BH116" s="51">
        <f t="shared" si="12"/>
        <v>1</v>
      </c>
      <c r="BI116" s="89">
        <f t="shared" ref="BI116:BI132" si="16">+IF(BE116*BF116=0,0,IF(BH116=0,0,1))</f>
        <v>0</v>
      </c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108"/>
      <c r="BY116" s="108"/>
      <c r="BZ116" s="108"/>
      <c r="CA116" s="113">
        <f>SI!BY116</f>
        <v>5</v>
      </c>
      <c r="CB116" s="113"/>
      <c r="CC116" s="113"/>
      <c r="CD116" s="113"/>
      <c r="CE116" s="113"/>
      <c r="CF116" s="113"/>
      <c r="CG116" s="113"/>
      <c r="CH116" s="140">
        <f>SI!BZ116</f>
        <v>0</v>
      </c>
      <c r="CI116" s="108"/>
      <c r="CJ116" s="108"/>
      <c r="CK116" s="108"/>
      <c r="CL116" s="108"/>
      <c r="CM116" s="108"/>
      <c r="CN116" s="108"/>
      <c r="CO116" s="108"/>
      <c r="CP116" s="108"/>
      <c r="CQ116" s="108"/>
      <c r="CR116" s="108"/>
      <c r="CS116" s="108"/>
      <c r="CT116" s="108"/>
      <c r="CU116" s="108"/>
      <c r="CV116" s="108"/>
      <c r="CW116" s="108"/>
      <c r="CX116" s="108"/>
      <c r="CY116" s="108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</row>
    <row r="117" spans="1:253" s="36" customFormat="1" hidden="1" x14ac:dyDescent="0.25">
      <c r="A117" s="33"/>
      <c r="B117" s="834"/>
      <c r="C117" s="835"/>
      <c r="D117" s="835"/>
      <c r="E117" s="835"/>
      <c r="F117" s="835"/>
      <c r="G117" s="835"/>
      <c r="H117" s="835"/>
      <c r="I117" s="835"/>
      <c r="J117" s="836"/>
      <c r="K117" s="840" t="s">
        <v>562</v>
      </c>
      <c r="L117" s="841"/>
      <c r="M117" s="841"/>
      <c r="N117" s="841"/>
      <c r="O117" s="841"/>
      <c r="P117" s="841"/>
      <c r="Q117" s="841"/>
      <c r="R117" s="841"/>
      <c r="S117" s="841"/>
      <c r="T117" s="841"/>
      <c r="U117" s="841"/>
      <c r="V117" s="841"/>
      <c r="W117" s="841"/>
      <c r="X117" s="842"/>
      <c r="Y117" s="849">
        <v>41982</v>
      </c>
      <c r="Z117" s="850"/>
      <c r="AA117" s="850"/>
      <c r="AB117" s="850"/>
      <c r="AC117" s="851"/>
      <c r="AD117" s="849"/>
      <c r="AE117" s="850"/>
      <c r="AF117" s="850"/>
      <c r="AG117" s="850"/>
      <c r="AH117" s="851"/>
      <c r="AI117" s="60"/>
      <c r="AJ117" s="144" t="str">
        <f t="shared" si="14"/>
        <v>Riadok bude skrytý.</v>
      </c>
      <c r="AK117" s="145" t="s">
        <v>207</v>
      </c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86">
        <v>1</v>
      </c>
      <c r="BF117" s="51">
        <f t="shared" si="15"/>
        <v>0</v>
      </c>
      <c r="BG117" s="51"/>
      <c r="BH117" s="51">
        <f t="shared" si="12"/>
        <v>1</v>
      </c>
      <c r="BI117" s="89">
        <f t="shared" si="16"/>
        <v>0</v>
      </c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108"/>
      <c r="BY117" s="108"/>
      <c r="BZ117" s="108"/>
      <c r="CA117" s="113">
        <f>SI!BY117</f>
        <v>366</v>
      </c>
      <c r="CB117" s="113"/>
      <c r="CC117" s="113"/>
      <c r="CD117" s="113"/>
      <c r="CE117" s="113"/>
      <c r="CF117" s="113"/>
      <c r="CG117" s="113"/>
      <c r="CH117" s="140">
        <f>SI!BZ117</f>
        <v>0</v>
      </c>
      <c r="CI117" s="108"/>
      <c r="CJ117" s="108"/>
      <c r="CK117" s="108"/>
      <c r="CL117" s="108"/>
      <c r="CM117" s="108"/>
      <c r="CN117" s="108"/>
      <c r="CO117" s="108"/>
      <c r="CP117" s="108"/>
      <c r="CQ117" s="108"/>
      <c r="CR117" s="108"/>
      <c r="CS117" s="108"/>
      <c r="CT117" s="108"/>
      <c r="CU117" s="108"/>
      <c r="CV117" s="108"/>
      <c r="CW117" s="108"/>
      <c r="CX117" s="108"/>
      <c r="CY117" s="108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</row>
    <row r="118" spans="1:253" s="36" customFormat="1" hidden="1" x14ac:dyDescent="0.25">
      <c r="A118" s="33"/>
      <c r="B118" s="834"/>
      <c r="C118" s="835"/>
      <c r="D118" s="835"/>
      <c r="E118" s="835"/>
      <c r="F118" s="835"/>
      <c r="G118" s="835"/>
      <c r="H118" s="835"/>
      <c r="I118" s="835"/>
      <c r="J118" s="836"/>
      <c r="K118" s="840" t="s">
        <v>564</v>
      </c>
      <c r="L118" s="841"/>
      <c r="M118" s="841"/>
      <c r="N118" s="841"/>
      <c r="O118" s="841"/>
      <c r="P118" s="841"/>
      <c r="Q118" s="841"/>
      <c r="R118" s="841"/>
      <c r="S118" s="841"/>
      <c r="T118" s="841"/>
      <c r="U118" s="841"/>
      <c r="V118" s="841"/>
      <c r="W118" s="841"/>
      <c r="X118" s="842"/>
      <c r="Y118" s="849">
        <v>41982</v>
      </c>
      <c r="Z118" s="850"/>
      <c r="AA118" s="850"/>
      <c r="AB118" s="850"/>
      <c r="AC118" s="851"/>
      <c r="AD118" s="849"/>
      <c r="AE118" s="850"/>
      <c r="AF118" s="850"/>
      <c r="AG118" s="850"/>
      <c r="AH118" s="851"/>
      <c r="AI118" s="60"/>
      <c r="AJ118" s="144" t="str">
        <f t="shared" si="14"/>
        <v>Riadok bude skrytý.</v>
      </c>
      <c r="AK118" s="145" t="s">
        <v>207</v>
      </c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86">
        <v>1</v>
      </c>
      <c r="BF118" s="51">
        <f t="shared" si="15"/>
        <v>0</v>
      </c>
      <c r="BG118" s="51"/>
      <c r="BH118" s="51">
        <f t="shared" si="12"/>
        <v>1</v>
      </c>
      <c r="BI118" s="89">
        <f t="shared" si="16"/>
        <v>0</v>
      </c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108"/>
      <c r="BY118" s="108"/>
      <c r="BZ118" s="108"/>
      <c r="CA118" s="113">
        <f>SI!BY118</f>
        <v>177</v>
      </c>
      <c r="CB118" s="113"/>
      <c r="CC118" s="113"/>
      <c r="CD118" s="113"/>
      <c r="CE118" s="113"/>
      <c r="CF118" s="113"/>
      <c r="CG118" s="113"/>
      <c r="CH118" s="140">
        <f>SI!BZ118</f>
        <v>0</v>
      </c>
      <c r="CI118" s="108"/>
      <c r="CJ118" s="108"/>
      <c r="CK118" s="108"/>
      <c r="CL118" s="108"/>
      <c r="CM118" s="108"/>
      <c r="CN118" s="108"/>
      <c r="CO118" s="108"/>
      <c r="CP118" s="108"/>
      <c r="CQ118" s="108"/>
      <c r="CR118" s="108"/>
      <c r="CS118" s="108"/>
      <c r="CT118" s="108"/>
      <c r="CU118" s="108"/>
      <c r="CV118" s="108"/>
      <c r="CW118" s="108"/>
      <c r="CX118" s="108"/>
      <c r="CY118" s="108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</row>
    <row r="119" spans="1:253" s="36" customFormat="1" hidden="1" x14ac:dyDescent="0.25">
      <c r="A119" s="33"/>
      <c r="B119" s="834"/>
      <c r="C119" s="835"/>
      <c r="D119" s="835"/>
      <c r="E119" s="835"/>
      <c r="F119" s="835"/>
      <c r="G119" s="835"/>
      <c r="H119" s="835"/>
      <c r="I119" s="835"/>
      <c r="J119" s="836"/>
      <c r="K119" s="840"/>
      <c r="L119" s="841"/>
      <c r="M119" s="841"/>
      <c r="N119" s="841"/>
      <c r="O119" s="841"/>
      <c r="P119" s="841"/>
      <c r="Q119" s="841"/>
      <c r="R119" s="841"/>
      <c r="S119" s="841"/>
      <c r="T119" s="841"/>
      <c r="U119" s="841"/>
      <c r="V119" s="841"/>
      <c r="W119" s="841"/>
      <c r="X119" s="842"/>
      <c r="Y119" s="849"/>
      <c r="Z119" s="850"/>
      <c r="AA119" s="850"/>
      <c r="AB119" s="850"/>
      <c r="AC119" s="851"/>
      <c r="AD119" s="849"/>
      <c r="AE119" s="850"/>
      <c r="AF119" s="850"/>
      <c r="AG119" s="850"/>
      <c r="AH119" s="851"/>
      <c r="AI119" s="60"/>
      <c r="AJ119" s="144" t="str">
        <f t="shared" si="14"/>
        <v>Riadok bude skrytý.</v>
      </c>
      <c r="AK119" s="145" t="s">
        <v>207</v>
      </c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86">
        <v>1</v>
      </c>
      <c r="BF119" s="51">
        <f t="shared" si="15"/>
        <v>0</v>
      </c>
      <c r="BG119" s="51"/>
      <c r="BH119" s="51">
        <f t="shared" si="12"/>
        <v>1</v>
      </c>
      <c r="BI119" s="89">
        <f t="shared" si="16"/>
        <v>0</v>
      </c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108"/>
      <c r="BY119" s="108"/>
      <c r="BZ119" s="108"/>
      <c r="CA119" s="113">
        <f>SI!BY119</f>
        <v>845</v>
      </c>
      <c r="CB119" s="113"/>
      <c r="CC119" s="113"/>
      <c r="CD119" s="113"/>
      <c r="CE119" s="113"/>
      <c r="CF119" s="113"/>
      <c r="CG119" s="113"/>
      <c r="CH119" s="140">
        <f>SI!BZ119</f>
        <v>0</v>
      </c>
      <c r="CI119" s="108"/>
      <c r="CJ119" s="108"/>
      <c r="CK119" s="108"/>
      <c r="CL119" s="108"/>
      <c r="CM119" s="108"/>
      <c r="CN119" s="108"/>
      <c r="CO119" s="108"/>
      <c r="CP119" s="108"/>
      <c r="CQ119" s="108"/>
      <c r="CR119" s="108"/>
      <c r="CS119" s="108"/>
      <c r="CT119" s="108"/>
      <c r="CU119" s="108"/>
      <c r="CV119" s="108"/>
      <c r="CW119" s="108"/>
      <c r="CX119" s="108"/>
      <c r="CY119" s="108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</row>
    <row r="120" spans="1:253" s="36" customFormat="1" hidden="1" x14ac:dyDescent="0.25">
      <c r="A120" s="33"/>
      <c r="B120" s="834"/>
      <c r="C120" s="835"/>
      <c r="D120" s="835"/>
      <c r="E120" s="835"/>
      <c r="F120" s="835"/>
      <c r="G120" s="835"/>
      <c r="H120" s="835"/>
      <c r="I120" s="835"/>
      <c r="J120" s="836"/>
      <c r="K120" s="840"/>
      <c r="L120" s="841"/>
      <c r="M120" s="841"/>
      <c r="N120" s="841"/>
      <c r="O120" s="841"/>
      <c r="P120" s="841"/>
      <c r="Q120" s="841"/>
      <c r="R120" s="841"/>
      <c r="S120" s="841"/>
      <c r="T120" s="841"/>
      <c r="U120" s="841"/>
      <c r="V120" s="841"/>
      <c r="W120" s="841"/>
      <c r="X120" s="842"/>
      <c r="Y120" s="849"/>
      <c r="Z120" s="850"/>
      <c r="AA120" s="850"/>
      <c r="AB120" s="850"/>
      <c r="AC120" s="851"/>
      <c r="AD120" s="849"/>
      <c r="AE120" s="850"/>
      <c r="AF120" s="850"/>
      <c r="AG120" s="850"/>
      <c r="AH120" s="851"/>
      <c r="AI120" s="60"/>
      <c r="AJ120" s="144" t="str">
        <f t="shared" si="14"/>
        <v>Riadok bude skrytý.</v>
      </c>
      <c r="AK120" s="145" t="s">
        <v>207</v>
      </c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86">
        <v>1</v>
      </c>
      <c r="BF120" s="51">
        <f t="shared" si="15"/>
        <v>0</v>
      </c>
      <c r="BG120" s="51"/>
      <c r="BH120" s="51">
        <f t="shared" si="12"/>
        <v>1</v>
      </c>
      <c r="BI120" s="89">
        <f t="shared" si="16"/>
        <v>0</v>
      </c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108"/>
      <c r="BY120" s="108"/>
      <c r="BZ120" s="108"/>
      <c r="CA120" s="113">
        <f>SI!BY120</f>
        <v>173</v>
      </c>
      <c r="CB120" s="113"/>
      <c r="CC120" s="113"/>
      <c r="CD120" s="113"/>
      <c r="CE120" s="113"/>
      <c r="CF120" s="113"/>
      <c r="CG120" s="113"/>
      <c r="CH120" s="140">
        <f>SI!BZ120</f>
        <v>0</v>
      </c>
      <c r="CI120" s="108"/>
      <c r="CJ120" s="108"/>
      <c r="CK120" s="108"/>
      <c r="CL120" s="108"/>
      <c r="CM120" s="108"/>
      <c r="CN120" s="108"/>
      <c r="CO120" s="108"/>
      <c r="CP120" s="108"/>
      <c r="CQ120" s="108"/>
      <c r="CR120" s="108"/>
      <c r="CS120" s="108"/>
      <c r="CT120" s="108"/>
      <c r="CU120" s="108"/>
      <c r="CV120" s="108"/>
      <c r="CW120" s="108"/>
      <c r="CX120" s="108"/>
      <c r="CY120" s="108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</row>
    <row r="121" spans="1:253" s="36" customFormat="1" hidden="1" x14ac:dyDescent="0.25">
      <c r="A121" s="33"/>
      <c r="B121" s="834"/>
      <c r="C121" s="835"/>
      <c r="D121" s="835"/>
      <c r="E121" s="835"/>
      <c r="F121" s="835"/>
      <c r="G121" s="835"/>
      <c r="H121" s="835"/>
      <c r="I121" s="835"/>
      <c r="J121" s="836"/>
      <c r="K121" s="840"/>
      <c r="L121" s="841"/>
      <c r="M121" s="841"/>
      <c r="N121" s="841"/>
      <c r="O121" s="841"/>
      <c r="P121" s="841"/>
      <c r="Q121" s="841"/>
      <c r="R121" s="841"/>
      <c r="S121" s="841"/>
      <c r="T121" s="841"/>
      <c r="U121" s="841"/>
      <c r="V121" s="841"/>
      <c r="W121" s="841"/>
      <c r="X121" s="842"/>
      <c r="Y121" s="849"/>
      <c r="Z121" s="850"/>
      <c r="AA121" s="850"/>
      <c r="AB121" s="850"/>
      <c r="AC121" s="851"/>
      <c r="AD121" s="849"/>
      <c r="AE121" s="850"/>
      <c r="AF121" s="850"/>
      <c r="AG121" s="850"/>
      <c r="AH121" s="851"/>
      <c r="AI121" s="60"/>
      <c r="AJ121" s="144" t="str">
        <f t="shared" si="14"/>
        <v>Riadok bude skrytý.</v>
      </c>
      <c r="AK121" s="145" t="s">
        <v>207</v>
      </c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86">
        <v>1</v>
      </c>
      <c r="BF121" s="51">
        <f t="shared" si="15"/>
        <v>0</v>
      </c>
      <c r="BG121" s="51"/>
      <c r="BH121" s="51">
        <f t="shared" si="12"/>
        <v>1</v>
      </c>
      <c r="BI121" s="89">
        <f t="shared" si="16"/>
        <v>0</v>
      </c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108"/>
      <c r="BY121" s="108"/>
      <c r="BZ121" s="108"/>
      <c r="CA121" s="113">
        <f>SI!BY121</f>
        <v>1080</v>
      </c>
      <c r="CB121" s="113"/>
      <c r="CC121" s="113"/>
      <c r="CD121" s="113"/>
      <c r="CE121" s="113"/>
      <c r="CF121" s="113"/>
      <c r="CG121" s="113"/>
      <c r="CH121" s="140">
        <f>SI!BZ121</f>
        <v>0</v>
      </c>
      <c r="CI121" s="108"/>
      <c r="CJ121" s="108"/>
      <c r="CK121" s="108"/>
      <c r="CL121" s="108"/>
      <c r="CM121" s="108"/>
      <c r="CN121" s="108"/>
      <c r="CO121" s="108"/>
      <c r="CP121" s="108"/>
      <c r="CQ121" s="108"/>
      <c r="CR121" s="108"/>
      <c r="CS121" s="108"/>
      <c r="CT121" s="108"/>
      <c r="CU121" s="108"/>
      <c r="CV121" s="108"/>
      <c r="CW121" s="108"/>
      <c r="CX121" s="108"/>
      <c r="CY121" s="108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</row>
    <row r="122" spans="1:253" s="36" customFormat="1" hidden="1" x14ac:dyDescent="0.25">
      <c r="A122" s="33"/>
      <c r="B122" s="834"/>
      <c r="C122" s="835"/>
      <c r="D122" s="835"/>
      <c r="E122" s="835"/>
      <c r="F122" s="835"/>
      <c r="G122" s="835"/>
      <c r="H122" s="835"/>
      <c r="I122" s="835"/>
      <c r="J122" s="836"/>
      <c r="K122" s="840"/>
      <c r="L122" s="841"/>
      <c r="M122" s="841"/>
      <c r="N122" s="841"/>
      <c r="O122" s="841"/>
      <c r="P122" s="841"/>
      <c r="Q122" s="841"/>
      <c r="R122" s="841"/>
      <c r="S122" s="841"/>
      <c r="T122" s="841"/>
      <c r="U122" s="841"/>
      <c r="V122" s="841"/>
      <c r="W122" s="841"/>
      <c r="X122" s="842"/>
      <c r="Y122" s="849"/>
      <c r="Z122" s="850"/>
      <c r="AA122" s="850"/>
      <c r="AB122" s="850"/>
      <c r="AC122" s="851"/>
      <c r="AD122" s="849"/>
      <c r="AE122" s="850"/>
      <c r="AF122" s="850"/>
      <c r="AG122" s="850"/>
      <c r="AH122" s="851"/>
      <c r="AI122" s="60"/>
      <c r="AJ122" s="144" t="str">
        <f t="shared" si="14"/>
        <v>Riadok bude skrytý.</v>
      </c>
      <c r="AK122" s="145" t="s">
        <v>207</v>
      </c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86">
        <v>1</v>
      </c>
      <c r="BF122" s="51">
        <f t="shared" si="15"/>
        <v>0</v>
      </c>
      <c r="BG122" s="51"/>
      <c r="BH122" s="51">
        <f t="shared" si="12"/>
        <v>1</v>
      </c>
      <c r="BI122" s="89">
        <f t="shared" si="16"/>
        <v>0</v>
      </c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108"/>
      <c r="BY122" s="108"/>
      <c r="BZ122" s="108"/>
      <c r="CA122" s="113">
        <f>SI!BY122</f>
        <v>156</v>
      </c>
      <c r="CB122" s="113"/>
      <c r="CC122" s="113"/>
      <c r="CD122" s="113"/>
      <c r="CE122" s="113"/>
      <c r="CF122" s="113"/>
      <c r="CG122" s="113"/>
      <c r="CH122" s="140">
        <f>SI!BZ122</f>
        <v>0</v>
      </c>
      <c r="CI122" s="108"/>
      <c r="CJ122" s="108"/>
      <c r="CK122" s="108"/>
      <c r="CL122" s="108"/>
      <c r="CM122" s="108"/>
      <c r="CN122" s="108"/>
      <c r="CO122" s="108"/>
      <c r="CP122" s="108"/>
      <c r="CQ122" s="108"/>
      <c r="CR122" s="108"/>
      <c r="CS122" s="108"/>
      <c r="CT122" s="108"/>
      <c r="CU122" s="108"/>
      <c r="CV122" s="108"/>
      <c r="CW122" s="108"/>
      <c r="CX122" s="108"/>
      <c r="CY122" s="108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</row>
    <row r="123" spans="1:253" s="36" customFormat="1" hidden="1" x14ac:dyDescent="0.25">
      <c r="A123" s="33"/>
      <c r="B123" s="834"/>
      <c r="C123" s="835"/>
      <c r="D123" s="835"/>
      <c r="E123" s="835"/>
      <c r="F123" s="835"/>
      <c r="G123" s="835"/>
      <c r="H123" s="835"/>
      <c r="I123" s="835"/>
      <c r="J123" s="836"/>
      <c r="K123" s="840"/>
      <c r="L123" s="841"/>
      <c r="M123" s="841"/>
      <c r="N123" s="841"/>
      <c r="O123" s="841"/>
      <c r="P123" s="841"/>
      <c r="Q123" s="841"/>
      <c r="R123" s="841"/>
      <c r="S123" s="841"/>
      <c r="T123" s="841"/>
      <c r="U123" s="841"/>
      <c r="V123" s="841"/>
      <c r="W123" s="841"/>
      <c r="X123" s="842"/>
      <c r="Y123" s="849"/>
      <c r="Z123" s="850"/>
      <c r="AA123" s="850"/>
      <c r="AB123" s="850"/>
      <c r="AC123" s="851"/>
      <c r="AD123" s="849"/>
      <c r="AE123" s="850"/>
      <c r="AF123" s="850"/>
      <c r="AG123" s="850"/>
      <c r="AH123" s="851"/>
      <c r="AI123" s="60"/>
      <c r="AJ123" s="144" t="str">
        <f t="shared" si="14"/>
        <v>Riadok bude skrytý.</v>
      </c>
      <c r="AK123" s="145" t="s">
        <v>207</v>
      </c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86">
        <v>1</v>
      </c>
      <c r="BF123" s="51">
        <f t="shared" si="15"/>
        <v>0</v>
      </c>
      <c r="BG123" s="51"/>
      <c r="BH123" s="51">
        <f t="shared" si="12"/>
        <v>1</v>
      </c>
      <c r="BI123" s="89">
        <f t="shared" si="16"/>
        <v>0</v>
      </c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108"/>
      <c r="BY123" s="108"/>
      <c r="BZ123" s="108"/>
      <c r="CA123" s="113">
        <f>SI!BY123</f>
        <v>186</v>
      </c>
      <c r="CB123" s="113"/>
      <c r="CC123" s="113"/>
      <c r="CD123" s="113"/>
      <c r="CE123" s="113"/>
      <c r="CF123" s="113"/>
      <c r="CG123" s="113"/>
      <c r="CH123" s="140">
        <f>SI!BZ123</f>
        <v>0</v>
      </c>
      <c r="CI123" s="108"/>
      <c r="CJ123" s="108"/>
      <c r="CK123" s="108"/>
      <c r="CL123" s="108"/>
      <c r="CM123" s="108"/>
      <c r="CN123" s="108"/>
      <c r="CO123" s="108"/>
      <c r="CP123" s="108"/>
      <c r="CQ123" s="108"/>
      <c r="CR123" s="108"/>
      <c r="CS123" s="108"/>
      <c r="CT123" s="108"/>
      <c r="CU123" s="108"/>
      <c r="CV123" s="108"/>
      <c r="CW123" s="108"/>
      <c r="CX123" s="108"/>
      <c r="CY123" s="108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</row>
    <row r="124" spans="1:253" s="36" customFormat="1" hidden="1" x14ac:dyDescent="0.25">
      <c r="A124" s="33"/>
      <c r="B124" s="834"/>
      <c r="C124" s="835"/>
      <c r="D124" s="835"/>
      <c r="E124" s="835"/>
      <c r="F124" s="835"/>
      <c r="G124" s="835"/>
      <c r="H124" s="835"/>
      <c r="I124" s="835"/>
      <c r="J124" s="836"/>
      <c r="K124" s="840"/>
      <c r="L124" s="841"/>
      <c r="M124" s="841"/>
      <c r="N124" s="841"/>
      <c r="O124" s="841"/>
      <c r="P124" s="841"/>
      <c r="Q124" s="841"/>
      <c r="R124" s="841"/>
      <c r="S124" s="841"/>
      <c r="T124" s="841"/>
      <c r="U124" s="841"/>
      <c r="V124" s="841"/>
      <c r="W124" s="841"/>
      <c r="X124" s="842"/>
      <c r="Y124" s="849"/>
      <c r="Z124" s="850"/>
      <c r="AA124" s="850"/>
      <c r="AB124" s="850"/>
      <c r="AC124" s="851"/>
      <c r="AD124" s="849"/>
      <c r="AE124" s="850"/>
      <c r="AF124" s="850"/>
      <c r="AG124" s="850"/>
      <c r="AH124" s="851"/>
      <c r="AI124" s="60"/>
      <c r="AJ124" s="144" t="str">
        <f t="shared" si="14"/>
        <v>Riadok bude skrytý.</v>
      </c>
      <c r="AK124" s="145" t="s">
        <v>207</v>
      </c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86">
        <v>1</v>
      </c>
      <c r="BF124" s="51">
        <f t="shared" si="15"/>
        <v>0</v>
      </c>
      <c r="BG124" s="51"/>
      <c r="BH124" s="51">
        <f t="shared" si="12"/>
        <v>1</v>
      </c>
      <c r="BI124" s="89">
        <f t="shared" si="16"/>
        <v>0</v>
      </c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108"/>
      <c r="BY124" s="108"/>
      <c r="BZ124" s="108"/>
      <c r="CA124" s="113">
        <f>SI!BY124</f>
        <v>906</v>
      </c>
      <c r="CB124" s="113"/>
      <c r="CC124" s="113"/>
      <c r="CD124" s="113"/>
      <c r="CE124" s="113"/>
      <c r="CF124" s="113"/>
      <c r="CG124" s="113"/>
      <c r="CH124" s="140">
        <f>SI!BZ124</f>
        <v>0</v>
      </c>
      <c r="CI124" s="108"/>
      <c r="CJ124" s="108"/>
      <c r="CK124" s="108"/>
      <c r="CL124" s="108"/>
      <c r="CM124" s="108"/>
      <c r="CN124" s="108"/>
      <c r="CO124" s="108"/>
      <c r="CP124" s="108"/>
      <c r="CQ124" s="108"/>
      <c r="CR124" s="108"/>
      <c r="CS124" s="108"/>
      <c r="CT124" s="108"/>
      <c r="CU124" s="108"/>
      <c r="CV124" s="108"/>
      <c r="CW124" s="108"/>
      <c r="CX124" s="108"/>
      <c r="CY124" s="108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</row>
    <row r="125" spans="1:253" s="36" customFormat="1" hidden="1" x14ac:dyDescent="0.25">
      <c r="A125" s="33"/>
      <c r="B125" s="834"/>
      <c r="C125" s="835"/>
      <c r="D125" s="835"/>
      <c r="E125" s="835"/>
      <c r="F125" s="835"/>
      <c r="G125" s="835"/>
      <c r="H125" s="835"/>
      <c r="I125" s="835"/>
      <c r="J125" s="836"/>
      <c r="K125" s="840"/>
      <c r="L125" s="841"/>
      <c r="M125" s="841"/>
      <c r="N125" s="841"/>
      <c r="O125" s="841"/>
      <c r="P125" s="841"/>
      <c r="Q125" s="841"/>
      <c r="R125" s="841"/>
      <c r="S125" s="841"/>
      <c r="T125" s="841"/>
      <c r="U125" s="841"/>
      <c r="V125" s="841"/>
      <c r="W125" s="841"/>
      <c r="X125" s="842"/>
      <c r="Y125" s="849"/>
      <c r="Z125" s="850"/>
      <c r="AA125" s="850"/>
      <c r="AB125" s="850"/>
      <c r="AC125" s="851"/>
      <c r="AD125" s="849"/>
      <c r="AE125" s="850"/>
      <c r="AF125" s="850"/>
      <c r="AG125" s="850"/>
      <c r="AH125" s="851"/>
      <c r="AI125" s="60"/>
      <c r="AJ125" s="144" t="str">
        <f t="shared" si="14"/>
        <v>Riadok bude skrytý.</v>
      </c>
      <c r="AK125" s="145" t="s">
        <v>207</v>
      </c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86">
        <v>1</v>
      </c>
      <c r="BF125" s="51">
        <f t="shared" si="15"/>
        <v>0</v>
      </c>
      <c r="BG125" s="51"/>
      <c r="BH125" s="51">
        <f t="shared" si="12"/>
        <v>1</v>
      </c>
      <c r="BI125" s="89">
        <f t="shared" si="16"/>
        <v>0</v>
      </c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108"/>
      <c r="BY125" s="108"/>
      <c r="BZ125" s="108"/>
      <c r="CA125" s="113">
        <f>SI!BY125</f>
        <v>144</v>
      </c>
      <c r="CB125" s="113"/>
      <c r="CC125" s="113"/>
      <c r="CD125" s="113"/>
      <c r="CE125" s="113"/>
      <c r="CF125" s="113"/>
      <c r="CG125" s="113"/>
      <c r="CH125" s="140">
        <f>SI!BZ125</f>
        <v>0</v>
      </c>
      <c r="CI125" s="108"/>
      <c r="CJ125" s="108"/>
      <c r="CK125" s="108"/>
      <c r="CL125" s="108"/>
      <c r="CM125" s="108"/>
      <c r="CN125" s="108"/>
      <c r="CO125" s="108"/>
      <c r="CP125" s="108"/>
      <c r="CQ125" s="108"/>
      <c r="CR125" s="108"/>
      <c r="CS125" s="108"/>
      <c r="CT125" s="108"/>
      <c r="CU125" s="108"/>
      <c r="CV125" s="108"/>
      <c r="CW125" s="108"/>
      <c r="CX125" s="108"/>
      <c r="CY125" s="108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</row>
    <row r="126" spans="1:253" s="36" customFormat="1" hidden="1" x14ac:dyDescent="0.25">
      <c r="A126" s="33"/>
      <c r="B126" s="834"/>
      <c r="C126" s="835"/>
      <c r="D126" s="835"/>
      <c r="E126" s="835"/>
      <c r="F126" s="835"/>
      <c r="G126" s="835"/>
      <c r="H126" s="835"/>
      <c r="I126" s="835"/>
      <c r="J126" s="836"/>
      <c r="K126" s="840"/>
      <c r="L126" s="841"/>
      <c r="M126" s="841"/>
      <c r="N126" s="841"/>
      <c r="O126" s="841"/>
      <c r="P126" s="841"/>
      <c r="Q126" s="841"/>
      <c r="R126" s="841"/>
      <c r="S126" s="841"/>
      <c r="T126" s="841"/>
      <c r="U126" s="841"/>
      <c r="V126" s="841"/>
      <c r="W126" s="841"/>
      <c r="X126" s="842"/>
      <c r="Y126" s="849"/>
      <c r="Z126" s="850"/>
      <c r="AA126" s="850"/>
      <c r="AB126" s="850"/>
      <c r="AC126" s="851"/>
      <c r="AD126" s="849"/>
      <c r="AE126" s="850"/>
      <c r="AF126" s="850"/>
      <c r="AG126" s="850"/>
      <c r="AH126" s="851"/>
      <c r="AI126" s="60"/>
      <c r="AJ126" s="144" t="str">
        <f t="shared" si="14"/>
        <v>Riadok bude skrytý.</v>
      </c>
      <c r="AK126" s="145" t="s">
        <v>207</v>
      </c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86">
        <v>1</v>
      </c>
      <c r="BF126" s="51">
        <f t="shared" si="15"/>
        <v>0</v>
      </c>
      <c r="BG126" s="51"/>
      <c r="BH126" s="51">
        <f t="shared" si="12"/>
        <v>1</v>
      </c>
      <c r="BI126" s="89">
        <f t="shared" si="16"/>
        <v>0</v>
      </c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108"/>
      <c r="BY126" s="108"/>
      <c r="BZ126" s="108"/>
      <c r="CA126" s="113">
        <f>SI!BY126</f>
        <v>29</v>
      </c>
      <c r="CB126" s="113"/>
      <c r="CC126" s="113"/>
      <c r="CD126" s="113"/>
      <c r="CE126" s="113"/>
      <c r="CF126" s="113"/>
      <c r="CG126" s="113"/>
      <c r="CH126" s="140">
        <f>SI!BZ126</f>
        <v>0</v>
      </c>
      <c r="CI126" s="108"/>
      <c r="CJ126" s="108"/>
      <c r="CK126" s="108"/>
      <c r="CL126" s="108"/>
      <c r="CM126" s="108"/>
      <c r="CN126" s="108"/>
      <c r="CO126" s="108"/>
      <c r="CP126" s="108"/>
      <c r="CQ126" s="108"/>
      <c r="CR126" s="108"/>
      <c r="CS126" s="108"/>
      <c r="CT126" s="108"/>
      <c r="CU126" s="108"/>
      <c r="CV126" s="108"/>
      <c r="CW126" s="108"/>
      <c r="CX126" s="108"/>
      <c r="CY126" s="108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</row>
    <row r="127" spans="1:253" s="36" customFormat="1" hidden="1" x14ac:dyDescent="0.25">
      <c r="A127" s="33"/>
      <c r="B127" s="834"/>
      <c r="C127" s="835"/>
      <c r="D127" s="835"/>
      <c r="E127" s="835"/>
      <c r="F127" s="835"/>
      <c r="G127" s="835"/>
      <c r="H127" s="835"/>
      <c r="I127" s="835"/>
      <c r="J127" s="836"/>
      <c r="K127" s="840"/>
      <c r="L127" s="841"/>
      <c r="M127" s="841"/>
      <c r="N127" s="841"/>
      <c r="O127" s="841"/>
      <c r="P127" s="841"/>
      <c r="Q127" s="841"/>
      <c r="R127" s="841"/>
      <c r="S127" s="841"/>
      <c r="T127" s="841"/>
      <c r="U127" s="841"/>
      <c r="V127" s="841"/>
      <c r="W127" s="841"/>
      <c r="X127" s="842"/>
      <c r="Y127" s="849"/>
      <c r="Z127" s="850"/>
      <c r="AA127" s="850"/>
      <c r="AB127" s="850"/>
      <c r="AC127" s="851"/>
      <c r="AD127" s="849"/>
      <c r="AE127" s="850"/>
      <c r="AF127" s="850"/>
      <c r="AG127" s="850"/>
      <c r="AH127" s="851"/>
      <c r="AI127" s="60"/>
      <c r="AJ127" s="144" t="str">
        <f t="shared" si="14"/>
        <v>Riadok bude skrytý.</v>
      </c>
      <c r="AK127" s="145" t="s">
        <v>207</v>
      </c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86">
        <v>1</v>
      </c>
      <c r="BF127" s="51">
        <f t="shared" si="15"/>
        <v>0</v>
      </c>
      <c r="BG127" s="51"/>
      <c r="BH127" s="51">
        <f t="shared" si="12"/>
        <v>1</v>
      </c>
      <c r="BI127" s="89">
        <f t="shared" si="16"/>
        <v>0</v>
      </c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108"/>
      <c r="BY127" s="108"/>
      <c r="BZ127" s="108"/>
      <c r="CA127" s="113">
        <f>SI!BY127</f>
        <v>111</v>
      </c>
      <c r="CB127" s="113"/>
      <c r="CC127" s="113"/>
      <c r="CD127" s="113"/>
      <c r="CE127" s="113"/>
      <c r="CF127" s="113"/>
      <c r="CG127" s="113"/>
      <c r="CH127" s="140">
        <f>SI!BZ127</f>
        <v>0</v>
      </c>
      <c r="CI127" s="108"/>
      <c r="CJ127" s="108"/>
      <c r="CK127" s="108"/>
      <c r="CL127" s="108"/>
      <c r="CM127" s="108"/>
      <c r="CN127" s="108"/>
      <c r="CO127" s="108"/>
      <c r="CP127" s="108"/>
      <c r="CQ127" s="108"/>
      <c r="CR127" s="108"/>
      <c r="CS127" s="108"/>
      <c r="CT127" s="108"/>
      <c r="CU127" s="108"/>
      <c r="CV127" s="108"/>
      <c r="CW127" s="108"/>
      <c r="CX127" s="108"/>
      <c r="CY127" s="108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</row>
    <row r="128" spans="1:253" s="36" customFormat="1" hidden="1" x14ac:dyDescent="0.25">
      <c r="A128" s="33"/>
      <c r="B128" s="834"/>
      <c r="C128" s="835"/>
      <c r="D128" s="835"/>
      <c r="E128" s="835"/>
      <c r="F128" s="835"/>
      <c r="G128" s="835"/>
      <c r="H128" s="835"/>
      <c r="I128" s="835"/>
      <c r="J128" s="836"/>
      <c r="K128" s="840"/>
      <c r="L128" s="841"/>
      <c r="M128" s="841"/>
      <c r="N128" s="841"/>
      <c r="O128" s="841"/>
      <c r="P128" s="841"/>
      <c r="Q128" s="841"/>
      <c r="R128" s="841"/>
      <c r="S128" s="841"/>
      <c r="T128" s="841"/>
      <c r="U128" s="841"/>
      <c r="V128" s="841"/>
      <c r="W128" s="841"/>
      <c r="X128" s="842"/>
      <c r="Y128" s="849"/>
      <c r="Z128" s="850"/>
      <c r="AA128" s="850"/>
      <c r="AB128" s="850"/>
      <c r="AC128" s="851"/>
      <c r="AD128" s="849"/>
      <c r="AE128" s="850"/>
      <c r="AF128" s="850"/>
      <c r="AG128" s="850"/>
      <c r="AH128" s="851"/>
      <c r="AI128" s="60"/>
      <c r="AJ128" s="144" t="str">
        <f t="shared" si="14"/>
        <v>Riadok bude skrytý.</v>
      </c>
      <c r="AK128" s="145" t="s">
        <v>207</v>
      </c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86">
        <v>1</v>
      </c>
      <c r="BF128" s="51">
        <f t="shared" si="15"/>
        <v>0</v>
      </c>
      <c r="BG128" s="51"/>
      <c r="BH128" s="51">
        <f t="shared" si="12"/>
        <v>1</v>
      </c>
      <c r="BI128" s="89">
        <f t="shared" si="16"/>
        <v>0</v>
      </c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108"/>
      <c r="BY128" s="108"/>
      <c r="BZ128" s="108"/>
      <c r="CA128" s="113">
        <f>SI!BY128</f>
        <v>323</v>
      </c>
      <c r="CB128" s="113"/>
      <c r="CC128" s="113"/>
      <c r="CD128" s="113"/>
      <c r="CE128" s="113"/>
      <c r="CF128" s="113"/>
      <c r="CG128" s="113"/>
      <c r="CH128" s="140">
        <f>SI!BZ128</f>
        <v>0</v>
      </c>
      <c r="CI128" s="108"/>
      <c r="CJ128" s="108"/>
      <c r="CK128" s="108"/>
      <c r="CL128" s="108"/>
      <c r="CM128" s="108"/>
      <c r="CN128" s="108"/>
      <c r="CO128" s="108"/>
      <c r="CP128" s="108"/>
      <c r="CQ128" s="108"/>
      <c r="CR128" s="108"/>
      <c r="CS128" s="108"/>
      <c r="CT128" s="108"/>
      <c r="CU128" s="108"/>
      <c r="CV128" s="108"/>
      <c r="CW128" s="108"/>
      <c r="CX128" s="108"/>
      <c r="CY128" s="108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</row>
    <row r="129" spans="1:253" s="36" customFormat="1" hidden="1" x14ac:dyDescent="0.25">
      <c r="A129" s="33"/>
      <c r="B129" s="834"/>
      <c r="C129" s="835"/>
      <c r="D129" s="835"/>
      <c r="E129" s="835"/>
      <c r="F129" s="835"/>
      <c r="G129" s="835"/>
      <c r="H129" s="835"/>
      <c r="I129" s="835"/>
      <c r="J129" s="836"/>
      <c r="K129" s="840"/>
      <c r="L129" s="841"/>
      <c r="M129" s="841"/>
      <c r="N129" s="841"/>
      <c r="O129" s="841"/>
      <c r="P129" s="841"/>
      <c r="Q129" s="841"/>
      <c r="R129" s="841"/>
      <c r="S129" s="841"/>
      <c r="T129" s="841"/>
      <c r="U129" s="841"/>
      <c r="V129" s="841"/>
      <c r="W129" s="841"/>
      <c r="X129" s="842"/>
      <c r="Y129" s="849"/>
      <c r="Z129" s="850"/>
      <c r="AA129" s="850"/>
      <c r="AB129" s="850"/>
      <c r="AC129" s="851"/>
      <c r="AD129" s="849"/>
      <c r="AE129" s="850"/>
      <c r="AF129" s="850"/>
      <c r="AG129" s="850"/>
      <c r="AH129" s="851"/>
      <c r="AI129" s="60"/>
      <c r="AJ129" s="144" t="str">
        <f t="shared" si="14"/>
        <v>Riadok bude skrytý.</v>
      </c>
      <c r="AK129" s="145" t="s">
        <v>207</v>
      </c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86">
        <v>1</v>
      </c>
      <c r="BF129" s="51">
        <f t="shared" si="15"/>
        <v>0</v>
      </c>
      <c r="BG129" s="51"/>
      <c r="BH129" s="51">
        <f t="shared" si="12"/>
        <v>1</v>
      </c>
      <c r="BI129" s="89">
        <f t="shared" si="16"/>
        <v>0</v>
      </c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108"/>
      <c r="BY129" s="108"/>
      <c r="BZ129" s="108"/>
      <c r="CA129" s="113">
        <f>SI!BY129</f>
        <v>128</v>
      </c>
      <c r="CB129" s="113"/>
      <c r="CC129" s="113"/>
      <c r="CD129" s="113"/>
      <c r="CE129" s="113"/>
      <c r="CF129" s="113"/>
      <c r="CG129" s="113"/>
      <c r="CH129" s="140">
        <f>SI!BZ129</f>
        <v>0</v>
      </c>
      <c r="CI129" s="108"/>
      <c r="CJ129" s="108"/>
      <c r="CK129" s="108"/>
      <c r="CL129" s="108"/>
      <c r="CM129" s="108"/>
      <c r="CN129" s="108"/>
      <c r="CO129" s="108"/>
      <c r="CP129" s="108"/>
      <c r="CQ129" s="108"/>
      <c r="CR129" s="108"/>
      <c r="CS129" s="108"/>
      <c r="CT129" s="108"/>
      <c r="CU129" s="108"/>
      <c r="CV129" s="108"/>
      <c r="CW129" s="108"/>
      <c r="CX129" s="108"/>
      <c r="CY129" s="108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</row>
    <row r="130" spans="1:253" s="36" customFormat="1" hidden="1" x14ac:dyDescent="0.25">
      <c r="A130" s="33"/>
      <c r="B130" s="834"/>
      <c r="C130" s="835"/>
      <c r="D130" s="835"/>
      <c r="E130" s="835"/>
      <c r="F130" s="835"/>
      <c r="G130" s="835"/>
      <c r="H130" s="835"/>
      <c r="I130" s="835"/>
      <c r="J130" s="836"/>
      <c r="K130" s="840"/>
      <c r="L130" s="841"/>
      <c r="M130" s="841"/>
      <c r="N130" s="841"/>
      <c r="O130" s="841"/>
      <c r="P130" s="841"/>
      <c r="Q130" s="841"/>
      <c r="R130" s="841"/>
      <c r="S130" s="841"/>
      <c r="T130" s="841"/>
      <c r="U130" s="841"/>
      <c r="V130" s="841"/>
      <c r="W130" s="841"/>
      <c r="X130" s="842"/>
      <c r="Y130" s="849"/>
      <c r="Z130" s="850"/>
      <c r="AA130" s="850"/>
      <c r="AB130" s="850"/>
      <c r="AC130" s="851"/>
      <c r="AD130" s="849"/>
      <c r="AE130" s="850"/>
      <c r="AF130" s="850"/>
      <c r="AG130" s="850"/>
      <c r="AH130" s="851"/>
      <c r="AI130" s="60"/>
      <c r="AJ130" s="144" t="str">
        <f t="shared" ref="AJ130:AJ193" si="17">+IF(BI130=0,"Riadok bude skrytý.","Riadok bude vidieť.")</f>
        <v>Riadok bude skrytý.</v>
      </c>
      <c r="AK130" s="145" t="s">
        <v>207</v>
      </c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86">
        <v>1</v>
      </c>
      <c r="BF130" s="51">
        <f t="shared" si="15"/>
        <v>0</v>
      </c>
      <c r="BG130" s="51"/>
      <c r="BH130" s="51">
        <f t="shared" ref="BH130:BH193" si="18">IF(AK130="",1,IF(AK130="Chcem skryť riadok.",0,1))</f>
        <v>1</v>
      </c>
      <c r="BI130" s="89">
        <f t="shared" si="16"/>
        <v>0</v>
      </c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108"/>
      <c r="BY130" s="108"/>
      <c r="BZ130" s="108"/>
      <c r="CA130" s="113">
        <f>SI!BY130</f>
        <v>31</v>
      </c>
      <c r="CB130" s="113"/>
      <c r="CC130" s="113"/>
      <c r="CD130" s="113"/>
      <c r="CE130" s="113"/>
      <c r="CF130" s="113"/>
      <c r="CG130" s="113"/>
      <c r="CH130" s="140">
        <f>SI!BZ130</f>
        <v>0</v>
      </c>
      <c r="CI130" s="108"/>
      <c r="CJ130" s="108"/>
      <c r="CK130" s="108"/>
      <c r="CL130" s="108"/>
      <c r="CM130" s="108"/>
      <c r="CN130" s="108"/>
      <c r="CO130" s="108"/>
      <c r="CP130" s="108"/>
      <c r="CQ130" s="108"/>
      <c r="CR130" s="108"/>
      <c r="CS130" s="108"/>
      <c r="CT130" s="108"/>
      <c r="CU130" s="108"/>
      <c r="CV130" s="108"/>
      <c r="CW130" s="108"/>
      <c r="CX130" s="108"/>
      <c r="CY130" s="108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</row>
    <row r="131" spans="1:253" s="36" customFormat="1" hidden="1" x14ac:dyDescent="0.25">
      <c r="A131" s="33"/>
      <c r="B131" s="834"/>
      <c r="C131" s="835"/>
      <c r="D131" s="835"/>
      <c r="E131" s="835"/>
      <c r="F131" s="835"/>
      <c r="G131" s="835"/>
      <c r="H131" s="835"/>
      <c r="I131" s="835"/>
      <c r="J131" s="836"/>
      <c r="K131" s="840"/>
      <c r="L131" s="841"/>
      <c r="M131" s="841"/>
      <c r="N131" s="841"/>
      <c r="O131" s="841"/>
      <c r="P131" s="841"/>
      <c r="Q131" s="841"/>
      <c r="R131" s="841"/>
      <c r="S131" s="841"/>
      <c r="T131" s="841"/>
      <c r="U131" s="841"/>
      <c r="V131" s="841"/>
      <c r="W131" s="841"/>
      <c r="X131" s="842"/>
      <c r="Y131" s="849"/>
      <c r="Z131" s="850"/>
      <c r="AA131" s="850"/>
      <c r="AB131" s="850"/>
      <c r="AC131" s="851"/>
      <c r="AD131" s="849"/>
      <c r="AE131" s="850"/>
      <c r="AF131" s="850"/>
      <c r="AG131" s="850"/>
      <c r="AH131" s="851"/>
      <c r="AI131" s="60"/>
      <c r="AJ131" s="144" t="str">
        <f t="shared" si="17"/>
        <v>Riadok bude skrytý.</v>
      </c>
      <c r="AK131" s="145" t="s">
        <v>207</v>
      </c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86">
        <v>1</v>
      </c>
      <c r="BF131" s="51">
        <f t="shared" si="15"/>
        <v>0</v>
      </c>
      <c r="BG131" s="51"/>
      <c r="BH131" s="51">
        <f t="shared" si="18"/>
        <v>1</v>
      </c>
      <c r="BI131" s="89">
        <f t="shared" si="16"/>
        <v>0</v>
      </c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108"/>
      <c r="BY131" s="108"/>
      <c r="BZ131" s="108"/>
      <c r="CA131" s="113">
        <f>SI!BY131</f>
        <v>176</v>
      </c>
      <c r="CB131" s="113"/>
      <c r="CC131" s="113"/>
      <c r="CD131" s="113"/>
      <c r="CE131" s="113"/>
      <c r="CF131" s="113"/>
      <c r="CG131" s="113"/>
      <c r="CH131" s="140">
        <f>SI!BZ131</f>
        <v>0</v>
      </c>
      <c r="CI131" s="108"/>
      <c r="CJ131" s="108"/>
      <c r="CK131" s="108"/>
      <c r="CL131" s="108"/>
      <c r="CM131" s="108"/>
      <c r="CN131" s="108"/>
      <c r="CO131" s="108"/>
      <c r="CP131" s="108"/>
      <c r="CQ131" s="108"/>
      <c r="CR131" s="108"/>
      <c r="CS131" s="108"/>
      <c r="CT131" s="108"/>
      <c r="CU131" s="108"/>
      <c r="CV131" s="108"/>
      <c r="CW131" s="108"/>
      <c r="CX131" s="108"/>
      <c r="CY131" s="108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</row>
    <row r="132" spans="1:253" s="36" customFormat="1" hidden="1" x14ac:dyDescent="0.25">
      <c r="A132" s="33"/>
      <c r="B132" s="834"/>
      <c r="C132" s="835"/>
      <c r="D132" s="835"/>
      <c r="E132" s="835"/>
      <c r="F132" s="835"/>
      <c r="G132" s="835"/>
      <c r="H132" s="835"/>
      <c r="I132" s="835"/>
      <c r="J132" s="836"/>
      <c r="K132" s="840"/>
      <c r="L132" s="841"/>
      <c r="M132" s="841"/>
      <c r="N132" s="841"/>
      <c r="O132" s="841"/>
      <c r="P132" s="841"/>
      <c r="Q132" s="841"/>
      <c r="R132" s="841"/>
      <c r="S132" s="841"/>
      <c r="T132" s="841"/>
      <c r="U132" s="841"/>
      <c r="V132" s="841"/>
      <c r="W132" s="841"/>
      <c r="X132" s="842"/>
      <c r="Y132" s="849"/>
      <c r="Z132" s="850"/>
      <c r="AA132" s="850"/>
      <c r="AB132" s="850"/>
      <c r="AC132" s="851"/>
      <c r="AD132" s="849"/>
      <c r="AE132" s="850"/>
      <c r="AF132" s="850"/>
      <c r="AG132" s="850"/>
      <c r="AH132" s="851"/>
      <c r="AI132" s="60"/>
      <c r="AJ132" s="144" t="str">
        <f t="shared" si="17"/>
        <v>Riadok bude skrytý.</v>
      </c>
      <c r="AK132" s="145" t="s">
        <v>207</v>
      </c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86">
        <v>1</v>
      </c>
      <c r="BF132" s="51">
        <f t="shared" si="15"/>
        <v>0</v>
      </c>
      <c r="BG132" s="51"/>
      <c r="BH132" s="51">
        <f t="shared" si="18"/>
        <v>1</v>
      </c>
      <c r="BI132" s="89">
        <f t="shared" si="16"/>
        <v>0</v>
      </c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108"/>
      <c r="BY132" s="108"/>
      <c r="BZ132" s="108"/>
      <c r="CA132" s="113">
        <f>SI!BY132</f>
        <v>753</v>
      </c>
      <c r="CB132" s="113"/>
      <c r="CC132" s="113"/>
      <c r="CD132" s="113"/>
      <c r="CE132" s="113"/>
      <c r="CF132" s="113"/>
      <c r="CG132" s="113"/>
      <c r="CH132" s="140">
        <f>SI!BZ132</f>
        <v>0</v>
      </c>
      <c r="CI132" s="108"/>
      <c r="CJ132" s="108"/>
      <c r="CK132" s="108"/>
      <c r="CL132" s="108"/>
      <c r="CM132" s="108"/>
      <c r="CN132" s="108"/>
      <c r="CO132" s="108"/>
      <c r="CP132" s="108"/>
      <c r="CQ132" s="108"/>
      <c r="CR132" s="108"/>
      <c r="CS132" s="108"/>
      <c r="CT132" s="108"/>
      <c r="CU132" s="108"/>
      <c r="CV132" s="108"/>
      <c r="CW132" s="108"/>
      <c r="CX132" s="108"/>
      <c r="CY132" s="108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</row>
    <row r="133" spans="1:253" s="36" customFormat="1" x14ac:dyDescent="0.25">
      <c r="A133" s="33"/>
      <c r="B133" s="1444"/>
      <c r="C133" s="1445"/>
      <c r="D133" s="1445"/>
      <c r="E133" s="1445"/>
      <c r="F133" s="1445"/>
      <c r="G133" s="1445"/>
      <c r="H133" s="1445"/>
      <c r="I133" s="1445"/>
      <c r="J133" s="1446"/>
      <c r="K133" s="1422"/>
      <c r="L133" s="1423"/>
      <c r="M133" s="1423"/>
      <c r="N133" s="1423"/>
      <c r="O133" s="1423"/>
      <c r="P133" s="1423"/>
      <c r="Q133" s="1423"/>
      <c r="R133" s="1423"/>
      <c r="S133" s="1423"/>
      <c r="T133" s="1423"/>
      <c r="U133" s="1423"/>
      <c r="V133" s="1423"/>
      <c r="W133" s="1423"/>
      <c r="X133" s="1424"/>
      <c r="Y133" s="1481"/>
      <c r="Z133" s="1482"/>
      <c r="AA133" s="1482"/>
      <c r="AB133" s="1482"/>
      <c r="AC133" s="1483"/>
      <c r="AD133" s="1481"/>
      <c r="AE133" s="1482"/>
      <c r="AF133" s="1482"/>
      <c r="AG133" s="1482"/>
      <c r="AH133" s="1483"/>
      <c r="AI133" s="60"/>
      <c r="AJ133" s="144" t="str">
        <f t="shared" si="17"/>
        <v>Riadok bude vidieť.</v>
      </c>
      <c r="AK133" s="145" t="s">
        <v>207</v>
      </c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86">
        <v>1</v>
      </c>
      <c r="BF133" s="51"/>
      <c r="BG133" s="51"/>
      <c r="BH133" s="51">
        <f t="shared" si="18"/>
        <v>1</v>
      </c>
      <c r="BI133" s="51">
        <f>+IF(BE133+BF133+BG133=0,0,IF(BH133=0,0,1))</f>
        <v>1</v>
      </c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108"/>
      <c r="BY133" s="108"/>
      <c r="BZ133" s="108"/>
      <c r="CA133" s="113">
        <f>SI!BY133</f>
        <v>108</v>
      </c>
      <c r="CB133" s="113"/>
      <c r="CC133" s="113"/>
      <c r="CD133" s="113"/>
      <c r="CE133" s="113"/>
      <c r="CF133" s="113"/>
      <c r="CG133" s="113"/>
      <c r="CH133" s="140">
        <f>SI!BZ133</f>
        <v>0</v>
      </c>
      <c r="CI133" s="108"/>
      <c r="CJ133" s="108"/>
      <c r="CK133" s="108"/>
      <c r="CL133" s="108"/>
      <c r="CM133" s="108"/>
      <c r="CN133" s="108"/>
      <c r="CO133" s="108"/>
      <c r="CP133" s="108"/>
      <c r="CQ133" s="108"/>
      <c r="CR133" s="108"/>
      <c r="CS133" s="108"/>
      <c r="CT133" s="108"/>
      <c r="CU133" s="108"/>
      <c r="CV133" s="108"/>
      <c r="CW133" s="108"/>
      <c r="CX133" s="108"/>
      <c r="CY133" s="108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</row>
    <row r="134" spans="1:253" s="36" customFormat="1" hidden="1" x14ac:dyDescent="0.25">
      <c r="A134" s="33"/>
      <c r="B134" s="2"/>
      <c r="C134" s="2"/>
      <c r="D134" s="2"/>
      <c r="E134" s="2"/>
      <c r="F134" s="2"/>
      <c r="G134" s="2"/>
      <c r="H134" s="2"/>
      <c r="I134" s="2"/>
      <c r="J134" s="2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8"/>
      <c r="Z134" s="99"/>
      <c r="AA134" s="99"/>
      <c r="AB134" s="99"/>
      <c r="AC134" s="99"/>
      <c r="AD134" s="98"/>
      <c r="AE134" s="99"/>
      <c r="AF134" s="99"/>
      <c r="AG134" s="99"/>
      <c r="AH134" s="99"/>
      <c r="AI134" s="60"/>
      <c r="AJ134" s="144" t="str">
        <f t="shared" si="17"/>
        <v>Riadok bude skrytý.</v>
      </c>
      <c r="AK134" s="145" t="s">
        <v>207</v>
      </c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51">
        <f t="shared" ref="BE134:BE156" si="19">+IF($B$114="Fyzická osoba-SZČO",0,1)</f>
        <v>1</v>
      </c>
      <c r="BF134" s="51">
        <f>+IF(B136="",0,1)</f>
        <v>0</v>
      </c>
      <c r="BG134" s="51"/>
      <c r="BH134" s="51">
        <f t="shared" si="18"/>
        <v>1</v>
      </c>
      <c r="BI134" s="89">
        <f t="shared" ref="BI134:BI157" si="20">+IF(BE134*BF134=0,0,IF(BH134=0,0,1))</f>
        <v>0</v>
      </c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108"/>
      <c r="BY134" s="108"/>
      <c r="BZ134" s="108"/>
      <c r="CA134" s="113">
        <f>SI!BY134</f>
        <v>8</v>
      </c>
      <c r="CB134" s="113"/>
      <c r="CC134" s="113"/>
      <c r="CD134" s="113"/>
      <c r="CE134" s="113"/>
      <c r="CF134" s="113"/>
      <c r="CG134" s="113"/>
      <c r="CH134" s="140">
        <f>SI!BZ134</f>
        <v>0</v>
      </c>
      <c r="CI134" s="108"/>
      <c r="CJ134" s="108"/>
      <c r="CK134" s="108"/>
      <c r="CL134" s="108"/>
      <c r="CM134" s="108"/>
      <c r="CN134" s="108"/>
      <c r="CO134" s="108"/>
      <c r="CP134" s="108"/>
      <c r="CQ134" s="108"/>
      <c r="CR134" s="108"/>
      <c r="CS134" s="108"/>
      <c r="CT134" s="108"/>
      <c r="CU134" s="108"/>
      <c r="CV134" s="108"/>
      <c r="CW134" s="108"/>
      <c r="CX134" s="108"/>
      <c r="CY134" s="108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</row>
    <row r="135" spans="1:253" s="36" customFormat="1" hidden="1" x14ac:dyDescent="0.25">
      <c r="A135" s="33"/>
      <c r="B135" s="2" t="s">
        <v>279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60" t="s">
        <v>168</v>
      </c>
      <c r="AJ135" s="144" t="str">
        <f t="shared" si="17"/>
        <v>Riadok bude skrytý.</v>
      </c>
      <c r="AK135" s="145" t="s">
        <v>207</v>
      </c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51">
        <f t="shared" si="19"/>
        <v>1</v>
      </c>
      <c r="BF135" s="51">
        <f>+IF(B136="",0,1)</f>
        <v>0</v>
      </c>
      <c r="BG135" s="51"/>
      <c r="BH135" s="51">
        <f t="shared" si="18"/>
        <v>1</v>
      </c>
      <c r="BI135" s="89">
        <f t="shared" si="20"/>
        <v>0</v>
      </c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108"/>
      <c r="BY135" s="108"/>
      <c r="BZ135" s="108"/>
      <c r="CA135" s="113">
        <f>SI!BY135</f>
        <v>91</v>
      </c>
      <c r="CB135" s="113"/>
      <c r="CC135" s="113"/>
      <c r="CD135" s="113"/>
      <c r="CE135" s="113"/>
      <c r="CF135" s="113"/>
      <c r="CG135" s="113"/>
      <c r="CH135" s="140">
        <f>SI!BZ135</f>
        <v>0</v>
      </c>
      <c r="CI135" s="108"/>
      <c r="CJ135" s="108"/>
      <c r="CK135" s="108"/>
      <c r="CL135" s="108"/>
      <c r="CM135" s="108"/>
      <c r="CN135" s="108"/>
      <c r="CO135" s="108"/>
      <c r="CP135" s="108"/>
      <c r="CQ135" s="108"/>
      <c r="CR135" s="108"/>
      <c r="CS135" s="108"/>
      <c r="CT135" s="108"/>
      <c r="CU135" s="108"/>
      <c r="CV135" s="108"/>
      <c r="CW135" s="108"/>
      <c r="CX135" s="108"/>
      <c r="CY135" s="108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</row>
    <row r="136" spans="1:253" s="36" customFormat="1" hidden="1" x14ac:dyDescent="0.25">
      <c r="A136" s="33"/>
      <c r="B136" s="493"/>
      <c r="C136" s="493"/>
      <c r="D136" s="493"/>
      <c r="E136" s="493"/>
      <c r="F136" s="493"/>
      <c r="G136" s="493"/>
      <c r="H136" s="493"/>
      <c r="I136" s="493"/>
      <c r="J136" s="493"/>
      <c r="K136" s="493"/>
      <c r="L136" s="493"/>
      <c r="M136" s="493"/>
      <c r="N136" s="493"/>
      <c r="O136" s="493"/>
      <c r="P136" s="493"/>
      <c r="Q136" s="493"/>
      <c r="R136" s="493"/>
      <c r="S136" s="493"/>
      <c r="T136" s="493"/>
      <c r="U136" s="493"/>
      <c r="V136" s="493"/>
      <c r="W136" s="493"/>
      <c r="X136" s="493"/>
      <c r="Y136" s="493"/>
      <c r="Z136" s="493"/>
      <c r="AA136" s="493"/>
      <c r="AB136" s="493"/>
      <c r="AC136" s="493"/>
      <c r="AD136" s="493"/>
      <c r="AE136" s="493"/>
      <c r="AF136" s="493"/>
      <c r="AG136" s="493"/>
      <c r="AH136" s="493"/>
      <c r="AI136" s="60"/>
      <c r="AJ136" s="144" t="str">
        <f t="shared" si="17"/>
        <v>Riadok bude skrytý.</v>
      </c>
      <c r="AK136" s="145" t="s">
        <v>207</v>
      </c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51">
        <f t="shared" si="19"/>
        <v>1</v>
      </c>
      <c r="BF136" s="51">
        <f>+IF(B136="",0,1)</f>
        <v>0</v>
      </c>
      <c r="BG136" s="51"/>
      <c r="BH136" s="51">
        <f t="shared" si="18"/>
        <v>1</v>
      </c>
      <c r="BI136" s="89">
        <f t="shared" si="20"/>
        <v>0</v>
      </c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108"/>
      <c r="BY136" s="108"/>
      <c r="BZ136" s="108"/>
      <c r="CA136" s="113">
        <f>SI!BY136</f>
        <v>424</v>
      </c>
      <c r="CB136" s="113"/>
      <c r="CC136" s="113"/>
      <c r="CD136" s="113"/>
      <c r="CE136" s="113"/>
      <c r="CF136" s="113"/>
      <c r="CG136" s="113"/>
      <c r="CH136" s="140">
        <f>SI!BZ136</f>
        <v>0</v>
      </c>
      <c r="CI136" s="108"/>
      <c r="CJ136" s="108"/>
      <c r="CK136" s="108"/>
      <c r="CL136" s="108"/>
      <c r="CM136" s="108"/>
      <c r="CN136" s="108"/>
      <c r="CO136" s="108"/>
      <c r="CP136" s="108"/>
      <c r="CQ136" s="108"/>
      <c r="CR136" s="108"/>
      <c r="CS136" s="108"/>
      <c r="CT136" s="108"/>
      <c r="CU136" s="108"/>
      <c r="CV136" s="108"/>
      <c r="CW136" s="108"/>
      <c r="CX136" s="108"/>
      <c r="CY136" s="108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</row>
    <row r="137" spans="1:253" s="36" customFormat="1" hidden="1" x14ac:dyDescent="0.25">
      <c r="A137" s="33"/>
      <c r="B137" s="493"/>
      <c r="C137" s="493"/>
      <c r="D137" s="493"/>
      <c r="E137" s="493"/>
      <c r="F137" s="493"/>
      <c r="G137" s="493"/>
      <c r="H137" s="493"/>
      <c r="I137" s="493"/>
      <c r="J137" s="493"/>
      <c r="K137" s="493"/>
      <c r="L137" s="493"/>
      <c r="M137" s="493"/>
      <c r="N137" s="493"/>
      <c r="O137" s="493"/>
      <c r="P137" s="493"/>
      <c r="Q137" s="493"/>
      <c r="R137" s="493"/>
      <c r="S137" s="493"/>
      <c r="T137" s="493"/>
      <c r="U137" s="493"/>
      <c r="V137" s="493"/>
      <c r="W137" s="493"/>
      <c r="X137" s="493"/>
      <c r="Y137" s="493"/>
      <c r="Z137" s="493"/>
      <c r="AA137" s="493"/>
      <c r="AB137" s="493"/>
      <c r="AC137" s="493"/>
      <c r="AD137" s="493"/>
      <c r="AE137" s="493"/>
      <c r="AF137" s="493"/>
      <c r="AG137" s="493"/>
      <c r="AH137" s="493"/>
      <c r="AI137" s="60"/>
      <c r="AJ137" s="144" t="str">
        <f t="shared" si="17"/>
        <v>Riadok bude skrytý.</v>
      </c>
      <c r="AK137" s="145" t="s">
        <v>207</v>
      </c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51">
        <f t="shared" si="19"/>
        <v>1</v>
      </c>
      <c r="BF137" s="51">
        <f t="shared" ref="BF137:BF156" si="21">+IF(B137="",0,1)</f>
        <v>0</v>
      </c>
      <c r="BG137" s="51"/>
      <c r="BH137" s="51">
        <f t="shared" si="18"/>
        <v>1</v>
      </c>
      <c r="BI137" s="89">
        <f t="shared" si="20"/>
        <v>0</v>
      </c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108"/>
      <c r="BY137" s="108"/>
      <c r="BZ137" s="108"/>
      <c r="CA137" s="113">
        <f>SI!BY137</f>
        <v>571</v>
      </c>
      <c r="CB137" s="113"/>
      <c r="CC137" s="113"/>
      <c r="CD137" s="113"/>
      <c r="CE137" s="113"/>
      <c r="CF137" s="113"/>
      <c r="CG137" s="113"/>
      <c r="CH137" s="140">
        <f>SI!BZ137</f>
        <v>0</v>
      </c>
      <c r="CI137" s="108"/>
      <c r="CJ137" s="108"/>
      <c r="CK137" s="108"/>
      <c r="CL137" s="108"/>
      <c r="CM137" s="108"/>
      <c r="CN137" s="108"/>
      <c r="CO137" s="108"/>
      <c r="CP137" s="108"/>
      <c r="CQ137" s="108"/>
      <c r="CR137" s="108"/>
      <c r="CS137" s="108"/>
      <c r="CT137" s="108"/>
      <c r="CU137" s="108"/>
      <c r="CV137" s="108"/>
      <c r="CW137" s="108"/>
      <c r="CX137" s="108"/>
      <c r="CY137" s="108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</row>
    <row r="138" spans="1:253" s="36" customFormat="1" hidden="1" x14ac:dyDescent="0.25">
      <c r="A138" s="33"/>
      <c r="B138" s="493"/>
      <c r="C138" s="493"/>
      <c r="D138" s="493"/>
      <c r="E138" s="493"/>
      <c r="F138" s="493"/>
      <c r="G138" s="493"/>
      <c r="H138" s="493"/>
      <c r="I138" s="493"/>
      <c r="J138" s="493"/>
      <c r="K138" s="493"/>
      <c r="L138" s="493"/>
      <c r="M138" s="493"/>
      <c r="N138" s="493"/>
      <c r="O138" s="493"/>
      <c r="P138" s="493"/>
      <c r="Q138" s="493"/>
      <c r="R138" s="493"/>
      <c r="S138" s="493"/>
      <c r="T138" s="493"/>
      <c r="U138" s="493"/>
      <c r="V138" s="493"/>
      <c r="W138" s="493"/>
      <c r="X138" s="493"/>
      <c r="Y138" s="493"/>
      <c r="Z138" s="493"/>
      <c r="AA138" s="493"/>
      <c r="AB138" s="493"/>
      <c r="AC138" s="493"/>
      <c r="AD138" s="493"/>
      <c r="AE138" s="493"/>
      <c r="AF138" s="493"/>
      <c r="AG138" s="493"/>
      <c r="AH138" s="493"/>
      <c r="AI138" s="60"/>
      <c r="AJ138" s="144" t="str">
        <f t="shared" si="17"/>
        <v>Riadok bude skrytý.</v>
      </c>
      <c r="AK138" s="145" t="s">
        <v>207</v>
      </c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51">
        <f t="shared" si="19"/>
        <v>1</v>
      </c>
      <c r="BF138" s="51">
        <f t="shared" si="21"/>
        <v>0</v>
      </c>
      <c r="BG138" s="51"/>
      <c r="BH138" s="51">
        <f t="shared" si="18"/>
        <v>1</v>
      </c>
      <c r="BI138" s="89">
        <f t="shared" si="20"/>
        <v>0</v>
      </c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108"/>
      <c r="BY138" s="108"/>
      <c r="BZ138" s="108"/>
      <c r="CA138" s="113">
        <f>SI!BY138</f>
        <v>133</v>
      </c>
      <c r="CB138" s="113"/>
      <c r="CC138" s="113"/>
      <c r="CD138" s="113"/>
      <c r="CE138" s="113"/>
      <c r="CF138" s="113"/>
      <c r="CG138" s="113"/>
      <c r="CH138" s="140">
        <f>SI!BZ138</f>
        <v>0</v>
      </c>
      <c r="CI138" s="108"/>
      <c r="CJ138" s="108"/>
      <c r="CK138" s="108"/>
      <c r="CL138" s="108"/>
      <c r="CM138" s="108"/>
      <c r="CN138" s="108"/>
      <c r="CO138" s="108"/>
      <c r="CP138" s="108"/>
      <c r="CQ138" s="108"/>
      <c r="CR138" s="108"/>
      <c r="CS138" s="108"/>
      <c r="CT138" s="108"/>
      <c r="CU138" s="108"/>
      <c r="CV138" s="108"/>
      <c r="CW138" s="108"/>
      <c r="CX138" s="108"/>
      <c r="CY138" s="108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</row>
    <row r="139" spans="1:253" s="36" customFormat="1" hidden="1" x14ac:dyDescent="0.25">
      <c r="A139" s="33"/>
      <c r="B139" s="493"/>
      <c r="C139" s="493"/>
      <c r="D139" s="493"/>
      <c r="E139" s="493"/>
      <c r="F139" s="493"/>
      <c r="G139" s="493"/>
      <c r="H139" s="493"/>
      <c r="I139" s="493"/>
      <c r="J139" s="493"/>
      <c r="K139" s="493"/>
      <c r="L139" s="493"/>
      <c r="M139" s="493"/>
      <c r="N139" s="493"/>
      <c r="O139" s="493"/>
      <c r="P139" s="493"/>
      <c r="Q139" s="493"/>
      <c r="R139" s="493"/>
      <c r="S139" s="493"/>
      <c r="T139" s="493"/>
      <c r="U139" s="493"/>
      <c r="V139" s="493"/>
      <c r="W139" s="493"/>
      <c r="X139" s="493"/>
      <c r="Y139" s="493"/>
      <c r="Z139" s="493"/>
      <c r="AA139" s="493"/>
      <c r="AB139" s="493"/>
      <c r="AC139" s="493"/>
      <c r="AD139" s="493"/>
      <c r="AE139" s="493"/>
      <c r="AF139" s="493"/>
      <c r="AG139" s="493"/>
      <c r="AH139" s="493"/>
      <c r="AI139" s="60"/>
      <c r="AJ139" s="144" t="str">
        <f t="shared" si="17"/>
        <v>Riadok bude skrytý.</v>
      </c>
      <c r="AK139" s="145" t="s">
        <v>207</v>
      </c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51">
        <f t="shared" si="19"/>
        <v>1</v>
      </c>
      <c r="BF139" s="51">
        <f t="shared" si="21"/>
        <v>0</v>
      </c>
      <c r="BG139" s="51"/>
      <c r="BH139" s="51">
        <f t="shared" si="18"/>
        <v>1</v>
      </c>
      <c r="BI139" s="89">
        <f t="shared" si="20"/>
        <v>0</v>
      </c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108"/>
      <c r="BY139" s="108"/>
      <c r="BZ139" s="108"/>
      <c r="CA139" s="113">
        <f>SI!BY139</f>
        <v>912</v>
      </c>
      <c r="CB139" s="113"/>
      <c r="CC139" s="113"/>
      <c r="CD139" s="113"/>
      <c r="CE139" s="113"/>
      <c r="CF139" s="113"/>
      <c r="CG139" s="113"/>
      <c r="CH139" s="140">
        <f>SI!BZ139</f>
        <v>0</v>
      </c>
      <c r="CI139" s="108"/>
      <c r="CJ139" s="108"/>
      <c r="CK139" s="108"/>
      <c r="CL139" s="108"/>
      <c r="CM139" s="108"/>
      <c r="CN139" s="108"/>
      <c r="CO139" s="108"/>
      <c r="CP139" s="108"/>
      <c r="CQ139" s="108"/>
      <c r="CR139" s="108"/>
      <c r="CS139" s="108"/>
      <c r="CT139" s="108"/>
      <c r="CU139" s="108"/>
      <c r="CV139" s="108"/>
      <c r="CW139" s="108"/>
      <c r="CX139" s="108"/>
      <c r="CY139" s="108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</row>
    <row r="140" spans="1:253" s="36" customFormat="1" hidden="1" x14ac:dyDescent="0.25">
      <c r="A140" s="33"/>
      <c r="B140" s="493"/>
      <c r="C140" s="493"/>
      <c r="D140" s="493"/>
      <c r="E140" s="493"/>
      <c r="F140" s="493"/>
      <c r="G140" s="493"/>
      <c r="H140" s="493"/>
      <c r="I140" s="493"/>
      <c r="J140" s="493"/>
      <c r="K140" s="493"/>
      <c r="L140" s="493"/>
      <c r="M140" s="493"/>
      <c r="N140" s="493"/>
      <c r="O140" s="493"/>
      <c r="P140" s="493"/>
      <c r="Q140" s="493"/>
      <c r="R140" s="493"/>
      <c r="S140" s="493"/>
      <c r="T140" s="493"/>
      <c r="U140" s="493"/>
      <c r="V140" s="493"/>
      <c r="W140" s="493"/>
      <c r="X140" s="493"/>
      <c r="Y140" s="493"/>
      <c r="Z140" s="493"/>
      <c r="AA140" s="493"/>
      <c r="AB140" s="493"/>
      <c r="AC140" s="493"/>
      <c r="AD140" s="493"/>
      <c r="AE140" s="493"/>
      <c r="AF140" s="493"/>
      <c r="AG140" s="493"/>
      <c r="AH140" s="493"/>
      <c r="AI140" s="60"/>
      <c r="AJ140" s="144" t="str">
        <f t="shared" si="17"/>
        <v>Riadok bude skrytý.</v>
      </c>
      <c r="AK140" s="145" t="s">
        <v>207</v>
      </c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51">
        <f t="shared" si="19"/>
        <v>1</v>
      </c>
      <c r="BF140" s="51">
        <f t="shared" si="21"/>
        <v>0</v>
      </c>
      <c r="BG140" s="51"/>
      <c r="BH140" s="51">
        <f t="shared" si="18"/>
        <v>1</v>
      </c>
      <c r="BI140" s="89">
        <f t="shared" si="20"/>
        <v>0</v>
      </c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108"/>
      <c r="BY140" s="108"/>
      <c r="BZ140" s="108"/>
      <c r="CA140" s="113">
        <f>SI!BY140</f>
        <v>150</v>
      </c>
      <c r="CB140" s="113"/>
      <c r="CC140" s="113"/>
      <c r="CD140" s="113"/>
      <c r="CE140" s="113"/>
      <c r="CF140" s="113"/>
      <c r="CG140" s="113"/>
      <c r="CH140" s="140">
        <f>SI!BZ140</f>
        <v>0</v>
      </c>
      <c r="CI140" s="108"/>
      <c r="CJ140" s="108"/>
      <c r="CK140" s="108"/>
      <c r="CL140" s="108"/>
      <c r="CM140" s="108"/>
      <c r="CN140" s="108"/>
      <c r="CO140" s="108"/>
      <c r="CP140" s="108"/>
      <c r="CQ140" s="108"/>
      <c r="CR140" s="108"/>
      <c r="CS140" s="108"/>
      <c r="CT140" s="108"/>
      <c r="CU140" s="108"/>
      <c r="CV140" s="108"/>
      <c r="CW140" s="108"/>
      <c r="CX140" s="108"/>
      <c r="CY140" s="108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</row>
    <row r="141" spans="1:253" s="36" customFormat="1" x14ac:dyDescent="0.25">
      <c r="A141" s="33"/>
      <c r="B141" s="493" t="s">
        <v>567</v>
      </c>
      <c r="C141" s="493"/>
      <c r="D141" s="493"/>
      <c r="E141" s="493"/>
      <c r="F141" s="493"/>
      <c r="G141" s="493"/>
      <c r="H141" s="493"/>
      <c r="I141" s="493"/>
      <c r="J141" s="493"/>
      <c r="K141" s="493"/>
      <c r="L141" s="493"/>
      <c r="M141" s="493"/>
      <c r="N141" s="493"/>
      <c r="O141" s="493"/>
      <c r="P141" s="493"/>
      <c r="Q141" s="493"/>
      <c r="R141" s="493"/>
      <c r="S141" s="493"/>
      <c r="T141" s="493"/>
      <c r="U141" s="493"/>
      <c r="V141" s="493"/>
      <c r="W141" s="493"/>
      <c r="X141" s="493"/>
      <c r="Y141" s="493"/>
      <c r="Z141" s="493"/>
      <c r="AA141" s="493"/>
      <c r="AB141" s="493"/>
      <c r="AC141" s="493"/>
      <c r="AD141" s="493"/>
      <c r="AE141" s="493"/>
      <c r="AF141" s="493"/>
      <c r="AG141" s="493"/>
      <c r="AH141" s="493"/>
      <c r="AI141" s="60"/>
      <c r="AJ141" s="144" t="str">
        <f t="shared" si="17"/>
        <v>Riadok bude vidieť.</v>
      </c>
      <c r="AK141" s="145" t="s">
        <v>207</v>
      </c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51">
        <f t="shared" si="19"/>
        <v>1</v>
      </c>
      <c r="BF141" s="51">
        <f t="shared" si="21"/>
        <v>1</v>
      </c>
      <c r="BG141" s="51"/>
      <c r="BH141" s="51">
        <f t="shared" si="18"/>
        <v>1</v>
      </c>
      <c r="BI141" s="89">
        <f t="shared" si="20"/>
        <v>1</v>
      </c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108"/>
      <c r="BY141" s="108"/>
      <c r="BZ141" s="108"/>
      <c r="CA141" s="113">
        <f>SI!BY141</f>
        <v>174</v>
      </c>
      <c r="CB141" s="113"/>
      <c r="CC141" s="113"/>
      <c r="CD141" s="113"/>
      <c r="CE141" s="113"/>
      <c r="CF141" s="113"/>
      <c r="CG141" s="113"/>
      <c r="CH141" s="140">
        <f>SI!BZ141</f>
        <v>0</v>
      </c>
      <c r="CI141" s="108"/>
      <c r="CJ141" s="108"/>
      <c r="CK141" s="108"/>
      <c r="CL141" s="108"/>
      <c r="CM141" s="108"/>
      <c r="CN141" s="108"/>
      <c r="CO141" s="108"/>
      <c r="CP141" s="108"/>
      <c r="CQ141" s="108"/>
      <c r="CR141" s="108"/>
      <c r="CS141" s="108"/>
      <c r="CT141" s="108"/>
      <c r="CU141" s="108"/>
      <c r="CV141" s="108"/>
      <c r="CW141" s="108"/>
      <c r="CX141" s="108"/>
      <c r="CY141" s="108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</row>
    <row r="142" spans="1:253" s="36" customFormat="1" hidden="1" x14ac:dyDescent="0.25">
      <c r="A142" s="33"/>
      <c r="B142" s="493"/>
      <c r="C142" s="493"/>
      <c r="D142" s="493"/>
      <c r="E142" s="493"/>
      <c r="F142" s="493"/>
      <c r="G142" s="493"/>
      <c r="H142" s="493"/>
      <c r="I142" s="493"/>
      <c r="J142" s="493"/>
      <c r="K142" s="493"/>
      <c r="L142" s="493"/>
      <c r="M142" s="493"/>
      <c r="N142" s="493"/>
      <c r="O142" s="493"/>
      <c r="P142" s="493"/>
      <c r="Q142" s="493"/>
      <c r="R142" s="493"/>
      <c r="S142" s="493"/>
      <c r="T142" s="493"/>
      <c r="U142" s="493"/>
      <c r="V142" s="493"/>
      <c r="W142" s="493"/>
      <c r="X142" s="493"/>
      <c r="Y142" s="493"/>
      <c r="Z142" s="493"/>
      <c r="AA142" s="493"/>
      <c r="AB142" s="493"/>
      <c r="AC142" s="493"/>
      <c r="AD142" s="493"/>
      <c r="AE142" s="493"/>
      <c r="AF142" s="493"/>
      <c r="AG142" s="493"/>
      <c r="AH142" s="493"/>
      <c r="AI142" s="60"/>
      <c r="AJ142" s="144" t="str">
        <f t="shared" si="17"/>
        <v>Riadok bude skrytý.</v>
      </c>
      <c r="AK142" s="145" t="s">
        <v>207</v>
      </c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51">
        <f t="shared" si="19"/>
        <v>1</v>
      </c>
      <c r="BF142" s="51">
        <f t="shared" si="21"/>
        <v>0</v>
      </c>
      <c r="BG142" s="51"/>
      <c r="BH142" s="51">
        <f t="shared" si="18"/>
        <v>1</v>
      </c>
      <c r="BI142" s="89">
        <f t="shared" si="20"/>
        <v>0</v>
      </c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108"/>
      <c r="BY142" s="108"/>
      <c r="BZ142" s="108"/>
      <c r="CA142" s="113">
        <f>SI!BY142</f>
        <v>127</v>
      </c>
      <c r="CB142" s="113"/>
      <c r="CC142" s="113"/>
      <c r="CD142" s="113"/>
      <c r="CE142" s="113"/>
      <c r="CF142" s="113"/>
      <c r="CG142" s="113"/>
      <c r="CH142" s="140">
        <f>SI!BZ142</f>
        <v>0</v>
      </c>
      <c r="CI142" s="108"/>
      <c r="CJ142" s="108"/>
      <c r="CK142" s="108"/>
      <c r="CL142" s="108"/>
      <c r="CM142" s="108"/>
      <c r="CN142" s="108"/>
      <c r="CO142" s="108"/>
      <c r="CP142" s="108"/>
      <c r="CQ142" s="108"/>
      <c r="CR142" s="108"/>
      <c r="CS142" s="108"/>
      <c r="CT142" s="108"/>
      <c r="CU142" s="108"/>
      <c r="CV142" s="108"/>
      <c r="CW142" s="108"/>
      <c r="CX142" s="108"/>
      <c r="CY142" s="108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</row>
    <row r="143" spans="1:253" s="36" customFormat="1" x14ac:dyDescent="0.25">
      <c r="A143" s="33"/>
      <c r="B143" s="493" t="s">
        <v>665</v>
      </c>
      <c r="C143" s="493"/>
      <c r="D143" s="493"/>
      <c r="E143" s="493"/>
      <c r="F143" s="493"/>
      <c r="G143" s="493"/>
      <c r="H143" s="493"/>
      <c r="I143" s="493"/>
      <c r="J143" s="493"/>
      <c r="K143" s="493"/>
      <c r="L143" s="493"/>
      <c r="M143" s="493"/>
      <c r="N143" s="493"/>
      <c r="O143" s="493"/>
      <c r="P143" s="493"/>
      <c r="Q143" s="493"/>
      <c r="R143" s="493"/>
      <c r="S143" s="493"/>
      <c r="T143" s="493"/>
      <c r="U143" s="493"/>
      <c r="V143" s="493"/>
      <c r="W143" s="493"/>
      <c r="X143" s="493"/>
      <c r="Y143" s="493"/>
      <c r="Z143" s="493"/>
      <c r="AA143" s="493"/>
      <c r="AB143" s="493"/>
      <c r="AC143" s="493"/>
      <c r="AD143" s="493"/>
      <c r="AE143" s="493"/>
      <c r="AF143" s="493"/>
      <c r="AG143" s="493"/>
      <c r="AH143" s="493"/>
      <c r="AI143" s="60"/>
      <c r="AJ143" s="144" t="str">
        <f t="shared" si="17"/>
        <v>Riadok bude vidieť.</v>
      </c>
      <c r="AK143" s="145" t="s">
        <v>207</v>
      </c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51">
        <f t="shared" si="19"/>
        <v>1</v>
      </c>
      <c r="BF143" s="51">
        <f t="shared" si="21"/>
        <v>1</v>
      </c>
      <c r="BG143" s="51"/>
      <c r="BH143" s="51">
        <f t="shared" si="18"/>
        <v>1</v>
      </c>
      <c r="BI143" s="89">
        <f t="shared" si="20"/>
        <v>1</v>
      </c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108"/>
      <c r="BY143" s="108"/>
      <c r="BZ143" s="108"/>
      <c r="CA143" s="113">
        <f>SI!BY143</f>
        <v>392</v>
      </c>
      <c r="CB143" s="113"/>
      <c r="CC143" s="113"/>
      <c r="CD143" s="113"/>
      <c r="CE143" s="113"/>
      <c r="CF143" s="113"/>
      <c r="CG143" s="113"/>
      <c r="CH143" s="140">
        <f>SI!BZ143</f>
        <v>0</v>
      </c>
      <c r="CI143" s="108"/>
      <c r="CJ143" s="108"/>
      <c r="CK143" s="108"/>
      <c r="CL143" s="108"/>
      <c r="CM143" s="108"/>
      <c r="CN143" s="108"/>
      <c r="CO143" s="108"/>
      <c r="CP143" s="108"/>
      <c r="CQ143" s="108"/>
      <c r="CR143" s="108"/>
      <c r="CS143" s="108"/>
      <c r="CT143" s="108"/>
      <c r="CU143" s="108"/>
      <c r="CV143" s="108"/>
      <c r="CW143" s="108"/>
      <c r="CX143" s="108"/>
      <c r="CY143" s="108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</row>
    <row r="144" spans="1:253" s="36" customFormat="1" x14ac:dyDescent="0.25">
      <c r="A144" s="33"/>
      <c r="B144" s="493" t="s">
        <v>663</v>
      </c>
      <c r="C144" s="493"/>
      <c r="D144" s="493"/>
      <c r="E144" s="493"/>
      <c r="F144" s="493"/>
      <c r="G144" s="493"/>
      <c r="H144" s="493"/>
      <c r="I144" s="493"/>
      <c r="J144" s="493"/>
      <c r="K144" s="493"/>
      <c r="L144" s="493"/>
      <c r="M144" s="493"/>
      <c r="N144" s="493"/>
      <c r="O144" s="493"/>
      <c r="P144" s="493"/>
      <c r="Q144" s="493"/>
      <c r="R144" s="493"/>
      <c r="S144" s="493"/>
      <c r="T144" s="493"/>
      <c r="U144" s="493"/>
      <c r="V144" s="493"/>
      <c r="W144" s="493"/>
      <c r="X144" s="493"/>
      <c r="Y144" s="493"/>
      <c r="Z144" s="493"/>
      <c r="AA144" s="493"/>
      <c r="AB144" s="493"/>
      <c r="AC144" s="493"/>
      <c r="AD144" s="493"/>
      <c r="AE144" s="493"/>
      <c r="AF144" s="493"/>
      <c r="AG144" s="493"/>
      <c r="AH144" s="493"/>
      <c r="AI144" s="60"/>
      <c r="AJ144" s="144" t="str">
        <f t="shared" si="17"/>
        <v>Riadok bude vidieť.</v>
      </c>
      <c r="AK144" s="145" t="s">
        <v>207</v>
      </c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51">
        <f t="shared" si="19"/>
        <v>1</v>
      </c>
      <c r="BF144" s="51">
        <f t="shared" si="21"/>
        <v>1</v>
      </c>
      <c r="BG144" s="51"/>
      <c r="BH144" s="51">
        <f t="shared" si="18"/>
        <v>1</v>
      </c>
      <c r="BI144" s="89">
        <f t="shared" si="20"/>
        <v>1</v>
      </c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108"/>
      <c r="BY144" s="108"/>
      <c r="BZ144" s="108"/>
      <c r="CA144" s="113">
        <f>SI!BY144</f>
        <v>119</v>
      </c>
      <c r="CB144" s="113"/>
      <c r="CC144" s="113"/>
      <c r="CD144" s="113"/>
      <c r="CE144" s="113"/>
      <c r="CF144" s="113"/>
      <c r="CG144" s="113"/>
      <c r="CH144" s="140">
        <f>SI!BZ144</f>
        <v>0</v>
      </c>
      <c r="CI144" s="108"/>
      <c r="CJ144" s="108"/>
      <c r="CK144" s="108"/>
      <c r="CL144" s="108"/>
      <c r="CM144" s="108"/>
      <c r="CN144" s="108"/>
      <c r="CO144" s="108"/>
      <c r="CP144" s="108"/>
      <c r="CQ144" s="108"/>
      <c r="CR144" s="108"/>
      <c r="CS144" s="108"/>
      <c r="CT144" s="108"/>
      <c r="CU144" s="108"/>
      <c r="CV144" s="108"/>
      <c r="CW144" s="108"/>
      <c r="CX144" s="108"/>
      <c r="CY144" s="108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</row>
    <row r="145" spans="1:255" s="36" customFormat="1" x14ac:dyDescent="0.25">
      <c r="A145" s="33"/>
      <c r="B145" s="493" t="s">
        <v>664</v>
      </c>
      <c r="C145" s="493"/>
      <c r="D145" s="493"/>
      <c r="E145" s="493"/>
      <c r="F145" s="493"/>
      <c r="G145" s="493"/>
      <c r="H145" s="493"/>
      <c r="I145" s="493"/>
      <c r="J145" s="493"/>
      <c r="K145" s="493"/>
      <c r="L145" s="493"/>
      <c r="M145" s="493"/>
      <c r="N145" s="493"/>
      <c r="O145" s="493"/>
      <c r="P145" s="493"/>
      <c r="Q145" s="493"/>
      <c r="R145" s="493"/>
      <c r="S145" s="493"/>
      <c r="T145" s="493"/>
      <c r="U145" s="493"/>
      <c r="V145" s="493"/>
      <c r="W145" s="493"/>
      <c r="X145" s="493"/>
      <c r="Y145" s="493"/>
      <c r="Z145" s="493"/>
      <c r="AA145" s="493"/>
      <c r="AB145" s="493"/>
      <c r="AC145" s="493"/>
      <c r="AD145" s="493"/>
      <c r="AE145" s="493"/>
      <c r="AF145" s="493"/>
      <c r="AG145" s="493"/>
      <c r="AH145" s="493"/>
      <c r="AI145" s="60"/>
      <c r="AJ145" s="144" t="str">
        <f t="shared" si="17"/>
        <v>Riadok bude vidieť.</v>
      </c>
      <c r="AK145" s="145" t="s">
        <v>207</v>
      </c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51">
        <f t="shared" si="19"/>
        <v>1</v>
      </c>
      <c r="BF145" s="51">
        <f t="shared" si="21"/>
        <v>1</v>
      </c>
      <c r="BG145" s="51"/>
      <c r="BH145" s="51">
        <f t="shared" si="18"/>
        <v>1</v>
      </c>
      <c r="BI145" s="89">
        <f t="shared" si="20"/>
        <v>1</v>
      </c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108"/>
      <c r="BY145" s="108"/>
      <c r="BZ145" s="108"/>
      <c r="CA145" s="113">
        <f>SI!BY145</f>
        <v>167</v>
      </c>
      <c r="CB145" s="113"/>
      <c r="CC145" s="113"/>
      <c r="CD145" s="113"/>
      <c r="CE145" s="113"/>
      <c r="CF145" s="113"/>
      <c r="CG145" s="113"/>
      <c r="CH145" s="140">
        <f>SI!BZ145</f>
        <v>0</v>
      </c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8"/>
      <c r="CS145" s="108"/>
      <c r="CT145" s="108"/>
      <c r="CU145" s="108"/>
      <c r="CV145" s="108"/>
      <c r="CW145" s="108"/>
      <c r="CX145" s="108"/>
      <c r="CY145" s="108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</row>
    <row r="146" spans="1:255" s="36" customFormat="1" hidden="1" x14ac:dyDescent="0.25">
      <c r="A146" s="33"/>
      <c r="B146" s="493" t="s">
        <v>541</v>
      </c>
      <c r="C146" s="493"/>
      <c r="D146" s="493"/>
      <c r="E146" s="493"/>
      <c r="F146" s="493"/>
      <c r="G146" s="493"/>
      <c r="H146" s="493"/>
      <c r="I146" s="493"/>
      <c r="J146" s="493"/>
      <c r="K146" s="493"/>
      <c r="L146" s="493"/>
      <c r="M146" s="493"/>
      <c r="N146" s="493"/>
      <c r="O146" s="493"/>
      <c r="P146" s="493"/>
      <c r="Q146" s="493"/>
      <c r="R146" s="493"/>
      <c r="S146" s="493"/>
      <c r="T146" s="493"/>
      <c r="U146" s="493"/>
      <c r="V146" s="493"/>
      <c r="W146" s="493"/>
      <c r="X146" s="493"/>
      <c r="Y146" s="493"/>
      <c r="Z146" s="493"/>
      <c r="AA146" s="493"/>
      <c r="AB146" s="493"/>
      <c r="AC146" s="493"/>
      <c r="AD146" s="493"/>
      <c r="AE146" s="493"/>
      <c r="AF146" s="493"/>
      <c r="AG146" s="493"/>
      <c r="AH146" s="493"/>
      <c r="AI146" s="60"/>
      <c r="AJ146" s="144" t="str">
        <f t="shared" si="17"/>
        <v>Riadok bude skrytý.</v>
      </c>
      <c r="AK146" s="145" t="s">
        <v>673</v>
      </c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51">
        <f t="shared" si="19"/>
        <v>1</v>
      </c>
      <c r="BF146" s="51">
        <f t="shared" si="21"/>
        <v>1</v>
      </c>
      <c r="BG146" s="51"/>
      <c r="BH146" s="51">
        <f t="shared" si="18"/>
        <v>0</v>
      </c>
      <c r="BI146" s="89">
        <f t="shared" si="20"/>
        <v>0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108"/>
      <c r="BY146" s="108"/>
      <c r="BZ146" s="108"/>
      <c r="CA146" s="113">
        <f>SI!BY146</f>
        <v>141</v>
      </c>
      <c r="CB146" s="113"/>
      <c r="CC146" s="113"/>
      <c r="CD146" s="113"/>
      <c r="CE146" s="113"/>
      <c r="CF146" s="113"/>
      <c r="CG146" s="113"/>
      <c r="CH146" s="140">
        <f>SI!BZ146</f>
        <v>0</v>
      </c>
      <c r="CI146" s="108"/>
      <c r="CJ146" s="108"/>
      <c r="CK146" s="108"/>
      <c r="CL146" s="108"/>
      <c r="CM146" s="108"/>
      <c r="CN146" s="108"/>
      <c r="CO146" s="108"/>
      <c r="CP146" s="108"/>
      <c r="CQ146" s="108"/>
      <c r="CR146" s="108"/>
      <c r="CS146" s="108"/>
      <c r="CT146" s="108"/>
      <c r="CU146" s="108"/>
      <c r="CV146" s="108"/>
      <c r="CW146" s="108"/>
      <c r="CX146" s="108"/>
      <c r="CY146" s="108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</row>
    <row r="147" spans="1:255" s="36" customFormat="1" hidden="1" x14ac:dyDescent="0.25">
      <c r="A147" s="33"/>
      <c r="B147" s="493" t="s">
        <v>541</v>
      </c>
      <c r="C147" s="493"/>
      <c r="D147" s="493"/>
      <c r="E147" s="493"/>
      <c r="F147" s="493"/>
      <c r="G147" s="493"/>
      <c r="H147" s="493"/>
      <c r="I147" s="493"/>
      <c r="J147" s="493"/>
      <c r="K147" s="493"/>
      <c r="L147" s="493"/>
      <c r="M147" s="493"/>
      <c r="N147" s="493"/>
      <c r="O147" s="493"/>
      <c r="P147" s="493"/>
      <c r="Q147" s="493"/>
      <c r="R147" s="493"/>
      <c r="S147" s="493"/>
      <c r="T147" s="493"/>
      <c r="U147" s="493"/>
      <c r="V147" s="493"/>
      <c r="W147" s="493"/>
      <c r="X147" s="493"/>
      <c r="Y147" s="493"/>
      <c r="Z147" s="493"/>
      <c r="AA147" s="493"/>
      <c r="AB147" s="493"/>
      <c r="AC147" s="493"/>
      <c r="AD147" s="493"/>
      <c r="AE147" s="493"/>
      <c r="AF147" s="493"/>
      <c r="AG147" s="493"/>
      <c r="AH147" s="493"/>
      <c r="AI147" s="60"/>
      <c r="AJ147" s="144" t="str">
        <f t="shared" si="17"/>
        <v>Riadok bude skrytý.</v>
      </c>
      <c r="AK147" s="145" t="s">
        <v>673</v>
      </c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51">
        <f t="shared" si="19"/>
        <v>1</v>
      </c>
      <c r="BF147" s="51">
        <f t="shared" si="21"/>
        <v>1</v>
      </c>
      <c r="BG147" s="51"/>
      <c r="BH147" s="51">
        <f t="shared" si="18"/>
        <v>0</v>
      </c>
      <c r="BI147" s="89">
        <f t="shared" si="20"/>
        <v>0</v>
      </c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108"/>
      <c r="BY147" s="108"/>
      <c r="BZ147" s="108"/>
      <c r="CA147" s="113">
        <f>SI!BY147</f>
        <v>1021</v>
      </c>
      <c r="CB147" s="113"/>
      <c r="CC147" s="113"/>
      <c r="CD147" s="113"/>
      <c r="CE147" s="113"/>
      <c r="CF147" s="113"/>
      <c r="CG147" s="113"/>
      <c r="CH147" s="140">
        <f>SI!BZ147</f>
        <v>0</v>
      </c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8"/>
      <c r="CS147" s="108"/>
      <c r="CT147" s="108"/>
      <c r="CU147" s="108"/>
      <c r="CV147" s="108"/>
      <c r="CW147" s="108"/>
      <c r="CX147" s="108"/>
      <c r="CY147" s="108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</row>
    <row r="148" spans="1:255" s="36" customFormat="1" hidden="1" x14ac:dyDescent="0.25">
      <c r="A148" s="33"/>
      <c r="B148" s="493" t="s">
        <v>541</v>
      </c>
      <c r="C148" s="493"/>
      <c r="D148" s="493"/>
      <c r="E148" s="493"/>
      <c r="F148" s="493"/>
      <c r="G148" s="493"/>
      <c r="H148" s="493"/>
      <c r="I148" s="493"/>
      <c r="J148" s="493"/>
      <c r="K148" s="493"/>
      <c r="L148" s="493"/>
      <c r="M148" s="493"/>
      <c r="N148" s="493"/>
      <c r="O148" s="493"/>
      <c r="P148" s="493"/>
      <c r="Q148" s="493"/>
      <c r="R148" s="493"/>
      <c r="S148" s="493"/>
      <c r="T148" s="493"/>
      <c r="U148" s="493"/>
      <c r="V148" s="493"/>
      <c r="W148" s="493"/>
      <c r="X148" s="493"/>
      <c r="Y148" s="493"/>
      <c r="Z148" s="493"/>
      <c r="AA148" s="493"/>
      <c r="AB148" s="493"/>
      <c r="AC148" s="493"/>
      <c r="AD148" s="493"/>
      <c r="AE148" s="493"/>
      <c r="AF148" s="493"/>
      <c r="AG148" s="493"/>
      <c r="AH148" s="493"/>
      <c r="AI148" s="60"/>
      <c r="AJ148" s="144" t="str">
        <f t="shared" si="17"/>
        <v>Riadok bude skrytý.</v>
      </c>
      <c r="AK148" s="145" t="s">
        <v>673</v>
      </c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51">
        <f t="shared" si="19"/>
        <v>1</v>
      </c>
      <c r="BF148" s="51">
        <f t="shared" si="21"/>
        <v>1</v>
      </c>
      <c r="BG148" s="51"/>
      <c r="BH148" s="51">
        <f t="shared" si="18"/>
        <v>0</v>
      </c>
      <c r="BI148" s="89">
        <f t="shared" si="20"/>
        <v>0</v>
      </c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108"/>
      <c r="BY148" s="108"/>
      <c r="BZ148" s="108"/>
      <c r="CA148" s="113">
        <f>SI!BY148</f>
        <v>123</v>
      </c>
      <c r="CB148" s="113"/>
      <c r="CC148" s="113"/>
      <c r="CD148" s="113"/>
      <c r="CE148" s="113"/>
      <c r="CF148" s="113"/>
      <c r="CG148" s="113"/>
      <c r="CH148" s="140">
        <f>SI!BZ148</f>
        <v>0</v>
      </c>
      <c r="CI148" s="108"/>
      <c r="CJ148" s="108"/>
      <c r="CK148" s="108"/>
      <c r="CL148" s="108"/>
      <c r="CM148" s="108"/>
      <c r="CN148" s="108"/>
      <c r="CO148" s="108"/>
      <c r="CP148" s="108"/>
      <c r="CQ148" s="108"/>
      <c r="CR148" s="108"/>
      <c r="CS148" s="108"/>
      <c r="CT148" s="108"/>
      <c r="CU148" s="108"/>
      <c r="CV148" s="108"/>
      <c r="CW148" s="108"/>
      <c r="CX148" s="108"/>
      <c r="CY148" s="108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</row>
    <row r="149" spans="1:255" s="36" customFormat="1" hidden="1" x14ac:dyDescent="0.25">
      <c r="A149" s="33"/>
      <c r="B149" s="493" t="s">
        <v>541</v>
      </c>
      <c r="C149" s="493"/>
      <c r="D149" s="493"/>
      <c r="E149" s="493"/>
      <c r="F149" s="493"/>
      <c r="G149" s="493"/>
      <c r="H149" s="493"/>
      <c r="I149" s="493"/>
      <c r="J149" s="493"/>
      <c r="K149" s="493"/>
      <c r="L149" s="493"/>
      <c r="M149" s="493"/>
      <c r="N149" s="493"/>
      <c r="O149" s="493"/>
      <c r="P149" s="493"/>
      <c r="Q149" s="493"/>
      <c r="R149" s="493"/>
      <c r="S149" s="493"/>
      <c r="T149" s="493"/>
      <c r="U149" s="493"/>
      <c r="V149" s="493"/>
      <c r="W149" s="493"/>
      <c r="X149" s="493"/>
      <c r="Y149" s="493"/>
      <c r="Z149" s="493"/>
      <c r="AA149" s="493"/>
      <c r="AB149" s="493"/>
      <c r="AC149" s="493"/>
      <c r="AD149" s="493"/>
      <c r="AE149" s="493"/>
      <c r="AF149" s="493"/>
      <c r="AG149" s="493"/>
      <c r="AH149" s="493"/>
      <c r="AI149" s="60"/>
      <c r="AJ149" s="144" t="str">
        <f t="shared" si="17"/>
        <v>Riadok bude skrytý.</v>
      </c>
      <c r="AK149" s="145" t="s">
        <v>673</v>
      </c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51">
        <f t="shared" si="19"/>
        <v>1</v>
      </c>
      <c r="BF149" s="51">
        <f t="shared" si="21"/>
        <v>1</v>
      </c>
      <c r="BG149" s="51"/>
      <c r="BH149" s="51">
        <f t="shared" si="18"/>
        <v>0</v>
      </c>
      <c r="BI149" s="89">
        <f t="shared" si="20"/>
        <v>0</v>
      </c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108"/>
      <c r="BY149" s="108"/>
      <c r="BZ149" s="108"/>
      <c r="CA149" s="113">
        <f>SI!BY149</f>
        <v>125</v>
      </c>
      <c r="CB149" s="113"/>
      <c r="CC149" s="113"/>
      <c r="CD149" s="113"/>
      <c r="CE149" s="113"/>
      <c r="CF149" s="113"/>
      <c r="CG149" s="113"/>
      <c r="CH149" s="140">
        <f>SI!BZ149</f>
        <v>0</v>
      </c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8"/>
      <c r="CS149" s="108"/>
      <c r="CT149" s="108"/>
      <c r="CU149" s="108"/>
      <c r="CV149" s="108"/>
      <c r="CW149" s="108"/>
      <c r="CX149" s="108"/>
      <c r="CY149" s="108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</row>
    <row r="150" spans="1:255" s="36" customFormat="1" hidden="1" x14ac:dyDescent="0.25">
      <c r="A150" s="33"/>
      <c r="B150" s="493" t="s">
        <v>541</v>
      </c>
      <c r="C150" s="493"/>
      <c r="D150" s="493"/>
      <c r="E150" s="493"/>
      <c r="F150" s="493"/>
      <c r="G150" s="493"/>
      <c r="H150" s="493"/>
      <c r="I150" s="493"/>
      <c r="J150" s="493"/>
      <c r="K150" s="493"/>
      <c r="L150" s="493"/>
      <c r="M150" s="493"/>
      <c r="N150" s="493"/>
      <c r="O150" s="493"/>
      <c r="P150" s="493"/>
      <c r="Q150" s="493"/>
      <c r="R150" s="493"/>
      <c r="S150" s="493"/>
      <c r="T150" s="493"/>
      <c r="U150" s="493"/>
      <c r="V150" s="493"/>
      <c r="W150" s="493"/>
      <c r="X150" s="493"/>
      <c r="Y150" s="493"/>
      <c r="Z150" s="493"/>
      <c r="AA150" s="493"/>
      <c r="AB150" s="493"/>
      <c r="AC150" s="493"/>
      <c r="AD150" s="493"/>
      <c r="AE150" s="493"/>
      <c r="AF150" s="493"/>
      <c r="AG150" s="493"/>
      <c r="AH150" s="493"/>
      <c r="AI150" s="60"/>
      <c r="AJ150" s="144" t="str">
        <f t="shared" si="17"/>
        <v>Riadok bude skrytý.</v>
      </c>
      <c r="AK150" s="145" t="s">
        <v>673</v>
      </c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51">
        <f t="shared" si="19"/>
        <v>1</v>
      </c>
      <c r="BF150" s="51">
        <f t="shared" si="21"/>
        <v>1</v>
      </c>
      <c r="BG150" s="51"/>
      <c r="BH150" s="51">
        <f t="shared" si="18"/>
        <v>0</v>
      </c>
      <c r="BI150" s="89">
        <f t="shared" si="20"/>
        <v>0</v>
      </c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108"/>
      <c r="BY150" s="108"/>
      <c r="BZ150" s="108"/>
      <c r="CA150" s="113">
        <f>SI!BY150</f>
        <v>158</v>
      </c>
      <c r="CB150" s="113"/>
      <c r="CC150" s="113"/>
      <c r="CD150" s="113"/>
      <c r="CE150" s="113"/>
      <c r="CF150" s="113"/>
      <c r="CG150" s="113"/>
      <c r="CH150" s="140">
        <f>SI!BZ150</f>
        <v>0</v>
      </c>
      <c r="CI150" s="108"/>
      <c r="CJ150" s="108"/>
      <c r="CK150" s="108"/>
      <c r="CL150" s="108"/>
      <c r="CM150" s="108"/>
      <c r="CN150" s="108"/>
      <c r="CO150" s="108"/>
      <c r="CP150" s="108"/>
      <c r="CQ150" s="108"/>
      <c r="CR150" s="108"/>
      <c r="CS150" s="108"/>
      <c r="CT150" s="108"/>
      <c r="CU150" s="108"/>
      <c r="CV150" s="108"/>
      <c r="CW150" s="108"/>
      <c r="CX150" s="108"/>
      <c r="CY150" s="108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</row>
    <row r="151" spans="1:255" s="36" customFormat="1" hidden="1" x14ac:dyDescent="0.25">
      <c r="A151" s="33"/>
      <c r="B151" s="493" t="s">
        <v>541</v>
      </c>
      <c r="C151" s="493"/>
      <c r="D151" s="493"/>
      <c r="E151" s="493"/>
      <c r="F151" s="493"/>
      <c r="G151" s="493"/>
      <c r="H151" s="493"/>
      <c r="I151" s="493"/>
      <c r="J151" s="493"/>
      <c r="K151" s="493"/>
      <c r="L151" s="493"/>
      <c r="M151" s="493"/>
      <c r="N151" s="493"/>
      <c r="O151" s="493"/>
      <c r="P151" s="493"/>
      <c r="Q151" s="493"/>
      <c r="R151" s="493"/>
      <c r="S151" s="493"/>
      <c r="T151" s="493"/>
      <c r="U151" s="493"/>
      <c r="V151" s="493"/>
      <c r="W151" s="493"/>
      <c r="X151" s="493"/>
      <c r="Y151" s="493"/>
      <c r="Z151" s="493"/>
      <c r="AA151" s="493"/>
      <c r="AB151" s="493"/>
      <c r="AC151" s="493"/>
      <c r="AD151" s="493"/>
      <c r="AE151" s="493"/>
      <c r="AF151" s="493"/>
      <c r="AG151" s="493"/>
      <c r="AH151" s="493"/>
      <c r="AI151" s="60"/>
      <c r="AJ151" s="144" t="str">
        <f t="shared" si="17"/>
        <v>Riadok bude skrytý.</v>
      </c>
      <c r="AK151" s="145" t="s">
        <v>673</v>
      </c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51">
        <f t="shared" si="19"/>
        <v>1</v>
      </c>
      <c r="BF151" s="51">
        <f t="shared" si="21"/>
        <v>1</v>
      </c>
      <c r="BG151" s="51"/>
      <c r="BH151" s="51">
        <f t="shared" si="18"/>
        <v>0</v>
      </c>
      <c r="BI151" s="89">
        <f t="shared" si="20"/>
        <v>0</v>
      </c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108"/>
      <c r="BY151" s="108"/>
      <c r="BZ151" s="108"/>
      <c r="CA151" s="113">
        <f>SI!BY151</f>
        <v>29</v>
      </c>
      <c r="CB151" s="113"/>
      <c r="CC151" s="113"/>
      <c r="CD151" s="113"/>
      <c r="CE151" s="113"/>
      <c r="CF151" s="113"/>
      <c r="CG151" s="113"/>
      <c r="CH151" s="140">
        <f>SI!BZ151</f>
        <v>0</v>
      </c>
      <c r="CI151" s="108"/>
      <c r="CJ151" s="108"/>
      <c r="CK151" s="108"/>
      <c r="CL151" s="108"/>
      <c r="CM151" s="108"/>
      <c r="CN151" s="108"/>
      <c r="CO151" s="108"/>
      <c r="CP151" s="108"/>
      <c r="CQ151" s="108"/>
      <c r="CR151" s="108"/>
      <c r="CS151" s="108"/>
      <c r="CT151" s="108"/>
      <c r="CU151" s="108"/>
      <c r="CV151" s="108"/>
      <c r="CW151" s="108"/>
      <c r="CX151" s="108"/>
      <c r="CY151" s="108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</row>
    <row r="152" spans="1:255" s="36" customFormat="1" hidden="1" x14ac:dyDescent="0.25">
      <c r="A152" s="33"/>
      <c r="B152" s="493" t="s">
        <v>541</v>
      </c>
      <c r="C152" s="493"/>
      <c r="D152" s="493"/>
      <c r="E152" s="493"/>
      <c r="F152" s="493"/>
      <c r="G152" s="493"/>
      <c r="H152" s="493"/>
      <c r="I152" s="493"/>
      <c r="J152" s="493"/>
      <c r="K152" s="493"/>
      <c r="L152" s="493"/>
      <c r="M152" s="493"/>
      <c r="N152" s="493"/>
      <c r="O152" s="493"/>
      <c r="P152" s="493"/>
      <c r="Q152" s="493"/>
      <c r="R152" s="493"/>
      <c r="S152" s="493"/>
      <c r="T152" s="493"/>
      <c r="U152" s="493"/>
      <c r="V152" s="493"/>
      <c r="W152" s="493"/>
      <c r="X152" s="493"/>
      <c r="Y152" s="493"/>
      <c r="Z152" s="493"/>
      <c r="AA152" s="493"/>
      <c r="AB152" s="493"/>
      <c r="AC152" s="493"/>
      <c r="AD152" s="493"/>
      <c r="AE152" s="493"/>
      <c r="AF152" s="493"/>
      <c r="AG152" s="493"/>
      <c r="AH152" s="493"/>
      <c r="AI152" s="60"/>
      <c r="AJ152" s="144" t="str">
        <f t="shared" si="17"/>
        <v>Riadok bude skrytý.</v>
      </c>
      <c r="AK152" s="145" t="s">
        <v>673</v>
      </c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51">
        <f t="shared" si="19"/>
        <v>1</v>
      </c>
      <c r="BF152" s="51">
        <f t="shared" si="21"/>
        <v>1</v>
      </c>
      <c r="BG152" s="51"/>
      <c r="BH152" s="51">
        <f t="shared" si="18"/>
        <v>0</v>
      </c>
      <c r="BI152" s="89">
        <f t="shared" si="20"/>
        <v>0</v>
      </c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108"/>
      <c r="BY152" s="108"/>
      <c r="BZ152" s="108"/>
      <c r="CA152" s="113">
        <f>SI!BY152</f>
        <v>135</v>
      </c>
      <c r="CB152" s="113"/>
      <c r="CC152" s="113"/>
      <c r="CD152" s="113"/>
      <c r="CE152" s="113"/>
      <c r="CF152" s="113"/>
      <c r="CG152" s="113"/>
      <c r="CH152" s="140">
        <f>SI!BZ152</f>
        <v>0</v>
      </c>
      <c r="CI152" s="108"/>
      <c r="CJ152" s="108"/>
      <c r="CK152" s="108"/>
      <c r="CL152" s="108"/>
      <c r="CM152" s="108"/>
      <c r="CN152" s="108"/>
      <c r="CO152" s="108"/>
      <c r="CP152" s="108"/>
      <c r="CQ152" s="108"/>
      <c r="CR152" s="108"/>
      <c r="CS152" s="108"/>
      <c r="CT152" s="108"/>
      <c r="CU152" s="108"/>
      <c r="CV152" s="108"/>
      <c r="CW152" s="108"/>
      <c r="CX152" s="108"/>
      <c r="CY152" s="108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</row>
    <row r="153" spans="1:255" s="36" customFormat="1" hidden="1" x14ac:dyDescent="0.25">
      <c r="A153" s="33"/>
      <c r="B153" s="493" t="s">
        <v>541</v>
      </c>
      <c r="C153" s="493"/>
      <c r="D153" s="493"/>
      <c r="E153" s="493"/>
      <c r="F153" s="493"/>
      <c r="G153" s="493"/>
      <c r="H153" s="493"/>
      <c r="I153" s="493"/>
      <c r="J153" s="493"/>
      <c r="K153" s="493"/>
      <c r="L153" s="493"/>
      <c r="M153" s="493"/>
      <c r="N153" s="493"/>
      <c r="O153" s="493"/>
      <c r="P153" s="493"/>
      <c r="Q153" s="493"/>
      <c r="R153" s="493"/>
      <c r="S153" s="493"/>
      <c r="T153" s="493"/>
      <c r="U153" s="493"/>
      <c r="V153" s="493"/>
      <c r="W153" s="493"/>
      <c r="X153" s="493"/>
      <c r="Y153" s="493"/>
      <c r="Z153" s="493"/>
      <c r="AA153" s="493"/>
      <c r="AB153" s="493"/>
      <c r="AC153" s="493"/>
      <c r="AD153" s="493"/>
      <c r="AE153" s="493"/>
      <c r="AF153" s="493"/>
      <c r="AG153" s="493"/>
      <c r="AH153" s="493"/>
      <c r="AI153" s="60"/>
      <c r="AJ153" s="144" t="str">
        <f t="shared" si="17"/>
        <v>Riadok bude skrytý.</v>
      </c>
      <c r="AK153" s="145" t="s">
        <v>673</v>
      </c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51">
        <f t="shared" si="19"/>
        <v>1</v>
      </c>
      <c r="BF153" s="51">
        <f t="shared" si="21"/>
        <v>1</v>
      </c>
      <c r="BG153" s="51"/>
      <c r="BH153" s="51">
        <f t="shared" si="18"/>
        <v>0</v>
      </c>
      <c r="BI153" s="89">
        <f t="shared" si="20"/>
        <v>0</v>
      </c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108"/>
      <c r="BY153" s="108"/>
      <c r="BZ153" s="108"/>
      <c r="CA153" s="113">
        <f>SI!BY153</f>
        <v>603</v>
      </c>
      <c r="CB153" s="113"/>
      <c r="CC153" s="113"/>
      <c r="CD153" s="113"/>
      <c r="CE153" s="113"/>
      <c r="CF153" s="113"/>
      <c r="CG153" s="113"/>
      <c r="CH153" s="140">
        <f>SI!BZ153</f>
        <v>0</v>
      </c>
      <c r="CI153" s="108"/>
      <c r="CJ153" s="108"/>
      <c r="CK153" s="108"/>
      <c r="CL153" s="108"/>
      <c r="CM153" s="108"/>
      <c r="CN153" s="108"/>
      <c r="CO153" s="108"/>
      <c r="CP153" s="108"/>
      <c r="CQ153" s="108"/>
      <c r="CR153" s="108"/>
      <c r="CS153" s="108"/>
      <c r="CT153" s="108"/>
      <c r="CU153" s="108"/>
      <c r="CV153" s="108"/>
      <c r="CW153" s="108"/>
      <c r="CX153" s="108"/>
      <c r="CY153" s="108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</row>
    <row r="154" spans="1:255" s="36" customFormat="1" hidden="1" x14ac:dyDescent="0.25">
      <c r="A154" s="33"/>
      <c r="B154" s="493" t="s">
        <v>541</v>
      </c>
      <c r="C154" s="493"/>
      <c r="D154" s="493"/>
      <c r="E154" s="493"/>
      <c r="F154" s="493"/>
      <c r="G154" s="493"/>
      <c r="H154" s="493"/>
      <c r="I154" s="493"/>
      <c r="J154" s="493"/>
      <c r="K154" s="493"/>
      <c r="L154" s="493"/>
      <c r="M154" s="493"/>
      <c r="N154" s="493"/>
      <c r="O154" s="493"/>
      <c r="P154" s="493"/>
      <c r="Q154" s="493"/>
      <c r="R154" s="493"/>
      <c r="S154" s="493"/>
      <c r="T154" s="493"/>
      <c r="U154" s="493"/>
      <c r="V154" s="493"/>
      <c r="W154" s="493"/>
      <c r="X154" s="493"/>
      <c r="Y154" s="493"/>
      <c r="Z154" s="493"/>
      <c r="AA154" s="493"/>
      <c r="AB154" s="493"/>
      <c r="AC154" s="493"/>
      <c r="AD154" s="493"/>
      <c r="AE154" s="493"/>
      <c r="AF154" s="493"/>
      <c r="AG154" s="493"/>
      <c r="AH154" s="493"/>
      <c r="AI154" s="60"/>
      <c r="AJ154" s="144" t="str">
        <f t="shared" si="17"/>
        <v>Riadok bude skrytý.</v>
      </c>
      <c r="AK154" s="145" t="s">
        <v>673</v>
      </c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51">
        <f t="shared" si="19"/>
        <v>1</v>
      </c>
      <c r="BF154" s="51">
        <f t="shared" si="21"/>
        <v>1</v>
      </c>
      <c r="BG154" s="51"/>
      <c r="BH154" s="51">
        <f t="shared" si="18"/>
        <v>0</v>
      </c>
      <c r="BI154" s="89">
        <f t="shared" si="20"/>
        <v>0</v>
      </c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108"/>
      <c r="BY154" s="108"/>
      <c r="BZ154" s="108"/>
      <c r="CA154" s="113">
        <f>SI!BY154</f>
        <v>120</v>
      </c>
      <c r="CB154" s="113"/>
      <c r="CC154" s="113"/>
      <c r="CD154" s="113"/>
      <c r="CE154" s="113"/>
      <c r="CF154" s="113"/>
      <c r="CG154" s="113"/>
      <c r="CH154" s="140">
        <f>SI!BZ154</f>
        <v>0</v>
      </c>
      <c r="CI154" s="108"/>
      <c r="CJ154" s="108"/>
      <c r="CK154" s="108"/>
      <c r="CL154" s="108"/>
      <c r="CM154" s="108"/>
      <c r="CN154" s="108"/>
      <c r="CO154" s="108"/>
      <c r="CP154" s="108"/>
      <c r="CQ154" s="108"/>
      <c r="CR154" s="108"/>
      <c r="CS154" s="108"/>
      <c r="CT154" s="108"/>
      <c r="CU154" s="108"/>
      <c r="CV154" s="108"/>
      <c r="CW154" s="108"/>
      <c r="CX154" s="108"/>
      <c r="CY154" s="108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</row>
    <row r="155" spans="1:255" s="36" customFormat="1" hidden="1" x14ac:dyDescent="0.25">
      <c r="A155" s="33"/>
      <c r="B155" s="493"/>
      <c r="C155" s="493"/>
      <c r="D155" s="493"/>
      <c r="E155" s="493"/>
      <c r="F155" s="493"/>
      <c r="G155" s="493"/>
      <c r="H155" s="493"/>
      <c r="I155" s="493"/>
      <c r="J155" s="493"/>
      <c r="K155" s="493"/>
      <c r="L155" s="493"/>
      <c r="M155" s="493"/>
      <c r="N155" s="493"/>
      <c r="O155" s="493"/>
      <c r="P155" s="493"/>
      <c r="Q155" s="493"/>
      <c r="R155" s="493"/>
      <c r="S155" s="493"/>
      <c r="T155" s="493"/>
      <c r="U155" s="493"/>
      <c r="V155" s="493"/>
      <c r="W155" s="493"/>
      <c r="X155" s="493"/>
      <c r="Y155" s="493"/>
      <c r="Z155" s="493"/>
      <c r="AA155" s="493"/>
      <c r="AB155" s="493"/>
      <c r="AC155" s="493"/>
      <c r="AD155" s="493"/>
      <c r="AE155" s="493"/>
      <c r="AF155" s="493"/>
      <c r="AG155" s="493"/>
      <c r="AH155" s="493"/>
      <c r="AI155" s="60"/>
      <c r="AJ155" s="144" t="str">
        <f t="shared" si="17"/>
        <v>Riadok bude skrytý.</v>
      </c>
      <c r="AK155" s="145" t="s">
        <v>207</v>
      </c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51">
        <f t="shared" si="19"/>
        <v>1</v>
      </c>
      <c r="BF155" s="51">
        <f t="shared" si="21"/>
        <v>0</v>
      </c>
      <c r="BG155" s="51"/>
      <c r="BH155" s="51">
        <f t="shared" si="18"/>
        <v>1</v>
      </c>
      <c r="BI155" s="89">
        <f t="shared" si="20"/>
        <v>0</v>
      </c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108"/>
      <c r="BY155" s="108"/>
      <c r="BZ155" s="108"/>
      <c r="CA155" s="113">
        <f>SI!BY155</f>
        <v>916</v>
      </c>
      <c r="CB155" s="113"/>
      <c r="CC155" s="113"/>
      <c r="CD155" s="113"/>
      <c r="CE155" s="113"/>
      <c r="CF155" s="113"/>
      <c r="CG155" s="113"/>
      <c r="CH155" s="140">
        <f>SI!BZ155</f>
        <v>0</v>
      </c>
      <c r="CI155" s="108"/>
      <c r="CJ155" s="108"/>
      <c r="CK155" s="108"/>
      <c r="CL155" s="108"/>
      <c r="CM155" s="108"/>
      <c r="CN155" s="108"/>
      <c r="CO155" s="108"/>
      <c r="CP155" s="108"/>
      <c r="CQ155" s="108"/>
      <c r="CR155" s="108"/>
      <c r="CS155" s="108"/>
      <c r="CT155" s="108"/>
      <c r="CU155" s="108"/>
      <c r="CV155" s="108"/>
      <c r="CW155" s="108"/>
      <c r="CX155" s="108"/>
      <c r="CY155" s="108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</row>
    <row r="156" spans="1:255" s="36" customFormat="1" hidden="1" x14ac:dyDescent="0.25">
      <c r="A156" s="33"/>
      <c r="B156" s="493"/>
      <c r="C156" s="493"/>
      <c r="D156" s="493"/>
      <c r="E156" s="493"/>
      <c r="F156" s="493"/>
      <c r="G156" s="493"/>
      <c r="H156" s="493"/>
      <c r="I156" s="493"/>
      <c r="J156" s="493"/>
      <c r="K156" s="493"/>
      <c r="L156" s="493"/>
      <c r="M156" s="493"/>
      <c r="N156" s="493"/>
      <c r="O156" s="493"/>
      <c r="P156" s="493"/>
      <c r="Q156" s="493"/>
      <c r="R156" s="493"/>
      <c r="S156" s="493"/>
      <c r="T156" s="493"/>
      <c r="U156" s="493"/>
      <c r="V156" s="493"/>
      <c r="W156" s="493"/>
      <c r="X156" s="493"/>
      <c r="Y156" s="493"/>
      <c r="Z156" s="493"/>
      <c r="AA156" s="493"/>
      <c r="AB156" s="493"/>
      <c r="AC156" s="493"/>
      <c r="AD156" s="493"/>
      <c r="AE156" s="493"/>
      <c r="AF156" s="493"/>
      <c r="AG156" s="493"/>
      <c r="AH156" s="493"/>
      <c r="AI156" s="60"/>
      <c r="AJ156" s="144" t="str">
        <f t="shared" si="17"/>
        <v>Riadok bude skrytý.</v>
      </c>
      <c r="AK156" s="145" t="s">
        <v>207</v>
      </c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51">
        <f t="shared" si="19"/>
        <v>1</v>
      </c>
      <c r="BF156" s="51">
        <f t="shared" si="21"/>
        <v>0</v>
      </c>
      <c r="BG156" s="51"/>
      <c r="BH156" s="51">
        <f t="shared" si="18"/>
        <v>1</v>
      </c>
      <c r="BI156" s="89">
        <f t="shared" si="20"/>
        <v>0</v>
      </c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108"/>
      <c r="BY156" s="108"/>
      <c r="BZ156" s="108"/>
      <c r="CA156" s="113">
        <f>SI!BY156</f>
        <v>158</v>
      </c>
      <c r="CB156" s="113"/>
      <c r="CC156" s="113"/>
      <c r="CD156" s="113"/>
      <c r="CE156" s="113"/>
      <c r="CF156" s="113"/>
      <c r="CG156" s="113"/>
      <c r="CH156" s="140">
        <f>SI!BZ156</f>
        <v>0</v>
      </c>
      <c r="CI156" s="108"/>
      <c r="CJ156" s="108"/>
      <c r="CK156" s="108"/>
      <c r="CL156" s="108"/>
      <c r="CM156" s="108"/>
      <c r="CN156" s="108"/>
      <c r="CO156" s="108"/>
      <c r="CP156" s="108"/>
      <c r="CQ156" s="108"/>
      <c r="CR156" s="108"/>
      <c r="CS156" s="108"/>
      <c r="CT156" s="108"/>
      <c r="CU156" s="108"/>
      <c r="CV156" s="108"/>
      <c r="CW156" s="108"/>
      <c r="CX156" s="108"/>
      <c r="CY156" s="108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</row>
    <row r="157" spans="1:255" s="36" customFormat="1" hidden="1" x14ac:dyDescent="0.25">
      <c r="A157" s="33"/>
      <c r="B157" s="493"/>
      <c r="C157" s="493"/>
      <c r="D157" s="493"/>
      <c r="E157" s="493"/>
      <c r="F157" s="493"/>
      <c r="G157" s="493"/>
      <c r="H157" s="493"/>
      <c r="I157" s="493"/>
      <c r="J157" s="493"/>
      <c r="K157" s="493"/>
      <c r="L157" s="493"/>
      <c r="M157" s="493"/>
      <c r="N157" s="493"/>
      <c r="O157" s="493"/>
      <c r="P157" s="493"/>
      <c r="Q157" s="493"/>
      <c r="R157" s="493"/>
      <c r="S157" s="493"/>
      <c r="T157" s="493"/>
      <c r="U157" s="493"/>
      <c r="V157" s="493"/>
      <c r="W157" s="493"/>
      <c r="X157" s="493"/>
      <c r="Y157" s="493"/>
      <c r="Z157" s="493"/>
      <c r="AA157" s="493"/>
      <c r="AB157" s="493"/>
      <c r="AC157" s="493"/>
      <c r="AD157" s="493"/>
      <c r="AE157" s="493"/>
      <c r="AF157" s="493"/>
      <c r="AG157" s="493"/>
      <c r="AH157" s="493"/>
      <c r="AI157" s="60"/>
      <c r="AJ157" s="144" t="str">
        <f t="shared" si="17"/>
        <v>Riadok bude skrytý.</v>
      </c>
      <c r="AK157" s="145" t="s">
        <v>207</v>
      </c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86">
        <v>1</v>
      </c>
      <c r="BF157" s="51">
        <f>+IF(B157="",0,1)</f>
        <v>0</v>
      </c>
      <c r="BG157" s="51"/>
      <c r="BH157" s="51">
        <f t="shared" si="18"/>
        <v>1</v>
      </c>
      <c r="BI157" s="89">
        <f t="shared" si="20"/>
        <v>0</v>
      </c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108"/>
      <c r="BY157" s="108"/>
      <c r="BZ157" s="108"/>
      <c r="CA157" s="113">
        <f>SI!BY157</f>
        <v>390</v>
      </c>
      <c r="CB157" s="113"/>
      <c r="CC157" s="113"/>
      <c r="CD157" s="113"/>
      <c r="CE157" s="113"/>
      <c r="CF157" s="113"/>
      <c r="CG157" s="113"/>
      <c r="CH157" s="140">
        <f>SI!BZ157</f>
        <v>0</v>
      </c>
      <c r="CI157" s="108"/>
      <c r="CJ157" s="108"/>
      <c r="CK157" s="108"/>
      <c r="CL157" s="108"/>
      <c r="CM157" s="108"/>
      <c r="CN157" s="108"/>
      <c r="CO157" s="108"/>
      <c r="CP157" s="108"/>
      <c r="CQ157" s="108"/>
      <c r="CR157" s="108"/>
      <c r="CS157" s="108"/>
      <c r="CT157" s="108"/>
      <c r="CU157" s="108"/>
      <c r="CV157" s="108"/>
      <c r="CW157" s="108"/>
      <c r="CX157" s="108"/>
      <c r="CY157" s="108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</row>
    <row r="158" spans="1:255" s="36" customFormat="1" x14ac:dyDescent="0.25">
      <c r="A158" s="3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60"/>
      <c r="AJ158" s="144" t="str">
        <f t="shared" si="17"/>
        <v>Riadok bude vidieť.</v>
      </c>
      <c r="AK158" s="141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86">
        <v>1</v>
      </c>
      <c r="BF158" s="51"/>
      <c r="BG158" s="51"/>
      <c r="BH158" s="51">
        <f t="shared" ref="BH158:BH165" si="22">IF(AK158="",1,IF(AK158="Chcem skryť riadok.",0,1))</f>
        <v>1</v>
      </c>
      <c r="BI158" s="51">
        <f t="shared" ref="BI158:BI165" si="23">+IF(BE158+BF158+BG158=0,0,IF(BH158=0,0,1))</f>
        <v>1</v>
      </c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108"/>
      <c r="BY158" s="108"/>
      <c r="BZ158" s="108"/>
      <c r="CA158" s="113">
        <f>SI!BY158</f>
        <v>126</v>
      </c>
      <c r="CB158" s="113"/>
      <c r="CC158" s="113"/>
      <c r="CD158" s="113"/>
      <c r="CE158" s="113"/>
      <c r="CF158" s="113"/>
      <c r="CG158" s="113"/>
      <c r="CH158" s="140">
        <f>SI!BZ158</f>
        <v>0</v>
      </c>
      <c r="CI158" s="108"/>
      <c r="CJ158" s="108"/>
      <c r="CK158" s="108"/>
      <c r="CL158" s="108"/>
      <c r="CM158" s="108"/>
      <c r="CN158" s="108"/>
      <c r="CO158" s="108"/>
      <c r="CP158" s="108"/>
      <c r="CQ158" s="108"/>
      <c r="CR158" s="108"/>
      <c r="CS158" s="108"/>
      <c r="CT158" s="108"/>
      <c r="CU158" s="108"/>
      <c r="CV158" s="108"/>
      <c r="CW158" s="108"/>
      <c r="CX158" s="108"/>
      <c r="CY158" s="108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</row>
    <row r="159" spans="1:255" s="124" customFormat="1" x14ac:dyDescent="0.25">
      <c r="A159" s="33"/>
      <c r="B159" s="23" t="s">
        <v>460</v>
      </c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62" t="s">
        <v>168</v>
      </c>
      <c r="AJ159" s="144" t="str">
        <f t="shared" si="17"/>
        <v>Riadok bude vidieť.</v>
      </c>
      <c r="AK159" s="141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86">
        <v>1</v>
      </c>
      <c r="BF159" s="51"/>
      <c r="BG159" s="51"/>
      <c r="BH159" s="51">
        <f t="shared" si="22"/>
        <v>1</v>
      </c>
      <c r="BI159" s="51">
        <f t="shared" si="23"/>
        <v>1</v>
      </c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108"/>
      <c r="BY159" s="108"/>
      <c r="BZ159" s="108"/>
      <c r="CA159" s="113">
        <f>SI!BY159</f>
        <v>40</v>
      </c>
      <c r="CB159" s="113"/>
      <c r="CC159" s="113"/>
      <c r="CD159" s="113"/>
      <c r="CE159" s="113"/>
      <c r="CF159" s="113"/>
      <c r="CG159" s="113"/>
      <c r="CH159" s="140">
        <f>SI!BZ159</f>
        <v>0</v>
      </c>
      <c r="CI159" s="108"/>
      <c r="CJ159" s="108"/>
      <c r="CK159" s="108"/>
      <c r="CL159" s="108"/>
      <c r="CM159" s="108"/>
      <c r="CN159" s="108"/>
      <c r="CO159" s="108"/>
      <c r="CP159" s="108"/>
      <c r="CQ159" s="108"/>
      <c r="CR159" s="108"/>
      <c r="CS159" s="108"/>
      <c r="CT159" s="108"/>
      <c r="CU159" s="108"/>
      <c r="CV159" s="108"/>
      <c r="CW159" s="108"/>
      <c r="CX159" s="108"/>
      <c r="CY159" s="108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36"/>
      <c r="IU159" s="36"/>
    </row>
    <row r="160" spans="1:255" s="124" customFormat="1" x14ac:dyDescent="0.25">
      <c r="A160" s="3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60"/>
      <c r="AJ160" s="144" t="str">
        <f t="shared" si="17"/>
        <v>Riadok bude vidieť.</v>
      </c>
      <c r="AK160" s="141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86">
        <v>1</v>
      </c>
      <c r="BF160" s="51"/>
      <c r="BG160" s="51"/>
      <c r="BH160" s="51">
        <f t="shared" si="22"/>
        <v>1</v>
      </c>
      <c r="BI160" s="51">
        <f t="shared" si="23"/>
        <v>1</v>
      </c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108"/>
      <c r="BY160" s="108"/>
      <c r="BZ160" s="108"/>
      <c r="CA160" s="113">
        <f>SI!BY160</f>
        <v>189</v>
      </c>
      <c r="CB160" s="113"/>
      <c r="CC160" s="113"/>
      <c r="CD160" s="113"/>
      <c r="CE160" s="113"/>
      <c r="CF160" s="113"/>
      <c r="CG160" s="113"/>
      <c r="CH160" s="140">
        <f>SI!BZ160</f>
        <v>0</v>
      </c>
      <c r="CI160" s="108"/>
      <c r="CJ160" s="108"/>
      <c r="CK160" s="108"/>
      <c r="CL160" s="108"/>
      <c r="CM160" s="108"/>
      <c r="CN160" s="108"/>
      <c r="CO160" s="108"/>
      <c r="CP160" s="108"/>
      <c r="CQ160" s="108"/>
      <c r="CR160" s="108"/>
      <c r="CS160" s="108"/>
      <c r="CT160" s="108"/>
      <c r="CU160" s="108"/>
      <c r="CV160" s="108"/>
      <c r="CW160" s="108"/>
      <c r="CX160" s="108"/>
      <c r="CY160" s="108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36"/>
      <c r="IU160" s="36"/>
    </row>
    <row r="161" spans="1:255" s="124" customFormat="1" x14ac:dyDescent="0.25">
      <c r="A161" s="33"/>
      <c r="B161" s="2" t="s">
        <v>274</v>
      </c>
      <c r="C161" s="2"/>
      <c r="D161" s="2"/>
      <c r="E161" s="2"/>
      <c r="F161" s="2"/>
      <c r="G161" s="2"/>
      <c r="H161" s="466" t="s">
        <v>56</v>
      </c>
      <c r="I161" s="466"/>
      <c r="J161" s="2" t="s">
        <v>461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60"/>
      <c r="AJ161" s="144" t="str">
        <f t="shared" si="17"/>
        <v>Riadok bude vidieť.</v>
      </c>
      <c r="AK161" s="145" t="s">
        <v>207</v>
      </c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86">
        <v>1</v>
      </c>
      <c r="BF161" s="51"/>
      <c r="BG161" s="51"/>
      <c r="BH161" s="51">
        <f t="shared" si="22"/>
        <v>1</v>
      </c>
      <c r="BI161" s="51">
        <f t="shared" si="23"/>
        <v>1</v>
      </c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108"/>
      <c r="BY161" s="108"/>
      <c r="BZ161" s="108"/>
      <c r="CA161" s="113">
        <f>SI!BY161</f>
        <v>151</v>
      </c>
      <c r="CB161" s="113"/>
      <c r="CC161" s="113"/>
      <c r="CD161" s="113"/>
      <c r="CE161" s="113"/>
      <c r="CF161" s="113"/>
      <c r="CG161" s="113"/>
      <c r="CH161" s="140">
        <f>SI!BZ161</f>
        <v>0</v>
      </c>
      <c r="CI161" s="108"/>
      <c r="CJ161" s="108"/>
      <c r="CK161" s="108"/>
      <c r="CL161" s="108"/>
      <c r="CM161" s="108"/>
      <c r="CN161" s="108"/>
      <c r="CO161" s="108"/>
      <c r="CP161" s="108"/>
      <c r="CQ161" s="108"/>
      <c r="CR161" s="108"/>
      <c r="CS161" s="108"/>
      <c r="CT161" s="108"/>
      <c r="CU161" s="108"/>
      <c r="CV161" s="108"/>
      <c r="CW161" s="108"/>
      <c r="CX161" s="108"/>
      <c r="CY161" s="108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36"/>
      <c r="IU161" s="36"/>
    </row>
    <row r="162" spans="1:255" s="124" customFormat="1" x14ac:dyDescent="0.25">
      <c r="A162" s="33"/>
      <c r="B162" s="2" t="str">
        <f>+IF(H161="má","Účtovná jednotka uvádza informácie o organizáciách v zriaďovateľskej pôsobnosti v nasledujúcej tabuľke:","Účtovná jednotka nemá pre túto časť poznámok obsahovú náplň.")</f>
        <v>Účtovná jednotka uvádza informácie o organizáciách v zriaďovateľskej pôsobnosti v nasledujúcej tabuľke: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60"/>
      <c r="AJ162" s="144" t="str">
        <f t="shared" si="17"/>
        <v>Riadok bude vidieť.</v>
      </c>
      <c r="AK162" s="145" t="s">
        <v>207</v>
      </c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86">
        <v>1</v>
      </c>
      <c r="BF162" s="51"/>
      <c r="BG162" s="51"/>
      <c r="BH162" s="51">
        <f t="shared" si="22"/>
        <v>1</v>
      </c>
      <c r="BI162" s="51">
        <f t="shared" si="23"/>
        <v>1</v>
      </c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108"/>
      <c r="BY162" s="108"/>
      <c r="BZ162" s="108"/>
      <c r="CA162" s="113">
        <f>SI!BY162</f>
        <v>118</v>
      </c>
      <c r="CB162" s="113"/>
      <c r="CC162" s="113"/>
      <c r="CD162" s="113"/>
      <c r="CE162" s="113"/>
      <c r="CF162" s="113"/>
      <c r="CG162" s="113"/>
      <c r="CH162" s="140">
        <f>SI!BZ162</f>
        <v>0</v>
      </c>
      <c r="CI162" s="108"/>
      <c r="CJ162" s="108"/>
      <c r="CK162" s="108"/>
      <c r="CL162" s="108"/>
      <c r="CM162" s="108"/>
      <c r="CN162" s="108"/>
      <c r="CO162" s="108"/>
      <c r="CP162" s="108"/>
      <c r="CQ162" s="108"/>
      <c r="CR162" s="108"/>
      <c r="CS162" s="108"/>
      <c r="CT162" s="108"/>
      <c r="CU162" s="108"/>
      <c r="CV162" s="108"/>
      <c r="CW162" s="108"/>
      <c r="CX162" s="108"/>
      <c r="CY162" s="108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36"/>
      <c r="IU162" s="36"/>
    </row>
    <row r="163" spans="1:255" s="124" customFormat="1" x14ac:dyDescent="0.25">
      <c r="A163" s="3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60"/>
      <c r="AJ163" s="144" t="str">
        <f t="shared" si="17"/>
        <v>Riadok bude vidieť.</v>
      </c>
      <c r="AK163" s="145" t="s">
        <v>207</v>
      </c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51">
        <f>+IF($H$161="nemá",0,1)</f>
        <v>1</v>
      </c>
      <c r="BF163" s="51"/>
      <c r="BG163" s="51"/>
      <c r="BH163" s="51">
        <f t="shared" si="22"/>
        <v>1</v>
      </c>
      <c r="BI163" s="51">
        <f t="shared" si="23"/>
        <v>1</v>
      </c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108"/>
      <c r="BY163" s="108"/>
      <c r="BZ163" s="108"/>
      <c r="CA163" s="113">
        <f>SI!BY163</f>
        <v>571</v>
      </c>
      <c r="CB163" s="113"/>
      <c r="CC163" s="113"/>
      <c r="CD163" s="113"/>
      <c r="CE163" s="113"/>
      <c r="CF163" s="113"/>
      <c r="CG163" s="113"/>
      <c r="CH163" s="140">
        <f>SI!BZ163</f>
        <v>0</v>
      </c>
      <c r="CI163" s="108"/>
      <c r="CJ163" s="108"/>
      <c r="CK163" s="108"/>
      <c r="CL163" s="108"/>
      <c r="CM163" s="108"/>
      <c r="CN163" s="108"/>
      <c r="CO163" s="108"/>
      <c r="CP163" s="108"/>
      <c r="CQ163" s="108"/>
      <c r="CR163" s="108"/>
      <c r="CS163" s="108"/>
      <c r="CT163" s="108"/>
      <c r="CU163" s="108"/>
      <c r="CV163" s="108"/>
      <c r="CW163" s="108"/>
      <c r="CX163" s="108"/>
      <c r="CY163" s="108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36"/>
      <c r="IU163" s="36"/>
    </row>
    <row r="164" spans="1:255" s="124" customFormat="1" x14ac:dyDescent="0.25">
      <c r="A164" s="33"/>
      <c r="B164" s="1425" t="s">
        <v>477</v>
      </c>
      <c r="C164" s="1426"/>
      <c r="D164" s="1426"/>
      <c r="E164" s="1426"/>
      <c r="F164" s="1426"/>
      <c r="G164" s="1426"/>
      <c r="H164" s="1426"/>
      <c r="I164" s="1426"/>
      <c r="J164" s="1426"/>
      <c r="K164" s="1426"/>
      <c r="L164" s="1426"/>
      <c r="M164" s="1427"/>
      <c r="N164" s="1432" t="s">
        <v>462</v>
      </c>
      <c r="O164" s="1401"/>
      <c r="P164" s="1401"/>
      <c r="Q164" s="1401"/>
      <c r="R164" s="1433"/>
      <c r="S164" s="1432" t="s">
        <v>463</v>
      </c>
      <c r="T164" s="1401"/>
      <c r="U164" s="1401"/>
      <c r="V164" s="1401"/>
      <c r="W164" s="1402"/>
      <c r="X164" s="1400" t="s">
        <v>466</v>
      </c>
      <c r="Y164" s="1401"/>
      <c r="Z164" s="1401"/>
      <c r="AA164" s="1401"/>
      <c r="AB164" s="1402"/>
      <c r="AC164" s="1400" t="s">
        <v>465</v>
      </c>
      <c r="AD164" s="1401"/>
      <c r="AE164" s="1401"/>
      <c r="AF164" s="1401"/>
      <c r="AG164" s="1401"/>
      <c r="AH164" s="1402"/>
      <c r="AI164" s="60"/>
      <c r="AJ164" s="144" t="str">
        <f t="shared" si="17"/>
        <v>Riadok bude vidieť.</v>
      </c>
      <c r="AK164" s="145" t="s">
        <v>207</v>
      </c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51">
        <f t="shared" ref="BE164:BE201" si="24">+IF($H$161="nemá",0,1)</f>
        <v>1</v>
      </c>
      <c r="BF164" s="51"/>
      <c r="BG164" s="51"/>
      <c r="BH164" s="51">
        <f t="shared" si="22"/>
        <v>1</v>
      </c>
      <c r="BI164" s="51">
        <f t="shared" si="23"/>
        <v>1</v>
      </c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108"/>
      <c r="BY164" s="108"/>
      <c r="BZ164" s="108"/>
      <c r="CA164" s="113">
        <f>SI!BY164</f>
        <v>170</v>
      </c>
      <c r="CB164" s="113"/>
      <c r="CC164" s="113"/>
      <c r="CD164" s="113"/>
      <c r="CE164" s="113"/>
      <c r="CF164" s="113"/>
      <c r="CG164" s="113"/>
      <c r="CH164" s="140">
        <f>SI!BZ164</f>
        <v>0</v>
      </c>
      <c r="CI164" s="108"/>
      <c r="CJ164" s="108"/>
      <c r="CK164" s="108"/>
      <c r="CL164" s="108"/>
      <c r="CM164" s="108"/>
      <c r="CN164" s="108"/>
      <c r="CO164" s="108"/>
      <c r="CP164" s="108"/>
      <c r="CQ164" s="108"/>
      <c r="CR164" s="108"/>
      <c r="CS164" s="108"/>
      <c r="CT164" s="108"/>
      <c r="CU164" s="108"/>
      <c r="CV164" s="108"/>
      <c r="CW164" s="108"/>
      <c r="CX164" s="108"/>
      <c r="CY164" s="108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36"/>
      <c r="IU164" s="36"/>
    </row>
    <row r="165" spans="1:255" s="124" customFormat="1" x14ac:dyDescent="0.25">
      <c r="A165" s="33"/>
      <c r="B165" s="1428"/>
      <c r="C165" s="1429"/>
      <c r="D165" s="1429"/>
      <c r="E165" s="1429"/>
      <c r="F165" s="1429"/>
      <c r="G165" s="1429"/>
      <c r="H165" s="1429"/>
      <c r="I165" s="1429"/>
      <c r="J165" s="1429"/>
      <c r="K165" s="1429"/>
      <c r="L165" s="1429"/>
      <c r="M165" s="1430"/>
      <c r="N165" s="1434"/>
      <c r="O165" s="1404"/>
      <c r="P165" s="1404"/>
      <c r="Q165" s="1404"/>
      <c r="R165" s="1435"/>
      <c r="S165" s="1434"/>
      <c r="T165" s="1404"/>
      <c r="U165" s="1404"/>
      <c r="V165" s="1404"/>
      <c r="W165" s="1405"/>
      <c r="X165" s="1403"/>
      <c r="Y165" s="1404"/>
      <c r="Z165" s="1404"/>
      <c r="AA165" s="1404"/>
      <c r="AB165" s="1405"/>
      <c r="AC165" s="1403"/>
      <c r="AD165" s="1404"/>
      <c r="AE165" s="1404"/>
      <c r="AF165" s="1404"/>
      <c r="AG165" s="1404"/>
      <c r="AH165" s="1405"/>
      <c r="AI165" s="60"/>
      <c r="AJ165" s="144" t="str">
        <f t="shared" si="17"/>
        <v>Riadok bude vidieť.</v>
      </c>
      <c r="AK165" s="145" t="s">
        <v>207</v>
      </c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51">
        <f t="shared" si="24"/>
        <v>1</v>
      </c>
      <c r="BF165" s="51"/>
      <c r="BG165" s="51"/>
      <c r="BH165" s="51">
        <f t="shared" si="22"/>
        <v>1</v>
      </c>
      <c r="BI165" s="51">
        <f t="shared" si="23"/>
        <v>1</v>
      </c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108"/>
      <c r="BY165" s="108"/>
      <c r="BZ165" s="108"/>
      <c r="CA165" s="113">
        <f>SI!BY165</f>
        <v>363</v>
      </c>
      <c r="CB165" s="113"/>
      <c r="CC165" s="113"/>
      <c r="CD165" s="113"/>
      <c r="CE165" s="113"/>
      <c r="CF165" s="113"/>
      <c r="CG165" s="113"/>
      <c r="CH165" s="140">
        <f>SI!BZ165</f>
        <v>0</v>
      </c>
      <c r="CI165" s="108"/>
      <c r="CJ165" s="108"/>
      <c r="CK165" s="108"/>
      <c r="CL165" s="108"/>
      <c r="CM165" s="108"/>
      <c r="CN165" s="108"/>
      <c r="CO165" s="108"/>
      <c r="CP165" s="108"/>
      <c r="CQ165" s="108"/>
      <c r="CR165" s="108"/>
      <c r="CS165" s="108"/>
      <c r="CT165" s="108"/>
      <c r="CU165" s="108"/>
      <c r="CV165" s="108"/>
      <c r="CW165" s="108"/>
      <c r="CX165" s="108"/>
      <c r="CY165" s="108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36"/>
      <c r="IU165" s="36"/>
    </row>
    <row r="166" spans="1:255" s="124" customFormat="1" x14ac:dyDescent="0.25">
      <c r="A166" s="33"/>
      <c r="B166" s="1412" t="s">
        <v>640</v>
      </c>
      <c r="C166" s="1413"/>
      <c r="D166" s="1413"/>
      <c r="E166" s="1413"/>
      <c r="F166" s="1413"/>
      <c r="G166" s="1413"/>
      <c r="H166" s="1413"/>
      <c r="I166" s="1413"/>
      <c r="J166" s="1413"/>
      <c r="K166" s="1413"/>
      <c r="L166" s="1413"/>
      <c r="M166" s="1414"/>
      <c r="N166" s="1530"/>
      <c r="O166" s="1410"/>
      <c r="P166" s="1410"/>
      <c r="Q166" s="1410"/>
      <c r="R166" s="1531"/>
      <c r="S166" s="1406" t="s">
        <v>641</v>
      </c>
      <c r="T166" s="1407"/>
      <c r="U166" s="1407"/>
      <c r="V166" s="1407"/>
      <c r="W166" s="1408"/>
      <c r="X166" s="1397"/>
      <c r="Y166" s="1398"/>
      <c r="Z166" s="1398"/>
      <c r="AA166" s="1398"/>
      <c r="AB166" s="1399"/>
      <c r="AC166" s="1409"/>
      <c r="AD166" s="1410"/>
      <c r="AE166" s="1410"/>
      <c r="AF166" s="1410"/>
      <c r="AG166" s="1410"/>
      <c r="AH166" s="1411"/>
      <c r="AI166" s="60"/>
      <c r="AJ166" s="144" t="str">
        <f t="shared" si="17"/>
        <v>Riadok bude vidieť.</v>
      </c>
      <c r="AK166" s="145" t="s">
        <v>207</v>
      </c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51">
        <f t="shared" si="24"/>
        <v>1</v>
      </c>
      <c r="BF166" s="51">
        <f t="shared" ref="BF166:BF185" si="25">+IF(B166="",0,1)</f>
        <v>1</v>
      </c>
      <c r="BG166" s="51"/>
      <c r="BH166" s="51">
        <f t="shared" si="18"/>
        <v>1</v>
      </c>
      <c r="BI166" s="89">
        <f t="shared" ref="BI166:BI201" si="26">+IF(BE166*BF166=0,0,IF(BH166=0,0,1))</f>
        <v>1</v>
      </c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108"/>
      <c r="BY166" s="108"/>
      <c r="BZ166" s="108"/>
      <c r="CA166" s="113">
        <f>SI!BY166</f>
        <v>115</v>
      </c>
      <c r="CB166" s="113"/>
      <c r="CC166" s="113"/>
      <c r="CD166" s="113"/>
      <c r="CE166" s="113"/>
      <c r="CF166" s="113"/>
      <c r="CG166" s="113"/>
      <c r="CH166" s="140">
        <f>SI!BZ166</f>
        <v>0</v>
      </c>
      <c r="CI166" s="108"/>
      <c r="CJ166" s="108"/>
      <c r="CK166" s="108"/>
      <c r="CL166" s="108"/>
      <c r="CM166" s="108"/>
      <c r="CN166" s="108"/>
      <c r="CO166" s="108"/>
      <c r="CP166" s="108"/>
      <c r="CQ166" s="108"/>
      <c r="CR166" s="108"/>
      <c r="CS166" s="108"/>
      <c r="CT166" s="108"/>
      <c r="CU166" s="108"/>
      <c r="CV166" s="108"/>
      <c r="CW166" s="108"/>
      <c r="CX166" s="108"/>
      <c r="CY166" s="108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36"/>
      <c r="IU166" s="36"/>
    </row>
    <row r="167" spans="1:255" s="124" customFormat="1" hidden="1" x14ac:dyDescent="0.25">
      <c r="A167" s="33"/>
      <c r="B167" s="837"/>
      <c r="C167" s="838"/>
      <c r="D167" s="838"/>
      <c r="E167" s="838"/>
      <c r="F167" s="838"/>
      <c r="G167" s="838"/>
      <c r="H167" s="838"/>
      <c r="I167" s="838"/>
      <c r="J167" s="838"/>
      <c r="K167" s="838"/>
      <c r="L167" s="838"/>
      <c r="M167" s="839"/>
      <c r="N167" s="843"/>
      <c r="O167" s="844"/>
      <c r="P167" s="844"/>
      <c r="Q167" s="844"/>
      <c r="R167" s="845"/>
      <c r="S167" s="852"/>
      <c r="T167" s="853"/>
      <c r="U167" s="853"/>
      <c r="V167" s="853"/>
      <c r="W167" s="854"/>
      <c r="X167" s="855"/>
      <c r="Y167" s="856"/>
      <c r="Z167" s="856"/>
      <c r="AA167" s="856"/>
      <c r="AB167" s="857"/>
      <c r="AC167" s="858"/>
      <c r="AD167" s="844"/>
      <c r="AE167" s="844"/>
      <c r="AF167" s="844"/>
      <c r="AG167" s="844"/>
      <c r="AH167" s="859"/>
      <c r="AI167" s="60"/>
      <c r="AJ167" s="144" t="str">
        <f t="shared" si="17"/>
        <v>Riadok bude skrytý.</v>
      </c>
      <c r="AK167" s="145" t="s">
        <v>207</v>
      </c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51">
        <f t="shared" si="24"/>
        <v>1</v>
      </c>
      <c r="BF167" s="51">
        <f t="shared" si="25"/>
        <v>0</v>
      </c>
      <c r="BG167" s="51"/>
      <c r="BH167" s="51">
        <f t="shared" si="18"/>
        <v>1</v>
      </c>
      <c r="BI167" s="89">
        <f t="shared" si="26"/>
        <v>0</v>
      </c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108"/>
      <c r="BY167" s="108"/>
      <c r="BZ167" s="108"/>
      <c r="CA167" s="113">
        <f>SI!BY167</f>
        <v>884</v>
      </c>
      <c r="CB167" s="113"/>
      <c r="CC167" s="113"/>
      <c r="CD167" s="113"/>
      <c r="CE167" s="113"/>
      <c r="CF167" s="113"/>
      <c r="CG167" s="113"/>
      <c r="CH167" s="140">
        <f>SI!BZ167</f>
        <v>0</v>
      </c>
      <c r="CI167" s="108"/>
      <c r="CJ167" s="108"/>
      <c r="CK167" s="108"/>
      <c r="CL167" s="108"/>
      <c r="CM167" s="108"/>
      <c r="CN167" s="108"/>
      <c r="CO167" s="108"/>
      <c r="CP167" s="108"/>
      <c r="CQ167" s="108"/>
      <c r="CR167" s="108"/>
      <c r="CS167" s="108"/>
      <c r="CT167" s="108"/>
      <c r="CU167" s="108"/>
      <c r="CV167" s="108"/>
      <c r="CW167" s="108"/>
      <c r="CX167" s="108"/>
      <c r="CY167" s="108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36"/>
      <c r="IU167" s="36"/>
    </row>
    <row r="168" spans="1:255" s="124" customFormat="1" hidden="1" x14ac:dyDescent="0.25">
      <c r="A168" s="33"/>
      <c r="B168" s="837"/>
      <c r="C168" s="838"/>
      <c r="D168" s="838"/>
      <c r="E168" s="838"/>
      <c r="F168" s="838"/>
      <c r="G168" s="838"/>
      <c r="H168" s="838"/>
      <c r="I168" s="838"/>
      <c r="J168" s="838"/>
      <c r="K168" s="838"/>
      <c r="L168" s="838"/>
      <c r="M168" s="839"/>
      <c r="N168" s="843"/>
      <c r="O168" s="844"/>
      <c r="P168" s="844"/>
      <c r="Q168" s="844"/>
      <c r="R168" s="845"/>
      <c r="S168" s="852"/>
      <c r="T168" s="853"/>
      <c r="U168" s="853"/>
      <c r="V168" s="853"/>
      <c r="W168" s="854"/>
      <c r="X168" s="855"/>
      <c r="Y168" s="856"/>
      <c r="Z168" s="856"/>
      <c r="AA168" s="856"/>
      <c r="AB168" s="857"/>
      <c r="AC168" s="858"/>
      <c r="AD168" s="844"/>
      <c r="AE168" s="844"/>
      <c r="AF168" s="844"/>
      <c r="AG168" s="844"/>
      <c r="AH168" s="859"/>
      <c r="AI168" s="60"/>
      <c r="AJ168" s="144" t="str">
        <f t="shared" si="17"/>
        <v>Riadok bude skrytý.</v>
      </c>
      <c r="AK168" s="145" t="s">
        <v>207</v>
      </c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51">
        <f t="shared" si="24"/>
        <v>1</v>
      </c>
      <c r="BF168" s="51">
        <f t="shared" si="25"/>
        <v>0</v>
      </c>
      <c r="BG168" s="51"/>
      <c r="BH168" s="51">
        <f t="shared" si="18"/>
        <v>1</v>
      </c>
      <c r="BI168" s="89">
        <f t="shared" si="26"/>
        <v>0</v>
      </c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108"/>
      <c r="BY168" s="108"/>
      <c r="BZ168" s="108"/>
      <c r="CA168" s="113">
        <f>SI!BY168</f>
        <v>119</v>
      </c>
      <c r="CB168" s="113"/>
      <c r="CC168" s="113"/>
      <c r="CD168" s="113"/>
      <c r="CE168" s="113"/>
      <c r="CF168" s="113"/>
      <c r="CG168" s="113"/>
      <c r="CH168" s="140">
        <f>SI!BZ168</f>
        <v>0</v>
      </c>
      <c r="CI168" s="108"/>
      <c r="CJ168" s="108"/>
      <c r="CK168" s="108"/>
      <c r="CL168" s="108"/>
      <c r="CM168" s="108"/>
      <c r="CN168" s="108"/>
      <c r="CO168" s="108"/>
      <c r="CP168" s="108"/>
      <c r="CQ168" s="108"/>
      <c r="CR168" s="108"/>
      <c r="CS168" s="108"/>
      <c r="CT168" s="108"/>
      <c r="CU168" s="108"/>
      <c r="CV168" s="108"/>
      <c r="CW168" s="108"/>
      <c r="CX168" s="108"/>
      <c r="CY168" s="108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36"/>
      <c r="IU168" s="36"/>
    </row>
    <row r="169" spans="1:255" s="124" customFormat="1" hidden="1" x14ac:dyDescent="0.25">
      <c r="A169" s="33"/>
      <c r="B169" s="837"/>
      <c r="C169" s="838"/>
      <c r="D169" s="838"/>
      <c r="E169" s="838"/>
      <c r="F169" s="838"/>
      <c r="G169" s="838"/>
      <c r="H169" s="838"/>
      <c r="I169" s="838"/>
      <c r="J169" s="838"/>
      <c r="K169" s="838"/>
      <c r="L169" s="838"/>
      <c r="M169" s="839"/>
      <c r="N169" s="843"/>
      <c r="O169" s="844"/>
      <c r="P169" s="844"/>
      <c r="Q169" s="844"/>
      <c r="R169" s="845"/>
      <c r="S169" s="852"/>
      <c r="T169" s="853"/>
      <c r="U169" s="853"/>
      <c r="V169" s="853"/>
      <c r="W169" s="854"/>
      <c r="X169" s="855"/>
      <c r="Y169" s="856"/>
      <c r="Z169" s="856"/>
      <c r="AA169" s="856"/>
      <c r="AB169" s="857"/>
      <c r="AC169" s="858"/>
      <c r="AD169" s="844"/>
      <c r="AE169" s="844"/>
      <c r="AF169" s="844"/>
      <c r="AG169" s="844"/>
      <c r="AH169" s="859"/>
      <c r="AI169" s="60"/>
      <c r="AJ169" s="144" t="str">
        <f t="shared" si="17"/>
        <v>Riadok bude skrytý.</v>
      </c>
      <c r="AK169" s="145" t="s">
        <v>207</v>
      </c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51">
        <f t="shared" si="24"/>
        <v>1</v>
      </c>
      <c r="BF169" s="51">
        <f t="shared" si="25"/>
        <v>0</v>
      </c>
      <c r="BG169" s="51"/>
      <c r="BH169" s="51">
        <f t="shared" si="18"/>
        <v>1</v>
      </c>
      <c r="BI169" s="89">
        <f t="shared" si="26"/>
        <v>0</v>
      </c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108"/>
      <c r="BY169" s="108"/>
      <c r="BZ169" s="108"/>
      <c r="CA169" s="113">
        <f>SI!BY169</f>
        <v>922</v>
      </c>
      <c r="CB169" s="113"/>
      <c r="CC169" s="113"/>
      <c r="CD169" s="113"/>
      <c r="CE169" s="113"/>
      <c r="CF169" s="113"/>
      <c r="CG169" s="113"/>
      <c r="CH169" s="140">
        <f>SI!BZ169</f>
        <v>0</v>
      </c>
      <c r="CI169" s="108"/>
      <c r="CJ169" s="108"/>
      <c r="CK169" s="108"/>
      <c r="CL169" s="108"/>
      <c r="CM169" s="108"/>
      <c r="CN169" s="108"/>
      <c r="CO169" s="108"/>
      <c r="CP169" s="108"/>
      <c r="CQ169" s="108"/>
      <c r="CR169" s="108"/>
      <c r="CS169" s="108"/>
      <c r="CT169" s="108"/>
      <c r="CU169" s="108"/>
      <c r="CV169" s="108"/>
      <c r="CW169" s="108"/>
      <c r="CX169" s="108"/>
      <c r="CY169" s="108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36"/>
      <c r="IU169" s="36"/>
    </row>
    <row r="170" spans="1:255" s="124" customFormat="1" hidden="1" x14ac:dyDescent="0.25">
      <c r="A170" s="33"/>
      <c r="B170" s="837"/>
      <c r="C170" s="838"/>
      <c r="D170" s="838"/>
      <c r="E170" s="838"/>
      <c r="F170" s="838"/>
      <c r="G170" s="838"/>
      <c r="H170" s="838"/>
      <c r="I170" s="838"/>
      <c r="J170" s="838"/>
      <c r="K170" s="838"/>
      <c r="L170" s="838"/>
      <c r="M170" s="839"/>
      <c r="N170" s="843"/>
      <c r="O170" s="844"/>
      <c r="P170" s="844"/>
      <c r="Q170" s="844"/>
      <c r="R170" s="845"/>
      <c r="S170" s="852"/>
      <c r="T170" s="853"/>
      <c r="U170" s="853"/>
      <c r="V170" s="853"/>
      <c r="W170" s="854"/>
      <c r="X170" s="855"/>
      <c r="Y170" s="856"/>
      <c r="Z170" s="856"/>
      <c r="AA170" s="856"/>
      <c r="AB170" s="857"/>
      <c r="AC170" s="858"/>
      <c r="AD170" s="844"/>
      <c r="AE170" s="844"/>
      <c r="AF170" s="844"/>
      <c r="AG170" s="844"/>
      <c r="AH170" s="859"/>
      <c r="AI170" s="60"/>
      <c r="AJ170" s="144" t="str">
        <f t="shared" si="17"/>
        <v>Riadok bude skrytý.</v>
      </c>
      <c r="AK170" s="145" t="s">
        <v>207</v>
      </c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51">
        <f t="shared" si="24"/>
        <v>1</v>
      </c>
      <c r="BF170" s="51">
        <f t="shared" si="25"/>
        <v>0</v>
      </c>
      <c r="BG170" s="51"/>
      <c r="BH170" s="51">
        <f t="shared" si="18"/>
        <v>1</v>
      </c>
      <c r="BI170" s="89">
        <f t="shared" si="26"/>
        <v>0</v>
      </c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108"/>
      <c r="BY170" s="108"/>
      <c r="BZ170" s="108"/>
      <c r="CA170" s="113">
        <f>SI!BY170</f>
        <v>112</v>
      </c>
      <c r="CB170" s="113"/>
      <c r="CC170" s="113"/>
      <c r="CD170" s="113"/>
      <c r="CE170" s="113"/>
      <c r="CF170" s="113"/>
      <c r="CG170" s="113"/>
      <c r="CH170" s="140">
        <f>SI!BZ170</f>
        <v>0</v>
      </c>
      <c r="CI170" s="108"/>
      <c r="CJ170" s="108"/>
      <c r="CK170" s="108"/>
      <c r="CL170" s="108"/>
      <c r="CM170" s="108"/>
      <c r="CN170" s="108"/>
      <c r="CO170" s="108"/>
      <c r="CP170" s="108"/>
      <c r="CQ170" s="108"/>
      <c r="CR170" s="108"/>
      <c r="CS170" s="108"/>
      <c r="CT170" s="108"/>
      <c r="CU170" s="108"/>
      <c r="CV170" s="108"/>
      <c r="CW170" s="108"/>
      <c r="CX170" s="108"/>
      <c r="CY170" s="108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36"/>
      <c r="IU170" s="36"/>
    </row>
    <row r="171" spans="1:255" s="124" customFormat="1" hidden="1" x14ac:dyDescent="0.25">
      <c r="A171" s="33"/>
      <c r="B171" s="837"/>
      <c r="C171" s="838"/>
      <c r="D171" s="838"/>
      <c r="E171" s="838"/>
      <c r="F171" s="838"/>
      <c r="G171" s="838"/>
      <c r="H171" s="838"/>
      <c r="I171" s="838"/>
      <c r="J171" s="838"/>
      <c r="K171" s="838"/>
      <c r="L171" s="838"/>
      <c r="M171" s="839"/>
      <c r="N171" s="843"/>
      <c r="O171" s="844"/>
      <c r="P171" s="844"/>
      <c r="Q171" s="844"/>
      <c r="R171" s="845"/>
      <c r="S171" s="852"/>
      <c r="T171" s="853"/>
      <c r="U171" s="853"/>
      <c r="V171" s="853"/>
      <c r="W171" s="854"/>
      <c r="X171" s="855"/>
      <c r="Y171" s="856"/>
      <c r="Z171" s="856"/>
      <c r="AA171" s="856"/>
      <c r="AB171" s="857"/>
      <c r="AC171" s="858"/>
      <c r="AD171" s="844"/>
      <c r="AE171" s="844"/>
      <c r="AF171" s="844"/>
      <c r="AG171" s="844"/>
      <c r="AH171" s="859"/>
      <c r="AI171" s="60"/>
      <c r="AJ171" s="144" t="str">
        <f t="shared" si="17"/>
        <v>Riadok bude skrytý.</v>
      </c>
      <c r="AK171" s="145" t="s">
        <v>207</v>
      </c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51">
        <f t="shared" si="24"/>
        <v>1</v>
      </c>
      <c r="BF171" s="51">
        <f t="shared" si="25"/>
        <v>0</v>
      </c>
      <c r="BG171" s="51"/>
      <c r="BH171" s="51">
        <f t="shared" si="18"/>
        <v>1</v>
      </c>
      <c r="BI171" s="89">
        <f t="shared" si="26"/>
        <v>0</v>
      </c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108"/>
      <c r="BY171" s="108"/>
      <c r="BZ171" s="108"/>
      <c r="CA171" s="113">
        <f>SI!BY171</f>
        <v>1056</v>
      </c>
      <c r="CB171" s="113"/>
      <c r="CC171" s="113"/>
      <c r="CD171" s="113"/>
      <c r="CE171" s="113"/>
      <c r="CF171" s="113"/>
      <c r="CG171" s="113"/>
      <c r="CH171" s="140">
        <f>SI!BZ171</f>
        <v>0</v>
      </c>
      <c r="CI171" s="108"/>
      <c r="CJ171" s="108"/>
      <c r="CK171" s="108"/>
      <c r="CL171" s="108"/>
      <c r="CM171" s="108"/>
      <c r="CN171" s="108"/>
      <c r="CO171" s="108"/>
      <c r="CP171" s="108"/>
      <c r="CQ171" s="108"/>
      <c r="CR171" s="108"/>
      <c r="CS171" s="108"/>
      <c r="CT171" s="108"/>
      <c r="CU171" s="108"/>
      <c r="CV171" s="108"/>
      <c r="CW171" s="108"/>
      <c r="CX171" s="108"/>
      <c r="CY171" s="108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36"/>
      <c r="IU171" s="36"/>
    </row>
    <row r="172" spans="1:255" s="124" customFormat="1" hidden="1" x14ac:dyDescent="0.25">
      <c r="A172" s="33"/>
      <c r="B172" s="837"/>
      <c r="C172" s="838"/>
      <c r="D172" s="838"/>
      <c r="E172" s="838"/>
      <c r="F172" s="838"/>
      <c r="G172" s="838"/>
      <c r="H172" s="838"/>
      <c r="I172" s="838"/>
      <c r="J172" s="838"/>
      <c r="K172" s="838"/>
      <c r="L172" s="838"/>
      <c r="M172" s="839"/>
      <c r="N172" s="843"/>
      <c r="O172" s="844"/>
      <c r="P172" s="844"/>
      <c r="Q172" s="844"/>
      <c r="R172" s="845"/>
      <c r="S172" s="852"/>
      <c r="T172" s="853"/>
      <c r="U172" s="853"/>
      <c r="V172" s="853"/>
      <c r="W172" s="854"/>
      <c r="X172" s="855"/>
      <c r="Y172" s="856"/>
      <c r="Z172" s="856"/>
      <c r="AA172" s="856"/>
      <c r="AB172" s="857"/>
      <c r="AC172" s="858"/>
      <c r="AD172" s="844"/>
      <c r="AE172" s="844"/>
      <c r="AF172" s="844"/>
      <c r="AG172" s="844"/>
      <c r="AH172" s="859"/>
      <c r="AI172" s="60"/>
      <c r="AJ172" s="144" t="str">
        <f t="shared" si="17"/>
        <v>Riadok bude skrytý.</v>
      </c>
      <c r="AK172" s="145" t="s">
        <v>207</v>
      </c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51">
        <f t="shared" si="24"/>
        <v>1</v>
      </c>
      <c r="BF172" s="51">
        <f t="shared" si="25"/>
        <v>0</v>
      </c>
      <c r="BG172" s="51"/>
      <c r="BH172" s="51">
        <f t="shared" si="18"/>
        <v>1</v>
      </c>
      <c r="BI172" s="89">
        <f t="shared" si="26"/>
        <v>0</v>
      </c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108"/>
      <c r="BY172" s="108"/>
      <c r="BZ172" s="108"/>
      <c r="CA172" s="113">
        <f>SI!BY172</f>
        <v>198</v>
      </c>
      <c r="CB172" s="113"/>
      <c r="CC172" s="113"/>
      <c r="CD172" s="113"/>
      <c r="CE172" s="113"/>
      <c r="CF172" s="113"/>
      <c r="CG172" s="113"/>
      <c r="CH172" s="140">
        <f>SI!BZ172</f>
        <v>0</v>
      </c>
      <c r="CI172" s="108"/>
      <c r="CJ172" s="108"/>
      <c r="CK172" s="108"/>
      <c r="CL172" s="108"/>
      <c r="CM172" s="108"/>
      <c r="CN172" s="108"/>
      <c r="CO172" s="108"/>
      <c r="CP172" s="108"/>
      <c r="CQ172" s="108"/>
      <c r="CR172" s="108"/>
      <c r="CS172" s="108"/>
      <c r="CT172" s="108"/>
      <c r="CU172" s="108"/>
      <c r="CV172" s="108"/>
      <c r="CW172" s="108"/>
      <c r="CX172" s="108"/>
      <c r="CY172" s="108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36"/>
      <c r="IU172" s="36"/>
    </row>
    <row r="173" spans="1:255" s="124" customFormat="1" hidden="1" x14ac:dyDescent="0.25">
      <c r="A173" s="33"/>
      <c r="B173" s="837"/>
      <c r="C173" s="838"/>
      <c r="D173" s="838"/>
      <c r="E173" s="838"/>
      <c r="F173" s="838"/>
      <c r="G173" s="838"/>
      <c r="H173" s="838"/>
      <c r="I173" s="838"/>
      <c r="J173" s="838"/>
      <c r="K173" s="838"/>
      <c r="L173" s="838"/>
      <c r="M173" s="839"/>
      <c r="N173" s="843"/>
      <c r="O173" s="844"/>
      <c r="P173" s="844"/>
      <c r="Q173" s="844"/>
      <c r="R173" s="845"/>
      <c r="S173" s="852"/>
      <c r="T173" s="853"/>
      <c r="U173" s="853"/>
      <c r="V173" s="853"/>
      <c r="W173" s="854"/>
      <c r="X173" s="855"/>
      <c r="Y173" s="856"/>
      <c r="Z173" s="856"/>
      <c r="AA173" s="856"/>
      <c r="AB173" s="857"/>
      <c r="AC173" s="858"/>
      <c r="AD173" s="844"/>
      <c r="AE173" s="844"/>
      <c r="AF173" s="844"/>
      <c r="AG173" s="844"/>
      <c r="AH173" s="859"/>
      <c r="AI173" s="60"/>
      <c r="AJ173" s="144" t="str">
        <f t="shared" si="17"/>
        <v>Riadok bude skrytý.</v>
      </c>
      <c r="AK173" s="145" t="s">
        <v>207</v>
      </c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51">
        <f t="shared" si="24"/>
        <v>1</v>
      </c>
      <c r="BF173" s="51">
        <f t="shared" si="25"/>
        <v>0</v>
      </c>
      <c r="BG173" s="51"/>
      <c r="BH173" s="51">
        <f t="shared" si="18"/>
        <v>1</v>
      </c>
      <c r="BI173" s="89">
        <f t="shared" si="26"/>
        <v>0</v>
      </c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108"/>
      <c r="BY173" s="108"/>
      <c r="BZ173" s="108"/>
      <c r="CA173" s="113">
        <f>SI!BY173</f>
        <v>29</v>
      </c>
      <c r="CB173" s="113"/>
      <c r="CC173" s="113"/>
      <c r="CD173" s="113"/>
      <c r="CE173" s="113"/>
      <c r="CF173" s="113"/>
      <c r="CG173" s="113"/>
      <c r="CH173" s="140">
        <f>SI!BZ173</f>
        <v>0</v>
      </c>
      <c r="CI173" s="108"/>
      <c r="CJ173" s="108"/>
      <c r="CK173" s="108"/>
      <c r="CL173" s="108"/>
      <c r="CM173" s="108"/>
      <c r="CN173" s="108"/>
      <c r="CO173" s="108"/>
      <c r="CP173" s="108"/>
      <c r="CQ173" s="108"/>
      <c r="CR173" s="108"/>
      <c r="CS173" s="108"/>
      <c r="CT173" s="108"/>
      <c r="CU173" s="108"/>
      <c r="CV173" s="108"/>
      <c r="CW173" s="108"/>
      <c r="CX173" s="108"/>
      <c r="CY173" s="108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36"/>
      <c r="IU173" s="36"/>
    </row>
    <row r="174" spans="1:255" s="124" customFormat="1" hidden="1" x14ac:dyDescent="0.25">
      <c r="A174" s="33"/>
      <c r="B174" s="837"/>
      <c r="C174" s="838"/>
      <c r="D174" s="838"/>
      <c r="E174" s="838"/>
      <c r="F174" s="838"/>
      <c r="G174" s="838"/>
      <c r="H174" s="838"/>
      <c r="I174" s="838"/>
      <c r="J174" s="838"/>
      <c r="K174" s="838"/>
      <c r="L174" s="838"/>
      <c r="M174" s="839"/>
      <c r="N174" s="843"/>
      <c r="O174" s="844"/>
      <c r="P174" s="844"/>
      <c r="Q174" s="844"/>
      <c r="R174" s="845"/>
      <c r="S174" s="852"/>
      <c r="T174" s="853"/>
      <c r="U174" s="853"/>
      <c r="V174" s="853"/>
      <c r="W174" s="854"/>
      <c r="X174" s="855"/>
      <c r="Y174" s="856"/>
      <c r="Z174" s="856"/>
      <c r="AA174" s="856"/>
      <c r="AB174" s="857"/>
      <c r="AC174" s="858"/>
      <c r="AD174" s="844"/>
      <c r="AE174" s="844"/>
      <c r="AF174" s="844"/>
      <c r="AG174" s="844"/>
      <c r="AH174" s="859"/>
      <c r="AI174" s="60"/>
      <c r="AJ174" s="144" t="str">
        <f t="shared" si="17"/>
        <v>Riadok bude skrytý.</v>
      </c>
      <c r="AK174" s="145" t="s">
        <v>207</v>
      </c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51">
        <f t="shared" si="24"/>
        <v>1</v>
      </c>
      <c r="BF174" s="51">
        <f t="shared" si="25"/>
        <v>0</v>
      </c>
      <c r="BG174" s="51"/>
      <c r="BH174" s="51">
        <f t="shared" si="18"/>
        <v>1</v>
      </c>
      <c r="BI174" s="89">
        <f t="shared" si="26"/>
        <v>0</v>
      </c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108"/>
      <c r="BY174" s="108"/>
      <c r="BZ174" s="108"/>
      <c r="CA174" s="113">
        <f>SI!BY174</f>
        <v>111</v>
      </c>
      <c r="CB174" s="113"/>
      <c r="CC174" s="113"/>
      <c r="CD174" s="113"/>
      <c r="CE174" s="113"/>
      <c r="CF174" s="113"/>
      <c r="CG174" s="113"/>
      <c r="CH174" s="140">
        <f>SI!BZ174</f>
        <v>0</v>
      </c>
      <c r="CI174" s="108"/>
      <c r="CJ174" s="108"/>
      <c r="CK174" s="108"/>
      <c r="CL174" s="108"/>
      <c r="CM174" s="108"/>
      <c r="CN174" s="108"/>
      <c r="CO174" s="108"/>
      <c r="CP174" s="108"/>
      <c r="CQ174" s="108"/>
      <c r="CR174" s="108"/>
      <c r="CS174" s="108"/>
      <c r="CT174" s="108"/>
      <c r="CU174" s="108"/>
      <c r="CV174" s="108"/>
      <c r="CW174" s="108"/>
      <c r="CX174" s="108"/>
      <c r="CY174" s="108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36"/>
      <c r="IU174" s="36"/>
    </row>
    <row r="175" spans="1:255" s="124" customFormat="1" hidden="1" x14ac:dyDescent="0.25">
      <c r="A175" s="33"/>
      <c r="B175" s="837"/>
      <c r="C175" s="838"/>
      <c r="D175" s="838"/>
      <c r="E175" s="838"/>
      <c r="F175" s="838"/>
      <c r="G175" s="838"/>
      <c r="H175" s="838"/>
      <c r="I175" s="838"/>
      <c r="J175" s="838"/>
      <c r="K175" s="838"/>
      <c r="L175" s="838"/>
      <c r="M175" s="839"/>
      <c r="N175" s="843"/>
      <c r="O175" s="844"/>
      <c r="P175" s="844"/>
      <c r="Q175" s="844"/>
      <c r="R175" s="845"/>
      <c r="S175" s="852"/>
      <c r="T175" s="853"/>
      <c r="U175" s="853"/>
      <c r="V175" s="853"/>
      <c r="W175" s="854"/>
      <c r="X175" s="855"/>
      <c r="Y175" s="856"/>
      <c r="Z175" s="856"/>
      <c r="AA175" s="856"/>
      <c r="AB175" s="857"/>
      <c r="AC175" s="858"/>
      <c r="AD175" s="844"/>
      <c r="AE175" s="844"/>
      <c r="AF175" s="844"/>
      <c r="AG175" s="844"/>
      <c r="AH175" s="859"/>
      <c r="AI175" s="60"/>
      <c r="AJ175" s="144" t="str">
        <f t="shared" si="17"/>
        <v>Riadok bude skrytý.</v>
      </c>
      <c r="AK175" s="145" t="s">
        <v>207</v>
      </c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51">
        <f t="shared" si="24"/>
        <v>1</v>
      </c>
      <c r="BF175" s="51">
        <f t="shared" si="25"/>
        <v>0</v>
      </c>
      <c r="BG175" s="51"/>
      <c r="BH175" s="51">
        <f t="shared" si="18"/>
        <v>1</v>
      </c>
      <c r="BI175" s="89">
        <f t="shared" si="26"/>
        <v>0</v>
      </c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108"/>
      <c r="BY175" s="108"/>
      <c r="BZ175" s="108"/>
      <c r="CA175" s="113">
        <f>SI!BY175</f>
        <v>779</v>
      </c>
      <c r="CB175" s="113"/>
      <c r="CC175" s="113"/>
      <c r="CD175" s="113"/>
      <c r="CE175" s="113"/>
      <c r="CF175" s="113"/>
      <c r="CG175" s="113"/>
      <c r="CH175" s="140">
        <f>SI!BZ175</f>
        <v>0</v>
      </c>
      <c r="CI175" s="108"/>
      <c r="CJ175" s="108"/>
      <c r="CK175" s="108"/>
      <c r="CL175" s="108"/>
      <c r="CM175" s="108"/>
      <c r="CN175" s="108"/>
      <c r="CO175" s="108"/>
      <c r="CP175" s="108"/>
      <c r="CQ175" s="108"/>
      <c r="CR175" s="108"/>
      <c r="CS175" s="108"/>
      <c r="CT175" s="108"/>
      <c r="CU175" s="108"/>
      <c r="CV175" s="108"/>
      <c r="CW175" s="108"/>
      <c r="CX175" s="108"/>
      <c r="CY175" s="108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36"/>
      <c r="IU175" s="36"/>
    </row>
    <row r="176" spans="1:255" s="124" customFormat="1" hidden="1" x14ac:dyDescent="0.25">
      <c r="A176" s="33"/>
      <c r="B176" s="837"/>
      <c r="C176" s="838"/>
      <c r="D176" s="838"/>
      <c r="E176" s="838"/>
      <c r="F176" s="838"/>
      <c r="G176" s="838"/>
      <c r="H176" s="838"/>
      <c r="I176" s="838"/>
      <c r="J176" s="838"/>
      <c r="K176" s="838"/>
      <c r="L176" s="838"/>
      <c r="M176" s="839"/>
      <c r="N176" s="843"/>
      <c r="O176" s="844"/>
      <c r="P176" s="844"/>
      <c r="Q176" s="844"/>
      <c r="R176" s="845"/>
      <c r="S176" s="852"/>
      <c r="T176" s="853"/>
      <c r="U176" s="853"/>
      <c r="V176" s="853"/>
      <c r="W176" s="854"/>
      <c r="X176" s="855"/>
      <c r="Y176" s="856"/>
      <c r="Z176" s="856"/>
      <c r="AA176" s="856"/>
      <c r="AB176" s="857"/>
      <c r="AC176" s="858"/>
      <c r="AD176" s="844"/>
      <c r="AE176" s="844"/>
      <c r="AF176" s="844"/>
      <c r="AG176" s="844"/>
      <c r="AH176" s="859"/>
      <c r="AI176" s="60"/>
      <c r="AJ176" s="144" t="str">
        <f t="shared" si="17"/>
        <v>Riadok bude skrytý.</v>
      </c>
      <c r="AK176" s="145" t="s">
        <v>207</v>
      </c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51">
        <f t="shared" si="24"/>
        <v>1</v>
      </c>
      <c r="BF176" s="51">
        <f t="shared" si="25"/>
        <v>0</v>
      </c>
      <c r="BG176" s="51"/>
      <c r="BH176" s="51">
        <f t="shared" si="18"/>
        <v>1</v>
      </c>
      <c r="BI176" s="89">
        <f t="shared" si="26"/>
        <v>0</v>
      </c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108"/>
      <c r="BY176" s="108"/>
      <c r="BZ176" s="108"/>
      <c r="CA176" s="113">
        <f>SI!BY176</f>
        <v>482</v>
      </c>
      <c r="CB176" s="113"/>
      <c r="CC176" s="113"/>
      <c r="CD176" s="113"/>
      <c r="CE176" s="113"/>
      <c r="CF176" s="113"/>
      <c r="CG176" s="113"/>
      <c r="CH176" s="140">
        <f>SI!BZ176</f>
        <v>0</v>
      </c>
      <c r="CI176" s="108"/>
      <c r="CJ176" s="108"/>
      <c r="CK176" s="108"/>
      <c r="CL176" s="108"/>
      <c r="CM176" s="108"/>
      <c r="CN176" s="108"/>
      <c r="CO176" s="108"/>
      <c r="CP176" s="108"/>
      <c r="CQ176" s="108"/>
      <c r="CR176" s="108"/>
      <c r="CS176" s="108"/>
      <c r="CT176" s="108"/>
      <c r="CU176" s="108"/>
      <c r="CV176" s="108"/>
      <c r="CW176" s="108"/>
      <c r="CX176" s="108"/>
      <c r="CY176" s="108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36"/>
      <c r="IU176" s="36"/>
    </row>
    <row r="177" spans="1:255" s="124" customFormat="1" hidden="1" x14ac:dyDescent="0.25">
      <c r="A177" s="33"/>
      <c r="B177" s="837"/>
      <c r="C177" s="838"/>
      <c r="D177" s="838"/>
      <c r="E177" s="838"/>
      <c r="F177" s="838"/>
      <c r="G177" s="838"/>
      <c r="H177" s="838"/>
      <c r="I177" s="838"/>
      <c r="J177" s="838"/>
      <c r="K177" s="838"/>
      <c r="L177" s="838"/>
      <c r="M177" s="839"/>
      <c r="N177" s="843"/>
      <c r="O177" s="844"/>
      <c r="P177" s="844"/>
      <c r="Q177" s="844"/>
      <c r="R177" s="845"/>
      <c r="S177" s="852"/>
      <c r="T177" s="853"/>
      <c r="U177" s="853"/>
      <c r="V177" s="853"/>
      <c r="W177" s="854"/>
      <c r="X177" s="855"/>
      <c r="Y177" s="856"/>
      <c r="Z177" s="856"/>
      <c r="AA177" s="856"/>
      <c r="AB177" s="857"/>
      <c r="AC177" s="858"/>
      <c r="AD177" s="844"/>
      <c r="AE177" s="844"/>
      <c r="AF177" s="844"/>
      <c r="AG177" s="844"/>
      <c r="AH177" s="859"/>
      <c r="AI177" s="60"/>
      <c r="AJ177" s="144" t="str">
        <f t="shared" si="17"/>
        <v>Riadok bude skrytý.</v>
      </c>
      <c r="AK177" s="145" t="s">
        <v>207</v>
      </c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51">
        <f t="shared" si="24"/>
        <v>1</v>
      </c>
      <c r="BF177" s="51">
        <f t="shared" si="25"/>
        <v>0</v>
      </c>
      <c r="BG177" s="51"/>
      <c r="BH177" s="51">
        <f t="shared" si="18"/>
        <v>1</v>
      </c>
      <c r="BI177" s="89">
        <f t="shared" si="26"/>
        <v>0</v>
      </c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108"/>
      <c r="BY177" s="108"/>
      <c r="BZ177" s="108"/>
      <c r="CA177" s="113">
        <f>SI!BY177</f>
        <v>176</v>
      </c>
      <c r="CB177" s="113"/>
      <c r="CC177" s="113"/>
      <c r="CD177" s="113"/>
      <c r="CE177" s="113"/>
      <c r="CF177" s="113"/>
      <c r="CG177" s="113"/>
      <c r="CH177" s="140">
        <f>SI!BZ177</f>
        <v>0</v>
      </c>
      <c r="CI177" s="108"/>
      <c r="CJ177" s="108"/>
      <c r="CK177" s="108"/>
      <c r="CL177" s="108"/>
      <c r="CM177" s="108"/>
      <c r="CN177" s="108"/>
      <c r="CO177" s="108"/>
      <c r="CP177" s="108"/>
      <c r="CQ177" s="108"/>
      <c r="CR177" s="108"/>
      <c r="CS177" s="108"/>
      <c r="CT177" s="108"/>
      <c r="CU177" s="108"/>
      <c r="CV177" s="108"/>
      <c r="CW177" s="108"/>
      <c r="CX177" s="108"/>
      <c r="CY177" s="108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36"/>
      <c r="IU177" s="36"/>
    </row>
    <row r="178" spans="1:255" s="124" customFormat="1" hidden="1" x14ac:dyDescent="0.25">
      <c r="A178" s="33"/>
      <c r="B178" s="837"/>
      <c r="C178" s="838"/>
      <c r="D178" s="838"/>
      <c r="E178" s="838"/>
      <c r="F178" s="838"/>
      <c r="G178" s="838"/>
      <c r="H178" s="838"/>
      <c r="I178" s="838"/>
      <c r="J178" s="838"/>
      <c r="K178" s="838"/>
      <c r="L178" s="838"/>
      <c r="M178" s="839"/>
      <c r="N178" s="843"/>
      <c r="O178" s="844"/>
      <c r="P178" s="844"/>
      <c r="Q178" s="844"/>
      <c r="R178" s="845"/>
      <c r="S178" s="852"/>
      <c r="T178" s="853"/>
      <c r="U178" s="853"/>
      <c r="V178" s="853"/>
      <c r="W178" s="854"/>
      <c r="X178" s="855"/>
      <c r="Y178" s="856"/>
      <c r="Z178" s="856"/>
      <c r="AA178" s="856"/>
      <c r="AB178" s="857"/>
      <c r="AC178" s="858"/>
      <c r="AD178" s="844"/>
      <c r="AE178" s="844"/>
      <c r="AF178" s="844"/>
      <c r="AG178" s="844"/>
      <c r="AH178" s="859"/>
      <c r="AI178" s="60"/>
      <c r="AJ178" s="144" t="str">
        <f t="shared" si="17"/>
        <v>Riadok bude skrytý.</v>
      </c>
      <c r="AK178" s="145" t="s">
        <v>207</v>
      </c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51">
        <f t="shared" si="24"/>
        <v>1</v>
      </c>
      <c r="BF178" s="51">
        <f t="shared" si="25"/>
        <v>0</v>
      </c>
      <c r="BG178" s="51"/>
      <c r="BH178" s="51">
        <f t="shared" si="18"/>
        <v>1</v>
      </c>
      <c r="BI178" s="89">
        <f t="shared" si="26"/>
        <v>0</v>
      </c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108"/>
      <c r="BY178" s="108"/>
      <c r="BZ178" s="108"/>
      <c r="CA178" s="113">
        <f>SI!BY178</f>
        <v>481</v>
      </c>
      <c r="CB178" s="113"/>
      <c r="CC178" s="113"/>
      <c r="CD178" s="113"/>
      <c r="CE178" s="113"/>
      <c r="CF178" s="113"/>
      <c r="CG178" s="113"/>
      <c r="CH178" s="140">
        <f>SI!BZ178</f>
        <v>0</v>
      </c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36"/>
      <c r="IU178" s="36"/>
    </row>
    <row r="179" spans="1:255" s="124" customFormat="1" hidden="1" x14ac:dyDescent="0.25">
      <c r="A179" s="33"/>
      <c r="B179" s="837"/>
      <c r="C179" s="838"/>
      <c r="D179" s="838"/>
      <c r="E179" s="838"/>
      <c r="F179" s="838"/>
      <c r="G179" s="838"/>
      <c r="H179" s="838"/>
      <c r="I179" s="838"/>
      <c r="J179" s="838"/>
      <c r="K179" s="838"/>
      <c r="L179" s="838"/>
      <c r="M179" s="839"/>
      <c r="N179" s="843"/>
      <c r="O179" s="844"/>
      <c r="P179" s="844"/>
      <c r="Q179" s="844"/>
      <c r="R179" s="845"/>
      <c r="S179" s="852"/>
      <c r="T179" s="853"/>
      <c r="U179" s="853"/>
      <c r="V179" s="853"/>
      <c r="W179" s="854"/>
      <c r="X179" s="855"/>
      <c r="Y179" s="856"/>
      <c r="Z179" s="856"/>
      <c r="AA179" s="856"/>
      <c r="AB179" s="857"/>
      <c r="AC179" s="858"/>
      <c r="AD179" s="844"/>
      <c r="AE179" s="844"/>
      <c r="AF179" s="844"/>
      <c r="AG179" s="844"/>
      <c r="AH179" s="859"/>
      <c r="AI179" s="60"/>
      <c r="AJ179" s="144" t="str">
        <f t="shared" si="17"/>
        <v>Riadok bude skrytý.</v>
      </c>
      <c r="AK179" s="145" t="s">
        <v>207</v>
      </c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51">
        <f t="shared" si="24"/>
        <v>1</v>
      </c>
      <c r="BF179" s="51">
        <f t="shared" si="25"/>
        <v>0</v>
      </c>
      <c r="BG179" s="51"/>
      <c r="BH179" s="51">
        <f t="shared" si="18"/>
        <v>1</v>
      </c>
      <c r="BI179" s="89">
        <f t="shared" si="26"/>
        <v>0</v>
      </c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108"/>
      <c r="BY179" s="108"/>
      <c r="BZ179" s="108"/>
      <c r="CA179" s="113">
        <f>SI!BY179</f>
        <v>9</v>
      </c>
      <c r="CB179" s="113"/>
      <c r="CC179" s="113"/>
      <c r="CD179" s="113"/>
      <c r="CE179" s="113"/>
      <c r="CF179" s="113"/>
      <c r="CG179" s="113"/>
      <c r="CH179" s="140">
        <f>SI!BZ179</f>
        <v>0</v>
      </c>
      <c r="CI179" s="108"/>
      <c r="CJ179" s="108"/>
      <c r="CK179" s="108"/>
      <c r="CL179" s="108"/>
      <c r="CM179" s="108"/>
      <c r="CN179" s="108"/>
      <c r="CO179" s="108"/>
      <c r="CP179" s="108"/>
      <c r="CQ179" s="108"/>
      <c r="CR179" s="108"/>
      <c r="CS179" s="108"/>
      <c r="CT179" s="108"/>
      <c r="CU179" s="108"/>
      <c r="CV179" s="108"/>
      <c r="CW179" s="108"/>
      <c r="CX179" s="108"/>
      <c r="CY179" s="108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36"/>
      <c r="IU179" s="36"/>
    </row>
    <row r="180" spans="1:255" s="123" customFormat="1" hidden="1" x14ac:dyDescent="0.25">
      <c r="A180" s="33"/>
      <c r="B180" s="837"/>
      <c r="C180" s="838"/>
      <c r="D180" s="838"/>
      <c r="E180" s="838"/>
      <c r="F180" s="838"/>
      <c r="G180" s="838"/>
      <c r="H180" s="838"/>
      <c r="I180" s="838"/>
      <c r="J180" s="838"/>
      <c r="K180" s="838"/>
      <c r="L180" s="838"/>
      <c r="M180" s="839"/>
      <c r="N180" s="843"/>
      <c r="O180" s="844"/>
      <c r="P180" s="844"/>
      <c r="Q180" s="844"/>
      <c r="R180" s="845"/>
      <c r="S180" s="852"/>
      <c r="T180" s="853"/>
      <c r="U180" s="853"/>
      <c r="V180" s="853"/>
      <c r="W180" s="854"/>
      <c r="X180" s="855"/>
      <c r="Y180" s="856"/>
      <c r="Z180" s="856"/>
      <c r="AA180" s="856"/>
      <c r="AB180" s="857"/>
      <c r="AC180" s="858"/>
      <c r="AD180" s="844"/>
      <c r="AE180" s="844"/>
      <c r="AF180" s="844"/>
      <c r="AG180" s="844"/>
      <c r="AH180" s="859"/>
      <c r="AI180" s="60"/>
      <c r="AJ180" s="144" t="str">
        <f t="shared" si="17"/>
        <v>Riadok bude skrytý.</v>
      </c>
      <c r="AK180" s="145" t="s">
        <v>207</v>
      </c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51">
        <f t="shared" si="24"/>
        <v>1</v>
      </c>
      <c r="BF180" s="51">
        <f t="shared" si="25"/>
        <v>0</v>
      </c>
      <c r="BG180" s="51"/>
      <c r="BH180" s="51">
        <f t="shared" si="18"/>
        <v>1</v>
      </c>
      <c r="BI180" s="89">
        <f t="shared" si="26"/>
        <v>0</v>
      </c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108"/>
      <c r="BY180" s="108"/>
      <c r="BZ180" s="108"/>
      <c r="CA180" s="113">
        <f>SI!BY180</f>
        <v>429</v>
      </c>
      <c r="CB180" s="113"/>
      <c r="CC180" s="113"/>
      <c r="CD180" s="113"/>
      <c r="CE180" s="113"/>
      <c r="CF180" s="113"/>
      <c r="CG180" s="113"/>
      <c r="CH180" s="140">
        <f>SI!BZ180</f>
        <v>0</v>
      </c>
      <c r="CI180" s="108"/>
      <c r="CJ180" s="108"/>
      <c r="CK180" s="108"/>
      <c r="CL180" s="108"/>
      <c r="CM180" s="108"/>
      <c r="CN180" s="108"/>
      <c r="CO180" s="108"/>
      <c r="CP180" s="108"/>
      <c r="CQ180" s="108"/>
      <c r="CR180" s="108"/>
      <c r="CS180" s="108"/>
      <c r="CT180" s="108"/>
      <c r="CU180" s="108"/>
      <c r="CV180" s="108"/>
      <c r="CW180" s="108"/>
      <c r="CX180" s="108"/>
      <c r="CY180" s="108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36"/>
      <c r="IU180" s="36"/>
    </row>
    <row r="181" spans="1:255" s="124" customFormat="1" hidden="1" x14ac:dyDescent="0.25">
      <c r="A181" s="33"/>
      <c r="B181" s="837"/>
      <c r="C181" s="838"/>
      <c r="D181" s="838"/>
      <c r="E181" s="838"/>
      <c r="F181" s="838"/>
      <c r="G181" s="838"/>
      <c r="H181" s="838"/>
      <c r="I181" s="838"/>
      <c r="J181" s="838"/>
      <c r="K181" s="838"/>
      <c r="L181" s="838"/>
      <c r="M181" s="839"/>
      <c r="N181" s="843"/>
      <c r="O181" s="844"/>
      <c r="P181" s="844"/>
      <c r="Q181" s="844"/>
      <c r="R181" s="845"/>
      <c r="S181" s="852"/>
      <c r="T181" s="853"/>
      <c r="U181" s="853"/>
      <c r="V181" s="853"/>
      <c r="W181" s="854"/>
      <c r="X181" s="855"/>
      <c r="Y181" s="856"/>
      <c r="Z181" s="856"/>
      <c r="AA181" s="856"/>
      <c r="AB181" s="857"/>
      <c r="AC181" s="858"/>
      <c r="AD181" s="844"/>
      <c r="AE181" s="844"/>
      <c r="AF181" s="844"/>
      <c r="AG181" s="844"/>
      <c r="AH181" s="859"/>
      <c r="AI181" s="60"/>
      <c r="AJ181" s="144" t="str">
        <f t="shared" si="17"/>
        <v>Riadok bude skrytý.</v>
      </c>
      <c r="AK181" s="145" t="s">
        <v>207</v>
      </c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51">
        <f t="shared" si="24"/>
        <v>1</v>
      </c>
      <c r="BF181" s="51">
        <f t="shared" si="25"/>
        <v>0</v>
      </c>
      <c r="BG181" s="51"/>
      <c r="BH181" s="51">
        <f t="shared" si="18"/>
        <v>1</v>
      </c>
      <c r="BI181" s="89">
        <f t="shared" si="26"/>
        <v>0</v>
      </c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108"/>
      <c r="BY181" s="108"/>
      <c r="BZ181" s="108"/>
      <c r="CA181" s="113">
        <f>SI!BY181</f>
        <v>5</v>
      </c>
      <c r="CB181" s="113"/>
      <c r="CC181" s="113"/>
      <c r="CD181" s="113"/>
      <c r="CE181" s="113"/>
      <c r="CF181" s="113"/>
      <c r="CG181" s="113"/>
      <c r="CH181" s="140">
        <f>SI!BZ181</f>
        <v>0</v>
      </c>
      <c r="CI181" s="108"/>
      <c r="CJ181" s="108"/>
      <c r="CK181" s="108"/>
      <c r="CL181" s="108"/>
      <c r="CM181" s="108"/>
      <c r="CN181" s="108"/>
      <c r="CO181" s="108"/>
      <c r="CP181" s="108"/>
      <c r="CQ181" s="108"/>
      <c r="CR181" s="108"/>
      <c r="CS181" s="108"/>
      <c r="CT181" s="108"/>
      <c r="CU181" s="108"/>
      <c r="CV181" s="108"/>
      <c r="CW181" s="108"/>
      <c r="CX181" s="108"/>
      <c r="CY181" s="108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36"/>
      <c r="IU181" s="36"/>
    </row>
    <row r="182" spans="1:255" s="124" customFormat="1" hidden="1" x14ac:dyDescent="0.25">
      <c r="A182" s="33"/>
      <c r="B182" s="837"/>
      <c r="C182" s="838"/>
      <c r="D182" s="838"/>
      <c r="E182" s="838"/>
      <c r="F182" s="838"/>
      <c r="G182" s="838"/>
      <c r="H182" s="838"/>
      <c r="I182" s="838"/>
      <c r="J182" s="838"/>
      <c r="K182" s="838"/>
      <c r="L182" s="838"/>
      <c r="M182" s="839"/>
      <c r="N182" s="843"/>
      <c r="O182" s="844"/>
      <c r="P182" s="844"/>
      <c r="Q182" s="844"/>
      <c r="R182" s="845"/>
      <c r="S182" s="852"/>
      <c r="T182" s="853"/>
      <c r="U182" s="853"/>
      <c r="V182" s="853"/>
      <c r="W182" s="854"/>
      <c r="X182" s="855"/>
      <c r="Y182" s="856"/>
      <c r="Z182" s="856"/>
      <c r="AA182" s="856"/>
      <c r="AB182" s="857"/>
      <c r="AC182" s="858"/>
      <c r="AD182" s="844"/>
      <c r="AE182" s="844"/>
      <c r="AF182" s="844"/>
      <c r="AG182" s="844"/>
      <c r="AH182" s="859"/>
      <c r="AI182" s="60"/>
      <c r="AJ182" s="144" t="str">
        <f t="shared" si="17"/>
        <v>Riadok bude skrytý.</v>
      </c>
      <c r="AK182" s="145" t="s">
        <v>207</v>
      </c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51">
        <f t="shared" si="24"/>
        <v>1</v>
      </c>
      <c r="BF182" s="51">
        <f t="shared" si="25"/>
        <v>0</v>
      </c>
      <c r="BG182" s="51"/>
      <c r="BH182" s="51">
        <f t="shared" si="18"/>
        <v>1</v>
      </c>
      <c r="BI182" s="89">
        <f t="shared" si="26"/>
        <v>0</v>
      </c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108"/>
      <c r="BY182" s="108"/>
      <c r="BZ182" s="108"/>
      <c r="CA182" s="113">
        <f>SI!BY182</f>
        <v>330</v>
      </c>
      <c r="CB182" s="113"/>
      <c r="CC182" s="113"/>
      <c r="CD182" s="113"/>
      <c r="CE182" s="113"/>
      <c r="CF182" s="113"/>
      <c r="CG182" s="113"/>
      <c r="CH182" s="140">
        <f>SI!BZ182</f>
        <v>0</v>
      </c>
      <c r="CI182" s="108"/>
      <c r="CJ182" s="108"/>
      <c r="CK182" s="108"/>
      <c r="CL182" s="108"/>
      <c r="CM182" s="108"/>
      <c r="CN182" s="108"/>
      <c r="CO182" s="108"/>
      <c r="CP182" s="108"/>
      <c r="CQ182" s="108"/>
      <c r="CR182" s="108"/>
      <c r="CS182" s="108"/>
      <c r="CT182" s="108"/>
      <c r="CU182" s="108"/>
      <c r="CV182" s="108"/>
      <c r="CW182" s="108"/>
      <c r="CX182" s="108"/>
      <c r="CY182" s="108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36"/>
      <c r="IU182" s="36"/>
    </row>
    <row r="183" spans="1:255" s="124" customFormat="1" hidden="1" x14ac:dyDescent="0.25">
      <c r="A183" s="33"/>
      <c r="B183" s="837"/>
      <c r="C183" s="838"/>
      <c r="D183" s="838"/>
      <c r="E183" s="838"/>
      <c r="F183" s="838"/>
      <c r="G183" s="838"/>
      <c r="H183" s="838"/>
      <c r="I183" s="838"/>
      <c r="J183" s="838"/>
      <c r="K183" s="838"/>
      <c r="L183" s="838"/>
      <c r="M183" s="839"/>
      <c r="N183" s="843"/>
      <c r="O183" s="844"/>
      <c r="P183" s="844"/>
      <c r="Q183" s="844"/>
      <c r="R183" s="845"/>
      <c r="S183" s="852"/>
      <c r="T183" s="853"/>
      <c r="U183" s="853"/>
      <c r="V183" s="853"/>
      <c r="W183" s="854"/>
      <c r="X183" s="855"/>
      <c r="Y183" s="856"/>
      <c r="Z183" s="856"/>
      <c r="AA183" s="856"/>
      <c r="AB183" s="857"/>
      <c r="AC183" s="858"/>
      <c r="AD183" s="844"/>
      <c r="AE183" s="844"/>
      <c r="AF183" s="844"/>
      <c r="AG183" s="844"/>
      <c r="AH183" s="859"/>
      <c r="AI183" s="60"/>
      <c r="AJ183" s="144" t="str">
        <f t="shared" si="17"/>
        <v>Riadok bude skrytý.</v>
      </c>
      <c r="AK183" s="145" t="s">
        <v>207</v>
      </c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51">
        <f t="shared" si="24"/>
        <v>1</v>
      </c>
      <c r="BF183" s="51">
        <f t="shared" si="25"/>
        <v>0</v>
      </c>
      <c r="BG183" s="51"/>
      <c r="BH183" s="51">
        <f t="shared" si="18"/>
        <v>1</v>
      </c>
      <c r="BI183" s="89">
        <f t="shared" si="26"/>
        <v>0</v>
      </c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108"/>
      <c r="BY183" s="108"/>
      <c r="BZ183" s="108"/>
      <c r="CA183" s="113">
        <f>SI!BY183</f>
        <v>154</v>
      </c>
      <c r="CB183" s="113"/>
      <c r="CC183" s="113"/>
      <c r="CD183" s="113"/>
      <c r="CE183" s="113"/>
      <c r="CF183" s="113"/>
      <c r="CG183" s="113"/>
      <c r="CH183" s="140">
        <f>SI!BZ183</f>
        <v>0</v>
      </c>
      <c r="CI183" s="108"/>
      <c r="CJ183" s="108"/>
      <c r="CK183" s="108"/>
      <c r="CL183" s="108"/>
      <c r="CM183" s="108"/>
      <c r="CN183" s="108"/>
      <c r="CO183" s="108"/>
      <c r="CP183" s="108"/>
      <c r="CQ183" s="108"/>
      <c r="CR183" s="108"/>
      <c r="CS183" s="108"/>
      <c r="CT183" s="108"/>
      <c r="CU183" s="108"/>
      <c r="CV183" s="108"/>
      <c r="CW183" s="108"/>
      <c r="CX183" s="108"/>
      <c r="CY183" s="108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36"/>
      <c r="IU183" s="36"/>
    </row>
    <row r="184" spans="1:255" s="124" customFormat="1" hidden="1" x14ac:dyDescent="0.25">
      <c r="A184" s="33"/>
      <c r="B184" s="837"/>
      <c r="C184" s="838"/>
      <c r="D184" s="838"/>
      <c r="E184" s="838"/>
      <c r="F184" s="838"/>
      <c r="G184" s="838"/>
      <c r="H184" s="838"/>
      <c r="I184" s="838"/>
      <c r="J184" s="838"/>
      <c r="K184" s="838"/>
      <c r="L184" s="838"/>
      <c r="M184" s="839"/>
      <c r="N184" s="843"/>
      <c r="O184" s="844"/>
      <c r="P184" s="844"/>
      <c r="Q184" s="844"/>
      <c r="R184" s="845"/>
      <c r="S184" s="852"/>
      <c r="T184" s="853"/>
      <c r="U184" s="853"/>
      <c r="V184" s="853"/>
      <c r="W184" s="854"/>
      <c r="X184" s="855"/>
      <c r="Y184" s="856"/>
      <c r="Z184" s="856"/>
      <c r="AA184" s="856"/>
      <c r="AB184" s="857"/>
      <c r="AC184" s="858"/>
      <c r="AD184" s="844"/>
      <c r="AE184" s="844"/>
      <c r="AF184" s="844"/>
      <c r="AG184" s="844"/>
      <c r="AH184" s="859"/>
      <c r="AI184" s="60"/>
      <c r="AJ184" s="144" t="str">
        <f t="shared" si="17"/>
        <v>Riadok bude skrytý.</v>
      </c>
      <c r="AK184" s="145" t="s">
        <v>207</v>
      </c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51">
        <f t="shared" si="24"/>
        <v>1</v>
      </c>
      <c r="BF184" s="51">
        <f t="shared" si="25"/>
        <v>0</v>
      </c>
      <c r="BG184" s="51"/>
      <c r="BH184" s="51">
        <f t="shared" si="18"/>
        <v>1</v>
      </c>
      <c r="BI184" s="89">
        <f t="shared" si="26"/>
        <v>0</v>
      </c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108"/>
      <c r="BY184" s="108"/>
      <c r="BZ184" s="108"/>
      <c r="CA184" s="113">
        <f>SI!BY184</f>
        <v>700</v>
      </c>
      <c r="CB184" s="113"/>
      <c r="CC184" s="113"/>
      <c r="CD184" s="113"/>
      <c r="CE184" s="113"/>
      <c r="CF184" s="113"/>
      <c r="CG184" s="113"/>
      <c r="CH184" s="140">
        <f>SI!BZ184</f>
        <v>0</v>
      </c>
      <c r="CI184" s="108"/>
      <c r="CJ184" s="108"/>
      <c r="CK184" s="108"/>
      <c r="CL184" s="108"/>
      <c r="CM184" s="108"/>
      <c r="CN184" s="108"/>
      <c r="CO184" s="108"/>
      <c r="CP184" s="108"/>
      <c r="CQ184" s="108"/>
      <c r="CR184" s="108"/>
      <c r="CS184" s="108"/>
      <c r="CT184" s="108"/>
      <c r="CU184" s="108"/>
      <c r="CV184" s="108"/>
      <c r="CW184" s="108"/>
      <c r="CX184" s="108"/>
      <c r="CY184" s="108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36"/>
      <c r="IU184" s="36"/>
    </row>
    <row r="185" spans="1:255" s="124" customFormat="1" hidden="1" x14ac:dyDescent="0.25">
      <c r="A185" s="33"/>
      <c r="B185" s="1241"/>
      <c r="C185" s="1242"/>
      <c r="D185" s="1242"/>
      <c r="E185" s="1242"/>
      <c r="F185" s="1242"/>
      <c r="G185" s="1242"/>
      <c r="H185" s="1242"/>
      <c r="I185" s="1242"/>
      <c r="J185" s="1242"/>
      <c r="K185" s="1242"/>
      <c r="L185" s="1242"/>
      <c r="M185" s="1538"/>
      <c r="N185" s="1539"/>
      <c r="O185" s="1536"/>
      <c r="P185" s="1536"/>
      <c r="Q185" s="1536"/>
      <c r="R185" s="1540"/>
      <c r="S185" s="1541"/>
      <c r="T185" s="1542"/>
      <c r="U185" s="1542"/>
      <c r="V185" s="1542"/>
      <c r="W185" s="1543"/>
      <c r="X185" s="1532"/>
      <c r="Y185" s="1533"/>
      <c r="Z185" s="1533"/>
      <c r="AA185" s="1533"/>
      <c r="AB185" s="1534"/>
      <c r="AC185" s="1535"/>
      <c r="AD185" s="1536"/>
      <c r="AE185" s="1536"/>
      <c r="AF185" s="1536"/>
      <c r="AG185" s="1536"/>
      <c r="AH185" s="1537"/>
      <c r="AI185" s="60"/>
      <c r="AJ185" s="144" t="str">
        <f t="shared" si="17"/>
        <v>Riadok bude skrytý.</v>
      </c>
      <c r="AK185" s="145" t="s">
        <v>673</v>
      </c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51">
        <f t="shared" si="24"/>
        <v>1</v>
      </c>
      <c r="BF185" s="51">
        <f t="shared" si="25"/>
        <v>0</v>
      </c>
      <c r="BG185" s="51"/>
      <c r="BH185" s="51">
        <f>IF(AK185="",1,IF(AK185="Chcem skryť riadok.",0,1))</f>
        <v>0</v>
      </c>
      <c r="BI185" s="51">
        <f>+IF(BE185+BF185+BG185=0,0,IF(BH185=0,0,1))</f>
        <v>0</v>
      </c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108"/>
      <c r="BY185" s="108"/>
      <c r="BZ185" s="108"/>
      <c r="CA185" s="113">
        <f>SI!BY185</f>
        <v>165</v>
      </c>
      <c r="CB185" s="113"/>
      <c r="CC185" s="113"/>
      <c r="CD185" s="113"/>
      <c r="CE185" s="113"/>
      <c r="CF185" s="113"/>
      <c r="CG185" s="113"/>
      <c r="CH185" s="140">
        <f>SI!BZ185</f>
        <v>0</v>
      </c>
      <c r="CI185" s="108"/>
      <c r="CJ185" s="108"/>
      <c r="CK185" s="108"/>
      <c r="CL185" s="108"/>
      <c r="CM185" s="108"/>
      <c r="CN185" s="108"/>
      <c r="CO185" s="108"/>
      <c r="CP185" s="108"/>
      <c r="CQ185" s="108"/>
      <c r="CR185" s="108"/>
      <c r="CS185" s="108"/>
      <c r="CT185" s="108"/>
      <c r="CU185" s="108"/>
      <c r="CV185" s="108"/>
      <c r="CW185" s="108"/>
      <c r="CX185" s="108"/>
      <c r="CY185" s="108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36"/>
      <c r="IU185" s="36"/>
    </row>
    <row r="186" spans="1:255" s="124" customFormat="1" x14ac:dyDescent="0.25">
      <c r="A186" s="3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60"/>
      <c r="AJ186" s="144" t="str">
        <f t="shared" si="17"/>
        <v>Riadok bude vidieť.</v>
      </c>
      <c r="AK186" s="145" t="s">
        <v>207</v>
      </c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51">
        <f t="shared" si="24"/>
        <v>1</v>
      </c>
      <c r="BF186" s="51">
        <f>+IF(B188="",0,1)</f>
        <v>1</v>
      </c>
      <c r="BG186" s="51"/>
      <c r="BH186" s="51">
        <f t="shared" si="18"/>
        <v>1</v>
      </c>
      <c r="BI186" s="89">
        <f t="shared" si="26"/>
        <v>1</v>
      </c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108"/>
      <c r="BY186" s="108"/>
      <c r="BZ186" s="108"/>
      <c r="CA186" s="113">
        <f>SI!BY186</f>
        <v>675</v>
      </c>
      <c r="CB186" s="113"/>
      <c r="CC186" s="113"/>
      <c r="CD186" s="113"/>
      <c r="CE186" s="113"/>
      <c r="CF186" s="113"/>
      <c r="CG186" s="113"/>
      <c r="CH186" s="140">
        <f>SI!BZ186</f>
        <v>0</v>
      </c>
      <c r="CI186" s="108"/>
      <c r="CJ186" s="108"/>
      <c r="CK186" s="108"/>
      <c r="CL186" s="108"/>
      <c r="CM186" s="108"/>
      <c r="CN186" s="108"/>
      <c r="CO186" s="108"/>
      <c r="CP186" s="108"/>
      <c r="CQ186" s="108"/>
      <c r="CR186" s="108"/>
      <c r="CS186" s="108"/>
      <c r="CT186" s="108"/>
      <c r="CU186" s="108"/>
      <c r="CV186" s="108"/>
      <c r="CW186" s="108"/>
      <c r="CX186" s="108"/>
      <c r="CY186" s="108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36"/>
      <c r="IU186" s="36"/>
    </row>
    <row r="187" spans="1:255" s="124" customFormat="1" x14ac:dyDescent="0.25">
      <c r="A187" s="33"/>
      <c r="B187" s="2" t="s">
        <v>464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62" t="s">
        <v>168</v>
      </c>
      <c r="AJ187" s="144" t="str">
        <f t="shared" si="17"/>
        <v>Riadok bude vidieť.</v>
      </c>
      <c r="AK187" s="145" t="s">
        <v>207</v>
      </c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51">
        <f t="shared" si="24"/>
        <v>1</v>
      </c>
      <c r="BF187" s="51">
        <f>+IF(B188="",0,1)</f>
        <v>1</v>
      </c>
      <c r="BG187" s="51"/>
      <c r="BH187" s="51">
        <f t="shared" si="18"/>
        <v>1</v>
      </c>
      <c r="BI187" s="89">
        <f t="shared" si="26"/>
        <v>1</v>
      </c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108"/>
      <c r="BY187" s="108"/>
      <c r="BZ187" s="108"/>
      <c r="CA187" s="113">
        <f>SI!BY187</f>
        <v>166</v>
      </c>
      <c r="CB187" s="113"/>
      <c r="CC187" s="113"/>
      <c r="CD187" s="113"/>
      <c r="CE187" s="113"/>
      <c r="CF187" s="113"/>
      <c r="CG187" s="113"/>
      <c r="CH187" s="140">
        <f>SI!BZ187</f>
        <v>0</v>
      </c>
      <c r="CI187" s="108"/>
      <c r="CJ187" s="108"/>
      <c r="CK187" s="108"/>
      <c r="CL187" s="108"/>
      <c r="CM187" s="108"/>
      <c r="CN187" s="108"/>
      <c r="CO187" s="108"/>
      <c r="CP187" s="108"/>
      <c r="CQ187" s="108"/>
      <c r="CR187" s="108"/>
      <c r="CS187" s="108"/>
      <c r="CT187" s="108"/>
      <c r="CU187" s="108"/>
      <c r="CV187" s="108"/>
      <c r="CW187" s="108"/>
      <c r="CX187" s="108"/>
      <c r="CY187" s="108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36"/>
      <c r="IU187" s="36"/>
    </row>
    <row r="188" spans="1:255" s="124" customFormat="1" x14ac:dyDescent="0.25">
      <c r="A188" s="33"/>
      <c r="B188" s="493" t="s">
        <v>642</v>
      </c>
      <c r="C188" s="493"/>
      <c r="D188" s="493"/>
      <c r="E188" s="493"/>
      <c r="F188" s="493"/>
      <c r="G188" s="493"/>
      <c r="H188" s="493"/>
      <c r="I188" s="493"/>
      <c r="J188" s="493"/>
      <c r="K188" s="493"/>
      <c r="L188" s="493"/>
      <c r="M188" s="493"/>
      <c r="N188" s="493"/>
      <c r="O188" s="493"/>
      <c r="P188" s="493"/>
      <c r="Q188" s="493"/>
      <c r="R188" s="493"/>
      <c r="S188" s="493"/>
      <c r="T188" s="493"/>
      <c r="U188" s="493"/>
      <c r="V188" s="493"/>
      <c r="W188" s="493"/>
      <c r="X188" s="493"/>
      <c r="Y188" s="493"/>
      <c r="Z188" s="493"/>
      <c r="AA188" s="493"/>
      <c r="AB188" s="493"/>
      <c r="AC188" s="493"/>
      <c r="AD188" s="493"/>
      <c r="AE188" s="493"/>
      <c r="AF188" s="493"/>
      <c r="AG188" s="493"/>
      <c r="AH188" s="493"/>
      <c r="AI188" s="60"/>
      <c r="AJ188" s="144" t="str">
        <f t="shared" si="17"/>
        <v>Riadok bude vidieť.</v>
      </c>
      <c r="AK188" s="145" t="s">
        <v>207</v>
      </c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51">
        <f t="shared" si="24"/>
        <v>1</v>
      </c>
      <c r="BF188" s="51">
        <f>+IF(B188="",0,1)</f>
        <v>1</v>
      </c>
      <c r="BG188" s="51"/>
      <c r="BH188" s="51">
        <f t="shared" si="18"/>
        <v>1</v>
      </c>
      <c r="BI188" s="89">
        <f t="shared" si="26"/>
        <v>1</v>
      </c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108"/>
      <c r="BY188" s="108"/>
      <c r="BZ188" s="108"/>
      <c r="CA188" s="113">
        <f>SI!BY188</f>
        <v>128</v>
      </c>
      <c r="CB188" s="113"/>
      <c r="CC188" s="113"/>
      <c r="CD188" s="113"/>
      <c r="CE188" s="113"/>
      <c r="CF188" s="113"/>
      <c r="CG188" s="113"/>
      <c r="CH188" s="140">
        <f>SI!BZ188</f>
        <v>0</v>
      </c>
      <c r="CI188" s="108"/>
      <c r="CJ188" s="108"/>
      <c r="CK188" s="108"/>
      <c r="CL188" s="108"/>
      <c r="CM188" s="108"/>
      <c r="CN188" s="108"/>
      <c r="CO188" s="108"/>
      <c r="CP188" s="108"/>
      <c r="CQ188" s="108"/>
      <c r="CR188" s="108"/>
      <c r="CS188" s="108"/>
      <c r="CT188" s="108"/>
      <c r="CU188" s="108"/>
      <c r="CV188" s="108"/>
      <c r="CW188" s="108"/>
      <c r="CX188" s="108"/>
      <c r="CY188" s="108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36"/>
      <c r="IU188" s="36"/>
    </row>
    <row r="189" spans="1:255" s="124" customFormat="1" x14ac:dyDescent="0.25">
      <c r="A189" s="33"/>
      <c r="B189" s="493" t="s">
        <v>686</v>
      </c>
      <c r="C189" s="493"/>
      <c r="D189" s="493"/>
      <c r="E189" s="493"/>
      <c r="F189" s="493"/>
      <c r="G189" s="493"/>
      <c r="H189" s="493"/>
      <c r="I189" s="493"/>
      <c r="J189" s="493"/>
      <c r="K189" s="493"/>
      <c r="L189" s="493"/>
      <c r="M189" s="493"/>
      <c r="N189" s="493"/>
      <c r="O189" s="493"/>
      <c r="P189" s="493"/>
      <c r="Q189" s="493"/>
      <c r="R189" s="493"/>
      <c r="S189" s="493"/>
      <c r="T189" s="493"/>
      <c r="U189" s="493"/>
      <c r="V189" s="493"/>
      <c r="W189" s="493"/>
      <c r="X189" s="493"/>
      <c r="Y189" s="493"/>
      <c r="Z189" s="493"/>
      <c r="AA189" s="493"/>
      <c r="AB189" s="493"/>
      <c r="AC189" s="493"/>
      <c r="AD189" s="493"/>
      <c r="AE189" s="493"/>
      <c r="AF189" s="493"/>
      <c r="AG189" s="493"/>
      <c r="AH189" s="493"/>
      <c r="AI189" s="60"/>
      <c r="AJ189" s="144" t="str">
        <f t="shared" si="17"/>
        <v>Riadok bude vidieť.</v>
      </c>
      <c r="AK189" s="145" t="s">
        <v>207</v>
      </c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51">
        <f t="shared" si="24"/>
        <v>1</v>
      </c>
      <c r="BF189" s="51">
        <f t="shared" ref="BF189:BF201" si="27">+IF(B189="",0,1)</f>
        <v>1</v>
      </c>
      <c r="BG189" s="51"/>
      <c r="BH189" s="51">
        <f t="shared" si="18"/>
        <v>1</v>
      </c>
      <c r="BI189" s="89">
        <f t="shared" si="26"/>
        <v>1</v>
      </c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108"/>
      <c r="BY189" s="108"/>
      <c r="BZ189" s="108"/>
      <c r="CA189" s="113">
        <f>SI!BY189</f>
        <v>174</v>
      </c>
      <c r="CB189" s="113"/>
      <c r="CC189" s="113"/>
      <c r="CD189" s="113"/>
      <c r="CE189" s="113"/>
      <c r="CF189" s="113"/>
      <c r="CG189" s="113"/>
      <c r="CH189" s="140">
        <f>SI!BZ189</f>
        <v>0</v>
      </c>
      <c r="CI189" s="108"/>
      <c r="CJ189" s="108"/>
      <c r="CK189" s="108"/>
      <c r="CL189" s="108"/>
      <c r="CM189" s="108"/>
      <c r="CN189" s="108"/>
      <c r="CO189" s="108"/>
      <c r="CP189" s="108"/>
      <c r="CQ189" s="108"/>
      <c r="CR189" s="108"/>
      <c r="CS189" s="108"/>
      <c r="CT189" s="108"/>
      <c r="CU189" s="108"/>
      <c r="CV189" s="108"/>
      <c r="CW189" s="108"/>
      <c r="CX189" s="108"/>
      <c r="CY189" s="108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36"/>
      <c r="IU189" s="36"/>
    </row>
    <row r="190" spans="1:255" s="124" customFormat="1" x14ac:dyDescent="0.25">
      <c r="A190" s="33"/>
      <c r="B190" s="493" t="s">
        <v>691</v>
      </c>
      <c r="C190" s="493"/>
      <c r="D190" s="493"/>
      <c r="E190" s="493"/>
      <c r="F190" s="493"/>
      <c r="G190" s="493"/>
      <c r="H190" s="493"/>
      <c r="I190" s="493"/>
      <c r="J190" s="493"/>
      <c r="K190" s="493"/>
      <c r="L190" s="493"/>
      <c r="M190" s="493"/>
      <c r="N190" s="493"/>
      <c r="O190" s="493"/>
      <c r="P190" s="493"/>
      <c r="Q190" s="493"/>
      <c r="R190" s="493"/>
      <c r="S190" s="493"/>
      <c r="T190" s="493"/>
      <c r="U190" s="493"/>
      <c r="V190" s="493"/>
      <c r="W190" s="493"/>
      <c r="X190" s="493"/>
      <c r="Y190" s="493"/>
      <c r="Z190" s="493"/>
      <c r="AA190" s="493"/>
      <c r="AB190" s="493"/>
      <c r="AC190" s="493"/>
      <c r="AD190" s="493"/>
      <c r="AE190" s="493"/>
      <c r="AF190" s="493"/>
      <c r="AG190" s="493"/>
      <c r="AH190" s="493"/>
      <c r="AI190" s="60"/>
      <c r="AJ190" s="144" t="str">
        <f t="shared" si="17"/>
        <v>Riadok bude vidieť.</v>
      </c>
      <c r="AK190" s="145" t="s">
        <v>207</v>
      </c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51">
        <f t="shared" si="24"/>
        <v>1</v>
      </c>
      <c r="BF190" s="51">
        <f t="shared" si="27"/>
        <v>1</v>
      </c>
      <c r="BG190" s="51"/>
      <c r="BH190" s="51">
        <f t="shared" si="18"/>
        <v>1</v>
      </c>
      <c r="BI190" s="89">
        <f t="shared" si="26"/>
        <v>1</v>
      </c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108"/>
      <c r="BY190" s="108"/>
      <c r="BZ190" s="108"/>
      <c r="CA190" s="113">
        <f>SI!BY190</f>
        <v>338</v>
      </c>
      <c r="CB190" s="113"/>
      <c r="CC190" s="113"/>
      <c r="CD190" s="113"/>
      <c r="CE190" s="113"/>
      <c r="CF190" s="113"/>
      <c r="CG190" s="113"/>
      <c r="CH190" s="140">
        <f>SI!BZ190</f>
        <v>0</v>
      </c>
      <c r="CI190" s="108"/>
      <c r="CJ190" s="108"/>
      <c r="CK190" s="108"/>
      <c r="CL190" s="108"/>
      <c r="CM190" s="108"/>
      <c r="CN190" s="108"/>
      <c r="CO190" s="108"/>
      <c r="CP190" s="108"/>
      <c r="CQ190" s="108"/>
      <c r="CR190" s="108"/>
      <c r="CS190" s="108"/>
      <c r="CT190" s="108"/>
      <c r="CU190" s="108"/>
      <c r="CV190" s="108"/>
      <c r="CW190" s="108"/>
      <c r="CX190" s="108"/>
      <c r="CY190" s="108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36"/>
      <c r="IU190" s="36"/>
    </row>
    <row r="191" spans="1:255" s="124" customFormat="1" x14ac:dyDescent="0.25">
      <c r="A191" s="33"/>
      <c r="B191" s="493" t="s">
        <v>689</v>
      </c>
      <c r="C191" s="493"/>
      <c r="D191" s="493"/>
      <c r="E191" s="493"/>
      <c r="F191" s="493"/>
      <c r="G191" s="493"/>
      <c r="H191" s="493"/>
      <c r="I191" s="493"/>
      <c r="J191" s="493"/>
      <c r="K191" s="493"/>
      <c r="L191" s="493"/>
      <c r="M191" s="493"/>
      <c r="N191" s="493"/>
      <c r="O191" s="493"/>
      <c r="P191" s="493"/>
      <c r="Q191" s="493"/>
      <c r="R191" s="493"/>
      <c r="S191" s="493"/>
      <c r="T191" s="493"/>
      <c r="U191" s="493"/>
      <c r="V191" s="493"/>
      <c r="W191" s="493"/>
      <c r="X191" s="493"/>
      <c r="Y191" s="493"/>
      <c r="Z191" s="493"/>
      <c r="AA191" s="493"/>
      <c r="AB191" s="493"/>
      <c r="AC191" s="493"/>
      <c r="AD191" s="493"/>
      <c r="AE191" s="493"/>
      <c r="AF191" s="493"/>
      <c r="AG191" s="493"/>
      <c r="AH191" s="493"/>
      <c r="AI191" s="60"/>
      <c r="AJ191" s="144" t="str">
        <f t="shared" si="17"/>
        <v>Riadok bude vidieť.</v>
      </c>
      <c r="AK191" s="145" t="s">
        <v>207</v>
      </c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51">
        <f t="shared" si="24"/>
        <v>1</v>
      </c>
      <c r="BF191" s="51">
        <f t="shared" si="27"/>
        <v>1</v>
      </c>
      <c r="BG191" s="51"/>
      <c r="BH191" s="51">
        <f t="shared" si="18"/>
        <v>1</v>
      </c>
      <c r="BI191" s="89">
        <f t="shared" si="26"/>
        <v>1</v>
      </c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108"/>
      <c r="BY191" s="108"/>
      <c r="BZ191" s="108"/>
      <c r="CA191" s="113">
        <f>SI!BY191</f>
        <v>204</v>
      </c>
      <c r="CB191" s="113"/>
      <c r="CC191" s="113"/>
      <c r="CD191" s="113"/>
      <c r="CE191" s="113"/>
      <c r="CF191" s="113"/>
      <c r="CG191" s="113"/>
      <c r="CH191" s="140">
        <f>SI!BZ191</f>
        <v>0</v>
      </c>
      <c r="CI191" s="108"/>
      <c r="CJ191" s="108"/>
      <c r="CK191" s="108"/>
      <c r="CL191" s="108"/>
      <c r="CM191" s="108"/>
      <c r="CN191" s="108"/>
      <c r="CO191" s="108"/>
      <c r="CP191" s="108"/>
      <c r="CQ191" s="108"/>
      <c r="CR191" s="108"/>
      <c r="CS191" s="108"/>
      <c r="CT191" s="108"/>
      <c r="CU191" s="108"/>
      <c r="CV191" s="108"/>
      <c r="CW191" s="108"/>
      <c r="CX191" s="108"/>
      <c r="CY191" s="108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36"/>
      <c r="IU191" s="36"/>
    </row>
    <row r="192" spans="1:255" s="124" customFormat="1" hidden="1" x14ac:dyDescent="0.25">
      <c r="A192" s="33"/>
      <c r="B192" s="493"/>
      <c r="C192" s="493"/>
      <c r="D192" s="493"/>
      <c r="E192" s="493"/>
      <c r="F192" s="493"/>
      <c r="G192" s="493"/>
      <c r="H192" s="493"/>
      <c r="I192" s="493"/>
      <c r="J192" s="493"/>
      <c r="K192" s="493"/>
      <c r="L192" s="493"/>
      <c r="M192" s="493"/>
      <c r="N192" s="493"/>
      <c r="O192" s="493"/>
      <c r="P192" s="493"/>
      <c r="Q192" s="493"/>
      <c r="R192" s="493"/>
      <c r="S192" s="493"/>
      <c r="T192" s="493"/>
      <c r="U192" s="493"/>
      <c r="V192" s="493"/>
      <c r="W192" s="493"/>
      <c r="X192" s="493"/>
      <c r="Y192" s="493"/>
      <c r="Z192" s="493"/>
      <c r="AA192" s="493"/>
      <c r="AB192" s="493"/>
      <c r="AC192" s="493"/>
      <c r="AD192" s="493"/>
      <c r="AE192" s="493"/>
      <c r="AF192" s="493"/>
      <c r="AG192" s="493"/>
      <c r="AH192" s="493"/>
      <c r="AI192" s="60"/>
      <c r="AJ192" s="144" t="str">
        <f t="shared" si="17"/>
        <v>Riadok bude skrytý.</v>
      </c>
      <c r="AK192" s="145" t="s">
        <v>207</v>
      </c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51">
        <f t="shared" si="24"/>
        <v>1</v>
      </c>
      <c r="BF192" s="51">
        <f t="shared" si="27"/>
        <v>0</v>
      </c>
      <c r="BG192" s="51"/>
      <c r="BH192" s="51">
        <f t="shared" si="18"/>
        <v>1</v>
      </c>
      <c r="BI192" s="89">
        <f t="shared" si="26"/>
        <v>0</v>
      </c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108"/>
      <c r="BY192" s="108"/>
      <c r="BZ192" s="108"/>
      <c r="CA192" s="113">
        <f>SI!BY192</f>
        <v>151</v>
      </c>
      <c r="CB192" s="113"/>
      <c r="CC192" s="113"/>
      <c r="CD192" s="113"/>
      <c r="CE192" s="113"/>
      <c r="CF192" s="113"/>
      <c r="CG192" s="113"/>
      <c r="CH192" s="140">
        <f>SI!BZ192</f>
        <v>0</v>
      </c>
      <c r="CI192" s="108"/>
      <c r="CJ192" s="108"/>
      <c r="CK192" s="108"/>
      <c r="CL192" s="108"/>
      <c r="CM192" s="108"/>
      <c r="CN192" s="108"/>
      <c r="CO192" s="108"/>
      <c r="CP192" s="108"/>
      <c r="CQ192" s="108"/>
      <c r="CR192" s="108"/>
      <c r="CS192" s="108"/>
      <c r="CT192" s="108"/>
      <c r="CU192" s="108"/>
      <c r="CV192" s="108"/>
      <c r="CW192" s="108"/>
      <c r="CX192" s="108"/>
      <c r="CY192" s="108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36"/>
      <c r="IU192" s="36"/>
    </row>
    <row r="193" spans="1:255" s="124" customFormat="1" x14ac:dyDescent="0.25">
      <c r="A193" s="33"/>
      <c r="B193" s="493" t="s">
        <v>688</v>
      </c>
      <c r="C193" s="493"/>
      <c r="D193" s="493"/>
      <c r="E193" s="493"/>
      <c r="F193" s="493"/>
      <c r="G193" s="493"/>
      <c r="H193" s="493"/>
      <c r="I193" s="493"/>
      <c r="J193" s="493"/>
      <c r="K193" s="493"/>
      <c r="L193" s="493"/>
      <c r="M193" s="493"/>
      <c r="N193" s="493"/>
      <c r="O193" s="493"/>
      <c r="P193" s="493"/>
      <c r="Q193" s="493"/>
      <c r="R193" s="493"/>
      <c r="S193" s="493"/>
      <c r="T193" s="493"/>
      <c r="U193" s="493"/>
      <c r="V193" s="493"/>
      <c r="W193" s="493"/>
      <c r="X193" s="493"/>
      <c r="Y193" s="493"/>
      <c r="Z193" s="493"/>
      <c r="AA193" s="493"/>
      <c r="AB193" s="493"/>
      <c r="AC193" s="493"/>
      <c r="AD193" s="493"/>
      <c r="AE193" s="493"/>
      <c r="AF193" s="493"/>
      <c r="AG193" s="493"/>
      <c r="AH193" s="493"/>
      <c r="AI193" s="60"/>
      <c r="AJ193" s="144" t="str">
        <f t="shared" si="17"/>
        <v>Riadok bude vidieť.</v>
      </c>
      <c r="AK193" s="145" t="s">
        <v>207</v>
      </c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51">
        <f t="shared" si="24"/>
        <v>1</v>
      </c>
      <c r="BF193" s="51">
        <f t="shared" si="27"/>
        <v>1</v>
      </c>
      <c r="BG193" s="51"/>
      <c r="BH193" s="51">
        <f t="shared" si="18"/>
        <v>1</v>
      </c>
      <c r="BI193" s="89">
        <f t="shared" si="26"/>
        <v>1</v>
      </c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108"/>
      <c r="BY193" s="108"/>
      <c r="BZ193" s="108"/>
      <c r="CA193" s="113">
        <f>SI!BY193</f>
        <v>153</v>
      </c>
      <c r="CB193" s="113"/>
      <c r="CC193" s="113"/>
      <c r="CD193" s="113"/>
      <c r="CE193" s="113"/>
      <c r="CF193" s="113"/>
      <c r="CG193" s="113"/>
      <c r="CH193" s="140">
        <f>SI!BZ193</f>
        <v>0</v>
      </c>
      <c r="CI193" s="108"/>
      <c r="CJ193" s="108"/>
      <c r="CK193" s="108"/>
      <c r="CL193" s="108"/>
      <c r="CM193" s="108"/>
      <c r="CN193" s="108"/>
      <c r="CO193" s="108"/>
      <c r="CP193" s="108"/>
      <c r="CQ193" s="108"/>
      <c r="CR193" s="108"/>
      <c r="CS193" s="108"/>
      <c r="CT193" s="108"/>
      <c r="CU193" s="108"/>
      <c r="CV193" s="108"/>
      <c r="CW193" s="108"/>
      <c r="CX193" s="108"/>
      <c r="CY193" s="108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36"/>
      <c r="IU193" s="36"/>
    </row>
    <row r="194" spans="1:255" s="124" customFormat="1" x14ac:dyDescent="0.25">
      <c r="A194" s="33"/>
      <c r="B194" s="493" t="s">
        <v>690</v>
      </c>
      <c r="C194" s="493"/>
      <c r="D194" s="493"/>
      <c r="E194" s="493"/>
      <c r="F194" s="493"/>
      <c r="G194" s="493"/>
      <c r="H194" s="493"/>
      <c r="I194" s="493"/>
      <c r="J194" s="493"/>
      <c r="K194" s="493"/>
      <c r="L194" s="493"/>
      <c r="M194" s="493"/>
      <c r="N194" s="493"/>
      <c r="O194" s="493"/>
      <c r="P194" s="493"/>
      <c r="Q194" s="493"/>
      <c r="R194" s="493"/>
      <c r="S194" s="493"/>
      <c r="T194" s="493"/>
      <c r="U194" s="493"/>
      <c r="V194" s="493"/>
      <c r="W194" s="493"/>
      <c r="X194" s="493"/>
      <c r="Y194" s="493"/>
      <c r="Z194" s="493"/>
      <c r="AA194" s="493"/>
      <c r="AB194" s="493"/>
      <c r="AC194" s="493"/>
      <c r="AD194" s="493"/>
      <c r="AE194" s="493"/>
      <c r="AF194" s="493"/>
      <c r="AG194" s="493"/>
      <c r="AH194" s="493"/>
      <c r="AI194" s="60"/>
      <c r="AJ194" s="144" t="str">
        <f t="shared" ref="AJ194:AJ208" si="28">+IF(BI194=0,"Riadok bude skrytý.","Riadok bude vidieť.")</f>
        <v>Riadok bude vidieť.</v>
      </c>
      <c r="AK194" s="145" t="s">
        <v>207</v>
      </c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51">
        <f t="shared" si="24"/>
        <v>1</v>
      </c>
      <c r="BF194" s="51">
        <f t="shared" si="27"/>
        <v>1</v>
      </c>
      <c r="BG194" s="51"/>
      <c r="BH194" s="51">
        <f t="shared" ref="BH194:BH208" si="29">IF(AK194="",1,IF(AK194="Chcem skryť riadok.",0,1))</f>
        <v>1</v>
      </c>
      <c r="BI194" s="89">
        <f t="shared" si="26"/>
        <v>1</v>
      </c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108"/>
      <c r="BY194" s="108"/>
      <c r="BZ194" s="108"/>
      <c r="CA194" s="113">
        <f>SI!BY194</f>
        <v>165</v>
      </c>
      <c r="CB194" s="113"/>
      <c r="CC194" s="113"/>
      <c r="CD194" s="113"/>
      <c r="CE194" s="113"/>
      <c r="CF194" s="113"/>
      <c r="CG194" s="113"/>
      <c r="CH194" s="140">
        <f>SI!BZ194</f>
        <v>0</v>
      </c>
      <c r="CI194" s="108"/>
      <c r="CJ194" s="108"/>
      <c r="CK194" s="108"/>
      <c r="CL194" s="108"/>
      <c r="CM194" s="108"/>
      <c r="CN194" s="108"/>
      <c r="CO194" s="108"/>
      <c r="CP194" s="108"/>
      <c r="CQ194" s="108"/>
      <c r="CR194" s="108"/>
      <c r="CS194" s="108"/>
      <c r="CT194" s="108"/>
      <c r="CU194" s="108"/>
      <c r="CV194" s="108"/>
      <c r="CW194" s="108"/>
      <c r="CX194" s="108"/>
      <c r="CY194" s="108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36"/>
      <c r="IU194" s="36"/>
    </row>
    <row r="195" spans="1:255" s="124" customFormat="1" x14ac:dyDescent="0.25">
      <c r="A195" s="33"/>
      <c r="B195" s="493" t="s">
        <v>687</v>
      </c>
      <c r="C195" s="493"/>
      <c r="D195" s="493"/>
      <c r="E195" s="493"/>
      <c r="F195" s="493"/>
      <c r="G195" s="493"/>
      <c r="H195" s="493"/>
      <c r="I195" s="493"/>
      <c r="J195" s="493"/>
      <c r="K195" s="493"/>
      <c r="L195" s="493"/>
      <c r="M195" s="493"/>
      <c r="N195" s="493"/>
      <c r="O195" s="493"/>
      <c r="P195" s="493"/>
      <c r="Q195" s="493"/>
      <c r="R195" s="493"/>
      <c r="S195" s="493"/>
      <c r="T195" s="493"/>
      <c r="U195" s="493"/>
      <c r="V195" s="493"/>
      <c r="W195" s="493"/>
      <c r="X195" s="493"/>
      <c r="Y195" s="493"/>
      <c r="Z195" s="493"/>
      <c r="AA195" s="493"/>
      <c r="AB195" s="493"/>
      <c r="AC195" s="493"/>
      <c r="AD195" s="493"/>
      <c r="AE195" s="493"/>
      <c r="AF195" s="493"/>
      <c r="AG195" s="493"/>
      <c r="AH195" s="493"/>
      <c r="AI195" s="60"/>
      <c r="AJ195" s="144" t="str">
        <f t="shared" si="28"/>
        <v>Riadok bude vidieť.</v>
      </c>
      <c r="AK195" s="145" t="s">
        <v>207</v>
      </c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51">
        <f t="shared" si="24"/>
        <v>1</v>
      </c>
      <c r="BF195" s="51">
        <f t="shared" si="27"/>
        <v>1</v>
      </c>
      <c r="BG195" s="51"/>
      <c r="BH195" s="51">
        <f t="shared" si="29"/>
        <v>1</v>
      </c>
      <c r="BI195" s="89">
        <f t="shared" si="26"/>
        <v>1</v>
      </c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108"/>
      <c r="BY195" s="108"/>
      <c r="BZ195" s="108"/>
      <c r="CA195" s="113">
        <f>SI!BY195</f>
        <v>187</v>
      </c>
      <c r="CB195" s="113"/>
      <c r="CC195" s="113"/>
      <c r="CD195" s="113"/>
      <c r="CE195" s="113"/>
      <c r="CF195" s="113"/>
      <c r="CG195" s="113"/>
      <c r="CH195" s="140">
        <f>SI!BZ195</f>
        <v>0</v>
      </c>
      <c r="CI195" s="108"/>
      <c r="CJ195" s="108"/>
      <c r="CK195" s="108"/>
      <c r="CL195" s="108"/>
      <c r="CM195" s="108"/>
      <c r="CN195" s="108"/>
      <c r="CO195" s="108"/>
      <c r="CP195" s="108"/>
      <c r="CQ195" s="108"/>
      <c r="CR195" s="108"/>
      <c r="CS195" s="108"/>
      <c r="CT195" s="108"/>
      <c r="CU195" s="108"/>
      <c r="CV195" s="108"/>
      <c r="CW195" s="108"/>
      <c r="CX195" s="108"/>
      <c r="CY195" s="108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36"/>
      <c r="IU195" s="36"/>
    </row>
    <row r="196" spans="1:255" s="124" customFormat="1" hidden="1" x14ac:dyDescent="0.25">
      <c r="A196" s="33"/>
      <c r="B196" s="493"/>
      <c r="C196" s="493"/>
      <c r="D196" s="493"/>
      <c r="E196" s="493"/>
      <c r="F196" s="493"/>
      <c r="G196" s="493"/>
      <c r="H196" s="493"/>
      <c r="I196" s="493"/>
      <c r="J196" s="493"/>
      <c r="K196" s="493"/>
      <c r="L196" s="493"/>
      <c r="M196" s="493"/>
      <c r="N196" s="493"/>
      <c r="O196" s="493"/>
      <c r="P196" s="493"/>
      <c r="Q196" s="493"/>
      <c r="R196" s="493"/>
      <c r="S196" s="493"/>
      <c r="T196" s="493"/>
      <c r="U196" s="493"/>
      <c r="V196" s="493"/>
      <c r="W196" s="493"/>
      <c r="X196" s="493"/>
      <c r="Y196" s="493"/>
      <c r="Z196" s="493"/>
      <c r="AA196" s="493"/>
      <c r="AB196" s="493"/>
      <c r="AC196" s="493"/>
      <c r="AD196" s="493"/>
      <c r="AE196" s="493"/>
      <c r="AF196" s="493"/>
      <c r="AG196" s="493"/>
      <c r="AH196" s="493"/>
      <c r="AI196" s="60"/>
      <c r="AJ196" s="144" t="str">
        <f t="shared" si="28"/>
        <v>Riadok bude skrytý.</v>
      </c>
      <c r="AK196" s="145" t="s">
        <v>207</v>
      </c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51">
        <f t="shared" si="24"/>
        <v>1</v>
      </c>
      <c r="BF196" s="51">
        <f t="shared" si="27"/>
        <v>0</v>
      </c>
      <c r="BG196" s="51"/>
      <c r="BH196" s="51">
        <f t="shared" si="29"/>
        <v>1</v>
      </c>
      <c r="BI196" s="89">
        <f t="shared" si="26"/>
        <v>0</v>
      </c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108"/>
      <c r="BY196" s="108"/>
      <c r="BZ196" s="108"/>
      <c r="CA196" s="113">
        <f>SI!BY196</f>
        <v>338</v>
      </c>
      <c r="CB196" s="113"/>
      <c r="CC196" s="113"/>
      <c r="CD196" s="113"/>
      <c r="CE196" s="113"/>
      <c r="CF196" s="113"/>
      <c r="CG196" s="113"/>
      <c r="CH196" s="140">
        <f>SI!BZ196</f>
        <v>0</v>
      </c>
      <c r="CI196" s="108"/>
      <c r="CJ196" s="108"/>
      <c r="CK196" s="108"/>
      <c r="CL196" s="108"/>
      <c r="CM196" s="108"/>
      <c r="CN196" s="108"/>
      <c r="CO196" s="108"/>
      <c r="CP196" s="108"/>
      <c r="CQ196" s="108"/>
      <c r="CR196" s="108"/>
      <c r="CS196" s="108"/>
      <c r="CT196" s="108"/>
      <c r="CU196" s="108"/>
      <c r="CV196" s="108"/>
      <c r="CW196" s="108"/>
      <c r="CX196" s="108"/>
      <c r="CY196" s="108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36"/>
      <c r="IU196" s="36"/>
    </row>
    <row r="197" spans="1:255" s="124" customFormat="1" hidden="1" x14ac:dyDescent="0.25">
      <c r="A197" s="33"/>
      <c r="B197" s="493"/>
      <c r="C197" s="493"/>
      <c r="D197" s="493"/>
      <c r="E197" s="493"/>
      <c r="F197" s="493"/>
      <c r="G197" s="493"/>
      <c r="H197" s="493"/>
      <c r="I197" s="493"/>
      <c r="J197" s="493"/>
      <c r="K197" s="493"/>
      <c r="L197" s="493"/>
      <c r="M197" s="493"/>
      <c r="N197" s="493"/>
      <c r="O197" s="493"/>
      <c r="P197" s="493"/>
      <c r="Q197" s="493"/>
      <c r="R197" s="493"/>
      <c r="S197" s="493"/>
      <c r="T197" s="493"/>
      <c r="U197" s="493"/>
      <c r="V197" s="493"/>
      <c r="W197" s="493"/>
      <c r="X197" s="493"/>
      <c r="Y197" s="493"/>
      <c r="Z197" s="493"/>
      <c r="AA197" s="493"/>
      <c r="AB197" s="493"/>
      <c r="AC197" s="493"/>
      <c r="AD197" s="493"/>
      <c r="AE197" s="493"/>
      <c r="AF197" s="493"/>
      <c r="AG197" s="493"/>
      <c r="AH197" s="493"/>
      <c r="AI197" s="60"/>
      <c r="AJ197" s="144" t="str">
        <f t="shared" si="28"/>
        <v>Riadok bude skrytý.</v>
      </c>
      <c r="AK197" s="145" t="s">
        <v>207</v>
      </c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51">
        <f t="shared" si="24"/>
        <v>1</v>
      </c>
      <c r="BF197" s="51">
        <f t="shared" si="27"/>
        <v>0</v>
      </c>
      <c r="BG197" s="51"/>
      <c r="BH197" s="51">
        <f t="shared" si="29"/>
        <v>1</v>
      </c>
      <c r="BI197" s="89">
        <f t="shared" si="26"/>
        <v>0</v>
      </c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108"/>
      <c r="BY197" s="108"/>
      <c r="BZ197" s="108"/>
      <c r="CA197" s="113">
        <f>SI!BY197</f>
        <v>161</v>
      </c>
      <c r="CB197" s="113"/>
      <c r="CC197" s="113"/>
      <c r="CD197" s="113"/>
      <c r="CE197" s="113"/>
      <c r="CF197" s="113"/>
      <c r="CG197" s="113"/>
      <c r="CH197" s="140">
        <f>SI!BZ197</f>
        <v>0</v>
      </c>
      <c r="CI197" s="108"/>
      <c r="CJ197" s="108"/>
      <c r="CK197" s="108"/>
      <c r="CL197" s="108"/>
      <c r="CM197" s="108"/>
      <c r="CN197" s="108"/>
      <c r="CO197" s="108"/>
      <c r="CP197" s="108"/>
      <c r="CQ197" s="108"/>
      <c r="CR197" s="108"/>
      <c r="CS197" s="108"/>
      <c r="CT197" s="108"/>
      <c r="CU197" s="108"/>
      <c r="CV197" s="108"/>
      <c r="CW197" s="108"/>
      <c r="CX197" s="108"/>
      <c r="CY197" s="108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36"/>
      <c r="IU197" s="36"/>
    </row>
    <row r="198" spans="1:255" s="124" customFormat="1" hidden="1" x14ac:dyDescent="0.25">
      <c r="A198" s="33"/>
      <c r="B198" s="493"/>
      <c r="C198" s="493"/>
      <c r="D198" s="493"/>
      <c r="E198" s="493"/>
      <c r="F198" s="493"/>
      <c r="G198" s="493"/>
      <c r="H198" s="493"/>
      <c r="I198" s="493"/>
      <c r="J198" s="493"/>
      <c r="K198" s="493"/>
      <c r="L198" s="493"/>
      <c r="M198" s="493"/>
      <c r="N198" s="493"/>
      <c r="O198" s="493"/>
      <c r="P198" s="493"/>
      <c r="Q198" s="493"/>
      <c r="R198" s="493"/>
      <c r="S198" s="493"/>
      <c r="T198" s="493"/>
      <c r="U198" s="493"/>
      <c r="V198" s="493"/>
      <c r="W198" s="493"/>
      <c r="X198" s="493"/>
      <c r="Y198" s="493"/>
      <c r="Z198" s="493"/>
      <c r="AA198" s="493"/>
      <c r="AB198" s="493"/>
      <c r="AC198" s="493"/>
      <c r="AD198" s="493"/>
      <c r="AE198" s="493"/>
      <c r="AF198" s="493"/>
      <c r="AG198" s="493"/>
      <c r="AH198" s="493"/>
      <c r="AI198" s="60"/>
      <c r="AJ198" s="144" t="str">
        <f t="shared" si="28"/>
        <v>Riadok bude skrytý.</v>
      </c>
      <c r="AK198" s="145" t="s">
        <v>207</v>
      </c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51">
        <f t="shared" si="24"/>
        <v>1</v>
      </c>
      <c r="BF198" s="51">
        <f t="shared" si="27"/>
        <v>0</v>
      </c>
      <c r="BG198" s="51"/>
      <c r="BH198" s="51">
        <f t="shared" si="29"/>
        <v>1</v>
      </c>
      <c r="BI198" s="89">
        <f t="shared" si="26"/>
        <v>0</v>
      </c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108"/>
      <c r="BY198" s="108"/>
      <c r="BZ198" s="108"/>
      <c r="CA198" s="113">
        <f>SI!BY198</f>
        <v>1064</v>
      </c>
      <c r="CB198" s="113"/>
      <c r="CC198" s="113"/>
      <c r="CD198" s="113"/>
      <c r="CE198" s="113"/>
      <c r="CF198" s="113"/>
      <c r="CG198" s="113"/>
      <c r="CH198" s="140">
        <f>SI!BZ198</f>
        <v>0</v>
      </c>
      <c r="CI198" s="108"/>
      <c r="CJ198" s="108"/>
      <c r="CK198" s="108"/>
      <c r="CL198" s="108"/>
      <c r="CM198" s="108"/>
      <c r="CN198" s="108"/>
      <c r="CO198" s="108"/>
      <c r="CP198" s="108"/>
      <c r="CQ198" s="108"/>
      <c r="CR198" s="108"/>
      <c r="CS198" s="108"/>
      <c r="CT198" s="108"/>
      <c r="CU198" s="108"/>
      <c r="CV198" s="108"/>
      <c r="CW198" s="108"/>
      <c r="CX198" s="108"/>
      <c r="CY198" s="108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36"/>
      <c r="IU198" s="36"/>
    </row>
    <row r="199" spans="1:255" s="124" customFormat="1" hidden="1" x14ac:dyDescent="0.25">
      <c r="A199" s="33"/>
      <c r="B199" s="493"/>
      <c r="C199" s="493"/>
      <c r="D199" s="493"/>
      <c r="E199" s="493"/>
      <c r="F199" s="493"/>
      <c r="G199" s="493"/>
      <c r="H199" s="493"/>
      <c r="I199" s="493"/>
      <c r="J199" s="493"/>
      <c r="K199" s="493"/>
      <c r="L199" s="493"/>
      <c r="M199" s="493"/>
      <c r="N199" s="493"/>
      <c r="O199" s="493"/>
      <c r="P199" s="493"/>
      <c r="Q199" s="493"/>
      <c r="R199" s="493"/>
      <c r="S199" s="493"/>
      <c r="T199" s="493"/>
      <c r="U199" s="493"/>
      <c r="V199" s="493"/>
      <c r="W199" s="493"/>
      <c r="X199" s="493"/>
      <c r="Y199" s="493"/>
      <c r="Z199" s="493"/>
      <c r="AA199" s="493"/>
      <c r="AB199" s="493"/>
      <c r="AC199" s="493"/>
      <c r="AD199" s="493"/>
      <c r="AE199" s="493"/>
      <c r="AF199" s="493"/>
      <c r="AG199" s="493"/>
      <c r="AH199" s="493"/>
      <c r="AI199" s="60"/>
      <c r="AJ199" s="144" t="str">
        <f t="shared" si="28"/>
        <v>Riadok bude skrytý.</v>
      </c>
      <c r="AK199" s="145" t="s">
        <v>207</v>
      </c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51">
        <f t="shared" si="24"/>
        <v>1</v>
      </c>
      <c r="BF199" s="51">
        <f t="shared" si="27"/>
        <v>0</v>
      </c>
      <c r="BG199" s="51"/>
      <c r="BH199" s="51">
        <f t="shared" si="29"/>
        <v>1</v>
      </c>
      <c r="BI199" s="89">
        <f t="shared" si="26"/>
        <v>0</v>
      </c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108"/>
      <c r="BY199" s="108"/>
      <c r="BZ199" s="108"/>
      <c r="CA199" s="113">
        <f>SI!BY199</f>
        <v>181</v>
      </c>
      <c r="CB199" s="113"/>
      <c r="CC199" s="113"/>
      <c r="CD199" s="113"/>
      <c r="CE199" s="113"/>
      <c r="CF199" s="113"/>
      <c r="CG199" s="113"/>
      <c r="CH199" s="140">
        <f>SI!BZ199</f>
        <v>0</v>
      </c>
      <c r="CI199" s="108"/>
      <c r="CJ199" s="108"/>
      <c r="CK199" s="108"/>
      <c r="CL199" s="108"/>
      <c r="CM199" s="108"/>
      <c r="CN199" s="108"/>
      <c r="CO199" s="108"/>
      <c r="CP199" s="108"/>
      <c r="CQ199" s="108"/>
      <c r="CR199" s="108"/>
      <c r="CS199" s="108"/>
      <c r="CT199" s="108"/>
      <c r="CU199" s="108"/>
      <c r="CV199" s="108"/>
      <c r="CW199" s="108"/>
      <c r="CX199" s="108"/>
      <c r="CY199" s="108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36"/>
      <c r="IU199" s="36"/>
    </row>
    <row r="200" spans="1:255" s="124" customFormat="1" hidden="1" x14ac:dyDescent="0.25">
      <c r="A200" s="33"/>
      <c r="B200" s="493"/>
      <c r="C200" s="493"/>
      <c r="D200" s="493"/>
      <c r="E200" s="493"/>
      <c r="F200" s="493"/>
      <c r="G200" s="493"/>
      <c r="H200" s="493"/>
      <c r="I200" s="493"/>
      <c r="J200" s="493"/>
      <c r="K200" s="493"/>
      <c r="L200" s="493"/>
      <c r="M200" s="493"/>
      <c r="N200" s="493"/>
      <c r="O200" s="493"/>
      <c r="P200" s="493"/>
      <c r="Q200" s="493"/>
      <c r="R200" s="493"/>
      <c r="S200" s="493"/>
      <c r="T200" s="493"/>
      <c r="U200" s="493"/>
      <c r="V200" s="493"/>
      <c r="W200" s="493"/>
      <c r="X200" s="493"/>
      <c r="Y200" s="493"/>
      <c r="Z200" s="493"/>
      <c r="AA200" s="493"/>
      <c r="AB200" s="493"/>
      <c r="AC200" s="493"/>
      <c r="AD200" s="493"/>
      <c r="AE200" s="493"/>
      <c r="AF200" s="493"/>
      <c r="AG200" s="493"/>
      <c r="AH200" s="493"/>
      <c r="AI200" s="60"/>
      <c r="AJ200" s="144" t="str">
        <f t="shared" si="28"/>
        <v>Riadok bude skrytý.</v>
      </c>
      <c r="AK200" s="145" t="s">
        <v>207</v>
      </c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51">
        <f t="shared" si="24"/>
        <v>1</v>
      </c>
      <c r="BF200" s="51">
        <f t="shared" si="27"/>
        <v>0</v>
      </c>
      <c r="BG200" s="51"/>
      <c r="BH200" s="51">
        <f t="shared" si="29"/>
        <v>1</v>
      </c>
      <c r="BI200" s="89">
        <f t="shared" si="26"/>
        <v>0</v>
      </c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108"/>
      <c r="BY200" s="108"/>
      <c r="BZ200" s="108"/>
      <c r="CA200" s="113">
        <f>SI!BY200</f>
        <v>279</v>
      </c>
      <c r="CB200" s="113"/>
      <c r="CC200" s="113"/>
      <c r="CD200" s="113"/>
      <c r="CE200" s="113"/>
      <c r="CF200" s="113"/>
      <c r="CG200" s="113"/>
      <c r="CH200" s="140">
        <f>SI!BZ200</f>
        <v>0</v>
      </c>
      <c r="CI200" s="108"/>
      <c r="CJ200" s="108"/>
      <c r="CK200" s="108"/>
      <c r="CL200" s="108"/>
      <c r="CM200" s="108"/>
      <c r="CN200" s="108"/>
      <c r="CO200" s="108"/>
      <c r="CP200" s="108"/>
      <c r="CQ200" s="108"/>
      <c r="CR200" s="108"/>
      <c r="CS200" s="108"/>
      <c r="CT200" s="108"/>
      <c r="CU200" s="108"/>
      <c r="CV200" s="108"/>
      <c r="CW200" s="108"/>
      <c r="CX200" s="108"/>
      <c r="CY200" s="108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36"/>
      <c r="IU200" s="36"/>
    </row>
    <row r="201" spans="1:255" s="124" customFormat="1" hidden="1" x14ac:dyDescent="0.25">
      <c r="A201" s="33"/>
      <c r="B201" s="493"/>
      <c r="C201" s="493"/>
      <c r="D201" s="493"/>
      <c r="E201" s="493"/>
      <c r="F201" s="493"/>
      <c r="G201" s="493"/>
      <c r="H201" s="493"/>
      <c r="I201" s="493"/>
      <c r="J201" s="493"/>
      <c r="K201" s="493"/>
      <c r="L201" s="493"/>
      <c r="M201" s="493"/>
      <c r="N201" s="493"/>
      <c r="O201" s="493"/>
      <c r="P201" s="493"/>
      <c r="Q201" s="493"/>
      <c r="R201" s="493"/>
      <c r="S201" s="493"/>
      <c r="T201" s="493"/>
      <c r="U201" s="493"/>
      <c r="V201" s="493"/>
      <c r="W201" s="493"/>
      <c r="X201" s="493"/>
      <c r="Y201" s="493"/>
      <c r="Z201" s="493"/>
      <c r="AA201" s="493"/>
      <c r="AB201" s="493"/>
      <c r="AC201" s="493"/>
      <c r="AD201" s="493"/>
      <c r="AE201" s="493"/>
      <c r="AF201" s="493"/>
      <c r="AG201" s="493"/>
      <c r="AH201" s="493"/>
      <c r="AI201" s="60"/>
      <c r="AJ201" s="144" t="str">
        <f t="shared" si="28"/>
        <v>Riadok bude skrytý.</v>
      </c>
      <c r="AK201" s="145" t="s">
        <v>207</v>
      </c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51">
        <f t="shared" si="24"/>
        <v>1</v>
      </c>
      <c r="BF201" s="51">
        <f t="shared" si="27"/>
        <v>0</v>
      </c>
      <c r="BG201" s="51"/>
      <c r="BH201" s="51">
        <f t="shared" si="29"/>
        <v>1</v>
      </c>
      <c r="BI201" s="89">
        <f t="shared" si="26"/>
        <v>0</v>
      </c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108"/>
      <c r="BY201" s="108"/>
      <c r="BZ201" s="108"/>
      <c r="CA201" s="113">
        <f>SI!BY201</f>
        <v>193</v>
      </c>
      <c r="CB201" s="113"/>
      <c r="CC201" s="113"/>
      <c r="CD201" s="113"/>
      <c r="CE201" s="113"/>
      <c r="CF201" s="113"/>
      <c r="CG201" s="113"/>
      <c r="CH201" s="140">
        <f>SI!BZ201</f>
        <v>0</v>
      </c>
      <c r="CI201" s="108"/>
      <c r="CJ201" s="108"/>
      <c r="CK201" s="108"/>
      <c r="CL201" s="108"/>
      <c r="CM201" s="108"/>
      <c r="CN201" s="108"/>
      <c r="CO201" s="108"/>
      <c r="CP201" s="108"/>
      <c r="CQ201" s="108"/>
      <c r="CR201" s="108"/>
      <c r="CS201" s="108"/>
      <c r="CT201" s="108"/>
      <c r="CU201" s="108"/>
      <c r="CV201" s="108"/>
      <c r="CW201" s="108"/>
      <c r="CX201" s="108"/>
      <c r="CY201" s="108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36"/>
      <c r="IU201" s="36"/>
    </row>
    <row r="202" spans="1:255" ht="15.75" thickBot="1" x14ac:dyDescent="0.3">
      <c r="A202" s="33"/>
      <c r="AI202" s="59"/>
      <c r="AJ202" s="144" t="str">
        <f t="shared" si="28"/>
        <v>Riadok bude vidieť.</v>
      </c>
      <c r="BE202" s="86">
        <v>1</v>
      </c>
      <c r="BH202" s="51">
        <f t="shared" si="29"/>
        <v>1</v>
      </c>
      <c r="BI202" s="51">
        <f t="shared" ref="BI202:BI252" si="30">+IF(BE202+BF202+BG202=0,0,IF(BH202=0,0,1))</f>
        <v>1</v>
      </c>
      <c r="CA202" s="113">
        <f>SI!BY202</f>
        <v>889</v>
      </c>
      <c r="CH202" s="140">
        <f>SI!BZ202</f>
        <v>0</v>
      </c>
    </row>
    <row r="203" spans="1:255" ht="16.5" thickBot="1" x14ac:dyDescent="0.3">
      <c r="A203" s="33"/>
      <c r="B203" s="47" t="s">
        <v>22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9"/>
      <c r="O203" s="49"/>
      <c r="P203" s="49"/>
      <c r="Q203" s="49"/>
      <c r="R203" s="49"/>
      <c r="S203" s="49"/>
      <c r="T203" s="49"/>
      <c r="U203" s="49"/>
      <c r="V203" s="122"/>
      <c r="W203" s="122"/>
      <c r="X203" s="452" t="str">
        <f>SI!J10</f>
        <v>Paneurópska vysoká škola n.o.</v>
      </c>
      <c r="Y203" s="452"/>
      <c r="Z203" s="452"/>
      <c r="AA203" s="452"/>
      <c r="AB203" s="452"/>
      <c r="AC203" s="452"/>
      <c r="AD203" s="452"/>
      <c r="AE203" s="452"/>
      <c r="AF203" s="452"/>
      <c r="AG203" s="452"/>
      <c r="AH203" s="453"/>
      <c r="AI203" s="62" t="s">
        <v>168</v>
      </c>
      <c r="AJ203" s="144" t="str">
        <f t="shared" si="28"/>
        <v>Riadok bude vidieť.</v>
      </c>
      <c r="BE203" s="86">
        <v>1</v>
      </c>
      <c r="BH203" s="51">
        <f t="shared" si="29"/>
        <v>1</v>
      </c>
      <c r="BI203" s="51">
        <f t="shared" si="30"/>
        <v>1</v>
      </c>
      <c r="CA203" s="113">
        <f>SI!BY203</f>
        <v>760</v>
      </c>
      <c r="CH203" s="140">
        <f>SI!BZ203</f>
        <v>0</v>
      </c>
    </row>
    <row r="204" spans="1:255" x14ac:dyDescent="0.25">
      <c r="A204" s="33"/>
      <c r="AI204" s="59"/>
      <c r="AJ204" s="144" t="str">
        <f t="shared" si="28"/>
        <v>Riadok bude vidieť.</v>
      </c>
      <c r="BE204" s="86">
        <v>1</v>
      </c>
      <c r="BH204" s="51">
        <f t="shared" si="29"/>
        <v>1</v>
      </c>
      <c r="BI204" s="51">
        <f t="shared" si="30"/>
        <v>1</v>
      </c>
      <c r="CA204" s="113">
        <f>SI!BY204</f>
        <v>103</v>
      </c>
      <c r="CH204" s="140">
        <f>SI!BZ204</f>
        <v>0</v>
      </c>
    </row>
    <row r="205" spans="1:255" x14ac:dyDescent="0.25">
      <c r="A205" s="33"/>
      <c r="B205" t="s">
        <v>217</v>
      </c>
      <c r="C205" s="17" t="str">
        <f>+IF($J$27&lt;&gt;"",IF((CODE(MID($J$27,1,1)))*(GCD(121,132))*(IF(SI!EE269="",1,SI!EE269))+(LEN(SI!J13)+LEN(SI!J14))=CA205,"Východiská pre zostavenie účtovnej závierky, vplyv zmeny účtovných zásad na hodnotu majetku,","NEPOVOLENÉ POUŽITIE!"),"NEPOVOLENÉ POUŽITIE!")</f>
        <v>Východiská pre zostavenie účtovnej závierky, vplyv zmeny účtovných zásad na hodnotu majetku,</v>
      </c>
      <c r="D205" s="17"/>
      <c r="E205" s="17"/>
      <c r="AI205" s="60"/>
      <c r="AJ205" s="144" t="str">
        <f t="shared" si="28"/>
        <v>Riadok bude vidieť.</v>
      </c>
      <c r="BE205" s="86">
        <v>1</v>
      </c>
      <c r="BH205" s="51">
        <f t="shared" si="29"/>
        <v>1</v>
      </c>
      <c r="BI205" s="51">
        <f t="shared" si="30"/>
        <v>1</v>
      </c>
      <c r="CA205" s="113">
        <f>SI!BY205</f>
        <v>16</v>
      </c>
      <c r="CH205" s="140">
        <f>SI!BZ205</f>
        <v>0</v>
      </c>
    </row>
    <row r="206" spans="1:255" x14ac:dyDescent="0.25">
      <c r="A206" s="33"/>
      <c r="B206" s="10"/>
      <c r="C206" s="17" t="s">
        <v>280</v>
      </c>
      <c r="D206" s="17"/>
      <c r="E206" s="17"/>
      <c r="AI206" s="59"/>
      <c r="AJ206" s="144" t="str">
        <f t="shared" si="28"/>
        <v>Riadok bude vidieť.</v>
      </c>
      <c r="BE206" s="86">
        <v>1</v>
      </c>
      <c r="BH206" s="51">
        <f t="shared" si="29"/>
        <v>1</v>
      </c>
      <c r="BI206" s="51">
        <f t="shared" si="30"/>
        <v>1</v>
      </c>
      <c r="CA206" s="113">
        <f>SI!BY206</f>
        <v>120</v>
      </c>
      <c r="CH206" s="140">
        <f>SI!BZ206</f>
        <v>0</v>
      </c>
    </row>
    <row r="207" spans="1:255" x14ac:dyDescent="0.25">
      <c r="A207" s="33"/>
      <c r="AI207" s="59"/>
      <c r="AJ207" s="144" t="str">
        <f t="shared" si="28"/>
        <v>Riadok bude vidieť.</v>
      </c>
      <c r="BE207" s="86">
        <v>1</v>
      </c>
      <c r="BH207" s="51">
        <f t="shared" si="29"/>
        <v>1</v>
      </c>
      <c r="BI207" s="51">
        <f t="shared" si="30"/>
        <v>1</v>
      </c>
      <c r="CA207" s="113">
        <f>SI!BY207</f>
        <v>152</v>
      </c>
      <c r="CH207" s="140">
        <f>SI!BZ207</f>
        <v>0</v>
      </c>
    </row>
    <row r="208" spans="1:255" x14ac:dyDescent="0.25">
      <c r="A208" s="33"/>
      <c r="B208" s="54" t="s">
        <v>159</v>
      </c>
      <c r="C208" s="50"/>
      <c r="D208" s="50"/>
      <c r="E208" s="50"/>
      <c r="F208" s="50"/>
      <c r="G208" s="50"/>
      <c r="H208" s="466" t="s">
        <v>571</v>
      </c>
      <c r="I208" s="466"/>
      <c r="J208" s="466"/>
      <c r="K208" s="54" t="str">
        <f>+IF($C$27&lt;&gt;"",IF(CODE(MID($C$27,1,1))*(IF(SI!EE272="",1,SI!EE272))+LEN(SI!J10)=CA208,"zostavená za predpokladu nepretržitého trvania účtovnej jednotky.","NEPOVOLENÉ POUŽITIE!"),"NEPOVOLENÉ POUŽITIE!")</f>
        <v>zostavená za predpokladu nepretržitého trvania účtovnej jednotky.</v>
      </c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60"/>
      <c r="AJ208" s="144" t="str">
        <f t="shared" si="28"/>
        <v>Riadok bude vidieť.</v>
      </c>
      <c r="AK208" s="145" t="s">
        <v>207</v>
      </c>
      <c r="BE208" s="86">
        <v>1</v>
      </c>
      <c r="BH208" s="51">
        <f t="shared" si="29"/>
        <v>1</v>
      </c>
      <c r="BI208" s="51">
        <f t="shared" si="30"/>
        <v>1</v>
      </c>
      <c r="CA208" s="113">
        <f>SI!BY208</f>
        <v>29</v>
      </c>
      <c r="CH208" s="140">
        <f>SI!BZ208</f>
        <v>0</v>
      </c>
    </row>
    <row r="209" spans="1:253" s="36" customFormat="1" hidden="1" x14ac:dyDescent="0.25">
      <c r="A209" s="33"/>
      <c r="B209" s="2" t="str">
        <f>+IF(H208="nebola","Dôvod ukončenia trvania účtovnej jednotky:","")</f>
        <v/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431"/>
      <c r="Q209" s="1431"/>
      <c r="R209" s="1431"/>
      <c r="S209" s="1431"/>
      <c r="T209" s="1431"/>
      <c r="U209" s="1431"/>
      <c r="V209" s="1431"/>
      <c r="W209" s="1431"/>
      <c r="X209" s="1431"/>
      <c r="Y209" s="1431"/>
      <c r="Z209" s="1431"/>
      <c r="AA209" s="1431"/>
      <c r="AB209" s="1431"/>
      <c r="AC209" s="1431"/>
      <c r="AD209" s="1431"/>
      <c r="AE209" s="1431"/>
      <c r="AF209" s="1431"/>
      <c r="AG209" s="1431"/>
      <c r="AH209" s="1431"/>
      <c r="AI209" s="60"/>
      <c r="AJ209" s="144" t="str">
        <f t="shared" ref="AJ209:AJ272" si="31">+IF(BI209=0,"Riadok bude skrytý.","Riadok bude vidieť.")</f>
        <v>Riadok bude skrytý.</v>
      </c>
      <c r="AK209" s="145" t="s">
        <v>207</v>
      </c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51">
        <f>+IF(H208="bola",0,1)</f>
        <v>0</v>
      </c>
      <c r="BF209" s="51"/>
      <c r="BG209" s="51"/>
      <c r="BH209" s="51">
        <f t="shared" ref="BH209:BH272" si="32">IF(AK209="",1,IF(AK209="Chcem skryť riadok.",0,1))</f>
        <v>1</v>
      </c>
      <c r="BI209" s="51">
        <f t="shared" si="30"/>
        <v>0</v>
      </c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108"/>
      <c r="BY209" s="108"/>
      <c r="BZ209" s="108"/>
      <c r="CA209" s="113">
        <f>SI!BY209</f>
        <v>204</v>
      </c>
      <c r="CB209" s="113"/>
      <c r="CC209" s="113"/>
      <c r="CD209" s="113"/>
      <c r="CE209" s="113"/>
      <c r="CF209" s="113"/>
      <c r="CG209" s="113"/>
      <c r="CH209" s="140">
        <f>SI!BZ209</f>
        <v>0</v>
      </c>
      <c r="CI209" s="108"/>
      <c r="CJ209" s="108"/>
      <c r="CK209" s="108"/>
      <c r="CL209" s="108"/>
      <c r="CM209" s="108"/>
      <c r="CN209" s="108"/>
      <c r="CO209" s="108"/>
      <c r="CP209" s="108"/>
      <c r="CQ209" s="108"/>
      <c r="CR209" s="108"/>
      <c r="CS209" s="108"/>
      <c r="CT209" s="108"/>
      <c r="CU209" s="108"/>
      <c r="CV209" s="108"/>
      <c r="CW209" s="108"/>
      <c r="CX209" s="108"/>
      <c r="CY209" s="108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</row>
    <row r="210" spans="1:253" x14ac:dyDescent="0.25">
      <c r="A210" s="33"/>
      <c r="AI210" s="60"/>
      <c r="AJ210" s="144" t="str">
        <f t="shared" si="31"/>
        <v>Riadok bude vidieť.</v>
      </c>
      <c r="AK210" s="145" t="s">
        <v>207</v>
      </c>
      <c r="BE210" s="86">
        <v>1</v>
      </c>
      <c r="BH210" s="51">
        <f t="shared" si="32"/>
        <v>1</v>
      </c>
      <c r="BI210" s="51">
        <f t="shared" si="30"/>
        <v>1</v>
      </c>
      <c r="CA210" s="113">
        <f>SI!BY210</f>
        <v>141</v>
      </c>
      <c r="CH210" s="140">
        <f>SI!BZ210</f>
        <v>0</v>
      </c>
    </row>
    <row r="211" spans="1:253" x14ac:dyDescent="0.25">
      <c r="A211" s="33"/>
      <c r="B211" s="20" t="str">
        <f>+IF($G$27&lt;&gt;"",IF(INT(SQRT((CODE(MID($G$27,1,1)))))*(IF(SI!EE275="",1,SI!EE275))+LEN(SI!J13)=CA211,"Účtovné metódy a všeobecné účtovné zásady","NEPOVOLENÉ POUŽITIE!"),"NEPOVOLENÉ POUŽITIE!")</f>
        <v>Účtovné metódy a všeobecné účtovné zásady</v>
      </c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1224" t="s">
        <v>572</v>
      </c>
      <c r="Q211" s="1224"/>
      <c r="R211" s="1224"/>
      <c r="S211" s="20" t="s">
        <v>188</v>
      </c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62" t="s">
        <v>168</v>
      </c>
      <c r="AJ211" s="144" t="str">
        <f t="shared" si="31"/>
        <v>Riadok bude vidieť.</v>
      </c>
      <c r="AK211" s="145" t="s">
        <v>207</v>
      </c>
      <c r="BE211" s="86">
        <v>1</v>
      </c>
      <c r="BH211" s="51">
        <f t="shared" si="32"/>
        <v>1</v>
      </c>
      <c r="BI211" s="51">
        <f t="shared" si="30"/>
        <v>1</v>
      </c>
      <c r="CA211" s="113">
        <f>SI!BY211</f>
        <v>11</v>
      </c>
      <c r="CH211" s="140">
        <f>SI!BZ211</f>
        <v>0</v>
      </c>
    </row>
    <row r="212" spans="1:253" x14ac:dyDescent="0.25">
      <c r="A212" s="33"/>
      <c r="B212" s="2" t="str">
        <f>+IF(P211="neboli","Výnimky v konzistentnosti účtovania sú uvedené v tabuľke:","")</f>
        <v/>
      </c>
      <c r="AI212" s="59"/>
      <c r="AJ212" s="144" t="str">
        <f t="shared" si="31"/>
        <v>Riadok bude vidieť.</v>
      </c>
      <c r="AK212" s="145" t="s">
        <v>207</v>
      </c>
      <c r="BE212" s="86">
        <v>1</v>
      </c>
      <c r="BH212" s="51">
        <f t="shared" si="32"/>
        <v>1</v>
      </c>
      <c r="BI212" s="51">
        <f t="shared" si="30"/>
        <v>1</v>
      </c>
      <c r="CA212" s="113">
        <f>SI!BY212</f>
        <v>4</v>
      </c>
      <c r="CH212" s="140">
        <f>SI!BZ212</f>
        <v>0</v>
      </c>
    </row>
    <row r="213" spans="1:253" s="36" customFormat="1" hidden="1" x14ac:dyDescent="0.25">
      <c r="A213" s="3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60"/>
      <c r="AJ213" s="144" t="str">
        <f t="shared" si="31"/>
        <v>Riadok bude skrytý.</v>
      </c>
      <c r="AK213" s="145" t="s">
        <v>207</v>
      </c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51">
        <f>+IF(P211="boli",0,1)</f>
        <v>0</v>
      </c>
      <c r="BF213" s="51"/>
      <c r="BG213" s="51"/>
      <c r="BH213" s="51">
        <f t="shared" si="32"/>
        <v>1</v>
      </c>
      <c r="BI213" s="51">
        <f t="shared" si="30"/>
        <v>0</v>
      </c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108"/>
      <c r="BY213" s="108"/>
      <c r="BZ213" s="108"/>
      <c r="CA213" s="113">
        <f>SI!BY213</f>
        <v>185</v>
      </c>
      <c r="CB213" s="113"/>
      <c r="CC213" s="113"/>
      <c r="CD213" s="113"/>
      <c r="CE213" s="113"/>
      <c r="CF213" s="113"/>
      <c r="CG213" s="113"/>
      <c r="CH213" s="140">
        <f>SI!BZ213</f>
        <v>0</v>
      </c>
      <c r="CI213" s="108"/>
      <c r="CJ213" s="108"/>
      <c r="CK213" s="108"/>
      <c r="CL213" s="108"/>
      <c r="CM213" s="108"/>
      <c r="CN213" s="108"/>
      <c r="CO213" s="108"/>
      <c r="CP213" s="108"/>
      <c r="CQ213" s="108"/>
      <c r="CR213" s="108"/>
      <c r="CS213" s="108"/>
      <c r="CT213" s="108"/>
      <c r="CU213" s="108"/>
      <c r="CV213" s="108"/>
      <c r="CW213" s="108"/>
      <c r="CX213" s="108"/>
      <c r="CY213" s="108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</row>
    <row r="214" spans="1:253" s="36" customFormat="1" ht="36" hidden="1" customHeight="1" x14ac:dyDescent="0.25">
      <c r="A214" s="33"/>
      <c r="B214" s="1310" t="s">
        <v>171</v>
      </c>
      <c r="C214" s="1311"/>
      <c r="D214" s="1311"/>
      <c r="E214" s="1311"/>
      <c r="F214" s="1311"/>
      <c r="G214" s="1311"/>
      <c r="H214" s="1311"/>
      <c r="I214" s="1311"/>
      <c r="J214" s="1311"/>
      <c r="K214" s="1311"/>
      <c r="L214" s="1312"/>
      <c r="M214" s="1310" t="s">
        <v>172</v>
      </c>
      <c r="N214" s="1311"/>
      <c r="O214" s="1311"/>
      <c r="P214" s="1311"/>
      <c r="Q214" s="1311"/>
      <c r="R214" s="1311"/>
      <c r="S214" s="1311"/>
      <c r="T214" s="1311"/>
      <c r="U214" s="1311"/>
      <c r="V214" s="1311"/>
      <c r="W214" s="1312"/>
      <c r="X214" s="1313" t="s">
        <v>467</v>
      </c>
      <c r="Y214" s="1314"/>
      <c r="Z214" s="1314"/>
      <c r="AA214" s="1314"/>
      <c r="AB214" s="1314"/>
      <c r="AC214" s="1314"/>
      <c r="AD214" s="1314"/>
      <c r="AE214" s="1314"/>
      <c r="AF214" s="1314"/>
      <c r="AG214" s="1314"/>
      <c r="AH214" s="1315"/>
      <c r="AI214" s="63"/>
      <c r="AJ214" s="144" t="str">
        <f t="shared" si="31"/>
        <v>Riadok bude skrytý.</v>
      </c>
      <c r="AK214" s="145" t="s">
        <v>207</v>
      </c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55">
        <f t="shared" ref="BE214:BE224" si="33">+IF($P$211="boli",0,1)</f>
        <v>0</v>
      </c>
      <c r="BF214" s="51"/>
      <c r="BG214" s="51"/>
      <c r="BH214" s="51">
        <f t="shared" si="32"/>
        <v>1</v>
      </c>
      <c r="BI214" s="51">
        <f t="shared" si="30"/>
        <v>0</v>
      </c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108"/>
      <c r="BY214" s="108"/>
      <c r="BZ214" s="108"/>
      <c r="CA214" s="113">
        <f>SI!BY214</f>
        <v>170</v>
      </c>
      <c r="CB214" s="113"/>
      <c r="CC214" s="113"/>
      <c r="CD214" s="113"/>
      <c r="CE214" s="113"/>
      <c r="CF214" s="113"/>
      <c r="CG214" s="113"/>
      <c r="CH214" s="140">
        <f>SI!BZ214</f>
        <v>0</v>
      </c>
      <c r="CI214" s="108"/>
      <c r="CJ214" s="108"/>
      <c r="CK214" s="108"/>
      <c r="CL214" s="108"/>
      <c r="CM214" s="108"/>
      <c r="CN214" s="108"/>
      <c r="CO214" s="108"/>
      <c r="CP214" s="108"/>
      <c r="CQ214" s="108"/>
      <c r="CR214" s="108"/>
      <c r="CS214" s="108"/>
      <c r="CT214" s="108"/>
      <c r="CU214" s="108"/>
      <c r="CV214" s="108"/>
      <c r="CW214" s="108"/>
      <c r="CX214" s="108"/>
      <c r="CY214" s="108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</row>
    <row r="215" spans="1:253" s="36" customFormat="1" hidden="1" x14ac:dyDescent="0.25">
      <c r="A215" s="33"/>
      <c r="B215" s="765" t="s">
        <v>173</v>
      </c>
      <c r="C215" s="766"/>
      <c r="D215" s="766"/>
      <c r="E215" s="766"/>
      <c r="F215" s="766"/>
      <c r="G215" s="766"/>
      <c r="H215" s="766"/>
      <c r="I215" s="766"/>
      <c r="J215" s="766"/>
      <c r="K215" s="766"/>
      <c r="L215" s="767"/>
      <c r="M215" s="765" t="s">
        <v>174</v>
      </c>
      <c r="N215" s="766"/>
      <c r="O215" s="766"/>
      <c r="P215" s="766"/>
      <c r="Q215" s="766"/>
      <c r="R215" s="766"/>
      <c r="S215" s="766"/>
      <c r="T215" s="766"/>
      <c r="U215" s="766"/>
      <c r="V215" s="766"/>
      <c r="W215" s="767"/>
      <c r="X215" s="765" t="s">
        <v>175</v>
      </c>
      <c r="Y215" s="766"/>
      <c r="Z215" s="766"/>
      <c r="AA215" s="766"/>
      <c r="AB215" s="766"/>
      <c r="AC215" s="766"/>
      <c r="AD215" s="766"/>
      <c r="AE215" s="766"/>
      <c r="AF215" s="766"/>
      <c r="AG215" s="766"/>
      <c r="AH215" s="767"/>
      <c r="AI215" s="63"/>
      <c r="AJ215" s="144" t="str">
        <f t="shared" si="31"/>
        <v>Riadok bude skrytý.</v>
      </c>
      <c r="AK215" s="145" t="s">
        <v>207</v>
      </c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55">
        <f t="shared" si="33"/>
        <v>0</v>
      </c>
      <c r="BF215" s="51"/>
      <c r="BG215" s="51"/>
      <c r="BH215" s="51">
        <f t="shared" si="32"/>
        <v>1</v>
      </c>
      <c r="BI215" s="51">
        <f t="shared" si="30"/>
        <v>0</v>
      </c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108"/>
      <c r="BY215" s="108"/>
      <c r="BZ215" s="108"/>
      <c r="CA215" s="113">
        <f>SI!BY215</f>
        <v>192</v>
      </c>
      <c r="CB215" s="113"/>
      <c r="CC215" s="113"/>
      <c r="CD215" s="113"/>
      <c r="CE215" s="113"/>
      <c r="CF215" s="113"/>
      <c r="CG215" s="113"/>
      <c r="CH215" s="140">
        <f>SI!BZ215</f>
        <v>0</v>
      </c>
      <c r="CI215" s="108"/>
      <c r="CJ215" s="108"/>
      <c r="CK215" s="108"/>
      <c r="CL215" s="108"/>
      <c r="CM215" s="108"/>
      <c r="CN215" s="108"/>
      <c r="CO215" s="108"/>
      <c r="CP215" s="108"/>
      <c r="CQ215" s="108"/>
      <c r="CR215" s="108"/>
      <c r="CS215" s="108"/>
      <c r="CT215" s="108"/>
      <c r="CU215" s="108"/>
      <c r="CV215" s="108"/>
      <c r="CW215" s="108"/>
      <c r="CX215" s="108"/>
      <c r="CY215" s="108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</row>
    <row r="216" spans="1:253" s="36" customFormat="1" hidden="1" x14ac:dyDescent="0.25">
      <c r="A216" s="33"/>
      <c r="B216" s="457"/>
      <c r="C216" s="458"/>
      <c r="D216" s="458"/>
      <c r="E216" s="458"/>
      <c r="F216" s="458"/>
      <c r="G216" s="458"/>
      <c r="H216" s="458"/>
      <c r="I216" s="458"/>
      <c r="J216" s="458"/>
      <c r="K216" s="458"/>
      <c r="L216" s="459"/>
      <c r="M216" s="457"/>
      <c r="N216" s="458"/>
      <c r="O216" s="458"/>
      <c r="P216" s="458"/>
      <c r="Q216" s="458"/>
      <c r="R216" s="458"/>
      <c r="S216" s="458"/>
      <c r="T216" s="458"/>
      <c r="U216" s="458"/>
      <c r="V216" s="458"/>
      <c r="W216" s="459"/>
      <c r="X216" s="457"/>
      <c r="Y216" s="458"/>
      <c r="Z216" s="458"/>
      <c r="AA216" s="458"/>
      <c r="AB216" s="458"/>
      <c r="AC216" s="458"/>
      <c r="AD216" s="458"/>
      <c r="AE216" s="458"/>
      <c r="AF216" s="458"/>
      <c r="AG216" s="458"/>
      <c r="AH216" s="459"/>
      <c r="AI216" s="63"/>
      <c r="AJ216" s="144" t="str">
        <f t="shared" si="31"/>
        <v>Riadok bude skrytý.</v>
      </c>
      <c r="AK216" s="145" t="s">
        <v>207</v>
      </c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55">
        <f t="shared" si="33"/>
        <v>0</v>
      </c>
      <c r="BF216" s="51">
        <f t="shared" ref="BF216:BF223" si="34">+IF(B216="",0,1)</f>
        <v>0</v>
      </c>
      <c r="BG216" s="51"/>
      <c r="BH216" s="51">
        <f t="shared" si="32"/>
        <v>1</v>
      </c>
      <c r="BI216" s="89">
        <f t="shared" ref="BI216:BI224" si="35">+IF(BE216*BF216=0,0,IF(BH216=0,0,1))</f>
        <v>0</v>
      </c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108"/>
      <c r="BY216" s="108"/>
      <c r="BZ216" s="108"/>
      <c r="CA216" s="113">
        <f>SI!BY216</f>
        <v>113</v>
      </c>
      <c r="CB216" s="113"/>
      <c r="CC216" s="113"/>
      <c r="CD216" s="113"/>
      <c r="CE216" s="113"/>
      <c r="CF216" s="113"/>
      <c r="CG216" s="113"/>
      <c r="CH216" s="140">
        <f>SI!BZ216</f>
        <v>0</v>
      </c>
      <c r="CI216" s="108"/>
      <c r="CJ216" s="108"/>
      <c r="CK216" s="108"/>
      <c r="CL216" s="108"/>
      <c r="CM216" s="108"/>
      <c r="CN216" s="108"/>
      <c r="CO216" s="108"/>
      <c r="CP216" s="108"/>
      <c r="CQ216" s="108"/>
      <c r="CR216" s="108"/>
      <c r="CS216" s="108"/>
      <c r="CT216" s="108"/>
      <c r="CU216" s="108"/>
      <c r="CV216" s="108"/>
      <c r="CW216" s="108"/>
      <c r="CX216" s="108"/>
      <c r="CY216" s="108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</row>
    <row r="217" spans="1:253" s="36" customFormat="1" hidden="1" x14ac:dyDescent="0.25">
      <c r="A217" s="33"/>
      <c r="B217" s="457"/>
      <c r="C217" s="458"/>
      <c r="D217" s="458"/>
      <c r="E217" s="458"/>
      <c r="F217" s="458"/>
      <c r="G217" s="458"/>
      <c r="H217" s="458"/>
      <c r="I217" s="458"/>
      <c r="J217" s="458"/>
      <c r="K217" s="458"/>
      <c r="L217" s="459"/>
      <c r="M217" s="457"/>
      <c r="N217" s="458"/>
      <c r="O217" s="458"/>
      <c r="P217" s="458"/>
      <c r="Q217" s="458"/>
      <c r="R217" s="458"/>
      <c r="S217" s="458"/>
      <c r="T217" s="458"/>
      <c r="U217" s="458"/>
      <c r="V217" s="458"/>
      <c r="W217" s="459"/>
      <c r="X217" s="457"/>
      <c r="Y217" s="458"/>
      <c r="Z217" s="458"/>
      <c r="AA217" s="458"/>
      <c r="AB217" s="458"/>
      <c r="AC217" s="458"/>
      <c r="AD217" s="458"/>
      <c r="AE217" s="458"/>
      <c r="AF217" s="458"/>
      <c r="AG217" s="458"/>
      <c r="AH217" s="459"/>
      <c r="AI217" s="63"/>
      <c r="AJ217" s="144" t="str">
        <f t="shared" si="31"/>
        <v>Riadok bude skrytý.</v>
      </c>
      <c r="AK217" s="145" t="s">
        <v>207</v>
      </c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55">
        <f t="shared" si="33"/>
        <v>0</v>
      </c>
      <c r="BF217" s="51">
        <f t="shared" si="34"/>
        <v>0</v>
      </c>
      <c r="BG217" s="51"/>
      <c r="BH217" s="51">
        <f t="shared" si="32"/>
        <v>1</v>
      </c>
      <c r="BI217" s="89">
        <f t="shared" si="35"/>
        <v>0</v>
      </c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108"/>
      <c r="BY217" s="108"/>
      <c r="BZ217" s="108"/>
      <c r="CA217" s="113">
        <f>SI!BY217</f>
        <v>1082</v>
      </c>
      <c r="CB217" s="113"/>
      <c r="CC217" s="113"/>
      <c r="CD217" s="113"/>
      <c r="CE217" s="113"/>
      <c r="CF217" s="113"/>
      <c r="CG217" s="113"/>
      <c r="CH217" s="140">
        <f>SI!BZ217</f>
        <v>0</v>
      </c>
      <c r="CI217" s="108"/>
      <c r="CJ217" s="108"/>
      <c r="CK217" s="108"/>
      <c r="CL217" s="108"/>
      <c r="CM217" s="108"/>
      <c r="CN217" s="108"/>
      <c r="CO217" s="108"/>
      <c r="CP217" s="108"/>
      <c r="CQ217" s="108"/>
      <c r="CR217" s="108"/>
      <c r="CS217" s="108"/>
      <c r="CT217" s="108"/>
      <c r="CU217" s="108"/>
      <c r="CV217" s="108"/>
      <c r="CW217" s="108"/>
      <c r="CX217" s="108"/>
      <c r="CY217" s="108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</row>
    <row r="218" spans="1:253" s="36" customFormat="1" hidden="1" x14ac:dyDescent="0.25">
      <c r="A218" s="33"/>
      <c r="B218" s="457"/>
      <c r="C218" s="458"/>
      <c r="D218" s="458"/>
      <c r="E218" s="458"/>
      <c r="F218" s="458"/>
      <c r="G218" s="458"/>
      <c r="H218" s="458"/>
      <c r="I218" s="458"/>
      <c r="J218" s="458"/>
      <c r="K218" s="458"/>
      <c r="L218" s="459"/>
      <c r="M218" s="457"/>
      <c r="N218" s="458"/>
      <c r="O218" s="458"/>
      <c r="P218" s="458"/>
      <c r="Q218" s="458"/>
      <c r="R218" s="458"/>
      <c r="S218" s="458"/>
      <c r="T218" s="458"/>
      <c r="U218" s="458"/>
      <c r="V218" s="458"/>
      <c r="W218" s="459"/>
      <c r="X218" s="457"/>
      <c r="Y218" s="458"/>
      <c r="Z218" s="458"/>
      <c r="AA218" s="458"/>
      <c r="AB218" s="458"/>
      <c r="AC218" s="458"/>
      <c r="AD218" s="458"/>
      <c r="AE218" s="458"/>
      <c r="AF218" s="458"/>
      <c r="AG218" s="458"/>
      <c r="AH218" s="459"/>
      <c r="AI218" s="63"/>
      <c r="AJ218" s="144" t="str">
        <f t="shared" si="31"/>
        <v>Riadok bude skrytý.</v>
      </c>
      <c r="AK218" s="145" t="s">
        <v>207</v>
      </c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55">
        <f t="shared" si="33"/>
        <v>0</v>
      </c>
      <c r="BF218" s="51">
        <f t="shared" si="34"/>
        <v>0</v>
      </c>
      <c r="BG218" s="51"/>
      <c r="BH218" s="51">
        <f t="shared" si="32"/>
        <v>1</v>
      </c>
      <c r="BI218" s="89">
        <f t="shared" si="35"/>
        <v>0</v>
      </c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108"/>
      <c r="BY218" s="108"/>
      <c r="BZ218" s="108"/>
      <c r="CA218" s="113">
        <f>SI!BY218</f>
        <v>168</v>
      </c>
      <c r="CB218" s="113"/>
      <c r="CC218" s="113"/>
      <c r="CD218" s="113"/>
      <c r="CE218" s="113"/>
      <c r="CF218" s="113"/>
      <c r="CG218" s="113"/>
      <c r="CH218" s="140">
        <f>SI!BZ218</f>
        <v>0</v>
      </c>
      <c r="CI218" s="108"/>
      <c r="CJ218" s="108"/>
      <c r="CK218" s="108"/>
      <c r="CL218" s="108"/>
      <c r="CM218" s="108"/>
      <c r="CN218" s="108"/>
      <c r="CO218" s="108"/>
      <c r="CP218" s="108"/>
      <c r="CQ218" s="108"/>
      <c r="CR218" s="108"/>
      <c r="CS218" s="108"/>
      <c r="CT218" s="108"/>
      <c r="CU218" s="108"/>
      <c r="CV218" s="108"/>
      <c r="CW218" s="108"/>
      <c r="CX218" s="108"/>
      <c r="CY218" s="108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</row>
    <row r="219" spans="1:253" s="36" customFormat="1" hidden="1" x14ac:dyDescent="0.25">
      <c r="A219" s="33"/>
      <c r="B219" s="457"/>
      <c r="C219" s="458"/>
      <c r="D219" s="458"/>
      <c r="E219" s="458"/>
      <c r="F219" s="458"/>
      <c r="G219" s="458"/>
      <c r="H219" s="458"/>
      <c r="I219" s="458"/>
      <c r="J219" s="458"/>
      <c r="K219" s="458"/>
      <c r="L219" s="459"/>
      <c r="M219" s="457"/>
      <c r="N219" s="458"/>
      <c r="O219" s="458"/>
      <c r="P219" s="458"/>
      <c r="Q219" s="458"/>
      <c r="R219" s="458"/>
      <c r="S219" s="458"/>
      <c r="T219" s="458"/>
      <c r="U219" s="458"/>
      <c r="V219" s="458"/>
      <c r="W219" s="459"/>
      <c r="X219" s="457"/>
      <c r="Y219" s="458"/>
      <c r="Z219" s="458"/>
      <c r="AA219" s="458"/>
      <c r="AB219" s="458"/>
      <c r="AC219" s="458"/>
      <c r="AD219" s="458"/>
      <c r="AE219" s="458"/>
      <c r="AF219" s="458"/>
      <c r="AG219" s="458"/>
      <c r="AH219" s="459"/>
      <c r="AI219" s="63"/>
      <c r="AJ219" s="144" t="str">
        <f t="shared" si="31"/>
        <v>Riadok bude skrytý.</v>
      </c>
      <c r="AK219" s="145" t="s">
        <v>207</v>
      </c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55">
        <f t="shared" si="33"/>
        <v>0</v>
      </c>
      <c r="BF219" s="51">
        <f t="shared" si="34"/>
        <v>0</v>
      </c>
      <c r="BG219" s="51"/>
      <c r="BH219" s="51">
        <f t="shared" si="32"/>
        <v>1</v>
      </c>
      <c r="BI219" s="89">
        <f t="shared" si="35"/>
        <v>0</v>
      </c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108"/>
      <c r="BY219" s="108"/>
      <c r="BZ219" s="108"/>
      <c r="CA219" s="113">
        <f>SI!BY219</f>
        <v>535</v>
      </c>
      <c r="CB219" s="113"/>
      <c r="CC219" s="113"/>
      <c r="CD219" s="113"/>
      <c r="CE219" s="113"/>
      <c r="CF219" s="113"/>
      <c r="CG219" s="113"/>
      <c r="CH219" s="140">
        <f>SI!BZ219</f>
        <v>0</v>
      </c>
      <c r="CI219" s="108"/>
      <c r="CJ219" s="108"/>
      <c r="CK219" s="108"/>
      <c r="CL219" s="108"/>
      <c r="CM219" s="108"/>
      <c r="CN219" s="108"/>
      <c r="CO219" s="108"/>
      <c r="CP219" s="108"/>
      <c r="CQ219" s="108"/>
      <c r="CR219" s="108"/>
      <c r="CS219" s="108"/>
      <c r="CT219" s="108"/>
      <c r="CU219" s="108"/>
      <c r="CV219" s="108"/>
      <c r="CW219" s="108"/>
      <c r="CX219" s="108"/>
      <c r="CY219" s="108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</row>
    <row r="220" spans="1:253" s="36" customFormat="1" hidden="1" x14ac:dyDescent="0.25">
      <c r="A220" s="33"/>
      <c r="B220" s="457"/>
      <c r="C220" s="458"/>
      <c r="D220" s="458"/>
      <c r="E220" s="458"/>
      <c r="F220" s="458"/>
      <c r="G220" s="458"/>
      <c r="H220" s="458"/>
      <c r="I220" s="458"/>
      <c r="J220" s="458"/>
      <c r="K220" s="458"/>
      <c r="L220" s="459"/>
      <c r="M220" s="457"/>
      <c r="N220" s="458"/>
      <c r="O220" s="458"/>
      <c r="P220" s="458"/>
      <c r="Q220" s="458"/>
      <c r="R220" s="458"/>
      <c r="S220" s="458"/>
      <c r="T220" s="458"/>
      <c r="U220" s="458"/>
      <c r="V220" s="458"/>
      <c r="W220" s="459"/>
      <c r="X220" s="457"/>
      <c r="Y220" s="458"/>
      <c r="Z220" s="458"/>
      <c r="AA220" s="458"/>
      <c r="AB220" s="458"/>
      <c r="AC220" s="458"/>
      <c r="AD220" s="458"/>
      <c r="AE220" s="458"/>
      <c r="AF220" s="458"/>
      <c r="AG220" s="458"/>
      <c r="AH220" s="459"/>
      <c r="AI220" s="63"/>
      <c r="AJ220" s="144" t="str">
        <f t="shared" si="31"/>
        <v>Riadok bude skrytý.</v>
      </c>
      <c r="AK220" s="145" t="s">
        <v>207</v>
      </c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55">
        <f t="shared" si="33"/>
        <v>0</v>
      </c>
      <c r="BF220" s="51">
        <f t="shared" si="34"/>
        <v>0</v>
      </c>
      <c r="BG220" s="51"/>
      <c r="BH220" s="51">
        <f t="shared" si="32"/>
        <v>1</v>
      </c>
      <c r="BI220" s="89">
        <f t="shared" si="35"/>
        <v>0</v>
      </c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108"/>
      <c r="BY220" s="108"/>
      <c r="BZ220" s="108"/>
      <c r="CA220" s="113">
        <f>SI!BY220</f>
        <v>178</v>
      </c>
      <c r="CB220" s="113"/>
      <c r="CC220" s="113"/>
      <c r="CD220" s="113"/>
      <c r="CE220" s="113"/>
      <c r="CF220" s="113"/>
      <c r="CG220" s="113"/>
      <c r="CH220" s="140">
        <f>SI!BZ220</f>
        <v>0</v>
      </c>
      <c r="CI220" s="108"/>
      <c r="CJ220" s="108"/>
      <c r="CK220" s="108"/>
      <c r="CL220" s="108"/>
      <c r="CM220" s="108"/>
      <c r="CN220" s="108"/>
      <c r="CO220" s="108"/>
      <c r="CP220" s="108"/>
      <c r="CQ220" s="108"/>
      <c r="CR220" s="108"/>
      <c r="CS220" s="108"/>
      <c r="CT220" s="108"/>
      <c r="CU220" s="108"/>
      <c r="CV220" s="108"/>
      <c r="CW220" s="108"/>
      <c r="CX220" s="108"/>
      <c r="CY220" s="108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</row>
    <row r="221" spans="1:253" s="36" customFormat="1" hidden="1" x14ac:dyDescent="0.25">
      <c r="A221" s="33"/>
      <c r="B221" s="457"/>
      <c r="C221" s="458"/>
      <c r="D221" s="458"/>
      <c r="E221" s="458"/>
      <c r="F221" s="458"/>
      <c r="G221" s="458"/>
      <c r="H221" s="458"/>
      <c r="I221" s="458"/>
      <c r="J221" s="458"/>
      <c r="K221" s="458"/>
      <c r="L221" s="459"/>
      <c r="M221" s="457"/>
      <c r="N221" s="458"/>
      <c r="O221" s="458"/>
      <c r="P221" s="458"/>
      <c r="Q221" s="458"/>
      <c r="R221" s="458"/>
      <c r="S221" s="458"/>
      <c r="T221" s="458"/>
      <c r="U221" s="458"/>
      <c r="V221" s="458"/>
      <c r="W221" s="459"/>
      <c r="X221" s="457"/>
      <c r="Y221" s="458"/>
      <c r="Z221" s="458"/>
      <c r="AA221" s="458"/>
      <c r="AB221" s="458"/>
      <c r="AC221" s="458"/>
      <c r="AD221" s="458"/>
      <c r="AE221" s="458"/>
      <c r="AF221" s="458"/>
      <c r="AG221" s="458"/>
      <c r="AH221" s="459"/>
      <c r="AI221" s="63"/>
      <c r="AJ221" s="144" t="str">
        <f t="shared" si="31"/>
        <v>Riadok bude skrytý.</v>
      </c>
      <c r="AK221" s="145" t="s">
        <v>207</v>
      </c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55">
        <f t="shared" si="33"/>
        <v>0</v>
      </c>
      <c r="BF221" s="51">
        <f t="shared" si="34"/>
        <v>0</v>
      </c>
      <c r="BG221" s="51"/>
      <c r="BH221" s="51">
        <f t="shared" si="32"/>
        <v>1</v>
      </c>
      <c r="BI221" s="89">
        <f t="shared" si="35"/>
        <v>0</v>
      </c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108"/>
      <c r="BY221" s="108"/>
      <c r="BZ221" s="108"/>
      <c r="CA221" s="113">
        <f>SI!BY221</f>
        <v>335</v>
      </c>
      <c r="CB221" s="113"/>
      <c r="CC221" s="113"/>
      <c r="CD221" s="113"/>
      <c r="CE221" s="113"/>
      <c r="CF221" s="113"/>
      <c r="CG221" s="113"/>
      <c r="CH221" s="140">
        <f>SI!BZ221</f>
        <v>0</v>
      </c>
      <c r="CI221" s="108"/>
      <c r="CJ221" s="108"/>
      <c r="CK221" s="108"/>
      <c r="CL221" s="108"/>
      <c r="CM221" s="108"/>
      <c r="CN221" s="108"/>
      <c r="CO221" s="108"/>
      <c r="CP221" s="108"/>
      <c r="CQ221" s="108"/>
      <c r="CR221" s="108"/>
      <c r="CS221" s="108"/>
      <c r="CT221" s="108"/>
      <c r="CU221" s="108"/>
      <c r="CV221" s="108"/>
      <c r="CW221" s="108"/>
      <c r="CX221" s="108"/>
      <c r="CY221" s="108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</row>
    <row r="222" spans="1:253" s="36" customFormat="1" hidden="1" x14ac:dyDescent="0.25">
      <c r="A222" s="33"/>
      <c r="B222" s="756"/>
      <c r="C222" s="757"/>
      <c r="D222" s="757"/>
      <c r="E222" s="757"/>
      <c r="F222" s="757"/>
      <c r="G222" s="757"/>
      <c r="H222" s="757"/>
      <c r="I222" s="757"/>
      <c r="J222" s="757"/>
      <c r="K222" s="757"/>
      <c r="L222" s="758"/>
      <c r="M222" s="756"/>
      <c r="N222" s="757"/>
      <c r="O222" s="757"/>
      <c r="P222" s="757"/>
      <c r="Q222" s="757"/>
      <c r="R222" s="757"/>
      <c r="S222" s="757"/>
      <c r="T222" s="757"/>
      <c r="U222" s="757"/>
      <c r="V222" s="757"/>
      <c r="W222" s="758"/>
      <c r="X222" s="756"/>
      <c r="Y222" s="757"/>
      <c r="Z222" s="757"/>
      <c r="AA222" s="757"/>
      <c r="AB222" s="757"/>
      <c r="AC222" s="757"/>
      <c r="AD222" s="757"/>
      <c r="AE222" s="757"/>
      <c r="AF222" s="757"/>
      <c r="AG222" s="757"/>
      <c r="AH222" s="758"/>
      <c r="AI222" s="63"/>
      <c r="AJ222" s="144" t="str">
        <f t="shared" si="31"/>
        <v>Riadok bude skrytý.</v>
      </c>
      <c r="AK222" s="145" t="s">
        <v>207</v>
      </c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55">
        <f t="shared" si="33"/>
        <v>0</v>
      </c>
      <c r="BF222" s="51">
        <f t="shared" si="34"/>
        <v>0</v>
      </c>
      <c r="BG222" s="51"/>
      <c r="BH222" s="51">
        <f t="shared" si="32"/>
        <v>1</v>
      </c>
      <c r="BI222" s="89">
        <f t="shared" si="35"/>
        <v>0</v>
      </c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108"/>
      <c r="BY222" s="108"/>
      <c r="BZ222" s="108"/>
      <c r="CA222" s="113">
        <f>SI!BY222</f>
        <v>105</v>
      </c>
      <c r="CB222" s="113"/>
      <c r="CC222" s="113"/>
      <c r="CD222" s="113"/>
      <c r="CE222" s="113"/>
      <c r="CF222" s="113"/>
      <c r="CG222" s="113"/>
      <c r="CH222" s="140">
        <f>SI!BZ222</f>
        <v>0</v>
      </c>
      <c r="CI222" s="108"/>
      <c r="CJ222" s="108"/>
      <c r="CK222" s="108"/>
      <c r="CL222" s="108"/>
      <c r="CM222" s="108"/>
      <c r="CN222" s="108"/>
      <c r="CO222" s="108"/>
      <c r="CP222" s="108"/>
      <c r="CQ222" s="108"/>
      <c r="CR222" s="108"/>
      <c r="CS222" s="108"/>
      <c r="CT222" s="108"/>
      <c r="CU222" s="108"/>
      <c r="CV222" s="108"/>
      <c r="CW222" s="108"/>
      <c r="CX222" s="108"/>
      <c r="CY222" s="108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</row>
    <row r="223" spans="1:253" s="36" customFormat="1" hidden="1" x14ac:dyDescent="0.25">
      <c r="A223" s="33"/>
      <c r="B223" s="457"/>
      <c r="C223" s="458"/>
      <c r="D223" s="458"/>
      <c r="E223" s="458"/>
      <c r="F223" s="458"/>
      <c r="G223" s="458"/>
      <c r="H223" s="458"/>
      <c r="I223" s="458"/>
      <c r="J223" s="458"/>
      <c r="K223" s="458"/>
      <c r="L223" s="459"/>
      <c r="M223" s="457"/>
      <c r="N223" s="458"/>
      <c r="O223" s="458"/>
      <c r="P223" s="458"/>
      <c r="Q223" s="458"/>
      <c r="R223" s="458"/>
      <c r="S223" s="458"/>
      <c r="T223" s="458"/>
      <c r="U223" s="458"/>
      <c r="V223" s="458"/>
      <c r="W223" s="459"/>
      <c r="X223" s="457"/>
      <c r="Y223" s="458"/>
      <c r="Z223" s="458"/>
      <c r="AA223" s="458"/>
      <c r="AB223" s="458"/>
      <c r="AC223" s="458"/>
      <c r="AD223" s="458"/>
      <c r="AE223" s="458"/>
      <c r="AF223" s="458"/>
      <c r="AG223" s="458"/>
      <c r="AH223" s="459"/>
      <c r="AI223" s="63"/>
      <c r="AJ223" s="144" t="str">
        <f t="shared" si="31"/>
        <v>Riadok bude skrytý.</v>
      </c>
      <c r="AK223" s="145" t="s">
        <v>207</v>
      </c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55">
        <f t="shared" si="33"/>
        <v>0</v>
      </c>
      <c r="BF223" s="51">
        <f t="shared" si="34"/>
        <v>0</v>
      </c>
      <c r="BG223" s="51"/>
      <c r="BH223" s="51">
        <f t="shared" si="32"/>
        <v>1</v>
      </c>
      <c r="BI223" s="89">
        <f t="shared" si="35"/>
        <v>0</v>
      </c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108"/>
      <c r="BY223" s="108"/>
      <c r="BZ223" s="108"/>
      <c r="CA223" s="113">
        <f>SI!BY223</f>
        <v>917</v>
      </c>
      <c r="CB223" s="113"/>
      <c r="CC223" s="113"/>
      <c r="CD223" s="113"/>
      <c r="CE223" s="113"/>
      <c r="CF223" s="113"/>
      <c r="CG223" s="113"/>
      <c r="CH223" s="140">
        <f>SI!BZ223</f>
        <v>0</v>
      </c>
      <c r="CI223" s="108"/>
      <c r="CJ223" s="108"/>
      <c r="CK223" s="108"/>
      <c r="CL223" s="108"/>
      <c r="CM223" s="108"/>
      <c r="CN223" s="108"/>
      <c r="CO223" s="108"/>
      <c r="CP223" s="108"/>
      <c r="CQ223" s="108"/>
      <c r="CR223" s="108"/>
      <c r="CS223" s="108"/>
      <c r="CT223" s="108"/>
      <c r="CU223" s="108"/>
      <c r="CV223" s="108"/>
      <c r="CW223" s="108"/>
      <c r="CX223" s="108"/>
      <c r="CY223" s="108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</row>
    <row r="224" spans="1:253" s="36" customFormat="1" hidden="1" x14ac:dyDescent="0.25">
      <c r="A224" s="33"/>
      <c r="B224" s="731"/>
      <c r="C224" s="732"/>
      <c r="D224" s="732"/>
      <c r="E224" s="732"/>
      <c r="F224" s="732"/>
      <c r="G224" s="732"/>
      <c r="H224" s="732"/>
      <c r="I224" s="732"/>
      <c r="J224" s="732"/>
      <c r="K224" s="732"/>
      <c r="L224" s="733"/>
      <c r="M224" s="731"/>
      <c r="N224" s="732"/>
      <c r="O224" s="732"/>
      <c r="P224" s="732"/>
      <c r="Q224" s="732"/>
      <c r="R224" s="732"/>
      <c r="S224" s="732"/>
      <c r="T224" s="732"/>
      <c r="U224" s="732"/>
      <c r="V224" s="732"/>
      <c r="W224" s="733"/>
      <c r="X224" s="731"/>
      <c r="Y224" s="732"/>
      <c r="Z224" s="732"/>
      <c r="AA224" s="732"/>
      <c r="AB224" s="732"/>
      <c r="AC224" s="732"/>
      <c r="AD224" s="732"/>
      <c r="AE224" s="732"/>
      <c r="AF224" s="732"/>
      <c r="AG224" s="732"/>
      <c r="AH224" s="733"/>
      <c r="AI224" s="63"/>
      <c r="AJ224" s="144" t="str">
        <f t="shared" si="31"/>
        <v>Riadok bude skrytý.</v>
      </c>
      <c r="AK224" s="145" t="s">
        <v>207</v>
      </c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55">
        <f t="shared" si="33"/>
        <v>0</v>
      </c>
      <c r="BF224" s="51">
        <f>+IF(B224="",1,1)</f>
        <v>1</v>
      </c>
      <c r="BG224" s="51"/>
      <c r="BH224" s="51">
        <f t="shared" si="32"/>
        <v>1</v>
      </c>
      <c r="BI224" s="89">
        <f t="shared" si="35"/>
        <v>0</v>
      </c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108"/>
      <c r="BY224" s="108"/>
      <c r="BZ224" s="108"/>
      <c r="CA224" s="113">
        <f>SI!BY224</f>
        <v>112</v>
      </c>
      <c r="CB224" s="113"/>
      <c r="CC224" s="113"/>
      <c r="CD224" s="113"/>
      <c r="CE224" s="113"/>
      <c r="CF224" s="113"/>
      <c r="CG224" s="113"/>
      <c r="CH224" s="140">
        <f>SI!BZ224</f>
        <v>0</v>
      </c>
      <c r="CI224" s="108"/>
      <c r="CJ224" s="108"/>
      <c r="CK224" s="108"/>
      <c r="CL224" s="108"/>
      <c r="CM224" s="108"/>
      <c r="CN224" s="108"/>
      <c r="CO224" s="108"/>
      <c r="CP224" s="108"/>
      <c r="CQ224" s="108"/>
      <c r="CR224" s="108"/>
      <c r="CS224" s="108"/>
      <c r="CT224" s="108"/>
      <c r="CU224" s="108"/>
      <c r="CV224" s="108"/>
      <c r="CW224" s="108"/>
      <c r="CX224" s="108"/>
      <c r="CY224" s="108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</row>
    <row r="225" spans="1:253" s="36" customFormat="1" hidden="1" x14ac:dyDescent="0.25">
      <c r="A225" s="33"/>
      <c r="B225" s="465"/>
      <c r="C225" s="465"/>
      <c r="D225" s="465"/>
      <c r="E225" s="465"/>
      <c r="F225" s="465"/>
      <c r="G225" s="465"/>
      <c r="H225" s="465"/>
      <c r="I225" s="465"/>
      <c r="J225" s="465"/>
      <c r="K225" s="465"/>
      <c r="L225" s="465"/>
      <c r="M225" s="465"/>
      <c r="N225" s="465"/>
      <c r="O225" s="465"/>
      <c r="P225" s="465"/>
      <c r="Q225" s="465"/>
      <c r="R225" s="465"/>
      <c r="S225" s="465"/>
      <c r="T225" s="465"/>
      <c r="U225" s="465"/>
      <c r="V225" s="465"/>
      <c r="W225" s="465"/>
      <c r="X225" s="465"/>
      <c r="Y225" s="465"/>
      <c r="Z225" s="465"/>
      <c r="AA225" s="465"/>
      <c r="AB225" s="465"/>
      <c r="AC225" s="465"/>
      <c r="AD225" s="465"/>
      <c r="AE225" s="465"/>
      <c r="AF225" s="465"/>
      <c r="AG225" s="465"/>
      <c r="AH225" s="465"/>
      <c r="AI225" s="63"/>
      <c r="AJ225" s="144" t="str">
        <f t="shared" si="31"/>
        <v>Riadok bude skrytý.</v>
      </c>
      <c r="AK225" s="145" t="s">
        <v>207</v>
      </c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51">
        <f>+IF(P211="boli",0,1)</f>
        <v>0</v>
      </c>
      <c r="BF225" s="51"/>
      <c r="BG225" s="51"/>
      <c r="BH225" s="51">
        <f t="shared" si="32"/>
        <v>1</v>
      </c>
      <c r="BI225" s="51">
        <f t="shared" si="30"/>
        <v>0</v>
      </c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108"/>
      <c r="BY225" s="108"/>
      <c r="BZ225" s="108"/>
      <c r="CA225" s="113">
        <f>SI!BY225</f>
        <v>837</v>
      </c>
      <c r="CB225" s="113"/>
      <c r="CC225" s="113"/>
      <c r="CD225" s="113"/>
      <c r="CE225" s="113"/>
      <c r="CF225" s="113"/>
      <c r="CG225" s="113"/>
      <c r="CH225" s="140">
        <f>SI!BZ225</f>
        <v>0</v>
      </c>
      <c r="CI225" s="108"/>
      <c r="CJ225" s="108"/>
      <c r="CK225" s="108"/>
      <c r="CL225" s="108"/>
      <c r="CM225" s="108"/>
      <c r="CN225" s="108"/>
      <c r="CO225" s="108"/>
      <c r="CP225" s="108"/>
      <c r="CQ225" s="108"/>
      <c r="CR225" s="108"/>
      <c r="CS225" s="108"/>
      <c r="CT225" s="108"/>
      <c r="CU225" s="108"/>
      <c r="CV225" s="108"/>
      <c r="CW225" s="108"/>
      <c r="CX225" s="108"/>
      <c r="CY225" s="108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</row>
    <row r="226" spans="1:253" x14ac:dyDescent="0.25">
      <c r="A226" s="33"/>
      <c r="B226" t="s">
        <v>217</v>
      </c>
      <c r="C226" s="461" t="str">
        <f>+IF($G$27&lt;&gt;"",IF(INT(SQRT((CODE(MID($G$27,1,1)))))*(IF(SI!EE290="",1,SI!EE290))+LEN(SI!J13)=CA226,"Ocenenie, odpisové plány DNM a DHM (obstaraného kúpou, vlastnou činnosťou, inak), zásady pre zohľadnenie zníženia hodnoty","NEPOVOLENÉ POUŽITIE!"),"NEPOVOLENÉ POUŽITIE!")</f>
        <v>Ocenenie, odpisové plány DNM a DHM (obstaraného kúpou, vlastnou činnosťou, inak), zásady pre zohľadnenie zníženia hodnoty</v>
      </c>
      <c r="D226" s="461"/>
      <c r="E226" s="461"/>
      <c r="F226" s="461"/>
      <c r="G226" s="461"/>
      <c r="H226" s="461"/>
      <c r="I226" s="461"/>
      <c r="J226" s="461"/>
      <c r="K226" s="461"/>
      <c r="L226" s="461"/>
      <c r="M226" s="461"/>
      <c r="N226" s="461"/>
      <c r="O226" s="461"/>
      <c r="P226" s="461"/>
      <c r="Q226" s="461"/>
      <c r="R226" s="461"/>
      <c r="S226" s="461"/>
      <c r="T226" s="461"/>
      <c r="U226" s="461"/>
      <c r="V226" s="461"/>
      <c r="W226" s="461"/>
      <c r="X226" s="461"/>
      <c r="Y226" s="461"/>
      <c r="Z226" s="461"/>
      <c r="AA226" s="461"/>
      <c r="AB226" s="461"/>
      <c r="AC226" s="461"/>
      <c r="AD226" s="461"/>
      <c r="AE226" s="461"/>
      <c r="AF226" s="461"/>
      <c r="AG226" s="461"/>
      <c r="AH226" s="461"/>
      <c r="AI226" s="62" t="s">
        <v>168</v>
      </c>
      <c r="AJ226" s="144" t="str">
        <f t="shared" si="31"/>
        <v>Riadok bude vidieť.</v>
      </c>
      <c r="AK226" s="145" t="s">
        <v>207</v>
      </c>
      <c r="BE226" s="86">
        <v>1</v>
      </c>
      <c r="BH226" s="51">
        <f t="shared" si="32"/>
        <v>1</v>
      </c>
      <c r="BI226" s="51">
        <f t="shared" si="30"/>
        <v>1</v>
      </c>
      <c r="CA226" s="113">
        <f>SI!BY226</f>
        <v>11</v>
      </c>
      <c r="CH226" s="140">
        <f>SI!BZ226</f>
        <v>0</v>
      </c>
    </row>
    <row r="227" spans="1:253" s="36" customFormat="1" x14ac:dyDescent="0.25">
      <c r="A227" s="33"/>
      <c r="B227" s="168" t="s">
        <v>23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63"/>
      <c r="AJ227" s="144" t="str">
        <f t="shared" si="31"/>
        <v>Riadok bude vidieť.</v>
      </c>
      <c r="AK227" s="145" t="s">
        <v>207</v>
      </c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51">
        <f t="shared" ref="BE227:BE246" si="36">+IF(B227="",0,1)</f>
        <v>1</v>
      </c>
      <c r="BF227" s="51"/>
      <c r="BG227" s="51"/>
      <c r="BH227" s="51">
        <f t="shared" si="32"/>
        <v>1</v>
      </c>
      <c r="BI227" s="51">
        <f t="shared" si="30"/>
        <v>1</v>
      </c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108"/>
      <c r="BY227" s="108"/>
      <c r="BZ227" s="108"/>
      <c r="CA227" s="113">
        <f>SI!BY227</f>
        <v>743</v>
      </c>
      <c r="CB227" s="113"/>
      <c r="CC227" s="113"/>
      <c r="CD227" s="113"/>
      <c r="CE227" s="113"/>
      <c r="CF227" s="113"/>
      <c r="CG227" s="113"/>
      <c r="CH227" s="140">
        <f>SI!BZ227</f>
        <v>0</v>
      </c>
      <c r="CI227" s="108"/>
      <c r="CJ227" s="108"/>
      <c r="CK227" s="108"/>
      <c r="CL227" s="108"/>
      <c r="CM227" s="108"/>
      <c r="CN227" s="108"/>
      <c r="CO227" s="108"/>
      <c r="CP227" s="108"/>
      <c r="CQ227" s="108"/>
      <c r="CR227" s="108"/>
      <c r="CS227" s="108"/>
      <c r="CT227" s="108"/>
      <c r="CU227" s="108"/>
      <c r="CV227" s="108"/>
      <c r="CW227" s="108"/>
      <c r="CX227" s="108"/>
      <c r="CY227" s="108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</row>
    <row r="228" spans="1:253" s="36" customFormat="1" x14ac:dyDescent="0.25">
      <c r="A228" s="33"/>
      <c r="B228" s="168" t="s">
        <v>24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63"/>
      <c r="AJ228" s="144" t="str">
        <f t="shared" si="31"/>
        <v>Riadok bude vidieť.</v>
      </c>
      <c r="AK228" s="145" t="s">
        <v>207</v>
      </c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51">
        <f t="shared" si="36"/>
        <v>1</v>
      </c>
      <c r="BF228" s="51"/>
      <c r="BG228" s="51"/>
      <c r="BH228" s="51">
        <f t="shared" si="32"/>
        <v>1</v>
      </c>
      <c r="BI228" s="51">
        <f t="shared" si="30"/>
        <v>1</v>
      </c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108"/>
      <c r="BY228" s="108"/>
      <c r="BZ228" s="108"/>
      <c r="CA228" s="113">
        <f>SI!BY228</f>
        <v>93</v>
      </c>
      <c r="CB228" s="113"/>
      <c r="CC228" s="113"/>
      <c r="CD228" s="113"/>
      <c r="CE228" s="113"/>
      <c r="CF228" s="113"/>
      <c r="CG228" s="113"/>
      <c r="CH228" s="140">
        <f>SI!BZ228</f>
        <v>0</v>
      </c>
      <c r="CI228" s="108"/>
      <c r="CJ228" s="108"/>
      <c r="CK228" s="108"/>
      <c r="CL228" s="108"/>
      <c r="CM228" s="108"/>
      <c r="CN228" s="108"/>
      <c r="CO228" s="108"/>
      <c r="CP228" s="108"/>
      <c r="CQ228" s="108"/>
      <c r="CR228" s="108"/>
      <c r="CS228" s="108"/>
      <c r="CT228" s="108"/>
      <c r="CU228" s="108"/>
      <c r="CV228" s="108"/>
      <c r="CW228" s="108"/>
      <c r="CX228" s="108"/>
      <c r="CY228" s="108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</row>
    <row r="229" spans="1:253" s="36" customFormat="1" x14ac:dyDescent="0.25">
      <c r="A229" s="33"/>
      <c r="B229" s="168" t="s">
        <v>25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63"/>
      <c r="AJ229" s="144" t="str">
        <f t="shared" si="31"/>
        <v>Riadok bude vidieť.</v>
      </c>
      <c r="AK229" s="145" t="s">
        <v>207</v>
      </c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51">
        <f t="shared" si="36"/>
        <v>1</v>
      </c>
      <c r="BF229" s="51"/>
      <c r="BG229" s="51"/>
      <c r="BH229" s="51">
        <f t="shared" si="32"/>
        <v>1</v>
      </c>
      <c r="BI229" s="51">
        <f t="shared" si="30"/>
        <v>1</v>
      </c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108"/>
      <c r="BY229" s="108"/>
      <c r="BZ229" s="108"/>
      <c r="CA229" s="113">
        <f>SI!BY229</f>
        <v>144</v>
      </c>
      <c r="CB229" s="113"/>
      <c r="CC229" s="113"/>
      <c r="CD229" s="113"/>
      <c r="CE229" s="113"/>
      <c r="CF229" s="113"/>
      <c r="CG229" s="113"/>
      <c r="CH229" s="140">
        <f>SI!BZ229</f>
        <v>0</v>
      </c>
      <c r="CI229" s="108"/>
      <c r="CJ229" s="108"/>
      <c r="CK229" s="108"/>
      <c r="CL229" s="108"/>
      <c r="CM229" s="108"/>
      <c r="CN229" s="108"/>
      <c r="CO229" s="108"/>
      <c r="CP229" s="108"/>
      <c r="CQ229" s="108"/>
      <c r="CR229" s="108"/>
      <c r="CS229" s="108"/>
      <c r="CT229" s="108"/>
      <c r="CU229" s="108"/>
      <c r="CV229" s="108"/>
      <c r="CW229" s="108"/>
      <c r="CX229" s="108"/>
      <c r="CY229" s="108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</row>
    <row r="230" spans="1:253" s="36" customFormat="1" x14ac:dyDescent="0.25">
      <c r="A230" s="33"/>
      <c r="B230" s="168" t="s">
        <v>26</v>
      </c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63"/>
      <c r="AJ230" s="144" t="str">
        <f t="shared" si="31"/>
        <v>Riadok bude vidieť.</v>
      </c>
      <c r="AK230" s="145" t="s">
        <v>207</v>
      </c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51">
        <f t="shared" si="36"/>
        <v>1</v>
      </c>
      <c r="BF230" s="51"/>
      <c r="BG230" s="51"/>
      <c r="BH230" s="51">
        <f t="shared" si="32"/>
        <v>1</v>
      </c>
      <c r="BI230" s="51">
        <f t="shared" si="30"/>
        <v>1</v>
      </c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108"/>
      <c r="BY230" s="108"/>
      <c r="BZ230" s="108"/>
      <c r="CA230" s="113">
        <f>SI!BY230</f>
        <v>280</v>
      </c>
      <c r="CB230" s="113"/>
      <c r="CC230" s="113"/>
      <c r="CD230" s="113"/>
      <c r="CE230" s="113"/>
      <c r="CF230" s="113"/>
      <c r="CG230" s="113"/>
      <c r="CH230" s="140">
        <f>SI!BZ230</f>
        <v>0</v>
      </c>
      <c r="CI230" s="108"/>
      <c r="CJ230" s="108"/>
      <c r="CK230" s="108"/>
      <c r="CL230" s="108"/>
      <c r="CM230" s="108"/>
      <c r="CN230" s="108"/>
      <c r="CO230" s="108"/>
      <c r="CP230" s="108"/>
      <c r="CQ230" s="108"/>
      <c r="CR230" s="108"/>
      <c r="CS230" s="108"/>
      <c r="CT230" s="108"/>
      <c r="CU230" s="108"/>
      <c r="CV230" s="108"/>
      <c r="CW230" s="108"/>
      <c r="CX230" s="108"/>
      <c r="CY230" s="108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</row>
    <row r="231" spans="1:253" s="36" customFormat="1" x14ac:dyDescent="0.25">
      <c r="A231" s="33"/>
      <c r="B231" s="168" t="s">
        <v>27</v>
      </c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63"/>
      <c r="AJ231" s="144" t="str">
        <f t="shared" si="31"/>
        <v>Riadok bude vidieť.</v>
      </c>
      <c r="AK231" s="145" t="s">
        <v>207</v>
      </c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51">
        <f t="shared" si="36"/>
        <v>1</v>
      </c>
      <c r="BF231" s="51"/>
      <c r="BG231" s="51"/>
      <c r="BH231" s="51">
        <f t="shared" si="32"/>
        <v>1</v>
      </c>
      <c r="BI231" s="51">
        <f t="shared" si="30"/>
        <v>1</v>
      </c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108"/>
      <c r="BY231" s="108"/>
      <c r="BZ231" s="108"/>
      <c r="CA231" s="113">
        <f>SI!BY231</f>
        <v>6</v>
      </c>
      <c r="CB231" s="113"/>
      <c r="CC231" s="113"/>
      <c r="CD231" s="113"/>
      <c r="CE231" s="113"/>
      <c r="CF231" s="113"/>
      <c r="CG231" s="113"/>
      <c r="CH231" s="140">
        <f>SI!BZ231</f>
        <v>0</v>
      </c>
      <c r="CI231" s="108"/>
      <c r="CJ231" s="108"/>
      <c r="CK231" s="108"/>
      <c r="CL231" s="108"/>
      <c r="CM231" s="108"/>
      <c r="CN231" s="108"/>
      <c r="CO231" s="108"/>
      <c r="CP231" s="108"/>
      <c r="CQ231" s="108"/>
      <c r="CR231" s="108"/>
      <c r="CS231" s="108"/>
      <c r="CT231" s="108"/>
      <c r="CU231" s="108"/>
      <c r="CV231" s="108"/>
      <c r="CW231" s="108"/>
      <c r="CX231" s="108"/>
      <c r="CY231" s="108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</row>
    <row r="232" spans="1:253" s="36" customFormat="1" x14ac:dyDescent="0.25">
      <c r="A232" s="33"/>
      <c r="B232" s="168" t="s">
        <v>28</v>
      </c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63"/>
      <c r="AJ232" s="144" t="str">
        <f t="shared" si="31"/>
        <v>Riadok bude vidieť.</v>
      </c>
      <c r="AK232" s="145" t="s">
        <v>207</v>
      </c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51">
        <f t="shared" si="36"/>
        <v>1</v>
      </c>
      <c r="BF232" s="51"/>
      <c r="BG232" s="51"/>
      <c r="BH232" s="51">
        <f t="shared" si="32"/>
        <v>1</v>
      </c>
      <c r="BI232" s="51">
        <f t="shared" si="30"/>
        <v>1</v>
      </c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108"/>
      <c r="BY232" s="108"/>
      <c r="BZ232" s="108"/>
      <c r="CA232" s="113">
        <f>SI!BY232</f>
        <v>499</v>
      </c>
      <c r="CB232" s="113"/>
      <c r="CC232" s="113"/>
      <c r="CD232" s="113"/>
      <c r="CE232" s="113"/>
      <c r="CF232" s="113"/>
      <c r="CG232" s="113"/>
      <c r="CH232" s="140">
        <f>SI!BZ232</f>
        <v>0</v>
      </c>
      <c r="CI232" s="108"/>
      <c r="CJ232" s="108"/>
      <c r="CK232" s="108"/>
      <c r="CL232" s="108"/>
      <c r="CM232" s="108"/>
      <c r="CN232" s="108"/>
      <c r="CO232" s="108"/>
      <c r="CP232" s="108"/>
      <c r="CQ232" s="108"/>
      <c r="CR232" s="108"/>
      <c r="CS232" s="108"/>
      <c r="CT232" s="108"/>
      <c r="CU232" s="108"/>
      <c r="CV232" s="108"/>
      <c r="CW232" s="108"/>
      <c r="CX232" s="108"/>
      <c r="CY232" s="108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</row>
    <row r="233" spans="1:253" s="36" customFormat="1" x14ac:dyDescent="0.25">
      <c r="A233" s="33"/>
      <c r="B233" s="168" t="s">
        <v>29</v>
      </c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63"/>
      <c r="AJ233" s="144" t="str">
        <f t="shared" si="31"/>
        <v>Riadok bude vidieť.</v>
      </c>
      <c r="AK233" s="145" t="s">
        <v>207</v>
      </c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51">
        <f t="shared" si="36"/>
        <v>1</v>
      </c>
      <c r="BF233" s="51"/>
      <c r="BG233" s="51"/>
      <c r="BH233" s="51">
        <f t="shared" si="32"/>
        <v>1</v>
      </c>
      <c r="BI233" s="51">
        <f t="shared" si="30"/>
        <v>1</v>
      </c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108"/>
      <c r="BY233" s="108"/>
      <c r="BZ233" s="108"/>
      <c r="CA233" s="113">
        <f>SI!BY233</f>
        <v>147</v>
      </c>
      <c r="CB233" s="113"/>
      <c r="CC233" s="113"/>
      <c r="CD233" s="113"/>
      <c r="CE233" s="113"/>
      <c r="CF233" s="113"/>
      <c r="CG233" s="113"/>
      <c r="CH233" s="140">
        <f>SI!BZ233</f>
        <v>0</v>
      </c>
      <c r="CI233" s="108"/>
      <c r="CJ233" s="108"/>
      <c r="CK233" s="108"/>
      <c r="CL233" s="108"/>
      <c r="CM233" s="108"/>
      <c r="CN233" s="108"/>
      <c r="CO233" s="108"/>
      <c r="CP233" s="108"/>
      <c r="CQ233" s="108"/>
      <c r="CR233" s="108"/>
      <c r="CS233" s="108"/>
      <c r="CT233" s="108"/>
      <c r="CU233" s="108"/>
      <c r="CV233" s="108"/>
      <c r="CW233" s="108"/>
      <c r="CX233" s="108"/>
      <c r="CY233" s="108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</row>
    <row r="234" spans="1:253" s="36" customFormat="1" x14ac:dyDescent="0.25">
      <c r="A234" s="33"/>
      <c r="B234" s="470" t="s">
        <v>140</v>
      </c>
      <c r="C234" s="470"/>
      <c r="D234" s="470"/>
      <c r="E234" s="470"/>
      <c r="F234" s="470"/>
      <c r="G234" s="470"/>
      <c r="H234" s="470"/>
      <c r="I234" s="470"/>
      <c r="J234" s="470"/>
      <c r="K234" s="470"/>
      <c r="L234" s="470"/>
      <c r="M234" s="470"/>
      <c r="N234" s="470"/>
      <c r="O234" s="470"/>
      <c r="P234" s="470"/>
      <c r="Q234" s="470"/>
      <c r="R234" s="470"/>
      <c r="S234" s="470"/>
      <c r="T234" s="470"/>
      <c r="U234" s="470"/>
      <c r="V234" s="470"/>
      <c r="W234" s="470"/>
      <c r="X234" s="470"/>
      <c r="Y234" s="470"/>
      <c r="Z234" s="470"/>
      <c r="AA234" s="470"/>
      <c r="AB234" s="470"/>
      <c r="AC234" s="470"/>
      <c r="AD234" s="470"/>
      <c r="AE234" s="470"/>
      <c r="AF234" s="470"/>
      <c r="AG234" s="470"/>
      <c r="AH234" s="470"/>
      <c r="AI234" s="63"/>
      <c r="AJ234" s="144" t="str">
        <f t="shared" si="31"/>
        <v>Riadok bude vidieť.</v>
      </c>
      <c r="AK234" s="145" t="s">
        <v>207</v>
      </c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51">
        <f t="shared" si="36"/>
        <v>1</v>
      </c>
      <c r="BF234" s="51"/>
      <c r="BG234" s="51"/>
      <c r="BH234" s="51">
        <f t="shared" si="32"/>
        <v>1</v>
      </c>
      <c r="BI234" s="51">
        <f t="shared" si="30"/>
        <v>1</v>
      </c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108"/>
      <c r="BY234" s="108"/>
      <c r="BZ234" s="108"/>
      <c r="CA234" s="113">
        <f>SI!BY234</f>
        <v>745</v>
      </c>
      <c r="CB234" s="113"/>
      <c r="CC234" s="113"/>
      <c r="CD234" s="113"/>
      <c r="CE234" s="113"/>
      <c r="CF234" s="113"/>
      <c r="CG234" s="113"/>
      <c r="CH234" s="140">
        <f>SI!BZ234</f>
        <v>0</v>
      </c>
      <c r="CI234" s="108"/>
      <c r="CJ234" s="108"/>
      <c r="CK234" s="108"/>
      <c r="CL234" s="108"/>
      <c r="CM234" s="108"/>
      <c r="CN234" s="108"/>
      <c r="CO234" s="108"/>
      <c r="CP234" s="108"/>
      <c r="CQ234" s="108"/>
      <c r="CR234" s="108"/>
      <c r="CS234" s="108"/>
      <c r="CT234" s="108"/>
      <c r="CU234" s="108"/>
      <c r="CV234" s="108"/>
      <c r="CW234" s="108"/>
      <c r="CX234" s="108"/>
      <c r="CY234" s="108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</row>
    <row r="235" spans="1:253" s="36" customFormat="1" x14ac:dyDescent="0.25">
      <c r="A235" s="33"/>
      <c r="B235" s="210" t="s">
        <v>519</v>
      </c>
      <c r="C235" s="210"/>
      <c r="D235" s="210"/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  <c r="AH235" s="210"/>
      <c r="AI235" s="63"/>
      <c r="AJ235" s="144" t="str">
        <f t="shared" si="31"/>
        <v>Riadok bude vidieť.</v>
      </c>
      <c r="AK235" s="145" t="s">
        <v>207</v>
      </c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51">
        <f t="shared" si="36"/>
        <v>1</v>
      </c>
      <c r="BF235" s="51"/>
      <c r="BG235" s="51"/>
      <c r="BH235" s="51">
        <f t="shared" si="32"/>
        <v>1</v>
      </c>
      <c r="BI235" s="51">
        <f t="shared" si="30"/>
        <v>1</v>
      </c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108"/>
      <c r="BY235" s="108"/>
      <c r="BZ235" s="108"/>
      <c r="CA235" s="113">
        <f>SI!BY235</f>
        <v>183</v>
      </c>
      <c r="CB235" s="113"/>
      <c r="CC235" s="113"/>
      <c r="CD235" s="113"/>
      <c r="CE235" s="113"/>
      <c r="CF235" s="113"/>
      <c r="CG235" s="113"/>
      <c r="CH235" s="140">
        <f>SI!BZ235</f>
        <v>0</v>
      </c>
      <c r="CI235" s="108"/>
      <c r="CJ235" s="108"/>
      <c r="CK235" s="108"/>
      <c r="CL235" s="108"/>
      <c r="CM235" s="108"/>
      <c r="CN235" s="108"/>
      <c r="CO235" s="108"/>
      <c r="CP235" s="108"/>
      <c r="CQ235" s="108"/>
      <c r="CR235" s="108"/>
      <c r="CS235" s="108"/>
      <c r="CT235" s="108"/>
      <c r="CU235" s="108"/>
      <c r="CV235" s="108"/>
      <c r="CW235" s="108"/>
      <c r="CX235" s="108"/>
      <c r="CY235" s="108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</row>
    <row r="236" spans="1:253" s="36" customFormat="1" hidden="1" x14ac:dyDescent="0.25">
      <c r="A236" s="33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63"/>
      <c r="AJ236" s="144" t="str">
        <f t="shared" si="31"/>
        <v>Riadok bude skrytý.</v>
      </c>
      <c r="AK236" s="145" t="s">
        <v>207</v>
      </c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51">
        <f t="shared" si="36"/>
        <v>0</v>
      </c>
      <c r="BF236" s="51"/>
      <c r="BG236" s="51"/>
      <c r="BH236" s="51">
        <f t="shared" si="32"/>
        <v>1</v>
      </c>
      <c r="BI236" s="51">
        <f t="shared" si="30"/>
        <v>0</v>
      </c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108"/>
      <c r="BY236" s="108"/>
      <c r="BZ236" s="108"/>
      <c r="CA236" s="113">
        <f>SI!BY236</f>
        <v>931</v>
      </c>
      <c r="CB236" s="113"/>
      <c r="CC236" s="113"/>
      <c r="CD236" s="113"/>
      <c r="CE236" s="113"/>
      <c r="CF236" s="113"/>
      <c r="CG236" s="113"/>
      <c r="CH236" s="140">
        <f>SI!BZ236</f>
        <v>0</v>
      </c>
      <c r="CI236" s="108"/>
      <c r="CJ236" s="108"/>
      <c r="CK236" s="108"/>
      <c r="CL236" s="108"/>
      <c r="CM236" s="108"/>
      <c r="CN236" s="108"/>
      <c r="CO236" s="108"/>
      <c r="CP236" s="108"/>
      <c r="CQ236" s="108"/>
      <c r="CR236" s="108"/>
      <c r="CS236" s="108"/>
      <c r="CT236" s="108"/>
      <c r="CU236" s="108"/>
      <c r="CV236" s="108"/>
      <c r="CW236" s="108"/>
      <c r="CX236" s="108"/>
      <c r="CY236" s="108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</row>
    <row r="237" spans="1:253" s="36" customFormat="1" hidden="1" x14ac:dyDescent="0.25">
      <c r="A237" s="33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63"/>
      <c r="AJ237" s="144" t="str">
        <f t="shared" si="31"/>
        <v>Riadok bude skrytý.</v>
      </c>
      <c r="AK237" s="145" t="s">
        <v>207</v>
      </c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51">
        <f t="shared" si="36"/>
        <v>0</v>
      </c>
      <c r="BF237" s="51"/>
      <c r="BG237" s="51"/>
      <c r="BH237" s="51">
        <f t="shared" si="32"/>
        <v>1</v>
      </c>
      <c r="BI237" s="51">
        <f t="shared" si="30"/>
        <v>0</v>
      </c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108"/>
      <c r="BY237" s="108"/>
      <c r="BZ237" s="108"/>
      <c r="CA237" s="113">
        <f>SI!BY237</f>
        <v>181</v>
      </c>
      <c r="CB237" s="113"/>
      <c r="CC237" s="113"/>
      <c r="CD237" s="113"/>
      <c r="CE237" s="113"/>
      <c r="CF237" s="113"/>
      <c r="CG237" s="113"/>
      <c r="CH237" s="140">
        <f>SI!BZ237</f>
        <v>0</v>
      </c>
      <c r="CI237" s="108"/>
      <c r="CJ237" s="108"/>
      <c r="CK237" s="108"/>
      <c r="CL237" s="108"/>
      <c r="CM237" s="108"/>
      <c r="CN237" s="108"/>
      <c r="CO237" s="108"/>
      <c r="CP237" s="108"/>
      <c r="CQ237" s="108"/>
      <c r="CR237" s="108"/>
      <c r="CS237" s="108"/>
      <c r="CT237" s="108"/>
      <c r="CU237" s="108"/>
      <c r="CV237" s="108"/>
      <c r="CW237" s="108"/>
      <c r="CX237" s="108"/>
      <c r="CY237" s="108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</row>
    <row r="238" spans="1:253" s="36" customFormat="1" hidden="1" x14ac:dyDescent="0.25">
      <c r="A238" s="33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63"/>
      <c r="AJ238" s="144" t="str">
        <f t="shared" si="31"/>
        <v>Riadok bude skrytý.</v>
      </c>
      <c r="AK238" s="145" t="s">
        <v>207</v>
      </c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51">
        <f t="shared" si="36"/>
        <v>0</v>
      </c>
      <c r="BF238" s="51"/>
      <c r="BG238" s="51"/>
      <c r="BH238" s="51">
        <f t="shared" si="32"/>
        <v>1</v>
      </c>
      <c r="BI238" s="51">
        <f t="shared" si="30"/>
        <v>0</v>
      </c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108"/>
      <c r="BY238" s="108"/>
      <c r="BZ238" s="108"/>
      <c r="CA238" s="113">
        <f>SI!BY238</f>
        <v>1088</v>
      </c>
      <c r="CB238" s="113"/>
      <c r="CC238" s="113"/>
      <c r="CD238" s="113"/>
      <c r="CE238" s="113"/>
      <c r="CF238" s="113"/>
      <c r="CG238" s="113"/>
      <c r="CH238" s="140">
        <f>SI!BZ238</f>
        <v>0</v>
      </c>
      <c r="CI238" s="108"/>
      <c r="CJ238" s="108"/>
      <c r="CK238" s="108"/>
      <c r="CL238" s="108"/>
      <c r="CM238" s="108"/>
      <c r="CN238" s="108"/>
      <c r="CO238" s="108"/>
      <c r="CP238" s="108"/>
      <c r="CQ238" s="108"/>
      <c r="CR238" s="108"/>
      <c r="CS238" s="108"/>
      <c r="CT238" s="108"/>
      <c r="CU238" s="108"/>
      <c r="CV238" s="108"/>
      <c r="CW238" s="108"/>
      <c r="CX238" s="108"/>
      <c r="CY238" s="108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</row>
    <row r="239" spans="1:253" s="36" customFormat="1" hidden="1" x14ac:dyDescent="0.25">
      <c r="A239" s="33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63"/>
      <c r="AJ239" s="144" t="str">
        <f t="shared" si="31"/>
        <v>Riadok bude skrytý.</v>
      </c>
      <c r="AK239" s="145" t="s">
        <v>207</v>
      </c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51">
        <f t="shared" si="36"/>
        <v>0</v>
      </c>
      <c r="BF239" s="51"/>
      <c r="BG239" s="51"/>
      <c r="BH239" s="51">
        <f t="shared" si="32"/>
        <v>1</v>
      </c>
      <c r="BI239" s="51">
        <f t="shared" si="30"/>
        <v>0</v>
      </c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108"/>
      <c r="BY239" s="108"/>
      <c r="BZ239" s="108"/>
      <c r="CA239" s="113">
        <f>SI!BY239</f>
        <v>186</v>
      </c>
      <c r="CB239" s="113"/>
      <c r="CC239" s="113"/>
      <c r="CD239" s="113"/>
      <c r="CE239" s="113"/>
      <c r="CF239" s="113"/>
      <c r="CG239" s="113"/>
      <c r="CH239" s="140">
        <f>SI!BZ239</f>
        <v>0</v>
      </c>
      <c r="CI239" s="108"/>
      <c r="CJ239" s="108"/>
      <c r="CK239" s="108"/>
      <c r="CL239" s="108"/>
      <c r="CM239" s="108"/>
      <c r="CN239" s="108"/>
      <c r="CO239" s="108"/>
      <c r="CP239" s="108"/>
      <c r="CQ239" s="108"/>
      <c r="CR239" s="108"/>
      <c r="CS239" s="108"/>
      <c r="CT239" s="108"/>
      <c r="CU239" s="108"/>
      <c r="CV239" s="108"/>
      <c r="CW239" s="108"/>
      <c r="CX239" s="108"/>
      <c r="CY239" s="108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</row>
    <row r="240" spans="1:253" s="36" customFormat="1" hidden="1" x14ac:dyDescent="0.25">
      <c r="A240" s="33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63"/>
      <c r="AJ240" s="144" t="str">
        <f t="shared" si="31"/>
        <v>Riadok bude skrytý.</v>
      </c>
      <c r="AK240" s="145" t="s">
        <v>207</v>
      </c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51">
        <f t="shared" si="36"/>
        <v>0</v>
      </c>
      <c r="BF240" s="51"/>
      <c r="BG240" s="51"/>
      <c r="BH240" s="51">
        <f t="shared" si="32"/>
        <v>1</v>
      </c>
      <c r="BI240" s="51">
        <f t="shared" si="30"/>
        <v>0</v>
      </c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108"/>
      <c r="BY240" s="108"/>
      <c r="BZ240" s="108"/>
      <c r="CA240" s="113">
        <f>SI!BY240</f>
        <v>1079</v>
      </c>
      <c r="CB240" s="113"/>
      <c r="CC240" s="113"/>
      <c r="CD240" s="113"/>
      <c r="CE240" s="113"/>
      <c r="CF240" s="113"/>
      <c r="CG240" s="113"/>
      <c r="CH240" s="140">
        <f>SI!BZ240</f>
        <v>0</v>
      </c>
      <c r="CI240" s="108"/>
      <c r="CJ240" s="108"/>
      <c r="CK240" s="108"/>
      <c r="CL240" s="108"/>
      <c r="CM240" s="108"/>
      <c r="CN240" s="108"/>
      <c r="CO240" s="108"/>
      <c r="CP240" s="108"/>
      <c r="CQ240" s="108"/>
      <c r="CR240" s="108"/>
      <c r="CS240" s="108"/>
      <c r="CT240" s="108"/>
      <c r="CU240" s="108"/>
      <c r="CV240" s="108"/>
      <c r="CW240" s="108"/>
      <c r="CX240" s="108"/>
      <c r="CY240" s="108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</row>
    <row r="241" spans="1:253" s="36" customFormat="1" hidden="1" x14ac:dyDescent="0.25">
      <c r="A241" s="33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63"/>
      <c r="AJ241" s="144" t="str">
        <f t="shared" si="31"/>
        <v>Riadok bude skrytý.</v>
      </c>
      <c r="AK241" s="145" t="s">
        <v>207</v>
      </c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51">
        <f t="shared" si="36"/>
        <v>0</v>
      </c>
      <c r="BF241" s="51"/>
      <c r="BG241" s="51"/>
      <c r="BH241" s="51">
        <f t="shared" si="32"/>
        <v>1</v>
      </c>
      <c r="BI241" s="51">
        <f t="shared" si="30"/>
        <v>0</v>
      </c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108"/>
      <c r="BY241" s="108"/>
      <c r="BZ241" s="108"/>
      <c r="CA241" s="113">
        <f>SI!BY241</f>
        <v>141</v>
      </c>
      <c r="CB241" s="113"/>
      <c r="CC241" s="113"/>
      <c r="CD241" s="113"/>
      <c r="CE241" s="113"/>
      <c r="CF241" s="113"/>
      <c r="CG241" s="113"/>
      <c r="CH241" s="140">
        <f>SI!BZ241</f>
        <v>0</v>
      </c>
      <c r="CI241" s="108"/>
      <c r="CJ241" s="108"/>
      <c r="CK241" s="108"/>
      <c r="CL241" s="108"/>
      <c r="CM241" s="108"/>
      <c r="CN241" s="108"/>
      <c r="CO241" s="108"/>
      <c r="CP241" s="108"/>
      <c r="CQ241" s="108"/>
      <c r="CR241" s="108"/>
      <c r="CS241" s="108"/>
      <c r="CT241" s="108"/>
      <c r="CU241" s="108"/>
      <c r="CV241" s="108"/>
      <c r="CW241" s="108"/>
      <c r="CX241" s="108"/>
      <c r="CY241" s="108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</row>
    <row r="242" spans="1:253" s="36" customFormat="1" hidden="1" x14ac:dyDescent="0.25">
      <c r="A242" s="33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63"/>
      <c r="AJ242" s="144" t="str">
        <f t="shared" si="31"/>
        <v>Riadok bude skrytý.</v>
      </c>
      <c r="AK242" s="145" t="s">
        <v>207</v>
      </c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51">
        <f t="shared" si="36"/>
        <v>0</v>
      </c>
      <c r="BF242" s="51"/>
      <c r="BG242" s="51"/>
      <c r="BH242" s="51">
        <f t="shared" si="32"/>
        <v>1</v>
      </c>
      <c r="BI242" s="51">
        <f t="shared" si="30"/>
        <v>0</v>
      </c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108"/>
      <c r="BY242" s="108"/>
      <c r="BZ242" s="108"/>
      <c r="CA242" s="113">
        <f>SI!BY242</f>
        <v>177</v>
      </c>
      <c r="CB242" s="113"/>
      <c r="CC242" s="113"/>
      <c r="CD242" s="113"/>
      <c r="CE242" s="113"/>
      <c r="CF242" s="113"/>
      <c r="CG242" s="113"/>
      <c r="CH242" s="140">
        <f>SI!BZ242</f>
        <v>0</v>
      </c>
      <c r="CI242" s="108"/>
      <c r="CJ242" s="108"/>
      <c r="CK242" s="108"/>
      <c r="CL242" s="108"/>
      <c r="CM242" s="108"/>
      <c r="CN242" s="108"/>
      <c r="CO242" s="108"/>
      <c r="CP242" s="108"/>
      <c r="CQ242" s="108"/>
      <c r="CR242" s="108"/>
      <c r="CS242" s="108"/>
      <c r="CT242" s="108"/>
      <c r="CU242" s="108"/>
      <c r="CV242" s="108"/>
      <c r="CW242" s="108"/>
      <c r="CX242" s="108"/>
      <c r="CY242" s="108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</row>
    <row r="243" spans="1:253" s="36" customFormat="1" hidden="1" x14ac:dyDescent="0.25">
      <c r="A243" s="33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63"/>
      <c r="AJ243" s="144" t="str">
        <f t="shared" si="31"/>
        <v>Riadok bude skrytý.</v>
      </c>
      <c r="AK243" s="145" t="s">
        <v>207</v>
      </c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51">
        <f t="shared" si="36"/>
        <v>0</v>
      </c>
      <c r="BF243" s="51"/>
      <c r="BG243" s="51"/>
      <c r="BH243" s="51">
        <f t="shared" si="32"/>
        <v>1</v>
      </c>
      <c r="BI243" s="51">
        <f t="shared" si="30"/>
        <v>0</v>
      </c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108"/>
      <c r="BY243" s="108"/>
      <c r="BZ243" s="108"/>
      <c r="CA243" s="113">
        <f>SI!BY243</f>
        <v>746</v>
      </c>
      <c r="CB243" s="113"/>
      <c r="CC243" s="113"/>
      <c r="CD243" s="113"/>
      <c r="CE243" s="113"/>
      <c r="CF243" s="113"/>
      <c r="CG243" s="113"/>
      <c r="CH243" s="140">
        <f>SI!BZ243</f>
        <v>0</v>
      </c>
      <c r="CI243" s="108"/>
      <c r="CJ243" s="108"/>
      <c r="CK243" s="108"/>
      <c r="CL243" s="108"/>
      <c r="CM243" s="108"/>
      <c r="CN243" s="108"/>
      <c r="CO243" s="108"/>
      <c r="CP243" s="108"/>
      <c r="CQ243" s="108"/>
      <c r="CR243" s="108"/>
      <c r="CS243" s="108"/>
      <c r="CT243" s="108"/>
      <c r="CU243" s="108"/>
      <c r="CV243" s="108"/>
      <c r="CW243" s="108"/>
      <c r="CX243" s="108"/>
      <c r="CY243" s="108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</row>
    <row r="244" spans="1:253" s="36" customFormat="1" hidden="1" x14ac:dyDescent="0.25">
      <c r="A244" s="33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63"/>
      <c r="AJ244" s="144" t="str">
        <f t="shared" si="31"/>
        <v>Riadok bude skrytý.</v>
      </c>
      <c r="AK244" s="145" t="s">
        <v>207</v>
      </c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51">
        <f t="shared" si="36"/>
        <v>0</v>
      </c>
      <c r="BF244" s="51"/>
      <c r="BG244" s="51"/>
      <c r="BH244" s="51">
        <f t="shared" si="32"/>
        <v>1</v>
      </c>
      <c r="BI244" s="51">
        <f t="shared" si="30"/>
        <v>0</v>
      </c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108"/>
      <c r="BY244" s="108"/>
      <c r="BZ244" s="108"/>
      <c r="CA244" s="113">
        <f>SI!BY244</f>
        <v>127</v>
      </c>
      <c r="CB244" s="113"/>
      <c r="CC244" s="113"/>
      <c r="CD244" s="113"/>
      <c r="CE244" s="113"/>
      <c r="CF244" s="113"/>
      <c r="CG244" s="113"/>
      <c r="CH244" s="140">
        <f>SI!BZ244</f>
        <v>0</v>
      </c>
      <c r="CI244" s="108"/>
      <c r="CJ244" s="108"/>
      <c r="CK244" s="108"/>
      <c r="CL244" s="108"/>
      <c r="CM244" s="108"/>
      <c r="CN244" s="108"/>
      <c r="CO244" s="108"/>
      <c r="CP244" s="108"/>
      <c r="CQ244" s="108"/>
      <c r="CR244" s="108"/>
      <c r="CS244" s="108"/>
      <c r="CT244" s="108"/>
      <c r="CU244" s="108"/>
      <c r="CV244" s="108"/>
      <c r="CW244" s="108"/>
      <c r="CX244" s="108"/>
      <c r="CY244" s="108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</row>
    <row r="245" spans="1:253" s="36" customFormat="1" hidden="1" x14ac:dyDescent="0.25">
      <c r="A245" s="33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63"/>
      <c r="AJ245" s="144" t="str">
        <f t="shared" si="31"/>
        <v>Riadok bude skrytý.</v>
      </c>
      <c r="AK245" s="145" t="s">
        <v>207</v>
      </c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51">
        <f t="shared" si="36"/>
        <v>0</v>
      </c>
      <c r="BF245" s="51"/>
      <c r="BG245" s="51"/>
      <c r="BH245" s="51">
        <f t="shared" si="32"/>
        <v>1</v>
      </c>
      <c r="BI245" s="51">
        <f t="shared" si="30"/>
        <v>0</v>
      </c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108"/>
      <c r="BY245" s="108"/>
      <c r="BZ245" s="108"/>
      <c r="CA245" s="113">
        <f>SI!BY245</f>
        <v>939</v>
      </c>
      <c r="CB245" s="113"/>
      <c r="CC245" s="113"/>
      <c r="CD245" s="113"/>
      <c r="CE245" s="113"/>
      <c r="CF245" s="113"/>
      <c r="CG245" s="113"/>
      <c r="CH245" s="140">
        <f>SI!BZ245</f>
        <v>0</v>
      </c>
      <c r="CI245" s="108"/>
      <c r="CJ245" s="108"/>
      <c r="CK245" s="108"/>
      <c r="CL245" s="108"/>
      <c r="CM245" s="108"/>
      <c r="CN245" s="108"/>
      <c r="CO245" s="108"/>
      <c r="CP245" s="108"/>
      <c r="CQ245" s="108"/>
      <c r="CR245" s="108"/>
      <c r="CS245" s="108"/>
      <c r="CT245" s="108"/>
      <c r="CU245" s="108"/>
      <c r="CV245" s="108"/>
      <c r="CW245" s="108"/>
      <c r="CX245" s="108"/>
      <c r="CY245" s="108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</row>
    <row r="246" spans="1:253" s="36" customFormat="1" hidden="1" x14ac:dyDescent="0.25">
      <c r="A246" s="33"/>
      <c r="B246" s="168"/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8"/>
      <c r="Q246" s="168"/>
      <c r="R246" s="168"/>
      <c r="S246" s="168"/>
      <c r="T246" s="168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63"/>
      <c r="AJ246" s="144" t="str">
        <f t="shared" si="31"/>
        <v>Riadok bude skrytý.</v>
      </c>
      <c r="AK246" s="145" t="s">
        <v>207</v>
      </c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51">
        <f t="shared" si="36"/>
        <v>0</v>
      </c>
      <c r="BF246" s="51"/>
      <c r="BG246" s="51"/>
      <c r="BH246" s="51">
        <f t="shared" si="32"/>
        <v>1</v>
      </c>
      <c r="BI246" s="51">
        <f>+IF(BE246+BF246+BG246=0,0,IF(BH246=0,0,1))</f>
        <v>0</v>
      </c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108"/>
      <c r="BY246" s="108"/>
      <c r="BZ246" s="108"/>
      <c r="CA246" s="113">
        <f>SI!BY246</f>
        <v>192</v>
      </c>
      <c r="CB246" s="113"/>
      <c r="CC246" s="113"/>
      <c r="CD246" s="113"/>
      <c r="CE246" s="113"/>
      <c r="CF246" s="113"/>
      <c r="CG246" s="113"/>
      <c r="CH246" s="140">
        <f>SI!BZ246</f>
        <v>0</v>
      </c>
      <c r="CI246" s="108"/>
      <c r="CJ246" s="108"/>
      <c r="CK246" s="108"/>
      <c r="CL246" s="108"/>
      <c r="CM246" s="108"/>
      <c r="CN246" s="108"/>
      <c r="CO246" s="108"/>
      <c r="CP246" s="108"/>
      <c r="CQ246" s="108"/>
      <c r="CR246" s="108"/>
      <c r="CS246" s="108"/>
      <c r="CT246" s="108"/>
      <c r="CU246" s="108"/>
      <c r="CV246" s="108"/>
      <c r="CW246" s="108"/>
      <c r="CX246" s="108"/>
      <c r="CY246" s="108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</row>
    <row r="247" spans="1:253" x14ac:dyDescent="0.25">
      <c r="A247" s="33"/>
      <c r="B247" s="465"/>
      <c r="C247" s="465"/>
      <c r="D247" s="465"/>
      <c r="E247" s="465"/>
      <c r="F247" s="465"/>
      <c r="G247" s="465"/>
      <c r="H247" s="465"/>
      <c r="I247" s="465"/>
      <c r="J247" s="465"/>
      <c r="K247" s="465"/>
      <c r="L247" s="465"/>
      <c r="M247" s="465"/>
      <c r="N247" s="465"/>
      <c r="O247" s="465"/>
      <c r="P247" s="465"/>
      <c r="Q247" s="465"/>
      <c r="R247" s="465"/>
      <c r="S247" s="465"/>
      <c r="T247" s="465"/>
      <c r="U247" s="465"/>
      <c r="V247" s="465"/>
      <c r="W247" s="465"/>
      <c r="X247" s="465"/>
      <c r="Y247" s="465"/>
      <c r="Z247" s="465"/>
      <c r="AA247" s="465"/>
      <c r="AB247" s="465"/>
      <c r="AC247" s="465"/>
      <c r="AD247" s="465"/>
      <c r="AE247" s="465"/>
      <c r="AF247" s="465"/>
      <c r="AG247" s="465"/>
      <c r="AH247" s="465"/>
      <c r="AI247" s="71"/>
      <c r="AJ247" s="144" t="str">
        <f t="shared" si="31"/>
        <v>Riadok bude vidieť.</v>
      </c>
      <c r="AK247" s="145" t="s">
        <v>207</v>
      </c>
      <c r="BE247" s="86">
        <v>1</v>
      </c>
      <c r="BH247" s="51">
        <f t="shared" si="32"/>
        <v>1</v>
      </c>
      <c r="BI247" s="51">
        <f>+IF(BE247+BF247+BG247=0,0,IF(BH247=0,0,1))</f>
        <v>1</v>
      </c>
      <c r="CA247" s="113">
        <f>SI!BY247</f>
        <v>755</v>
      </c>
      <c r="CH247" s="140">
        <f>SI!BZ247</f>
        <v>0</v>
      </c>
    </row>
    <row r="248" spans="1:253" s="36" customFormat="1" x14ac:dyDescent="0.25">
      <c r="A248" s="33"/>
      <c r="B248" s="2" t="str">
        <f>+IF($J$27&lt;&gt;"",IF((CODE(MID($J$27,1,1)))*(GCD(121,132))*(IF(SI!EE312="",1,SI!EE312))+(LEN(SI!J13)+LEN(SI!J14))=CA248,"Predpokladaná doba používania, metóda odpisovania a odpisová sadzba sú uvedené v  tabuľke:","NEPOVOLENÉ POUŽITIE!"),"NEPOVOLENÉ POUŽITIE!")</f>
        <v>Predpokladaná doba používania, metóda odpisovania a odpisová sadzba sú uvedené v  tabuľke: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62" t="s">
        <v>168</v>
      </c>
      <c r="AJ248" s="144" t="str">
        <f t="shared" si="31"/>
        <v>Riadok bude vidieť.</v>
      </c>
      <c r="AK248" s="145" t="s">
        <v>207</v>
      </c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51">
        <f>+IF(B252="",0,1)</f>
        <v>1</v>
      </c>
      <c r="BF248" s="51"/>
      <c r="BG248" s="51"/>
      <c r="BH248" s="51">
        <f t="shared" si="32"/>
        <v>1</v>
      </c>
      <c r="BI248" s="51">
        <f t="shared" si="30"/>
        <v>1</v>
      </c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108"/>
      <c r="BY248" s="108"/>
      <c r="BZ248" s="108"/>
      <c r="CA248" s="113">
        <f>SI!BY248</f>
        <v>16</v>
      </c>
      <c r="CB248" s="113"/>
      <c r="CC248" s="113"/>
      <c r="CD248" s="113"/>
      <c r="CE248" s="113"/>
      <c r="CF248" s="113"/>
      <c r="CG248" s="113"/>
      <c r="CH248" s="140">
        <f>SI!BZ248</f>
        <v>0</v>
      </c>
      <c r="CI248" s="108"/>
      <c r="CJ248" s="108"/>
      <c r="CK248" s="108"/>
      <c r="CL248" s="108"/>
      <c r="CM248" s="108"/>
      <c r="CN248" s="108"/>
      <c r="CO248" s="108"/>
      <c r="CP248" s="108"/>
      <c r="CQ248" s="108"/>
      <c r="CR248" s="108"/>
      <c r="CS248" s="108"/>
      <c r="CT248" s="108"/>
      <c r="CU248" s="108"/>
      <c r="CV248" s="108"/>
      <c r="CW248" s="108"/>
      <c r="CX248" s="108"/>
      <c r="CY248" s="108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</row>
    <row r="249" spans="1:253" x14ac:dyDescent="0.25">
      <c r="A249" s="33"/>
      <c r="B249" s="465"/>
      <c r="C249" s="465"/>
      <c r="D249" s="465"/>
      <c r="E249" s="465"/>
      <c r="F249" s="465"/>
      <c r="G249" s="465"/>
      <c r="H249" s="465"/>
      <c r="I249" s="465"/>
      <c r="J249" s="465"/>
      <c r="K249" s="465"/>
      <c r="L249" s="465"/>
      <c r="M249" s="465"/>
      <c r="N249" s="465"/>
      <c r="O249" s="465"/>
      <c r="P249" s="465"/>
      <c r="Q249" s="465"/>
      <c r="R249" s="465"/>
      <c r="S249" s="465"/>
      <c r="T249" s="465"/>
      <c r="U249" s="465"/>
      <c r="V249" s="465"/>
      <c r="W249" s="465"/>
      <c r="X249" s="465"/>
      <c r="Y249" s="465"/>
      <c r="Z249" s="465"/>
      <c r="AA249" s="465"/>
      <c r="AB249" s="465"/>
      <c r="AC249" s="465"/>
      <c r="AD249" s="465"/>
      <c r="AE249" s="465"/>
      <c r="AF249" s="465"/>
      <c r="AG249" s="465"/>
      <c r="AH249" s="465"/>
      <c r="AI249" s="71"/>
      <c r="AJ249" s="144" t="str">
        <f t="shared" si="31"/>
        <v>Riadok bude vidieť.</v>
      </c>
      <c r="AK249" s="145" t="s">
        <v>207</v>
      </c>
      <c r="BE249" s="51">
        <f>+IF(B252="",0,1)</f>
        <v>1</v>
      </c>
      <c r="BH249" s="51">
        <f t="shared" si="32"/>
        <v>1</v>
      </c>
      <c r="BI249" s="51">
        <f t="shared" si="30"/>
        <v>1</v>
      </c>
      <c r="CA249" s="113">
        <f>SI!BY249</f>
        <v>548</v>
      </c>
      <c r="CH249" s="140">
        <f>SI!BZ249</f>
        <v>0</v>
      </c>
    </row>
    <row r="250" spans="1:253" s="36" customFormat="1" ht="18" customHeight="1" x14ac:dyDescent="0.25">
      <c r="A250" s="33"/>
      <c r="B250" s="768" t="s">
        <v>176</v>
      </c>
      <c r="C250" s="769"/>
      <c r="D250" s="769"/>
      <c r="E250" s="769"/>
      <c r="F250" s="769"/>
      <c r="G250" s="769"/>
      <c r="H250" s="769"/>
      <c r="I250" s="769"/>
      <c r="J250" s="769"/>
      <c r="K250" s="769"/>
      <c r="L250" s="769"/>
      <c r="M250" s="769"/>
      <c r="N250" s="769"/>
      <c r="O250" s="769"/>
      <c r="P250" s="769"/>
      <c r="Q250" s="769"/>
      <c r="R250" s="769"/>
      <c r="S250" s="770"/>
      <c r="T250" s="472" t="s">
        <v>31</v>
      </c>
      <c r="U250" s="473"/>
      <c r="V250" s="473"/>
      <c r="W250" s="473"/>
      <c r="X250" s="474"/>
      <c r="Y250" s="472" t="s">
        <v>32</v>
      </c>
      <c r="Z250" s="473"/>
      <c r="AA250" s="473"/>
      <c r="AB250" s="473"/>
      <c r="AC250" s="474"/>
      <c r="AD250" s="472" t="s">
        <v>139</v>
      </c>
      <c r="AE250" s="473"/>
      <c r="AF250" s="473"/>
      <c r="AG250" s="473"/>
      <c r="AH250" s="474"/>
      <c r="AI250" s="62" t="s">
        <v>168</v>
      </c>
      <c r="AJ250" s="144" t="str">
        <f t="shared" si="31"/>
        <v>Riadok bude vidieť.</v>
      </c>
      <c r="AK250" s="145" t="s">
        <v>207</v>
      </c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55">
        <f>+IF(B252="",0,1)</f>
        <v>1</v>
      </c>
      <c r="BF250" s="51"/>
      <c r="BG250" s="51"/>
      <c r="BH250" s="51">
        <f t="shared" si="32"/>
        <v>1</v>
      </c>
      <c r="BI250" s="51">
        <f t="shared" si="30"/>
        <v>1</v>
      </c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108"/>
      <c r="BY250" s="108"/>
      <c r="BZ250" s="108"/>
      <c r="CA250" s="113">
        <f>SI!BY250</f>
        <v>171</v>
      </c>
      <c r="CB250" s="113"/>
      <c r="CC250" s="113"/>
      <c r="CD250" s="113"/>
      <c r="CE250" s="113"/>
      <c r="CF250" s="113"/>
      <c r="CG250" s="113"/>
      <c r="CH250" s="140">
        <f>SI!BZ250</f>
        <v>0</v>
      </c>
      <c r="CI250" s="108"/>
      <c r="CJ250" s="108"/>
      <c r="CK250" s="108"/>
      <c r="CL250" s="108"/>
      <c r="CM250" s="108"/>
      <c r="CN250" s="108"/>
      <c r="CO250" s="108"/>
      <c r="CP250" s="108"/>
      <c r="CQ250" s="108"/>
      <c r="CR250" s="108"/>
      <c r="CS250" s="108"/>
      <c r="CT250" s="108"/>
      <c r="CU250" s="108"/>
      <c r="CV250" s="108"/>
      <c r="CW250" s="108"/>
      <c r="CX250" s="108"/>
      <c r="CY250" s="108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</row>
    <row r="251" spans="1:253" s="36" customFormat="1" ht="18" customHeight="1" x14ac:dyDescent="0.25">
      <c r="A251" s="33"/>
      <c r="B251" s="771"/>
      <c r="C251" s="772"/>
      <c r="D251" s="772"/>
      <c r="E251" s="772"/>
      <c r="F251" s="772"/>
      <c r="G251" s="772"/>
      <c r="H251" s="772"/>
      <c r="I251" s="772"/>
      <c r="J251" s="772"/>
      <c r="K251" s="772"/>
      <c r="L251" s="772"/>
      <c r="M251" s="772"/>
      <c r="N251" s="772"/>
      <c r="O251" s="772"/>
      <c r="P251" s="772"/>
      <c r="Q251" s="772"/>
      <c r="R251" s="772"/>
      <c r="S251" s="773"/>
      <c r="T251" s="475"/>
      <c r="U251" s="476"/>
      <c r="V251" s="476"/>
      <c r="W251" s="476"/>
      <c r="X251" s="477"/>
      <c r="Y251" s="475"/>
      <c r="Z251" s="476"/>
      <c r="AA251" s="476"/>
      <c r="AB251" s="476"/>
      <c r="AC251" s="477"/>
      <c r="AD251" s="475"/>
      <c r="AE251" s="476"/>
      <c r="AF251" s="476"/>
      <c r="AG251" s="476"/>
      <c r="AH251" s="477"/>
      <c r="AI251" s="60"/>
      <c r="AJ251" s="144" t="str">
        <f t="shared" si="31"/>
        <v>Riadok bude vidieť.</v>
      </c>
      <c r="AK251" s="145" t="s">
        <v>207</v>
      </c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55">
        <f>+IF(B252="",0,1)</f>
        <v>1</v>
      </c>
      <c r="BF251" s="51"/>
      <c r="BG251" s="51"/>
      <c r="BH251" s="51">
        <f t="shared" si="32"/>
        <v>1</v>
      </c>
      <c r="BI251" s="51">
        <f t="shared" si="30"/>
        <v>1</v>
      </c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108"/>
      <c r="BY251" s="108"/>
      <c r="BZ251" s="108"/>
      <c r="CA251" s="113">
        <f>SI!BY251</f>
        <v>571</v>
      </c>
      <c r="CB251" s="113"/>
      <c r="CC251" s="113"/>
      <c r="CD251" s="113"/>
      <c r="CE251" s="113"/>
      <c r="CF251" s="113"/>
      <c r="CG251" s="113"/>
      <c r="CH251" s="140">
        <f>SI!BZ251</f>
        <v>0</v>
      </c>
      <c r="CI251" s="108"/>
      <c r="CJ251" s="108"/>
      <c r="CK251" s="108"/>
      <c r="CL251" s="108"/>
      <c r="CM251" s="108"/>
      <c r="CN251" s="108"/>
      <c r="CO251" s="108"/>
      <c r="CP251" s="108"/>
      <c r="CQ251" s="108"/>
      <c r="CR251" s="108"/>
      <c r="CS251" s="108"/>
      <c r="CT251" s="108"/>
      <c r="CU251" s="108"/>
      <c r="CV251" s="108"/>
      <c r="CW251" s="108"/>
      <c r="CX251" s="108"/>
      <c r="CY251" s="108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</row>
    <row r="252" spans="1:253" s="36" customFormat="1" x14ac:dyDescent="0.25">
      <c r="A252" s="33"/>
      <c r="B252" s="765" t="s">
        <v>643</v>
      </c>
      <c r="C252" s="766"/>
      <c r="D252" s="766"/>
      <c r="E252" s="766"/>
      <c r="F252" s="766"/>
      <c r="G252" s="766"/>
      <c r="H252" s="766"/>
      <c r="I252" s="766"/>
      <c r="J252" s="766"/>
      <c r="K252" s="766"/>
      <c r="L252" s="766"/>
      <c r="M252" s="766"/>
      <c r="N252" s="766"/>
      <c r="O252" s="766"/>
      <c r="P252" s="766"/>
      <c r="Q252" s="766"/>
      <c r="R252" s="766"/>
      <c r="S252" s="767"/>
      <c r="T252" s="762">
        <v>4</v>
      </c>
      <c r="U252" s="763"/>
      <c r="V252" s="763"/>
      <c r="W252" s="763"/>
      <c r="X252" s="764"/>
      <c r="Y252" s="762" t="s">
        <v>620</v>
      </c>
      <c r="Z252" s="763"/>
      <c r="AA252" s="763"/>
      <c r="AB252" s="763"/>
      <c r="AC252" s="764"/>
      <c r="AD252" s="846" t="s">
        <v>621</v>
      </c>
      <c r="AE252" s="847"/>
      <c r="AF252" s="847"/>
      <c r="AG252" s="847"/>
      <c r="AH252" s="848"/>
      <c r="AI252" s="60"/>
      <c r="AJ252" s="144" t="str">
        <f t="shared" si="31"/>
        <v>Riadok bude vidieť.</v>
      </c>
      <c r="AK252" s="145" t="s">
        <v>207</v>
      </c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55">
        <f t="shared" ref="BE252:BE260" si="37">+IF(B252="",0,1)</f>
        <v>1</v>
      </c>
      <c r="BF252" s="51"/>
      <c r="BG252" s="51"/>
      <c r="BH252" s="51">
        <f t="shared" si="32"/>
        <v>1</v>
      </c>
      <c r="BI252" s="51">
        <f t="shared" si="30"/>
        <v>1</v>
      </c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108"/>
      <c r="BY252" s="108"/>
      <c r="BZ252" s="108"/>
      <c r="CA252" s="113">
        <f>SI!BY252</f>
        <v>195</v>
      </c>
      <c r="CB252" s="113"/>
      <c r="CC252" s="113"/>
      <c r="CD252" s="113"/>
      <c r="CE252" s="113"/>
      <c r="CF252" s="113"/>
      <c r="CG252" s="113"/>
      <c r="CH252" s="140">
        <f>SI!BZ252</f>
        <v>0</v>
      </c>
      <c r="CI252" s="108"/>
      <c r="CJ252" s="108"/>
      <c r="CK252" s="108"/>
      <c r="CL252" s="108"/>
      <c r="CM252" s="108"/>
      <c r="CN252" s="108"/>
      <c r="CO252" s="108"/>
      <c r="CP252" s="108"/>
      <c r="CQ252" s="108"/>
      <c r="CR252" s="108"/>
      <c r="CS252" s="108"/>
      <c r="CT252" s="108"/>
      <c r="CU252" s="108"/>
      <c r="CV252" s="108"/>
      <c r="CW252" s="108"/>
      <c r="CX252" s="108"/>
      <c r="CY252" s="108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</row>
    <row r="253" spans="1:253" s="36" customFormat="1" x14ac:dyDescent="0.25">
      <c r="A253" s="33"/>
      <c r="B253" s="454" t="s">
        <v>622</v>
      </c>
      <c r="C253" s="455"/>
      <c r="D253" s="455"/>
      <c r="E253" s="455"/>
      <c r="F253" s="455"/>
      <c r="G253" s="455"/>
      <c r="H253" s="455"/>
      <c r="I253" s="455"/>
      <c r="J253" s="455"/>
      <c r="K253" s="455"/>
      <c r="L253" s="455"/>
      <c r="M253" s="455"/>
      <c r="N253" s="455"/>
      <c r="O253" s="455"/>
      <c r="P253" s="455"/>
      <c r="Q253" s="455"/>
      <c r="R253" s="455"/>
      <c r="S253" s="456"/>
      <c r="T253" s="467">
        <v>6</v>
      </c>
      <c r="U253" s="468"/>
      <c r="V253" s="468"/>
      <c r="W253" s="468"/>
      <c r="X253" s="469"/>
      <c r="Y253" s="467" t="s">
        <v>620</v>
      </c>
      <c r="Z253" s="468"/>
      <c r="AA253" s="468"/>
      <c r="AB253" s="468"/>
      <c r="AC253" s="469"/>
      <c r="AD253" s="462" t="s">
        <v>623</v>
      </c>
      <c r="AE253" s="463"/>
      <c r="AF253" s="463"/>
      <c r="AG253" s="463"/>
      <c r="AH253" s="464"/>
      <c r="AI253" s="60"/>
      <c r="AJ253" s="144" t="str">
        <f t="shared" si="31"/>
        <v>Riadok bude vidieť.</v>
      </c>
      <c r="AK253" s="145" t="s">
        <v>207</v>
      </c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55">
        <f t="shared" si="37"/>
        <v>1</v>
      </c>
      <c r="BF253" s="51"/>
      <c r="BG253" s="51"/>
      <c r="BH253" s="51">
        <f t="shared" si="32"/>
        <v>1</v>
      </c>
      <c r="BI253" s="51">
        <f t="shared" ref="BI253:BI318" si="38">+IF(BE253+BF253+BG253=0,0,IF(BH253=0,0,1))</f>
        <v>1</v>
      </c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108"/>
      <c r="BY253" s="108"/>
      <c r="BZ253" s="108"/>
      <c r="CA253" s="113">
        <f>SI!BY253</f>
        <v>9</v>
      </c>
      <c r="CB253" s="113"/>
      <c r="CC253" s="113"/>
      <c r="CD253" s="113"/>
      <c r="CE253" s="113"/>
      <c r="CF253" s="113"/>
      <c r="CG253" s="113"/>
      <c r="CH253" s="140">
        <f>SI!BZ253</f>
        <v>0</v>
      </c>
      <c r="CI253" s="108"/>
      <c r="CJ253" s="108"/>
      <c r="CK253" s="108"/>
      <c r="CL253" s="108"/>
      <c r="CM253" s="108"/>
      <c r="CN253" s="108"/>
      <c r="CO253" s="108"/>
      <c r="CP253" s="108"/>
      <c r="CQ253" s="108"/>
      <c r="CR253" s="108"/>
      <c r="CS253" s="108"/>
      <c r="CT253" s="108"/>
      <c r="CU253" s="108"/>
      <c r="CV253" s="108"/>
      <c r="CW253" s="108"/>
      <c r="CX253" s="108"/>
      <c r="CY253" s="108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</row>
    <row r="254" spans="1:253" s="36" customFormat="1" hidden="1" x14ac:dyDescent="0.25">
      <c r="A254" s="33"/>
      <c r="B254" s="454"/>
      <c r="C254" s="455"/>
      <c r="D254" s="455"/>
      <c r="E254" s="455"/>
      <c r="F254" s="455"/>
      <c r="G254" s="455"/>
      <c r="H254" s="455"/>
      <c r="I254" s="455"/>
      <c r="J254" s="455"/>
      <c r="K254" s="455"/>
      <c r="L254" s="455"/>
      <c r="M254" s="455"/>
      <c r="N254" s="455"/>
      <c r="O254" s="455"/>
      <c r="P254" s="455"/>
      <c r="Q254" s="455"/>
      <c r="R254" s="455"/>
      <c r="S254" s="456"/>
      <c r="T254" s="467"/>
      <c r="U254" s="468"/>
      <c r="V254" s="468"/>
      <c r="W254" s="468"/>
      <c r="X254" s="469"/>
      <c r="Y254" s="467"/>
      <c r="Z254" s="468"/>
      <c r="AA254" s="468"/>
      <c r="AB254" s="468"/>
      <c r="AC254" s="469"/>
      <c r="AD254" s="462"/>
      <c r="AE254" s="463"/>
      <c r="AF254" s="463"/>
      <c r="AG254" s="463"/>
      <c r="AH254" s="464"/>
      <c r="AI254" s="60"/>
      <c r="AJ254" s="144" t="str">
        <f t="shared" si="31"/>
        <v>Riadok bude skrytý.</v>
      </c>
      <c r="AK254" s="145" t="s">
        <v>207</v>
      </c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55">
        <f t="shared" si="37"/>
        <v>0</v>
      </c>
      <c r="BF254" s="51"/>
      <c r="BG254" s="51"/>
      <c r="BH254" s="51">
        <f t="shared" si="32"/>
        <v>1</v>
      </c>
      <c r="BI254" s="51">
        <f t="shared" si="38"/>
        <v>0</v>
      </c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108"/>
      <c r="BY254" s="108"/>
      <c r="BZ254" s="108"/>
      <c r="CA254" s="113">
        <f>SI!BY254</f>
        <v>169</v>
      </c>
      <c r="CB254" s="113"/>
      <c r="CC254" s="113"/>
      <c r="CD254" s="113"/>
      <c r="CE254" s="113"/>
      <c r="CF254" s="113"/>
      <c r="CG254" s="113"/>
      <c r="CH254" s="140">
        <f>SI!BZ254</f>
        <v>0</v>
      </c>
      <c r="CI254" s="108"/>
      <c r="CJ254" s="108"/>
      <c r="CK254" s="108"/>
      <c r="CL254" s="108"/>
      <c r="CM254" s="108"/>
      <c r="CN254" s="108"/>
      <c r="CO254" s="108"/>
      <c r="CP254" s="108"/>
      <c r="CQ254" s="108"/>
      <c r="CR254" s="108"/>
      <c r="CS254" s="108"/>
      <c r="CT254" s="108"/>
      <c r="CU254" s="108"/>
      <c r="CV254" s="108"/>
      <c r="CW254" s="108"/>
      <c r="CX254" s="108"/>
      <c r="CY254" s="108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</row>
    <row r="255" spans="1:253" s="36" customFormat="1" hidden="1" x14ac:dyDescent="0.25">
      <c r="A255" s="33"/>
      <c r="B255" s="454"/>
      <c r="C255" s="455"/>
      <c r="D255" s="455"/>
      <c r="E255" s="455"/>
      <c r="F255" s="455"/>
      <c r="G255" s="455"/>
      <c r="H255" s="455"/>
      <c r="I255" s="455"/>
      <c r="J255" s="455"/>
      <c r="K255" s="455"/>
      <c r="L255" s="455"/>
      <c r="M255" s="455"/>
      <c r="N255" s="455"/>
      <c r="O255" s="455"/>
      <c r="P255" s="455"/>
      <c r="Q255" s="455"/>
      <c r="R255" s="455"/>
      <c r="S255" s="456"/>
      <c r="T255" s="467"/>
      <c r="U255" s="468"/>
      <c r="V255" s="468"/>
      <c r="W255" s="468"/>
      <c r="X255" s="469"/>
      <c r="Y255" s="467"/>
      <c r="Z255" s="468"/>
      <c r="AA255" s="468"/>
      <c r="AB255" s="468"/>
      <c r="AC255" s="469"/>
      <c r="AD255" s="462"/>
      <c r="AE255" s="463"/>
      <c r="AF255" s="463"/>
      <c r="AG255" s="463"/>
      <c r="AH255" s="464"/>
      <c r="AI255" s="60"/>
      <c r="AJ255" s="144" t="str">
        <f t="shared" si="31"/>
        <v>Riadok bude skrytý.</v>
      </c>
      <c r="AK255" s="145" t="s">
        <v>207</v>
      </c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55">
        <f t="shared" si="37"/>
        <v>0</v>
      </c>
      <c r="BF255" s="51"/>
      <c r="BG255" s="51"/>
      <c r="BH255" s="51">
        <f t="shared" si="32"/>
        <v>1</v>
      </c>
      <c r="BI255" s="51">
        <f t="shared" si="38"/>
        <v>0</v>
      </c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108"/>
      <c r="BY255" s="108"/>
      <c r="BZ255" s="108"/>
      <c r="CA255" s="113">
        <f>SI!BY255</f>
        <v>149</v>
      </c>
      <c r="CB255" s="113"/>
      <c r="CC255" s="113"/>
      <c r="CD255" s="113"/>
      <c r="CE255" s="113"/>
      <c r="CF255" s="113"/>
      <c r="CG255" s="113"/>
      <c r="CH255" s="140">
        <f>SI!BZ255</f>
        <v>0</v>
      </c>
      <c r="CI255" s="108"/>
      <c r="CJ255" s="108"/>
      <c r="CK255" s="108"/>
      <c r="CL255" s="108"/>
      <c r="CM255" s="108"/>
      <c r="CN255" s="108"/>
      <c r="CO255" s="108"/>
      <c r="CP255" s="108"/>
      <c r="CQ255" s="108"/>
      <c r="CR255" s="108"/>
      <c r="CS255" s="108"/>
      <c r="CT255" s="108"/>
      <c r="CU255" s="108"/>
      <c r="CV255" s="108"/>
      <c r="CW255" s="108"/>
      <c r="CX255" s="108"/>
      <c r="CY255" s="108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</row>
    <row r="256" spans="1:253" s="36" customFormat="1" hidden="1" x14ac:dyDescent="0.25">
      <c r="A256" s="33"/>
      <c r="B256" s="454"/>
      <c r="C256" s="455"/>
      <c r="D256" s="455"/>
      <c r="E256" s="455"/>
      <c r="F256" s="455"/>
      <c r="G256" s="455"/>
      <c r="H256" s="455"/>
      <c r="I256" s="455"/>
      <c r="J256" s="455"/>
      <c r="K256" s="455"/>
      <c r="L256" s="455"/>
      <c r="M256" s="455"/>
      <c r="N256" s="455"/>
      <c r="O256" s="455"/>
      <c r="P256" s="455"/>
      <c r="Q256" s="455"/>
      <c r="R256" s="455"/>
      <c r="S256" s="456"/>
      <c r="T256" s="467"/>
      <c r="U256" s="468"/>
      <c r="V256" s="468"/>
      <c r="W256" s="468"/>
      <c r="X256" s="469"/>
      <c r="Y256" s="467"/>
      <c r="Z256" s="468"/>
      <c r="AA256" s="468"/>
      <c r="AB256" s="468"/>
      <c r="AC256" s="469"/>
      <c r="AD256" s="462"/>
      <c r="AE256" s="463"/>
      <c r="AF256" s="463"/>
      <c r="AG256" s="463"/>
      <c r="AH256" s="464"/>
      <c r="AI256" s="60"/>
      <c r="AJ256" s="144" t="str">
        <f t="shared" si="31"/>
        <v>Riadok bude skrytý.</v>
      </c>
      <c r="AK256" s="145" t="s">
        <v>207</v>
      </c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55">
        <f t="shared" si="37"/>
        <v>0</v>
      </c>
      <c r="BF256" s="51"/>
      <c r="BG256" s="51"/>
      <c r="BH256" s="51">
        <f t="shared" si="32"/>
        <v>1</v>
      </c>
      <c r="BI256" s="51">
        <f t="shared" si="38"/>
        <v>0</v>
      </c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108"/>
      <c r="BY256" s="108"/>
      <c r="BZ256" s="108"/>
      <c r="CA256" s="113">
        <f>SI!BY256</f>
        <v>114</v>
      </c>
      <c r="CB256" s="113"/>
      <c r="CC256" s="113"/>
      <c r="CD256" s="113"/>
      <c r="CE256" s="113"/>
      <c r="CF256" s="113"/>
      <c r="CG256" s="113"/>
      <c r="CH256" s="140">
        <f>SI!BZ256</f>
        <v>0</v>
      </c>
      <c r="CI256" s="108"/>
      <c r="CJ256" s="108"/>
      <c r="CK256" s="108"/>
      <c r="CL256" s="108"/>
      <c r="CM256" s="108"/>
      <c r="CN256" s="108"/>
      <c r="CO256" s="108"/>
      <c r="CP256" s="108"/>
      <c r="CQ256" s="108"/>
      <c r="CR256" s="108"/>
      <c r="CS256" s="108"/>
      <c r="CT256" s="108"/>
      <c r="CU256" s="108"/>
      <c r="CV256" s="108"/>
      <c r="CW256" s="108"/>
      <c r="CX256" s="108"/>
      <c r="CY256" s="108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</row>
    <row r="257" spans="1:253" s="36" customFormat="1" hidden="1" x14ac:dyDescent="0.25">
      <c r="A257" s="33"/>
      <c r="B257" s="454"/>
      <c r="C257" s="455"/>
      <c r="D257" s="455"/>
      <c r="E257" s="455"/>
      <c r="F257" s="455"/>
      <c r="G257" s="455"/>
      <c r="H257" s="455"/>
      <c r="I257" s="455"/>
      <c r="J257" s="455"/>
      <c r="K257" s="455"/>
      <c r="L257" s="455"/>
      <c r="M257" s="455"/>
      <c r="N257" s="455"/>
      <c r="O257" s="455"/>
      <c r="P257" s="455"/>
      <c r="Q257" s="455"/>
      <c r="R257" s="455"/>
      <c r="S257" s="456"/>
      <c r="T257" s="467"/>
      <c r="U257" s="468"/>
      <c r="V257" s="468"/>
      <c r="W257" s="468"/>
      <c r="X257" s="469"/>
      <c r="Y257" s="467"/>
      <c r="Z257" s="468"/>
      <c r="AA257" s="468"/>
      <c r="AB257" s="468"/>
      <c r="AC257" s="469"/>
      <c r="AD257" s="462"/>
      <c r="AE257" s="463"/>
      <c r="AF257" s="463"/>
      <c r="AG257" s="463"/>
      <c r="AH257" s="464"/>
      <c r="AI257" s="60"/>
      <c r="AJ257" s="144" t="str">
        <f t="shared" si="31"/>
        <v>Riadok bude skrytý.</v>
      </c>
      <c r="AK257" s="145" t="s">
        <v>207</v>
      </c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55">
        <f t="shared" si="37"/>
        <v>0</v>
      </c>
      <c r="BF257" s="51"/>
      <c r="BG257" s="51"/>
      <c r="BH257" s="51">
        <f t="shared" si="32"/>
        <v>1</v>
      </c>
      <c r="BI257" s="51">
        <f t="shared" si="38"/>
        <v>0</v>
      </c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108"/>
      <c r="BY257" s="108"/>
      <c r="BZ257" s="108"/>
      <c r="CA257" s="113">
        <f>SI!BY257</f>
        <v>251</v>
      </c>
      <c r="CB257" s="113"/>
      <c r="CC257" s="113"/>
      <c r="CD257" s="113"/>
      <c r="CE257" s="113"/>
      <c r="CF257" s="113"/>
      <c r="CG257" s="113"/>
      <c r="CH257" s="140">
        <f>SI!BZ257</f>
        <v>0</v>
      </c>
      <c r="CI257" s="108"/>
      <c r="CJ257" s="108"/>
      <c r="CK257" s="108"/>
      <c r="CL257" s="108"/>
      <c r="CM257" s="108"/>
      <c r="CN257" s="108"/>
      <c r="CO257" s="108"/>
      <c r="CP257" s="108"/>
      <c r="CQ257" s="108"/>
      <c r="CR257" s="108"/>
      <c r="CS257" s="108"/>
      <c r="CT257" s="108"/>
      <c r="CU257" s="108"/>
      <c r="CV257" s="108"/>
      <c r="CW257" s="108"/>
      <c r="CX257" s="108"/>
      <c r="CY257" s="108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</row>
    <row r="258" spans="1:253" s="36" customFormat="1" hidden="1" x14ac:dyDescent="0.25">
      <c r="A258" s="33"/>
      <c r="B258" s="454"/>
      <c r="C258" s="455"/>
      <c r="D258" s="455"/>
      <c r="E258" s="455"/>
      <c r="F258" s="455"/>
      <c r="G258" s="455"/>
      <c r="H258" s="455"/>
      <c r="I258" s="455"/>
      <c r="J258" s="455"/>
      <c r="K258" s="455"/>
      <c r="L258" s="455"/>
      <c r="M258" s="455"/>
      <c r="N258" s="455"/>
      <c r="O258" s="455"/>
      <c r="P258" s="455"/>
      <c r="Q258" s="455"/>
      <c r="R258" s="455"/>
      <c r="S258" s="456"/>
      <c r="T258" s="467"/>
      <c r="U258" s="468"/>
      <c r="V258" s="468"/>
      <c r="W258" s="468"/>
      <c r="X258" s="469"/>
      <c r="Y258" s="467"/>
      <c r="Z258" s="468"/>
      <c r="AA258" s="468"/>
      <c r="AB258" s="468"/>
      <c r="AC258" s="469"/>
      <c r="AD258" s="462"/>
      <c r="AE258" s="463"/>
      <c r="AF258" s="463"/>
      <c r="AG258" s="463"/>
      <c r="AH258" s="464"/>
      <c r="AI258" s="60"/>
      <c r="AJ258" s="144" t="str">
        <f t="shared" si="31"/>
        <v>Riadok bude skrytý.</v>
      </c>
      <c r="AK258" s="145" t="s">
        <v>207</v>
      </c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55">
        <f t="shared" si="37"/>
        <v>0</v>
      </c>
      <c r="BF258" s="51"/>
      <c r="BG258" s="51"/>
      <c r="BH258" s="51">
        <f t="shared" si="32"/>
        <v>1</v>
      </c>
      <c r="BI258" s="51">
        <f t="shared" si="38"/>
        <v>0</v>
      </c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108"/>
      <c r="BY258" s="108"/>
      <c r="BZ258" s="108"/>
      <c r="CA258" s="113">
        <f>SI!BY258</f>
        <v>139</v>
      </c>
      <c r="CB258" s="113"/>
      <c r="CC258" s="113"/>
      <c r="CD258" s="113"/>
      <c r="CE258" s="113"/>
      <c r="CF258" s="113"/>
      <c r="CG258" s="113"/>
      <c r="CH258" s="140">
        <f>SI!BZ258</f>
        <v>0</v>
      </c>
      <c r="CI258" s="108"/>
      <c r="CJ258" s="108"/>
      <c r="CK258" s="108"/>
      <c r="CL258" s="108"/>
      <c r="CM258" s="108"/>
      <c r="CN258" s="108"/>
      <c r="CO258" s="108"/>
      <c r="CP258" s="108"/>
      <c r="CQ258" s="108"/>
      <c r="CR258" s="108"/>
      <c r="CS258" s="108"/>
      <c r="CT258" s="108"/>
      <c r="CU258" s="108"/>
      <c r="CV258" s="108"/>
      <c r="CW258" s="108"/>
      <c r="CX258" s="108"/>
      <c r="CY258" s="108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</row>
    <row r="259" spans="1:253" s="36" customFormat="1" hidden="1" x14ac:dyDescent="0.25">
      <c r="A259" s="33"/>
      <c r="B259" s="454"/>
      <c r="C259" s="455"/>
      <c r="D259" s="455"/>
      <c r="E259" s="455"/>
      <c r="F259" s="455"/>
      <c r="G259" s="455"/>
      <c r="H259" s="455"/>
      <c r="I259" s="455"/>
      <c r="J259" s="455"/>
      <c r="K259" s="455"/>
      <c r="L259" s="455"/>
      <c r="M259" s="455"/>
      <c r="N259" s="455"/>
      <c r="O259" s="455"/>
      <c r="P259" s="455"/>
      <c r="Q259" s="455"/>
      <c r="R259" s="455"/>
      <c r="S259" s="456"/>
      <c r="T259" s="467"/>
      <c r="U259" s="468"/>
      <c r="V259" s="468"/>
      <c r="W259" s="468"/>
      <c r="X259" s="469"/>
      <c r="Y259" s="467"/>
      <c r="Z259" s="468"/>
      <c r="AA259" s="468"/>
      <c r="AB259" s="468"/>
      <c r="AC259" s="469"/>
      <c r="AD259" s="462"/>
      <c r="AE259" s="463"/>
      <c r="AF259" s="463"/>
      <c r="AG259" s="463"/>
      <c r="AH259" s="464"/>
      <c r="AI259" s="60"/>
      <c r="AJ259" s="144" t="str">
        <f t="shared" si="31"/>
        <v>Riadok bude skrytý.</v>
      </c>
      <c r="AK259" s="145" t="s">
        <v>207</v>
      </c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55">
        <f t="shared" si="37"/>
        <v>0</v>
      </c>
      <c r="BF259" s="51"/>
      <c r="BG259" s="51"/>
      <c r="BH259" s="51">
        <f t="shared" si="32"/>
        <v>1</v>
      </c>
      <c r="BI259" s="51">
        <f t="shared" si="38"/>
        <v>0</v>
      </c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108"/>
      <c r="BY259" s="108"/>
      <c r="BZ259" s="108"/>
      <c r="CA259" s="113">
        <f>SI!BY259</f>
        <v>944</v>
      </c>
      <c r="CB259" s="113"/>
      <c r="CC259" s="113"/>
      <c r="CD259" s="113"/>
      <c r="CE259" s="113"/>
      <c r="CF259" s="113"/>
      <c r="CG259" s="113"/>
      <c r="CH259" s="140">
        <f>SI!BZ259</f>
        <v>0</v>
      </c>
      <c r="CI259" s="108"/>
      <c r="CJ259" s="108"/>
      <c r="CK259" s="108"/>
      <c r="CL259" s="108"/>
      <c r="CM259" s="108"/>
      <c r="CN259" s="108"/>
      <c r="CO259" s="108"/>
      <c r="CP259" s="108"/>
      <c r="CQ259" s="108"/>
      <c r="CR259" s="108"/>
      <c r="CS259" s="108"/>
      <c r="CT259" s="108"/>
      <c r="CU259" s="108"/>
      <c r="CV259" s="108"/>
      <c r="CW259" s="108"/>
      <c r="CX259" s="108"/>
      <c r="CY259" s="108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</row>
    <row r="260" spans="1:253" s="36" customFormat="1" hidden="1" x14ac:dyDescent="0.25">
      <c r="A260" s="33"/>
      <c r="B260" s="454"/>
      <c r="C260" s="455"/>
      <c r="D260" s="455"/>
      <c r="E260" s="455"/>
      <c r="F260" s="455"/>
      <c r="G260" s="455"/>
      <c r="H260" s="455"/>
      <c r="I260" s="455"/>
      <c r="J260" s="455"/>
      <c r="K260" s="455"/>
      <c r="L260" s="455"/>
      <c r="M260" s="455"/>
      <c r="N260" s="455"/>
      <c r="O260" s="455"/>
      <c r="P260" s="455"/>
      <c r="Q260" s="455"/>
      <c r="R260" s="455"/>
      <c r="S260" s="456"/>
      <c r="T260" s="467"/>
      <c r="U260" s="468"/>
      <c r="V260" s="468"/>
      <c r="W260" s="468"/>
      <c r="X260" s="469"/>
      <c r="Y260" s="467"/>
      <c r="Z260" s="468"/>
      <c r="AA260" s="468"/>
      <c r="AB260" s="468"/>
      <c r="AC260" s="469"/>
      <c r="AD260" s="462"/>
      <c r="AE260" s="463"/>
      <c r="AF260" s="463"/>
      <c r="AG260" s="463"/>
      <c r="AH260" s="464"/>
      <c r="AI260" s="60"/>
      <c r="AJ260" s="144" t="str">
        <f t="shared" si="31"/>
        <v>Riadok bude skrytý.</v>
      </c>
      <c r="AK260" s="145" t="s">
        <v>207</v>
      </c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55">
        <f t="shared" si="37"/>
        <v>0</v>
      </c>
      <c r="BF260" s="51"/>
      <c r="BG260" s="51"/>
      <c r="BH260" s="51">
        <f t="shared" si="32"/>
        <v>1</v>
      </c>
      <c r="BI260" s="51">
        <f t="shared" si="38"/>
        <v>0</v>
      </c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108"/>
      <c r="BY260" s="108"/>
      <c r="BZ260" s="108"/>
      <c r="CA260" s="113">
        <f>SI!BY260</f>
        <v>117</v>
      </c>
      <c r="CB260" s="113"/>
      <c r="CC260" s="113"/>
      <c r="CD260" s="113"/>
      <c r="CE260" s="113"/>
      <c r="CF260" s="113"/>
      <c r="CG260" s="113"/>
      <c r="CH260" s="140">
        <f>SI!BZ260</f>
        <v>0</v>
      </c>
      <c r="CI260" s="108"/>
      <c r="CJ260" s="108"/>
      <c r="CK260" s="108"/>
      <c r="CL260" s="108"/>
      <c r="CM260" s="108"/>
      <c r="CN260" s="108"/>
      <c r="CO260" s="108"/>
      <c r="CP260" s="108"/>
      <c r="CQ260" s="108"/>
      <c r="CR260" s="108"/>
      <c r="CS260" s="108"/>
      <c r="CT260" s="108"/>
      <c r="CU260" s="108"/>
      <c r="CV260" s="108"/>
      <c r="CW260" s="108"/>
      <c r="CX260" s="108"/>
      <c r="CY260" s="108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</row>
    <row r="261" spans="1:253" s="36" customFormat="1" x14ac:dyDescent="0.25">
      <c r="A261" s="33"/>
      <c r="B261" s="731"/>
      <c r="C261" s="732"/>
      <c r="D261" s="732"/>
      <c r="E261" s="732"/>
      <c r="F261" s="732"/>
      <c r="G261" s="732"/>
      <c r="H261" s="732"/>
      <c r="I261" s="732"/>
      <c r="J261" s="732"/>
      <c r="K261" s="732"/>
      <c r="L261" s="732"/>
      <c r="M261" s="732"/>
      <c r="N261" s="732"/>
      <c r="O261" s="732"/>
      <c r="P261" s="732"/>
      <c r="Q261" s="732"/>
      <c r="R261" s="732"/>
      <c r="S261" s="733"/>
      <c r="T261" s="759"/>
      <c r="U261" s="760"/>
      <c r="V261" s="760"/>
      <c r="W261" s="760"/>
      <c r="X261" s="761"/>
      <c r="Y261" s="759"/>
      <c r="Z261" s="760"/>
      <c r="AA261" s="760"/>
      <c r="AB261" s="760"/>
      <c r="AC261" s="761"/>
      <c r="AD261" s="774"/>
      <c r="AE261" s="775"/>
      <c r="AF261" s="775"/>
      <c r="AG261" s="775"/>
      <c r="AH261" s="776"/>
      <c r="AI261" s="60"/>
      <c r="AJ261" s="144" t="str">
        <f t="shared" si="31"/>
        <v>Riadok bude vidieť.</v>
      </c>
      <c r="AK261" s="145" t="s">
        <v>207</v>
      </c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55">
        <f>+IF(B252&amp;B253&amp;B254&amp;B255&amp;B256&amp;B257&amp;B258&amp;B259&amp;B260&amp;B261="",0,1)</f>
        <v>1</v>
      </c>
      <c r="BF261" s="51"/>
      <c r="BG261" s="51"/>
      <c r="BH261" s="51">
        <f t="shared" si="32"/>
        <v>1</v>
      </c>
      <c r="BI261" s="51">
        <f t="shared" si="38"/>
        <v>1</v>
      </c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108"/>
      <c r="BY261" s="108"/>
      <c r="BZ261" s="108"/>
      <c r="CA261" s="113">
        <f>SI!BY261</f>
        <v>967</v>
      </c>
      <c r="CB261" s="113"/>
      <c r="CC261" s="113"/>
      <c r="CD261" s="113"/>
      <c r="CE261" s="113"/>
      <c r="CF261" s="113"/>
      <c r="CG261" s="113"/>
      <c r="CH261" s="140">
        <f>SI!BZ261</f>
        <v>0</v>
      </c>
      <c r="CI261" s="108"/>
      <c r="CJ261" s="108"/>
      <c r="CK261" s="108"/>
      <c r="CL261" s="108"/>
      <c r="CM261" s="108"/>
      <c r="CN261" s="108"/>
      <c r="CO261" s="108"/>
      <c r="CP261" s="108"/>
      <c r="CQ261" s="108"/>
      <c r="CR261" s="108"/>
      <c r="CS261" s="108"/>
      <c r="CT261" s="108"/>
      <c r="CU261" s="108"/>
      <c r="CV261" s="108"/>
      <c r="CW261" s="108"/>
      <c r="CX261" s="108"/>
      <c r="CY261" s="108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</row>
    <row r="262" spans="1:253" s="36" customFormat="1" x14ac:dyDescent="0.25">
      <c r="A262" s="33"/>
      <c r="B262" s="465"/>
      <c r="C262" s="465"/>
      <c r="D262" s="465"/>
      <c r="E262" s="465"/>
      <c r="F262" s="465"/>
      <c r="G262" s="465"/>
      <c r="H262" s="465"/>
      <c r="I262" s="465"/>
      <c r="J262" s="465"/>
      <c r="K262" s="465"/>
      <c r="L262" s="465"/>
      <c r="M262" s="465"/>
      <c r="N262" s="465"/>
      <c r="O262" s="465"/>
      <c r="P262" s="465"/>
      <c r="Q262" s="465"/>
      <c r="R262" s="465"/>
      <c r="S262" s="465"/>
      <c r="T262" s="465"/>
      <c r="U262" s="465"/>
      <c r="V262" s="465"/>
      <c r="W262" s="465"/>
      <c r="X262" s="465"/>
      <c r="Y262" s="465"/>
      <c r="Z262" s="465"/>
      <c r="AA262" s="465"/>
      <c r="AB262" s="465"/>
      <c r="AC262" s="465"/>
      <c r="AD262" s="465"/>
      <c r="AE262" s="465"/>
      <c r="AF262" s="465"/>
      <c r="AG262" s="465"/>
      <c r="AH262" s="465"/>
      <c r="AI262" s="63"/>
      <c r="AJ262" s="144" t="str">
        <f t="shared" si="31"/>
        <v>Riadok bude vidieť.</v>
      </c>
      <c r="AK262" s="145" t="s">
        <v>207</v>
      </c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51">
        <f>+IF(BE261=0,0,1)</f>
        <v>1</v>
      </c>
      <c r="BF262" s="51"/>
      <c r="BG262" s="51"/>
      <c r="BH262" s="51">
        <f t="shared" si="32"/>
        <v>1</v>
      </c>
      <c r="BI262" s="51">
        <f t="shared" si="38"/>
        <v>1</v>
      </c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108"/>
      <c r="BY262" s="108"/>
      <c r="BZ262" s="108"/>
      <c r="CA262" s="113">
        <f>SI!BY262</f>
        <v>193</v>
      </c>
      <c r="CB262" s="113"/>
      <c r="CC262" s="113"/>
      <c r="CD262" s="113"/>
      <c r="CE262" s="113"/>
      <c r="CF262" s="113"/>
      <c r="CG262" s="113"/>
      <c r="CH262" s="140">
        <f>SI!BZ262</f>
        <v>0</v>
      </c>
      <c r="CI262" s="108"/>
      <c r="CJ262" s="108"/>
      <c r="CK262" s="108"/>
      <c r="CL262" s="108"/>
      <c r="CM262" s="108"/>
      <c r="CN262" s="108"/>
      <c r="CO262" s="108"/>
      <c r="CP262" s="108"/>
      <c r="CQ262" s="108"/>
      <c r="CR262" s="108"/>
      <c r="CS262" s="108"/>
      <c r="CT262" s="108"/>
      <c r="CU262" s="108"/>
      <c r="CV262" s="108"/>
      <c r="CW262" s="108"/>
      <c r="CX262" s="108"/>
      <c r="CY262" s="108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</row>
    <row r="263" spans="1:253" s="36" customFormat="1" x14ac:dyDescent="0.25">
      <c r="A263" s="33"/>
      <c r="B263" s="168" t="s">
        <v>33</v>
      </c>
      <c r="C263" s="168"/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68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62" t="s">
        <v>168</v>
      </c>
      <c r="AJ263" s="144" t="str">
        <f t="shared" si="31"/>
        <v>Riadok bude vidieť.</v>
      </c>
      <c r="AK263" s="145" t="s">
        <v>207</v>
      </c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51">
        <f t="shared" ref="BE263:BE282" si="39">+IF(B263="",0,1)</f>
        <v>1</v>
      </c>
      <c r="BF263" s="51"/>
      <c r="BG263" s="51"/>
      <c r="BH263" s="51">
        <f t="shared" si="32"/>
        <v>1</v>
      </c>
      <c r="BI263" s="51">
        <f t="shared" si="38"/>
        <v>1</v>
      </c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108"/>
      <c r="BY263" s="108"/>
      <c r="BZ263" s="108"/>
      <c r="CA263" s="113">
        <f>SI!BY263</f>
        <v>1128</v>
      </c>
      <c r="CB263" s="113"/>
      <c r="CC263" s="113"/>
      <c r="CD263" s="113"/>
      <c r="CE263" s="113"/>
      <c r="CF263" s="113"/>
      <c r="CG263" s="113"/>
      <c r="CH263" s="140">
        <f>SI!BZ263</f>
        <v>0</v>
      </c>
      <c r="CI263" s="108"/>
      <c r="CJ263" s="108"/>
      <c r="CK263" s="108"/>
      <c r="CL263" s="108"/>
      <c r="CM263" s="108"/>
      <c r="CN263" s="108"/>
      <c r="CO263" s="108"/>
      <c r="CP263" s="108"/>
      <c r="CQ263" s="108"/>
      <c r="CR263" s="108"/>
      <c r="CS263" s="108"/>
      <c r="CT263" s="108"/>
      <c r="CU263" s="108"/>
      <c r="CV263" s="108"/>
      <c r="CW263" s="108"/>
      <c r="CX263" s="108"/>
      <c r="CY263" s="108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</row>
    <row r="264" spans="1:253" s="36" customFormat="1" x14ac:dyDescent="0.25">
      <c r="A264" s="33"/>
      <c r="B264" s="168" t="s">
        <v>29</v>
      </c>
      <c r="C264" s="168"/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68"/>
      <c r="Q264" s="168"/>
      <c r="R264" s="168"/>
      <c r="S264" s="168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63"/>
      <c r="AJ264" s="144" t="str">
        <f t="shared" si="31"/>
        <v>Riadok bude vidieť.</v>
      </c>
      <c r="AK264" s="145" t="s">
        <v>207</v>
      </c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51">
        <f t="shared" si="39"/>
        <v>1</v>
      </c>
      <c r="BF264" s="51"/>
      <c r="BG264" s="51"/>
      <c r="BH264" s="51">
        <f t="shared" si="32"/>
        <v>1</v>
      </c>
      <c r="BI264" s="51">
        <f t="shared" si="38"/>
        <v>1</v>
      </c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108"/>
      <c r="BY264" s="108"/>
      <c r="BZ264" s="108"/>
      <c r="CA264" s="113">
        <f>SI!BY264</f>
        <v>102</v>
      </c>
      <c r="CB264" s="113"/>
      <c r="CC264" s="113"/>
      <c r="CD264" s="113"/>
      <c r="CE264" s="113"/>
      <c r="CF264" s="113"/>
      <c r="CG264" s="113"/>
      <c r="CH264" s="140">
        <f>SI!BZ264</f>
        <v>0</v>
      </c>
      <c r="CI264" s="108"/>
      <c r="CJ264" s="108"/>
      <c r="CK264" s="108"/>
      <c r="CL264" s="108"/>
      <c r="CM264" s="108"/>
      <c r="CN264" s="108"/>
      <c r="CO264" s="108"/>
      <c r="CP264" s="108"/>
      <c r="CQ264" s="108"/>
      <c r="CR264" s="108"/>
      <c r="CS264" s="108"/>
      <c r="CT264" s="108"/>
      <c r="CU264" s="108"/>
      <c r="CV264" s="108"/>
      <c r="CW264" s="108"/>
      <c r="CX264" s="108"/>
      <c r="CY264" s="108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</row>
    <row r="265" spans="1:253" s="36" customFormat="1" x14ac:dyDescent="0.25">
      <c r="A265" s="33"/>
      <c r="B265" s="168" t="s">
        <v>189</v>
      </c>
      <c r="C265" s="168"/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68"/>
      <c r="O265" s="168"/>
      <c r="P265" s="168"/>
      <c r="Q265" s="168"/>
      <c r="R265" s="168"/>
      <c r="S265" s="168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63"/>
      <c r="AJ265" s="144" t="str">
        <f t="shared" si="31"/>
        <v>Riadok bude vidieť.</v>
      </c>
      <c r="AK265" s="145" t="s">
        <v>207</v>
      </c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51">
        <f t="shared" si="39"/>
        <v>1</v>
      </c>
      <c r="BF265" s="51"/>
      <c r="BG265" s="51"/>
      <c r="BH265" s="51">
        <f t="shared" si="32"/>
        <v>1</v>
      </c>
      <c r="BI265" s="51">
        <f t="shared" si="38"/>
        <v>1</v>
      </c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108"/>
      <c r="BY265" s="108"/>
      <c r="BZ265" s="108"/>
      <c r="CA265" s="113">
        <f>SI!BY265</f>
        <v>138</v>
      </c>
      <c r="CB265" s="113"/>
      <c r="CC265" s="113"/>
      <c r="CD265" s="113"/>
      <c r="CE265" s="113"/>
      <c r="CF265" s="113"/>
      <c r="CG265" s="113"/>
      <c r="CH265" s="140">
        <f>SI!BZ265</f>
        <v>0</v>
      </c>
      <c r="CI265" s="108"/>
      <c r="CJ265" s="108"/>
      <c r="CK265" s="108"/>
      <c r="CL265" s="108"/>
      <c r="CM265" s="108"/>
      <c r="CN265" s="108"/>
      <c r="CO265" s="108"/>
      <c r="CP265" s="108"/>
      <c r="CQ265" s="108"/>
      <c r="CR265" s="108"/>
      <c r="CS265" s="108"/>
      <c r="CT265" s="108"/>
      <c r="CU265" s="108"/>
      <c r="CV265" s="108"/>
      <c r="CW265" s="108"/>
      <c r="CX265" s="108"/>
      <c r="CY265" s="108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</row>
    <row r="266" spans="1:253" s="36" customFormat="1" x14ac:dyDescent="0.25">
      <c r="A266" s="33"/>
      <c r="B266" s="210" t="s">
        <v>520</v>
      </c>
      <c r="C266" s="210"/>
      <c r="D266" s="210"/>
      <c r="E266" s="210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  <c r="AH266" s="210"/>
      <c r="AI266" s="63"/>
      <c r="AJ266" s="144" t="str">
        <f t="shared" si="31"/>
        <v>Riadok bude vidieť.</v>
      </c>
      <c r="AK266" s="145" t="s">
        <v>207</v>
      </c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51">
        <f t="shared" si="39"/>
        <v>1</v>
      </c>
      <c r="BF266" s="51"/>
      <c r="BG266" s="51"/>
      <c r="BH266" s="51">
        <f t="shared" si="32"/>
        <v>1</v>
      </c>
      <c r="BI266" s="51">
        <f t="shared" si="38"/>
        <v>1</v>
      </c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108"/>
      <c r="BY266" s="108"/>
      <c r="BZ266" s="108"/>
      <c r="CA266" s="113">
        <f>SI!BY266</f>
        <v>123</v>
      </c>
      <c r="CB266" s="113"/>
      <c r="CC266" s="113"/>
      <c r="CD266" s="113"/>
      <c r="CE266" s="113"/>
      <c r="CF266" s="113"/>
      <c r="CG266" s="113"/>
      <c r="CH266" s="140">
        <f>SI!BZ266</f>
        <v>0</v>
      </c>
      <c r="CI266" s="108"/>
      <c r="CJ266" s="108"/>
      <c r="CK266" s="108"/>
      <c r="CL266" s="108"/>
      <c r="CM266" s="108"/>
      <c r="CN266" s="108"/>
      <c r="CO266" s="108"/>
      <c r="CP266" s="108"/>
      <c r="CQ266" s="108"/>
      <c r="CR266" s="108"/>
      <c r="CS266" s="108"/>
      <c r="CT266" s="108"/>
      <c r="CU266" s="108"/>
      <c r="CV266" s="108"/>
      <c r="CW266" s="108"/>
      <c r="CX266" s="108"/>
      <c r="CY266" s="108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</row>
    <row r="267" spans="1:253" s="36" customFormat="1" hidden="1" x14ac:dyDescent="0.25">
      <c r="A267" s="33"/>
      <c r="B267" s="168"/>
      <c r="C267" s="168"/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  <c r="N267" s="168"/>
      <c r="O267" s="168"/>
      <c r="P267" s="168"/>
      <c r="Q267" s="168"/>
      <c r="R267" s="168"/>
      <c r="S267" s="168"/>
      <c r="T267" s="168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63"/>
      <c r="AJ267" s="144" t="str">
        <f t="shared" si="31"/>
        <v>Riadok bude skrytý.</v>
      </c>
      <c r="AK267" s="145" t="s">
        <v>207</v>
      </c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51">
        <f t="shared" si="39"/>
        <v>0</v>
      </c>
      <c r="BF267" s="51"/>
      <c r="BG267" s="51"/>
      <c r="BH267" s="51">
        <f t="shared" si="32"/>
        <v>1</v>
      </c>
      <c r="BI267" s="51">
        <f t="shared" si="38"/>
        <v>0</v>
      </c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108"/>
      <c r="BY267" s="108"/>
      <c r="BZ267" s="108"/>
      <c r="CA267" s="113">
        <f>SI!BY267</f>
        <v>96</v>
      </c>
      <c r="CB267" s="113"/>
      <c r="CC267" s="113"/>
      <c r="CD267" s="113"/>
      <c r="CE267" s="113"/>
      <c r="CF267" s="113"/>
      <c r="CG267" s="113"/>
      <c r="CH267" s="140">
        <f>SI!BZ267</f>
        <v>0</v>
      </c>
      <c r="CI267" s="108"/>
      <c r="CJ267" s="108"/>
      <c r="CK267" s="108"/>
      <c r="CL267" s="108"/>
      <c r="CM267" s="108"/>
      <c r="CN267" s="108"/>
      <c r="CO267" s="108"/>
      <c r="CP267" s="108"/>
      <c r="CQ267" s="108"/>
      <c r="CR267" s="108"/>
      <c r="CS267" s="108"/>
      <c r="CT267" s="108"/>
      <c r="CU267" s="108"/>
      <c r="CV267" s="108"/>
      <c r="CW267" s="108"/>
      <c r="CX267" s="108"/>
      <c r="CY267" s="108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</row>
    <row r="268" spans="1:253" s="36" customFormat="1" hidden="1" x14ac:dyDescent="0.25">
      <c r="A268" s="33"/>
      <c r="B268" s="168"/>
      <c r="C268" s="168"/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63"/>
      <c r="AJ268" s="144" t="str">
        <f t="shared" si="31"/>
        <v>Riadok bude skrytý.</v>
      </c>
      <c r="AK268" s="145" t="s">
        <v>207</v>
      </c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51">
        <f t="shared" si="39"/>
        <v>0</v>
      </c>
      <c r="BF268" s="51"/>
      <c r="BG268" s="51"/>
      <c r="BH268" s="51">
        <f t="shared" si="32"/>
        <v>1</v>
      </c>
      <c r="BI268" s="51">
        <f t="shared" si="38"/>
        <v>0</v>
      </c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108"/>
      <c r="BY268" s="108"/>
      <c r="BZ268" s="108"/>
      <c r="CA268" s="113">
        <f>SI!BY268</f>
        <v>1026</v>
      </c>
      <c r="CB268" s="113"/>
      <c r="CC268" s="113"/>
      <c r="CD268" s="113"/>
      <c r="CE268" s="113"/>
      <c r="CF268" s="113"/>
      <c r="CG268" s="113"/>
      <c r="CH268" s="140">
        <f>SI!BZ268</f>
        <v>0</v>
      </c>
      <c r="CI268" s="108"/>
      <c r="CJ268" s="108"/>
      <c r="CK268" s="108"/>
      <c r="CL268" s="108"/>
      <c r="CM268" s="108"/>
      <c r="CN268" s="108"/>
      <c r="CO268" s="108"/>
      <c r="CP268" s="108"/>
      <c r="CQ268" s="108"/>
      <c r="CR268" s="108"/>
      <c r="CS268" s="108"/>
      <c r="CT268" s="108"/>
      <c r="CU268" s="108"/>
      <c r="CV268" s="108"/>
      <c r="CW268" s="108"/>
      <c r="CX268" s="108"/>
      <c r="CY268" s="108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</row>
    <row r="269" spans="1:253" s="36" customFormat="1" hidden="1" x14ac:dyDescent="0.25">
      <c r="A269" s="33"/>
      <c r="B269" s="168"/>
      <c r="C269" s="168"/>
      <c r="D269" s="168"/>
      <c r="E269" s="168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8"/>
      <c r="S269" s="168"/>
      <c r="T269" s="168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63"/>
      <c r="AJ269" s="144" t="str">
        <f t="shared" si="31"/>
        <v>Riadok bude skrytý.</v>
      </c>
      <c r="AK269" s="145" t="s">
        <v>207</v>
      </c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51">
        <f t="shared" si="39"/>
        <v>0</v>
      </c>
      <c r="BF269" s="51"/>
      <c r="BG269" s="51"/>
      <c r="BH269" s="51">
        <f t="shared" si="32"/>
        <v>1</v>
      </c>
      <c r="BI269" s="51">
        <f t="shared" si="38"/>
        <v>0</v>
      </c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108"/>
      <c r="BY269" s="108"/>
      <c r="BZ269" s="108"/>
      <c r="CA269" s="113">
        <f>SI!BY269</f>
        <v>182</v>
      </c>
      <c r="CB269" s="113"/>
      <c r="CC269" s="113"/>
      <c r="CD269" s="113"/>
      <c r="CE269" s="113"/>
      <c r="CF269" s="113"/>
      <c r="CG269" s="113"/>
      <c r="CH269" s="140">
        <f>SI!BZ269</f>
        <v>0</v>
      </c>
      <c r="CI269" s="108"/>
      <c r="CJ269" s="108"/>
      <c r="CK269" s="108"/>
      <c r="CL269" s="108"/>
      <c r="CM269" s="108"/>
      <c r="CN269" s="108"/>
      <c r="CO269" s="108"/>
      <c r="CP269" s="108"/>
      <c r="CQ269" s="108"/>
      <c r="CR269" s="108"/>
      <c r="CS269" s="108"/>
      <c r="CT269" s="108"/>
      <c r="CU269" s="108"/>
      <c r="CV269" s="108"/>
      <c r="CW269" s="108"/>
      <c r="CX269" s="108"/>
      <c r="CY269" s="108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</row>
    <row r="270" spans="1:253" s="36" customFormat="1" hidden="1" x14ac:dyDescent="0.25">
      <c r="A270" s="33"/>
      <c r="B270" s="168"/>
      <c r="C270" s="168"/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68"/>
      <c r="Q270" s="168"/>
      <c r="R270" s="168"/>
      <c r="S270" s="168"/>
      <c r="T270" s="168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63"/>
      <c r="AJ270" s="144" t="str">
        <f t="shared" si="31"/>
        <v>Riadok bude skrytý.</v>
      </c>
      <c r="AK270" s="145" t="s">
        <v>207</v>
      </c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51">
        <f t="shared" si="39"/>
        <v>0</v>
      </c>
      <c r="BF270" s="51"/>
      <c r="BG270" s="51"/>
      <c r="BH270" s="51">
        <f t="shared" si="32"/>
        <v>1</v>
      </c>
      <c r="BI270" s="51">
        <f t="shared" si="38"/>
        <v>0</v>
      </c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108"/>
      <c r="BY270" s="108"/>
      <c r="BZ270" s="108"/>
      <c r="CA270" s="113">
        <f>SI!BY270</f>
        <v>630</v>
      </c>
      <c r="CB270" s="113"/>
      <c r="CC270" s="113"/>
      <c r="CD270" s="113"/>
      <c r="CE270" s="113"/>
      <c r="CF270" s="113"/>
      <c r="CG270" s="113"/>
      <c r="CH270" s="140">
        <f>SI!BZ270</f>
        <v>0</v>
      </c>
      <c r="CI270" s="108"/>
      <c r="CJ270" s="108"/>
      <c r="CK270" s="108"/>
      <c r="CL270" s="108"/>
      <c r="CM270" s="108"/>
      <c r="CN270" s="108"/>
      <c r="CO270" s="108"/>
      <c r="CP270" s="108"/>
      <c r="CQ270" s="108"/>
      <c r="CR270" s="108"/>
      <c r="CS270" s="108"/>
      <c r="CT270" s="108"/>
      <c r="CU270" s="108"/>
      <c r="CV270" s="108"/>
      <c r="CW270" s="108"/>
      <c r="CX270" s="108"/>
      <c r="CY270" s="108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</row>
    <row r="271" spans="1:253" s="36" customFormat="1" hidden="1" x14ac:dyDescent="0.25">
      <c r="A271" s="33"/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63"/>
      <c r="AJ271" s="144" t="str">
        <f t="shared" si="31"/>
        <v>Riadok bude skrytý.</v>
      </c>
      <c r="AK271" s="145" t="s">
        <v>207</v>
      </c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51">
        <f t="shared" si="39"/>
        <v>0</v>
      </c>
      <c r="BF271" s="51"/>
      <c r="BG271" s="51"/>
      <c r="BH271" s="51">
        <f t="shared" si="32"/>
        <v>1</v>
      </c>
      <c r="BI271" s="51">
        <f t="shared" si="38"/>
        <v>0</v>
      </c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108"/>
      <c r="BY271" s="108"/>
      <c r="BZ271" s="108"/>
      <c r="CA271" s="113">
        <f>SI!BY271</f>
        <v>155</v>
      </c>
      <c r="CB271" s="113"/>
      <c r="CC271" s="113"/>
      <c r="CD271" s="113"/>
      <c r="CE271" s="113"/>
      <c r="CF271" s="113"/>
      <c r="CG271" s="113"/>
      <c r="CH271" s="140">
        <f>SI!BZ271</f>
        <v>0</v>
      </c>
      <c r="CI271" s="108"/>
      <c r="CJ271" s="108"/>
      <c r="CK271" s="108"/>
      <c r="CL271" s="108"/>
      <c r="CM271" s="108"/>
      <c r="CN271" s="108"/>
      <c r="CO271" s="108"/>
      <c r="CP271" s="108"/>
      <c r="CQ271" s="108"/>
      <c r="CR271" s="108"/>
      <c r="CS271" s="108"/>
      <c r="CT271" s="108"/>
      <c r="CU271" s="108"/>
      <c r="CV271" s="108"/>
      <c r="CW271" s="108"/>
      <c r="CX271" s="108"/>
      <c r="CY271" s="108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</row>
    <row r="272" spans="1:253" s="36" customFormat="1" hidden="1" x14ac:dyDescent="0.25">
      <c r="A272" s="33"/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63"/>
      <c r="AJ272" s="144" t="str">
        <f t="shared" si="31"/>
        <v>Riadok bude skrytý.</v>
      </c>
      <c r="AK272" s="145" t="s">
        <v>207</v>
      </c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51">
        <f t="shared" si="39"/>
        <v>0</v>
      </c>
      <c r="BF272" s="51"/>
      <c r="BG272" s="51"/>
      <c r="BH272" s="51">
        <f t="shared" si="32"/>
        <v>1</v>
      </c>
      <c r="BI272" s="51">
        <f t="shared" si="38"/>
        <v>0</v>
      </c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108"/>
      <c r="BY272" s="108"/>
      <c r="BZ272" s="108"/>
      <c r="CA272" s="113">
        <f>SI!BY272</f>
        <v>242</v>
      </c>
      <c r="CB272" s="113"/>
      <c r="CC272" s="113"/>
      <c r="CD272" s="113"/>
      <c r="CE272" s="113"/>
      <c r="CF272" s="113"/>
      <c r="CG272" s="113"/>
      <c r="CH272" s="140">
        <f>SI!BZ272</f>
        <v>0</v>
      </c>
      <c r="CI272" s="108"/>
      <c r="CJ272" s="108"/>
      <c r="CK272" s="108"/>
      <c r="CL272" s="108"/>
      <c r="CM272" s="108"/>
      <c r="CN272" s="108"/>
      <c r="CO272" s="108"/>
      <c r="CP272" s="108"/>
      <c r="CQ272" s="108"/>
      <c r="CR272" s="108"/>
      <c r="CS272" s="108"/>
      <c r="CT272" s="108"/>
      <c r="CU272" s="108"/>
      <c r="CV272" s="108"/>
      <c r="CW272" s="108"/>
      <c r="CX272" s="108"/>
      <c r="CY272" s="108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</row>
    <row r="273" spans="1:253" s="36" customFormat="1" hidden="1" x14ac:dyDescent="0.25">
      <c r="A273" s="33"/>
      <c r="B273" s="168"/>
      <c r="C273" s="168"/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63"/>
      <c r="AJ273" s="144" t="str">
        <f t="shared" ref="AJ273:AJ336" si="40">+IF(BI273=0,"Riadok bude skrytý.","Riadok bude vidieť.")</f>
        <v>Riadok bude skrytý.</v>
      </c>
      <c r="AK273" s="145" t="s">
        <v>207</v>
      </c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51">
        <f t="shared" si="39"/>
        <v>0</v>
      </c>
      <c r="BF273" s="51"/>
      <c r="BG273" s="51"/>
      <c r="BH273" s="51">
        <f t="shared" ref="BH273:BH336" si="41">IF(AK273="",1,IF(AK273="Chcem skryť riadok.",0,1))</f>
        <v>1</v>
      </c>
      <c r="BI273" s="51">
        <f t="shared" si="38"/>
        <v>0</v>
      </c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108"/>
      <c r="BY273" s="108"/>
      <c r="BZ273" s="108"/>
      <c r="CA273" s="113">
        <f>SI!BY273</f>
        <v>182</v>
      </c>
      <c r="CB273" s="113"/>
      <c r="CC273" s="113"/>
      <c r="CD273" s="113"/>
      <c r="CE273" s="113"/>
      <c r="CF273" s="113"/>
      <c r="CG273" s="113"/>
      <c r="CH273" s="140">
        <f>SI!BZ273</f>
        <v>0</v>
      </c>
      <c r="CI273" s="108"/>
      <c r="CJ273" s="108"/>
      <c r="CK273" s="108"/>
      <c r="CL273" s="108"/>
      <c r="CM273" s="108"/>
      <c r="CN273" s="108"/>
      <c r="CO273" s="108"/>
      <c r="CP273" s="108"/>
      <c r="CQ273" s="108"/>
      <c r="CR273" s="108"/>
      <c r="CS273" s="108"/>
      <c r="CT273" s="108"/>
      <c r="CU273" s="108"/>
      <c r="CV273" s="108"/>
      <c r="CW273" s="108"/>
      <c r="CX273" s="108"/>
      <c r="CY273" s="108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</row>
    <row r="274" spans="1:253" s="36" customFormat="1" hidden="1" x14ac:dyDescent="0.25">
      <c r="A274" s="33"/>
      <c r="B274" s="168"/>
      <c r="C274" s="168"/>
      <c r="D274" s="168"/>
      <c r="E274" s="168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63"/>
      <c r="AJ274" s="144" t="str">
        <f t="shared" si="40"/>
        <v>Riadok bude skrytý.</v>
      </c>
      <c r="AK274" s="145" t="s">
        <v>207</v>
      </c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51">
        <f t="shared" si="39"/>
        <v>0</v>
      </c>
      <c r="BF274" s="51"/>
      <c r="BG274" s="51"/>
      <c r="BH274" s="51">
        <f t="shared" si="41"/>
        <v>1</v>
      </c>
      <c r="BI274" s="51">
        <f t="shared" si="38"/>
        <v>0</v>
      </c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108"/>
      <c r="BY274" s="108"/>
      <c r="BZ274" s="108"/>
      <c r="CA274" s="113">
        <f>SI!BY274</f>
        <v>575</v>
      </c>
      <c r="CB274" s="113"/>
      <c r="CC274" s="113"/>
      <c r="CD274" s="113"/>
      <c r="CE274" s="113"/>
      <c r="CF274" s="113"/>
      <c r="CG274" s="113"/>
      <c r="CH274" s="140">
        <f>SI!BZ274</f>
        <v>0</v>
      </c>
      <c r="CI274" s="108"/>
      <c r="CJ274" s="108"/>
      <c r="CK274" s="108"/>
      <c r="CL274" s="108"/>
      <c r="CM274" s="108"/>
      <c r="CN274" s="108"/>
      <c r="CO274" s="108"/>
      <c r="CP274" s="108"/>
      <c r="CQ274" s="108"/>
      <c r="CR274" s="108"/>
      <c r="CS274" s="108"/>
      <c r="CT274" s="108"/>
      <c r="CU274" s="108"/>
      <c r="CV274" s="108"/>
      <c r="CW274" s="108"/>
      <c r="CX274" s="108"/>
      <c r="CY274" s="108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</row>
    <row r="275" spans="1:253" s="36" customFormat="1" hidden="1" x14ac:dyDescent="0.25">
      <c r="A275" s="33"/>
      <c r="B275" s="168"/>
      <c r="C275" s="168"/>
      <c r="D275" s="168"/>
      <c r="E275" s="168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63"/>
      <c r="AJ275" s="144" t="str">
        <f t="shared" si="40"/>
        <v>Riadok bude skrytý.</v>
      </c>
      <c r="AK275" s="145" t="s">
        <v>207</v>
      </c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51">
        <f t="shared" si="39"/>
        <v>0</v>
      </c>
      <c r="BF275" s="51"/>
      <c r="BG275" s="51"/>
      <c r="BH275" s="51">
        <f t="shared" si="41"/>
        <v>1</v>
      </c>
      <c r="BI275" s="51">
        <f t="shared" si="38"/>
        <v>0</v>
      </c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108"/>
      <c r="BY275" s="108"/>
      <c r="BZ275" s="108"/>
      <c r="CA275" s="113">
        <f>SI!BY275</f>
        <v>122</v>
      </c>
      <c r="CB275" s="113"/>
      <c r="CC275" s="113"/>
      <c r="CD275" s="113"/>
      <c r="CE275" s="113"/>
      <c r="CF275" s="113"/>
      <c r="CG275" s="113"/>
      <c r="CH275" s="140">
        <f>SI!BZ275</f>
        <v>0</v>
      </c>
      <c r="CI275" s="108"/>
      <c r="CJ275" s="108"/>
      <c r="CK275" s="108"/>
      <c r="CL275" s="108"/>
      <c r="CM275" s="108"/>
      <c r="CN275" s="108"/>
      <c r="CO275" s="108"/>
      <c r="CP275" s="108"/>
      <c r="CQ275" s="108"/>
      <c r="CR275" s="108"/>
      <c r="CS275" s="108"/>
      <c r="CT275" s="108"/>
      <c r="CU275" s="108"/>
      <c r="CV275" s="108"/>
      <c r="CW275" s="108"/>
      <c r="CX275" s="108"/>
      <c r="CY275" s="108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</row>
    <row r="276" spans="1:253" s="36" customFormat="1" hidden="1" x14ac:dyDescent="0.25">
      <c r="A276" s="33"/>
      <c r="B276" s="168"/>
      <c r="C276" s="168"/>
      <c r="D276" s="168"/>
      <c r="E276" s="168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63"/>
      <c r="AJ276" s="144" t="str">
        <f t="shared" si="40"/>
        <v>Riadok bude skrytý.</v>
      </c>
      <c r="AK276" s="145" t="s">
        <v>207</v>
      </c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51">
        <f t="shared" si="39"/>
        <v>0</v>
      </c>
      <c r="BF276" s="51"/>
      <c r="BG276" s="51"/>
      <c r="BH276" s="51">
        <f t="shared" si="41"/>
        <v>1</v>
      </c>
      <c r="BI276" s="51">
        <f t="shared" si="38"/>
        <v>0</v>
      </c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108"/>
      <c r="BY276" s="108"/>
      <c r="BZ276" s="108"/>
      <c r="CA276" s="113">
        <f>SI!BY276</f>
        <v>1013</v>
      </c>
      <c r="CB276" s="113"/>
      <c r="CC276" s="113"/>
      <c r="CD276" s="113"/>
      <c r="CE276" s="113"/>
      <c r="CF276" s="113"/>
      <c r="CG276" s="113"/>
      <c r="CH276" s="140">
        <f>SI!BZ276</f>
        <v>0</v>
      </c>
      <c r="CI276" s="108"/>
      <c r="CJ276" s="108"/>
      <c r="CK276" s="108"/>
      <c r="CL276" s="108"/>
      <c r="CM276" s="108"/>
      <c r="CN276" s="108"/>
      <c r="CO276" s="108"/>
      <c r="CP276" s="108"/>
      <c r="CQ276" s="108"/>
      <c r="CR276" s="108"/>
      <c r="CS276" s="108"/>
      <c r="CT276" s="108"/>
      <c r="CU276" s="108"/>
      <c r="CV276" s="108"/>
      <c r="CW276" s="108"/>
      <c r="CX276" s="108"/>
      <c r="CY276" s="108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</row>
    <row r="277" spans="1:253" s="36" customFormat="1" hidden="1" x14ac:dyDescent="0.25">
      <c r="A277" s="33"/>
      <c r="B277" s="168"/>
      <c r="C277" s="168"/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63"/>
      <c r="AJ277" s="144" t="str">
        <f t="shared" si="40"/>
        <v>Riadok bude skrytý.</v>
      </c>
      <c r="AK277" s="145" t="s">
        <v>207</v>
      </c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51">
        <f t="shared" si="39"/>
        <v>0</v>
      </c>
      <c r="BF277" s="51"/>
      <c r="BG277" s="51"/>
      <c r="BH277" s="51">
        <f t="shared" si="41"/>
        <v>1</v>
      </c>
      <c r="BI277" s="51">
        <f t="shared" si="38"/>
        <v>0</v>
      </c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108"/>
      <c r="BY277" s="108"/>
      <c r="BZ277" s="108"/>
      <c r="CA277" s="113">
        <f>SI!BY277</f>
        <v>155</v>
      </c>
      <c r="CB277" s="113"/>
      <c r="CC277" s="113"/>
      <c r="CD277" s="113"/>
      <c r="CE277" s="113"/>
      <c r="CF277" s="113"/>
      <c r="CG277" s="113"/>
      <c r="CH277" s="140">
        <f>SI!BZ277</f>
        <v>0</v>
      </c>
      <c r="CI277" s="108"/>
      <c r="CJ277" s="108"/>
      <c r="CK277" s="108"/>
      <c r="CL277" s="108"/>
      <c r="CM277" s="108"/>
      <c r="CN277" s="108"/>
      <c r="CO277" s="108"/>
      <c r="CP277" s="108"/>
      <c r="CQ277" s="108"/>
      <c r="CR277" s="108"/>
      <c r="CS277" s="108"/>
      <c r="CT277" s="108"/>
      <c r="CU277" s="108"/>
      <c r="CV277" s="108"/>
      <c r="CW277" s="108"/>
      <c r="CX277" s="108"/>
      <c r="CY277" s="108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</row>
    <row r="278" spans="1:253" s="36" customFormat="1" hidden="1" x14ac:dyDescent="0.25">
      <c r="A278" s="33"/>
      <c r="B278" s="168"/>
      <c r="C278" s="168"/>
      <c r="D278" s="168"/>
      <c r="E278" s="168"/>
      <c r="F278" s="168"/>
      <c r="G278" s="168"/>
      <c r="H278" s="168"/>
      <c r="I278" s="168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63"/>
      <c r="AJ278" s="144" t="str">
        <f t="shared" si="40"/>
        <v>Riadok bude skrytý.</v>
      </c>
      <c r="AK278" s="145" t="s">
        <v>207</v>
      </c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51">
        <f t="shared" si="39"/>
        <v>0</v>
      </c>
      <c r="BF278" s="51"/>
      <c r="BG278" s="51"/>
      <c r="BH278" s="51">
        <f t="shared" si="41"/>
        <v>1</v>
      </c>
      <c r="BI278" s="51">
        <f t="shared" si="38"/>
        <v>0</v>
      </c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108"/>
      <c r="BY278" s="108"/>
      <c r="BZ278" s="108"/>
      <c r="CA278" s="113">
        <f>SI!BY278</f>
        <v>158</v>
      </c>
      <c r="CB278" s="113"/>
      <c r="CC278" s="113"/>
      <c r="CD278" s="113"/>
      <c r="CE278" s="113"/>
      <c r="CF278" s="113"/>
      <c r="CG278" s="113"/>
      <c r="CH278" s="140">
        <f>SI!BZ278</f>
        <v>0</v>
      </c>
      <c r="CI278" s="108"/>
      <c r="CJ278" s="108"/>
      <c r="CK278" s="108"/>
      <c r="CL278" s="108"/>
      <c r="CM278" s="108"/>
      <c r="CN278" s="108"/>
      <c r="CO278" s="108"/>
      <c r="CP278" s="108"/>
      <c r="CQ278" s="108"/>
      <c r="CR278" s="108"/>
      <c r="CS278" s="108"/>
      <c r="CT278" s="108"/>
      <c r="CU278" s="108"/>
      <c r="CV278" s="108"/>
      <c r="CW278" s="108"/>
      <c r="CX278" s="108"/>
      <c r="CY278" s="108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</row>
    <row r="279" spans="1:253" s="36" customFormat="1" hidden="1" x14ac:dyDescent="0.25">
      <c r="A279" s="33"/>
      <c r="B279" s="168"/>
      <c r="C279" s="168"/>
      <c r="D279" s="168"/>
      <c r="E279" s="168"/>
      <c r="F279" s="168"/>
      <c r="G279" s="168"/>
      <c r="H279" s="168"/>
      <c r="I279" s="168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63"/>
      <c r="AJ279" s="144" t="str">
        <f t="shared" si="40"/>
        <v>Riadok bude skrytý.</v>
      </c>
      <c r="AK279" s="145" t="s">
        <v>207</v>
      </c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51">
        <f t="shared" si="39"/>
        <v>0</v>
      </c>
      <c r="BF279" s="51"/>
      <c r="BG279" s="51"/>
      <c r="BH279" s="51">
        <f t="shared" si="41"/>
        <v>1</v>
      </c>
      <c r="BI279" s="51">
        <f t="shared" si="38"/>
        <v>0</v>
      </c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108"/>
      <c r="BY279" s="108"/>
      <c r="BZ279" s="108"/>
      <c r="CA279" s="113">
        <f>SI!BY279</f>
        <v>162</v>
      </c>
      <c r="CB279" s="113"/>
      <c r="CC279" s="113"/>
      <c r="CD279" s="113"/>
      <c r="CE279" s="113"/>
      <c r="CF279" s="113"/>
      <c r="CG279" s="113"/>
      <c r="CH279" s="140">
        <f>SI!BZ279</f>
        <v>0</v>
      </c>
      <c r="CI279" s="108"/>
      <c r="CJ279" s="108"/>
      <c r="CK279" s="108"/>
      <c r="CL279" s="108"/>
      <c r="CM279" s="108"/>
      <c r="CN279" s="108"/>
      <c r="CO279" s="108"/>
      <c r="CP279" s="108"/>
      <c r="CQ279" s="108"/>
      <c r="CR279" s="108"/>
      <c r="CS279" s="108"/>
      <c r="CT279" s="108"/>
      <c r="CU279" s="108"/>
      <c r="CV279" s="108"/>
      <c r="CW279" s="108"/>
      <c r="CX279" s="108"/>
      <c r="CY279" s="108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</row>
    <row r="280" spans="1:253" s="36" customFormat="1" hidden="1" x14ac:dyDescent="0.25">
      <c r="A280" s="33"/>
      <c r="B280" s="168"/>
      <c r="C280" s="168"/>
      <c r="D280" s="168"/>
      <c r="E280" s="168"/>
      <c r="F280" s="168"/>
      <c r="G280" s="168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63"/>
      <c r="AJ280" s="144" t="str">
        <f t="shared" si="40"/>
        <v>Riadok bude skrytý.</v>
      </c>
      <c r="AK280" s="145" t="s">
        <v>207</v>
      </c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51">
        <f t="shared" si="39"/>
        <v>0</v>
      </c>
      <c r="BF280" s="51"/>
      <c r="BG280" s="51"/>
      <c r="BH280" s="51">
        <f t="shared" si="41"/>
        <v>1</v>
      </c>
      <c r="BI280" s="51">
        <f t="shared" si="38"/>
        <v>0</v>
      </c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108"/>
      <c r="BY280" s="108"/>
      <c r="BZ280" s="108"/>
      <c r="CA280" s="113">
        <f>SI!BY280</f>
        <v>531</v>
      </c>
      <c r="CB280" s="113"/>
      <c r="CC280" s="113"/>
      <c r="CD280" s="113"/>
      <c r="CE280" s="113"/>
      <c r="CF280" s="113"/>
      <c r="CG280" s="113"/>
      <c r="CH280" s="140">
        <f>SI!BZ280</f>
        <v>0</v>
      </c>
      <c r="CI280" s="108"/>
      <c r="CJ280" s="108"/>
      <c r="CK280" s="108"/>
      <c r="CL280" s="108"/>
      <c r="CM280" s="108"/>
      <c r="CN280" s="108"/>
      <c r="CO280" s="108"/>
      <c r="CP280" s="108"/>
      <c r="CQ280" s="108"/>
      <c r="CR280" s="108"/>
      <c r="CS280" s="108"/>
      <c r="CT280" s="108"/>
      <c r="CU280" s="108"/>
      <c r="CV280" s="108"/>
      <c r="CW280" s="108"/>
      <c r="CX280" s="108"/>
      <c r="CY280" s="108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</row>
    <row r="281" spans="1:253" s="36" customFormat="1" hidden="1" x14ac:dyDescent="0.25">
      <c r="A281" s="33"/>
      <c r="B281" s="168"/>
      <c r="C281" s="168"/>
      <c r="D281" s="168"/>
      <c r="E281" s="168"/>
      <c r="F281" s="168"/>
      <c r="G281" s="168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63"/>
      <c r="AJ281" s="144" t="str">
        <f t="shared" si="40"/>
        <v>Riadok bude skrytý.</v>
      </c>
      <c r="AK281" s="145" t="s">
        <v>207</v>
      </c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51">
        <f t="shared" si="39"/>
        <v>0</v>
      </c>
      <c r="BF281" s="51"/>
      <c r="BG281" s="51"/>
      <c r="BH281" s="51">
        <f t="shared" si="41"/>
        <v>1</v>
      </c>
      <c r="BI281" s="51">
        <f>+IF(BE281+BF281+BG281=0,0,IF(BH281=0,0,1))</f>
        <v>0</v>
      </c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108"/>
      <c r="BY281" s="108"/>
      <c r="BZ281" s="108"/>
      <c r="CA281" s="113">
        <f>SI!BY281</f>
        <v>710</v>
      </c>
      <c r="CB281" s="113"/>
      <c r="CC281" s="113"/>
      <c r="CD281" s="113"/>
      <c r="CE281" s="113"/>
      <c r="CF281" s="113"/>
      <c r="CG281" s="113"/>
      <c r="CH281" s="140">
        <f>SI!BZ281</f>
        <v>0</v>
      </c>
      <c r="CI281" s="108"/>
      <c r="CJ281" s="108"/>
      <c r="CK281" s="108"/>
      <c r="CL281" s="108"/>
      <c r="CM281" s="108"/>
      <c r="CN281" s="108"/>
      <c r="CO281" s="108"/>
      <c r="CP281" s="108"/>
      <c r="CQ281" s="108"/>
      <c r="CR281" s="108"/>
      <c r="CS281" s="108"/>
      <c r="CT281" s="108"/>
      <c r="CU281" s="108"/>
      <c r="CV281" s="108"/>
      <c r="CW281" s="108"/>
      <c r="CX281" s="108"/>
      <c r="CY281" s="108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</row>
    <row r="282" spans="1:253" s="36" customFormat="1" hidden="1" x14ac:dyDescent="0.25">
      <c r="A282" s="33"/>
      <c r="B282" s="168"/>
      <c r="C282" s="168"/>
      <c r="D282" s="168"/>
      <c r="E282" s="168"/>
      <c r="F282" s="168"/>
      <c r="G282" s="168"/>
      <c r="H282" s="168"/>
      <c r="I282" s="168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63"/>
      <c r="AJ282" s="144" t="str">
        <f t="shared" si="40"/>
        <v>Riadok bude skrytý.</v>
      </c>
      <c r="AK282" s="145" t="s">
        <v>207</v>
      </c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51">
        <f t="shared" si="39"/>
        <v>0</v>
      </c>
      <c r="BF282" s="51"/>
      <c r="BG282" s="51"/>
      <c r="BH282" s="51">
        <f t="shared" si="41"/>
        <v>1</v>
      </c>
      <c r="BI282" s="51">
        <f>+IF(BE282+BF282+BG282=0,0,IF(BH282=0,0,1))</f>
        <v>0</v>
      </c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108"/>
      <c r="BY282" s="108"/>
      <c r="BZ282" s="108"/>
      <c r="CA282" s="113">
        <f>SI!BY282</f>
        <v>175</v>
      </c>
      <c r="CB282" s="113"/>
      <c r="CC282" s="113"/>
      <c r="CD282" s="113"/>
      <c r="CE282" s="113"/>
      <c r="CF282" s="113"/>
      <c r="CG282" s="113"/>
      <c r="CH282" s="140">
        <f>SI!BZ282</f>
        <v>0</v>
      </c>
      <c r="CI282" s="108"/>
      <c r="CJ282" s="108"/>
      <c r="CK282" s="108"/>
      <c r="CL282" s="108"/>
      <c r="CM282" s="108"/>
      <c r="CN282" s="108"/>
      <c r="CO282" s="108"/>
      <c r="CP282" s="108"/>
      <c r="CQ282" s="108"/>
      <c r="CR282" s="108"/>
      <c r="CS282" s="108"/>
      <c r="CT282" s="108"/>
      <c r="CU282" s="108"/>
      <c r="CV282" s="108"/>
      <c r="CW282" s="108"/>
      <c r="CX282" s="108"/>
      <c r="CY282" s="108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</row>
    <row r="283" spans="1:253" x14ac:dyDescent="0.25">
      <c r="A283" s="33"/>
      <c r="B283" s="465"/>
      <c r="C283" s="465"/>
      <c r="D283" s="465"/>
      <c r="E283" s="465"/>
      <c r="F283" s="465"/>
      <c r="G283" s="465"/>
      <c r="H283" s="465"/>
      <c r="I283" s="465"/>
      <c r="J283" s="465"/>
      <c r="K283" s="465"/>
      <c r="L283" s="465"/>
      <c r="M283" s="465"/>
      <c r="N283" s="465"/>
      <c r="O283" s="465"/>
      <c r="P283" s="465"/>
      <c r="Q283" s="465"/>
      <c r="R283" s="465"/>
      <c r="S283" s="465"/>
      <c r="T283" s="465"/>
      <c r="U283" s="465"/>
      <c r="V283" s="465"/>
      <c r="W283" s="465"/>
      <c r="X283" s="465"/>
      <c r="Y283" s="465"/>
      <c r="Z283" s="465"/>
      <c r="AA283" s="465"/>
      <c r="AB283" s="465"/>
      <c r="AC283" s="465"/>
      <c r="AD283" s="465"/>
      <c r="AE283" s="465"/>
      <c r="AF283" s="465"/>
      <c r="AG283" s="465"/>
      <c r="AH283" s="465"/>
      <c r="AI283" s="71"/>
      <c r="AJ283" s="144" t="str">
        <f t="shared" si="40"/>
        <v>Riadok bude vidieť.</v>
      </c>
      <c r="AK283" s="145" t="s">
        <v>207</v>
      </c>
      <c r="BE283" s="86">
        <v>1</v>
      </c>
      <c r="BH283" s="51">
        <f t="shared" si="41"/>
        <v>1</v>
      </c>
      <c r="BI283" s="51">
        <f>+IF(BE283+BF283+BG283=0,0,IF(BH283=0,0,1))</f>
        <v>1</v>
      </c>
      <c r="CA283" s="113">
        <f>SI!BY283</f>
        <v>173</v>
      </c>
      <c r="CH283" s="140">
        <f>SI!BZ283</f>
        <v>0</v>
      </c>
    </row>
    <row r="284" spans="1:253" s="36" customFormat="1" x14ac:dyDescent="0.25">
      <c r="A284" s="33"/>
      <c r="B284" s="2" t="str">
        <f>+IF($C$27&lt;&gt;"",IF(CODE(MID($C$27,1,1))*(IF(SI!EE348="",1,SI!EE348))+LEN(SI!J10)=CA284,"Predpokladaná doba používania, metóda odpisovania a odpisová sadzba sú uvedené v  tabuľke:","NEPOVOLENÉ POUŽITIE!"),"NEPOVOLENÉ POUŽITIE!")</f>
        <v>Predpokladaná doba používania, metóda odpisovania a odpisová sadzba sú uvedené v  tabuľke: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62" t="s">
        <v>168</v>
      </c>
      <c r="AJ284" s="144" t="str">
        <f t="shared" si="40"/>
        <v>Riadok bude vidieť.</v>
      </c>
      <c r="AK284" s="145" t="s">
        <v>207</v>
      </c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51">
        <f>+IF(B288="",0,1)</f>
        <v>1</v>
      </c>
      <c r="BF284" s="51"/>
      <c r="BG284" s="51"/>
      <c r="BH284" s="51">
        <f t="shared" si="41"/>
        <v>1</v>
      </c>
      <c r="BI284" s="51">
        <f>+IF(BE284+BF284+BG284=0,0,IF(BH284=0,0,1))</f>
        <v>1</v>
      </c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108"/>
      <c r="BY284" s="108"/>
      <c r="BZ284" s="108"/>
      <c r="CA284" s="113">
        <f>SI!BY284</f>
        <v>29</v>
      </c>
      <c r="CB284" s="113"/>
      <c r="CC284" s="113"/>
      <c r="CD284" s="113"/>
      <c r="CE284" s="113"/>
      <c r="CF284" s="113"/>
      <c r="CG284" s="113"/>
      <c r="CH284" s="140">
        <f>SI!BZ284</f>
        <v>0</v>
      </c>
      <c r="CI284" s="108"/>
      <c r="CJ284" s="108"/>
      <c r="CK284" s="108"/>
      <c r="CL284" s="108"/>
      <c r="CM284" s="108"/>
      <c r="CN284" s="108"/>
      <c r="CO284" s="108"/>
      <c r="CP284" s="108"/>
      <c r="CQ284" s="108"/>
      <c r="CR284" s="108"/>
      <c r="CS284" s="108"/>
      <c r="CT284" s="108"/>
      <c r="CU284" s="108"/>
      <c r="CV284" s="108"/>
      <c r="CW284" s="108"/>
      <c r="CX284" s="108"/>
      <c r="CY284" s="108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</row>
    <row r="285" spans="1:253" x14ac:dyDescent="0.25">
      <c r="A285" s="33"/>
      <c r="B285" s="465"/>
      <c r="C285" s="465"/>
      <c r="D285" s="465"/>
      <c r="E285" s="465"/>
      <c r="F285" s="465"/>
      <c r="G285" s="465"/>
      <c r="H285" s="465"/>
      <c r="I285" s="465"/>
      <c r="J285" s="465"/>
      <c r="K285" s="465"/>
      <c r="L285" s="465"/>
      <c r="M285" s="465"/>
      <c r="N285" s="465"/>
      <c r="O285" s="465"/>
      <c r="P285" s="465"/>
      <c r="Q285" s="465"/>
      <c r="R285" s="465"/>
      <c r="S285" s="465"/>
      <c r="T285" s="465"/>
      <c r="U285" s="465"/>
      <c r="V285" s="465"/>
      <c r="W285" s="465"/>
      <c r="X285" s="465"/>
      <c r="Y285" s="465"/>
      <c r="Z285" s="465"/>
      <c r="AA285" s="465"/>
      <c r="AB285" s="465"/>
      <c r="AC285" s="465"/>
      <c r="AD285" s="465"/>
      <c r="AE285" s="465"/>
      <c r="AF285" s="465"/>
      <c r="AG285" s="465"/>
      <c r="AH285" s="465"/>
      <c r="AI285" s="71"/>
      <c r="AJ285" s="144" t="str">
        <f t="shared" si="40"/>
        <v>Riadok bude vidieť.</v>
      </c>
      <c r="AK285" s="145" t="s">
        <v>207</v>
      </c>
      <c r="BE285" s="51">
        <f>+IF(B288="",0,1)</f>
        <v>1</v>
      </c>
      <c r="BH285" s="51">
        <f t="shared" si="41"/>
        <v>1</v>
      </c>
      <c r="BI285" s="51">
        <f>+IF(BE285+BF285+BG285=0,0,IF(BH285=0,0,1))</f>
        <v>1</v>
      </c>
      <c r="CA285" s="113">
        <f>SI!BY285</f>
        <v>756</v>
      </c>
      <c r="CH285" s="140">
        <f>SI!BZ285</f>
        <v>0</v>
      </c>
    </row>
    <row r="286" spans="1:253" s="36" customFormat="1" ht="18" customHeight="1" x14ac:dyDescent="0.25">
      <c r="A286" s="33"/>
      <c r="B286" s="768" t="s">
        <v>176</v>
      </c>
      <c r="C286" s="769"/>
      <c r="D286" s="769"/>
      <c r="E286" s="769"/>
      <c r="F286" s="769"/>
      <c r="G286" s="769"/>
      <c r="H286" s="769"/>
      <c r="I286" s="769"/>
      <c r="J286" s="769"/>
      <c r="K286" s="769"/>
      <c r="L286" s="769"/>
      <c r="M286" s="769"/>
      <c r="N286" s="769"/>
      <c r="O286" s="769"/>
      <c r="P286" s="769"/>
      <c r="Q286" s="769"/>
      <c r="R286" s="769"/>
      <c r="S286" s="770"/>
      <c r="T286" s="472" t="s">
        <v>31</v>
      </c>
      <c r="U286" s="473"/>
      <c r="V286" s="473"/>
      <c r="W286" s="473"/>
      <c r="X286" s="474"/>
      <c r="Y286" s="472" t="s">
        <v>32</v>
      </c>
      <c r="Z286" s="473"/>
      <c r="AA286" s="473"/>
      <c r="AB286" s="473"/>
      <c r="AC286" s="474"/>
      <c r="AD286" s="472" t="s">
        <v>139</v>
      </c>
      <c r="AE286" s="473"/>
      <c r="AF286" s="473"/>
      <c r="AG286" s="473"/>
      <c r="AH286" s="474"/>
      <c r="AI286" s="62" t="s">
        <v>168</v>
      </c>
      <c r="AJ286" s="144" t="str">
        <f t="shared" si="40"/>
        <v>Riadok bude vidieť.</v>
      </c>
      <c r="AK286" s="145" t="s">
        <v>207</v>
      </c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55">
        <f>+IF(B288="",0,1)</f>
        <v>1</v>
      </c>
      <c r="BF286" s="51"/>
      <c r="BG286" s="51"/>
      <c r="BH286" s="51">
        <f t="shared" si="41"/>
        <v>1</v>
      </c>
      <c r="BI286" s="51">
        <f t="shared" si="38"/>
        <v>1</v>
      </c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108"/>
      <c r="BY286" s="108"/>
      <c r="BZ286" s="108"/>
      <c r="CA286" s="113">
        <f>SI!BY286</f>
        <v>125</v>
      </c>
      <c r="CB286" s="113"/>
      <c r="CC286" s="113"/>
      <c r="CD286" s="113"/>
      <c r="CE286" s="113"/>
      <c r="CF286" s="113"/>
      <c r="CG286" s="113"/>
      <c r="CH286" s="140">
        <f>SI!BZ286</f>
        <v>0</v>
      </c>
      <c r="CI286" s="108"/>
      <c r="CJ286" s="108"/>
      <c r="CK286" s="108"/>
      <c r="CL286" s="108"/>
      <c r="CM286" s="108"/>
      <c r="CN286" s="108"/>
      <c r="CO286" s="108"/>
      <c r="CP286" s="108"/>
      <c r="CQ286" s="108"/>
      <c r="CR286" s="108"/>
      <c r="CS286" s="108"/>
      <c r="CT286" s="108"/>
      <c r="CU286" s="108"/>
      <c r="CV286" s="108"/>
      <c r="CW286" s="108"/>
      <c r="CX286" s="108"/>
      <c r="CY286" s="108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</row>
    <row r="287" spans="1:253" s="36" customFormat="1" ht="18" customHeight="1" x14ac:dyDescent="0.25">
      <c r="A287" s="33"/>
      <c r="B287" s="771"/>
      <c r="C287" s="772"/>
      <c r="D287" s="772"/>
      <c r="E287" s="772"/>
      <c r="F287" s="772"/>
      <c r="G287" s="772"/>
      <c r="H287" s="772"/>
      <c r="I287" s="772"/>
      <c r="J287" s="772"/>
      <c r="K287" s="772"/>
      <c r="L287" s="772"/>
      <c r="M287" s="772"/>
      <c r="N287" s="772"/>
      <c r="O287" s="772"/>
      <c r="P287" s="772"/>
      <c r="Q287" s="772"/>
      <c r="R287" s="772"/>
      <c r="S287" s="773"/>
      <c r="T287" s="475"/>
      <c r="U287" s="476"/>
      <c r="V287" s="476"/>
      <c r="W287" s="476"/>
      <c r="X287" s="477"/>
      <c r="Y287" s="475"/>
      <c r="Z287" s="476"/>
      <c r="AA287" s="476"/>
      <c r="AB287" s="476"/>
      <c r="AC287" s="477"/>
      <c r="AD287" s="475"/>
      <c r="AE287" s="476"/>
      <c r="AF287" s="476"/>
      <c r="AG287" s="476"/>
      <c r="AH287" s="477"/>
      <c r="AI287" s="60"/>
      <c r="AJ287" s="144" t="str">
        <f t="shared" si="40"/>
        <v>Riadok bude vidieť.</v>
      </c>
      <c r="AK287" s="145" t="s">
        <v>207</v>
      </c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55">
        <f>+IF(B288="",0,1)</f>
        <v>1</v>
      </c>
      <c r="BF287" s="51"/>
      <c r="BG287" s="51"/>
      <c r="BH287" s="51">
        <f t="shared" si="41"/>
        <v>1</v>
      </c>
      <c r="BI287" s="51">
        <f t="shared" si="38"/>
        <v>1</v>
      </c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108"/>
      <c r="BY287" s="108"/>
      <c r="BZ287" s="108"/>
      <c r="CA287" s="113">
        <f>SI!BY287</f>
        <v>985</v>
      </c>
      <c r="CB287" s="113"/>
      <c r="CC287" s="113"/>
      <c r="CD287" s="113"/>
      <c r="CE287" s="113"/>
      <c r="CF287" s="113"/>
      <c r="CG287" s="113"/>
      <c r="CH287" s="140">
        <f>SI!BZ287</f>
        <v>0</v>
      </c>
      <c r="CI287" s="108"/>
      <c r="CJ287" s="108"/>
      <c r="CK287" s="108"/>
      <c r="CL287" s="108"/>
      <c r="CM287" s="108"/>
      <c r="CN287" s="108"/>
      <c r="CO287" s="108"/>
      <c r="CP287" s="108"/>
      <c r="CQ287" s="108"/>
      <c r="CR287" s="108"/>
      <c r="CS287" s="108"/>
      <c r="CT287" s="108"/>
      <c r="CU287" s="108"/>
      <c r="CV287" s="108"/>
      <c r="CW287" s="108"/>
      <c r="CX287" s="108"/>
      <c r="CY287" s="108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</row>
    <row r="288" spans="1:253" s="36" customFormat="1" x14ac:dyDescent="0.25">
      <c r="A288" s="33"/>
      <c r="B288" s="765" t="s">
        <v>624</v>
      </c>
      <c r="C288" s="766"/>
      <c r="D288" s="766"/>
      <c r="E288" s="766"/>
      <c r="F288" s="766"/>
      <c r="G288" s="766"/>
      <c r="H288" s="766"/>
      <c r="I288" s="766"/>
      <c r="J288" s="766"/>
      <c r="K288" s="766"/>
      <c r="L288" s="766"/>
      <c r="M288" s="766"/>
      <c r="N288" s="766"/>
      <c r="O288" s="766"/>
      <c r="P288" s="766"/>
      <c r="Q288" s="766"/>
      <c r="R288" s="766"/>
      <c r="S288" s="767"/>
      <c r="T288" s="762">
        <v>4</v>
      </c>
      <c r="U288" s="763"/>
      <c r="V288" s="763"/>
      <c r="W288" s="763"/>
      <c r="X288" s="764"/>
      <c r="Y288" s="762" t="s">
        <v>620</v>
      </c>
      <c r="Z288" s="763"/>
      <c r="AA288" s="763"/>
      <c r="AB288" s="763"/>
      <c r="AC288" s="764"/>
      <c r="AD288" s="846" t="s">
        <v>621</v>
      </c>
      <c r="AE288" s="847"/>
      <c r="AF288" s="847"/>
      <c r="AG288" s="847"/>
      <c r="AH288" s="848"/>
      <c r="AI288" s="60"/>
      <c r="AJ288" s="144" t="str">
        <f t="shared" si="40"/>
        <v>Riadok bude vidieť.</v>
      </c>
      <c r="AK288" s="145" t="s">
        <v>207</v>
      </c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55">
        <f t="shared" ref="BE288:BE296" si="42">+IF(B288="",0,1)</f>
        <v>1</v>
      </c>
      <c r="BF288" s="51"/>
      <c r="BG288" s="51"/>
      <c r="BH288" s="51">
        <f t="shared" si="41"/>
        <v>1</v>
      </c>
      <c r="BI288" s="51">
        <f t="shared" si="38"/>
        <v>1</v>
      </c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108"/>
      <c r="BY288" s="108"/>
      <c r="BZ288" s="108"/>
      <c r="CA288" s="113">
        <f>SI!BY288</f>
        <v>142</v>
      </c>
      <c r="CB288" s="113"/>
      <c r="CC288" s="113"/>
      <c r="CD288" s="113"/>
      <c r="CE288" s="113"/>
      <c r="CF288" s="113"/>
      <c r="CG288" s="113"/>
      <c r="CH288" s="140">
        <f>SI!BZ288</f>
        <v>0</v>
      </c>
      <c r="CI288" s="108"/>
      <c r="CJ288" s="108"/>
      <c r="CK288" s="108"/>
      <c r="CL288" s="108"/>
      <c r="CM288" s="108"/>
      <c r="CN288" s="108"/>
      <c r="CO288" s="108"/>
      <c r="CP288" s="108"/>
      <c r="CQ288" s="108"/>
      <c r="CR288" s="108"/>
      <c r="CS288" s="108"/>
      <c r="CT288" s="108"/>
      <c r="CU288" s="108"/>
      <c r="CV288" s="108"/>
      <c r="CW288" s="108"/>
      <c r="CX288" s="108"/>
      <c r="CY288" s="108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</row>
    <row r="289" spans="1:253" s="36" customFormat="1" hidden="1" x14ac:dyDescent="0.25">
      <c r="A289" s="33"/>
      <c r="B289" s="454"/>
      <c r="C289" s="455"/>
      <c r="D289" s="455"/>
      <c r="E289" s="455"/>
      <c r="F289" s="455"/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55"/>
      <c r="R289" s="455"/>
      <c r="S289" s="456"/>
      <c r="T289" s="467"/>
      <c r="U289" s="468"/>
      <c r="V289" s="468"/>
      <c r="W289" s="468"/>
      <c r="X289" s="469"/>
      <c r="Y289" s="467"/>
      <c r="Z289" s="468"/>
      <c r="AA289" s="468"/>
      <c r="AB289" s="468"/>
      <c r="AC289" s="469"/>
      <c r="AD289" s="462"/>
      <c r="AE289" s="463"/>
      <c r="AF289" s="463"/>
      <c r="AG289" s="463"/>
      <c r="AH289" s="464"/>
      <c r="AI289" s="60"/>
      <c r="AJ289" s="144" t="str">
        <f t="shared" si="40"/>
        <v>Riadok bude skrytý.</v>
      </c>
      <c r="AK289" s="145" t="s">
        <v>207</v>
      </c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55">
        <f t="shared" si="42"/>
        <v>0</v>
      </c>
      <c r="BF289" s="51"/>
      <c r="BG289" s="51"/>
      <c r="BH289" s="51">
        <f t="shared" si="41"/>
        <v>1</v>
      </c>
      <c r="BI289" s="51">
        <f t="shared" si="38"/>
        <v>0</v>
      </c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108"/>
      <c r="BY289" s="108"/>
      <c r="BZ289" s="108"/>
      <c r="CA289" s="113">
        <f>SI!BY289</f>
        <v>400</v>
      </c>
      <c r="CB289" s="113"/>
      <c r="CC289" s="113"/>
      <c r="CD289" s="113"/>
      <c r="CE289" s="113"/>
      <c r="CF289" s="113"/>
      <c r="CG289" s="113"/>
      <c r="CH289" s="140">
        <f>SI!BZ289</f>
        <v>0</v>
      </c>
      <c r="CI289" s="108"/>
      <c r="CJ289" s="108"/>
      <c r="CK289" s="108"/>
      <c r="CL289" s="108"/>
      <c r="CM289" s="108"/>
      <c r="CN289" s="108"/>
      <c r="CO289" s="108"/>
      <c r="CP289" s="108"/>
      <c r="CQ289" s="108"/>
      <c r="CR289" s="108"/>
      <c r="CS289" s="108"/>
      <c r="CT289" s="108"/>
      <c r="CU289" s="108"/>
      <c r="CV289" s="108"/>
      <c r="CW289" s="108"/>
      <c r="CX289" s="108"/>
      <c r="CY289" s="108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</row>
    <row r="290" spans="1:253" s="36" customFormat="1" hidden="1" x14ac:dyDescent="0.25">
      <c r="A290" s="33"/>
      <c r="B290" s="454"/>
      <c r="C290" s="455"/>
      <c r="D290" s="455"/>
      <c r="E290" s="455"/>
      <c r="F290" s="455"/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55"/>
      <c r="R290" s="455"/>
      <c r="S290" s="456"/>
      <c r="T290" s="467"/>
      <c r="U290" s="468"/>
      <c r="V290" s="468"/>
      <c r="W290" s="468"/>
      <c r="X290" s="469"/>
      <c r="Y290" s="467"/>
      <c r="Z290" s="468"/>
      <c r="AA290" s="468"/>
      <c r="AB290" s="468"/>
      <c r="AC290" s="469"/>
      <c r="AD290" s="462"/>
      <c r="AE290" s="463"/>
      <c r="AF290" s="463"/>
      <c r="AG290" s="463"/>
      <c r="AH290" s="464"/>
      <c r="AI290" s="60"/>
      <c r="AJ290" s="144" t="str">
        <f t="shared" si="40"/>
        <v>Riadok bude skrytý.</v>
      </c>
      <c r="AK290" s="145" t="s">
        <v>207</v>
      </c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55">
        <f t="shared" si="42"/>
        <v>0</v>
      </c>
      <c r="BF290" s="51"/>
      <c r="BG290" s="51"/>
      <c r="BH290" s="51">
        <f t="shared" si="41"/>
        <v>1</v>
      </c>
      <c r="BI290" s="51">
        <f t="shared" si="38"/>
        <v>0</v>
      </c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108"/>
      <c r="BY290" s="108"/>
      <c r="BZ290" s="108"/>
      <c r="CA290" s="113">
        <f>SI!BY290</f>
        <v>184</v>
      </c>
      <c r="CB290" s="113"/>
      <c r="CC290" s="113"/>
      <c r="CD290" s="113"/>
      <c r="CE290" s="113"/>
      <c r="CF290" s="113"/>
      <c r="CG290" s="113"/>
      <c r="CH290" s="140">
        <f>SI!BZ290</f>
        <v>0</v>
      </c>
      <c r="CI290" s="108"/>
      <c r="CJ290" s="108"/>
      <c r="CK290" s="108"/>
      <c r="CL290" s="108"/>
      <c r="CM290" s="108"/>
      <c r="CN290" s="108"/>
      <c r="CO290" s="108"/>
      <c r="CP290" s="108"/>
      <c r="CQ290" s="108"/>
      <c r="CR290" s="108"/>
      <c r="CS290" s="108"/>
      <c r="CT290" s="108"/>
      <c r="CU290" s="108"/>
      <c r="CV290" s="108"/>
      <c r="CW290" s="108"/>
      <c r="CX290" s="108"/>
      <c r="CY290" s="108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</row>
    <row r="291" spans="1:253" s="36" customFormat="1" hidden="1" x14ac:dyDescent="0.25">
      <c r="A291" s="33"/>
      <c r="B291" s="454"/>
      <c r="C291" s="455"/>
      <c r="D291" s="455"/>
      <c r="E291" s="455"/>
      <c r="F291" s="455"/>
      <c r="G291" s="455"/>
      <c r="H291" s="455"/>
      <c r="I291" s="455"/>
      <c r="J291" s="455"/>
      <c r="K291" s="455"/>
      <c r="L291" s="455"/>
      <c r="M291" s="455"/>
      <c r="N291" s="455"/>
      <c r="O291" s="455"/>
      <c r="P291" s="455"/>
      <c r="Q291" s="455"/>
      <c r="R291" s="455"/>
      <c r="S291" s="456"/>
      <c r="T291" s="467"/>
      <c r="U291" s="468"/>
      <c r="V291" s="468"/>
      <c r="W291" s="468"/>
      <c r="X291" s="469"/>
      <c r="Y291" s="467"/>
      <c r="Z291" s="468"/>
      <c r="AA291" s="468"/>
      <c r="AB291" s="468"/>
      <c r="AC291" s="469"/>
      <c r="AD291" s="462"/>
      <c r="AE291" s="463"/>
      <c r="AF291" s="463"/>
      <c r="AG291" s="463"/>
      <c r="AH291" s="464"/>
      <c r="AI291" s="60"/>
      <c r="AJ291" s="144" t="str">
        <f t="shared" si="40"/>
        <v>Riadok bude skrytý.</v>
      </c>
      <c r="AK291" s="145" t="s">
        <v>207</v>
      </c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55">
        <f t="shared" si="42"/>
        <v>0</v>
      </c>
      <c r="BF291" s="51"/>
      <c r="BG291" s="51"/>
      <c r="BH291" s="51">
        <f t="shared" si="41"/>
        <v>1</v>
      </c>
      <c r="BI291" s="51">
        <f t="shared" si="38"/>
        <v>0</v>
      </c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108"/>
      <c r="BY291" s="108"/>
      <c r="BZ291" s="108"/>
      <c r="CA291" s="113">
        <f>SI!BY291</f>
        <v>3</v>
      </c>
      <c r="CB291" s="113"/>
      <c r="CC291" s="113"/>
      <c r="CD291" s="113"/>
      <c r="CE291" s="113"/>
      <c r="CF291" s="113"/>
      <c r="CG291" s="113"/>
      <c r="CH291" s="140">
        <f>SI!BZ291</f>
        <v>0</v>
      </c>
      <c r="CI291" s="108"/>
      <c r="CJ291" s="108"/>
      <c r="CK291" s="108"/>
      <c r="CL291" s="108"/>
      <c r="CM291" s="108"/>
      <c r="CN291" s="108"/>
      <c r="CO291" s="108"/>
      <c r="CP291" s="108"/>
      <c r="CQ291" s="108"/>
      <c r="CR291" s="108"/>
      <c r="CS291" s="108"/>
      <c r="CT291" s="108"/>
      <c r="CU291" s="108"/>
      <c r="CV291" s="108"/>
      <c r="CW291" s="108"/>
      <c r="CX291" s="108"/>
      <c r="CY291" s="108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</row>
    <row r="292" spans="1:253" s="36" customFormat="1" hidden="1" x14ac:dyDescent="0.25">
      <c r="A292" s="33"/>
      <c r="B292" s="454"/>
      <c r="C292" s="455"/>
      <c r="D292" s="455"/>
      <c r="E292" s="455"/>
      <c r="F292" s="455"/>
      <c r="G292" s="455"/>
      <c r="H292" s="455"/>
      <c r="I292" s="455"/>
      <c r="J292" s="455"/>
      <c r="K292" s="455"/>
      <c r="L292" s="455"/>
      <c r="M292" s="455"/>
      <c r="N292" s="455"/>
      <c r="O292" s="455"/>
      <c r="P292" s="455"/>
      <c r="Q292" s="455"/>
      <c r="R292" s="455"/>
      <c r="S292" s="456"/>
      <c r="T292" s="467"/>
      <c r="U292" s="468"/>
      <c r="V292" s="468"/>
      <c r="W292" s="468"/>
      <c r="X292" s="469"/>
      <c r="Y292" s="467"/>
      <c r="Z292" s="468"/>
      <c r="AA292" s="468"/>
      <c r="AB292" s="468"/>
      <c r="AC292" s="469"/>
      <c r="AD292" s="462"/>
      <c r="AE292" s="463"/>
      <c r="AF292" s="463"/>
      <c r="AG292" s="463"/>
      <c r="AH292" s="464"/>
      <c r="AI292" s="60"/>
      <c r="AJ292" s="144" t="str">
        <f t="shared" si="40"/>
        <v>Riadok bude skrytý.</v>
      </c>
      <c r="AK292" s="145" t="s">
        <v>207</v>
      </c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55">
        <f t="shared" si="42"/>
        <v>0</v>
      </c>
      <c r="BF292" s="51"/>
      <c r="BG292" s="51"/>
      <c r="BH292" s="51">
        <f t="shared" si="41"/>
        <v>1</v>
      </c>
      <c r="BI292" s="51">
        <f t="shared" si="38"/>
        <v>0</v>
      </c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108"/>
      <c r="BY292" s="108"/>
      <c r="BZ292" s="108"/>
      <c r="CA292" s="113">
        <f>SI!BY292</f>
        <v>158</v>
      </c>
      <c r="CB292" s="113"/>
      <c r="CC292" s="113"/>
      <c r="CD292" s="113"/>
      <c r="CE292" s="113"/>
      <c r="CF292" s="113"/>
      <c r="CG292" s="113"/>
      <c r="CH292" s="140">
        <f>SI!BZ292</f>
        <v>0</v>
      </c>
      <c r="CI292" s="108"/>
      <c r="CJ292" s="108"/>
      <c r="CK292" s="108"/>
      <c r="CL292" s="108"/>
      <c r="CM292" s="108"/>
      <c r="CN292" s="108"/>
      <c r="CO292" s="108"/>
      <c r="CP292" s="108"/>
      <c r="CQ292" s="108"/>
      <c r="CR292" s="108"/>
      <c r="CS292" s="108"/>
      <c r="CT292" s="108"/>
      <c r="CU292" s="108"/>
      <c r="CV292" s="108"/>
      <c r="CW292" s="108"/>
      <c r="CX292" s="108"/>
      <c r="CY292" s="108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</row>
    <row r="293" spans="1:253" s="36" customFormat="1" hidden="1" x14ac:dyDescent="0.25">
      <c r="A293" s="33"/>
      <c r="B293" s="454"/>
      <c r="C293" s="455"/>
      <c r="D293" s="455"/>
      <c r="E293" s="455"/>
      <c r="F293" s="455"/>
      <c r="G293" s="455"/>
      <c r="H293" s="455"/>
      <c r="I293" s="455"/>
      <c r="J293" s="455"/>
      <c r="K293" s="455"/>
      <c r="L293" s="455"/>
      <c r="M293" s="455"/>
      <c r="N293" s="455"/>
      <c r="O293" s="455"/>
      <c r="P293" s="455"/>
      <c r="Q293" s="455"/>
      <c r="R293" s="455"/>
      <c r="S293" s="456"/>
      <c r="T293" s="467"/>
      <c r="U293" s="468"/>
      <c r="V293" s="468"/>
      <c r="W293" s="468"/>
      <c r="X293" s="469"/>
      <c r="Y293" s="467"/>
      <c r="Z293" s="468"/>
      <c r="AA293" s="468"/>
      <c r="AB293" s="468"/>
      <c r="AC293" s="469"/>
      <c r="AD293" s="462"/>
      <c r="AE293" s="463"/>
      <c r="AF293" s="463"/>
      <c r="AG293" s="463"/>
      <c r="AH293" s="464"/>
      <c r="AI293" s="60"/>
      <c r="AJ293" s="144" t="str">
        <f t="shared" si="40"/>
        <v>Riadok bude skrytý.</v>
      </c>
      <c r="AK293" s="145" t="s">
        <v>207</v>
      </c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55">
        <f t="shared" si="42"/>
        <v>0</v>
      </c>
      <c r="BF293" s="51"/>
      <c r="BG293" s="51"/>
      <c r="BH293" s="51">
        <f t="shared" si="41"/>
        <v>1</v>
      </c>
      <c r="BI293" s="51">
        <f t="shared" si="38"/>
        <v>0</v>
      </c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108"/>
      <c r="BY293" s="108"/>
      <c r="BZ293" s="108"/>
      <c r="CA293" s="113">
        <f>SI!BY293</f>
        <v>110</v>
      </c>
      <c r="CB293" s="113"/>
      <c r="CC293" s="113"/>
      <c r="CD293" s="113"/>
      <c r="CE293" s="113"/>
      <c r="CF293" s="113"/>
      <c r="CG293" s="113"/>
      <c r="CH293" s="140">
        <f>SI!BZ293</f>
        <v>0</v>
      </c>
      <c r="CI293" s="108"/>
      <c r="CJ293" s="108"/>
      <c r="CK293" s="108"/>
      <c r="CL293" s="108"/>
      <c r="CM293" s="108"/>
      <c r="CN293" s="108"/>
      <c r="CO293" s="108"/>
      <c r="CP293" s="108"/>
      <c r="CQ293" s="108"/>
      <c r="CR293" s="108"/>
      <c r="CS293" s="108"/>
      <c r="CT293" s="108"/>
      <c r="CU293" s="108"/>
      <c r="CV293" s="108"/>
      <c r="CW293" s="108"/>
      <c r="CX293" s="108"/>
      <c r="CY293" s="108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</row>
    <row r="294" spans="1:253" s="36" customFormat="1" hidden="1" x14ac:dyDescent="0.25">
      <c r="A294" s="33"/>
      <c r="B294" s="454"/>
      <c r="C294" s="455"/>
      <c r="D294" s="455"/>
      <c r="E294" s="455"/>
      <c r="F294" s="455"/>
      <c r="G294" s="455"/>
      <c r="H294" s="455"/>
      <c r="I294" s="455"/>
      <c r="J294" s="455"/>
      <c r="K294" s="455"/>
      <c r="L294" s="455"/>
      <c r="M294" s="455"/>
      <c r="N294" s="455"/>
      <c r="O294" s="455"/>
      <c r="P294" s="455"/>
      <c r="Q294" s="455"/>
      <c r="R294" s="455"/>
      <c r="S294" s="456"/>
      <c r="T294" s="467"/>
      <c r="U294" s="468"/>
      <c r="V294" s="468"/>
      <c r="W294" s="468"/>
      <c r="X294" s="469"/>
      <c r="Y294" s="467"/>
      <c r="Z294" s="468"/>
      <c r="AA294" s="468"/>
      <c r="AB294" s="468"/>
      <c r="AC294" s="469"/>
      <c r="AD294" s="462"/>
      <c r="AE294" s="463"/>
      <c r="AF294" s="463"/>
      <c r="AG294" s="463"/>
      <c r="AH294" s="464"/>
      <c r="AI294" s="60"/>
      <c r="AJ294" s="144" t="str">
        <f t="shared" si="40"/>
        <v>Riadok bude skrytý.</v>
      </c>
      <c r="AK294" s="145" t="s">
        <v>207</v>
      </c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55">
        <f t="shared" si="42"/>
        <v>0</v>
      </c>
      <c r="BF294" s="51"/>
      <c r="BG294" s="51"/>
      <c r="BH294" s="51">
        <f t="shared" si="41"/>
        <v>1</v>
      </c>
      <c r="BI294" s="51">
        <f t="shared" si="38"/>
        <v>0</v>
      </c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108"/>
      <c r="BY294" s="108"/>
      <c r="BZ294" s="108"/>
      <c r="CA294" s="113">
        <f>SI!BY294</f>
        <v>107</v>
      </c>
      <c r="CB294" s="113"/>
      <c r="CC294" s="113"/>
      <c r="CD294" s="113"/>
      <c r="CE294" s="113"/>
      <c r="CF294" s="113"/>
      <c r="CG294" s="113"/>
      <c r="CH294" s="140">
        <f>SI!BZ294</f>
        <v>0</v>
      </c>
      <c r="CI294" s="108"/>
      <c r="CJ294" s="108"/>
      <c r="CK294" s="108"/>
      <c r="CL294" s="108"/>
      <c r="CM294" s="108"/>
      <c r="CN294" s="108"/>
      <c r="CO294" s="108"/>
      <c r="CP294" s="108"/>
      <c r="CQ294" s="108"/>
      <c r="CR294" s="108"/>
      <c r="CS294" s="108"/>
      <c r="CT294" s="108"/>
      <c r="CU294" s="108"/>
      <c r="CV294" s="108"/>
      <c r="CW294" s="108"/>
      <c r="CX294" s="108"/>
      <c r="CY294" s="108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</row>
    <row r="295" spans="1:253" s="36" customFormat="1" hidden="1" x14ac:dyDescent="0.25">
      <c r="A295" s="33"/>
      <c r="B295" s="454"/>
      <c r="C295" s="455"/>
      <c r="D295" s="455"/>
      <c r="E295" s="455"/>
      <c r="F295" s="455"/>
      <c r="G295" s="455"/>
      <c r="H295" s="455"/>
      <c r="I295" s="455"/>
      <c r="J295" s="455"/>
      <c r="K295" s="455"/>
      <c r="L295" s="455"/>
      <c r="M295" s="455"/>
      <c r="N295" s="455"/>
      <c r="O295" s="455"/>
      <c r="P295" s="455"/>
      <c r="Q295" s="455"/>
      <c r="R295" s="455"/>
      <c r="S295" s="456"/>
      <c r="T295" s="467"/>
      <c r="U295" s="468"/>
      <c r="V295" s="468"/>
      <c r="W295" s="468"/>
      <c r="X295" s="469"/>
      <c r="Y295" s="467"/>
      <c r="Z295" s="468"/>
      <c r="AA295" s="468"/>
      <c r="AB295" s="468"/>
      <c r="AC295" s="469"/>
      <c r="AD295" s="462"/>
      <c r="AE295" s="463"/>
      <c r="AF295" s="463"/>
      <c r="AG295" s="463"/>
      <c r="AH295" s="464"/>
      <c r="AI295" s="60"/>
      <c r="AJ295" s="144" t="str">
        <f t="shared" si="40"/>
        <v>Riadok bude skrytý.</v>
      </c>
      <c r="AK295" s="145" t="s">
        <v>207</v>
      </c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55">
        <f t="shared" si="42"/>
        <v>0</v>
      </c>
      <c r="BF295" s="51"/>
      <c r="BG295" s="51"/>
      <c r="BH295" s="51">
        <f t="shared" si="41"/>
        <v>1</v>
      </c>
      <c r="BI295" s="51">
        <f t="shared" si="38"/>
        <v>0</v>
      </c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108"/>
      <c r="BY295" s="108"/>
      <c r="BZ295" s="108"/>
      <c r="CA295" s="113">
        <f>SI!BY295</f>
        <v>538</v>
      </c>
      <c r="CB295" s="113"/>
      <c r="CC295" s="113"/>
      <c r="CD295" s="113"/>
      <c r="CE295" s="113"/>
      <c r="CF295" s="113"/>
      <c r="CG295" s="113"/>
      <c r="CH295" s="140">
        <f>SI!BZ295</f>
        <v>0</v>
      </c>
      <c r="CI295" s="108"/>
      <c r="CJ295" s="108"/>
      <c r="CK295" s="108"/>
      <c r="CL295" s="108"/>
      <c r="CM295" s="108"/>
      <c r="CN295" s="108"/>
      <c r="CO295" s="108"/>
      <c r="CP295" s="108"/>
      <c r="CQ295" s="108"/>
      <c r="CR295" s="108"/>
      <c r="CS295" s="108"/>
      <c r="CT295" s="108"/>
      <c r="CU295" s="108"/>
      <c r="CV295" s="108"/>
      <c r="CW295" s="108"/>
      <c r="CX295" s="108"/>
      <c r="CY295" s="108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</row>
    <row r="296" spans="1:253" s="36" customFormat="1" hidden="1" x14ac:dyDescent="0.25">
      <c r="A296" s="33"/>
      <c r="B296" s="454"/>
      <c r="C296" s="455"/>
      <c r="D296" s="455"/>
      <c r="E296" s="455"/>
      <c r="F296" s="455"/>
      <c r="G296" s="455"/>
      <c r="H296" s="455"/>
      <c r="I296" s="455"/>
      <c r="J296" s="455"/>
      <c r="K296" s="455"/>
      <c r="L296" s="455"/>
      <c r="M296" s="455"/>
      <c r="N296" s="455"/>
      <c r="O296" s="455"/>
      <c r="P296" s="455"/>
      <c r="Q296" s="455"/>
      <c r="R296" s="455"/>
      <c r="S296" s="456"/>
      <c r="T296" s="467"/>
      <c r="U296" s="468"/>
      <c r="V296" s="468"/>
      <c r="W296" s="468"/>
      <c r="X296" s="469"/>
      <c r="Y296" s="467"/>
      <c r="Z296" s="468"/>
      <c r="AA296" s="468"/>
      <c r="AB296" s="468"/>
      <c r="AC296" s="469"/>
      <c r="AD296" s="462"/>
      <c r="AE296" s="463"/>
      <c r="AF296" s="463"/>
      <c r="AG296" s="463"/>
      <c r="AH296" s="464"/>
      <c r="AI296" s="60"/>
      <c r="AJ296" s="144" t="str">
        <f t="shared" si="40"/>
        <v>Riadok bude skrytý.</v>
      </c>
      <c r="AK296" s="145" t="s">
        <v>207</v>
      </c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55">
        <f t="shared" si="42"/>
        <v>0</v>
      </c>
      <c r="BF296" s="51"/>
      <c r="BG296" s="51"/>
      <c r="BH296" s="51">
        <f t="shared" si="41"/>
        <v>1</v>
      </c>
      <c r="BI296" s="51">
        <f t="shared" si="38"/>
        <v>0</v>
      </c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108"/>
      <c r="BY296" s="108"/>
      <c r="BZ296" s="108"/>
      <c r="CA296" s="113">
        <f>SI!BY296</f>
        <v>195</v>
      </c>
      <c r="CB296" s="113"/>
      <c r="CC296" s="113"/>
      <c r="CD296" s="113"/>
      <c r="CE296" s="113"/>
      <c r="CF296" s="113"/>
      <c r="CG296" s="113"/>
      <c r="CH296" s="140">
        <f>SI!BZ296</f>
        <v>0</v>
      </c>
      <c r="CI296" s="108"/>
      <c r="CJ296" s="108"/>
      <c r="CK296" s="108"/>
      <c r="CL296" s="108"/>
      <c r="CM296" s="108"/>
      <c r="CN296" s="108"/>
      <c r="CO296" s="108"/>
      <c r="CP296" s="108"/>
      <c r="CQ296" s="108"/>
      <c r="CR296" s="108"/>
      <c r="CS296" s="108"/>
      <c r="CT296" s="108"/>
      <c r="CU296" s="108"/>
      <c r="CV296" s="108"/>
      <c r="CW296" s="108"/>
      <c r="CX296" s="108"/>
      <c r="CY296" s="108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</row>
    <row r="297" spans="1:253" s="36" customFormat="1" x14ac:dyDescent="0.25">
      <c r="A297" s="33"/>
      <c r="B297" s="731"/>
      <c r="C297" s="732"/>
      <c r="D297" s="732"/>
      <c r="E297" s="732"/>
      <c r="F297" s="732"/>
      <c r="G297" s="732"/>
      <c r="H297" s="732"/>
      <c r="I297" s="732"/>
      <c r="J297" s="732"/>
      <c r="K297" s="732"/>
      <c r="L297" s="732"/>
      <c r="M297" s="732"/>
      <c r="N297" s="732"/>
      <c r="O297" s="732"/>
      <c r="P297" s="732"/>
      <c r="Q297" s="732"/>
      <c r="R297" s="732"/>
      <c r="S297" s="733"/>
      <c r="T297" s="759"/>
      <c r="U297" s="760"/>
      <c r="V297" s="760"/>
      <c r="W297" s="760"/>
      <c r="X297" s="761"/>
      <c r="Y297" s="759"/>
      <c r="Z297" s="760"/>
      <c r="AA297" s="760"/>
      <c r="AB297" s="760"/>
      <c r="AC297" s="761"/>
      <c r="AD297" s="774"/>
      <c r="AE297" s="775"/>
      <c r="AF297" s="775"/>
      <c r="AG297" s="775"/>
      <c r="AH297" s="776"/>
      <c r="AI297" s="60"/>
      <c r="AJ297" s="144" t="str">
        <f t="shared" si="40"/>
        <v>Riadok bude vidieť.</v>
      </c>
      <c r="AK297" s="145" t="s">
        <v>207</v>
      </c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55">
        <f>+IF(B288&amp;B289&amp;B290&amp;B291&amp;B292&amp;B293&amp;B294&amp;B295&amp;B296&amp;B297="",0,1)</f>
        <v>1</v>
      </c>
      <c r="BF297" s="51"/>
      <c r="BG297" s="51"/>
      <c r="BH297" s="51">
        <f t="shared" si="41"/>
        <v>1</v>
      </c>
      <c r="BI297" s="51">
        <f t="shared" si="38"/>
        <v>1</v>
      </c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108"/>
      <c r="BY297" s="108"/>
      <c r="BZ297" s="108"/>
      <c r="CA297" s="113">
        <f>SI!BY297</f>
        <v>396</v>
      </c>
      <c r="CB297" s="113"/>
      <c r="CC297" s="113"/>
      <c r="CD297" s="113"/>
      <c r="CE297" s="113"/>
      <c r="CF297" s="113"/>
      <c r="CG297" s="113"/>
      <c r="CH297" s="140">
        <f>SI!BZ297</f>
        <v>0</v>
      </c>
      <c r="CI297" s="108"/>
      <c r="CJ297" s="108"/>
      <c r="CK297" s="108"/>
      <c r="CL297" s="108"/>
      <c r="CM297" s="108"/>
      <c r="CN297" s="108"/>
      <c r="CO297" s="108"/>
      <c r="CP297" s="108"/>
      <c r="CQ297" s="108"/>
      <c r="CR297" s="108"/>
      <c r="CS297" s="108"/>
      <c r="CT297" s="108"/>
      <c r="CU297" s="108"/>
      <c r="CV297" s="108"/>
      <c r="CW297" s="108"/>
      <c r="CX297" s="108"/>
      <c r="CY297" s="108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</row>
    <row r="298" spans="1:253" s="36" customFormat="1" x14ac:dyDescent="0.25">
      <c r="A298" s="3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60"/>
      <c r="AJ298" s="144" t="str">
        <f t="shared" si="40"/>
        <v>Riadok bude vidieť.</v>
      </c>
      <c r="AK298" s="145" t="s">
        <v>207</v>
      </c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55">
        <f>+IF(B288&amp;B289&amp;B290&amp;B291&amp;B292&amp;B293&amp;B294&amp;B295&amp;B296&amp;B297="",0,1)</f>
        <v>1</v>
      </c>
      <c r="BF298" s="51"/>
      <c r="BG298" s="51"/>
      <c r="BH298" s="51">
        <f t="shared" si="41"/>
        <v>1</v>
      </c>
      <c r="BI298" s="51">
        <f t="shared" si="38"/>
        <v>1</v>
      </c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108"/>
      <c r="BY298" s="108"/>
      <c r="BZ298" s="108"/>
      <c r="CA298" s="113">
        <f>SI!BY298</f>
        <v>153</v>
      </c>
      <c r="CB298" s="113"/>
      <c r="CC298" s="113"/>
      <c r="CD298" s="113"/>
      <c r="CE298" s="113"/>
      <c r="CF298" s="113"/>
      <c r="CG298" s="113"/>
      <c r="CH298" s="140">
        <f>SI!BZ298</f>
        <v>0</v>
      </c>
      <c r="CI298" s="108"/>
      <c r="CJ298" s="108"/>
      <c r="CK298" s="108"/>
      <c r="CL298" s="108"/>
      <c r="CM298" s="108"/>
      <c r="CN298" s="108"/>
      <c r="CO298" s="108"/>
      <c r="CP298" s="108"/>
      <c r="CQ298" s="108"/>
      <c r="CR298" s="108"/>
      <c r="CS298" s="108"/>
      <c r="CT298" s="108"/>
      <c r="CU298" s="108"/>
      <c r="CV298" s="108"/>
      <c r="CW298" s="108"/>
      <c r="CX298" s="108"/>
      <c r="CY298" s="108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</row>
    <row r="299" spans="1:253" x14ac:dyDescent="0.25">
      <c r="A299" s="33"/>
      <c r="B299" t="s">
        <v>217</v>
      </c>
      <c r="C299" s="17" t="s">
        <v>468</v>
      </c>
      <c r="AI299" s="62" t="s">
        <v>168</v>
      </c>
      <c r="AJ299" s="144" t="str">
        <f t="shared" si="40"/>
        <v>Riadok bude vidieť.</v>
      </c>
      <c r="AK299" s="145" t="s">
        <v>207</v>
      </c>
      <c r="BE299" s="86">
        <v>1</v>
      </c>
      <c r="BH299" s="51">
        <f t="shared" si="41"/>
        <v>1</v>
      </c>
      <c r="BI299" s="51">
        <f t="shared" si="38"/>
        <v>1</v>
      </c>
      <c r="CA299" s="113">
        <f>SI!BY299</f>
        <v>43</v>
      </c>
      <c r="CH299" s="140">
        <f>SI!BZ299</f>
        <v>0</v>
      </c>
    </row>
    <row r="300" spans="1:253" s="36" customFormat="1" x14ac:dyDescent="0.25">
      <c r="A300" s="33"/>
      <c r="B300" s="168" t="s">
        <v>35</v>
      </c>
      <c r="C300" s="168"/>
      <c r="D300" s="168"/>
      <c r="E300" s="168"/>
      <c r="F300" s="168"/>
      <c r="G300" s="168"/>
      <c r="H300" s="168"/>
      <c r="I300" s="168"/>
      <c r="J300" s="168"/>
      <c r="K300" s="168"/>
      <c r="L300" s="168"/>
      <c r="M300" s="168"/>
      <c r="N300" s="168"/>
      <c r="O300" s="168"/>
      <c r="P300" s="168"/>
      <c r="Q300" s="168"/>
      <c r="R300" s="168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63"/>
      <c r="AJ300" s="144" t="str">
        <f t="shared" si="40"/>
        <v>Riadok bude vidieť.</v>
      </c>
      <c r="AK300" s="145" t="s">
        <v>207</v>
      </c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51">
        <f t="shared" ref="BE300:BE319" si="43">+IF(B300="",0,1)</f>
        <v>1</v>
      </c>
      <c r="BF300" s="51"/>
      <c r="BG300" s="51"/>
      <c r="BH300" s="51">
        <f t="shared" si="41"/>
        <v>1</v>
      </c>
      <c r="BI300" s="51">
        <f t="shared" si="38"/>
        <v>1</v>
      </c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108"/>
      <c r="BY300" s="108"/>
      <c r="BZ300" s="108"/>
      <c r="CA300" s="113">
        <f>SI!BY300</f>
        <v>138</v>
      </c>
      <c r="CB300" s="113"/>
      <c r="CC300" s="113"/>
      <c r="CD300" s="113"/>
      <c r="CE300" s="113"/>
      <c r="CF300" s="113"/>
      <c r="CG300" s="113"/>
      <c r="CH300" s="140">
        <f>SI!BZ300</f>
        <v>0</v>
      </c>
      <c r="CI300" s="108"/>
      <c r="CJ300" s="108"/>
      <c r="CK300" s="108"/>
      <c r="CL300" s="108"/>
      <c r="CM300" s="108"/>
      <c r="CN300" s="108"/>
      <c r="CO300" s="108"/>
      <c r="CP300" s="108"/>
      <c r="CQ300" s="108"/>
      <c r="CR300" s="108"/>
      <c r="CS300" s="108"/>
      <c r="CT300" s="108"/>
      <c r="CU300" s="108"/>
      <c r="CV300" s="108"/>
      <c r="CW300" s="108"/>
      <c r="CX300" s="108"/>
      <c r="CY300" s="108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</row>
    <row r="301" spans="1:253" s="36" customFormat="1" hidden="1" x14ac:dyDescent="0.25">
      <c r="A301" s="33"/>
      <c r="B301" s="168"/>
      <c r="C301" s="168"/>
      <c r="D301" s="168"/>
      <c r="E301" s="168"/>
      <c r="F301" s="168"/>
      <c r="G301" s="168"/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8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63"/>
      <c r="AJ301" s="144" t="str">
        <f t="shared" si="40"/>
        <v>Riadok bude skrytý.</v>
      </c>
      <c r="AK301" s="145" t="s">
        <v>207</v>
      </c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51">
        <f t="shared" si="43"/>
        <v>0</v>
      </c>
      <c r="BF301" s="51"/>
      <c r="BG301" s="51"/>
      <c r="BH301" s="51">
        <f t="shared" si="41"/>
        <v>1</v>
      </c>
      <c r="BI301" s="51">
        <f t="shared" si="38"/>
        <v>0</v>
      </c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108"/>
      <c r="BY301" s="108"/>
      <c r="BZ301" s="108"/>
      <c r="CA301" s="113">
        <f>SI!BY301</f>
        <v>344</v>
      </c>
      <c r="CB301" s="113"/>
      <c r="CC301" s="113"/>
      <c r="CD301" s="113"/>
      <c r="CE301" s="113"/>
      <c r="CF301" s="113"/>
      <c r="CG301" s="113"/>
      <c r="CH301" s="140">
        <f>SI!BZ301</f>
        <v>0</v>
      </c>
      <c r="CI301" s="108"/>
      <c r="CJ301" s="108"/>
      <c r="CK301" s="108"/>
      <c r="CL301" s="108"/>
      <c r="CM301" s="108"/>
      <c r="CN301" s="108"/>
      <c r="CO301" s="108"/>
      <c r="CP301" s="108"/>
      <c r="CQ301" s="108"/>
      <c r="CR301" s="108"/>
      <c r="CS301" s="108"/>
      <c r="CT301" s="108"/>
      <c r="CU301" s="108"/>
      <c r="CV301" s="108"/>
      <c r="CW301" s="108"/>
      <c r="CX301" s="108"/>
      <c r="CY301" s="108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</row>
    <row r="302" spans="1:253" s="36" customFormat="1" hidden="1" x14ac:dyDescent="0.25">
      <c r="A302" s="33"/>
      <c r="B302" s="168"/>
      <c r="C302" s="168"/>
      <c r="D302" s="168"/>
      <c r="E302" s="168"/>
      <c r="F302" s="168"/>
      <c r="G302" s="168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63"/>
      <c r="AJ302" s="144" t="str">
        <f t="shared" si="40"/>
        <v>Riadok bude skrytý.</v>
      </c>
      <c r="AK302" s="145" t="s">
        <v>207</v>
      </c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51">
        <f t="shared" si="43"/>
        <v>0</v>
      </c>
      <c r="BF302" s="51"/>
      <c r="BG302" s="51"/>
      <c r="BH302" s="51">
        <f t="shared" si="41"/>
        <v>1</v>
      </c>
      <c r="BI302" s="51">
        <f t="shared" si="38"/>
        <v>0</v>
      </c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108"/>
      <c r="BY302" s="108"/>
      <c r="BZ302" s="108"/>
      <c r="CA302" s="113">
        <f>SI!BY302</f>
        <v>191</v>
      </c>
      <c r="CB302" s="113"/>
      <c r="CC302" s="113"/>
      <c r="CD302" s="113"/>
      <c r="CE302" s="113"/>
      <c r="CF302" s="113"/>
      <c r="CG302" s="113"/>
      <c r="CH302" s="140">
        <f>SI!BZ302</f>
        <v>0</v>
      </c>
      <c r="CI302" s="108"/>
      <c r="CJ302" s="108"/>
      <c r="CK302" s="108"/>
      <c r="CL302" s="108"/>
      <c r="CM302" s="108"/>
      <c r="CN302" s="108"/>
      <c r="CO302" s="108"/>
      <c r="CP302" s="108"/>
      <c r="CQ302" s="108"/>
      <c r="CR302" s="108"/>
      <c r="CS302" s="108"/>
      <c r="CT302" s="108"/>
      <c r="CU302" s="108"/>
      <c r="CV302" s="108"/>
      <c r="CW302" s="108"/>
      <c r="CX302" s="108"/>
      <c r="CY302" s="108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</row>
    <row r="303" spans="1:253" s="36" customFormat="1" hidden="1" x14ac:dyDescent="0.25">
      <c r="A303" s="33"/>
      <c r="B303" s="168"/>
      <c r="C303" s="168"/>
      <c r="D303" s="168"/>
      <c r="E303" s="168"/>
      <c r="F303" s="168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68"/>
      <c r="T303" s="168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63"/>
      <c r="AJ303" s="144" t="str">
        <f t="shared" si="40"/>
        <v>Riadok bude skrytý.</v>
      </c>
      <c r="AK303" s="145" t="s">
        <v>207</v>
      </c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51">
        <f t="shared" si="43"/>
        <v>0</v>
      </c>
      <c r="BF303" s="51"/>
      <c r="BG303" s="51"/>
      <c r="BH303" s="51">
        <f t="shared" si="41"/>
        <v>1</v>
      </c>
      <c r="BI303" s="51">
        <f t="shared" si="38"/>
        <v>0</v>
      </c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108"/>
      <c r="BY303" s="108"/>
      <c r="BZ303" s="108"/>
      <c r="CA303" s="113">
        <f>SI!BY303</f>
        <v>925</v>
      </c>
      <c r="CB303" s="113"/>
      <c r="CC303" s="113"/>
      <c r="CD303" s="113"/>
      <c r="CE303" s="113"/>
      <c r="CF303" s="113"/>
      <c r="CG303" s="113"/>
      <c r="CH303" s="140">
        <f>SI!BZ303</f>
        <v>0</v>
      </c>
      <c r="CI303" s="108"/>
      <c r="CJ303" s="108"/>
      <c r="CK303" s="108"/>
      <c r="CL303" s="108"/>
      <c r="CM303" s="108"/>
      <c r="CN303" s="108"/>
      <c r="CO303" s="108"/>
      <c r="CP303" s="108"/>
      <c r="CQ303" s="108"/>
      <c r="CR303" s="108"/>
      <c r="CS303" s="108"/>
      <c r="CT303" s="108"/>
      <c r="CU303" s="108"/>
      <c r="CV303" s="108"/>
      <c r="CW303" s="108"/>
      <c r="CX303" s="108"/>
      <c r="CY303" s="108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</row>
    <row r="304" spans="1:253" s="36" customFormat="1" hidden="1" x14ac:dyDescent="0.25">
      <c r="A304" s="33"/>
      <c r="B304" s="168"/>
      <c r="C304" s="168"/>
      <c r="D304" s="168"/>
      <c r="E304" s="168"/>
      <c r="F304" s="168"/>
      <c r="G304" s="168"/>
      <c r="H304" s="168"/>
      <c r="I304" s="168"/>
      <c r="J304" s="168"/>
      <c r="K304" s="168"/>
      <c r="L304" s="168"/>
      <c r="M304" s="168"/>
      <c r="N304" s="168"/>
      <c r="O304" s="168"/>
      <c r="P304" s="168"/>
      <c r="Q304" s="168"/>
      <c r="R304" s="168"/>
      <c r="S304" s="168"/>
      <c r="T304" s="168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63"/>
      <c r="AJ304" s="144" t="str">
        <f t="shared" si="40"/>
        <v>Riadok bude skrytý.</v>
      </c>
      <c r="AK304" s="145" t="s">
        <v>207</v>
      </c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51">
        <f t="shared" si="43"/>
        <v>0</v>
      </c>
      <c r="BF304" s="51"/>
      <c r="BG304" s="51"/>
      <c r="BH304" s="51">
        <f t="shared" si="41"/>
        <v>1</v>
      </c>
      <c r="BI304" s="51">
        <f t="shared" si="38"/>
        <v>0</v>
      </c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108"/>
      <c r="BY304" s="108"/>
      <c r="BZ304" s="108"/>
      <c r="CA304" s="113">
        <f>SI!BY304</f>
        <v>132</v>
      </c>
      <c r="CB304" s="113"/>
      <c r="CC304" s="113"/>
      <c r="CD304" s="113"/>
      <c r="CE304" s="113"/>
      <c r="CF304" s="113"/>
      <c r="CG304" s="113"/>
      <c r="CH304" s="140">
        <f>SI!BZ304</f>
        <v>0</v>
      </c>
      <c r="CI304" s="108"/>
      <c r="CJ304" s="108"/>
      <c r="CK304" s="108"/>
      <c r="CL304" s="108"/>
      <c r="CM304" s="108"/>
      <c r="CN304" s="108"/>
      <c r="CO304" s="108"/>
      <c r="CP304" s="108"/>
      <c r="CQ304" s="108"/>
      <c r="CR304" s="108"/>
      <c r="CS304" s="108"/>
      <c r="CT304" s="108"/>
      <c r="CU304" s="108"/>
      <c r="CV304" s="108"/>
      <c r="CW304" s="108"/>
      <c r="CX304" s="108"/>
      <c r="CY304" s="108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</row>
    <row r="305" spans="1:253" s="36" customFormat="1" hidden="1" x14ac:dyDescent="0.25">
      <c r="A305" s="33"/>
      <c r="B305" s="168"/>
      <c r="C305" s="168"/>
      <c r="D305" s="168"/>
      <c r="E305" s="168"/>
      <c r="F305" s="168"/>
      <c r="G305" s="168"/>
      <c r="H305" s="168"/>
      <c r="I305" s="168"/>
      <c r="J305" s="168"/>
      <c r="K305" s="168"/>
      <c r="L305" s="168"/>
      <c r="M305" s="168"/>
      <c r="N305" s="168"/>
      <c r="O305" s="168"/>
      <c r="P305" s="168"/>
      <c r="Q305" s="168"/>
      <c r="R305" s="168"/>
      <c r="S305" s="168"/>
      <c r="T305" s="168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63"/>
      <c r="AJ305" s="144" t="str">
        <f t="shared" si="40"/>
        <v>Riadok bude skrytý.</v>
      </c>
      <c r="AK305" s="145" t="s">
        <v>207</v>
      </c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51">
        <f t="shared" si="43"/>
        <v>0</v>
      </c>
      <c r="BF305" s="51"/>
      <c r="BG305" s="51"/>
      <c r="BH305" s="51">
        <f t="shared" si="41"/>
        <v>1</v>
      </c>
      <c r="BI305" s="51">
        <f t="shared" si="38"/>
        <v>0</v>
      </c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108"/>
      <c r="BY305" s="108"/>
      <c r="BZ305" s="108"/>
      <c r="CA305" s="113">
        <f>SI!BY305</f>
        <v>130</v>
      </c>
      <c r="CB305" s="113"/>
      <c r="CC305" s="113"/>
      <c r="CD305" s="113"/>
      <c r="CE305" s="113"/>
      <c r="CF305" s="113"/>
      <c r="CG305" s="113"/>
      <c r="CH305" s="140">
        <f>SI!BZ305</f>
        <v>0</v>
      </c>
      <c r="CI305" s="108"/>
      <c r="CJ305" s="108"/>
      <c r="CK305" s="108"/>
      <c r="CL305" s="108"/>
      <c r="CM305" s="108"/>
      <c r="CN305" s="108"/>
      <c r="CO305" s="108"/>
      <c r="CP305" s="108"/>
      <c r="CQ305" s="108"/>
      <c r="CR305" s="108"/>
      <c r="CS305" s="108"/>
      <c r="CT305" s="108"/>
      <c r="CU305" s="108"/>
      <c r="CV305" s="108"/>
      <c r="CW305" s="108"/>
      <c r="CX305" s="108"/>
      <c r="CY305" s="108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</row>
    <row r="306" spans="1:253" s="36" customFormat="1" hidden="1" x14ac:dyDescent="0.25">
      <c r="A306" s="33"/>
      <c r="B306" s="168"/>
      <c r="C306" s="168"/>
      <c r="D306" s="168"/>
      <c r="E306" s="168"/>
      <c r="F306" s="168"/>
      <c r="G306" s="168"/>
      <c r="H306" s="168"/>
      <c r="I306" s="168"/>
      <c r="J306" s="168"/>
      <c r="K306" s="168"/>
      <c r="L306" s="168"/>
      <c r="M306" s="168"/>
      <c r="N306" s="168"/>
      <c r="O306" s="168"/>
      <c r="P306" s="168"/>
      <c r="Q306" s="168"/>
      <c r="R306" s="168"/>
      <c r="S306" s="168"/>
      <c r="T306" s="168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63"/>
      <c r="AJ306" s="144" t="str">
        <f t="shared" si="40"/>
        <v>Riadok bude skrytý.</v>
      </c>
      <c r="AK306" s="145" t="s">
        <v>207</v>
      </c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51">
        <f t="shared" si="43"/>
        <v>0</v>
      </c>
      <c r="BF306" s="51"/>
      <c r="BG306" s="51"/>
      <c r="BH306" s="51">
        <f t="shared" si="41"/>
        <v>1</v>
      </c>
      <c r="BI306" s="51">
        <f t="shared" si="38"/>
        <v>0</v>
      </c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108"/>
      <c r="BY306" s="108"/>
      <c r="BZ306" s="108"/>
      <c r="CA306" s="113">
        <f>SI!BY306</f>
        <v>140</v>
      </c>
      <c r="CB306" s="113"/>
      <c r="CC306" s="113"/>
      <c r="CD306" s="113"/>
      <c r="CE306" s="113"/>
      <c r="CF306" s="113"/>
      <c r="CG306" s="113"/>
      <c r="CH306" s="140">
        <f>SI!BZ306</f>
        <v>0</v>
      </c>
      <c r="CI306" s="108"/>
      <c r="CJ306" s="108"/>
      <c r="CK306" s="108"/>
      <c r="CL306" s="108"/>
      <c r="CM306" s="108"/>
      <c r="CN306" s="108"/>
      <c r="CO306" s="108"/>
      <c r="CP306" s="108"/>
      <c r="CQ306" s="108"/>
      <c r="CR306" s="108"/>
      <c r="CS306" s="108"/>
      <c r="CT306" s="108"/>
      <c r="CU306" s="108"/>
      <c r="CV306" s="108"/>
      <c r="CW306" s="108"/>
      <c r="CX306" s="108"/>
      <c r="CY306" s="108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</row>
    <row r="307" spans="1:253" s="36" customFormat="1" hidden="1" x14ac:dyDescent="0.25">
      <c r="A307" s="33"/>
      <c r="B307" s="168"/>
      <c r="C307" s="168"/>
      <c r="D307" s="168"/>
      <c r="E307" s="168"/>
      <c r="F307" s="168"/>
      <c r="G307" s="168"/>
      <c r="H307" s="168"/>
      <c r="I307" s="168"/>
      <c r="J307" s="168"/>
      <c r="K307" s="168"/>
      <c r="L307" s="168"/>
      <c r="M307" s="168"/>
      <c r="N307" s="168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63"/>
      <c r="AJ307" s="144" t="str">
        <f t="shared" si="40"/>
        <v>Riadok bude skrytý.</v>
      </c>
      <c r="AK307" s="145" t="s">
        <v>207</v>
      </c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51">
        <f t="shared" si="43"/>
        <v>0</v>
      </c>
      <c r="BF307" s="51"/>
      <c r="BG307" s="51"/>
      <c r="BH307" s="51">
        <f t="shared" si="41"/>
        <v>1</v>
      </c>
      <c r="BI307" s="51">
        <f t="shared" si="38"/>
        <v>0</v>
      </c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108"/>
      <c r="BY307" s="108"/>
      <c r="BZ307" s="108"/>
      <c r="CA307" s="113">
        <f>SI!BY307</f>
        <v>117</v>
      </c>
      <c r="CB307" s="113"/>
      <c r="CC307" s="113"/>
      <c r="CD307" s="113"/>
      <c r="CE307" s="113"/>
      <c r="CF307" s="113"/>
      <c r="CG307" s="113"/>
      <c r="CH307" s="140">
        <f>SI!BZ307</f>
        <v>0</v>
      </c>
      <c r="CI307" s="108"/>
      <c r="CJ307" s="108"/>
      <c r="CK307" s="108"/>
      <c r="CL307" s="108"/>
      <c r="CM307" s="108"/>
      <c r="CN307" s="108"/>
      <c r="CO307" s="108"/>
      <c r="CP307" s="108"/>
      <c r="CQ307" s="108"/>
      <c r="CR307" s="108"/>
      <c r="CS307" s="108"/>
      <c r="CT307" s="108"/>
      <c r="CU307" s="108"/>
      <c r="CV307" s="108"/>
      <c r="CW307" s="108"/>
      <c r="CX307" s="108"/>
      <c r="CY307" s="108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</row>
    <row r="308" spans="1:253" s="36" customFormat="1" hidden="1" x14ac:dyDescent="0.25">
      <c r="A308" s="33"/>
      <c r="B308" s="168"/>
      <c r="C308" s="168"/>
      <c r="D308" s="168"/>
      <c r="E308" s="168"/>
      <c r="F308" s="168"/>
      <c r="G308" s="168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63"/>
      <c r="AJ308" s="144" t="str">
        <f t="shared" si="40"/>
        <v>Riadok bude skrytý.</v>
      </c>
      <c r="AK308" s="145" t="s">
        <v>207</v>
      </c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51">
        <f t="shared" si="43"/>
        <v>0</v>
      </c>
      <c r="BF308" s="51"/>
      <c r="BG308" s="51"/>
      <c r="BH308" s="51">
        <f t="shared" si="41"/>
        <v>1</v>
      </c>
      <c r="BI308" s="51">
        <f t="shared" si="38"/>
        <v>0</v>
      </c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108"/>
      <c r="BY308" s="108"/>
      <c r="BZ308" s="108"/>
      <c r="CA308" s="113">
        <f>SI!BY308</f>
        <v>411</v>
      </c>
      <c r="CB308" s="113"/>
      <c r="CC308" s="113"/>
      <c r="CD308" s="113"/>
      <c r="CE308" s="113"/>
      <c r="CF308" s="113"/>
      <c r="CG308" s="113"/>
      <c r="CH308" s="140">
        <f>SI!BZ308</f>
        <v>0</v>
      </c>
      <c r="CI308" s="108"/>
      <c r="CJ308" s="108"/>
      <c r="CK308" s="108"/>
      <c r="CL308" s="108"/>
      <c r="CM308" s="108"/>
      <c r="CN308" s="108"/>
      <c r="CO308" s="108"/>
      <c r="CP308" s="108"/>
      <c r="CQ308" s="108"/>
      <c r="CR308" s="108"/>
      <c r="CS308" s="108"/>
      <c r="CT308" s="108"/>
      <c r="CU308" s="108"/>
      <c r="CV308" s="108"/>
      <c r="CW308" s="108"/>
      <c r="CX308" s="108"/>
      <c r="CY308" s="108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</row>
    <row r="309" spans="1:253" s="36" customFormat="1" hidden="1" x14ac:dyDescent="0.25">
      <c r="A309" s="33"/>
      <c r="B309" s="168"/>
      <c r="C309" s="168"/>
      <c r="D309" s="168"/>
      <c r="E309" s="168"/>
      <c r="F309" s="168"/>
      <c r="G309" s="168"/>
      <c r="H309" s="168"/>
      <c r="I309" s="168"/>
      <c r="J309" s="168"/>
      <c r="K309" s="168"/>
      <c r="L309" s="168"/>
      <c r="M309" s="168"/>
      <c r="N309" s="168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  <c r="Y309" s="168"/>
      <c r="Z309" s="168"/>
      <c r="AA309" s="168"/>
      <c r="AB309" s="168"/>
      <c r="AC309" s="168"/>
      <c r="AD309" s="168"/>
      <c r="AE309" s="168"/>
      <c r="AF309" s="168"/>
      <c r="AG309" s="168"/>
      <c r="AH309" s="168"/>
      <c r="AI309" s="63"/>
      <c r="AJ309" s="144" t="str">
        <f t="shared" si="40"/>
        <v>Riadok bude skrytý.</v>
      </c>
      <c r="AK309" s="145" t="s">
        <v>207</v>
      </c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51">
        <f t="shared" si="43"/>
        <v>0</v>
      </c>
      <c r="BF309" s="51"/>
      <c r="BG309" s="51"/>
      <c r="BH309" s="51">
        <f t="shared" si="41"/>
        <v>1</v>
      </c>
      <c r="BI309" s="51">
        <f t="shared" si="38"/>
        <v>0</v>
      </c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108"/>
      <c r="BY309" s="108"/>
      <c r="BZ309" s="108"/>
      <c r="CA309" s="113">
        <f>SI!BY309</f>
        <v>137</v>
      </c>
      <c r="CB309" s="113"/>
      <c r="CC309" s="113"/>
      <c r="CD309" s="113"/>
      <c r="CE309" s="113"/>
      <c r="CF309" s="113"/>
      <c r="CG309" s="113"/>
      <c r="CH309" s="140">
        <f>SI!BZ309</f>
        <v>0</v>
      </c>
      <c r="CI309" s="108"/>
      <c r="CJ309" s="108"/>
      <c r="CK309" s="108"/>
      <c r="CL309" s="108"/>
      <c r="CM309" s="108"/>
      <c r="CN309" s="108"/>
      <c r="CO309" s="108"/>
      <c r="CP309" s="108"/>
      <c r="CQ309" s="108"/>
      <c r="CR309" s="108"/>
      <c r="CS309" s="108"/>
      <c r="CT309" s="108"/>
      <c r="CU309" s="108"/>
      <c r="CV309" s="108"/>
      <c r="CW309" s="108"/>
      <c r="CX309" s="108"/>
      <c r="CY309" s="108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</row>
    <row r="310" spans="1:253" s="36" customFormat="1" hidden="1" x14ac:dyDescent="0.25">
      <c r="A310" s="33"/>
      <c r="B310" s="168"/>
      <c r="C310" s="168"/>
      <c r="D310" s="168"/>
      <c r="E310" s="168"/>
      <c r="F310" s="168"/>
      <c r="G310" s="168"/>
      <c r="H310" s="168"/>
      <c r="I310" s="168"/>
      <c r="J310" s="168"/>
      <c r="K310" s="168"/>
      <c r="L310" s="168"/>
      <c r="M310" s="168"/>
      <c r="N310" s="168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  <c r="Y310" s="168"/>
      <c r="Z310" s="168"/>
      <c r="AA310" s="168"/>
      <c r="AB310" s="168"/>
      <c r="AC310" s="168"/>
      <c r="AD310" s="168"/>
      <c r="AE310" s="168"/>
      <c r="AF310" s="168"/>
      <c r="AG310" s="168"/>
      <c r="AH310" s="168"/>
      <c r="AI310" s="63"/>
      <c r="AJ310" s="144" t="str">
        <f t="shared" si="40"/>
        <v>Riadok bude skrytý.</v>
      </c>
      <c r="AK310" s="145" t="s">
        <v>207</v>
      </c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51">
        <f t="shared" si="43"/>
        <v>0</v>
      </c>
      <c r="BF310" s="51"/>
      <c r="BG310" s="51"/>
      <c r="BH310" s="51">
        <f t="shared" si="41"/>
        <v>1</v>
      </c>
      <c r="BI310" s="51">
        <f t="shared" si="38"/>
        <v>0</v>
      </c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108"/>
      <c r="BY310" s="108"/>
      <c r="BZ310" s="108"/>
      <c r="CA310" s="113">
        <f>SI!BY310</f>
        <v>1098</v>
      </c>
      <c r="CB310" s="113"/>
      <c r="CC310" s="113"/>
      <c r="CD310" s="113"/>
      <c r="CE310" s="113"/>
      <c r="CF310" s="113"/>
      <c r="CG310" s="113"/>
      <c r="CH310" s="140">
        <f>SI!BZ310</f>
        <v>0</v>
      </c>
      <c r="CI310" s="108"/>
      <c r="CJ310" s="108"/>
      <c r="CK310" s="108"/>
      <c r="CL310" s="108"/>
      <c r="CM310" s="108"/>
      <c r="CN310" s="108"/>
      <c r="CO310" s="108"/>
      <c r="CP310" s="108"/>
      <c r="CQ310" s="108"/>
      <c r="CR310" s="108"/>
      <c r="CS310" s="108"/>
      <c r="CT310" s="108"/>
      <c r="CU310" s="108"/>
      <c r="CV310" s="108"/>
      <c r="CW310" s="108"/>
      <c r="CX310" s="108"/>
      <c r="CY310" s="108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</row>
    <row r="311" spans="1:253" s="36" customFormat="1" hidden="1" x14ac:dyDescent="0.25">
      <c r="A311" s="33"/>
      <c r="B311" s="168"/>
      <c r="C311" s="168"/>
      <c r="D311" s="168"/>
      <c r="E311" s="168"/>
      <c r="F311" s="168"/>
      <c r="G311" s="168"/>
      <c r="H311" s="168"/>
      <c r="I311" s="168"/>
      <c r="J311" s="168"/>
      <c r="K311" s="168"/>
      <c r="L311" s="168"/>
      <c r="M311" s="168"/>
      <c r="N311" s="168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  <c r="Y311" s="168"/>
      <c r="Z311" s="168"/>
      <c r="AA311" s="168"/>
      <c r="AB311" s="168"/>
      <c r="AC311" s="168"/>
      <c r="AD311" s="168"/>
      <c r="AE311" s="168"/>
      <c r="AF311" s="168"/>
      <c r="AG311" s="168"/>
      <c r="AH311" s="168"/>
      <c r="AI311" s="63"/>
      <c r="AJ311" s="144" t="str">
        <f t="shared" si="40"/>
        <v>Riadok bude skrytý.</v>
      </c>
      <c r="AK311" s="145" t="s">
        <v>207</v>
      </c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51">
        <f t="shared" si="43"/>
        <v>0</v>
      </c>
      <c r="BF311" s="51"/>
      <c r="BG311" s="51"/>
      <c r="BH311" s="51">
        <f t="shared" si="41"/>
        <v>1</v>
      </c>
      <c r="BI311" s="51">
        <f t="shared" si="38"/>
        <v>0</v>
      </c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108"/>
      <c r="BY311" s="108"/>
      <c r="BZ311" s="108"/>
      <c r="CA311" s="113">
        <f>SI!BY311</f>
        <v>119</v>
      </c>
      <c r="CB311" s="113"/>
      <c r="CC311" s="113"/>
      <c r="CD311" s="113"/>
      <c r="CE311" s="113"/>
      <c r="CF311" s="113"/>
      <c r="CG311" s="113"/>
      <c r="CH311" s="140">
        <f>SI!BZ311</f>
        <v>0</v>
      </c>
      <c r="CI311" s="108"/>
      <c r="CJ311" s="108"/>
      <c r="CK311" s="108"/>
      <c r="CL311" s="108"/>
      <c r="CM311" s="108"/>
      <c r="CN311" s="108"/>
      <c r="CO311" s="108"/>
      <c r="CP311" s="108"/>
      <c r="CQ311" s="108"/>
      <c r="CR311" s="108"/>
      <c r="CS311" s="108"/>
      <c r="CT311" s="108"/>
      <c r="CU311" s="108"/>
      <c r="CV311" s="108"/>
      <c r="CW311" s="108"/>
      <c r="CX311" s="108"/>
      <c r="CY311" s="108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</row>
    <row r="312" spans="1:253" s="36" customFormat="1" hidden="1" x14ac:dyDescent="0.25">
      <c r="A312" s="33"/>
      <c r="B312" s="168"/>
      <c r="C312" s="168"/>
      <c r="D312" s="168"/>
      <c r="E312" s="168"/>
      <c r="F312" s="168"/>
      <c r="G312" s="168"/>
      <c r="H312" s="168"/>
      <c r="I312" s="168"/>
      <c r="J312" s="168"/>
      <c r="K312" s="168"/>
      <c r="L312" s="168"/>
      <c r="M312" s="168"/>
      <c r="N312" s="168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63"/>
      <c r="AJ312" s="144" t="str">
        <f t="shared" si="40"/>
        <v>Riadok bude skrytý.</v>
      </c>
      <c r="AK312" s="145" t="s">
        <v>207</v>
      </c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51">
        <f t="shared" si="43"/>
        <v>0</v>
      </c>
      <c r="BF312" s="51"/>
      <c r="BG312" s="51"/>
      <c r="BH312" s="51">
        <f t="shared" si="41"/>
        <v>1</v>
      </c>
      <c r="BI312" s="51">
        <f t="shared" si="38"/>
        <v>0</v>
      </c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108"/>
      <c r="BY312" s="108"/>
      <c r="BZ312" s="108"/>
      <c r="CA312" s="113">
        <f>SI!BY312</f>
        <v>199</v>
      </c>
      <c r="CB312" s="113"/>
      <c r="CC312" s="113"/>
      <c r="CD312" s="113"/>
      <c r="CE312" s="113"/>
      <c r="CF312" s="113"/>
      <c r="CG312" s="113"/>
      <c r="CH312" s="140">
        <f>SI!BZ312</f>
        <v>0</v>
      </c>
      <c r="CI312" s="108"/>
      <c r="CJ312" s="108"/>
      <c r="CK312" s="108"/>
      <c r="CL312" s="108"/>
      <c r="CM312" s="108"/>
      <c r="CN312" s="108"/>
      <c r="CO312" s="108"/>
      <c r="CP312" s="108"/>
      <c r="CQ312" s="108"/>
      <c r="CR312" s="108"/>
      <c r="CS312" s="108"/>
      <c r="CT312" s="108"/>
      <c r="CU312" s="108"/>
      <c r="CV312" s="108"/>
      <c r="CW312" s="108"/>
      <c r="CX312" s="108"/>
      <c r="CY312" s="108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</row>
    <row r="313" spans="1:253" s="36" customFormat="1" hidden="1" x14ac:dyDescent="0.25">
      <c r="A313" s="33"/>
      <c r="B313" s="168"/>
      <c r="C313" s="168"/>
      <c r="D313" s="168"/>
      <c r="E313" s="168"/>
      <c r="F313" s="168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63"/>
      <c r="AJ313" s="144" t="str">
        <f t="shared" si="40"/>
        <v>Riadok bude skrytý.</v>
      </c>
      <c r="AK313" s="145" t="s">
        <v>207</v>
      </c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51">
        <f t="shared" si="43"/>
        <v>0</v>
      </c>
      <c r="BF313" s="51"/>
      <c r="BG313" s="51"/>
      <c r="BH313" s="51">
        <f t="shared" si="41"/>
        <v>1</v>
      </c>
      <c r="BI313" s="51">
        <f t="shared" si="38"/>
        <v>0</v>
      </c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108"/>
      <c r="BY313" s="108"/>
      <c r="BZ313" s="108"/>
      <c r="CA313" s="113">
        <f>SI!BY313</f>
        <v>159</v>
      </c>
      <c r="CB313" s="113"/>
      <c r="CC313" s="113"/>
      <c r="CD313" s="113"/>
      <c r="CE313" s="113"/>
      <c r="CF313" s="113"/>
      <c r="CG313" s="113"/>
      <c r="CH313" s="140">
        <f>SI!BZ313</f>
        <v>0</v>
      </c>
      <c r="CI313" s="108"/>
      <c r="CJ313" s="108"/>
      <c r="CK313" s="108"/>
      <c r="CL313" s="108"/>
      <c r="CM313" s="108"/>
      <c r="CN313" s="108"/>
      <c r="CO313" s="108"/>
      <c r="CP313" s="108"/>
      <c r="CQ313" s="108"/>
      <c r="CR313" s="108"/>
      <c r="CS313" s="108"/>
      <c r="CT313" s="108"/>
      <c r="CU313" s="108"/>
      <c r="CV313" s="108"/>
      <c r="CW313" s="108"/>
      <c r="CX313" s="108"/>
      <c r="CY313" s="108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</row>
    <row r="314" spans="1:253" s="36" customFormat="1" hidden="1" x14ac:dyDescent="0.25">
      <c r="A314" s="33"/>
      <c r="B314" s="168"/>
      <c r="C314" s="168"/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63"/>
      <c r="AJ314" s="144" t="str">
        <f t="shared" si="40"/>
        <v>Riadok bude skrytý.</v>
      </c>
      <c r="AK314" s="145" t="s">
        <v>207</v>
      </c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51">
        <f t="shared" si="43"/>
        <v>0</v>
      </c>
      <c r="BF314" s="51"/>
      <c r="BG314" s="51"/>
      <c r="BH314" s="51">
        <f t="shared" si="41"/>
        <v>1</v>
      </c>
      <c r="BI314" s="51">
        <f t="shared" si="38"/>
        <v>0</v>
      </c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108"/>
      <c r="BY314" s="108"/>
      <c r="BZ314" s="108"/>
      <c r="CA314" s="113">
        <f>SI!BY314</f>
        <v>541</v>
      </c>
      <c r="CB314" s="113"/>
      <c r="CC314" s="113"/>
      <c r="CD314" s="113"/>
      <c r="CE314" s="113"/>
      <c r="CF314" s="113"/>
      <c r="CG314" s="113"/>
      <c r="CH314" s="140">
        <f>SI!BZ314</f>
        <v>0</v>
      </c>
      <c r="CI314" s="108"/>
      <c r="CJ314" s="108"/>
      <c r="CK314" s="108"/>
      <c r="CL314" s="108"/>
      <c r="CM314" s="108"/>
      <c r="CN314" s="108"/>
      <c r="CO314" s="108"/>
      <c r="CP314" s="108"/>
      <c r="CQ314" s="108"/>
      <c r="CR314" s="108"/>
      <c r="CS314" s="108"/>
      <c r="CT314" s="108"/>
      <c r="CU314" s="108"/>
      <c r="CV314" s="108"/>
      <c r="CW314" s="108"/>
      <c r="CX314" s="108"/>
      <c r="CY314" s="108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</row>
    <row r="315" spans="1:253" s="36" customFormat="1" hidden="1" x14ac:dyDescent="0.25">
      <c r="A315" s="33"/>
      <c r="B315" s="168"/>
      <c r="C315" s="168"/>
      <c r="D315" s="168"/>
      <c r="E315" s="168"/>
      <c r="F315" s="168"/>
      <c r="G315" s="168"/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63"/>
      <c r="AJ315" s="144" t="str">
        <f t="shared" si="40"/>
        <v>Riadok bude skrytý.</v>
      </c>
      <c r="AK315" s="145" t="s">
        <v>207</v>
      </c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51">
        <f t="shared" si="43"/>
        <v>0</v>
      </c>
      <c r="BF315" s="51"/>
      <c r="BG315" s="51"/>
      <c r="BH315" s="51">
        <f t="shared" si="41"/>
        <v>1</v>
      </c>
      <c r="BI315" s="51">
        <f t="shared" si="38"/>
        <v>0</v>
      </c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108"/>
      <c r="BY315" s="108"/>
      <c r="BZ315" s="108"/>
      <c r="CA315" s="113">
        <f>SI!BY315</f>
        <v>4</v>
      </c>
      <c r="CB315" s="113"/>
      <c r="CC315" s="113"/>
      <c r="CD315" s="113"/>
      <c r="CE315" s="113"/>
      <c r="CF315" s="113"/>
      <c r="CG315" s="113"/>
      <c r="CH315" s="140">
        <f>SI!BZ315</f>
        <v>0</v>
      </c>
      <c r="CI315" s="108"/>
      <c r="CJ315" s="108"/>
      <c r="CK315" s="108"/>
      <c r="CL315" s="108"/>
      <c r="CM315" s="108"/>
      <c r="CN315" s="108"/>
      <c r="CO315" s="108"/>
      <c r="CP315" s="108"/>
      <c r="CQ315" s="108"/>
      <c r="CR315" s="108"/>
      <c r="CS315" s="108"/>
      <c r="CT315" s="108"/>
      <c r="CU315" s="108"/>
      <c r="CV315" s="108"/>
      <c r="CW315" s="108"/>
      <c r="CX315" s="108"/>
      <c r="CY315" s="108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</row>
    <row r="316" spans="1:253" s="36" customFormat="1" hidden="1" x14ac:dyDescent="0.25">
      <c r="A316" s="33"/>
      <c r="B316" s="168"/>
      <c r="C316" s="168"/>
      <c r="D316" s="168"/>
      <c r="E316" s="168"/>
      <c r="F316" s="168"/>
      <c r="G316" s="168"/>
      <c r="H316" s="168"/>
      <c r="I316" s="168"/>
      <c r="J316" s="168"/>
      <c r="K316" s="168"/>
      <c r="L316" s="168"/>
      <c r="M316" s="168"/>
      <c r="N316" s="168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63"/>
      <c r="AJ316" s="144" t="str">
        <f t="shared" si="40"/>
        <v>Riadok bude skrytý.</v>
      </c>
      <c r="AK316" s="145" t="s">
        <v>207</v>
      </c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51">
        <f t="shared" si="43"/>
        <v>0</v>
      </c>
      <c r="BF316" s="51"/>
      <c r="BG316" s="51"/>
      <c r="BH316" s="51">
        <f t="shared" si="41"/>
        <v>1</v>
      </c>
      <c r="BI316" s="51">
        <f t="shared" si="38"/>
        <v>0</v>
      </c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108"/>
      <c r="BY316" s="108"/>
      <c r="BZ316" s="108"/>
      <c r="CA316" s="113">
        <f>SI!BY316</f>
        <v>669</v>
      </c>
      <c r="CB316" s="113"/>
      <c r="CC316" s="113"/>
      <c r="CD316" s="113"/>
      <c r="CE316" s="113"/>
      <c r="CF316" s="113"/>
      <c r="CG316" s="113"/>
      <c r="CH316" s="140">
        <f>SI!BZ316</f>
        <v>0</v>
      </c>
      <c r="CI316" s="108"/>
      <c r="CJ316" s="108"/>
      <c r="CK316" s="108"/>
      <c r="CL316" s="108"/>
      <c r="CM316" s="108"/>
      <c r="CN316" s="108"/>
      <c r="CO316" s="108"/>
      <c r="CP316" s="108"/>
      <c r="CQ316" s="108"/>
      <c r="CR316" s="108"/>
      <c r="CS316" s="108"/>
      <c r="CT316" s="108"/>
      <c r="CU316" s="108"/>
      <c r="CV316" s="108"/>
      <c r="CW316" s="108"/>
      <c r="CX316" s="108"/>
      <c r="CY316" s="108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</row>
    <row r="317" spans="1:253" s="36" customFormat="1" hidden="1" x14ac:dyDescent="0.25">
      <c r="A317" s="33"/>
      <c r="B317" s="168"/>
      <c r="C317" s="168"/>
      <c r="D317" s="168"/>
      <c r="E317" s="168"/>
      <c r="F317" s="168"/>
      <c r="G317" s="168"/>
      <c r="H317" s="168"/>
      <c r="I317" s="168"/>
      <c r="J317" s="168"/>
      <c r="K317" s="168"/>
      <c r="L317" s="168"/>
      <c r="M317" s="168"/>
      <c r="N317" s="168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63"/>
      <c r="AJ317" s="144" t="str">
        <f t="shared" si="40"/>
        <v>Riadok bude skrytý.</v>
      </c>
      <c r="AK317" s="145" t="s">
        <v>207</v>
      </c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51">
        <f t="shared" si="43"/>
        <v>0</v>
      </c>
      <c r="BF317" s="51"/>
      <c r="BG317" s="51"/>
      <c r="BH317" s="51">
        <f t="shared" si="41"/>
        <v>1</v>
      </c>
      <c r="BI317" s="51">
        <f t="shared" si="38"/>
        <v>0</v>
      </c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108"/>
      <c r="BY317" s="108"/>
      <c r="BZ317" s="108"/>
      <c r="CA317" s="113">
        <f>SI!BY317</f>
        <v>181</v>
      </c>
      <c r="CB317" s="113"/>
      <c r="CC317" s="113"/>
      <c r="CD317" s="113"/>
      <c r="CE317" s="113"/>
      <c r="CF317" s="113"/>
      <c r="CG317" s="113"/>
      <c r="CH317" s="140">
        <f>SI!BZ317</f>
        <v>0</v>
      </c>
      <c r="CI317" s="108"/>
      <c r="CJ317" s="108"/>
      <c r="CK317" s="108"/>
      <c r="CL317" s="108"/>
      <c r="CM317" s="108"/>
      <c r="CN317" s="108"/>
      <c r="CO317" s="108"/>
      <c r="CP317" s="108"/>
      <c r="CQ317" s="108"/>
      <c r="CR317" s="108"/>
      <c r="CS317" s="108"/>
      <c r="CT317" s="108"/>
      <c r="CU317" s="108"/>
      <c r="CV317" s="108"/>
      <c r="CW317" s="108"/>
      <c r="CX317" s="108"/>
      <c r="CY317" s="108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</row>
    <row r="318" spans="1:253" s="36" customFormat="1" hidden="1" x14ac:dyDescent="0.25">
      <c r="A318" s="33"/>
      <c r="B318" s="168"/>
      <c r="C318" s="168"/>
      <c r="D318" s="168"/>
      <c r="E318" s="168"/>
      <c r="F318" s="168"/>
      <c r="G318" s="168"/>
      <c r="H318" s="168"/>
      <c r="I318" s="168"/>
      <c r="J318" s="168"/>
      <c r="K318" s="168"/>
      <c r="L318" s="168"/>
      <c r="M318" s="168"/>
      <c r="N318" s="168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63"/>
      <c r="AJ318" s="144" t="str">
        <f t="shared" si="40"/>
        <v>Riadok bude skrytý.</v>
      </c>
      <c r="AK318" s="145" t="s">
        <v>207</v>
      </c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51">
        <f t="shared" si="43"/>
        <v>0</v>
      </c>
      <c r="BF318" s="51"/>
      <c r="BG318" s="51"/>
      <c r="BH318" s="51">
        <f t="shared" si="41"/>
        <v>1</v>
      </c>
      <c r="BI318" s="51">
        <f t="shared" si="38"/>
        <v>0</v>
      </c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108"/>
      <c r="BY318" s="108"/>
      <c r="BZ318" s="108"/>
      <c r="CA318" s="113">
        <f>SI!BY318</f>
        <v>311</v>
      </c>
      <c r="CB318" s="113"/>
      <c r="CC318" s="113"/>
      <c r="CD318" s="113"/>
      <c r="CE318" s="113"/>
      <c r="CF318" s="113"/>
      <c r="CG318" s="113"/>
      <c r="CH318" s="140">
        <f>SI!BZ318</f>
        <v>0</v>
      </c>
      <c r="CI318" s="108"/>
      <c r="CJ318" s="108"/>
      <c r="CK318" s="108"/>
      <c r="CL318" s="108"/>
      <c r="CM318" s="108"/>
      <c r="CN318" s="108"/>
      <c r="CO318" s="108"/>
      <c r="CP318" s="108"/>
      <c r="CQ318" s="108"/>
      <c r="CR318" s="108"/>
      <c r="CS318" s="108"/>
      <c r="CT318" s="108"/>
      <c r="CU318" s="108"/>
      <c r="CV318" s="108"/>
      <c r="CW318" s="108"/>
      <c r="CX318" s="108"/>
      <c r="CY318" s="108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</row>
    <row r="319" spans="1:253" s="36" customFormat="1" hidden="1" x14ac:dyDescent="0.25">
      <c r="A319" s="33"/>
      <c r="B319" s="168"/>
      <c r="C319" s="168"/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63"/>
      <c r="AJ319" s="144" t="str">
        <f t="shared" si="40"/>
        <v>Riadok bude skrytý.</v>
      </c>
      <c r="AK319" s="145" t="s">
        <v>207</v>
      </c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51">
        <f t="shared" si="43"/>
        <v>0</v>
      </c>
      <c r="BF319" s="51"/>
      <c r="BG319" s="51"/>
      <c r="BH319" s="51">
        <f t="shared" si="41"/>
        <v>1</v>
      </c>
      <c r="BI319" s="51">
        <f t="shared" ref="BI319:BI382" si="44">+IF(BE319+BF319+BG319=0,0,IF(BH319=0,0,1))</f>
        <v>0</v>
      </c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108"/>
      <c r="BY319" s="108"/>
      <c r="BZ319" s="108"/>
      <c r="CA319" s="113">
        <f>SI!BY319</f>
        <v>165</v>
      </c>
      <c r="CB319" s="113"/>
      <c r="CC319" s="113"/>
      <c r="CD319" s="113"/>
      <c r="CE319" s="113"/>
      <c r="CF319" s="113"/>
      <c r="CG319" s="113"/>
      <c r="CH319" s="140">
        <f>SI!BZ319</f>
        <v>0</v>
      </c>
      <c r="CI319" s="108"/>
      <c r="CJ319" s="108"/>
      <c r="CK319" s="108"/>
      <c r="CL319" s="108"/>
      <c r="CM319" s="108"/>
      <c r="CN319" s="108"/>
      <c r="CO319" s="108"/>
      <c r="CP319" s="108"/>
      <c r="CQ319" s="108"/>
      <c r="CR319" s="108"/>
      <c r="CS319" s="108"/>
      <c r="CT319" s="108"/>
      <c r="CU319" s="108"/>
      <c r="CV319" s="108"/>
      <c r="CW319" s="108"/>
      <c r="CX319" s="108"/>
      <c r="CY319" s="108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</row>
    <row r="320" spans="1:253" x14ac:dyDescent="0.25">
      <c r="A320" s="33"/>
      <c r="AI320" s="63"/>
      <c r="AJ320" s="144" t="str">
        <f t="shared" si="40"/>
        <v>Riadok bude vidieť.</v>
      </c>
      <c r="AK320" s="145" t="s">
        <v>207</v>
      </c>
      <c r="BE320" s="86">
        <v>1</v>
      </c>
      <c r="BH320" s="51">
        <f t="shared" si="41"/>
        <v>1</v>
      </c>
      <c r="BI320" s="51">
        <f t="shared" si="44"/>
        <v>1</v>
      </c>
      <c r="CA320" s="113">
        <f>SI!BY320</f>
        <v>1093</v>
      </c>
      <c r="CH320" s="140">
        <f>SI!BZ320</f>
        <v>0</v>
      </c>
    </row>
    <row r="321" spans="1:253" x14ac:dyDescent="0.25">
      <c r="A321" s="33"/>
      <c r="B321" t="s">
        <v>217</v>
      </c>
      <c r="C321" s="461" t="s">
        <v>469</v>
      </c>
      <c r="D321" s="461"/>
      <c r="E321" s="461"/>
      <c r="F321" s="461"/>
      <c r="G321" s="461"/>
      <c r="H321" s="461"/>
      <c r="I321" s="461"/>
      <c r="J321" s="461"/>
      <c r="K321" s="461"/>
      <c r="L321" s="461"/>
      <c r="M321" s="461"/>
      <c r="N321" s="461"/>
      <c r="O321" s="461"/>
      <c r="P321" s="461"/>
      <c r="Q321" s="461"/>
      <c r="R321" s="461"/>
      <c r="S321" s="461"/>
      <c r="T321" s="461"/>
      <c r="U321" s="461"/>
      <c r="V321" s="461"/>
      <c r="W321" s="461"/>
      <c r="X321" s="461"/>
      <c r="Y321" s="461"/>
      <c r="Z321" s="461"/>
      <c r="AA321" s="461"/>
      <c r="AB321" s="461"/>
      <c r="AC321" s="461"/>
      <c r="AD321" s="461"/>
      <c r="AE321" s="461"/>
      <c r="AF321" s="461"/>
      <c r="AG321" s="461"/>
      <c r="AH321" s="461"/>
      <c r="AI321" s="62" t="s">
        <v>168</v>
      </c>
      <c r="AJ321" s="144" t="str">
        <f t="shared" si="40"/>
        <v>Riadok bude vidieť.</v>
      </c>
      <c r="AK321" s="145" t="s">
        <v>207</v>
      </c>
      <c r="BE321" s="86">
        <v>1</v>
      </c>
      <c r="BH321" s="51">
        <f t="shared" si="41"/>
        <v>1</v>
      </c>
      <c r="BI321" s="51">
        <f t="shared" si="44"/>
        <v>1</v>
      </c>
      <c r="CA321" s="113">
        <f>SI!BY321</f>
        <v>997</v>
      </c>
      <c r="CH321" s="140">
        <f>SI!BZ321</f>
        <v>0</v>
      </c>
    </row>
    <row r="322" spans="1:253" s="36" customFormat="1" x14ac:dyDescent="0.25">
      <c r="A322" s="33"/>
      <c r="B322" s="168" t="s">
        <v>141</v>
      </c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63"/>
      <c r="AJ322" s="144" t="str">
        <f t="shared" si="40"/>
        <v>Riadok bude vidieť.</v>
      </c>
      <c r="AK322" s="145" t="s">
        <v>207</v>
      </c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51">
        <f t="shared" ref="BE322:BE341" si="45">+IF(B322="",0,1)</f>
        <v>1</v>
      </c>
      <c r="BF322" s="51"/>
      <c r="BG322" s="51"/>
      <c r="BH322" s="51">
        <f t="shared" si="41"/>
        <v>1</v>
      </c>
      <c r="BI322" s="51">
        <f t="shared" si="44"/>
        <v>1</v>
      </c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108"/>
      <c r="BY322" s="108"/>
      <c r="BZ322" s="108"/>
      <c r="CA322" s="113">
        <f>SI!BY322</f>
        <v>194</v>
      </c>
      <c r="CB322" s="113"/>
      <c r="CC322" s="113"/>
      <c r="CD322" s="113"/>
      <c r="CE322" s="113"/>
      <c r="CF322" s="113"/>
      <c r="CG322" s="113"/>
      <c r="CH322" s="140">
        <f>SI!BZ322</f>
        <v>0</v>
      </c>
      <c r="CI322" s="108"/>
      <c r="CJ322" s="108"/>
      <c r="CK322" s="108"/>
      <c r="CL322" s="108"/>
      <c r="CM322" s="108"/>
      <c r="CN322" s="108"/>
      <c r="CO322" s="108"/>
      <c r="CP322" s="108"/>
      <c r="CQ322" s="108"/>
      <c r="CR322" s="108"/>
      <c r="CS322" s="108"/>
      <c r="CT322" s="108"/>
      <c r="CU322" s="108"/>
      <c r="CV322" s="108"/>
      <c r="CW322" s="108"/>
      <c r="CX322" s="108"/>
      <c r="CY322" s="108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</row>
    <row r="323" spans="1:253" s="36" customFormat="1" x14ac:dyDescent="0.25">
      <c r="A323" s="33"/>
      <c r="B323" s="168" t="s">
        <v>142</v>
      </c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63"/>
      <c r="AJ323" s="144" t="str">
        <f t="shared" si="40"/>
        <v>Riadok bude vidieť.</v>
      </c>
      <c r="AK323" s="145" t="s">
        <v>207</v>
      </c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51">
        <f t="shared" si="45"/>
        <v>1</v>
      </c>
      <c r="BF323" s="51"/>
      <c r="BG323" s="51"/>
      <c r="BH323" s="51">
        <f t="shared" si="41"/>
        <v>1</v>
      </c>
      <c r="BI323" s="51">
        <f t="shared" si="44"/>
        <v>1</v>
      </c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108"/>
      <c r="BY323" s="108"/>
      <c r="BZ323" s="108"/>
      <c r="CA323" s="113">
        <f>SI!BY323</f>
        <v>165</v>
      </c>
      <c r="CB323" s="113"/>
      <c r="CC323" s="113"/>
      <c r="CD323" s="113"/>
      <c r="CE323" s="113"/>
      <c r="CF323" s="113"/>
      <c r="CG323" s="113"/>
      <c r="CH323" s="140">
        <f>SI!BZ323</f>
        <v>0</v>
      </c>
      <c r="CI323" s="108"/>
      <c r="CJ323" s="108"/>
      <c r="CK323" s="108"/>
      <c r="CL323" s="108"/>
      <c r="CM323" s="108"/>
      <c r="CN323" s="108"/>
      <c r="CO323" s="108"/>
      <c r="CP323" s="108"/>
      <c r="CQ323" s="108"/>
      <c r="CR323" s="108"/>
      <c r="CS323" s="108"/>
      <c r="CT323" s="108"/>
      <c r="CU323" s="108"/>
      <c r="CV323" s="108"/>
      <c r="CW323" s="108"/>
      <c r="CX323" s="108"/>
      <c r="CY323" s="108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</row>
    <row r="324" spans="1:253" s="36" customFormat="1" x14ac:dyDescent="0.25">
      <c r="A324" s="33"/>
      <c r="B324" s="168" t="s">
        <v>36</v>
      </c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63"/>
      <c r="AJ324" s="144" t="str">
        <f t="shared" si="40"/>
        <v>Riadok bude vidieť.</v>
      </c>
      <c r="AK324" s="145" t="s">
        <v>207</v>
      </c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51">
        <f t="shared" si="45"/>
        <v>1</v>
      </c>
      <c r="BF324" s="51"/>
      <c r="BG324" s="51"/>
      <c r="BH324" s="51">
        <f t="shared" si="41"/>
        <v>1</v>
      </c>
      <c r="BI324" s="51">
        <f t="shared" si="44"/>
        <v>1</v>
      </c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108"/>
      <c r="BY324" s="108"/>
      <c r="BZ324" s="108"/>
      <c r="CA324" s="113">
        <f>SI!BY324</f>
        <v>154</v>
      </c>
      <c r="CB324" s="113"/>
      <c r="CC324" s="113"/>
      <c r="CD324" s="113"/>
      <c r="CE324" s="113"/>
      <c r="CF324" s="113"/>
      <c r="CG324" s="113"/>
      <c r="CH324" s="140">
        <f>SI!BZ324</f>
        <v>0</v>
      </c>
      <c r="CI324" s="108"/>
      <c r="CJ324" s="108"/>
      <c r="CK324" s="108"/>
      <c r="CL324" s="108"/>
      <c r="CM324" s="108"/>
      <c r="CN324" s="108"/>
      <c r="CO324" s="108"/>
      <c r="CP324" s="108"/>
      <c r="CQ324" s="108"/>
      <c r="CR324" s="108"/>
      <c r="CS324" s="108"/>
      <c r="CT324" s="108"/>
      <c r="CU324" s="108"/>
      <c r="CV324" s="108"/>
      <c r="CW324" s="108"/>
      <c r="CX324" s="108"/>
      <c r="CY324" s="108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</row>
    <row r="325" spans="1:253" s="36" customFormat="1" x14ac:dyDescent="0.25">
      <c r="A325" s="33"/>
      <c r="B325" s="168" t="s">
        <v>37</v>
      </c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63"/>
      <c r="AJ325" s="144" t="str">
        <f t="shared" si="40"/>
        <v>Riadok bude vidieť.</v>
      </c>
      <c r="AK325" s="145" t="s">
        <v>207</v>
      </c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51">
        <f t="shared" si="45"/>
        <v>1</v>
      </c>
      <c r="BF325" s="51"/>
      <c r="BG325" s="51"/>
      <c r="BH325" s="51">
        <f t="shared" si="41"/>
        <v>1</v>
      </c>
      <c r="BI325" s="51">
        <f t="shared" si="44"/>
        <v>1</v>
      </c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108"/>
      <c r="BY325" s="108"/>
      <c r="BZ325" s="108"/>
      <c r="CA325" s="113">
        <f>SI!BY325</f>
        <v>940</v>
      </c>
      <c r="CB325" s="113"/>
      <c r="CC325" s="113"/>
      <c r="CD325" s="113"/>
      <c r="CE325" s="113"/>
      <c r="CF325" s="113"/>
      <c r="CG325" s="113"/>
      <c r="CH325" s="140">
        <f>SI!BZ325</f>
        <v>0</v>
      </c>
      <c r="CI325" s="108"/>
      <c r="CJ325" s="108"/>
      <c r="CK325" s="108"/>
      <c r="CL325" s="108"/>
      <c r="CM325" s="108"/>
      <c r="CN325" s="108"/>
      <c r="CO325" s="108"/>
      <c r="CP325" s="108"/>
      <c r="CQ325" s="108"/>
      <c r="CR325" s="108"/>
      <c r="CS325" s="108"/>
      <c r="CT325" s="108"/>
      <c r="CU325" s="108"/>
      <c r="CV325" s="108"/>
      <c r="CW325" s="108"/>
      <c r="CX325" s="108"/>
      <c r="CY325" s="108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</row>
    <row r="326" spans="1:253" s="36" customFormat="1" hidden="1" x14ac:dyDescent="0.25">
      <c r="A326" s="33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63"/>
      <c r="AJ326" s="144" t="str">
        <f t="shared" si="40"/>
        <v>Riadok bude skrytý.</v>
      </c>
      <c r="AK326" s="145" t="s">
        <v>207</v>
      </c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51">
        <f t="shared" si="45"/>
        <v>0</v>
      </c>
      <c r="BF326" s="51"/>
      <c r="BG326" s="51"/>
      <c r="BH326" s="51">
        <f t="shared" si="41"/>
        <v>1</v>
      </c>
      <c r="BI326" s="51">
        <f t="shared" si="44"/>
        <v>0</v>
      </c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108"/>
      <c r="BY326" s="108"/>
      <c r="BZ326" s="108"/>
      <c r="CA326" s="113">
        <f>SI!BY326</f>
        <v>163</v>
      </c>
      <c r="CB326" s="113"/>
      <c r="CC326" s="113"/>
      <c r="CD326" s="113"/>
      <c r="CE326" s="113"/>
      <c r="CF326" s="113"/>
      <c r="CG326" s="113"/>
      <c r="CH326" s="140">
        <f>SI!BZ326</f>
        <v>0</v>
      </c>
      <c r="CI326" s="108"/>
      <c r="CJ326" s="108"/>
      <c r="CK326" s="108"/>
      <c r="CL326" s="108"/>
      <c r="CM326" s="108"/>
      <c r="CN326" s="108"/>
      <c r="CO326" s="108"/>
      <c r="CP326" s="108"/>
      <c r="CQ326" s="108"/>
      <c r="CR326" s="108"/>
      <c r="CS326" s="108"/>
      <c r="CT326" s="108"/>
      <c r="CU326" s="108"/>
      <c r="CV326" s="108"/>
      <c r="CW326" s="108"/>
      <c r="CX326" s="108"/>
      <c r="CY326" s="108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</row>
    <row r="327" spans="1:253" s="36" customFormat="1" hidden="1" x14ac:dyDescent="0.25">
      <c r="A327" s="33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63"/>
      <c r="AJ327" s="144" t="str">
        <f t="shared" si="40"/>
        <v>Riadok bude skrytý.</v>
      </c>
      <c r="AK327" s="145" t="s">
        <v>207</v>
      </c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51">
        <f t="shared" si="45"/>
        <v>0</v>
      </c>
      <c r="BF327" s="51"/>
      <c r="BG327" s="51"/>
      <c r="BH327" s="51">
        <f t="shared" si="41"/>
        <v>1</v>
      </c>
      <c r="BI327" s="51">
        <f t="shared" si="44"/>
        <v>0</v>
      </c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108"/>
      <c r="BY327" s="108"/>
      <c r="BZ327" s="108"/>
      <c r="CA327" s="113">
        <f>SI!BY327</f>
        <v>525</v>
      </c>
      <c r="CB327" s="113"/>
      <c r="CC327" s="113"/>
      <c r="CD327" s="113"/>
      <c r="CE327" s="113"/>
      <c r="CF327" s="113"/>
      <c r="CG327" s="113"/>
      <c r="CH327" s="140">
        <f>SI!BZ327</f>
        <v>0</v>
      </c>
      <c r="CI327" s="108"/>
      <c r="CJ327" s="108"/>
      <c r="CK327" s="108"/>
      <c r="CL327" s="108"/>
      <c r="CM327" s="108"/>
      <c r="CN327" s="108"/>
      <c r="CO327" s="108"/>
      <c r="CP327" s="108"/>
      <c r="CQ327" s="108"/>
      <c r="CR327" s="108"/>
      <c r="CS327" s="108"/>
      <c r="CT327" s="108"/>
      <c r="CU327" s="108"/>
      <c r="CV327" s="108"/>
      <c r="CW327" s="108"/>
      <c r="CX327" s="108"/>
      <c r="CY327" s="108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</row>
    <row r="328" spans="1:253" s="36" customFormat="1" hidden="1" x14ac:dyDescent="0.25">
      <c r="A328" s="33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63"/>
      <c r="AJ328" s="144" t="str">
        <f t="shared" si="40"/>
        <v>Riadok bude skrytý.</v>
      </c>
      <c r="AK328" s="145" t="s">
        <v>207</v>
      </c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51">
        <f t="shared" si="45"/>
        <v>0</v>
      </c>
      <c r="BF328" s="51"/>
      <c r="BG328" s="51"/>
      <c r="BH328" s="51">
        <f t="shared" si="41"/>
        <v>1</v>
      </c>
      <c r="BI328" s="51">
        <f t="shared" si="44"/>
        <v>0</v>
      </c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108"/>
      <c r="BY328" s="108"/>
      <c r="BZ328" s="108"/>
      <c r="CA328" s="113">
        <f>SI!BY328</f>
        <v>158</v>
      </c>
      <c r="CB328" s="113"/>
      <c r="CC328" s="113"/>
      <c r="CD328" s="113"/>
      <c r="CE328" s="113"/>
      <c r="CF328" s="113"/>
      <c r="CG328" s="113"/>
      <c r="CH328" s="140">
        <f>SI!BZ328</f>
        <v>0</v>
      </c>
      <c r="CI328" s="108"/>
      <c r="CJ328" s="108"/>
      <c r="CK328" s="108"/>
      <c r="CL328" s="108"/>
      <c r="CM328" s="108"/>
      <c r="CN328" s="108"/>
      <c r="CO328" s="108"/>
      <c r="CP328" s="108"/>
      <c r="CQ328" s="108"/>
      <c r="CR328" s="108"/>
      <c r="CS328" s="108"/>
      <c r="CT328" s="108"/>
      <c r="CU328" s="108"/>
      <c r="CV328" s="108"/>
      <c r="CW328" s="108"/>
      <c r="CX328" s="108"/>
      <c r="CY328" s="108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</row>
    <row r="329" spans="1:253" s="36" customFormat="1" hidden="1" x14ac:dyDescent="0.25">
      <c r="A329" s="33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63"/>
      <c r="AJ329" s="144" t="str">
        <f t="shared" si="40"/>
        <v>Riadok bude skrytý.</v>
      </c>
      <c r="AK329" s="145" t="s">
        <v>207</v>
      </c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51">
        <f t="shared" si="45"/>
        <v>0</v>
      </c>
      <c r="BF329" s="51"/>
      <c r="BG329" s="51"/>
      <c r="BH329" s="51">
        <f t="shared" si="41"/>
        <v>1</v>
      </c>
      <c r="BI329" s="51">
        <f t="shared" si="44"/>
        <v>0</v>
      </c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108"/>
      <c r="BY329" s="108"/>
      <c r="BZ329" s="108"/>
      <c r="CA329" s="113">
        <f>SI!BY329</f>
        <v>176</v>
      </c>
      <c r="CB329" s="113"/>
      <c r="CC329" s="113"/>
      <c r="CD329" s="113"/>
      <c r="CE329" s="113"/>
      <c r="CF329" s="113"/>
      <c r="CG329" s="113"/>
      <c r="CH329" s="140">
        <f>SI!BZ329</f>
        <v>0</v>
      </c>
      <c r="CI329" s="108"/>
      <c r="CJ329" s="108"/>
      <c r="CK329" s="108"/>
      <c r="CL329" s="108"/>
      <c r="CM329" s="108"/>
      <c r="CN329" s="108"/>
      <c r="CO329" s="108"/>
      <c r="CP329" s="108"/>
      <c r="CQ329" s="108"/>
      <c r="CR329" s="108"/>
      <c r="CS329" s="108"/>
      <c r="CT329" s="108"/>
      <c r="CU329" s="108"/>
      <c r="CV329" s="108"/>
      <c r="CW329" s="108"/>
      <c r="CX329" s="108"/>
      <c r="CY329" s="108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</row>
    <row r="330" spans="1:253" s="36" customFormat="1" hidden="1" x14ac:dyDescent="0.25">
      <c r="A330" s="33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63"/>
      <c r="AJ330" s="144" t="str">
        <f t="shared" si="40"/>
        <v>Riadok bude skrytý.</v>
      </c>
      <c r="AK330" s="145" t="s">
        <v>207</v>
      </c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51">
        <f t="shared" si="45"/>
        <v>0</v>
      </c>
      <c r="BF330" s="51"/>
      <c r="BG330" s="51"/>
      <c r="BH330" s="51">
        <f t="shared" si="41"/>
        <v>1</v>
      </c>
      <c r="BI330" s="51">
        <f t="shared" si="44"/>
        <v>0</v>
      </c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108"/>
      <c r="BY330" s="108"/>
      <c r="BZ330" s="108"/>
      <c r="CA330" s="113">
        <f>SI!BY330</f>
        <v>186</v>
      </c>
      <c r="CB330" s="113"/>
      <c r="CC330" s="113"/>
      <c r="CD330" s="113"/>
      <c r="CE330" s="113"/>
      <c r="CF330" s="113"/>
      <c r="CG330" s="113"/>
      <c r="CH330" s="140">
        <f>SI!BZ330</f>
        <v>0</v>
      </c>
      <c r="CI330" s="108"/>
      <c r="CJ330" s="108"/>
      <c r="CK330" s="108"/>
      <c r="CL330" s="108"/>
      <c r="CM330" s="108"/>
      <c r="CN330" s="108"/>
      <c r="CO330" s="108"/>
      <c r="CP330" s="108"/>
      <c r="CQ330" s="108"/>
      <c r="CR330" s="108"/>
      <c r="CS330" s="108"/>
      <c r="CT330" s="108"/>
      <c r="CU330" s="108"/>
      <c r="CV330" s="108"/>
      <c r="CW330" s="108"/>
      <c r="CX330" s="108"/>
      <c r="CY330" s="108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</row>
    <row r="331" spans="1:253" s="36" customFormat="1" hidden="1" x14ac:dyDescent="0.25">
      <c r="A331" s="33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63"/>
      <c r="AJ331" s="144" t="str">
        <f t="shared" si="40"/>
        <v>Riadok bude skrytý.</v>
      </c>
      <c r="AK331" s="145" t="s">
        <v>207</v>
      </c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51">
        <f t="shared" si="45"/>
        <v>0</v>
      </c>
      <c r="BF331" s="51"/>
      <c r="BG331" s="51"/>
      <c r="BH331" s="51">
        <f t="shared" si="41"/>
        <v>1</v>
      </c>
      <c r="BI331" s="51">
        <f t="shared" si="44"/>
        <v>0</v>
      </c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108"/>
      <c r="BY331" s="108"/>
      <c r="BZ331" s="108"/>
      <c r="CA331" s="113">
        <f>SI!BY331</f>
        <v>1084</v>
      </c>
      <c r="CB331" s="113"/>
      <c r="CC331" s="113"/>
      <c r="CD331" s="113"/>
      <c r="CE331" s="113"/>
      <c r="CF331" s="113"/>
      <c r="CG331" s="113"/>
      <c r="CH331" s="140">
        <f>SI!BZ331</f>
        <v>0</v>
      </c>
      <c r="CI331" s="108"/>
      <c r="CJ331" s="108"/>
      <c r="CK331" s="108"/>
      <c r="CL331" s="108"/>
      <c r="CM331" s="108"/>
      <c r="CN331" s="108"/>
      <c r="CO331" s="108"/>
      <c r="CP331" s="108"/>
      <c r="CQ331" s="108"/>
      <c r="CR331" s="108"/>
      <c r="CS331" s="108"/>
      <c r="CT331" s="108"/>
      <c r="CU331" s="108"/>
      <c r="CV331" s="108"/>
      <c r="CW331" s="108"/>
      <c r="CX331" s="108"/>
      <c r="CY331" s="108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</row>
    <row r="332" spans="1:253" s="36" customFormat="1" hidden="1" x14ac:dyDescent="0.25">
      <c r="A332" s="33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63"/>
      <c r="AJ332" s="144" t="str">
        <f t="shared" si="40"/>
        <v>Riadok bude skrytý.</v>
      </c>
      <c r="AK332" s="145" t="s">
        <v>207</v>
      </c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51">
        <f t="shared" si="45"/>
        <v>0</v>
      </c>
      <c r="BF332" s="51"/>
      <c r="BG332" s="51"/>
      <c r="BH332" s="51">
        <f t="shared" si="41"/>
        <v>1</v>
      </c>
      <c r="BI332" s="51">
        <f t="shared" si="44"/>
        <v>0</v>
      </c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108"/>
      <c r="BY332" s="108"/>
      <c r="BZ332" s="108"/>
      <c r="CA332" s="113">
        <f>SI!BY332</f>
        <v>179</v>
      </c>
      <c r="CB332" s="113"/>
      <c r="CC332" s="113"/>
      <c r="CD332" s="113"/>
      <c r="CE332" s="113"/>
      <c r="CF332" s="113"/>
      <c r="CG332" s="113"/>
      <c r="CH332" s="140">
        <f>SI!BZ332</f>
        <v>0</v>
      </c>
      <c r="CI332" s="108"/>
      <c r="CJ332" s="108"/>
      <c r="CK332" s="108"/>
      <c r="CL332" s="108"/>
      <c r="CM332" s="108"/>
      <c r="CN332" s="108"/>
      <c r="CO332" s="108"/>
      <c r="CP332" s="108"/>
      <c r="CQ332" s="108"/>
      <c r="CR332" s="108"/>
      <c r="CS332" s="108"/>
      <c r="CT332" s="108"/>
      <c r="CU332" s="108"/>
      <c r="CV332" s="108"/>
      <c r="CW332" s="108"/>
      <c r="CX332" s="108"/>
      <c r="CY332" s="108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</row>
    <row r="333" spans="1:253" s="36" customFormat="1" hidden="1" x14ac:dyDescent="0.25">
      <c r="A333" s="33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63"/>
      <c r="AJ333" s="144" t="str">
        <f t="shared" si="40"/>
        <v>Riadok bude skrytý.</v>
      </c>
      <c r="AK333" s="145" t="s">
        <v>207</v>
      </c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51">
        <f t="shared" si="45"/>
        <v>0</v>
      </c>
      <c r="BF333" s="51"/>
      <c r="BG333" s="51"/>
      <c r="BH333" s="51">
        <f t="shared" si="41"/>
        <v>1</v>
      </c>
      <c r="BI333" s="51">
        <f t="shared" si="44"/>
        <v>0</v>
      </c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108"/>
      <c r="BY333" s="108"/>
      <c r="BZ333" s="108"/>
      <c r="CA333" s="113">
        <f>SI!BY333</f>
        <v>129</v>
      </c>
      <c r="CB333" s="113"/>
      <c r="CC333" s="113"/>
      <c r="CD333" s="113"/>
      <c r="CE333" s="113"/>
      <c r="CF333" s="113"/>
      <c r="CG333" s="113"/>
      <c r="CH333" s="140">
        <f>SI!BZ333</f>
        <v>0</v>
      </c>
      <c r="CI333" s="108"/>
      <c r="CJ333" s="108"/>
      <c r="CK333" s="108"/>
      <c r="CL333" s="108"/>
      <c r="CM333" s="108"/>
      <c r="CN333" s="108"/>
      <c r="CO333" s="108"/>
      <c r="CP333" s="108"/>
      <c r="CQ333" s="108"/>
      <c r="CR333" s="108"/>
      <c r="CS333" s="108"/>
      <c r="CT333" s="108"/>
      <c r="CU333" s="108"/>
      <c r="CV333" s="108"/>
      <c r="CW333" s="108"/>
      <c r="CX333" s="108"/>
      <c r="CY333" s="108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</row>
    <row r="334" spans="1:253" s="36" customFormat="1" hidden="1" x14ac:dyDescent="0.25">
      <c r="A334" s="33"/>
      <c r="B334" s="168"/>
      <c r="C334" s="168"/>
      <c r="D334" s="168"/>
      <c r="E334" s="168"/>
      <c r="F334" s="168"/>
      <c r="G334" s="168"/>
      <c r="H334" s="168"/>
      <c r="I334" s="168"/>
      <c r="J334" s="168"/>
      <c r="K334" s="168"/>
      <c r="L334" s="168"/>
      <c r="M334" s="168"/>
      <c r="N334" s="168"/>
      <c r="O334" s="168"/>
      <c r="P334" s="168"/>
      <c r="Q334" s="168"/>
      <c r="R334" s="168"/>
      <c r="S334" s="168"/>
      <c r="T334" s="168"/>
      <c r="U334" s="168"/>
      <c r="V334" s="168"/>
      <c r="W334" s="168"/>
      <c r="X334" s="168"/>
      <c r="Y334" s="168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63"/>
      <c r="AJ334" s="144" t="str">
        <f t="shared" si="40"/>
        <v>Riadok bude skrytý.</v>
      </c>
      <c r="AK334" s="145" t="s">
        <v>207</v>
      </c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51">
        <f t="shared" si="45"/>
        <v>0</v>
      </c>
      <c r="BF334" s="51"/>
      <c r="BG334" s="51"/>
      <c r="BH334" s="51">
        <f t="shared" si="41"/>
        <v>1</v>
      </c>
      <c r="BI334" s="51">
        <f t="shared" si="44"/>
        <v>0</v>
      </c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108"/>
      <c r="BY334" s="108"/>
      <c r="BZ334" s="108"/>
      <c r="CA334" s="113">
        <f>SI!BY334</f>
        <v>150</v>
      </c>
      <c r="CB334" s="113"/>
      <c r="CC334" s="113"/>
      <c r="CD334" s="113"/>
      <c r="CE334" s="113"/>
      <c r="CF334" s="113"/>
      <c r="CG334" s="113"/>
      <c r="CH334" s="140">
        <f>SI!BZ334</f>
        <v>0</v>
      </c>
      <c r="CI334" s="108"/>
      <c r="CJ334" s="108"/>
      <c r="CK334" s="108"/>
      <c r="CL334" s="108"/>
      <c r="CM334" s="108"/>
      <c r="CN334" s="108"/>
      <c r="CO334" s="108"/>
      <c r="CP334" s="108"/>
      <c r="CQ334" s="108"/>
      <c r="CR334" s="108"/>
      <c r="CS334" s="108"/>
      <c r="CT334" s="108"/>
      <c r="CU334" s="108"/>
      <c r="CV334" s="108"/>
      <c r="CW334" s="108"/>
      <c r="CX334" s="108"/>
      <c r="CY334" s="108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</row>
    <row r="335" spans="1:253" s="36" customFormat="1" hidden="1" x14ac:dyDescent="0.25">
      <c r="A335" s="33"/>
      <c r="B335" s="168"/>
      <c r="C335" s="168"/>
      <c r="D335" s="168"/>
      <c r="E335" s="168"/>
      <c r="F335" s="168"/>
      <c r="G335" s="168"/>
      <c r="H335" s="168"/>
      <c r="I335" s="168"/>
      <c r="J335" s="168"/>
      <c r="K335" s="168"/>
      <c r="L335" s="168"/>
      <c r="M335" s="168"/>
      <c r="N335" s="168"/>
      <c r="O335" s="168"/>
      <c r="P335" s="168"/>
      <c r="Q335" s="168"/>
      <c r="R335" s="168"/>
      <c r="S335" s="168"/>
      <c r="T335" s="168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63"/>
      <c r="AJ335" s="144" t="str">
        <f t="shared" si="40"/>
        <v>Riadok bude skrytý.</v>
      </c>
      <c r="AK335" s="145" t="s">
        <v>207</v>
      </c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51">
        <f t="shared" si="45"/>
        <v>0</v>
      </c>
      <c r="BF335" s="51"/>
      <c r="BG335" s="51"/>
      <c r="BH335" s="51">
        <f t="shared" si="41"/>
        <v>1</v>
      </c>
      <c r="BI335" s="51">
        <f t="shared" si="44"/>
        <v>0</v>
      </c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108"/>
      <c r="BY335" s="108"/>
      <c r="BZ335" s="108"/>
      <c r="CA335" s="113">
        <f>SI!BY335</f>
        <v>738</v>
      </c>
      <c r="CB335" s="113"/>
      <c r="CC335" s="113"/>
      <c r="CD335" s="113"/>
      <c r="CE335" s="113"/>
      <c r="CF335" s="113"/>
      <c r="CG335" s="113"/>
      <c r="CH335" s="140">
        <f>SI!BZ335</f>
        <v>0</v>
      </c>
      <c r="CI335" s="108"/>
      <c r="CJ335" s="108"/>
      <c r="CK335" s="108"/>
      <c r="CL335" s="108"/>
      <c r="CM335" s="108"/>
      <c r="CN335" s="108"/>
      <c r="CO335" s="108"/>
      <c r="CP335" s="108"/>
      <c r="CQ335" s="108"/>
      <c r="CR335" s="108"/>
      <c r="CS335" s="108"/>
      <c r="CT335" s="108"/>
      <c r="CU335" s="108"/>
      <c r="CV335" s="108"/>
      <c r="CW335" s="108"/>
      <c r="CX335" s="108"/>
      <c r="CY335" s="108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</row>
    <row r="336" spans="1:253" s="36" customFormat="1" hidden="1" x14ac:dyDescent="0.25">
      <c r="A336" s="33"/>
      <c r="B336" s="168"/>
      <c r="C336" s="168"/>
      <c r="D336" s="168"/>
      <c r="E336" s="168"/>
      <c r="F336" s="168"/>
      <c r="G336" s="168"/>
      <c r="H336" s="168"/>
      <c r="I336" s="168"/>
      <c r="J336" s="168"/>
      <c r="K336" s="168"/>
      <c r="L336" s="168"/>
      <c r="M336" s="168"/>
      <c r="N336" s="168"/>
      <c r="O336" s="168"/>
      <c r="P336" s="168"/>
      <c r="Q336" s="168"/>
      <c r="R336" s="168"/>
      <c r="S336" s="168"/>
      <c r="T336" s="168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63"/>
      <c r="AJ336" s="144" t="str">
        <f t="shared" si="40"/>
        <v>Riadok bude skrytý.</v>
      </c>
      <c r="AK336" s="145" t="s">
        <v>207</v>
      </c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51">
        <f t="shared" si="45"/>
        <v>0</v>
      </c>
      <c r="BF336" s="51"/>
      <c r="BG336" s="51"/>
      <c r="BH336" s="51">
        <f t="shared" si="41"/>
        <v>1</v>
      </c>
      <c r="BI336" s="51">
        <f t="shared" si="44"/>
        <v>0</v>
      </c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108"/>
      <c r="BY336" s="108"/>
      <c r="BZ336" s="108"/>
      <c r="CA336" s="113">
        <f>SI!BY336</f>
        <v>193</v>
      </c>
      <c r="CB336" s="113"/>
      <c r="CC336" s="113"/>
      <c r="CD336" s="113"/>
      <c r="CE336" s="113"/>
      <c r="CF336" s="113"/>
      <c r="CG336" s="113"/>
      <c r="CH336" s="140">
        <f>SI!BZ336</f>
        <v>0</v>
      </c>
      <c r="CI336" s="108"/>
      <c r="CJ336" s="108"/>
      <c r="CK336" s="108"/>
      <c r="CL336" s="108"/>
      <c r="CM336" s="108"/>
      <c r="CN336" s="108"/>
      <c r="CO336" s="108"/>
      <c r="CP336" s="108"/>
      <c r="CQ336" s="108"/>
      <c r="CR336" s="108"/>
      <c r="CS336" s="108"/>
      <c r="CT336" s="108"/>
      <c r="CU336" s="108"/>
      <c r="CV336" s="108"/>
      <c r="CW336" s="108"/>
      <c r="CX336" s="108"/>
      <c r="CY336" s="108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</row>
    <row r="337" spans="1:253" s="36" customFormat="1" hidden="1" x14ac:dyDescent="0.25">
      <c r="A337" s="33"/>
      <c r="B337" s="168"/>
      <c r="C337" s="168"/>
      <c r="D337" s="168"/>
      <c r="E337" s="168"/>
      <c r="F337" s="168"/>
      <c r="G337" s="168"/>
      <c r="H337" s="168"/>
      <c r="I337" s="168"/>
      <c r="J337" s="168"/>
      <c r="K337" s="168"/>
      <c r="L337" s="168"/>
      <c r="M337" s="168"/>
      <c r="N337" s="168"/>
      <c r="O337" s="168"/>
      <c r="P337" s="168"/>
      <c r="Q337" s="168"/>
      <c r="R337" s="168"/>
      <c r="S337" s="168"/>
      <c r="T337" s="168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63"/>
      <c r="AJ337" s="144" t="str">
        <f t="shared" ref="AJ337:AJ400" si="46">+IF(BI337=0,"Riadok bude skrytý.","Riadok bude vidieť.")</f>
        <v>Riadok bude skrytý.</v>
      </c>
      <c r="AK337" s="145" t="s">
        <v>207</v>
      </c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51">
        <f t="shared" si="45"/>
        <v>0</v>
      </c>
      <c r="BF337" s="51"/>
      <c r="BG337" s="51"/>
      <c r="BH337" s="51">
        <f t="shared" ref="BH337:BH400" si="47">IF(AK337="",1,IF(AK337="Chcem skryť riadok.",0,1))</f>
        <v>1</v>
      </c>
      <c r="BI337" s="51">
        <f t="shared" si="44"/>
        <v>0</v>
      </c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108"/>
      <c r="BY337" s="108"/>
      <c r="BZ337" s="108"/>
      <c r="CA337" s="113">
        <f>SI!BY337</f>
        <v>856</v>
      </c>
      <c r="CB337" s="113"/>
      <c r="CC337" s="113"/>
      <c r="CD337" s="113"/>
      <c r="CE337" s="113"/>
      <c r="CF337" s="113"/>
      <c r="CG337" s="113"/>
      <c r="CH337" s="140">
        <f>SI!BZ337</f>
        <v>0</v>
      </c>
      <c r="CI337" s="108"/>
      <c r="CJ337" s="108"/>
      <c r="CK337" s="108"/>
      <c r="CL337" s="108"/>
      <c r="CM337" s="108"/>
      <c r="CN337" s="108"/>
      <c r="CO337" s="108"/>
      <c r="CP337" s="108"/>
      <c r="CQ337" s="108"/>
      <c r="CR337" s="108"/>
      <c r="CS337" s="108"/>
      <c r="CT337" s="108"/>
      <c r="CU337" s="108"/>
      <c r="CV337" s="108"/>
      <c r="CW337" s="108"/>
      <c r="CX337" s="108"/>
      <c r="CY337" s="108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</row>
    <row r="338" spans="1:253" s="36" customFormat="1" hidden="1" x14ac:dyDescent="0.25">
      <c r="A338" s="33"/>
      <c r="B338" s="168"/>
      <c r="C338" s="168"/>
      <c r="D338" s="168"/>
      <c r="E338" s="168"/>
      <c r="F338" s="168"/>
      <c r="G338" s="168"/>
      <c r="H338" s="168"/>
      <c r="I338" s="168"/>
      <c r="J338" s="168"/>
      <c r="K338" s="168"/>
      <c r="L338" s="168"/>
      <c r="M338" s="168"/>
      <c r="N338" s="168"/>
      <c r="O338" s="168"/>
      <c r="P338" s="168"/>
      <c r="Q338" s="168"/>
      <c r="R338" s="168"/>
      <c r="S338" s="168"/>
      <c r="T338" s="168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63"/>
      <c r="AJ338" s="144" t="str">
        <f t="shared" si="46"/>
        <v>Riadok bude skrytý.</v>
      </c>
      <c r="AK338" s="145" t="s">
        <v>207</v>
      </c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51">
        <f t="shared" si="45"/>
        <v>0</v>
      </c>
      <c r="BF338" s="51"/>
      <c r="BG338" s="51"/>
      <c r="BH338" s="51">
        <f t="shared" si="47"/>
        <v>1</v>
      </c>
      <c r="BI338" s="51">
        <f t="shared" si="44"/>
        <v>0</v>
      </c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108"/>
      <c r="BY338" s="108"/>
      <c r="BZ338" s="108"/>
      <c r="CA338" s="113">
        <f>SI!BY338</f>
        <v>137</v>
      </c>
      <c r="CB338" s="113"/>
      <c r="CC338" s="113"/>
      <c r="CD338" s="113"/>
      <c r="CE338" s="113"/>
      <c r="CF338" s="113"/>
      <c r="CG338" s="113"/>
      <c r="CH338" s="140">
        <f>SI!BZ338</f>
        <v>0</v>
      </c>
      <c r="CI338" s="108"/>
      <c r="CJ338" s="108"/>
      <c r="CK338" s="108"/>
      <c r="CL338" s="108"/>
      <c r="CM338" s="108"/>
      <c r="CN338" s="108"/>
      <c r="CO338" s="108"/>
      <c r="CP338" s="108"/>
      <c r="CQ338" s="108"/>
      <c r="CR338" s="108"/>
      <c r="CS338" s="108"/>
      <c r="CT338" s="108"/>
      <c r="CU338" s="108"/>
      <c r="CV338" s="108"/>
      <c r="CW338" s="108"/>
      <c r="CX338" s="108"/>
      <c r="CY338" s="108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</row>
    <row r="339" spans="1:253" s="36" customFormat="1" hidden="1" x14ac:dyDescent="0.25">
      <c r="A339" s="33"/>
      <c r="B339" s="168"/>
      <c r="C339" s="168"/>
      <c r="D339" s="168"/>
      <c r="E339" s="168"/>
      <c r="F339" s="168"/>
      <c r="G339" s="168"/>
      <c r="H339" s="168"/>
      <c r="I339" s="168"/>
      <c r="J339" s="168"/>
      <c r="K339" s="168"/>
      <c r="L339" s="168"/>
      <c r="M339" s="168"/>
      <c r="N339" s="168"/>
      <c r="O339" s="168"/>
      <c r="P339" s="168"/>
      <c r="Q339" s="168"/>
      <c r="R339" s="168"/>
      <c r="S339" s="168"/>
      <c r="T339" s="168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63"/>
      <c r="AJ339" s="144" t="str">
        <f t="shared" si="46"/>
        <v>Riadok bude skrytý.</v>
      </c>
      <c r="AK339" s="145" t="s">
        <v>207</v>
      </c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51">
        <f t="shared" si="45"/>
        <v>0</v>
      </c>
      <c r="BF339" s="51"/>
      <c r="BG339" s="51"/>
      <c r="BH339" s="51">
        <f t="shared" si="47"/>
        <v>1</v>
      </c>
      <c r="BI339" s="51">
        <f t="shared" si="44"/>
        <v>0</v>
      </c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108"/>
      <c r="BY339" s="108"/>
      <c r="BZ339" s="108"/>
      <c r="CA339" s="113">
        <f>SI!BY339</f>
        <v>409</v>
      </c>
      <c r="CB339" s="113"/>
      <c r="CC339" s="113"/>
      <c r="CD339" s="113"/>
      <c r="CE339" s="113"/>
      <c r="CF339" s="113"/>
      <c r="CG339" s="113"/>
      <c r="CH339" s="140">
        <f>SI!BZ339</f>
        <v>0</v>
      </c>
      <c r="CI339" s="108"/>
      <c r="CJ339" s="108"/>
      <c r="CK339" s="108"/>
      <c r="CL339" s="108"/>
      <c r="CM339" s="108"/>
      <c r="CN339" s="108"/>
      <c r="CO339" s="108"/>
      <c r="CP339" s="108"/>
      <c r="CQ339" s="108"/>
      <c r="CR339" s="108"/>
      <c r="CS339" s="108"/>
      <c r="CT339" s="108"/>
      <c r="CU339" s="108"/>
      <c r="CV339" s="108"/>
      <c r="CW339" s="108"/>
      <c r="CX339" s="108"/>
      <c r="CY339" s="108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</row>
    <row r="340" spans="1:253" s="36" customFormat="1" hidden="1" x14ac:dyDescent="0.25">
      <c r="A340" s="33"/>
      <c r="B340" s="168"/>
      <c r="C340" s="168"/>
      <c r="D340" s="168"/>
      <c r="E340" s="168"/>
      <c r="F340" s="168"/>
      <c r="G340" s="168"/>
      <c r="H340" s="168"/>
      <c r="I340" s="168"/>
      <c r="J340" s="168"/>
      <c r="K340" s="168"/>
      <c r="L340" s="168"/>
      <c r="M340" s="168"/>
      <c r="N340" s="168"/>
      <c r="O340" s="168"/>
      <c r="P340" s="168"/>
      <c r="Q340" s="168"/>
      <c r="R340" s="168"/>
      <c r="S340" s="168"/>
      <c r="T340" s="168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63"/>
      <c r="AJ340" s="144" t="str">
        <f t="shared" si="46"/>
        <v>Riadok bude skrytý.</v>
      </c>
      <c r="AK340" s="145" t="s">
        <v>207</v>
      </c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51">
        <f t="shared" si="45"/>
        <v>0</v>
      </c>
      <c r="BF340" s="51"/>
      <c r="BG340" s="51"/>
      <c r="BH340" s="51">
        <f t="shared" si="47"/>
        <v>1</v>
      </c>
      <c r="BI340" s="51">
        <f t="shared" si="44"/>
        <v>0</v>
      </c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108"/>
      <c r="BY340" s="108"/>
      <c r="BZ340" s="108"/>
      <c r="CA340" s="113">
        <f>SI!BY340</f>
        <v>197</v>
      </c>
      <c r="CB340" s="113"/>
      <c r="CC340" s="113"/>
      <c r="CD340" s="113"/>
      <c r="CE340" s="113"/>
      <c r="CF340" s="113"/>
      <c r="CG340" s="113"/>
      <c r="CH340" s="140">
        <f>SI!BZ340</f>
        <v>0</v>
      </c>
      <c r="CI340" s="108"/>
      <c r="CJ340" s="108"/>
      <c r="CK340" s="108"/>
      <c r="CL340" s="108"/>
      <c r="CM340" s="108"/>
      <c r="CN340" s="108"/>
      <c r="CO340" s="108"/>
      <c r="CP340" s="108"/>
      <c r="CQ340" s="108"/>
      <c r="CR340" s="108"/>
      <c r="CS340" s="108"/>
      <c r="CT340" s="108"/>
      <c r="CU340" s="108"/>
      <c r="CV340" s="108"/>
      <c r="CW340" s="108"/>
      <c r="CX340" s="108"/>
      <c r="CY340" s="108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</row>
    <row r="341" spans="1:253" s="36" customFormat="1" hidden="1" x14ac:dyDescent="0.25">
      <c r="A341" s="33"/>
      <c r="B341" s="168"/>
      <c r="C341" s="168"/>
      <c r="D341" s="168"/>
      <c r="E341" s="168"/>
      <c r="F341" s="168"/>
      <c r="G341" s="168"/>
      <c r="H341" s="168"/>
      <c r="I341" s="168"/>
      <c r="J341" s="168"/>
      <c r="K341" s="168"/>
      <c r="L341" s="168"/>
      <c r="M341" s="168"/>
      <c r="N341" s="168"/>
      <c r="O341" s="168"/>
      <c r="P341" s="168"/>
      <c r="Q341" s="168"/>
      <c r="R341" s="168"/>
      <c r="S341" s="168"/>
      <c r="T341" s="168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63"/>
      <c r="AJ341" s="144" t="str">
        <f t="shared" si="46"/>
        <v>Riadok bude skrytý.</v>
      </c>
      <c r="AK341" s="145" t="s">
        <v>207</v>
      </c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51">
        <f t="shared" si="45"/>
        <v>0</v>
      </c>
      <c r="BF341" s="51"/>
      <c r="BG341" s="51"/>
      <c r="BH341" s="51">
        <f t="shared" si="47"/>
        <v>1</v>
      </c>
      <c r="BI341" s="51">
        <f t="shared" si="44"/>
        <v>0</v>
      </c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108"/>
      <c r="BY341" s="108"/>
      <c r="BZ341" s="108"/>
      <c r="CA341" s="113">
        <f>SI!BY341</f>
        <v>149</v>
      </c>
      <c r="CB341" s="113"/>
      <c r="CC341" s="113"/>
      <c r="CD341" s="113"/>
      <c r="CE341" s="113"/>
      <c r="CF341" s="113"/>
      <c r="CG341" s="113"/>
      <c r="CH341" s="140">
        <f>SI!BZ341</f>
        <v>0</v>
      </c>
      <c r="CI341" s="108"/>
      <c r="CJ341" s="108"/>
      <c r="CK341" s="108"/>
      <c r="CL341" s="108"/>
      <c r="CM341" s="108"/>
      <c r="CN341" s="108"/>
      <c r="CO341" s="108"/>
      <c r="CP341" s="108"/>
      <c r="CQ341" s="108"/>
      <c r="CR341" s="108"/>
      <c r="CS341" s="108"/>
      <c r="CT341" s="108"/>
      <c r="CU341" s="108"/>
      <c r="CV341" s="108"/>
      <c r="CW341" s="108"/>
      <c r="CX341" s="108"/>
      <c r="CY341" s="108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</row>
    <row r="342" spans="1:253" x14ac:dyDescent="0.25">
      <c r="A342" s="33"/>
      <c r="AI342" s="60"/>
      <c r="AJ342" s="144" t="str">
        <f t="shared" si="46"/>
        <v>Riadok bude vidieť.</v>
      </c>
      <c r="AK342" s="145" t="s">
        <v>207</v>
      </c>
      <c r="BE342" s="86">
        <v>1</v>
      </c>
      <c r="BH342" s="51">
        <f t="shared" si="47"/>
        <v>1</v>
      </c>
      <c r="BI342" s="51">
        <f t="shared" si="44"/>
        <v>1</v>
      </c>
      <c r="CA342" s="113">
        <f>SI!BY342</f>
        <v>122</v>
      </c>
      <c r="CH342" s="140">
        <f>SI!BZ342</f>
        <v>0</v>
      </c>
    </row>
    <row r="343" spans="1:253" x14ac:dyDescent="0.25">
      <c r="A343" s="33"/>
      <c r="B343" t="s">
        <v>217</v>
      </c>
      <c r="C343" s="17" t="str">
        <f>+IF($H$27&lt;&gt;"",IF(SQRT(INT(FACT(DAY(24324))*FACT(DAY(24385))/576))=CA343,"Ocenenie pohľadávok, zásady pre zohľadnenie zníženia hodnoty","NEPOVOLENÉ POUŽITIE!"),"NEPOVOLENÉ POUŽITIE!")</f>
        <v>Ocenenie pohľadávok, zásady pre zohľadnenie zníženia hodnoty</v>
      </c>
      <c r="AI343" s="62" t="s">
        <v>168</v>
      </c>
      <c r="AJ343" s="144" t="str">
        <f t="shared" si="46"/>
        <v>Riadok bude vidieť.</v>
      </c>
      <c r="AK343" s="145" t="s">
        <v>207</v>
      </c>
      <c r="BE343" s="86">
        <v>1</v>
      </c>
      <c r="BH343" s="51">
        <f t="shared" si="47"/>
        <v>1</v>
      </c>
      <c r="BI343" s="51">
        <f t="shared" si="44"/>
        <v>1</v>
      </c>
      <c r="CA343" s="113">
        <f>SI!BY343</f>
        <v>5</v>
      </c>
      <c r="CH343" s="140">
        <f>SI!BZ343</f>
        <v>0</v>
      </c>
    </row>
    <row r="344" spans="1:253" s="36" customFormat="1" x14ac:dyDescent="0.25">
      <c r="A344" s="33"/>
      <c r="B344" s="210" t="s">
        <v>38</v>
      </c>
      <c r="C344" s="210"/>
      <c r="D344" s="210"/>
      <c r="E344" s="210"/>
      <c r="F344" s="210"/>
      <c r="G344" s="210"/>
      <c r="H344" s="210"/>
      <c r="I344" s="210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63"/>
      <c r="AJ344" s="144" t="str">
        <f t="shared" si="46"/>
        <v>Riadok bude vidieť.</v>
      </c>
      <c r="AK344" s="145" t="s">
        <v>207</v>
      </c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51">
        <f t="shared" ref="BE344:BE363" si="48">+IF(B344="",0,1)</f>
        <v>1</v>
      </c>
      <c r="BF344" s="51"/>
      <c r="BG344" s="51"/>
      <c r="BH344" s="51">
        <f t="shared" si="47"/>
        <v>1</v>
      </c>
      <c r="BI344" s="51">
        <f t="shared" si="44"/>
        <v>1</v>
      </c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108"/>
      <c r="BY344" s="108"/>
      <c r="BZ344" s="108"/>
      <c r="CA344" s="113">
        <f>SI!BY344</f>
        <v>104</v>
      </c>
      <c r="CB344" s="113"/>
      <c r="CC344" s="113"/>
      <c r="CD344" s="113"/>
      <c r="CE344" s="113"/>
      <c r="CF344" s="113"/>
      <c r="CG344" s="113"/>
      <c r="CH344" s="140">
        <f>SI!BZ344</f>
        <v>0</v>
      </c>
      <c r="CI344" s="108"/>
      <c r="CJ344" s="108"/>
      <c r="CK344" s="108"/>
      <c r="CL344" s="108"/>
      <c r="CM344" s="108"/>
      <c r="CN344" s="108"/>
      <c r="CO344" s="108"/>
      <c r="CP344" s="108"/>
      <c r="CQ344" s="108"/>
      <c r="CR344" s="108"/>
      <c r="CS344" s="108"/>
      <c r="CT344" s="108"/>
      <c r="CU344" s="108"/>
      <c r="CV344" s="108"/>
      <c r="CW344" s="108"/>
      <c r="CX344" s="108"/>
      <c r="CY344" s="108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</row>
    <row r="345" spans="1:253" s="36" customFormat="1" x14ac:dyDescent="0.25">
      <c r="A345" s="33"/>
      <c r="B345" s="210" t="s">
        <v>39</v>
      </c>
      <c r="C345" s="210"/>
      <c r="D345" s="210"/>
      <c r="E345" s="210"/>
      <c r="F345" s="210"/>
      <c r="G345" s="210"/>
      <c r="H345" s="210"/>
      <c r="I345" s="210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  <c r="AH345" s="210"/>
      <c r="AI345" s="63"/>
      <c r="AJ345" s="144" t="str">
        <f t="shared" si="46"/>
        <v>Riadok bude vidieť.</v>
      </c>
      <c r="AK345" s="145" t="s">
        <v>207</v>
      </c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51">
        <f t="shared" si="48"/>
        <v>1</v>
      </c>
      <c r="BF345" s="51"/>
      <c r="BG345" s="51"/>
      <c r="BH345" s="51">
        <f t="shared" si="47"/>
        <v>1</v>
      </c>
      <c r="BI345" s="51">
        <f t="shared" si="44"/>
        <v>1</v>
      </c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108"/>
      <c r="BY345" s="108"/>
      <c r="BZ345" s="108"/>
      <c r="CA345" s="113">
        <f>SI!BY345</f>
        <v>106</v>
      </c>
      <c r="CB345" s="113"/>
      <c r="CC345" s="113"/>
      <c r="CD345" s="113"/>
      <c r="CE345" s="113"/>
      <c r="CF345" s="113"/>
      <c r="CG345" s="113"/>
      <c r="CH345" s="140">
        <f>SI!BZ345</f>
        <v>0</v>
      </c>
      <c r="CI345" s="108"/>
      <c r="CJ345" s="108"/>
      <c r="CK345" s="108"/>
      <c r="CL345" s="108"/>
      <c r="CM345" s="108"/>
      <c r="CN345" s="108"/>
      <c r="CO345" s="108"/>
      <c r="CP345" s="108"/>
      <c r="CQ345" s="108"/>
      <c r="CR345" s="108"/>
      <c r="CS345" s="108"/>
      <c r="CT345" s="108"/>
      <c r="CU345" s="108"/>
      <c r="CV345" s="108"/>
      <c r="CW345" s="108"/>
      <c r="CX345" s="108"/>
      <c r="CY345" s="108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</row>
    <row r="346" spans="1:253" s="36" customFormat="1" x14ac:dyDescent="0.25">
      <c r="A346" s="33"/>
      <c r="B346" s="210" t="s">
        <v>40</v>
      </c>
      <c r="C346" s="210"/>
      <c r="D346" s="210"/>
      <c r="E346" s="210"/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  <c r="AH346" s="210"/>
      <c r="AI346" s="63"/>
      <c r="AJ346" s="144" t="str">
        <f t="shared" si="46"/>
        <v>Riadok bude vidieť.</v>
      </c>
      <c r="AK346" s="145" t="s">
        <v>207</v>
      </c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51">
        <f t="shared" si="48"/>
        <v>1</v>
      </c>
      <c r="BF346" s="51"/>
      <c r="BG346" s="51"/>
      <c r="BH346" s="51">
        <f t="shared" si="47"/>
        <v>1</v>
      </c>
      <c r="BI346" s="51">
        <f t="shared" si="44"/>
        <v>1</v>
      </c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108"/>
      <c r="BY346" s="108"/>
      <c r="BZ346" s="108"/>
      <c r="CA346" s="113">
        <f>SI!BY346</f>
        <v>152</v>
      </c>
      <c r="CB346" s="113"/>
      <c r="CC346" s="113"/>
      <c r="CD346" s="113"/>
      <c r="CE346" s="113"/>
      <c r="CF346" s="113"/>
      <c r="CG346" s="113"/>
      <c r="CH346" s="140">
        <f>SI!BZ346</f>
        <v>0</v>
      </c>
      <c r="CI346" s="108"/>
      <c r="CJ346" s="108"/>
      <c r="CK346" s="108"/>
      <c r="CL346" s="108"/>
      <c r="CM346" s="108"/>
      <c r="CN346" s="108"/>
      <c r="CO346" s="108"/>
      <c r="CP346" s="108"/>
      <c r="CQ346" s="108"/>
      <c r="CR346" s="108"/>
      <c r="CS346" s="108"/>
      <c r="CT346" s="108"/>
      <c r="CU346" s="108"/>
      <c r="CV346" s="108"/>
      <c r="CW346" s="108"/>
      <c r="CX346" s="108"/>
      <c r="CY346" s="108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</row>
    <row r="347" spans="1:253" s="36" customFormat="1" hidden="1" x14ac:dyDescent="0.25">
      <c r="A347" s="33"/>
      <c r="B347" s="210"/>
      <c r="C347" s="210"/>
      <c r="D347" s="210"/>
      <c r="E347" s="210"/>
      <c r="F347" s="210"/>
      <c r="G347" s="210"/>
      <c r="H347" s="210"/>
      <c r="I347" s="210"/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  <c r="AH347" s="210"/>
      <c r="AI347" s="63"/>
      <c r="AJ347" s="144" t="str">
        <f t="shared" si="46"/>
        <v>Riadok bude skrytý.</v>
      </c>
      <c r="AK347" s="145" t="s">
        <v>207</v>
      </c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51">
        <f t="shared" si="48"/>
        <v>0</v>
      </c>
      <c r="BF347" s="51"/>
      <c r="BG347" s="51"/>
      <c r="BH347" s="51">
        <f t="shared" si="47"/>
        <v>1</v>
      </c>
      <c r="BI347" s="51">
        <f t="shared" si="44"/>
        <v>0</v>
      </c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108"/>
      <c r="BY347" s="108"/>
      <c r="BZ347" s="108"/>
      <c r="CA347" s="113">
        <f>SI!BY347</f>
        <v>183</v>
      </c>
      <c r="CB347" s="113"/>
      <c r="CC347" s="113"/>
      <c r="CD347" s="113"/>
      <c r="CE347" s="113"/>
      <c r="CF347" s="113"/>
      <c r="CG347" s="113"/>
      <c r="CH347" s="140">
        <f>SI!BZ347</f>
        <v>0</v>
      </c>
      <c r="CI347" s="108"/>
      <c r="CJ347" s="108"/>
      <c r="CK347" s="108"/>
      <c r="CL347" s="108"/>
      <c r="CM347" s="108"/>
      <c r="CN347" s="108"/>
      <c r="CO347" s="108"/>
      <c r="CP347" s="108"/>
      <c r="CQ347" s="108"/>
      <c r="CR347" s="108"/>
      <c r="CS347" s="108"/>
      <c r="CT347" s="108"/>
      <c r="CU347" s="108"/>
      <c r="CV347" s="108"/>
      <c r="CW347" s="108"/>
      <c r="CX347" s="108"/>
      <c r="CY347" s="108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</row>
    <row r="348" spans="1:253" s="36" customFormat="1" hidden="1" x14ac:dyDescent="0.25">
      <c r="A348" s="33"/>
      <c r="B348" s="210"/>
      <c r="C348" s="210"/>
      <c r="D348" s="210"/>
      <c r="E348" s="210"/>
      <c r="F348" s="210"/>
      <c r="G348" s="210"/>
      <c r="H348" s="210"/>
      <c r="I348" s="210"/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  <c r="AH348" s="210"/>
      <c r="AI348" s="63"/>
      <c r="AJ348" s="144" t="str">
        <f t="shared" si="46"/>
        <v>Riadok bude skrytý.</v>
      </c>
      <c r="AK348" s="145" t="s">
        <v>207</v>
      </c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51">
        <f t="shared" si="48"/>
        <v>0</v>
      </c>
      <c r="BF348" s="51"/>
      <c r="BG348" s="51"/>
      <c r="BH348" s="51">
        <f t="shared" si="47"/>
        <v>1</v>
      </c>
      <c r="BI348" s="51">
        <f t="shared" si="44"/>
        <v>0</v>
      </c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108"/>
      <c r="BY348" s="108"/>
      <c r="BZ348" s="108"/>
      <c r="CA348" s="113">
        <f>SI!BY348</f>
        <v>192</v>
      </c>
      <c r="CB348" s="113"/>
      <c r="CC348" s="113"/>
      <c r="CD348" s="113"/>
      <c r="CE348" s="113"/>
      <c r="CF348" s="113"/>
      <c r="CG348" s="113"/>
      <c r="CH348" s="140">
        <f>SI!BZ348</f>
        <v>0</v>
      </c>
      <c r="CI348" s="108"/>
      <c r="CJ348" s="108"/>
      <c r="CK348" s="108"/>
      <c r="CL348" s="108"/>
      <c r="CM348" s="108"/>
      <c r="CN348" s="108"/>
      <c r="CO348" s="108"/>
      <c r="CP348" s="108"/>
      <c r="CQ348" s="108"/>
      <c r="CR348" s="108"/>
      <c r="CS348" s="108"/>
      <c r="CT348" s="108"/>
      <c r="CU348" s="108"/>
      <c r="CV348" s="108"/>
      <c r="CW348" s="108"/>
      <c r="CX348" s="108"/>
      <c r="CY348" s="108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</row>
    <row r="349" spans="1:253" s="36" customFormat="1" hidden="1" x14ac:dyDescent="0.25">
      <c r="A349" s="33"/>
      <c r="B349" s="210"/>
      <c r="C349" s="210"/>
      <c r="D349" s="210"/>
      <c r="E349" s="210"/>
      <c r="F349" s="210"/>
      <c r="G349" s="210"/>
      <c r="H349" s="210"/>
      <c r="I349" s="210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  <c r="AH349" s="210"/>
      <c r="AI349" s="63"/>
      <c r="AJ349" s="144" t="str">
        <f t="shared" si="46"/>
        <v>Riadok bude skrytý.</v>
      </c>
      <c r="AK349" s="145" t="s">
        <v>207</v>
      </c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51">
        <f t="shared" si="48"/>
        <v>0</v>
      </c>
      <c r="BF349" s="51"/>
      <c r="BG349" s="51"/>
      <c r="BH349" s="51">
        <f t="shared" si="47"/>
        <v>1</v>
      </c>
      <c r="BI349" s="51">
        <f t="shared" si="44"/>
        <v>0</v>
      </c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108"/>
      <c r="BY349" s="108"/>
      <c r="BZ349" s="108"/>
      <c r="CA349" s="113">
        <f>SI!BY349</f>
        <v>110</v>
      </c>
      <c r="CB349" s="113"/>
      <c r="CC349" s="113"/>
      <c r="CD349" s="113"/>
      <c r="CE349" s="113"/>
      <c r="CF349" s="113"/>
      <c r="CG349" s="113"/>
      <c r="CH349" s="140">
        <f>SI!BZ349</f>
        <v>0</v>
      </c>
      <c r="CI349" s="108"/>
      <c r="CJ349" s="108"/>
      <c r="CK349" s="108"/>
      <c r="CL349" s="108"/>
      <c r="CM349" s="108"/>
      <c r="CN349" s="108"/>
      <c r="CO349" s="108"/>
      <c r="CP349" s="108"/>
      <c r="CQ349" s="108"/>
      <c r="CR349" s="108"/>
      <c r="CS349" s="108"/>
      <c r="CT349" s="108"/>
      <c r="CU349" s="108"/>
      <c r="CV349" s="108"/>
      <c r="CW349" s="108"/>
      <c r="CX349" s="108"/>
      <c r="CY349" s="108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</row>
    <row r="350" spans="1:253" s="36" customFormat="1" hidden="1" x14ac:dyDescent="0.25">
      <c r="A350" s="33"/>
      <c r="B350" s="210"/>
      <c r="C350" s="210"/>
      <c r="D350" s="210"/>
      <c r="E350" s="210"/>
      <c r="F350" s="210"/>
      <c r="G350" s="210"/>
      <c r="H350" s="210"/>
      <c r="I350" s="210"/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  <c r="AH350" s="210"/>
      <c r="AI350" s="63"/>
      <c r="AJ350" s="144" t="str">
        <f t="shared" si="46"/>
        <v>Riadok bude skrytý.</v>
      </c>
      <c r="AK350" s="145" t="s">
        <v>207</v>
      </c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51">
        <f t="shared" si="48"/>
        <v>0</v>
      </c>
      <c r="BF350" s="51"/>
      <c r="BG350" s="51"/>
      <c r="BH350" s="51">
        <f t="shared" si="47"/>
        <v>1</v>
      </c>
      <c r="BI350" s="51">
        <f t="shared" si="44"/>
        <v>0</v>
      </c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108"/>
      <c r="BY350" s="108"/>
      <c r="BZ350" s="108"/>
      <c r="CA350" s="113">
        <f>SI!BY350</f>
        <v>155</v>
      </c>
      <c r="CB350" s="113"/>
      <c r="CC350" s="113"/>
      <c r="CD350" s="113"/>
      <c r="CE350" s="113"/>
      <c r="CF350" s="113"/>
      <c r="CG350" s="113"/>
      <c r="CH350" s="140">
        <f>SI!BZ350</f>
        <v>0</v>
      </c>
      <c r="CI350" s="108"/>
      <c r="CJ350" s="108"/>
      <c r="CK350" s="108"/>
      <c r="CL350" s="108"/>
      <c r="CM350" s="108"/>
      <c r="CN350" s="108"/>
      <c r="CO350" s="108"/>
      <c r="CP350" s="108"/>
      <c r="CQ350" s="108"/>
      <c r="CR350" s="108"/>
      <c r="CS350" s="108"/>
      <c r="CT350" s="108"/>
      <c r="CU350" s="108"/>
      <c r="CV350" s="108"/>
      <c r="CW350" s="108"/>
      <c r="CX350" s="108"/>
      <c r="CY350" s="108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</row>
    <row r="351" spans="1:253" s="36" customFormat="1" hidden="1" x14ac:dyDescent="0.25">
      <c r="A351" s="33"/>
      <c r="B351" s="210"/>
      <c r="C351" s="210"/>
      <c r="D351" s="210"/>
      <c r="E351" s="210"/>
      <c r="F351" s="210"/>
      <c r="G351" s="210"/>
      <c r="H351" s="210"/>
      <c r="I351" s="210"/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  <c r="AH351" s="210"/>
      <c r="AI351" s="63"/>
      <c r="AJ351" s="144" t="str">
        <f t="shared" si="46"/>
        <v>Riadok bude skrytý.</v>
      </c>
      <c r="AK351" s="145" t="s">
        <v>207</v>
      </c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51">
        <f t="shared" si="48"/>
        <v>0</v>
      </c>
      <c r="BF351" s="51"/>
      <c r="BG351" s="51"/>
      <c r="BH351" s="51">
        <f t="shared" si="47"/>
        <v>1</v>
      </c>
      <c r="BI351" s="51">
        <f t="shared" si="44"/>
        <v>0</v>
      </c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108"/>
      <c r="BY351" s="108"/>
      <c r="BZ351" s="108"/>
      <c r="CA351" s="113">
        <f>SI!BY351</f>
        <v>131</v>
      </c>
      <c r="CB351" s="113"/>
      <c r="CC351" s="113"/>
      <c r="CD351" s="113"/>
      <c r="CE351" s="113"/>
      <c r="CF351" s="113"/>
      <c r="CG351" s="113"/>
      <c r="CH351" s="140">
        <f>SI!BZ351</f>
        <v>0</v>
      </c>
      <c r="CI351" s="108"/>
      <c r="CJ351" s="108"/>
      <c r="CK351" s="108"/>
      <c r="CL351" s="108"/>
      <c r="CM351" s="108"/>
      <c r="CN351" s="108"/>
      <c r="CO351" s="108"/>
      <c r="CP351" s="108"/>
      <c r="CQ351" s="108"/>
      <c r="CR351" s="108"/>
      <c r="CS351" s="108"/>
      <c r="CT351" s="108"/>
      <c r="CU351" s="108"/>
      <c r="CV351" s="108"/>
      <c r="CW351" s="108"/>
      <c r="CX351" s="108"/>
      <c r="CY351" s="108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</row>
    <row r="352" spans="1:253" s="36" customFormat="1" hidden="1" x14ac:dyDescent="0.25">
      <c r="A352" s="33"/>
      <c r="B352" s="210"/>
      <c r="C352" s="210"/>
      <c r="D352" s="210"/>
      <c r="E352" s="210"/>
      <c r="F352" s="210"/>
      <c r="G352" s="210"/>
      <c r="H352" s="210"/>
      <c r="I352" s="210"/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  <c r="AH352" s="210"/>
      <c r="AI352" s="63"/>
      <c r="AJ352" s="144" t="str">
        <f t="shared" si="46"/>
        <v>Riadok bude skrytý.</v>
      </c>
      <c r="AK352" s="145" t="s">
        <v>207</v>
      </c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51">
        <f t="shared" si="48"/>
        <v>0</v>
      </c>
      <c r="BF352" s="51"/>
      <c r="BG352" s="51"/>
      <c r="BH352" s="51">
        <f t="shared" si="47"/>
        <v>1</v>
      </c>
      <c r="BI352" s="51">
        <f t="shared" si="44"/>
        <v>0</v>
      </c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108"/>
      <c r="BY352" s="108"/>
      <c r="BZ352" s="108"/>
      <c r="CA352" s="113">
        <f>SI!BY352</f>
        <v>173</v>
      </c>
      <c r="CB352" s="113"/>
      <c r="CC352" s="113"/>
      <c r="CD352" s="113"/>
      <c r="CE352" s="113"/>
      <c r="CF352" s="113"/>
      <c r="CG352" s="113"/>
      <c r="CH352" s="140">
        <f>SI!BZ352</f>
        <v>0</v>
      </c>
      <c r="CI352" s="108"/>
      <c r="CJ352" s="108"/>
      <c r="CK352" s="108"/>
      <c r="CL352" s="108"/>
      <c r="CM352" s="108"/>
      <c r="CN352" s="108"/>
      <c r="CO352" s="108"/>
      <c r="CP352" s="108"/>
      <c r="CQ352" s="108"/>
      <c r="CR352" s="108"/>
      <c r="CS352" s="108"/>
      <c r="CT352" s="108"/>
      <c r="CU352" s="108"/>
      <c r="CV352" s="108"/>
      <c r="CW352" s="108"/>
      <c r="CX352" s="108"/>
      <c r="CY352" s="108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</row>
    <row r="353" spans="1:253" s="36" customFormat="1" hidden="1" x14ac:dyDescent="0.25">
      <c r="A353" s="33"/>
      <c r="B353" s="210"/>
      <c r="C353" s="210"/>
      <c r="D353" s="210"/>
      <c r="E353" s="210"/>
      <c r="F353" s="210"/>
      <c r="G353" s="210"/>
      <c r="H353" s="210"/>
      <c r="I353" s="210"/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  <c r="AH353" s="210"/>
      <c r="AI353" s="63"/>
      <c r="AJ353" s="144" t="str">
        <f t="shared" si="46"/>
        <v>Riadok bude skrytý.</v>
      </c>
      <c r="AK353" s="145" t="s">
        <v>207</v>
      </c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51">
        <f t="shared" si="48"/>
        <v>0</v>
      </c>
      <c r="BF353" s="51"/>
      <c r="BG353" s="51"/>
      <c r="BH353" s="51">
        <f t="shared" si="47"/>
        <v>1</v>
      </c>
      <c r="BI353" s="51">
        <f t="shared" si="44"/>
        <v>0</v>
      </c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108"/>
      <c r="BY353" s="108"/>
      <c r="BZ353" s="108"/>
      <c r="CA353" s="113">
        <f>SI!BY353</f>
        <v>169</v>
      </c>
      <c r="CB353" s="113"/>
      <c r="CC353" s="113"/>
      <c r="CD353" s="113"/>
      <c r="CE353" s="113"/>
      <c r="CF353" s="113"/>
      <c r="CG353" s="113"/>
      <c r="CH353" s="140">
        <f>SI!BZ353</f>
        <v>0</v>
      </c>
      <c r="CI353" s="108"/>
      <c r="CJ353" s="108"/>
      <c r="CK353" s="108"/>
      <c r="CL353" s="108"/>
      <c r="CM353" s="108"/>
      <c r="CN353" s="108"/>
      <c r="CO353" s="108"/>
      <c r="CP353" s="108"/>
      <c r="CQ353" s="108"/>
      <c r="CR353" s="108"/>
      <c r="CS353" s="108"/>
      <c r="CT353" s="108"/>
      <c r="CU353" s="108"/>
      <c r="CV353" s="108"/>
      <c r="CW353" s="108"/>
      <c r="CX353" s="108"/>
      <c r="CY353" s="108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</row>
    <row r="354" spans="1:253" s="36" customFormat="1" hidden="1" x14ac:dyDescent="0.25">
      <c r="A354" s="33"/>
      <c r="B354" s="210"/>
      <c r="C354" s="210"/>
      <c r="D354" s="210"/>
      <c r="E354" s="210"/>
      <c r="F354" s="210"/>
      <c r="G354" s="210"/>
      <c r="H354" s="210"/>
      <c r="I354" s="210"/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  <c r="AH354" s="210"/>
      <c r="AI354" s="63"/>
      <c r="AJ354" s="144" t="str">
        <f t="shared" si="46"/>
        <v>Riadok bude skrytý.</v>
      </c>
      <c r="AK354" s="145" t="s">
        <v>207</v>
      </c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51">
        <f t="shared" si="48"/>
        <v>0</v>
      </c>
      <c r="BF354" s="51"/>
      <c r="BG354" s="51"/>
      <c r="BH354" s="51">
        <f t="shared" si="47"/>
        <v>1</v>
      </c>
      <c r="BI354" s="51">
        <f t="shared" si="44"/>
        <v>0</v>
      </c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108"/>
      <c r="BY354" s="108"/>
      <c r="BZ354" s="108"/>
      <c r="CA354" s="113">
        <f>SI!BY354</f>
        <v>559</v>
      </c>
      <c r="CB354" s="113"/>
      <c r="CC354" s="113"/>
      <c r="CD354" s="113"/>
      <c r="CE354" s="113"/>
      <c r="CF354" s="113"/>
      <c r="CG354" s="113"/>
      <c r="CH354" s="140">
        <f>SI!BZ354</f>
        <v>0</v>
      </c>
      <c r="CI354" s="108"/>
      <c r="CJ354" s="108"/>
      <c r="CK354" s="108"/>
      <c r="CL354" s="108"/>
      <c r="CM354" s="108"/>
      <c r="CN354" s="108"/>
      <c r="CO354" s="108"/>
      <c r="CP354" s="108"/>
      <c r="CQ354" s="108"/>
      <c r="CR354" s="108"/>
      <c r="CS354" s="108"/>
      <c r="CT354" s="108"/>
      <c r="CU354" s="108"/>
      <c r="CV354" s="108"/>
      <c r="CW354" s="108"/>
      <c r="CX354" s="108"/>
      <c r="CY354" s="108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</row>
    <row r="355" spans="1:253" s="36" customFormat="1" hidden="1" x14ac:dyDescent="0.25">
      <c r="A355" s="33"/>
      <c r="B355" s="210"/>
      <c r="C355" s="210"/>
      <c r="D355" s="210"/>
      <c r="E355" s="210"/>
      <c r="F355" s="210"/>
      <c r="G355" s="210"/>
      <c r="H355" s="210"/>
      <c r="I355" s="210"/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  <c r="AH355" s="210"/>
      <c r="AI355" s="63"/>
      <c r="AJ355" s="144" t="str">
        <f t="shared" si="46"/>
        <v>Riadok bude skrytý.</v>
      </c>
      <c r="AK355" s="145" t="s">
        <v>207</v>
      </c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51">
        <f t="shared" si="48"/>
        <v>0</v>
      </c>
      <c r="BF355" s="51"/>
      <c r="BG355" s="51"/>
      <c r="BH355" s="51">
        <f t="shared" si="47"/>
        <v>1</v>
      </c>
      <c r="BI355" s="51">
        <f t="shared" si="44"/>
        <v>0</v>
      </c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108"/>
      <c r="BY355" s="108"/>
      <c r="BZ355" s="108"/>
      <c r="CA355" s="113">
        <f>SI!BY355</f>
        <v>2</v>
      </c>
      <c r="CB355" s="113"/>
      <c r="CC355" s="113"/>
      <c r="CD355" s="113"/>
      <c r="CE355" s="113"/>
      <c r="CF355" s="113"/>
      <c r="CG355" s="113"/>
      <c r="CH355" s="140">
        <f>SI!BZ355</f>
        <v>0</v>
      </c>
      <c r="CI355" s="108"/>
      <c r="CJ355" s="108"/>
      <c r="CK355" s="108"/>
      <c r="CL355" s="108"/>
      <c r="CM355" s="108"/>
      <c r="CN355" s="108"/>
      <c r="CO355" s="108"/>
      <c r="CP355" s="108"/>
      <c r="CQ355" s="108"/>
      <c r="CR355" s="108"/>
      <c r="CS355" s="108"/>
      <c r="CT355" s="108"/>
      <c r="CU355" s="108"/>
      <c r="CV355" s="108"/>
      <c r="CW355" s="108"/>
      <c r="CX355" s="108"/>
      <c r="CY355" s="108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</row>
    <row r="356" spans="1:253" s="36" customFormat="1" hidden="1" x14ac:dyDescent="0.25">
      <c r="A356" s="33"/>
      <c r="B356" s="210"/>
      <c r="C356" s="210"/>
      <c r="D356" s="210"/>
      <c r="E356" s="210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63"/>
      <c r="AJ356" s="144" t="str">
        <f t="shared" si="46"/>
        <v>Riadok bude skrytý.</v>
      </c>
      <c r="AK356" s="145" t="s">
        <v>207</v>
      </c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51">
        <f t="shared" si="48"/>
        <v>0</v>
      </c>
      <c r="BF356" s="51"/>
      <c r="BG356" s="51"/>
      <c r="BH356" s="51">
        <f t="shared" si="47"/>
        <v>1</v>
      </c>
      <c r="BI356" s="51">
        <f t="shared" si="44"/>
        <v>0</v>
      </c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108"/>
      <c r="BY356" s="108"/>
      <c r="BZ356" s="108"/>
      <c r="CA356" s="113">
        <f>SI!BY356</f>
        <v>310</v>
      </c>
      <c r="CB356" s="113"/>
      <c r="CC356" s="113"/>
      <c r="CD356" s="113"/>
      <c r="CE356" s="113"/>
      <c r="CF356" s="113"/>
      <c r="CG356" s="113"/>
      <c r="CH356" s="140">
        <f>SI!BZ356</f>
        <v>0</v>
      </c>
      <c r="CI356" s="108"/>
      <c r="CJ356" s="108"/>
      <c r="CK356" s="108"/>
      <c r="CL356" s="108"/>
      <c r="CM356" s="108"/>
      <c r="CN356" s="108"/>
      <c r="CO356" s="108"/>
      <c r="CP356" s="108"/>
      <c r="CQ356" s="108"/>
      <c r="CR356" s="108"/>
      <c r="CS356" s="108"/>
      <c r="CT356" s="108"/>
      <c r="CU356" s="108"/>
      <c r="CV356" s="108"/>
      <c r="CW356" s="108"/>
      <c r="CX356" s="108"/>
      <c r="CY356" s="108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</row>
    <row r="357" spans="1:253" s="36" customFormat="1" hidden="1" x14ac:dyDescent="0.25">
      <c r="A357" s="33"/>
      <c r="B357" s="210"/>
      <c r="C357" s="210"/>
      <c r="D357" s="210"/>
      <c r="E357" s="210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63"/>
      <c r="AJ357" s="144" t="str">
        <f t="shared" si="46"/>
        <v>Riadok bude skrytý.</v>
      </c>
      <c r="AK357" s="145" t="s">
        <v>207</v>
      </c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51">
        <f t="shared" si="48"/>
        <v>0</v>
      </c>
      <c r="BF357" s="51"/>
      <c r="BG357" s="51"/>
      <c r="BH357" s="51">
        <f t="shared" si="47"/>
        <v>1</v>
      </c>
      <c r="BI357" s="51">
        <f t="shared" si="44"/>
        <v>0</v>
      </c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108"/>
      <c r="BY357" s="108"/>
      <c r="BZ357" s="108"/>
      <c r="CA357" s="113">
        <f>SI!BY357</f>
        <v>94</v>
      </c>
      <c r="CB357" s="113"/>
      <c r="CC357" s="113"/>
      <c r="CD357" s="113"/>
      <c r="CE357" s="113"/>
      <c r="CF357" s="113"/>
      <c r="CG357" s="113"/>
      <c r="CH357" s="140">
        <f>SI!BZ357</f>
        <v>0</v>
      </c>
      <c r="CI357" s="108"/>
      <c r="CJ357" s="108"/>
      <c r="CK357" s="108"/>
      <c r="CL357" s="108"/>
      <c r="CM357" s="108"/>
      <c r="CN357" s="108"/>
      <c r="CO357" s="108"/>
      <c r="CP357" s="108"/>
      <c r="CQ357" s="108"/>
      <c r="CR357" s="108"/>
      <c r="CS357" s="108"/>
      <c r="CT357" s="108"/>
      <c r="CU357" s="108"/>
      <c r="CV357" s="108"/>
      <c r="CW357" s="108"/>
      <c r="CX357" s="108"/>
      <c r="CY357" s="108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</row>
    <row r="358" spans="1:253" s="36" customFormat="1" hidden="1" x14ac:dyDescent="0.25">
      <c r="A358" s="33"/>
      <c r="B358" s="210"/>
      <c r="C358" s="210"/>
      <c r="D358" s="210"/>
      <c r="E358" s="210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63"/>
      <c r="AJ358" s="144" t="str">
        <f t="shared" si="46"/>
        <v>Riadok bude skrytý.</v>
      </c>
      <c r="AK358" s="145" t="s">
        <v>207</v>
      </c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51">
        <f t="shared" si="48"/>
        <v>0</v>
      </c>
      <c r="BF358" s="51"/>
      <c r="BG358" s="51"/>
      <c r="BH358" s="51">
        <f t="shared" si="47"/>
        <v>1</v>
      </c>
      <c r="BI358" s="51">
        <f t="shared" si="44"/>
        <v>0</v>
      </c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108"/>
      <c r="BY358" s="108"/>
      <c r="BZ358" s="108"/>
      <c r="CA358" s="113">
        <f>SI!BY358</f>
        <v>967</v>
      </c>
      <c r="CB358" s="113"/>
      <c r="CC358" s="113"/>
      <c r="CD358" s="113"/>
      <c r="CE358" s="113"/>
      <c r="CF358" s="113"/>
      <c r="CG358" s="113"/>
      <c r="CH358" s="140">
        <f>SI!BZ358</f>
        <v>0</v>
      </c>
      <c r="CI358" s="108"/>
      <c r="CJ358" s="108"/>
      <c r="CK358" s="108"/>
      <c r="CL358" s="108"/>
      <c r="CM358" s="108"/>
      <c r="CN358" s="108"/>
      <c r="CO358" s="108"/>
      <c r="CP358" s="108"/>
      <c r="CQ358" s="108"/>
      <c r="CR358" s="108"/>
      <c r="CS358" s="108"/>
      <c r="CT358" s="108"/>
      <c r="CU358" s="108"/>
      <c r="CV358" s="108"/>
      <c r="CW358" s="108"/>
      <c r="CX358" s="108"/>
      <c r="CY358" s="108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</row>
    <row r="359" spans="1:253" s="36" customFormat="1" hidden="1" x14ac:dyDescent="0.25">
      <c r="A359" s="33"/>
      <c r="B359" s="210"/>
      <c r="C359" s="210"/>
      <c r="D359" s="210"/>
      <c r="E359" s="210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63"/>
      <c r="AJ359" s="144" t="str">
        <f t="shared" si="46"/>
        <v>Riadok bude skrytý.</v>
      </c>
      <c r="AK359" s="145" t="s">
        <v>207</v>
      </c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51">
        <f t="shared" si="48"/>
        <v>0</v>
      </c>
      <c r="BF359" s="51"/>
      <c r="BG359" s="51"/>
      <c r="BH359" s="51">
        <f t="shared" si="47"/>
        <v>1</v>
      </c>
      <c r="BI359" s="51">
        <f t="shared" si="44"/>
        <v>0</v>
      </c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108"/>
      <c r="BY359" s="108"/>
      <c r="BZ359" s="108"/>
      <c r="CA359" s="113">
        <f>SI!BY359</f>
        <v>113</v>
      </c>
      <c r="CB359" s="113"/>
      <c r="CC359" s="113"/>
      <c r="CD359" s="113"/>
      <c r="CE359" s="113"/>
      <c r="CF359" s="113"/>
      <c r="CG359" s="113"/>
      <c r="CH359" s="140">
        <f>SI!BZ359</f>
        <v>0</v>
      </c>
      <c r="CI359" s="108"/>
      <c r="CJ359" s="108"/>
      <c r="CK359" s="108"/>
      <c r="CL359" s="108"/>
      <c r="CM359" s="108"/>
      <c r="CN359" s="108"/>
      <c r="CO359" s="108"/>
      <c r="CP359" s="108"/>
      <c r="CQ359" s="108"/>
      <c r="CR359" s="108"/>
      <c r="CS359" s="108"/>
      <c r="CT359" s="108"/>
      <c r="CU359" s="108"/>
      <c r="CV359" s="108"/>
      <c r="CW359" s="108"/>
      <c r="CX359" s="108"/>
      <c r="CY359" s="108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</row>
    <row r="360" spans="1:253" s="36" customFormat="1" hidden="1" x14ac:dyDescent="0.25">
      <c r="A360" s="33"/>
      <c r="B360" s="210"/>
      <c r="C360" s="210"/>
      <c r="D360" s="210"/>
      <c r="E360" s="210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63"/>
      <c r="AJ360" s="144" t="str">
        <f t="shared" si="46"/>
        <v>Riadok bude skrytý.</v>
      </c>
      <c r="AK360" s="145" t="s">
        <v>207</v>
      </c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51">
        <f t="shared" si="48"/>
        <v>0</v>
      </c>
      <c r="BF360" s="51"/>
      <c r="BG360" s="51"/>
      <c r="BH360" s="51">
        <f t="shared" si="47"/>
        <v>1</v>
      </c>
      <c r="BI360" s="51">
        <f t="shared" si="44"/>
        <v>0</v>
      </c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108"/>
      <c r="BY360" s="108"/>
      <c r="BZ360" s="108"/>
      <c r="CA360" s="113">
        <f>SI!BY360</f>
        <v>550</v>
      </c>
      <c r="CB360" s="113"/>
      <c r="CC360" s="113"/>
      <c r="CD360" s="113"/>
      <c r="CE360" s="113"/>
      <c r="CF360" s="113"/>
      <c r="CG360" s="113"/>
      <c r="CH360" s="140">
        <f>SI!BZ360</f>
        <v>0</v>
      </c>
      <c r="CI360" s="108"/>
      <c r="CJ360" s="108"/>
      <c r="CK360" s="108"/>
      <c r="CL360" s="108"/>
      <c r="CM360" s="108"/>
      <c r="CN360" s="108"/>
      <c r="CO360" s="108"/>
      <c r="CP360" s="108"/>
      <c r="CQ360" s="108"/>
      <c r="CR360" s="108"/>
      <c r="CS360" s="108"/>
      <c r="CT360" s="108"/>
      <c r="CU360" s="108"/>
      <c r="CV360" s="108"/>
      <c r="CW360" s="108"/>
      <c r="CX360" s="108"/>
      <c r="CY360" s="108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</row>
    <row r="361" spans="1:253" s="36" customFormat="1" hidden="1" x14ac:dyDescent="0.25">
      <c r="A361" s="33"/>
      <c r="B361" s="210"/>
      <c r="C361" s="210"/>
      <c r="D361" s="210"/>
      <c r="E361" s="210"/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  <c r="AH361" s="210"/>
      <c r="AI361" s="63"/>
      <c r="AJ361" s="144" t="str">
        <f t="shared" si="46"/>
        <v>Riadok bude skrytý.</v>
      </c>
      <c r="AK361" s="145" t="s">
        <v>207</v>
      </c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51">
        <f t="shared" si="48"/>
        <v>0</v>
      </c>
      <c r="BF361" s="51"/>
      <c r="BG361" s="51"/>
      <c r="BH361" s="51">
        <f t="shared" si="47"/>
        <v>1</v>
      </c>
      <c r="BI361" s="51">
        <f t="shared" si="44"/>
        <v>0</v>
      </c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108"/>
      <c r="BY361" s="108"/>
      <c r="BZ361" s="108"/>
      <c r="CA361" s="113">
        <f>SI!BY361</f>
        <v>162</v>
      </c>
      <c r="CB361" s="113"/>
      <c r="CC361" s="113"/>
      <c r="CD361" s="113"/>
      <c r="CE361" s="113"/>
      <c r="CF361" s="113"/>
      <c r="CG361" s="113"/>
      <c r="CH361" s="140">
        <f>SI!BZ361</f>
        <v>0</v>
      </c>
      <c r="CI361" s="108"/>
      <c r="CJ361" s="108"/>
      <c r="CK361" s="108"/>
      <c r="CL361" s="108"/>
      <c r="CM361" s="108"/>
      <c r="CN361" s="108"/>
      <c r="CO361" s="108"/>
      <c r="CP361" s="108"/>
      <c r="CQ361" s="108"/>
      <c r="CR361" s="108"/>
      <c r="CS361" s="108"/>
      <c r="CT361" s="108"/>
      <c r="CU361" s="108"/>
      <c r="CV361" s="108"/>
      <c r="CW361" s="108"/>
      <c r="CX361" s="108"/>
      <c r="CY361" s="108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</row>
    <row r="362" spans="1:253" s="36" customFormat="1" hidden="1" x14ac:dyDescent="0.25">
      <c r="A362" s="33"/>
      <c r="B362" s="210"/>
      <c r="C362" s="210"/>
      <c r="D362" s="210"/>
      <c r="E362" s="210"/>
      <c r="F362" s="210"/>
      <c r="G362" s="210"/>
      <c r="H362" s="210"/>
      <c r="I362" s="210"/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  <c r="AH362" s="210"/>
      <c r="AI362" s="63"/>
      <c r="AJ362" s="144" t="str">
        <f t="shared" si="46"/>
        <v>Riadok bude skrytý.</v>
      </c>
      <c r="AK362" s="145" t="s">
        <v>207</v>
      </c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51">
        <f t="shared" si="48"/>
        <v>0</v>
      </c>
      <c r="BF362" s="51"/>
      <c r="BG362" s="51"/>
      <c r="BH362" s="51">
        <f t="shared" si="47"/>
        <v>1</v>
      </c>
      <c r="BI362" s="51">
        <f t="shared" si="44"/>
        <v>0</v>
      </c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108"/>
      <c r="BY362" s="108"/>
      <c r="BZ362" s="108"/>
      <c r="CA362" s="113">
        <f>SI!BY362</f>
        <v>1098</v>
      </c>
      <c r="CB362" s="113"/>
      <c r="CC362" s="113"/>
      <c r="CD362" s="113"/>
      <c r="CE362" s="113"/>
      <c r="CF362" s="113"/>
      <c r="CG362" s="113"/>
      <c r="CH362" s="140">
        <f>SI!BZ362</f>
        <v>0</v>
      </c>
      <c r="CI362" s="108"/>
      <c r="CJ362" s="108"/>
      <c r="CK362" s="108"/>
      <c r="CL362" s="108"/>
      <c r="CM362" s="108"/>
      <c r="CN362" s="108"/>
      <c r="CO362" s="108"/>
      <c r="CP362" s="108"/>
      <c r="CQ362" s="108"/>
      <c r="CR362" s="108"/>
      <c r="CS362" s="108"/>
      <c r="CT362" s="108"/>
      <c r="CU362" s="108"/>
      <c r="CV362" s="108"/>
      <c r="CW362" s="108"/>
      <c r="CX362" s="108"/>
      <c r="CY362" s="108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</row>
    <row r="363" spans="1:253" s="36" customFormat="1" hidden="1" x14ac:dyDescent="0.25">
      <c r="A363" s="33"/>
      <c r="B363" s="210"/>
      <c r="C363" s="210"/>
      <c r="D363" s="210"/>
      <c r="E363" s="210"/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  <c r="AH363" s="210"/>
      <c r="AI363" s="63"/>
      <c r="AJ363" s="144" t="str">
        <f t="shared" si="46"/>
        <v>Riadok bude skrytý.</v>
      </c>
      <c r="AK363" s="145" t="s">
        <v>207</v>
      </c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51">
        <f t="shared" si="48"/>
        <v>0</v>
      </c>
      <c r="BF363" s="51"/>
      <c r="BG363" s="51"/>
      <c r="BH363" s="51">
        <f t="shared" si="47"/>
        <v>1</v>
      </c>
      <c r="BI363" s="51">
        <f t="shared" si="44"/>
        <v>0</v>
      </c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108"/>
      <c r="BY363" s="108"/>
      <c r="BZ363" s="108"/>
      <c r="CA363" s="113">
        <f>SI!BY363</f>
        <v>198</v>
      </c>
      <c r="CB363" s="113"/>
      <c r="CC363" s="113"/>
      <c r="CD363" s="113"/>
      <c r="CE363" s="113"/>
      <c r="CF363" s="113"/>
      <c r="CG363" s="113"/>
      <c r="CH363" s="140">
        <f>SI!BZ363</f>
        <v>0</v>
      </c>
      <c r="CI363" s="108"/>
      <c r="CJ363" s="108"/>
      <c r="CK363" s="108"/>
      <c r="CL363" s="108"/>
      <c r="CM363" s="108"/>
      <c r="CN363" s="108"/>
      <c r="CO363" s="108"/>
      <c r="CP363" s="108"/>
      <c r="CQ363" s="108"/>
      <c r="CR363" s="108"/>
      <c r="CS363" s="108"/>
      <c r="CT363" s="108"/>
      <c r="CU363" s="108"/>
      <c r="CV363" s="108"/>
      <c r="CW363" s="108"/>
      <c r="CX363" s="108"/>
      <c r="CY363" s="108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</row>
    <row r="364" spans="1:253" x14ac:dyDescent="0.25">
      <c r="A364" s="33"/>
      <c r="AI364" s="60"/>
      <c r="AJ364" s="144" t="str">
        <f t="shared" si="46"/>
        <v>Riadok bude vidieť.</v>
      </c>
      <c r="AK364" s="145" t="s">
        <v>207</v>
      </c>
      <c r="BE364" s="86">
        <v>1</v>
      </c>
      <c r="BH364" s="51">
        <f t="shared" si="47"/>
        <v>1</v>
      </c>
      <c r="BI364" s="51">
        <f t="shared" si="44"/>
        <v>1</v>
      </c>
      <c r="CA364" s="113">
        <f>SI!BY364</f>
        <v>467</v>
      </c>
      <c r="CH364" s="140">
        <f>SI!BZ364</f>
        <v>0</v>
      </c>
    </row>
    <row r="365" spans="1:253" x14ac:dyDescent="0.25">
      <c r="A365" s="33"/>
      <c r="B365" t="s">
        <v>217</v>
      </c>
      <c r="C365" s="461" t="str">
        <f>+IF($D$27&lt;&gt;"",IF(ROUNDDOWN(CODE(MID($D$27,1,1))/10,0)*(IF(SI!EE429="",1,SI!EE429))+(LEN(SI!J10)+2)=CA365,"Ocenenie krátkodobého FM (peňažných prostriedkov, cenín, CP na obchodovanie), zásady pre zohľadnenie zníženia hodnoty","NEPOVOLENÉ POUŽITIE!"),"NEPOVOLENÉ POUŽITIE!")</f>
        <v>Ocenenie krátkodobého FM (peňažných prostriedkov, cenín, CP na obchodovanie), zásady pre zohľadnenie zníženia hodnoty</v>
      </c>
      <c r="D365" s="461"/>
      <c r="E365" s="461"/>
      <c r="F365" s="461"/>
      <c r="G365" s="461"/>
      <c r="H365" s="461"/>
      <c r="I365" s="461"/>
      <c r="J365" s="461"/>
      <c r="K365" s="461"/>
      <c r="L365" s="461"/>
      <c r="M365" s="461"/>
      <c r="N365" s="461"/>
      <c r="O365" s="461"/>
      <c r="P365" s="461"/>
      <c r="Q365" s="461"/>
      <c r="R365" s="461"/>
      <c r="S365" s="461"/>
      <c r="T365" s="461"/>
      <c r="U365" s="461"/>
      <c r="V365" s="461"/>
      <c r="W365" s="461"/>
      <c r="X365" s="461"/>
      <c r="Y365" s="461"/>
      <c r="Z365" s="461"/>
      <c r="AA365" s="461"/>
      <c r="AB365" s="461"/>
      <c r="AC365" s="461"/>
      <c r="AD365" s="461"/>
      <c r="AE365" s="461"/>
      <c r="AF365" s="461"/>
      <c r="AG365" s="461"/>
      <c r="AH365" s="461"/>
      <c r="AI365" s="62" t="s">
        <v>168</v>
      </c>
      <c r="AJ365" s="144" t="str">
        <f t="shared" si="46"/>
        <v>Riadok bude vidieť.</v>
      </c>
      <c r="AK365" s="145" t="s">
        <v>207</v>
      </c>
      <c r="BE365" s="86">
        <v>1</v>
      </c>
      <c r="BH365" s="51">
        <f t="shared" si="47"/>
        <v>1</v>
      </c>
      <c r="BI365" s="51">
        <f t="shared" si="44"/>
        <v>1</v>
      </c>
      <c r="CA365" s="113">
        <f>SI!BY365</f>
        <v>31</v>
      </c>
      <c r="CH365" s="140">
        <f>SI!BZ365</f>
        <v>0</v>
      </c>
    </row>
    <row r="366" spans="1:253" s="36" customFormat="1" x14ac:dyDescent="0.25">
      <c r="A366" s="33"/>
      <c r="B366" s="210" t="s">
        <v>143</v>
      </c>
      <c r="C366" s="210"/>
      <c r="D366" s="210"/>
      <c r="E366" s="210"/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  <c r="AH366" s="210"/>
      <c r="AI366" s="63"/>
      <c r="AJ366" s="144" t="str">
        <f t="shared" si="46"/>
        <v>Riadok bude vidieť.</v>
      </c>
      <c r="AK366" s="145" t="s">
        <v>207</v>
      </c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51">
        <f t="shared" ref="BE366:BE385" si="49">+IF(B366="",0,1)</f>
        <v>1</v>
      </c>
      <c r="BF366" s="51"/>
      <c r="BG366" s="51"/>
      <c r="BH366" s="51">
        <f t="shared" si="47"/>
        <v>1</v>
      </c>
      <c r="BI366" s="51">
        <f t="shared" si="44"/>
        <v>1</v>
      </c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108"/>
      <c r="BY366" s="108"/>
      <c r="BZ366" s="108"/>
      <c r="CA366" s="113">
        <f>SI!BY366</f>
        <v>343</v>
      </c>
      <c r="CB366" s="113"/>
      <c r="CC366" s="113"/>
      <c r="CD366" s="113"/>
      <c r="CE366" s="113"/>
      <c r="CF366" s="113"/>
      <c r="CG366" s="113"/>
      <c r="CH366" s="140">
        <f>SI!BZ366</f>
        <v>0</v>
      </c>
      <c r="CI366" s="108"/>
      <c r="CJ366" s="108"/>
      <c r="CK366" s="108"/>
      <c r="CL366" s="108"/>
      <c r="CM366" s="108"/>
      <c r="CN366" s="108"/>
      <c r="CO366" s="108"/>
      <c r="CP366" s="108"/>
      <c r="CQ366" s="108"/>
      <c r="CR366" s="108"/>
      <c r="CS366" s="108"/>
      <c r="CT366" s="108"/>
      <c r="CU366" s="108"/>
      <c r="CV366" s="108"/>
      <c r="CW366" s="108"/>
      <c r="CX366" s="108"/>
      <c r="CY366" s="108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</row>
    <row r="367" spans="1:253" s="36" customFormat="1" x14ac:dyDescent="0.25">
      <c r="A367" s="33"/>
      <c r="B367" s="210" t="s">
        <v>144</v>
      </c>
      <c r="C367" s="210"/>
      <c r="D367" s="210"/>
      <c r="E367" s="210"/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  <c r="AH367" s="210"/>
      <c r="AI367" s="63"/>
      <c r="AJ367" s="144" t="str">
        <f t="shared" si="46"/>
        <v>Riadok bude vidieť.</v>
      </c>
      <c r="AK367" s="145" t="s">
        <v>207</v>
      </c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51">
        <f t="shared" si="49"/>
        <v>1</v>
      </c>
      <c r="BF367" s="51"/>
      <c r="BG367" s="51"/>
      <c r="BH367" s="51">
        <f t="shared" si="47"/>
        <v>1</v>
      </c>
      <c r="BI367" s="51">
        <f t="shared" si="44"/>
        <v>1</v>
      </c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108"/>
      <c r="BY367" s="108"/>
      <c r="BZ367" s="108"/>
      <c r="CA367" s="113">
        <f>SI!BY367</f>
        <v>437</v>
      </c>
      <c r="CB367" s="113"/>
      <c r="CC367" s="113"/>
      <c r="CD367" s="113"/>
      <c r="CE367" s="113"/>
      <c r="CF367" s="113"/>
      <c r="CG367" s="113"/>
      <c r="CH367" s="140">
        <f>SI!BZ367</f>
        <v>0</v>
      </c>
      <c r="CI367" s="108"/>
      <c r="CJ367" s="108"/>
      <c r="CK367" s="108"/>
      <c r="CL367" s="108"/>
      <c r="CM367" s="108"/>
      <c r="CN367" s="108"/>
      <c r="CO367" s="108"/>
      <c r="CP367" s="108"/>
      <c r="CQ367" s="108"/>
      <c r="CR367" s="108"/>
      <c r="CS367" s="108"/>
      <c r="CT367" s="108"/>
      <c r="CU367" s="108"/>
      <c r="CV367" s="108"/>
      <c r="CW367" s="108"/>
      <c r="CX367" s="108"/>
      <c r="CY367" s="108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</row>
    <row r="368" spans="1:253" s="36" customFormat="1" x14ac:dyDescent="0.25">
      <c r="A368" s="33"/>
      <c r="B368" s="210" t="s">
        <v>214</v>
      </c>
      <c r="C368" s="210"/>
      <c r="D368" s="210"/>
      <c r="E368" s="210"/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  <c r="AH368" s="210"/>
      <c r="AI368" s="63"/>
      <c r="AJ368" s="144" t="str">
        <f t="shared" si="46"/>
        <v>Riadok bude vidieť.</v>
      </c>
      <c r="AK368" s="145" t="s">
        <v>207</v>
      </c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51">
        <f t="shared" si="49"/>
        <v>1</v>
      </c>
      <c r="BF368" s="51"/>
      <c r="BG368" s="51"/>
      <c r="BH368" s="51">
        <f t="shared" si="47"/>
        <v>1</v>
      </c>
      <c r="BI368" s="51">
        <f t="shared" si="44"/>
        <v>1</v>
      </c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108"/>
      <c r="BY368" s="108"/>
      <c r="BZ368" s="108"/>
      <c r="CA368" s="113">
        <f>SI!BY368</f>
        <v>162</v>
      </c>
      <c r="CB368" s="113"/>
      <c r="CC368" s="113"/>
      <c r="CD368" s="113"/>
      <c r="CE368" s="113"/>
      <c r="CF368" s="113"/>
      <c r="CG368" s="113"/>
      <c r="CH368" s="140">
        <f>SI!BZ368</f>
        <v>0</v>
      </c>
      <c r="CI368" s="108"/>
      <c r="CJ368" s="108"/>
      <c r="CK368" s="108"/>
      <c r="CL368" s="108"/>
      <c r="CM368" s="108"/>
      <c r="CN368" s="108"/>
      <c r="CO368" s="108"/>
      <c r="CP368" s="108"/>
      <c r="CQ368" s="108"/>
      <c r="CR368" s="108"/>
      <c r="CS368" s="108"/>
      <c r="CT368" s="108"/>
      <c r="CU368" s="108"/>
      <c r="CV368" s="108"/>
      <c r="CW368" s="108"/>
      <c r="CX368" s="108"/>
      <c r="CY368" s="108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</row>
    <row r="369" spans="1:253" s="36" customFormat="1" x14ac:dyDescent="0.25">
      <c r="A369" s="33"/>
      <c r="B369" s="210" t="s">
        <v>215</v>
      </c>
      <c r="C369" s="210"/>
      <c r="D369" s="210"/>
      <c r="E369" s="210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  <c r="AH369" s="210"/>
      <c r="AI369" s="63"/>
      <c r="AJ369" s="144" t="str">
        <f t="shared" si="46"/>
        <v>Riadok bude vidieť.</v>
      </c>
      <c r="AK369" s="145" t="s">
        <v>207</v>
      </c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51">
        <f t="shared" si="49"/>
        <v>1</v>
      </c>
      <c r="BF369" s="51"/>
      <c r="BG369" s="51"/>
      <c r="BH369" s="51">
        <f t="shared" si="47"/>
        <v>1</v>
      </c>
      <c r="BI369" s="51">
        <f t="shared" si="44"/>
        <v>1</v>
      </c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108"/>
      <c r="BY369" s="108"/>
      <c r="BZ369" s="108"/>
      <c r="CA369" s="113">
        <f>SI!BY369</f>
        <v>875</v>
      </c>
      <c r="CB369" s="113"/>
      <c r="CC369" s="113"/>
      <c r="CD369" s="113"/>
      <c r="CE369" s="113"/>
      <c r="CF369" s="113"/>
      <c r="CG369" s="113"/>
      <c r="CH369" s="140">
        <f>SI!BZ369</f>
        <v>0</v>
      </c>
      <c r="CI369" s="108"/>
      <c r="CJ369" s="108"/>
      <c r="CK369" s="108"/>
      <c r="CL369" s="108"/>
      <c r="CM369" s="108"/>
      <c r="CN369" s="108"/>
      <c r="CO369" s="108"/>
      <c r="CP369" s="108"/>
      <c r="CQ369" s="108"/>
      <c r="CR369" s="108"/>
      <c r="CS369" s="108"/>
      <c r="CT369" s="108"/>
      <c r="CU369" s="108"/>
      <c r="CV369" s="108"/>
      <c r="CW369" s="108"/>
      <c r="CX369" s="108"/>
      <c r="CY369" s="108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</row>
    <row r="370" spans="1:253" s="36" customFormat="1" hidden="1" x14ac:dyDescent="0.25">
      <c r="A370" s="33"/>
      <c r="B370" s="210"/>
      <c r="C370" s="210"/>
      <c r="D370" s="210"/>
      <c r="E370" s="210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63"/>
      <c r="AJ370" s="144" t="str">
        <f t="shared" si="46"/>
        <v>Riadok bude skrytý.</v>
      </c>
      <c r="AK370" s="145" t="s">
        <v>207</v>
      </c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51">
        <f t="shared" si="49"/>
        <v>0</v>
      </c>
      <c r="BF370" s="51"/>
      <c r="BG370" s="51"/>
      <c r="BH370" s="51">
        <f t="shared" si="47"/>
        <v>1</v>
      </c>
      <c r="BI370" s="51">
        <f t="shared" si="44"/>
        <v>0</v>
      </c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108"/>
      <c r="BY370" s="108"/>
      <c r="BZ370" s="108"/>
      <c r="CA370" s="113">
        <f>SI!BY370</f>
        <v>166</v>
      </c>
      <c r="CB370" s="113"/>
      <c r="CC370" s="113"/>
      <c r="CD370" s="113"/>
      <c r="CE370" s="113"/>
      <c r="CF370" s="113"/>
      <c r="CG370" s="113"/>
      <c r="CH370" s="140">
        <f>SI!BZ370</f>
        <v>0</v>
      </c>
      <c r="CI370" s="108"/>
      <c r="CJ370" s="108"/>
      <c r="CK370" s="108"/>
      <c r="CL370" s="108"/>
      <c r="CM370" s="108"/>
      <c r="CN370" s="108"/>
      <c r="CO370" s="108"/>
      <c r="CP370" s="108"/>
      <c r="CQ370" s="108"/>
      <c r="CR370" s="108"/>
      <c r="CS370" s="108"/>
      <c r="CT370" s="108"/>
      <c r="CU370" s="108"/>
      <c r="CV370" s="108"/>
      <c r="CW370" s="108"/>
      <c r="CX370" s="108"/>
      <c r="CY370" s="108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</row>
    <row r="371" spans="1:253" s="36" customFormat="1" hidden="1" x14ac:dyDescent="0.25">
      <c r="A371" s="33"/>
      <c r="B371" s="210"/>
      <c r="C371" s="210"/>
      <c r="D371" s="210"/>
      <c r="E371" s="210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63"/>
      <c r="AJ371" s="144" t="str">
        <f t="shared" si="46"/>
        <v>Riadok bude skrytý.</v>
      </c>
      <c r="AK371" s="145" t="s">
        <v>207</v>
      </c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51">
        <f t="shared" si="49"/>
        <v>0</v>
      </c>
      <c r="BF371" s="51"/>
      <c r="BG371" s="51"/>
      <c r="BH371" s="51">
        <f t="shared" si="47"/>
        <v>1</v>
      </c>
      <c r="BI371" s="51">
        <f t="shared" si="44"/>
        <v>0</v>
      </c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108"/>
      <c r="BY371" s="108"/>
      <c r="BZ371" s="108"/>
      <c r="CA371" s="113">
        <f>SI!BY371</f>
        <v>1181</v>
      </c>
      <c r="CB371" s="113"/>
      <c r="CC371" s="113"/>
      <c r="CD371" s="113"/>
      <c r="CE371" s="113"/>
      <c r="CF371" s="113"/>
      <c r="CG371" s="113"/>
      <c r="CH371" s="140">
        <f>SI!BZ371</f>
        <v>0</v>
      </c>
      <c r="CI371" s="108"/>
      <c r="CJ371" s="108"/>
      <c r="CK371" s="108"/>
      <c r="CL371" s="108"/>
      <c r="CM371" s="108"/>
      <c r="CN371" s="108"/>
      <c r="CO371" s="108"/>
      <c r="CP371" s="108"/>
      <c r="CQ371" s="108"/>
      <c r="CR371" s="108"/>
      <c r="CS371" s="108"/>
      <c r="CT371" s="108"/>
      <c r="CU371" s="108"/>
      <c r="CV371" s="108"/>
      <c r="CW371" s="108"/>
      <c r="CX371" s="108"/>
      <c r="CY371" s="108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</row>
    <row r="372" spans="1:253" s="36" customFormat="1" hidden="1" x14ac:dyDescent="0.25">
      <c r="A372" s="33"/>
      <c r="B372" s="210"/>
      <c r="C372" s="210"/>
      <c r="D372" s="210"/>
      <c r="E372" s="210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63"/>
      <c r="AJ372" s="144" t="str">
        <f t="shared" si="46"/>
        <v>Riadok bude skrytý.</v>
      </c>
      <c r="AK372" s="145" t="s">
        <v>207</v>
      </c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51">
        <f t="shared" si="49"/>
        <v>0</v>
      </c>
      <c r="BF372" s="51"/>
      <c r="BG372" s="51"/>
      <c r="BH372" s="51">
        <f t="shared" si="47"/>
        <v>1</v>
      </c>
      <c r="BI372" s="51">
        <f t="shared" si="44"/>
        <v>0</v>
      </c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108"/>
      <c r="BY372" s="108"/>
      <c r="BZ372" s="108"/>
      <c r="CA372" s="113">
        <f>SI!BY372</f>
        <v>186</v>
      </c>
      <c r="CB372" s="113"/>
      <c r="CC372" s="113"/>
      <c r="CD372" s="113"/>
      <c r="CE372" s="113"/>
      <c r="CF372" s="113"/>
      <c r="CG372" s="113"/>
      <c r="CH372" s="140">
        <f>SI!BZ372</f>
        <v>0</v>
      </c>
      <c r="CI372" s="108"/>
      <c r="CJ372" s="108"/>
      <c r="CK372" s="108"/>
      <c r="CL372" s="108"/>
      <c r="CM372" s="108"/>
      <c r="CN372" s="108"/>
      <c r="CO372" s="108"/>
      <c r="CP372" s="108"/>
      <c r="CQ372" s="108"/>
      <c r="CR372" s="108"/>
      <c r="CS372" s="108"/>
      <c r="CT372" s="108"/>
      <c r="CU372" s="108"/>
      <c r="CV372" s="108"/>
      <c r="CW372" s="108"/>
      <c r="CX372" s="108"/>
      <c r="CY372" s="108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</row>
    <row r="373" spans="1:253" s="36" customFormat="1" hidden="1" x14ac:dyDescent="0.25">
      <c r="A373" s="33"/>
      <c r="B373" s="210"/>
      <c r="C373" s="210"/>
      <c r="D373" s="210"/>
      <c r="E373" s="210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63"/>
      <c r="AJ373" s="144" t="str">
        <f t="shared" si="46"/>
        <v>Riadok bude skrytý.</v>
      </c>
      <c r="AK373" s="145" t="s">
        <v>207</v>
      </c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51">
        <f t="shared" si="49"/>
        <v>0</v>
      </c>
      <c r="BF373" s="51"/>
      <c r="BG373" s="51"/>
      <c r="BH373" s="51">
        <f t="shared" si="47"/>
        <v>1</v>
      </c>
      <c r="BI373" s="51">
        <f t="shared" si="44"/>
        <v>0</v>
      </c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108"/>
      <c r="BY373" s="108"/>
      <c r="BZ373" s="108"/>
      <c r="CA373" s="113">
        <f>SI!BY373</f>
        <v>997</v>
      </c>
      <c r="CB373" s="113"/>
      <c r="CC373" s="113"/>
      <c r="CD373" s="113"/>
      <c r="CE373" s="113"/>
      <c r="CF373" s="113"/>
      <c r="CG373" s="113"/>
      <c r="CH373" s="140">
        <f>SI!BZ373</f>
        <v>0</v>
      </c>
      <c r="CI373" s="108"/>
      <c r="CJ373" s="108"/>
      <c r="CK373" s="108"/>
      <c r="CL373" s="108"/>
      <c r="CM373" s="108"/>
      <c r="CN373" s="108"/>
      <c r="CO373" s="108"/>
      <c r="CP373" s="108"/>
      <c r="CQ373" s="108"/>
      <c r="CR373" s="108"/>
      <c r="CS373" s="108"/>
      <c r="CT373" s="108"/>
      <c r="CU373" s="108"/>
      <c r="CV373" s="108"/>
      <c r="CW373" s="108"/>
      <c r="CX373" s="108"/>
      <c r="CY373" s="108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</row>
    <row r="374" spans="1:253" s="36" customFormat="1" hidden="1" x14ac:dyDescent="0.25">
      <c r="A374" s="33"/>
      <c r="B374" s="210"/>
      <c r="C374" s="210"/>
      <c r="D374" s="210"/>
      <c r="E374" s="210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63"/>
      <c r="AJ374" s="144" t="str">
        <f t="shared" si="46"/>
        <v>Riadok bude skrytý.</v>
      </c>
      <c r="AK374" s="145" t="s">
        <v>207</v>
      </c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51">
        <f t="shared" si="49"/>
        <v>0</v>
      </c>
      <c r="BF374" s="51"/>
      <c r="BG374" s="51"/>
      <c r="BH374" s="51">
        <f t="shared" si="47"/>
        <v>1</v>
      </c>
      <c r="BI374" s="51">
        <f t="shared" si="44"/>
        <v>0</v>
      </c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108"/>
      <c r="BY374" s="108"/>
      <c r="BZ374" s="108"/>
      <c r="CA374" s="113">
        <f>SI!BY374</f>
        <v>109</v>
      </c>
      <c r="CB374" s="113"/>
      <c r="CC374" s="113"/>
      <c r="CD374" s="113"/>
      <c r="CE374" s="113"/>
      <c r="CF374" s="113"/>
      <c r="CG374" s="113"/>
      <c r="CH374" s="140">
        <f>SI!BZ374</f>
        <v>0</v>
      </c>
      <c r="CI374" s="108"/>
      <c r="CJ374" s="108"/>
      <c r="CK374" s="108"/>
      <c r="CL374" s="108"/>
      <c r="CM374" s="108"/>
      <c r="CN374" s="108"/>
      <c r="CO374" s="108"/>
      <c r="CP374" s="108"/>
      <c r="CQ374" s="108"/>
      <c r="CR374" s="108"/>
      <c r="CS374" s="108"/>
      <c r="CT374" s="108"/>
      <c r="CU374" s="108"/>
      <c r="CV374" s="108"/>
      <c r="CW374" s="108"/>
      <c r="CX374" s="108"/>
      <c r="CY374" s="108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</row>
    <row r="375" spans="1:253" s="36" customFormat="1" hidden="1" x14ac:dyDescent="0.25">
      <c r="A375" s="33"/>
      <c r="B375" s="210"/>
      <c r="C375" s="210"/>
      <c r="D375" s="210"/>
      <c r="E375" s="210"/>
      <c r="F375" s="210"/>
      <c r="G375" s="210"/>
      <c r="H375" s="210"/>
      <c r="I375" s="210"/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  <c r="AH375" s="210"/>
      <c r="AI375" s="63"/>
      <c r="AJ375" s="144" t="str">
        <f t="shared" si="46"/>
        <v>Riadok bude skrytý.</v>
      </c>
      <c r="AK375" s="145" t="s">
        <v>207</v>
      </c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51">
        <f t="shared" si="49"/>
        <v>0</v>
      </c>
      <c r="BF375" s="51"/>
      <c r="BG375" s="51"/>
      <c r="BH375" s="51">
        <f t="shared" si="47"/>
        <v>1</v>
      </c>
      <c r="BI375" s="51">
        <f t="shared" si="44"/>
        <v>0</v>
      </c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108"/>
      <c r="BY375" s="108"/>
      <c r="BZ375" s="108"/>
      <c r="CA375" s="113">
        <f>SI!BY375</f>
        <v>1019</v>
      </c>
      <c r="CB375" s="113"/>
      <c r="CC375" s="113"/>
      <c r="CD375" s="113"/>
      <c r="CE375" s="113"/>
      <c r="CF375" s="113"/>
      <c r="CG375" s="113"/>
      <c r="CH375" s="140">
        <f>SI!BZ375</f>
        <v>0</v>
      </c>
      <c r="CI375" s="108"/>
      <c r="CJ375" s="108"/>
      <c r="CK375" s="108"/>
      <c r="CL375" s="108"/>
      <c r="CM375" s="108"/>
      <c r="CN375" s="108"/>
      <c r="CO375" s="108"/>
      <c r="CP375" s="108"/>
      <c r="CQ375" s="108"/>
      <c r="CR375" s="108"/>
      <c r="CS375" s="108"/>
      <c r="CT375" s="108"/>
      <c r="CU375" s="108"/>
      <c r="CV375" s="108"/>
      <c r="CW375" s="108"/>
      <c r="CX375" s="108"/>
      <c r="CY375" s="108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</row>
    <row r="376" spans="1:253" s="36" customFormat="1" hidden="1" x14ac:dyDescent="0.25">
      <c r="A376" s="33"/>
      <c r="B376" s="210"/>
      <c r="C376" s="210"/>
      <c r="D376" s="210"/>
      <c r="E376" s="210"/>
      <c r="F376" s="210"/>
      <c r="G376" s="210"/>
      <c r="H376" s="210"/>
      <c r="I376" s="210"/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  <c r="AH376" s="210"/>
      <c r="AI376" s="63"/>
      <c r="AJ376" s="144" t="str">
        <f t="shared" si="46"/>
        <v>Riadok bude skrytý.</v>
      </c>
      <c r="AK376" s="145" t="s">
        <v>207</v>
      </c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51">
        <f t="shared" si="49"/>
        <v>0</v>
      </c>
      <c r="BF376" s="51"/>
      <c r="BG376" s="51"/>
      <c r="BH376" s="51">
        <f t="shared" si="47"/>
        <v>1</v>
      </c>
      <c r="BI376" s="51">
        <f t="shared" si="44"/>
        <v>0</v>
      </c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108"/>
      <c r="BY376" s="108"/>
      <c r="BZ376" s="108"/>
      <c r="CA376" s="113">
        <f>SI!BY376</f>
        <v>128</v>
      </c>
      <c r="CB376" s="113"/>
      <c r="CC376" s="113"/>
      <c r="CD376" s="113"/>
      <c r="CE376" s="113"/>
      <c r="CF376" s="113"/>
      <c r="CG376" s="113"/>
      <c r="CH376" s="140">
        <f>SI!BZ376</f>
        <v>0</v>
      </c>
      <c r="CI376" s="108"/>
      <c r="CJ376" s="108"/>
      <c r="CK376" s="108"/>
      <c r="CL376" s="108"/>
      <c r="CM376" s="108"/>
      <c r="CN376" s="108"/>
      <c r="CO376" s="108"/>
      <c r="CP376" s="108"/>
      <c r="CQ376" s="108"/>
      <c r="CR376" s="108"/>
      <c r="CS376" s="108"/>
      <c r="CT376" s="108"/>
      <c r="CU376" s="108"/>
      <c r="CV376" s="108"/>
      <c r="CW376" s="108"/>
      <c r="CX376" s="108"/>
      <c r="CY376" s="108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</row>
    <row r="377" spans="1:253" s="36" customFormat="1" hidden="1" x14ac:dyDescent="0.25">
      <c r="A377" s="33"/>
      <c r="B377" s="210"/>
      <c r="C377" s="210"/>
      <c r="D377" s="210"/>
      <c r="E377" s="210"/>
      <c r="F377" s="210"/>
      <c r="G377" s="210"/>
      <c r="H377" s="210"/>
      <c r="I377" s="210"/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  <c r="AH377" s="210"/>
      <c r="AI377" s="63"/>
      <c r="AJ377" s="144" t="str">
        <f t="shared" si="46"/>
        <v>Riadok bude skrytý.</v>
      </c>
      <c r="AK377" s="145" t="s">
        <v>207</v>
      </c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51">
        <f t="shared" si="49"/>
        <v>0</v>
      </c>
      <c r="BF377" s="51"/>
      <c r="BG377" s="51"/>
      <c r="BH377" s="51">
        <f t="shared" si="47"/>
        <v>1</v>
      </c>
      <c r="BI377" s="51">
        <f t="shared" si="44"/>
        <v>0</v>
      </c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108"/>
      <c r="BY377" s="108"/>
      <c r="BZ377" s="108"/>
      <c r="CA377" s="113">
        <f>SI!BY377</f>
        <v>869</v>
      </c>
      <c r="CB377" s="113"/>
      <c r="CC377" s="113"/>
      <c r="CD377" s="113"/>
      <c r="CE377" s="113"/>
      <c r="CF377" s="113"/>
      <c r="CG377" s="113"/>
      <c r="CH377" s="140">
        <f>SI!BZ377</f>
        <v>0</v>
      </c>
      <c r="CI377" s="108"/>
      <c r="CJ377" s="108"/>
      <c r="CK377" s="108"/>
      <c r="CL377" s="108"/>
      <c r="CM377" s="108"/>
      <c r="CN377" s="108"/>
      <c r="CO377" s="108"/>
      <c r="CP377" s="108"/>
      <c r="CQ377" s="108"/>
      <c r="CR377" s="108"/>
      <c r="CS377" s="108"/>
      <c r="CT377" s="108"/>
      <c r="CU377" s="108"/>
      <c r="CV377" s="108"/>
      <c r="CW377" s="108"/>
      <c r="CX377" s="108"/>
      <c r="CY377" s="108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</row>
    <row r="378" spans="1:253" s="36" customFormat="1" hidden="1" x14ac:dyDescent="0.25">
      <c r="A378" s="33"/>
      <c r="B378" s="210"/>
      <c r="C378" s="210"/>
      <c r="D378" s="210"/>
      <c r="E378" s="210"/>
      <c r="F378" s="210"/>
      <c r="G378" s="210"/>
      <c r="H378" s="210"/>
      <c r="I378" s="210"/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  <c r="AH378" s="210"/>
      <c r="AI378" s="63"/>
      <c r="AJ378" s="144" t="str">
        <f t="shared" si="46"/>
        <v>Riadok bude skrytý.</v>
      </c>
      <c r="AK378" s="145" t="s">
        <v>207</v>
      </c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51">
        <f t="shared" si="49"/>
        <v>0</v>
      </c>
      <c r="BF378" s="51"/>
      <c r="BG378" s="51"/>
      <c r="BH378" s="51">
        <f t="shared" si="47"/>
        <v>1</v>
      </c>
      <c r="BI378" s="51">
        <f t="shared" si="44"/>
        <v>0</v>
      </c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108"/>
      <c r="BY378" s="108"/>
      <c r="BZ378" s="108"/>
      <c r="CA378" s="113">
        <f>SI!BY378</f>
        <v>140</v>
      </c>
      <c r="CB378" s="113"/>
      <c r="CC378" s="113"/>
      <c r="CD378" s="113"/>
      <c r="CE378" s="113"/>
      <c r="CF378" s="113"/>
      <c r="CG378" s="113"/>
      <c r="CH378" s="140">
        <f>SI!BZ378</f>
        <v>0</v>
      </c>
      <c r="CI378" s="108"/>
      <c r="CJ378" s="108"/>
      <c r="CK378" s="108"/>
      <c r="CL378" s="108"/>
      <c r="CM378" s="108"/>
      <c r="CN378" s="108"/>
      <c r="CO378" s="108"/>
      <c r="CP378" s="108"/>
      <c r="CQ378" s="108"/>
      <c r="CR378" s="108"/>
      <c r="CS378" s="108"/>
      <c r="CT378" s="108"/>
      <c r="CU378" s="108"/>
      <c r="CV378" s="108"/>
      <c r="CW378" s="108"/>
      <c r="CX378" s="108"/>
      <c r="CY378" s="108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</row>
    <row r="379" spans="1:253" s="36" customFormat="1" hidden="1" x14ac:dyDescent="0.25">
      <c r="A379" s="33"/>
      <c r="B379" s="210"/>
      <c r="C379" s="210"/>
      <c r="D379" s="210"/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  <c r="AH379" s="210"/>
      <c r="AI379" s="63"/>
      <c r="AJ379" s="144" t="str">
        <f t="shared" si="46"/>
        <v>Riadok bude skrytý.</v>
      </c>
      <c r="AK379" s="145" t="s">
        <v>207</v>
      </c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51">
        <f t="shared" si="49"/>
        <v>0</v>
      </c>
      <c r="BF379" s="51"/>
      <c r="BG379" s="51"/>
      <c r="BH379" s="51">
        <f t="shared" si="47"/>
        <v>1</v>
      </c>
      <c r="BI379" s="51">
        <f t="shared" si="44"/>
        <v>0</v>
      </c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108"/>
      <c r="BY379" s="108"/>
      <c r="BZ379" s="108"/>
      <c r="CA379" s="113">
        <f>SI!BY379</f>
        <v>197</v>
      </c>
      <c r="CB379" s="113"/>
      <c r="CC379" s="113"/>
      <c r="CD379" s="113"/>
      <c r="CE379" s="113"/>
      <c r="CF379" s="113"/>
      <c r="CG379" s="113"/>
      <c r="CH379" s="140">
        <f>SI!BZ379</f>
        <v>0</v>
      </c>
      <c r="CI379" s="108"/>
      <c r="CJ379" s="108"/>
      <c r="CK379" s="108"/>
      <c r="CL379" s="108"/>
      <c r="CM379" s="108"/>
      <c r="CN379" s="108"/>
      <c r="CO379" s="108"/>
      <c r="CP379" s="108"/>
      <c r="CQ379" s="108"/>
      <c r="CR379" s="108"/>
      <c r="CS379" s="108"/>
      <c r="CT379" s="108"/>
      <c r="CU379" s="108"/>
      <c r="CV379" s="108"/>
      <c r="CW379" s="108"/>
      <c r="CX379" s="108"/>
      <c r="CY379" s="108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</row>
    <row r="380" spans="1:253" s="36" customFormat="1" hidden="1" x14ac:dyDescent="0.25">
      <c r="A380" s="33"/>
      <c r="B380" s="210"/>
      <c r="C380" s="210"/>
      <c r="D380" s="210"/>
      <c r="E380" s="210"/>
      <c r="F380" s="210"/>
      <c r="G380" s="210"/>
      <c r="H380" s="210"/>
      <c r="I380" s="210"/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  <c r="AH380" s="210"/>
      <c r="AI380" s="63"/>
      <c r="AJ380" s="144" t="str">
        <f t="shared" si="46"/>
        <v>Riadok bude skrytý.</v>
      </c>
      <c r="AK380" s="145" t="s">
        <v>207</v>
      </c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51">
        <f t="shared" si="49"/>
        <v>0</v>
      </c>
      <c r="BF380" s="51"/>
      <c r="BG380" s="51"/>
      <c r="BH380" s="51">
        <f t="shared" si="47"/>
        <v>1</v>
      </c>
      <c r="BI380" s="51">
        <f t="shared" si="44"/>
        <v>0</v>
      </c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108"/>
      <c r="BY380" s="108"/>
      <c r="BZ380" s="108"/>
      <c r="CA380" s="113">
        <f>SI!BY380</f>
        <v>164</v>
      </c>
      <c r="CB380" s="113"/>
      <c r="CC380" s="113"/>
      <c r="CD380" s="113"/>
      <c r="CE380" s="113"/>
      <c r="CF380" s="113"/>
      <c r="CG380" s="113"/>
      <c r="CH380" s="140">
        <f>SI!BZ380</f>
        <v>0</v>
      </c>
      <c r="CI380" s="108"/>
      <c r="CJ380" s="108"/>
      <c r="CK380" s="108"/>
      <c r="CL380" s="108"/>
      <c r="CM380" s="108"/>
      <c r="CN380" s="108"/>
      <c r="CO380" s="108"/>
      <c r="CP380" s="108"/>
      <c r="CQ380" s="108"/>
      <c r="CR380" s="108"/>
      <c r="CS380" s="108"/>
      <c r="CT380" s="108"/>
      <c r="CU380" s="108"/>
      <c r="CV380" s="108"/>
      <c r="CW380" s="108"/>
      <c r="CX380" s="108"/>
      <c r="CY380" s="108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</row>
    <row r="381" spans="1:253" s="36" customFormat="1" hidden="1" x14ac:dyDescent="0.25">
      <c r="A381" s="33"/>
      <c r="B381" s="210"/>
      <c r="C381" s="210"/>
      <c r="D381" s="210"/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  <c r="AH381" s="210"/>
      <c r="AI381" s="63"/>
      <c r="AJ381" s="144" t="str">
        <f t="shared" si="46"/>
        <v>Riadok bude skrytý.</v>
      </c>
      <c r="AK381" s="145" t="s">
        <v>207</v>
      </c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51">
        <f t="shared" si="49"/>
        <v>0</v>
      </c>
      <c r="BF381" s="51"/>
      <c r="BG381" s="51"/>
      <c r="BH381" s="51">
        <f t="shared" si="47"/>
        <v>1</v>
      </c>
      <c r="BI381" s="51">
        <f t="shared" si="44"/>
        <v>0</v>
      </c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108"/>
      <c r="BY381" s="108"/>
      <c r="BZ381" s="108"/>
      <c r="CA381" s="113">
        <f>SI!BY381</f>
        <v>764</v>
      </c>
      <c r="CB381" s="113"/>
      <c r="CC381" s="113"/>
      <c r="CD381" s="113"/>
      <c r="CE381" s="113"/>
      <c r="CF381" s="113"/>
      <c r="CG381" s="113"/>
      <c r="CH381" s="140">
        <f>SI!BZ381</f>
        <v>0</v>
      </c>
      <c r="CI381" s="108"/>
      <c r="CJ381" s="108"/>
      <c r="CK381" s="108"/>
      <c r="CL381" s="108"/>
      <c r="CM381" s="108"/>
      <c r="CN381" s="108"/>
      <c r="CO381" s="108"/>
      <c r="CP381" s="108"/>
      <c r="CQ381" s="108"/>
      <c r="CR381" s="108"/>
      <c r="CS381" s="108"/>
      <c r="CT381" s="108"/>
      <c r="CU381" s="108"/>
      <c r="CV381" s="108"/>
      <c r="CW381" s="108"/>
      <c r="CX381" s="108"/>
      <c r="CY381" s="108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</row>
    <row r="382" spans="1:253" s="36" customFormat="1" hidden="1" x14ac:dyDescent="0.25">
      <c r="A382" s="33"/>
      <c r="B382" s="210"/>
      <c r="C382" s="210"/>
      <c r="D382" s="210"/>
      <c r="E382" s="210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  <c r="AH382" s="210"/>
      <c r="AI382" s="63"/>
      <c r="AJ382" s="144" t="str">
        <f t="shared" si="46"/>
        <v>Riadok bude skrytý.</v>
      </c>
      <c r="AK382" s="145" t="s">
        <v>207</v>
      </c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51">
        <f t="shared" si="49"/>
        <v>0</v>
      </c>
      <c r="BF382" s="51"/>
      <c r="BG382" s="51"/>
      <c r="BH382" s="51">
        <f t="shared" si="47"/>
        <v>1</v>
      </c>
      <c r="BI382" s="51">
        <f t="shared" si="44"/>
        <v>0</v>
      </c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108"/>
      <c r="BY382" s="108"/>
      <c r="BZ382" s="108"/>
      <c r="CA382" s="113">
        <f>SI!BY382</f>
        <v>133</v>
      </c>
      <c r="CB382" s="113"/>
      <c r="CC382" s="113"/>
      <c r="CD382" s="113"/>
      <c r="CE382" s="113"/>
      <c r="CF382" s="113"/>
      <c r="CG382" s="113"/>
      <c r="CH382" s="140">
        <f>SI!BZ382</f>
        <v>0</v>
      </c>
      <c r="CI382" s="108"/>
      <c r="CJ382" s="108"/>
      <c r="CK382" s="108"/>
      <c r="CL382" s="108"/>
      <c r="CM382" s="108"/>
      <c r="CN382" s="108"/>
      <c r="CO382" s="108"/>
      <c r="CP382" s="108"/>
      <c r="CQ382" s="108"/>
      <c r="CR382" s="108"/>
      <c r="CS382" s="108"/>
      <c r="CT382" s="108"/>
      <c r="CU382" s="108"/>
      <c r="CV382" s="108"/>
      <c r="CW382" s="108"/>
      <c r="CX382" s="108"/>
      <c r="CY382" s="108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</row>
    <row r="383" spans="1:253" s="36" customFormat="1" hidden="1" x14ac:dyDescent="0.25">
      <c r="A383" s="33"/>
      <c r="B383" s="210"/>
      <c r="C383" s="210"/>
      <c r="D383" s="210"/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  <c r="AH383" s="210"/>
      <c r="AI383" s="63"/>
      <c r="AJ383" s="144" t="str">
        <f t="shared" si="46"/>
        <v>Riadok bude skrytý.</v>
      </c>
      <c r="AK383" s="145" t="s">
        <v>207</v>
      </c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51">
        <f t="shared" si="49"/>
        <v>0</v>
      </c>
      <c r="BF383" s="51"/>
      <c r="BG383" s="51"/>
      <c r="BH383" s="51">
        <f t="shared" si="47"/>
        <v>1</v>
      </c>
      <c r="BI383" s="51">
        <f t="shared" ref="BI383:BI446" si="50">+IF(BE383+BF383+BG383=0,0,IF(BH383=0,0,1))</f>
        <v>0</v>
      </c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108"/>
      <c r="BY383" s="108"/>
      <c r="BZ383" s="108"/>
      <c r="CA383" s="113">
        <f>SI!BY383</f>
        <v>990</v>
      </c>
      <c r="CB383" s="113"/>
      <c r="CC383" s="113"/>
      <c r="CD383" s="113"/>
      <c r="CE383" s="113"/>
      <c r="CF383" s="113"/>
      <c r="CG383" s="113"/>
      <c r="CH383" s="140">
        <f>SI!BZ383</f>
        <v>0</v>
      </c>
      <c r="CI383" s="108"/>
      <c r="CJ383" s="108"/>
      <c r="CK383" s="108"/>
      <c r="CL383" s="108"/>
      <c r="CM383" s="108"/>
      <c r="CN383" s="108"/>
      <c r="CO383" s="108"/>
      <c r="CP383" s="108"/>
      <c r="CQ383" s="108"/>
      <c r="CR383" s="108"/>
      <c r="CS383" s="108"/>
      <c r="CT383" s="108"/>
      <c r="CU383" s="108"/>
      <c r="CV383" s="108"/>
      <c r="CW383" s="108"/>
      <c r="CX383" s="108"/>
      <c r="CY383" s="108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</row>
    <row r="384" spans="1:253" s="36" customFormat="1" hidden="1" x14ac:dyDescent="0.25">
      <c r="A384" s="33"/>
      <c r="B384" s="210"/>
      <c r="C384" s="210"/>
      <c r="D384" s="210"/>
      <c r="E384" s="210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63"/>
      <c r="AJ384" s="144" t="str">
        <f t="shared" si="46"/>
        <v>Riadok bude skrytý.</v>
      </c>
      <c r="AK384" s="145" t="s">
        <v>207</v>
      </c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51">
        <f t="shared" si="49"/>
        <v>0</v>
      </c>
      <c r="BF384" s="51"/>
      <c r="BG384" s="51"/>
      <c r="BH384" s="51">
        <f t="shared" si="47"/>
        <v>1</v>
      </c>
      <c r="BI384" s="51">
        <f t="shared" si="50"/>
        <v>0</v>
      </c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108"/>
      <c r="BY384" s="108"/>
      <c r="BZ384" s="108"/>
      <c r="CA384" s="113">
        <f>SI!BY384</f>
        <v>121</v>
      </c>
      <c r="CB384" s="113"/>
      <c r="CC384" s="113"/>
      <c r="CD384" s="113"/>
      <c r="CE384" s="113"/>
      <c r="CF384" s="113"/>
      <c r="CG384" s="113"/>
      <c r="CH384" s="140">
        <f>SI!BZ384</f>
        <v>0</v>
      </c>
      <c r="CI384" s="108"/>
      <c r="CJ384" s="108"/>
      <c r="CK384" s="108"/>
      <c r="CL384" s="108"/>
      <c r="CM384" s="108"/>
      <c r="CN384" s="108"/>
      <c r="CO384" s="108"/>
      <c r="CP384" s="108"/>
      <c r="CQ384" s="108"/>
      <c r="CR384" s="108"/>
      <c r="CS384" s="108"/>
      <c r="CT384" s="108"/>
      <c r="CU384" s="108"/>
      <c r="CV384" s="108"/>
      <c r="CW384" s="108"/>
      <c r="CX384" s="108"/>
      <c r="CY384" s="108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</row>
    <row r="385" spans="1:253" s="36" customFormat="1" hidden="1" x14ac:dyDescent="0.25">
      <c r="A385" s="33"/>
      <c r="B385" s="210"/>
      <c r="C385" s="210"/>
      <c r="D385" s="210"/>
      <c r="E385" s="210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63"/>
      <c r="AJ385" s="144" t="str">
        <f t="shared" si="46"/>
        <v>Riadok bude skrytý.</v>
      </c>
      <c r="AK385" s="145" t="s">
        <v>207</v>
      </c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51">
        <f t="shared" si="49"/>
        <v>0</v>
      </c>
      <c r="BF385" s="51"/>
      <c r="BG385" s="51"/>
      <c r="BH385" s="51">
        <f t="shared" si="47"/>
        <v>1</v>
      </c>
      <c r="BI385" s="51">
        <f t="shared" si="50"/>
        <v>0</v>
      </c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108"/>
      <c r="BY385" s="108"/>
      <c r="BZ385" s="108"/>
      <c r="CA385" s="113">
        <f>SI!BY385</f>
        <v>441</v>
      </c>
      <c r="CB385" s="113"/>
      <c r="CC385" s="113"/>
      <c r="CD385" s="113"/>
      <c r="CE385" s="113"/>
      <c r="CF385" s="113"/>
      <c r="CG385" s="113"/>
      <c r="CH385" s="140">
        <f>SI!BZ385</f>
        <v>0</v>
      </c>
      <c r="CI385" s="108"/>
      <c r="CJ385" s="108"/>
      <c r="CK385" s="108"/>
      <c r="CL385" s="108"/>
      <c r="CM385" s="108"/>
      <c r="CN385" s="108"/>
      <c r="CO385" s="108"/>
      <c r="CP385" s="108"/>
      <c r="CQ385" s="108"/>
      <c r="CR385" s="108"/>
      <c r="CS385" s="108"/>
      <c r="CT385" s="108"/>
      <c r="CU385" s="108"/>
      <c r="CV385" s="108"/>
      <c r="CW385" s="108"/>
      <c r="CX385" s="108"/>
      <c r="CY385" s="108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</row>
    <row r="386" spans="1:253" x14ac:dyDescent="0.25">
      <c r="A386" s="33"/>
      <c r="AI386" s="60"/>
      <c r="AJ386" s="144" t="str">
        <f t="shared" si="46"/>
        <v>Riadok bude vidieť.</v>
      </c>
      <c r="AK386" s="145" t="s">
        <v>207</v>
      </c>
      <c r="BE386" s="86">
        <v>1</v>
      </c>
      <c r="BH386" s="51">
        <f t="shared" si="47"/>
        <v>1</v>
      </c>
      <c r="BI386" s="51">
        <f t="shared" si="50"/>
        <v>1</v>
      </c>
      <c r="CA386" s="113">
        <f>SI!BY386</f>
        <v>157</v>
      </c>
      <c r="CH386" s="140">
        <f>SI!BZ386</f>
        <v>0</v>
      </c>
    </row>
    <row r="387" spans="1:253" x14ac:dyDescent="0.25">
      <c r="A387" s="33"/>
      <c r="B387" t="s">
        <v>217</v>
      </c>
      <c r="C387" s="461" t="s">
        <v>281</v>
      </c>
      <c r="D387" s="461"/>
      <c r="E387" s="461"/>
      <c r="F387" s="461"/>
      <c r="G387" s="461"/>
      <c r="H387" s="461"/>
      <c r="I387" s="461"/>
      <c r="J387" s="461"/>
      <c r="K387" s="461"/>
      <c r="L387" s="461"/>
      <c r="M387" s="461"/>
      <c r="N387" s="461"/>
      <c r="O387" s="461"/>
      <c r="P387" s="461"/>
      <c r="Q387" s="461"/>
      <c r="R387" s="461"/>
      <c r="S387" s="461"/>
      <c r="T387" s="461"/>
      <c r="U387" s="461"/>
      <c r="V387" s="461"/>
      <c r="W387" s="461"/>
      <c r="X387" s="461"/>
      <c r="Y387" s="461"/>
      <c r="Z387" s="461"/>
      <c r="AA387" s="461"/>
      <c r="AB387" s="461"/>
      <c r="AC387" s="461"/>
      <c r="AD387" s="461"/>
      <c r="AE387" s="461"/>
      <c r="AF387" s="461"/>
      <c r="AG387" s="461"/>
      <c r="AH387" s="461"/>
      <c r="AI387" s="62" t="s">
        <v>168</v>
      </c>
      <c r="AJ387" s="144" t="str">
        <f t="shared" si="46"/>
        <v>Riadok bude vidieť.</v>
      </c>
      <c r="AK387" s="145" t="s">
        <v>207</v>
      </c>
      <c r="BE387" s="86">
        <v>1</v>
      </c>
      <c r="BH387" s="51">
        <f t="shared" si="47"/>
        <v>1</v>
      </c>
      <c r="BI387" s="51">
        <f t="shared" si="50"/>
        <v>1</v>
      </c>
      <c r="CA387" s="113">
        <f>SI!BY387</f>
        <v>43</v>
      </c>
      <c r="CH387" s="140">
        <f>SI!BZ387</f>
        <v>0</v>
      </c>
    </row>
    <row r="388" spans="1:253" s="36" customFormat="1" x14ac:dyDescent="0.25">
      <c r="A388" s="33"/>
      <c r="B388" s="210" t="s">
        <v>42</v>
      </c>
      <c r="C388" s="210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63"/>
      <c r="AJ388" s="144" t="str">
        <f t="shared" si="46"/>
        <v>Riadok bude vidieť.</v>
      </c>
      <c r="AK388" s="145" t="s">
        <v>207</v>
      </c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51">
        <f t="shared" ref="BE388:BE407" si="51">+IF(B388="",0,1)</f>
        <v>1</v>
      </c>
      <c r="BF388" s="51"/>
      <c r="BG388" s="51"/>
      <c r="BH388" s="51">
        <f t="shared" si="47"/>
        <v>1</v>
      </c>
      <c r="BI388" s="51">
        <f t="shared" si="50"/>
        <v>1</v>
      </c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108"/>
      <c r="BY388" s="108"/>
      <c r="BZ388" s="108"/>
      <c r="CA388" s="113">
        <f>SI!BY388</f>
        <v>164</v>
      </c>
      <c r="CB388" s="113"/>
      <c r="CC388" s="113"/>
      <c r="CD388" s="113"/>
      <c r="CE388" s="113"/>
      <c r="CF388" s="113"/>
      <c r="CG388" s="113"/>
      <c r="CH388" s="140">
        <f>SI!BZ388</f>
        <v>0</v>
      </c>
      <c r="CI388" s="108"/>
      <c r="CJ388" s="108"/>
      <c r="CK388" s="108"/>
      <c r="CL388" s="108"/>
      <c r="CM388" s="108"/>
      <c r="CN388" s="108"/>
      <c r="CO388" s="108"/>
      <c r="CP388" s="108"/>
      <c r="CQ388" s="108"/>
      <c r="CR388" s="108"/>
      <c r="CS388" s="108"/>
      <c r="CT388" s="108"/>
      <c r="CU388" s="108"/>
      <c r="CV388" s="108"/>
      <c r="CW388" s="108"/>
      <c r="CX388" s="108"/>
      <c r="CY388" s="108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</row>
    <row r="389" spans="1:253" s="36" customFormat="1" x14ac:dyDescent="0.25">
      <c r="A389" s="33"/>
      <c r="B389" s="210" t="s">
        <v>43</v>
      </c>
      <c r="C389" s="210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  <c r="AH389" s="210"/>
      <c r="AI389" s="63"/>
      <c r="AJ389" s="144" t="str">
        <f t="shared" si="46"/>
        <v>Riadok bude vidieť.</v>
      </c>
      <c r="AK389" s="145" t="s">
        <v>207</v>
      </c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51">
        <f t="shared" si="51"/>
        <v>1</v>
      </c>
      <c r="BF389" s="51"/>
      <c r="BG389" s="51"/>
      <c r="BH389" s="51">
        <f t="shared" si="47"/>
        <v>1</v>
      </c>
      <c r="BI389" s="51">
        <f t="shared" si="50"/>
        <v>1</v>
      </c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108"/>
      <c r="BY389" s="108"/>
      <c r="BZ389" s="108"/>
      <c r="CA389" s="113">
        <f>SI!BY389</f>
        <v>935</v>
      </c>
      <c r="CB389" s="113"/>
      <c r="CC389" s="113"/>
      <c r="CD389" s="113"/>
      <c r="CE389" s="113"/>
      <c r="CF389" s="113"/>
      <c r="CG389" s="113"/>
      <c r="CH389" s="140">
        <f>SI!BZ389</f>
        <v>0</v>
      </c>
      <c r="CI389" s="108"/>
      <c r="CJ389" s="108"/>
      <c r="CK389" s="108"/>
      <c r="CL389" s="108"/>
      <c r="CM389" s="108"/>
      <c r="CN389" s="108"/>
      <c r="CO389" s="108"/>
      <c r="CP389" s="108"/>
      <c r="CQ389" s="108"/>
      <c r="CR389" s="108"/>
      <c r="CS389" s="108"/>
      <c r="CT389" s="108"/>
      <c r="CU389" s="108"/>
      <c r="CV389" s="108"/>
      <c r="CW389" s="108"/>
      <c r="CX389" s="108"/>
      <c r="CY389" s="108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</row>
    <row r="390" spans="1:253" s="36" customFormat="1" hidden="1" x14ac:dyDescent="0.25">
      <c r="A390" s="33"/>
      <c r="B390" s="210"/>
      <c r="C390" s="210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  <c r="AH390" s="210"/>
      <c r="AI390" s="63"/>
      <c r="AJ390" s="144" t="str">
        <f t="shared" si="46"/>
        <v>Riadok bude skrytý.</v>
      </c>
      <c r="AK390" s="145" t="s">
        <v>207</v>
      </c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51">
        <f t="shared" si="51"/>
        <v>0</v>
      </c>
      <c r="BF390" s="51"/>
      <c r="BG390" s="51"/>
      <c r="BH390" s="51">
        <f t="shared" si="47"/>
        <v>1</v>
      </c>
      <c r="BI390" s="51">
        <f t="shared" si="50"/>
        <v>0</v>
      </c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108"/>
      <c r="BY390" s="108"/>
      <c r="BZ390" s="108"/>
      <c r="CA390" s="113">
        <f>SI!BY390</f>
        <v>160</v>
      </c>
      <c r="CB390" s="113"/>
      <c r="CC390" s="113"/>
      <c r="CD390" s="113"/>
      <c r="CE390" s="113"/>
      <c r="CF390" s="113"/>
      <c r="CG390" s="113"/>
      <c r="CH390" s="140">
        <f>SI!BZ390</f>
        <v>0</v>
      </c>
      <c r="CI390" s="108"/>
      <c r="CJ390" s="108"/>
      <c r="CK390" s="108"/>
      <c r="CL390" s="108"/>
      <c r="CM390" s="108"/>
      <c r="CN390" s="108"/>
      <c r="CO390" s="108"/>
      <c r="CP390" s="108"/>
      <c r="CQ390" s="108"/>
      <c r="CR390" s="108"/>
      <c r="CS390" s="108"/>
      <c r="CT390" s="108"/>
      <c r="CU390" s="108"/>
      <c r="CV390" s="108"/>
      <c r="CW390" s="108"/>
      <c r="CX390" s="108"/>
      <c r="CY390" s="108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</row>
    <row r="391" spans="1:253" s="36" customFormat="1" hidden="1" x14ac:dyDescent="0.25">
      <c r="A391" s="33"/>
      <c r="B391" s="210"/>
      <c r="C391" s="210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  <c r="AH391" s="210"/>
      <c r="AI391" s="63"/>
      <c r="AJ391" s="144" t="str">
        <f t="shared" si="46"/>
        <v>Riadok bude skrytý.</v>
      </c>
      <c r="AK391" s="145" t="s">
        <v>207</v>
      </c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51">
        <f t="shared" si="51"/>
        <v>0</v>
      </c>
      <c r="BF391" s="51"/>
      <c r="BG391" s="51"/>
      <c r="BH391" s="51">
        <f t="shared" si="47"/>
        <v>1</v>
      </c>
      <c r="BI391" s="51">
        <f t="shared" si="50"/>
        <v>0</v>
      </c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108"/>
      <c r="BY391" s="108"/>
      <c r="BZ391" s="108"/>
      <c r="CA391" s="113">
        <f>SI!BY391</f>
        <v>7</v>
      </c>
      <c r="CB391" s="113"/>
      <c r="CC391" s="113"/>
      <c r="CD391" s="113"/>
      <c r="CE391" s="113"/>
      <c r="CF391" s="113"/>
      <c r="CG391" s="113"/>
      <c r="CH391" s="140">
        <f>SI!BZ391</f>
        <v>0</v>
      </c>
      <c r="CI391" s="108"/>
      <c r="CJ391" s="108"/>
      <c r="CK391" s="108"/>
      <c r="CL391" s="108"/>
      <c r="CM391" s="108"/>
      <c r="CN391" s="108"/>
      <c r="CO391" s="108"/>
      <c r="CP391" s="108"/>
      <c r="CQ391" s="108"/>
      <c r="CR391" s="108"/>
      <c r="CS391" s="108"/>
      <c r="CT391" s="108"/>
      <c r="CU391" s="108"/>
      <c r="CV391" s="108"/>
      <c r="CW391" s="108"/>
      <c r="CX391" s="108"/>
      <c r="CY391" s="108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</row>
    <row r="392" spans="1:253" s="36" customFormat="1" hidden="1" x14ac:dyDescent="0.25">
      <c r="A392" s="33"/>
      <c r="B392" s="210"/>
      <c r="C392" s="210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  <c r="AH392" s="210"/>
      <c r="AI392" s="63"/>
      <c r="AJ392" s="144" t="str">
        <f t="shared" si="46"/>
        <v>Riadok bude skrytý.</v>
      </c>
      <c r="AK392" s="145" t="s">
        <v>207</v>
      </c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51">
        <f t="shared" si="51"/>
        <v>0</v>
      </c>
      <c r="BF392" s="51"/>
      <c r="BG392" s="51"/>
      <c r="BH392" s="51">
        <f t="shared" si="47"/>
        <v>1</v>
      </c>
      <c r="BI392" s="51">
        <f t="shared" si="50"/>
        <v>0</v>
      </c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108"/>
      <c r="BY392" s="108"/>
      <c r="BZ392" s="108"/>
      <c r="CA392" s="113">
        <f>SI!BY392</f>
        <v>201</v>
      </c>
      <c r="CB392" s="113"/>
      <c r="CC392" s="113"/>
      <c r="CD392" s="113"/>
      <c r="CE392" s="113"/>
      <c r="CF392" s="113"/>
      <c r="CG392" s="113"/>
      <c r="CH392" s="140">
        <f>SI!BZ392</f>
        <v>0</v>
      </c>
      <c r="CI392" s="108"/>
      <c r="CJ392" s="108"/>
      <c r="CK392" s="108"/>
      <c r="CL392" s="108"/>
      <c r="CM392" s="108"/>
      <c r="CN392" s="108"/>
      <c r="CO392" s="108"/>
      <c r="CP392" s="108"/>
      <c r="CQ392" s="108"/>
      <c r="CR392" s="108"/>
      <c r="CS392" s="108"/>
      <c r="CT392" s="108"/>
      <c r="CU392" s="108"/>
      <c r="CV392" s="108"/>
      <c r="CW392" s="108"/>
      <c r="CX392" s="108"/>
      <c r="CY392" s="108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</row>
    <row r="393" spans="1:253" s="36" customFormat="1" hidden="1" x14ac:dyDescent="0.25">
      <c r="A393" s="33"/>
      <c r="B393" s="210"/>
      <c r="C393" s="210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  <c r="AH393" s="210"/>
      <c r="AI393" s="63"/>
      <c r="AJ393" s="144" t="str">
        <f t="shared" si="46"/>
        <v>Riadok bude skrytý.</v>
      </c>
      <c r="AK393" s="145" t="s">
        <v>207</v>
      </c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51">
        <f t="shared" si="51"/>
        <v>0</v>
      </c>
      <c r="BF393" s="51"/>
      <c r="BG393" s="51"/>
      <c r="BH393" s="51">
        <f t="shared" si="47"/>
        <v>1</v>
      </c>
      <c r="BI393" s="51">
        <f t="shared" si="50"/>
        <v>0</v>
      </c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108"/>
      <c r="BY393" s="108"/>
      <c r="BZ393" s="108"/>
      <c r="CA393" s="113">
        <f>SI!BY393</f>
        <v>166</v>
      </c>
      <c r="CB393" s="113"/>
      <c r="CC393" s="113"/>
      <c r="CD393" s="113"/>
      <c r="CE393" s="113"/>
      <c r="CF393" s="113"/>
      <c r="CG393" s="113"/>
      <c r="CH393" s="140">
        <f>SI!BZ393</f>
        <v>0</v>
      </c>
      <c r="CI393" s="108"/>
      <c r="CJ393" s="108"/>
      <c r="CK393" s="108"/>
      <c r="CL393" s="108"/>
      <c r="CM393" s="108"/>
      <c r="CN393" s="108"/>
      <c r="CO393" s="108"/>
      <c r="CP393" s="108"/>
      <c r="CQ393" s="108"/>
      <c r="CR393" s="108"/>
      <c r="CS393" s="108"/>
      <c r="CT393" s="108"/>
      <c r="CU393" s="108"/>
      <c r="CV393" s="108"/>
      <c r="CW393" s="108"/>
      <c r="CX393" s="108"/>
      <c r="CY393" s="108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</row>
    <row r="394" spans="1:253" s="36" customFormat="1" hidden="1" x14ac:dyDescent="0.25">
      <c r="A394" s="33"/>
      <c r="B394" s="210"/>
      <c r="C394" s="210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  <c r="AH394" s="210"/>
      <c r="AI394" s="63"/>
      <c r="AJ394" s="144" t="str">
        <f t="shared" si="46"/>
        <v>Riadok bude skrytý.</v>
      </c>
      <c r="AK394" s="145" t="s">
        <v>207</v>
      </c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51">
        <f t="shared" si="51"/>
        <v>0</v>
      </c>
      <c r="BF394" s="51"/>
      <c r="BG394" s="51"/>
      <c r="BH394" s="51">
        <f t="shared" si="47"/>
        <v>1</v>
      </c>
      <c r="BI394" s="51">
        <f t="shared" si="50"/>
        <v>0</v>
      </c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108"/>
      <c r="BY394" s="108"/>
      <c r="BZ394" s="108"/>
      <c r="CA394" s="113">
        <f>SI!BY394</f>
        <v>426</v>
      </c>
      <c r="CB394" s="113"/>
      <c r="CC394" s="113"/>
      <c r="CD394" s="113"/>
      <c r="CE394" s="113"/>
      <c r="CF394" s="113"/>
      <c r="CG394" s="113"/>
      <c r="CH394" s="140">
        <f>SI!BZ394</f>
        <v>0</v>
      </c>
      <c r="CI394" s="108"/>
      <c r="CJ394" s="108"/>
      <c r="CK394" s="108"/>
      <c r="CL394" s="108"/>
      <c r="CM394" s="108"/>
      <c r="CN394" s="108"/>
      <c r="CO394" s="108"/>
      <c r="CP394" s="108"/>
      <c r="CQ394" s="108"/>
      <c r="CR394" s="108"/>
      <c r="CS394" s="108"/>
      <c r="CT394" s="108"/>
      <c r="CU394" s="108"/>
      <c r="CV394" s="108"/>
      <c r="CW394" s="108"/>
      <c r="CX394" s="108"/>
      <c r="CY394" s="108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</row>
    <row r="395" spans="1:253" s="36" customFormat="1" hidden="1" x14ac:dyDescent="0.25">
      <c r="A395" s="33"/>
      <c r="B395" s="210"/>
      <c r="C395" s="210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  <c r="AH395" s="210"/>
      <c r="AI395" s="63"/>
      <c r="AJ395" s="144" t="str">
        <f t="shared" si="46"/>
        <v>Riadok bude skrytý.</v>
      </c>
      <c r="AK395" s="145" t="s">
        <v>207</v>
      </c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51">
        <f t="shared" si="51"/>
        <v>0</v>
      </c>
      <c r="BF395" s="51"/>
      <c r="BG395" s="51"/>
      <c r="BH395" s="51">
        <f t="shared" si="47"/>
        <v>1</v>
      </c>
      <c r="BI395" s="51">
        <f t="shared" si="50"/>
        <v>0</v>
      </c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108"/>
      <c r="BY395" s="108"/>
      <c r="BZ395" s="108"/>
      <c r="CA395" s="113">
        <f>SI!BY395</f>
        <v>202</v>
      </c>
      <c r="CB395" s="113"/>
      <c r="CC395" s="113"/>
      <c r="CD395" s="113"/>
      <c r="CE395" s="113"/>
      <c r="CF395" s="113"/>
      <c r="CG395" s="113"/>
      <c r="CH395" s="140">
        <f>SI!BZ395</f>
        <v>0</v>
      </c>
      <c r="CI395" s="108"/>
      <c r="CJ395" s="108"/>
      <c r="CK395" s="108"/>
      <c r="CL395" s="108"/>
      <c r="CM395" s="108"/>
      <c r="CN395" s="108"/>
      <c r="CO395" s="108"/>
      <c r="CP395" s="108"/>
      <c r="CQ395" s="108"/>
      <c r="CR395" s="108"/>
      <c r="CS395" s="108"/>
      <c r="CT395" s="108"/>
      <c r="CU395" s="108"/>
      <c r="CV395" s="108"/>
      <c r="CW395" s="108"/>
      <c r="CX395" s="108"/>
      <c r="CY395" s="108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</row>
    <row r="396" spans="1:253" s="36" customFormat="1" hidden="1" x14ac:dyDescent="0.25">
      <c r="A396" s="33"/>
      <c r="B396" s="210"/>
      <c r="C396" s="210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  <c r="AH396" s="210"/>
      <c r="AI396" s="63"/>
      <c r="AJ396" s="144" t="str">
        <f t="shared" si="46"/>
        <v>Riadok bude skrytý.</v>
      </c>
      <c r="AK396" s="145" t="s">
        <v>207</v>
      </c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51">
        <f t="shared" si="51"/>
        <v>0</v>
      </c>
      <c r="BF396" s="51"/>
      <c r="BG396" s="51"/>
      <c r="BH396" s="51">
        <f t="shared" si="47"/>
        <v>1</v>
      </c>
      <c r="BI396" s="51">
        <f t="shared" si="50"/>
        <v>0</v>
      </c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108"/>
      <c r="BY396" s="108"/>
      <c r="BZ396" s="108"/>
      <c r="CA396" s="113">
        <f>SI!BY396</f>
        <v>1045</v>
      </c>
      <c r="CB396" s="113"/>
      <c r="CC396" s="113"/>
      <c r="CD396" s="113"/>
      <c r="CE396" s="113"/>
      <c r="CF396" s="113"/>
      <c r="CG396" s="113"/>
      <c r="CH396" s="140">
        <f>SI!BZ396</f>
        <v>0</v>
      </c>
      <c r="CI396" s="108"/>
      <c r="CJ396" s="108"/>
      <c r="CK396" s="108"/>
      <c r="CL396" s="108"/>
      <c r="CM396" s="108"/>
      <c r="CN396" s="108"/>
      <c r="CO396" s="108"/>
      <c r="CP396" s="108"/>
      <c r="CQ396" s="108"/>
      <c r="CR396" s="108"/>
      <c r="CS396" s="108"/>
      <c r="CT396" s="108"/>
      <c r="CU396" s="108"/>
      <c r="CV396" s="108"/>
      <c r="CW396" s="108"/>
      <c r="CX396" s="108"/>
      <c r="CY396" s="108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</row>
    <row r="397" spans="1:253" s="36" customFormat="1" hidden="1" x14ac:dyDescent="0.25">
      <c r="A397" s="33"/>
      <c r="B397" s="210"/>
      <c r="C397" s="210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  <c r="AH397" s="210"/>
      <c r="AI397" s="63"/>
      <c r="AJ397" s="144" t="str">
        <f t="shared" si="46"/>
        <v>Riadok bude skrytý.</v>
      </c>
      <c r="AK397" s="145" t="s">
        <v>207</v>
      </c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51">
        <f t="shared" si="51"/>
        <v>0</v>
      </c>
      <c r="BF397" s="51"/>
      <c r="BG397" s="51"/>
      <c r="BH397" s="51">
        <f t="shared" si="47"/>
        <v>1</v>
      </c>
      <c r="BI397" s="51">
        <f t="shared" si="50"/>
        <v>0</v>
      </c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108"/>
      <c r="BY397" s="108"/>
      <c r="BZ397" s="108"/>
      <c r="CA397" s="113">
        <f>SI!BY397</f>
        <v>148</v>
      </c>
      <c r="CB397" s="113"/>
      <c r="CC397" s="113"/>
      <c r="CD397" s="113"/>
      <c r="CE397" s="113"/>
      <c r="CF397" s="113"/>
      <c r="CG397" s="113"/>
      <c r="CH397" s="140">
        <f>SI!BZ397</f>
        <v>0</v>
      </c>
      <c r="CI397" s="108"/>
      <c r="CJ397" s="108"/>
      <c r="CK397" s="108"/>
      <c r="CL397" s="108"/>
      <c r="CM397" s="108"/>
      <c r="CN397" s="108"/>
      <c r="CO397" s="108"/>
      <c r="CP397" s="108"/>
      <c r="CQ397" s="108"/>
      <c r="CR397" s="108"/>
      <c r="CS397" s="108"/>
      <c r="CT397" s="108"/>
      <c r="CU397" s="108"/>
      <c r="CV397" s="108"/>
      <c r="CW397" s="108"/>
      <c r="CX397" s="108"/>
      <c r="CY397" s="108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</row>
    <row r="398" spans="1:253" s="36" customFormat="1" hidden="1" x14ac:dyDescent="0.25">
      <c r="A398" s="33"/>
      <c r="B398" s="210"/>
      <c r="C398" s="210"/>
      <c r="D398" s="210"/>
      <c r="E398" s="210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  <c r="AH398" s="210"/>
      <c r="AI398" s="63"/>
      <c r="AJ398" s="144" t="str">
        <f t="shared" si="46"/>
        <v>Riadok bude skrytý.</v>
      </c>
      <c r="AK398" s="145" t="s">
        <v>207</v>
      </c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51">
        <f t="shared" si="51"/>
        <v>0</v>
      </c>
      <c r="BF398" s="51"/>
      <c r="BG398" s="51"/>
      <c r="BH398" s="51">
        <f t="shared" si="47"/>
        <v>1</v>
      </c>
      <c r="BI398" s="51">
        <f t="shared" si="50"/>
        <v>0</v>
      </c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108"/>
      <c r="BY398" s="108"/>
      <c r="BZ398" s="108"/>
      <c r="CA398" s="113">
        <f>SI!BY398</f>
        <v>466</v>
      </c>
      <c r="CB398" s="113"/>
      <c r="CC398" s="113"/>
      <c r="CD398" s="113"/>
      <c r="CE398" s="113"/>
      <c r="CF398" s="113"/>
      <c r="CG398" s="113"/>
      <c r="CH398" s="140">
        <f>SI!BZ398</f>
        <v>0</v>
      </c>
      <c r="CI398" s="108"/>
      <c r="CJ398" s="108"/>
      <c r="CK398" s="108"/>
      <c r="CL398" s="108"/>
      <c r="CM398" s="108"/>
      <c r="CN398" s="108"/>
      <c r="CO398" s="108"/>
      <c r="CP398" s="108"/>
      <c r="CQ398" s="108"/>
      <c r="CR398" s="108"/>
      <c r="CS398" s="108"/>
      <c r="CT398" s="108"/>
      <c r="CU398" s="108"/>
      <c r="CV398" s="108"/>
      <c r="CW398" s="108"/>
      <c r="CX398" s="108"/>
      <c r="CY398" s="108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</row>
    <row r="399" spans="1:253" s="36" customFormat="1" hidden="1" x14ac:dyDescent="0.25">
      <c r="A399" s="33"/>
      <c r="B399" s="210"/>
      <c r="C399" s="210"/>
      <c r="D399" s="210"/>
      <c r="E399" s="210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  <c r="AH399" s="210"/>
      <c r="AI399" s="63"/>
      <c r="AJ399" s="144" t="str">
        <f t="shared" si="46"/>
        <v>Riadok bude skrytý.</v>
      </c>
      <c r="AK399" s="145" t="s">
        <v>207</v>
      </c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51">
        <f t="shared" si="51"/>
        <v>0</v>
      </c>
      <c r="BF399" s="51"/>
      <c r="BG399" s="51"/>
      <c r="BH399" s="51">
        <f t="shared" si="47"/>
        <v>1</v>
      </c>
      <c r="BI399" s="51">
        <f t="shared" si="50"/>
        <v>0</v>
      </c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108"/>
      <c r="BY399" s="108"/>
      <c r="BZ399" s="108"/>
      <c r="CA399" s="113">
        <f>SI!BY399</f>
        <v>139</v>
      </c>
      <c r="CB399" s="113"/>
      <c r="CC399" s="113"/>
      <c r="CD399" s="113"/>
      <c r="CE399" s="113"/>
      <c r="CF399" s="113"/>
      <c r="CG399" s="113"/>
      <c r="CH399" s="140">
        <f>SI!BZ399</f>
        <v>0</v>
      </c>
      <c r="CI399" s="108"/>
      <c r="CJ399" s="108"/>
      <c r="CK399" s="108"/>
      <c r="CL399" s="108"/>
      <c r="CM399" s="108"/>
      <c r="CN399" s="108"/>
      <c r="CO399" s="108"/>
      <c r="CP399" s="108"/>
      <c r="CQ399" s="108"/>
      <c r="CR399" s="108"/>
      <c r="CS399" s="108"/>
      <c r="CT399" s="108"/>
      <c r="CU399" s="108"/>
      <c r="CV399" s="108"/>
      <c r="CW399" s="108"/>
      <c r="CX399" s="108"/>
      <c r="CY399" s="108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</row>
    <row r="400" spans="1:253" s="36" customFormat="1" hidden="1" x14ac:dyDescent="0.25">
      <c r="A400" s="33"/>
      <c r="B400" s="210"/>
      <c r="C400" s="210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  <c r="AH400" s="210"/>
      <c r="AI400" s="63"/>
      <c r="AJ400" s="144" t="str">
        <f t="shared" si="46"/>
        <v>Riadok bude skrytý.</v>
      </c>
      <c r="AK400" s="145" t="s">
        <v>207</v>
      </c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51">
        <f t="shared" si="51"/>
        <v>0</v>
      </c>
      <c r="BF400" s="51"/>
      <c r="BG400" s="51"/>
      <c r="BH400" s="51">
        <f t="shared" si="47"/>
        <v>1</v>
      </c>
      <c r="BI400" s="51">
        <f t="shared" si="50"/>
        <v>0</v>
      </c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108"/>
      <c r="BY400" s="108"/>
      <c r="BZ400" s="108"/>
      <c r="CA400" s="113">
        <f>SI!BY400</f>
        <v>628</v>
      </c>
      <c r="CB400" s="113"/>
      <c r="CC400" s="113"/>
      <c r="CD400" s="113"/>
      <c r="CE400" s="113"/>
      <c r="CF400" s="113"/>
      <c r="CG400" s="113"/>
      <c r="CH400" s="140">
        <f>SI!BZ400</f>
        <v>0</v>
      </c>
      <c r="CI400" s="108"/>
      <c r="CJ400" s="108"/>
      <c r="CK400" s="108"/>
      <c r="CL400" s="108"/>
      <c r="CM400" s="108"/>
      <c r="CN400" s="108"/>
      <c r="CO400" s="108"/>
      <c r="CP400" s="108"/>
      <c r="CQ400" s="108"/>
      <c r="CR400" s="108"/>
      <c r="CS400" s="108"/>
      <c r="CT400" s="108"/>
      <c r="CU400" s="108"/>
      <c r="CV400" s="108"/>
      <c r="CW400" s="108"/>
      <c r="CX400" s="108"/>
      <c r="CY400" s="108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</row>
    <row r="401" spans="1:253" s="36" customFormat="1" hidden="1" x14ac:dyDescent="0.25">
      <c r="A401" s="33"/>
      <c r="B401" s="210"/>
      <c r="C401" s="210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  <c r="AH401" s="210"/>
      <c r="AI401" s="63"/>
      <c r="AJ401" s="144" t="str">
        <f t="shared" ref="AJ401:AJ464" si="52">+IF(BI401=0,"Riadok bude skrytý.","Riadok bude vidieť.")</f>
        <v>Riadok bude skrytý.</v>
      </c>
      <c r="AK401" s="145" t="s">
        <v>207</v>
      </c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51">
        <f t="shared" si="51"/>
        <v>0</v>
      </c>
      <c r="BF401" s="51"/>
      <c r="BG401" s="51"/>
      <c r="BH401" s="51">
        <f t="shared" ref="BH401:BH464" si="53">IF(AK401="",1,IF(AK401="Chcem skryť riadok.",0,1))</f>
        <v>1</v>
      </c>
      <c r="BI401" s="51">
        <f t="shared" si="50"/>
        <v>0</v>
      </c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108"/>
      <c r="BY401" s="108"/>
      <c r="BZ401" s="108"/>
      <c r="CA401" s="113">
        <f>SI!BY401</f>
        <v>151</v>
      </c>
      <c r="CB401" s="113"/>
      <c r="CC401" s="113"/>
      <c r="CD401" s="113"/>
      <c r="CE401" s="113"/>
      <c r="CF401" s="113"/>
      <c r="CG401" s="113"/>
      <c r="CH401" s="140">
        <f>SI!BZ401</f>
        <v>0</v>
      </c>
      <c r="CI401" s="108"/>
      <c r="CJ401" s="108"/>
      <c r="CK401" s="108"/>
      <c r="CL401" s="108"/>
      <c r="CM401" s="108"/>
      <c r="CN401" s="108"/>
      <c r="CO401" s="108"/>
      <c r="CP401" s="108"/>
      <c r="CQ401" s="108"/>
      <c r="CR401" s="108"/>
      <c r="CS401" s="108"/>
      <c r="CT401" s="108"/>
      <c r="CU401" s="108"/>
      <c r="CV401" s="108"/>
      <c r="CW401" s="108"/>
      <c r="CX401" s="108"/>
      <c r="CY401" s="108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</row>
    <row r="402" spans="1:253" s="36" customFormat="1" hidden="1" x14ac:dyDescent="0.25">
      <c r="A402" s="33"/>
      <c r="B402" s="210"/>
      <c r="C402" s="210"/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  <c r="AH402" s="210"/>
      <c r="AI402" s="63"/>
      <c r="AJ402" s="144" t="str">
        <f t="shared" si="52"/>
        <v>Riadok bude skrytý.</v>
      </c>
      <c r="AK402" s="145" t="s">
        <v>207</v>
      </c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51">
        <f t="shared" si="51"/>
        <v>0</v>
      </c>
      <c r="BF402" s="51"/>
      <c r="BG402" s="51"/>
      <c r="BH402" s="51">
        <f t="shared" si="53"/>
        <v>1</v>
      </c>
      <c r="BI402" s="51">
        <f t="shared" si="50"/>
        <v>0</v>
      </c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108"/>
      <c r="BY402" s="108"/>
      <c r="BZ402" s="108"/>
      <c r="CA402" s="113">
        <f>SI!BY402</f>
        <v>113</v>
      </c>
      <c r="CB402" s="113"/>
      <c r="CC402" s="113"/>
      <c r="CD402" s="113"/>
      <c r="CE402" s="113"/>
      <c r="CF402" s="113"/>
      <c r="CG402" s="113"/>
      <c r="CH402" s="140">
        <f>SI!BZ402</f>
        <v>0</v>
      </c>
      <c r="CI402" s="108"/>
      <c r="CJ402" s="108"/>
      <c r="CK402" s="108"/>
      <c r="CL402" s="108"/>
      <c r="CM402" s="108"/>
      <c r="CN402" s="108"/>
      <c r="CO402" s="108"/>
      <c r="CP402" s="108"/>
      <c r="CQ402" s="108"/>
      <c r="CR402" s="108"/>
      <c r="CS402" s="108"/>
      <c r="CT402" s="108"/>
      <c r="CU402" s="108"/>
      <c r="CV402" s="108"/>
      <c r="CW402" s="108"/>
      <c r="CX402" s="108"/>
      <c r="CY402" s="108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</row>
    <row r="403" spans="1:253" s="36" customFormat="1" hidden="1" x14ac:dyDescent="0.25">
      <c r="A403" s="33"/>
      <c r="B403" s="210"/>
      <c r="C403" s="210"/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  <c r="AH403" s="210"/>
      <c r="AI403" s="63"/>
      <c r="AJ403" s="144" t="str">
        <f t="shared" si="52"/>
        <v>Riadok bude skrytý.</v>
      </c>
      <c r="AK403" s="145" t="s">
        <v>207</v>
      </c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51">
        <f t="shared" si="51"/>
        <v>0</v>
      </c>
      <c r="BF403" s="51"/>
      <c r="BG403" s="51"/>
      <c r="BH403" s="51">
        <f t="shared" si="53"/>
        <v>1</v>
      </c>
      <c r="BI403" s="51">
        <f t="shared" si="50"/>
        <v>0</v>
      </c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108"/>
      <c r="BY403" s="108"/>
      <c r="BZ403" s="108"/>
      <c r="CA403" s="113">
        <f>SI!BY403</f>
        <v>137</v>
      </c>
      <c r="CB403" s="113"/>
      <c r="CC403" s="113"/>
      <c r="CD403" s="113"/>
      <c r="CE403" s="113"/>
      <c r="CF403" s="113"/>
      <c r="CG403" s="113"/>
      <c r="CH403" s="140">
        <f>SI!BZ403</f>
        <v>0</v>
      </c>
      <c r="CI403" s="108"/>
      <c r="CJ403" s="108"/>
      <c r="CK403" s="108"/>
      <c r="CL403" s="108"/>
      <c r="CM403" s="108"/>
      <c r="CN403" s="108"/>
      <c r="CO403" s="108"/>
      <c r="CP403" s="108"/>
      <c r="CQ403" s="108"/>
      <c r="CR403" s="108"/>
      <c r="CS403" s="108"/>
      <c r="CT403" s="108"/>
      <c r="CU403" s="108"/>
      <c r="CV403" s="108"/>
      <c r="CW403" s="108"/>
      <c r="CX403" s="108"/>
      <c r="CY403" s="108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</row>
    <row r="404" spans="1:253" s="36" customFormat="1" hidden="1" x14ac:dyDescent="0.25">
      <c r="A404" s="33"/>
      <c r="B404" s="210"/>
      <c r="C404" s="210"/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  <c r="AH404" s="210"/>
      <c r="AI404" s="63"/>
      <c r="AJ404" s="144" t="str">
        <f t="shared" si="52"/>
        <v>Riadok bude skrytý.</v>
      </c>
      <c r="AK404" s="145" t="s">
        <v>207</v>
      </c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51">
        <f t="shared" si="51"/>
        <v>0</v>
      </c>
      <c r="BF404" s="51"/>
      <c r="BG404" s="51"/>
      <c r="BH404" s="51">
        <f t="shared" si="53"/>
        <v>1</v>
      </c>
      <c r="BI404" s="51">
        <f t="shared" si="50"/>
        <v>0</v>
      </c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108"/>
      <c r="BY404" s="108"/>
      <c r="BZ404" s="108"/>
      <c r="CA404" s="113">
        <f>SI!BY404</f>
        <v>697</v>
      </c>
      <c r="CB404" s="113"/>
      <c r="CC404" s="113"/>
      <c r="CD404" s="113"/>
      <c r="CE404" s="113"/>
      <c r="CF404" s="113"/>
      <c r="CG404" s="113"/>
      <c r="CH404" s="140">
        <f>SI!BZ404</f>
        <v>0</v>
      </c>
      <c r="CI404" s="108"/>
      <c r="CJ404" s="108"/>
      <c r="CK404" s="108"/>
      <c r="CL404" s="108"/>
      <c r="CM404" s="108"/>
      <c r="CN404" s="108"/>
      <c r="CO404" s="108"/>
      <c r="CP404" s="108"/>
      <c r="CQ404" s="108"/>
      <c r="CR404" s="108"/>
      <c r="CS404" s="108"/>
      <c r="CT404" s="108"/>
      <c r="CU404" s="108"/>
      <c r="CV404" s="108"/>
      <c r="CW404" s="108"/>
      <c r="CX404" s="108"/>
      <c r="CY404" s="108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</row>
    <row r="405" spans="1:253" s="36" customFormat="1" hidden="1" x14ac:dyDescent="0.25">
      <c r="A405" s="33"/>
      <c r="B405" s="210"/>
      <c r="C405" s="210"/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  <c r="AH405" s="210"/>
      <c r="AI405" s="63"/>
      <c r="AJ405" s="144" t="str">
        <f t="shared" si="52"/>
        <v>Riadok bude skrytý.</v>
      </c>
      <c r="AK405" s="145" t="s">
        <v>207</v>
      </c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51">
        <f t="shared" si="51"/>
        <v>0</v>
      </c>
      <c r="BF405" s="51"/>
      <c r="BG405" s="51"/>
      <c r="BH405" s="51">
        <f t="shared" si="53"/>
        <v>1</v>
      </c>
      <c r="BI405" s="51">
        <f t="shared" si="50"/>
        <v>0</v>
      </c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108"/>
      <c r="BY405" s="108"/>
      <c r="BZ405" s="108"/>
      <c r="CA405" s="113">
        <f>SI!BY405</f>
        <v>186</v>
      </c>
      <c r="CB405" s="113"/>
      <c r="CC405" s="113"/>
      <c r="CD405" s="113"/>
      <c r="CE405" s="113"/>
      <c r="CF405" s="113"/>
      <c r="CG405" s="113"/>
      <c r="CH405" s="140">
        <f>SI!BZ405</f>
        <v>0</v>
      </c>
      <c r="CI405" s="108"/>
      <c r="CJ405" s="108"/>
      <c r="CK405" s="108"/>
      <c r="CL405" s="108"/>
      <c r="CM405" s="108"/>
      <c r="CN405" s="108"/>
      <c r="CO405" s="108"/>
      <c r="CP405" s="108"/>
      <c r="CQ405" s="108"/>
      <c r="CR405" s="108"/>
      <c r="CS405" s="108"/>
      <c r="CT405" s="108"/>
      <c r="CU405" s="108"/>
      <c r="CV405" s="108"/>
      <c r="CW405" s="108"/>
      <c r="CX405" s="108"/>
      <c r="CY405" s="108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</row>
    <row r="406" spans="1:253" s="36" customFormat="1" hidden="1" x14ac:dyDescent="0.25">
      <c r="A406" s="33"/>
      <c r="B406" s="210"/>
      <c r="C406" s="210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  <c r="AH406" s="210"/>
      <c r="AI406" s="63"/>
      <c r="AJ406" s="144" t="str">
        <f t="shared" si="52"/>
        <v>Riadok bude skrytý.</v>
      </c>
      <c r="AK406" s="145" t="s">
        <v>207</v>
      </c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51">
        <f t="shared" si="51"/>
        <v>0</v>
      </c>
      <c r="BF406" s="51"/>
      <c r="BG406" s="51"/>
      <c r="BH406" s="51">
        <f t="shared" si="53"/>
        <v>1</v>
      </c>
      <c r="BI406" s="51">
        <f t="shared" si="50"/>
        <v>0</v>
      </c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108"/>
      <c r="BY406" s="108"/>
      <c r="BZ406" s="108"/>
      <c r="CA406" s="113">
        <f>SI!BY406</f>
        <v>228</v>
      </c>
      <c r="CB406" s="113"/>
      <c r="CC406" s="113"/>
      <c r="CD406" s="113"/>
      <c r="CE406" s="113"/>
      <c r="CF406" s="113"/>
      <c r="CG406" s="113"/>
      <c r="CH406" s="140">
        <f>SI!BZ406</f>
        <v>0</v>
      </c>
      <c r="CI406" s="108"/>
      <c r="CJ406" s="108"/>
      <c r="CK406" s="108"/>
      <c r="CL406" s="108"/>
      <c r="CM406" s="108"/>
      <c r="CN406" s="108"/>
      <c r="CO406" s="108"/>
      <c r="CP406" s="108"/>
      <c r="CQ406" s="108"/>
      <c r="CR406" s="108"/>
      <c r="CS406" s="108"/>
      <c r="CT406" s="108"/>
      <c r="CU406" s="108"/>
      <c r="CV406" s="108"/>
      <c r="CW406" s="108"/>
      <c r="CX406" s="108"/>
      <c r="CY406" s="108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</row>
    <row r="407" spans="1:253" s="36" customFormat="1" hidden="1" x14ac:dyDescent="0.25">
      <c r="A407" s="33"/>
      <c r="B407" s="210"/>
      <c r="C407" s="210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  <c r="AH407" s="210"/>
      <c r="AI407" s="63"/>
      <c r="AJ407" s="144" t="str">
        <f t="shared" si="52"/>
        <v>Riadok bude skrytý.</v>
      </c>
      <c r="AK407" s="145" t="s">
        <v>207</v>
      </c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51">
        <f t="shared" si="51"/>
        <v>0</v>
      </c>
      <c r="BF407" s="51"/>
      <c r="BG407" s="51"/>
      <c r="BH407" s="51">
        <f t="shared" si="53"/>
        <v>1</v>
      </c>
      <c r="BI407" s="51">
        <f t="shared" si="50"/>
        <v>0</v>
      </c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108"/>
      <c r="BY407" s="108"/>
      <c r="BZ407" s="108"/>
      <c r="CA407" s="113">
        <f>SI!BY407</f>
        <v>184</v>
      </c>
      <c r="CB407" s="113"/>
      <c r="CC407" s="113"/>
      <c r="CD407" s="113"/>
      <c r="CE407" s="113"/>
      <c r="CF407" s="113"/>
      <c r="CG407" s="113"/>
      <c r="CH407" s="140">
        <f>SI!BZ407</f>
        <v>0</v>
      </c>
      <c r="CI407" s="108"/>
      <c r="CJ407" s="108"/>
      <c r="CK407" s="108"/>
      <c r="CL407" s="108"/>
      <c r="CM407" s="108"/>
      <c r="CN407" s="108"/>
      <c r="CO407" s="108"/>
      <c r="CP407" s="108"/>
      <c r="CQ407" s="108"/>
      <c r="CR407" s="108"/>
      <c r="CS407" s="108"/>
      <c r="CT407" s="108"/>
      <c r="CU407" s="108"/>
      <c r="CV407" s="108"/>
      <c r="CW407" s="108"/>
      <c r="CX407" s="108"/>
      <c r="CY407" s="108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</row>
    <row r="408" spans="1:253" x14ac:dyDescent="0.25">
      <c r="A408" s="33"/>
      <c r="AI408" s="60"/>
      <c r="AJ408" s="144" t="str">
        <f t="shared" si="52"/>
        <v>Riadok bude vidieť.</v>
      </c>
      <c r="AK408" s="145" t="s">
        <v>207</v>
      </c>
      <c r="BE408" s="86">
        <v>1</v>
      </c>
      <c r="BH408" s="51">
        <f t="shared" si="53"/>
        <v>1</v>
      </c>
      <c r="BI408" s="51">
        <f t="shared" si="50"/>
        <v>1</v>
      </c>
      <c r="CA408" s="113">
        <f>SI!BY408</f>
        <v>140</v>
      </c>
      <c r="CH408" s="140">
        <f>SI!BZ408</f>
        <v>0</v>
      </c>
    </row>
    <row r="409" spans="1:253" x14ac:dyDescent="0.25">
      <c r="A409" s="33"/>
      <c r="B409" t="s">
        <v>217</v>
      </c>
      <c r="C409" s="17" t="str">
        <f>+IF($G$27&lt;&gt;"",IF(INT(SQRT((CODE(MID($G$27,1,1)))))*(IF(SI!EE473="",1,SI!EE473))+LEN(SI!J13)=CA409,"Ocenenie záväzkov (vrátane dlhopisov, pôžičiek, úverov), zásady pre zohľadnenie zníženia hodnoty","NEPOVOLENÉ POUŽITIE!"),"NEPOVOLENÉ POUŽITIE!")</f>
        <v>Ocenenie záväzkov (vrátane dlhopisov, pôžičiek, úverov), zásady pre zohľadnenie zníženia hodnoty</v>
      </c>
      <c r="AI409" s="62" t="s">
        <v>168</v>
      </c>
      <c r="AJ409" s="144" t="str">
        <f t="shared" si="52"/>
        <v>Riadok bude vidieť.</v>
      </c>
      <c r="AK409" s="145" t="s">
        <v>207</v>
      </c>
      <c r="BE409" s="86">
        <v>1</v>
      </c>
      <c r="BH409" s="51">
        <f t="shared" si="53"/>
        <v>1</v>
      </c>
      <c r="BI409" s="51">
        <f t="shared" si="50"/>
        <v>1</v>
      </c>
      <c r="CA409" s="113">
        <f>SI!BY409</f>
        <v>11</v>
      </c>
      <c r="CH409" s="140">
        <f>SI!BZ409</f>
        <v>0</v>
      </c>
    </row>
    <row r="410" spans="1:253" s="36" customFormat="1" x14ac:dyDescent="0.25">
      <c r="A410" s="33"/>
      <c r="B410" s="168" t="s">
        <v>46</v>
      </c>
      <c r="C410" s="168"/>
      <c r="D410" s="168"/>
      <c r="E410" s="168"/>
      <c r="F410" s="168"/>
      <c r="G410" s="168"/>
      <c r="H410" s="168"/>
      <c r="I410" s="168"/>
      <c r="J410" s="168"/>
      <c r="K410" s="168"/>
      <c r="L410" s="168"/>
      <c r="M410" s="168"/>
      <c r="N410" s="168"/>
      <c r="O410" s="168"/>
      <c r="P410" s="168"/>
      <c r="Q410" s="168"/>
      <c r="R410" s="168"/>
      <c r="S410" s="168"/>
      <c r="T410" s="168"/>
      <c r="U410" s="168"/>
      <c r="V410" s="168"/>
      <c r="W410" s="168"/>
      <c r="X410" s="168"/>
      <c r="Y410" s="168"/>
      <c r="Z410" s="168"/>
      <c r="AA410" s="168"/>
      <c r="AB410" s="168"/>
      <c r="AC410" s="168"/>
      <c r="AD410" s="168"/>
      <c r="AE410" s="168"/>
      <c r="AF410" s="168"/>
      <c r="AG410" s="168"/>
      <c r="AH410" s="168"/>
      <c r="AI410" s="63"/>
      <c r="AJ410" s="144" t="str">
        <f t="shared" si="52"/>
        <v>Riadok bude vidieť.</v>
      </c>
      <c r="AK410" s="145" t="s">
        <v>207</v>
      </c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51">
        <f t="shared" ref="BE410:BE429" si="54">+IF(B410="",0,1)</f>
        <v>1</v>
      </c>
      <c r="BF410" s="51"/>
      <c r="BG410" s="51"/>
      <c r="BH410" s="51">
        <f t="shared" si="53"/>
        <v>1</v>
      </c>
      <c r="BI410" s="51">
        <f t="shared" si="50"/>
        <v>1</v>
      </c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108"/>
      <c r="BY410" s="108"/>
      <c r="BZ410" s="108"/>
      <c r="CA410" s="113">
        <f>SI!BY410</f>
        <v>138</v>
      </c>
      <c r="CB410" s="113"/>
      <c r="CC410" s="113"/>
      <c r="CD410" s="113"/>
      <c r="CE410" s="113"/>
      <c r="CF410" s="113"/>
      <c r="CG410" s="113"/>
      <c r="CH410" s="140">
        <f>SI!BZ410</f>
        <v>0</v>
      </c>
      <c r="CI410" s="108"/>
      <c r="CJ410" s="108"/>
      <c r="CK410" s="108"/>
      <c r="CL410" s="108"/>
      <c r="CM410" s="108"/>
      <c r="CN410" s="108"/>
      <c r="CO410" s="108"/>
      <c r="CP410" s="108"/>
      <c r="CQ410" s="108"/>
      <c r="CR410" s="108"/>
      <c r="CS410" s="108"/>
      <c r="CT410" s="108"/>
      <c r="CU410" s="108"/>
      <c r="CV410" s="108"/>
      <c r="CW410" s="108"/>
      <c r="CX410" s="108"/>
      <c r="CY410" s="108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</row>
    <row r="411" spans="1:253" s="36" customFormat="1" x14ac:dyDescent="0.25">
      <c r="A411" s="33"/>
      <c r="B411" s="168" t="s">
        <v>47</v>
      </c>
      <c r="C411" s="168"/>
      <c r="D411" s="168"/>
      <c r="E411" s="168"/>
      <c r="F411" s="168"/>
      <c r="G411" s="168"/>
      <c r="H411" s="168"/>
      <c r="I411" s="168"/>
      <c r="J411" s="168"/>
      <c r="K411" s="168"/>
      <c r="L411" s="168"/>
      <c r="M411" s="168"/>
      <c r="N411" s="168"/>
      <c r="O411" s="168"/>
      <c r="P411" s="168"/>
      <c r="Q411" s="168"/>
      <c r="R411" s="168"/>
      <c r="S411" s="168"/>
      <c r="T411" s="168"/>
      <c r="U411" s="168"/>
      <c r="V411" s="168"/>
      <c r="W411" s="168"/>
      <c r="X411" s="168"/>
      <c r="Y411" s="168"/>
      <c r="Z411" s="168"/>
      <c r="AA411" s="168"/>
      <c r="AB411" s="168"/>
      <c r="AC411" s="168"/>
      <c r="AD411" s="168"/>
      <c r="AE411" s="168"/>
      <c r="AF411" s="168"/>
      <c r="AG411" s="168"/>
      <c r="AH411" s="168"/>
      <c r="AI411" s="63"/>
      <c r="AJ411" s="144" t="str">
        <f t="shared" si="52"/>
        <v>Riadok bude vidieť.</v>
      </c>
      <c r="AK411" s="145" t="s">
        <v>207</v>
      </c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51">
        <f t="shared" si="54"/>
        <v>1</v>
      </c>
      <c r="BF411" s="51"/>
      <c r="BG411" s="51"/>
      <c r="BH411" s="51">
        <f t="shared" si="53"/>
        <v>1</v>
      </c>
      <c r="BI411" s="51">
        <f t="shared" si="50"/>
        <v>1</v>
      </c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108"/>
      <c r="BY411" s="108"/>
      <c r="BZ411" s="108"/>
      <c r="CA411" s="113">
        <f>SI!BY411</f>
        <v>961</v>
      </c>
      <c r="CB411" s="113"/>
      <c r="CC411" s="113"/>
      <c r="CD411" s="113"/>
      <c r="CE411" s="113"/>
      <c r="CF411" s="113"/>
      <c r="CG411" s="113"/>
      <c r="CH411" s="140">
        <f>SI!BZ411</f>
        <v>0</v>
      </c>
      <c r="CI411" s="108"/>
      <c r="CJ411" s="108"/>
      <c r="CK411" s="108"/>
      <c r="CL411" s="108"/>
      <c r="CM411" s="108"/>
      <c r="CN411" s="108"/>
      <c r="CO411" s="108"/>
      <c r="CP411" s="108"/>
      <c r="CQ411" s="108"/>
      <c r="CR411" s="108"/>
      <c r="CS411" s="108"/>
      <c r="CT411" s="108"/>
      <c r="CU411" s="108"/>
      <c r="CV411" s="108"/>
      <c r="CW411" s="108"/>
      <c r="CX411" s="108"/>
      <c r="CY411" s="108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</row>
    <row r="412" spans="1:253" s="36" customFormat="1" x14ac:dyDescent="0.25">
      <c r="A412" s="33"/>
      <c r="B412" s="168" t="s">
        <v>48</v>
      </c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8"/>
      <c r="AG412" s="168"/>
      <c r="AH412" s="168"/>
      <c r="AI412" s="63"/>
      <c r="AJ412" s="144" t="str">
        <f t="shared" si="52"/>
        <v>Riadok bude vidieť.</v>
      </c>
      <c r="AK412" s="145" t="s">
        <v>207</v>
      </c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51">
        <f t="shared" si="54"/>
        <v>1</v>
      </c>
      <c r="BF412" s="51"/>
      <c r="BG412" s="51"/>
      <c r="BH412" s="51">
        <f t="shared" si="53"/>
        <v>1</v>
      </c>
      <c r="BI412" s="51">
        <f t="shared" si="50"/>
        <v>1</v>
      </c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108"/>
      <c r="BY412" s="108"/>
      <c r="BZ412" s="108"/>
      <c r="CA412" s="113">
        <f>SI!BY412</f>
        <v>0</v>
      </c>
      <c r="CB412" s="113"/>
      <c r="CC412" s="113"/>
      <c r="CD412" s="113"/>
      <c r="CE412" s="113"/>
      <c r="CF412" s="113"/>
      <c r="CG412" s="113"/>
      <c r="CH412" s="140">
        <f>SI!BZ412</f>
        <v>0</v>
      </c>
      <c r="CI412" s="108"/>
      <c r="CJ412" s="108"/>
      <c r="CK412" s="108"/>
      <c r="CL412" s="108"/>
      <c r="CM412" s="108"/>
      <c r="CN412" s="108"/>
      <c r="CO412" s="108"/>
      <c r="CP412" s="108"/>
      <c r="CQ412" s="108"/>
      <c r="CR412" s="108"/>
      <c r="CS412" s="108"/>
      <c r="CT412" s="108"/>
      <c r="CU412" s="108"/>
      <c r="CV412" s="108"/>
      <c r="CW412" s="108"/>
      <c r="CX412" s="108"/>
      <c r="CY412" s="108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</row>
    <row r="413" spans="1:253" s="36" customFormat="1" hidden="1" x14ac:dyDescent="0.25">
      <c r="A413" s="33"/>
      <c r="B413" s="168"/>
      <c r="C413" s="168"/>
      <c r="D413" s="168"/>
      <c r="E413" s="168"/>
      <c r="F413" s="168"/>
      <c r="G413" s="168"/>
      <c r="H413" s="168"/>
      <c r="I413" s="168"/>
      <c r="J413" s="168"/>
      <c r="K413" s="168"/>
      <c r="L413" s="168"/>
      <c r="M413" s="168"/>
      <c r="N413" s="168"/>
      <c r="O413" s="168"/>
      <c r="P413" s="168"/>
      <c r="Q413" s="168"/>
      <c r="R413" s="168"/>
      <c r="S413" s="168"/>
      <c r="T413" s="168"/>
      <c r="U413" s="168"/>
      <c r="V413" s="168"/>
      <c r="W413" s="168"/>
      <c r="X413" s="168"/>
      <c r="Y413" s="168"/>
      <c r="Z413" s="168"/>
      <c r="AA413" s="168"/>
      <c r="AB413" s="168"/>
      <c r="AC413" s="168"/>
      <c r="AD413" s="168"/>
      <c r="AE413" s="168"/>
      <c r="AF413" s="168"/>
      <c r="AG413" s="168"/>
      <c r="AH413" s="168"/>
      <c r="AI413" s="63"/>
      <c r="AJ413" s="144" t="str">
        <f t="shared" si="52"/>
        <v>Riadok bude skrytý.</v>
      </c>
      <c r="AK413" s="145" t="s">
        <v>207</v>
      </c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51">
        <f t="shared" si="54"/>
        <v>0</v>
      </c>
      <c r="BF413" s="51"/>
      <c r="BG413" s="51"/>
      <c r="BH413" s="51">
        <f t="shared" si="53"/>
        <v>1</v>
      </c>
      <c r="BI413" s="51">
        <f t="shared" si="50"/>
        <v>0</v>
      </c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108"/>
      <c r="BY413" s="108"/>
      <c r="BZ413" s="108"/>
      <c r="CA413" s="113">
        <f>SI!BY413</f>
        <v>905</v>
      </c>
      <c r="CB413" s="113"/>
      <c r="CC413" s="113"/>
      <c r="CD413" s="113"/>
      <c r="CE413" s="113"/>
      <c r="CF413" s="113"/>
      <c r="CG413" s="113"/>
      <c r="CH413" s="140">
        <f>SI!BZ413</f>
        <v>0</v>
      </c>
      <c r="CI413" s="108"/>
      <c r="CJ413" s="108"/>
      <c r="CK413" s="108"/>
      <c r="CL413" s="108"/>
      <c r="CM413" s="108"/>
      <c r="CN413" s="108"/>
      <c r="CO413" s="108"/>
      <c r="CP413" s="108"/>
      <c r="CQ413" s="108"/>
      <c r="CR413" s="108"/>
      <c r="CS413" s="108"/>
      <c r="CT413" s="108"/>
      <c r="CU413" s="108"/>
      <c r="CV413" s="108"/>
      <c r="CW413" s="108"/>
      <c r="CX413" s="108"/>
      <c r="CY413" s="108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</row>
    <row r="414" spans="1:253" s="36" customFormat="1" hidden="1" x14ac:dyDescent="0.25">
      <c r="A414" s="33"/>
      <c r="B414" s="210"/>
      <c r="C414" s="210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63"/>
      <c r="AJ414" s="144" t="str">
        <f t="shared" si="52"/>
        <v>Riadok bude skrytý.</v>
      </c>
      <c r="AK414" s="145" t="s">
        <v>207</v>
      </c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51">
        <f t="shared" si="54"/>
        <v>0</v>
      </c>
      <c r="BF414" s="51"/>
      <c r="BG414" s="51"/>
      <c r="BH414" s="51">
        <f t="shared" si="53"/>
        <v>1</v>
      </c>
      <c r="BI414" s="51">
        <f t="shared" si="50"/>
        <v>0</v>
      </c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108"/>
      <c r="BY414" s="108"/>
      <c r="BZ414" s="108"/>
      <c r="CA414" s="113">
        <f>SI!BY414</f>
        <v>174</v>
      </c>
      <c r="CB414" s="113"/>
      <c r="CC414" s="113"/>
      <c r="CD414" s="113"/>
      <c r="CE414" s="113"/>
      <c r="CF414" s="113"/>
      <c r="CG414" s="113"/>
      <c r="CH414" s="140">
        <f>SI!BZ414</f>
        <v>0</v>
      </c>
      <c r="CI414" s="108"/>
      <c r="CJ414" s="108"/>
      <c r="CK414" s="108"/>
      <c r="CL414" s="108"/>
      <c r="CM414" s="108"/>
      <c r="CN414" s="108"/>
      <c r="CO414" s="108"/>
      <c r="CP414" s="108"/>
      <c r="CQ414" s="108"/>
      <c r="CR414" s="108"/>
      <c r="CS414" s="108"/>
      <c r="CT414" s="108"/>
      <c r="CU414" s="108"/>
      <c r="CV414" s="108"/>
      <c r="CW414" s="108"/>
      <c r="CX414" s="108"/>
      <c r="CY414" s="108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</row>
    <row r="415" spans="1:253" s="36" customFormat="1" hidden="1" x14ac:dyDescent="0.25">
      <c r="A415" s="33"/>
      <c r="B415" s="210"/>
      <c r="C415" s="210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63"/>
      <c r="AJ415" s="144" t="str">
        <f t="shared" si="52"/>
        <v>Riadok bude skrytý.</v>
      </c>
      <c r="AK415" s="145" t="s">
        <v>207</v>
      </c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51">
        <f t="shared" si="54"/>
        <v>0</v>
      </c>
      <c r="BF415" s="51"/>
      <c r="BG415" s="51"/>
      <c r="BH415" s="51">
        <f t="shared" si="53"/>
        <v>1</v>
      </c>
      <c r="BI415" s="51">
        <f t="shared" si="50"/>
        <v>0</v>
      </c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108"/>
      <c r="BY415" s="108"/>
      <c r="BZ415" s="108"/>
      <c r="CA415" s="113">
        <f>SI!BY415</f>
        <v>1102</v>
      </c>
      <c r="CB415" s="113"/>
      <c r="CC415" s="113"/>
      <c r="CD415" s="113"/>
      <c r="CE415" s="113"/>
      <c r="CF415" s="113"/>
      <c r="CG415" s="113"/>
      <c r="CH415" s="140">
        <f>SI!BZ415</f>
        <v>0</v>
      </c>
      <c r="CI415" s="108"/>
      <c r="CJ415" s="108"/>
      <c r="CK415" s="108"/>
      <c r="CL415" s="108"/>
      <c r="CM415" s="108"/>
      <c r="CN415" s="108"/>
      <c r="CO415" s="108"/>
      <c r="CP415" s="108"/>
      <c r="CQ415" s="108"/>
      <c r="CR415" s="108"/>
      <c r="CS415" s="108"/>
      <c r="CT415" s="108"/>
      <c r="CU415" s="108"/>
      <c r="CV415" s="108"/>
      <c r="CW415" s="108"/>
      <c r="CX415" s="108"/>
      <c r="CY415" s="108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</row>
    <row r="416" spans="1:253" s="36" customFormat="1" hidden="1" x14ac:dyDescent="0.25">
      <c r="A416" s="33"/>
      <c r="B416" s="210"/>
      <c r="C416" s="210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63"/>
      <c r="AJ416" s="144" t="str">
        <f t="shared" si="52"/>
        <v>Riadok bude skrytý.</v>
      </c>
      <c r="AK416" s="145" t="s">
        <v>207</v>
      </c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51">
        <f t="shared" si="54"/>
        <v>0</v>
      </c>
      <c r="BF416" s="51"/>
      <c r="BG416" s="51"/>
      <c r="BH416" s="51">
        <f t="shared" si="53"/>
        <v>1</v>
      </c>
      <c r="BI416" s="51">
        <f t="shared" si="50"/>
        <v>0</v>
      </c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108"/>
      <c r="BY416" s="108"/>
      <c r="BZ416" s="108"/>
      <c r="CA416" s="113">
        <f>SI!BY416</f>
        <v>186</v>
      </c>
      <c r="CB416" s="113"/>
      <c r="CC416" s="113"/>
      <c r="CD416" s="113"/>
      <c r="CE416" s="113"/>
      <c r="CF416" s="113"/>
      <c r="CG416" s="113"/>
      <c r="CH416" s="140">
        <f>SI!BZ416</f>
        <v>0</v>
      </c>
      <c r="CI416" s="108"/>
      <c r="CJ416" s="108"/>
      <c r="CK416" s="108"/>
      <c r="CL416" s="108"/>
      <c r="CM416" s="108"/>
      <c r="CN416" s="108"/>
      <c r="CO416" s="108"/>
      <c r="CP416" s="108"/>
      <c r="CQ416" s="108"/>
      <c r="CR416" s="108"/>
      <c r="CS416" s="108"/>
      <c r="CT416" s="108"/>
      <c r="CU416" s="108"/>
      <c r="CV416" s="108"/>
      <c r="CW416" s="108"/>
      <c r="CX416" s="108"/>
      <c r="CY416" s="108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</row>
    <row r="417" spans="1:253" s="36" customFormat="1" hidden="1" x14ac:dyDescent="0.25">
      <c r="A417" s="33"/>
      <c r="B417" s="210"/>
      <c r="C417" s="210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  <c r="AH417" s="210"/>
      <c r="AI417" s="63"/>
      <c r="AJ417" s="144" t="str">
        <f t="shared" si="52"/>
        <v>Riadok bude skrytý.</v>
      </c>
      <c r="AK417" s="145" t="s">
        <v>207</v>
      </c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51">
        <f t="shared" si="54"/>
        <v>0</v>
      </c>
      <c r="BF417" s="51"/>
      <c r="BG417" s="51"/>
      <c r="BH417" s="51">
        <f t="shared" si="53"/>
        <v>1</v>
      </c>
      <c r="BI417" s="51">
        <f t="shared" si="50"/>
        <v>0</v>
      </c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108"/>
      <c r="BY417" s="108"/>
      <c r="BZ417" s="108"/>
      <c r="CA417" s="113">
        <f>SI!BY417</f>
        <v>265</v>
      </c>
      <c r="CB417" s="113"/>
      <c r="CC417" s="113"/>
      <c r="CD417" s="113"/>
      <c r="CE417" s="113"/>
      <c r="CF417" s="113"/>
      <c r="CG417" s="113"/>
      <c r="CH417" s="140">
        <f>SI!BZ417</f>
        <v>0</v>
      </c>
      <c r="CI417" s="108"/>
      <c r="CJ417" s="108"/>
      <c r="CK417" s="108"/>
      <c r="CL417" s="108"/>
      <c r="CM417" s="108"/>
      <c r="CN417" s="108"/>
      <c r="CO417" s="108"/>
      <c r="CP417" s="108"/>
      <c r="CQ417" s="108"/>
      <c r="CR417" s="108"/>
      <c r="CS417" s="108"/>
      <c r="CT417" s="108"/>
      <c r="CU417" s="108"/>
      <c r="CV417" s="108"/>
      <c r="CW417" s="108"/>
      <c r="CX417" s="108"/>
      <c r="CY417" s="108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</row>
    <row r="418" spans="1:253" s="36" customFormat="1" hidden="1" x14ac:dyDescent="0.25">
      <c r="A418" s="33"/>
      <c r="B418" s="210"/>
      <c r="C418" s="210"/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  <c r="AH418" s="210"/>
      <c r="AI418" s="63"/>
      <c r="AJ418" s="144" t="str">
        <f t="shared" si="52"/>
        <v>Riadok bude skrytý.</v>
      </c>
      <c r="AK418" s="145" t="s">
        <v>207</v>
      </c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51">
        <f t="shared" si="54"/>
        <v>0</v>
      </c>
      <c r="BF418" s="51"/>
      <c r="BG418" s="51"/>
      <c r="BH418" s="51">
        <f t="shared" si="53"/>
        <v>1</v>
      </c>
      <c r="BI418" s="51">
        <f t="shared" si="50"/>
        <v>0</v>
      </c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108"/>
      <c r="BY418" s="108"/>
      <c r="BZ418" s="108"/>
      <c r="CA418" s="113">
        <f>SI!BY418</f>
        <v>142</v>
      </c>
      <c r="CB418" s="113"/>
      <c r="CC418" s="113"/>
      <c r="CD418" s="113"/>
      <c r="CE418" s="113"/>
      <c r="CF418" s="113"/>
      <c r="CG418" s="113"/>
      <c r="CH418" s="140">
        <f>SI!BZ418</f>
        <v>0</v>
      </c>
      <c r="CI418" s="108"/>
      <c r="CJ418" s="108"/>
      <c r="CK418" s="108"/>
      <c r="CL418" s="108"/>
      <c r="CM418" s="108"/>
      <c r="CN418" s="108"/>
      <c r="CO418" s="108"/>
      <c r="CP418" s="108"/>
      <c r="CQ418" s="108"/>
      <c r="CR418" s="108"/>
      <c r="CS418" s="108"/>
      <c r="CT418" s="108"/>
      <c r="CU418" s="108"/>
      <c r="CV418" s="108"/>
      <c r="CW418" s="108"/>
      <c r="CX418" s="108"/>
      <c r="CY418" s="108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</row>
    <row r="419" spans="1:253" s="36" customFormat="1" hidden="1" x14ac:dyDescent="0.25">
      <c r="A419" s="33"/>
      <c r="B419" s="210"/>
      <c r="C419" s="210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  <c r="AH419" s="210"/>
      <c r="AI419" s="63"/>
      <c r="AJ419" s="144" t="str">
        <f t="shared" si="52"/>
        <v>Riadok bude skrytý.</v>
      </c>
      <c r="AK419" s="145" t="s">
        <v>207</v>
      </c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51">
        <f t="shared" si="54"/>
        <v>0</v>
      </c>
      <c r="BF419" s="51"/>
      <c r="BG419" s="51"/>
      <c r="BH419" s="51">
        <f t="shared" si="53"/>
        <v>1</v>
      </c>
      <c r="BI419" s="51">
        <f t="shared" si="50"/>
        <v>0</v>
      </c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108"/>
      <c r="BY419" s="108"/>
      <c r="BZ419" s="108"/>
      <c r="CA419" s="113">
        <f>SI!BY419</f>
        <v>191</v>
      </c>
      <c r="CB419" s="113"/>
      <c r="CC419" s="113"/>
      <c r="CD419" s="113"/>
      <c r="CE419" s="113"/>
      <c r="CF419" s="113"/>
      <c r="CG419" s="113"/>
      <c r="CH419" s="140">
        <f>SI!BZ419</f>
        <v>0</v>
      </c>
      <c r="CI419" s="108"/>
      <c r="CJ419" s="108"/>
      <c r="CK419" s="108"/>
      <c r="CL419" s="108"/>
      <c r="CM419" s="108"/>
      <c r="CN419" s="108"/>
      <c r="CO419" s="108"/>
      <c r="CP419" s="108"/>
      <c r="CQ419" s="108"/>
      <c r="CR419" s="108"/>
      <c r="CS419" s="108"/>
      <c r="CT419" s="108"/>
      <c r="CU419" s="108"/>
      <c r="CV419" s="108"/>
      <c r="CW419" s="108"/>
      <c r="CX419" s="108"/>
      <c r="CY419" s="108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</row>
    <row r="420" spans="1:253" s="36" customFormat="1" hidden="1" x14ac:dyDescent="0.25">
      <c r="A420" s="33"/>
      <c r="B420" s="210"/>
      <c r="C420" s="210"/>
      <c r="D420" s="210"/>
      <c r="E420" s="210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  <c r="AH420" s="210"/>
      <c r="AI420" s="63"/>
      <c r="AJ420" s="144" t="str">
        <f t="shared" si="52"/>
        <v>Riadok bude skrytý.</v>
      </c>
      <c r="AK420" s="145" t="s">
        <v>207</v>
      </c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51">
        <f t="shared" si="54"/>
        <v>0</v>
      </c>
      <c r="BF420" s="51"/>
      <c r="BG420" s="51"/>
      <c r="BH420" s="51">
        <f t="shared" si="53"/>
        <v>1</v>
      </c>
      <c r="BI420" s="51">
        <f t="shared" si="50"/>
        <v>0</v>
      </c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108"/>
      <c r="BY420" s="108"/>
      <c r="BZ420" s="108"/>
      <c r="CA420" s="113">
        <f>SI!BY420</f>
        <v>117</v>
      </c>
      <c r="CB420" s="113"/>
      <c r="CC420" s="113"/>
      <c r="CD420" s="113"/>
      <c r="CE420" s="113"/>
      <c r="CF420" s="113"/>
      <c r="CG420" s="113"/>
      <c r="CH420" s="140">
        <f>SI!BZ420</f>
        <v>0</v>
      </c>
      <c r="CI420" s="108"/>
      <c r="CJ420" s="108"/>
      <c r="CK420" s="108"/>
      <c r="CL420" s="108"/>
      <c r="CM420" s="108"/>
      <c r="CN420" s="108"/>
      <c r="CO420" s="108"/>
      <c r="CP420" s="108"/>
      <c r="CQ420" s="108"/>
      <c r="CR420" s="108"/>
      <c r="CS420" s="108"/>
      <c r="CT420" s="108"/>
      <c r="CU420" s="108"/>
      <c r="CV420" s="108"/>
      <c r="CW420" s="108"/>
      <c r="CX420" s="108"/>
      <c r="CY420" s="108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</row>
    <row r="421" spans="1:253" s="36" customFormat="1" hidden="1" x14ac:dyDescent="0.25">
      <c r="A421" s="33"/>
      <c r="B421" s="210"/>
      <c r="C421" s="210"/>
      <c r="D421" s="210"/>
      <c r="E421" s="210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  <c r="AH421" s="210"/>
      <c r="AI421" s="63"/>
      <c r="AJ421" s="144" t="str">
        <f t="shared" si="52"/>
        <v>Riadok bude skrytý.</v>
      </c>
      <c r="AK421" s="145" t="s">
        <v>207</v>
      </c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51">
        <f t="shared" si="54"/>
        <v>0</v>
      </c>
      <c r="BF421" s="51"/>
      <c r="BG421" s="51"/>
      <c r="BH421" s="51">
        <f t="shared" si="53"/>
        <v>1</v>
      </c>
      <c r="BI421" s="51">
        <f t="shared" si="50"/>
        <v>0</v>
      </c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108"/>
      <c r="BY421" s="108"/>
      <c r="BZ421" s="108"/>
      <c r="CA421" s="113">
        <f>SI!BY421</f>
        <v>1039</v>
      </c>
      <c r="CB421" s="113"/>
      <c r="CC421" s="113"/>
      <c r="CD421" s="113"/>
      <c r="CE421" s="113"/>
      <c r="CF421" s="113"/>
      <c r="CG421" s="113"/>
      <c r="CH421" s="140">
        <f>SI!BZ421</f>
        <v>0</v>
      </c>
      <c r="CI421" s="108"/>
      <c r="CJ421" s="108"/>
      <c r="CK421" s="108"/>
      <c r="CL421" s="108"/>
      <c r="CM421" s="108"/>
      <c r="CN421" s="108"/>
      <c r="CO421" s="108"/>
      <c r="CP421" s="108"/>
      <c r="CQ421" s="108"/>
      <c r="CR421" s="108"/>
      <c r="CS421" s="108"/>
      <c r="CT421" s="108"/>
      <c r="CU421" s="108"/>
      <c r="CV421" s="108"/>
      <c r="CW421" s="108"/>
      <c r="CX421" s="108"/>
      <c r="CY421" s="108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</row>
    <row r="422" spans="1:253" s="36" customFormat="1" hidden="1" x14ac:dyDescent="0.25">
      <c r="A422" s="33"/>
      <c r="B422" s="210"/>
      <c r="C422" s="210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  <c r="AI422" s="63"/>
      <c r="AJ422" s="144" t="str">
        <f t="shared" si="52"/>
        <v>Riadok bude skrytý.</v>
      </c>
      <c r="AK422" s="145" t="s">
        <v>207</v>
      </c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51">
        <f t="shared" si="54"/>
        <v>0</v>
      </c>
      <c r="BF422" s="51"/>
      <c r="BG422" s="51"/>
      <c r="BH422" s="51">
        <f t="shared" si="53"/>
        <v>1</v>
      </c>
      <c r="BI422" s="51">
        <f t="shared" si="50"/>
        <v>0</v>
      </c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108"/>
      <c r="BY422" s="108"/>
      <c r="BZ422" s="108"/>
      <c r="CA422" s="113">
        <f>SI!BY422</f>
        <v>203</v>
      </c>
      <c r="CB422" s="113"/>
      <c r="CC422" s="113"/>
      <c r="CD422" s="113"/>
      <c r="CE422" s="113"/>
      <c r="CF422" s="113"/>
      <c r="CG422" s="113"/>
      <c r="CH422" s="140">
        <f>SI!BZ422</f>
        <v>0</v>
      </c>
      <c r="CI422" s="108"/>
      <c r="CJ422" s="108"/>
      <c r="CK422" s="108"/>
      <c r="CL422" s="108"/>
      <c r="CM422" s="108"/>
      <c r="CN422" s="108"/>
      <c r="CO422" s="108"/>
      <c r="CP422" s="108"/>
      <c r="CQ422" s="108"/>
      <c r="CR422" s="108"/>
      <c r="CS422" s="108"/>
      <c r="CT422" s="108"/>
      <c r="CU422" s="108"/>
      <c r="CV422" s="108"/>
      <c r="CW422" s="108"/>
      <c r="CX422" s="108"/>
      <c r="CY422" s="108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</row>
    <row r="423" spans="1:253" s="36" customFormat="1" hidden="1" x14ac:dyDescent="0.25">
      <c r="A423" s="33"/>
      <c r="B423" s="210"/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  <c r="AI423" s="63"/>
      <c r="AJ423" s="144" t="str">
        <f t="shared" si="52"/>
        <v>Riadok bude skrytý.</v>
      </c>
      <c r="AK423" s="145" t="s">
        <v>207</v>
      </c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51">
        <f t="shared" si="54"/>
        <v>0</v>
      </c>
      <c r="BF423" s="51"/>
      <c r="BG423" s="51"/>
      <c r="BH423" s="51">
        <f t="shared" si="53"/>
        <v>1</v>
      </c>
      <c r="BI423" s="51">
        <f t="shared" si="50"/>
        <v>0</v>
      </c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108"/>
      <c r="BY423" s="108"/>
      <c r="BZ423" s="108"/>
      <c r="CA423" s="113">
        <f>SI!BY423</f>
        <v>481</v>
      </c>
      <c r="CB423" s="113"/>
      <c r="CC423" s="113"/>
      <c r="CD423" s="113"/>
      <c r="CE423" s="113"/>
      <c r="CF423" s="113"/>
      <c r="CG423" s="113"/>
      <c r="CH423" s="140">
        <f>SI!BZ423</f>
        <v>0</v>
      </c>
      <c r="CI423" s="108"/>
      <c r="CJ423" s="108"/>
      <c r="CK423" s="108"/>
      <c r="CL423" s="108"/>
      <c r="CM423" s="108"/>
      <c r="CN423" s="108"/>
      <c r="CO423" s="108"/>
      <c r="CP423" s="108"/>
      <c r="CQ423" s="108"/>
      <c r="CR423" s="108"/>
      <c r="CS423" s="108"/>
      <c r="CT423" s="108"/>
      <c r="CU423" s="108"/>
      <c r="CV423" s="108"/>
      <c r="CW423" s="108"/>
      <c r="CX423" s="108"/>
      <c r="CY423" s="108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</row>
    <row r="424" spans="1:253" s="36" customFormat="1" hidden="1" x14ac:dyDescent="0.25">
      <c r="A424" s="33"/>
      <c r="B424" s="210"/>
      <c r="C424" s="210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  <c r="AI424" s="63"/>
      <c r="AJ424" s="144" t="str">
        <f t="shared" si="52"/>
        <v>Riadok bude skrytý.</v>
      </c>
      <c r="AK424" s="145" t="s">
        <v>207</v>
      </c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51">
        <f t="shared" si="54"/>
        <v>0</v>
      </c>
      <c r="BF424" s="51"/>
      <c r="BG424" s="51"/>
      <c r="BH424" s="51">
        <f t="shared" si="53"/>
        <v>1</v>
      </c>
      <c r="BI424" s="51">
        <f t="shared" si="50"/>
        <v>0</v>
      </c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108"/>
      <c r="BY424" s="108"/>
      <c r="BZ424" s="108"/>
      <c r="CA424" s="113">
        <f>SI!BY424</f>
        <v>110</v>
      </c>
      <c r="CB424" s="113"/>
      <c r="CC424" s="113"/>
      <c r="CD424" s="113"/>
      <c r="CE424" s="113"/>
      <c r="CF424" s="113"/>
      <c r="CG424" s="113"/>
      <c r="CH424" s="140">
        <f>SI!BZ424</f>
        <v>0</v>
      </c>
      <c r="CI424" s="108"/>
      <c r="CJ424" s="108"/>
      <c r="CK424" s="108"/>
      <c r="CL424" s="108"/>
      <c r="CM424" s="108"/>
      <c r="CN424" s="108"/>
      <c r="CO424" s="108"/>
      <c r="CP424" s="108"/>
      <c r="CQ424" s="108"/>
      <c r="CR424" s="108"/>
      <c r="CS424" s="108"/>
      <c r="CT424" s="108"/>
      <c r="CU424" s="108"/>
      <c r="CV424" s="108"/>
      <c r="CW424" s="108"/>
      <c r="CX424" s="108"/>
      <c r="CY424" s="108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</row>
    <row r="425" spans="1:253" s="36" customFormat="1" hidden="1" x14ac:dyDescent="0.25">
      <c r="A425" s="33"/>
      <c r="B425" s="210"/>
      <c r="C425" s="210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  <c r="AI425" s="63"/>
      <c r="AJ425" s="144" t="str">
        <f t="shared" si="52"/>
        <v>Riadok bude skrytý.</v>
      </c>
      <c r="AK425" s="145" t="s">
        <v>207</v>
      </c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51">
        <f t="shared" si="54"/>
        <v>0</v>
      </c>
      <c r="BF425" s="51"/>
      <c r="BG425" s="51"/>
      <c r="BH425" s="51">
        <f t="shared" si="53"/>
        <v>1</v>
      </c>
      <c r="BI425" s="51">
        <f t="shared" si="50"/>
        <v>0</v>
      </c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108"/>
      <c r="BY425" s="108"/>
      <c r="BZ425" s="108"/>
      <c r="CA425" s="113">
        <f>SI!BY425</f>
        <v>848</v>
      </c>
      <c r="CB425" s="113"/>
      <c r="CC425" s="113"/>
      <c r="CD425" s="113"/>
      <c r="CE425" s="113"/>
      <c r="CF425" s="113"/>
      <c r="CG425" s="113"/>
      <c r="CH425" s="140">
        <f>SI!BZ425</f>
        <v>0</v>
      </c>
      <c r="CI425" s="108"/>
      <c r="CJ425" s="108"/>
      <c r="CK425" s="108"/>
      <c r="CL425" s="108"/>
      <c r="CM425" s="108"/>
      <c r="CN425" s="108"/>
      <c r="CO425" s="108"/>
      <c r="CP425" s="108"/>
      <c r="CQ425" s="108"/>
      <c r="CR425" s="108"/>
      <c r="CS425" s="108"/>
      <c r="CT425" s="108"/>
      <c r="CU425" s="108"/>
      <c r="CV425" s="108"/>
      <c r="CW425" s="108"/>
      <c r="CX425" s="108"/>
      <c r="CY425" s="108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</row>
    <row r="426" spans="1:253" s="36" customFormat="1" hidden="1" x14ac:dyDescent="0.25">
      <c r="A426" s="33"/>
      <c r="B426" s="210"/>
      <c r="C426" s="210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63"/>
      <c r="AJ426" s="144" t="str">
        <f t="shared" si="52"/>
        <v>Riadok bude skrytý.</v>
      </c>
      <c r="AK426" s="145" t="s">
        <v>207</v>
      </c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51">
        <f t="shared" si="54"/>
        <v>0</v>
      </c>
      <c r="BF426" s="51"/>
      <c r="BG426" s="51"/>
      <c r="BH426" s="51">
        <f t="shared" si="53"/>
        <v>1</v>
      </c>
      <c r="BI426" s="51">
        <f t="shared" si="50"/>
        <v>0</v>
      </c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108"/>
      <c r="BY426" s="108"/>
      <c r="BZ426" s="108"/>
      <c r="CA426" s="113">
        <f>SI!BY426</f>
        <v>186</v>
      </c>
      <c r="CB426" s="113"/>
      <c r="CC426" s="113"/>
      <c r="CD426" s="113"/>
      <c r="CE426" s="113"/>
      <c r="CF426" s="113"/>
      <c r="CG426" s="113"/>
      <c r="CH426" s="140">
        <f>SI!BZ426</f>
        <v>0</v>
      </c>
      <c r="CI426" s="108"/>
      <c r="CJ426" s="108"/>
      <c r="CK426" s="108"/>
      <c r="CL426" s="108"/>
      <c r="CM426" s="108"/>
      <c r="CN426" s="108"/>
      <c r="CO426" s="108"/>
      <c r="CP426" s="108"/>
      <c r="CQ426" s="108"/>
      <c r="CR426" s="108"/>
      <c r="CS426" s="108"/>
      <c r="CT426" s="108"/>
      <c r="CU426" s="108"/>
      <c r="CV426" s="108"/>
      <c r="CW426" s="108"/>
      <c r="CX426" s="108"/>
      <c r="CY426" s="108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</row>
    <row r="427" spans="1:253" s="36" customFormat="1" hidden="1" x14ac:dyDescent="0.25">
      <c r="A427" s="33"/>
      <c r="B427" s="210"/>
      <c r="C427" s="210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63"/>
      <c r="AJ427" s="144" t="str">
        <f t="shared" si="52"/>
        <v>Riadok bude skrytý.</v>
      </c>
      <c r="AK427" s="145" t="s">
        <v>207</v>
      </c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51">
        <f t="shared" si="54"/>
        <v>0</v>
      </c>
      <c r="BF427" s="51"/>
      <c r="BG427" s="51"/>
      <c r="BH427" s="51">
        <f t="shared" si="53"/>
        <v>1</v>
      </c>
      <c r="BI427" s="51">
        <f t="shared" si="50"/>
        <v>0</v>
      </c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108"/>
      <c r="BY427" s="108"/>
      <c r="BZ427" s="108"/>
      <c r="CA427" s="113">
        <f>SI!BY427</f>
        <v>485</v>
      </c>
      <c r="CB427" s="113"/>
      <c r="CC427" s="113"/>
      <c r="CD427" s="113"/>
      <c r="CE427" s="113"/>
      <c r="CF427" s="113"/>
      <c r="CG427" s="113"/>
      <c r="CH427" s="140">
        <f>SI!BZ427</f>
        <v>0</v>
      </c>
      <c r="CI427" s="108"/>
      <c r="CJ427" s="108"/>
      <c r="CK427" s="108"/>
      <c r="CL427" s="108"/>
      <c r="CM427" s="108"/>
      <c r="CN427" s="108"/>
      <c r="CO427" s="108"/>
      <c r="CP427" s="108"/>
      <c r="CQ427" s="108"/>
      <c r="CR427" s="108"/>
      <c r="CS427" s="108"/>
      <c r="CT427" s="108"/>
      <c r="CU427" s="108"/>
      <c r="CV427" s="108"/>
      <c r="CW427" s="108"/>
      <c r="CX427" s="108"/>
      <c r="CY427" s="108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</row>
    <row r="428" spans="1:253" s="36" customFormat="1" hidden="1" x14ac:dyDescent="0.25">
      <c r="A428" s="33"/>
      <c r="B428" s="210"/>
      <c r="C428" s="210"/>
      <c r="D428" s="210"/>
      <c r="E428" s="210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63"/>
      <c r="AJ428" s="144" t="str">
        <f t="shared" si="52"/>
        <v>Riadok bude skrytý.</v>
      </c>
      <c r="AK428" s="145" t="s">
        <v>207</v>
      </c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51">
        <f t="shared" si="54"/>
        <v>0</v>
      </c>
      <c r="BF428" s="51"/>
      <c r="BG428" s="51"/>
      <c r="BH428" s="51">
        <f t="shared" si="53"/>
        <v>1</v>
      </c>
      <c r="BI428" s="51">
        <f t="shared" si="50"/>
        <v>0</v>
      </c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108"/>
      <c r="BY428" s="108"/>
      <c r="BZ428" s="108"/>
      <c r="CA428" s="113">
        <f>SI!BY428</f>
        <v>120</v>
      </c>
      <c r="CB428" s="113"/>
      <c r="CC428" s="113"/>
      <c r="CD428" s="113"/>
      <c r="CE428" s="113"/>
      <c r="CF428" s="113"/>
      <c r="CG428" s="113"/>
      <c r="CH428" s="140">
        <f>SI!BZ428</f>
        <v>0</v>
      </c>
      <c r="CI428" s="108"/>
      <c r="CJ428" s="108"/>
      <c r="CK428" s="108"/>
      <c r="CL428" s="108"/>
      <c r="CM428" s="108"/>
      <c r="CN428" s="108"/>
      <c r="CO428" s="108"/>
      <c r="CP428" s="108"/>
      <c r="CQ428" s="108"/>
      <c r="CR428" s="108"/>
      <c r="CS428" s="108"/>
      <c r="CT428" s="108"/>
      <c r="CU428" s="108"/>
      <c r="CV428" s="108"/>
      <c r="CW428" s="108"/>
      <c r="CX428" s="108"/>
      <c r="CY428" s="108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</row>
    <row r="429" spans="1:253" s="36" customFormat="1" hidden="1" x14ac:dyDescent="0.25">
      <c r="A429" s="33"/>
      <c r="B429" s="210"/>
      <c r="C429" s="210"/>
      <c r="D429" s="210"/>
      <c r="E429" s="210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63"/>
      <c r="AJ429" s="144" t="str">
        <f t="shared" si="52"/>
        <v>Riadok bude skrytý.</v>
      </c>
      <c r="AK429" s="145" t="s">
        <v>207</v>
      </c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51">
        <f t="shared" si="54"/>
        <v>0</v>
      </c>
      <c r="BF429" s="51"/>
      <c r="BG429" s="51"/>
      <c r="BH429" s="51">
        <f t="shared" si="53"/>
        <v>1</v>
      </c>
      <c r="BI429" s="51">
        <f t="shared" si="50"/>
        <v>0</v>
      </c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108"/>
      <c r="BY429" s="108"/>
      <c r="BZ429" s="108"/>
      <c r="CA429" s="113">
        <f>SI!BY429</f>
        <v>180</v>
      </c>
      <c r="CB429" s="113"/>
      <c r="CC429" s="113"/>
      <c r="CD429" s="113"/>
      <c r="CE429" s="113"/>
      <c r="CF429" s="113"/>
      <c r="CG429" s="113"/>
      <c r="CH429" s="140">
        <f>SI!BZ429</f>
        <v>0</v>
      </c>
      <c r="CI429" s="108"/>
      <c r="CJ429" s="108"/>
      <c r="CK429" s="108"/>
      <c r="CL429" s="108"/>
      <c r="CM429" s="108"/>
      <c r="CN429" s="108"/>
      <c r="CO429" s="108"/>
      <c r="CP429" s="108"/>
      <c r="CQ429" s="108"/>
      <c r="CR429" s="108"/>
      <c r="CS429" s="108"/>
      <c r="CT429" s="108"/>
      <c r="CU429" s="108"/>
      <c r="CV429" s="108"/>
      <c r="CW429" s="108"/>
      <c r="CX429" s="108"/>
      <c r="CY429" s="108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</row>
    <row r="430" spans="1:253" x14ac:dyDescent="0.25">
      <c r="A430" s="33"/>
      <c r="AI430" s="60"/>
      <c r="AJ430" s="144" t="str">
        <f t="shared" si="52"/>
        <v>Riadok bude vidieť.</v>
      </c>
      <c r="AK430" s="145" t="s">
        <v>207</v>
      </c>
      <c r="BE430" s="86">
        <v>1</v>
      </c>
      <c r="BH430" s="51">
        <f t="shared" si="53"/>
        <v>1</v>
      </c>
      <c r="BI430" s="51">
        <f t="shared" si="50"/>
        <v>1</v>
      </c>
      <c r="CA430" s="113">
        <f>SI!BY430</f>
        <v>113</v>
      </c>
      <c r="CH430" s="140">
        <f>SI!BZ430</f>
        <v>0</v>
      </c>
    </row>
    <row r="431" spans="1:253" x14ac:dyDescent="0.25">
      <c r="A431" s="33"/>
      <c r="B431" t="s">
        <v>217</v>
      </c>
      <c r="C431" s="17" t="str">
        <f>+IF($H$27&lt;&gt;"",IF(SQRT(INT(FACT(DAY(24324))*FACT(DAY(24385))/576))=CA431,"Ocenenie rezerv","NEPOVOLENÉ POUŽITIE!"),"NEPOVOLENÉ POUŽITIE!")</f>
        <v>Ocenenie rezerv</v>
      </c>
      <c r="AI431" s="62" t="s">
        <v>168</v>
      </c>
      <c r="AJ431" s="144" t="str">
        <f t="shared" si="52"/>
        <v>Riadok bude vidieť.</v>
      </c>
      <c r="AK431" s="145" t="s">
        <v>207</v>
      </c>
      <c r="BE431" s="86">
        <v>1</v>
      </c>
      <c r="BH431" s="51">
        <f t="shared" si="53"/>
        <v>1</v>
      </c>
      <c r="BI431" s="51">
        <f t="shared" si="50"/>
        <v>1</v>
      </c>
      <c r="CA431" s="113">
        <f>SI!BY431</f>
        <v>5</v>
      </c>
      <c r="CH431" s="140">
        <f>SI!BZ431</f>
        <v>0</v>
      </c>
    </row>
    <row r="432" spans="1:253" s="36" customFormat="1" x14ac:dyDescent="0.25">
      <c r="A432" s="33"/>
      <c r="B432" s="168" t="s">
        <v>44</v>
      </c>
      <c r="C432" s="168"/>
      <c r="D432" s="168"/>
      <c r="E432" s="168"/>
      <c r="F432" s="168"/>
      <c r="G432" s="168"/>
      <c r="H432" s="168"/>
      <c r="I432" s="168"/>
      <c r="J432" s="168"/>
      <c r="K432" s="168"/>
      <c r="L432" s="168"/>
      <c r="M432" s="168"/>
      <c r="N432" s="168"/>
      <c r="O432" s="168"/>
      <c r="P432" s="168"/>
      <c r="Q432" s="168"/>
      <c r="R432" s="168"/>
      <c r="S432" s="168"/>
      <c r="T432" s="168"/>
      <c r="U432" s="168"/>
      <c r="V432" s="168"/>
      <c r="W432" s="168"/>
      <c r="X432" s="168"/>
      <c r="Y432" s="168"/>
      <c r="Z432" s="168"/>
      <c r="AA432" s="168"/>
      <c r="AB432" s="168"/>
      <c r="AC432" s="168"/>
      <c r="AD432" s="168"/>
      <c r="AE432" s="168"/>
      <c r="AF432" s="168"/>
      <c r="AG432" s="168"/>
      <c r="AH432" s="168"/>
      <c r="AI432" s="63"/>
      <c r="AJ432" s="144" t="str">
        <f t="shared" si="52"/>
        <v>Riadok bude vidieť.</v>
      </c>
      <c r="AK432" s="145" t="s">
        <v>207</v>
      </c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51">
        <f t="shared" ref="BE432:BE451" si="55">+IF(B432="",0,1)</f>
        <v>1</v>
      </c>
      <c r="BF432" s="51"/>
      <c r="BG432" s="51"/>
      <c r="BH432" s="51">
        <f t="shared" si="53"/>
        <v>1</v>
      </c>
      <c r="BI432" s="51">
        <f t="shared" si="50"/>
        <v>1</v>
      </c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108"/>
      <c r="BY432" s="108"/>
      <c r="BZ432" s="108"/>
      <c r="CA432" s="113">
        <f>SI!BY432</f>
        <v>169</v>
      </c>
      <c r="CB432" s="113"/>
      <c r="CC432" s="113"/>
      <c r="CD432" s="113"/>
      <c r="CE432" s="113"/>
      <c r="CF432" s="113"/>
      <c r="CG432" s="113"/>
      <c r="CH432" s="140">
        <f>SI!BZ432</f>
        <v>0</v>
      </c>
      <c r="CI432" s="108"/>
      <c r="CJ432" s="108"/>
      <c r="CK432" s="108"/>
      <c r="CL432" s="108"/>
      <c r="CM432" s="108"/>
      <c r="CN432" s="108"/>
      <c r="CO432" s="108"/>
      <c r="CP432" s="108"/>
      <c r="CQ432" s="108"/>
      <c r="CR432" s="108"/>
      <c r="CS432" s="108"/>
      <c r="CT432" s="108"/>
      <c r="CU432" s="108"/>
      <c r="CV432" s="108"/>
      <c r="CW432" s="108"/>
      <c r="CX432" s="108"/>
      <c r="CY432" s="108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</row>
    <row r="433" spans="1:253" s="36" customFormat="1" x14ac:dyDescent="0.25">
      <c r="A433" s="33"/>
      <c r="B433" s="168" t="s">
        <v>45</v>
      </c>
      <c r="C433" s="168"/>
      <c r="D433" s="168"/>
      <c r="E433" s="168"/>
      <c r="F433" s="168"/>
      <c r="G433" s="168"/>
      <c r="H433" s="168"/>
      <c r="I433" s="168"/>
      <c r="J433" s="168"/>
      <c r="K433" s="168"/>
      <c r="L433" s="168"/>
      <c r="M433" s="168"/>
      <c r="N433" s="168"/>
      <c r="O433" s="168"/>
      <c r="P433" s="168"/>
      <c r="Q433" s="168"/>
      <c r="R433" s="168"/>
      <c r="S433" s="168"/>
      <c r="T433" s="168"/>
      <c r="U433" s="168"/>
      <c r="V433" s="168"/>
      <c r="W433" s="168"/>
      <c r="X433" s="168"/>
      <c r="Y433" s="168"/>
      <c r="Z433" s="168"/>
      <c r="AA433" s="168"/>
      <c r="AB433" s="168"/>
      <c r="AC433" s="168"/>
      <c r="AD433" s="168"/>
      <c r="AE433" s="168"/>
      <c r="AF433" s="168"/>
      <c r="AG433" s="168"/>
      <c r="AH433" s="168"/>
      <c r="AI433" s="63"/>
      <c r="AJ433" s="144" t="str">
        <f t="shared" si="52"/>
        <v>Riadok bude vidieť.</v>
      </c>
      <c r="AK433" s="145" t="s">
        <v>207</v>
      </c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51">
        <f t="shared" si="55"/>
        <v>1</v>
      </c>
      <c r="BF433" s="51"/>
      <c r="BG433" s="51"/>
      <c r="BH433" s="51">
        <f t="shared" si="53"/>
        <v>1</v>
      </c>
      <c r="BI433" s="51">
        <f t="shared" si="50"/>
        <v>1</v>
      </c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108"/>
      <c r="BY433" s="108"/>
      <c r="BZ433" s="108"/>
      <c r="CA433" s="113">
        <f>SI!BY433</f>
        <v>108</v>
      </c>
      <c r="CB433" s="113"/>
      <c r="CC433" s="113"/>
      <c r="CD433" s="113"/>
      <c r="CE433" s="113"/>
      <c r="CF433" s="113"/>
      <c r="CG433" s="113"/>
      <c r="CH433" s="140">
        <f>SI!BZ433</f>
        <v>0</v>
      </c>
      <c r="CI433" s="108"/>
      <c r="CJ433" s="108"/>
      <c r="CK433" s="108"/>
      <c r="CL433" s="108"/>
      <c r="CM433" s="108"/>
      <c r="CN433" s="108"/>
      <c r="CO433" s="108"/>
      <c r="CP433" s="108"/>
      <c r="CQ433" s="108"/>
      <c r="CR433" s="108"/>
      <c r="CS433" s="108"/>
      <c r="CT433" s="108"/>
      <c r="CU433" s="108"/>
      <c r="CV433" s="108"/>
      <c r="CW433" s="108"/>
      <c r="CX433" s="108"/>
      <c r="CY433" s="108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</row>
    <row r="434" spans="1:253" s="36" customFormat="1" hidden="1" x14ac:dyDescent="0.25">
      <c r="A434" s="33"/>
      <c r="B434" s="210"/>
      <c r="C434" s="210"/>
      <c r="D434" s="210"/>
      <c r="E434" s="210"/>
      <c r="F434" s="210"/>
      <c r="G434" s="210"/>
      <c r="H434" s="210"/>
      <c r="I434" s="210"/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  <c r="AH434" s="210"/>
      <c r="AI434" s="63"/>
      <c r="AJ434" s="144" t="str">
        <f t="shared" si="52"/>
        <v>Riadok bude skrytý.</v>
      </c>
      <c r="AK434" s="145" t="s">
        <v>207</v>
      </c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51">
        <f t="shared" si="55"/>
        <v>0</v>
      </c>
      <c r="BF434" s="51"/>
      <c r="BG434" s="51"/>
      <c r="BH434" s="51">
        <f t="shared" si="53"/>
        <v>1</v>
      </c>
      <c r="BI434" s="51">
        <f t="shared" si="50"/>
        <v>0</v>
      </c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108"/>
      <c r="BY434" s="108"/>
      <c r="BZ434" s="108"/>
      <c r="CA434" s="113">
        <f>SI!BY434</f>
        <v>166</v>
      </c>
      <c r="CB434" s="113"/>
      <c r="CC434" s="113"/>
      <c r="CD434" s="113"/>
      <c r="CE434" s="113"/>
      <c r="CF434" s="113"/>
      <c r="CG434" s="113"/>
      <c r="CH434" s="140">
        <f>SI!BZ434</f>
        <v>0</v>
      </c>
      <c r="CI434" s="108"/>
      <c r="CJ434" s="108"/>
      <c r="CK434" s="108"/>
      <c r="CL434" s="108"/>
      <c r="CM434" s="108"/>
      <c r="CN434" s="108"/>
      <c r="CO434" s="108"/>
      <c r="CP434" s="108"/>
      <c r="CQ434" s="108"/>
      <c r="CR434" s="108"/>
      <c r="CS434" s="108"/>
      <c r="CT434" s="108"/>
      <c r="CU434" s="108"/>
      <c r="CV434" s="108"/>
      <c r="CW434" s="108"/>
      <c r="CX434" s="108"/>
      <c r="CY434" s="108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</row>
    <row r="435" spans="1:253" s="36" customFormat="1" hidden="1" x14ac:dyDescent="0.25">
      <c r="A435" s="33"/>
      <c r="B435" s="210"/>
      <c r="C435" s="210"/>
      <c r="D435" s="210"/>
      <c r="E435" s="210"/>
      <c r="F435" s="210"/>
      <c r="G435" s="210"/>
      <c r="H435" s="210"/>
      <c r="I435" s="210"/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  <c r="AH435" s="210"/>
      <c r="AI435" s="63"/>
      <c r="AJ435" s="144" t="str">
        <f t="shared" si="52"/>
        <v>Riadok bude skrytý.</v>
      </c>
      <c r="AK435" s="145" t="s">
        <v>207</v>
      </c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51">
        <f t="shared" si="55"/>
        <v>0</v>
      </c>
      <c r="BF435" s="51"/>
      <c r="BG435" s="51"/>
      <c r="BH435" s="51">
        <f t="shared" si="53"/>
        <v>1</v>
      </c>
      <c r="BI435" s="51">
        <f t="shared" si="50"/>
        <v>0</v>
      </c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108"/>
      <c r="BY435" s="108"/>
      <c r="BZ435" s="108"/>
      <c r="CA435" s="113">
        <f>SI!BY435</f>
        <v>205</v>
      </c>
      <c r="CB435" s="113"/>
      <c r="CC435" s="113"/>
      <c r="CD435" s="113"/>
      <c r="CE435" s="113"/>
      <c r="CF435" s="113"/>
      <c r="CG435" s="113"/>
      <c r="CH435" s="140">
        <f>SI!BZ435</f>
        <v>0</v>
      </c>
      <c r="CI435" s="108"/>
      <c r="CJ435" s="108"/>
      <c r="CK435" s="108"/>
      <c r="CL435" s="108"/>
      <c r="CM435" s="108"/>
      <c r="CN435" s="108"/>
      <c r="CO435" s="108"/>
      <c r="CP435" s="108"/>
      <c r="CQ435" s="108"/>
      <c r="CR435" s="108"/>
      <c r="CS435" s="108"/>
      <c r="CT435" s="108"/>
      <c r="CU435" s="108"/>
      <c r="CV435" s="108"/>
      <c r="CW435" s="108"/>
      <c r="CX435" s="108"/>
      <c r="CY435" s="108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</row>
    <row r="436" spans="1:253" s="36" customFormat="1" hidden="1" x14ac:dyDescent="0.25">
      <c r="A436" s="33"/>
      <c r="B436" s="168"/>
      <c r="C436" s="168"/>
      <c r="D436" s="168"/>
      <c r="E436" s="168"/>
      <c r="F436" s="168"/>
      <c r="G436" s="168"/>
      <c r="H436" s="168"/>
      <c r="I436" s="168"/>
      <c r="J436" s="168"/>
      <c r="K436" s="168"/>
      <c r="L436" s="168"/>
      <c r="M436" s="168"/>
      <c r="N436" s="168"/>
      <c r="O436" s="168"/>
      <c r="P436" s="168"/>
      <c r="Q436" s="168"/>
      <c r="R436" s="168"/>
      <c r="S436" s="168"/>
      <c r="T436" s="168"/>
      <c r="U436" s="168"/>
      <c r="V436" s="168"/>
      <c r="W436" s="168"/>
      <c r="X436" s="168"/>
      <c r="Y436" s="168"/>
      <c r="Z436" s="168"/>
      <c r="AA436" s="168"/>
      <c r="AB436" s="168"/>
      <c r="AC436" s="168"/>
      <c r="AD436" s="168"/>
      <c r="AE436" s="168"/>
      <c r="AF436" s="168"/>
      <c r="AG436" s="168"/>
      <c r="AH436" s="168"/>
      <c r="AI436" s="63"/>
      <c r="AJ436" s="144" t="str">
        <f t="shared" si="52"/>
        <v>Riadok bude skrytý.</v>
      </c>
      <c r="AK436" s="145" t="s">
        <v>207</v>
      </c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51">
        <f t="shared" si="55"/>
        <v>0</v>
      </c>
      <c r="BF436" s="51"/>
      <c r="BG436" s="51"/>
      <c r="BH436" s="51">
        <f t="shared" si="53"/>
        <v>1</v>
      </c>
      <c r="BI436" s="51">
        <f t="shared" si="50"/>
        <v>0</v>
      </c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108"/>
      <c r="BY436" s="108"/>
      <c r="BZ436" s="108"/>
      <c r="CA436" s="113">
        <f>SI!BY436</f>
        <v>132</v>
      </c>
      <c r="CB436" s="113"/>
      <c r="CC436" s="113"/>
      <c r="CD436" s="113"/>
      <c r="CE436" s="113"/>
      <c r="CF436" s="113"/>
      <c r="CG436" s="113"/>
      <c r="CH436" s="140">
        <f>SI!BZ436</f>
        <v>0</v>
      </c>
      <c r="CI436" s="108"/>
      <c r="CJ436" s="108"/>
      <c r="CK436" s="108"/>
      <c r="CL436" s="108"/>
      <c r="CM436" s="108"/>
      <c r="CN436" s="108"/>
      <c r="CO436" s="108"/>
      <c r="CP436" s="108"/>
      <c r="CQ436" s="108"/>
      <c r="CR436" s="108"/>
      <c r="CS436" s="108"/>
      <c r="CT436" s="108"/>
      <c r="CU436" s="108"/>
      <c r="CV436" s="108"/>
      <c r="CW436" s="108"/>
      <c r="CX436" s="108"/>
      <c r="CY436" s="108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</row>
    <row r="437" spans="1:253" s="36" customFormat="1" hidden="1" x14ac:dyDescent="0.25">
      <c r="A437" s="33"/>
      <c r="B437" s="168"/>
      <c r="C437" s="168"/>
      <c r="D437" s="168"/>
      <c r="E437" s="168"/>
      <c r="F437" s="168"/>
      <c r="G437" s="168"/>
      <c r="H437" s="168"/>
      <c r="I437" s="168"/>
      <c r="J437" s="168"/>
      <c r="K437" s="168"/>
      <c r="L437" s="168"/>
      <c r="M437" s="168"/>
      <c r="N437" s="168"/>
      <c r="O437" s="168"/>
      <c r="P437" s="168"/>
      <c r="Q437" s="168"/>
      <c r="R437" s="168"/>
      <c r="S437" s="168"/>
      <c r="T437" s="168"/>
      <c r="U437" s="168"/>
      <c r="V437" s="168"/>
      <c r="W437" s="168"/>
      <c r="X437" s="168"/>
      <c r="Y437" s="168"/>
      <c r="Z437" s="168"/>
      <c r="AA437" s="168"/>
      <c r="AB437" s="168"/>
      <c r="AC437" s="168"/>
      <c r="AD437" s="168"/>
      <c r="AE437" s="168"/>
      <c r="AF437" s="168"/>
      <c r="AG437" s="168"/>
      <c r="AH437" s="168"/>
      <c r="AI437" s="63"/>
      <c r="AJ437" s="144" t="str">
        <f t="shared" si="52"/>
        <v>Riadok bude skrytý.</v>
      </c>
      <c r="AK437" s="145" t="s">
        <v>207</v>
      </c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51">
        <f t="shared" si="55"/>
        <v>0</v>
      </c>
      <c r="BF437" s="51"/>
      <c r="BG437" s="51"/>
      <c r="BH437" s="51">
        <f t="shared" si="53"/>
        <v>1</v>
      </c>
      <c r="BI437" s="51">
        <f t="shared" si="50"/>
        <v>0</v>
      </c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108"/>
      <c r="BY437" s="108"/>
      <c r="BZ437" s="108"/>
      <c r="CA437" s="113">
        <f>SI!BY437</f>
        <v>126</v>
      </c>
      <c r="CB437" s="113"/>
      <c r="CC437" s="113"/>
      <c r="CD437" s="113"/>
      <c r="CE437" s="113"/>
      <c r="CF437" s="113"/>
      <c r="CG437" s="113"/>
      <c r="CH437" s="140">
        <f>SI!BZ437</f>
        <v>0</v>
      </c>
      <c r="CI437" s="108"/>
      <c r="CJ437" s="108"/>
      <c r="CK437" s="108"/>
      <c r="CL437" s="108"/>
      <c r="CM437" s="108"/>
      <c r="CN437" s="108"/>
      <c r="CO437" s="108"/>
      <c r="CP437" s="108"/>
      <c r="CQ437" s="108"/>
      <c r="CR437" s="108"/>
      <c r="CS437" s="108"/>
      <c r="CT437" s="108"/>
      <c r="CU437" s="108"/>
      <c r="CV437" s="108"/>
      <c r="CW437" s="108"/>
      <c r="CX437" s="108"/>
      <c r="CY437" s="108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</row>
    <row r="438" spans="1:253" s="36" customFormat="1" hidden="1" x14ac:dyDescent="0.25">
      <c r="A438" s="33"/>
      <c r="B438" s="168"/>
      <c r="C438" s="168"/>
      <c r="D438" s="168"/>
      <c r="E438" s="168"/>
      <c r="F438" s="168"/>
      <c r="G438" s="168"/>
      <c r="H438" s="168"/>
      <c r="I438" s="168"/>
      <c r="J438" s="168"/>
      <c r="K438" s="168"/>
      <c r="L438" s="168"/>
      <c r="M438" s="168"/>
      <c r="N438" s="168"/>
      <c r="O438" s="168"/>
      <c r="P438" s="168"/>
      <c r="Q438" s="168"/>
      <c r="R438" s="168"/>
      <c r="S438" s="168"/>
      <c r="T438" s="168"/>
      <c r="U438" s="168"/>
      <c r="V438" s="168"/>
      <c r="W438" s="168"/>
      <c r="X438" s="168"/>
      <c r="Y438" s="168"/>
      <c r="Z438" s="168"/>
      <c r="AA438" s="168"/>
      <c r="AB438" s="168"/>
      <c r="AC438" s="168"/>
      <c r="AD438" s="168"/>
      <c r="AE438" s="168"/>
      <c r="AF438" s="168"/>
      <c r="AG438" s="168"/>
      <c r="AH438" s="168"/>
      <c r="AI438" s="63"/>
      <c r="AJ438" s="144" t="str">
        <f t="shared" si="52"/>
        <v>Riadok bude skrytý.</v>
      </c>
      <c r="AK438" s="145" t="s">
        <v>207</v>
      </c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51">
        <f t="shared" si="55"/>
        <v>0</v>
      </c>
      <c r="BF438" s="51"/>
      <c r="BG438" s="51"/>
      <c r="BH438" s="51">
        <f t="shared" si="53"/>
        <v>1</v>
      </c>
      <c r="BI438" s="51">
        <f t="shared" si="50"/>
        <v>0</v>
      </c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108"/>
      <c r="BY438" s="108"/>
      <c r="BZ438" s="108"/>
      <c r="CA438" s="113">
        <f>SI!BY438</f>
        <v>127</v>
      </c>
      <c r="CB438" s="113"/>
      <c r="CC438" s="113"/>
      <c r="CD438" s="113"/>
      <c r="CE438" s="113"/>
      <c r="CF438" s="113"/>
      <c r="CG438" s="113"/>
      <c r="CH438" s="140">
        <f>SI!BZ438</f>
        <v>0</v>
      </c>
      <c r="CI438" s="108"/>
      <c r="CJ438" s="108"/>
      <c r="CK438" s="108"/>
      <c r="CL438" s="108"/>
      <c r="CM438" s="108"/>
      <c r="CN438" s="108"/>
      <c r="CO438" s="108"/>
      <c r="CP438" s="108"/>
      <c r="CQ438" s="108"/>
      <c r="CR438" s="108"/>
      <c r="CS438" s="108"/>
      <c r="CT438" s="108"/>
      <c r="CU438" s="108"/>
      <c r="CV438" s="108"/>
      <c r="CW438" s="108"/>
      <c r="CX438" s="108"/>
      <c r="CY438" s="108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</row>
    <row r="439" spans="1:253" s="36" customFormat="1" hidden="1" x14ac:dyDescent="0.25">
      <c r="A439" s="33"/>
      <c r="B439" s="168"/>
      <c r="C439" s="168"/>
      <c r="D439" s="168"/>
      <c r="E439" s="168"/>
      <c r="F439" s="168"/>
      <c r="G439" s="168"/>
      <c r="H439" s="168"/>
      <c r="I439" s="168"/>
      <c r="J439" s="168"/>
      <c r="K439" s="168"/>
      <c r="L439" s="168"/>
      <c r="M439" s="168"/>
      <c r="N439" s="168"/>
      <c r="O439" s="168"/>
      <c r="P439" s="168"/>
      <c r="Q439" s="168"/>
      <c r="R439" s="168"/>
      <c r="S439" s="168"/>
      <c r="T439" s="168"/>
      <c r="U439" s="168"/>
      <c r="V439" s="168"/>
      <c r="W439" s="168"/>
      <c r="X439" s="168"/>
      <c r="Y439" s="168"/>
      <c r="Z439" s="168"/>
      <c r="AA439" s="168"/>
      <c r="AB439" s="168"/>
      <c r="AC439" s="168"/>
      <c r="AD439" s="168"/>
      <c r="AE439" s="168"/>
      <c r="AF439" s="168"/>
      <c r="AG439" s="168"/>
      <c r="AH439" s="168"/>
      <c r="AI439" s="63"/>
      <c r="AJ439" s="144" t="str">
        <f t="shared" si="52"/>
        <v>Riadok bude skrytý.</v>
      </c>
      <c r="AK439" s="145" t="s">
        <v>207</v>
      </c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51">
        <f t="shared" si="55"/>
        <v>0</v>
      </c>
      <c r="BF439" s="51"/>
      <c r="BG439" s="51"/>
      <c r="BH439" s="51">
        <f t="shared" si="53"/>
        <v>1</v>
      </c>
      <c r="BI439" s="51">
        <f t="shared" si="50"/>
        <v>0</v>
      </c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108"/>
      <c r="BY439" s="108"/>
      <c r="BZ439" s="108"/>
      <c r="CA439" s="113">
        <f>SI!BY439</f>
        <v>199</v>
      </c>
      <c r="CB439" s="113"/>
      <c r="CC439" s="113"/>
      <c r="CD439" s="113"/>
      <c r="CE439" s="113"/>
      <c r="CF439" s="113"/>
      <c r="CG439" s="113"/>
      <c r="CH439" s="140">
        <f>SI!BZ439</f>
        <v>0</v>
      </c>
      <c r="CI439" s="108"/>
      <c r="CJ439" s="108"/>
      <c r="CK439" s="108"/>
      <c r="CL439" s="108"/>
      <c r="CM439" s="108"/>
      <c r="CN439" s="108"/>
      <c r="CO439" s="108"/>
      <c r="CP439" s="108"/>
      <c r="CQ439" s="108"/>
      <c r="CR439" s="108"/>
      <c r="CS439" s="108"/>
      <c r="CT439" s="108"/>
      <c r="CU439" s="108"/>
      <c r="CV439" s="108"/>
      <c r="CW439" s="108"/>
      <c r="CX439" s="108"/>
      <c r="CY439" s="108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</row>
    <row r="440" spans="1:253" s="36" customFormat="1" hidden="1" x14ac:dyDescent="0.25">
      <c r="A440" s="33"/>
      <c r="B440" s="168"/>
      <c r="C440" s="168"/>
      <c r="D440" s="168"/>
      <c r="E440" s="168"/>
      <c r="F440" s="168"/>
      <c r="G440" s="168"/>
      <c r="H440" s="168"/>
      <c r="I440" s="168"/>
      <c r="J440" s="168"/>
      <c r="K440" s="168"/>
      <c r="L440" s="168"/>
      <c r="M440" s="168"/>
      <c r="N440" s="168"/>
      <c r="O440" s="168"/>
      <c r="P440" s="168"/>
      <c r="Q440" s="168"/>
      <c r="R440" s="168"/>
      <c r="S440" s="168"/>
      <c r="T440" s="168"/>
      <c r="U440" s="168"/>
      <c r="V440" s="168"/>
      <c r="W440" s="168"/>
      <c r="X440" s="168"/>
      <c r="Y440" s="168"/>
      <c r="Z440" s="168"/>
      <c r="AA440" s="168"/>
      <c r="AB440" s="168"/>
      <c r="AC440" s="168"/>
      <c r="AD440" s="168"/>
      <c r="AE440" s="168"/>
      <c r="AF440" s="168"/>
      <c r="AG440" s="168"/>
      <c r="AH440" s="168"/>
      <c r="AI440" s="63"/>
      <c r="AJ440" s="144" t="str">
        <f t="shared" si="52"/>
        <v>Riadok bude skrytý.</v>
      </c>
      <c r="AK440" s="145" t="s">
        <v>207</v>
      </c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51">
        <f t="shared" si="55"/>
        <v>0</v>
      </c>
      <c r="BF440" s="51"/>
      <c r="BG440" s="51"/>
      <c r="BH440" s="51">
        <f t="shared" si="53"/>
        <v>1</v>
      </c>
      <c r="BI440" s="51">
        <f t="shared" si="50"/>
        <v>0</v>
      </c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108"/>
      <c r="BY440" s="108"/>
      <c r="BZ440" s="108"/>
      <c r="CA440" s="113">
        <f>SI!BY440</f>
        <v>139</v>
      </c>
      <c r="CB440" s="113"/>
      <c r="CC440" s="113"/>
      <c r="CD440" s="113"/>
      <c r="CE440" s="113"/>
      <c r="CF440" s="113"/>
      <c r="CG440" s="113"/>
      <c r="CH440" s="140">
        <f>SI!BZ440</f>
        <v>0</v>
      </c>
      <c r="CI440" s="108"/>
      <c r="CJ440" s="108"/>
      <c r="CK440" s="108"/>
      <c r="CL440" s="108"/>
      <c r="CM440" s="108"/>
      <c r="CN440" s="108"/>
      <c r="CO440" s="108"/>
      <c r="CP440" s="108"/>
      <c r="CQ440" s="108"/>
      <c r="CR440" s="108"/>
      <c r="CS440" s="108"/>
      <c r="CT440" s="108"/>
      <c r="CU440" s="108"/>
      <c r="CV440" s="108"/>
      <c r="CW440" s="108"/>
      <c r="CX440" s="108"/>
      <c r="CY440" s="108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</row>
    <row r="441" spans="1:253" s="36" customFormat="1" hidden="1" x14ac:dyDescent="0.25">
      <c r="A441" s="33"/>
      <c r="B441" s="168"/>
      <c r="C441" s="168"/>
      <c r="D441" s="168"/>
      <c r="E441" s="168"/>
      <c r="F441" s="168"/>
      <c r="G441" s="168"/>
      <c r="H441" s="168"/>
      <c r="I441" s="168"/>
      <c r="J441" s="168"/>
      <c r="K441" s="168"/>
      <c r="L441" s="168"/>
      <c r="M441" s="168"/>
      <c r="N441" s="168"/>
      <c r="O441" s="168"/>
      <c r="P441" s="168"/>
      <c r="Q441" s="168"/>
      <c r="R441" s="168"/>
      <c r="S441" s="168"/>
      <c r="T441" s="168"/>
      <c r="U441" s="168"/>
      <c r="V441" s="168"/>
      <c r="W441" s="168"/>
      <c r="X441" s="168"/>
      <c r="Y441" s="168"/>
      <c r="Z441" s="168"/>
      <c r="AA441" s="168"/>
      <c r="AB441" s="168"/>
      <c r="AC441" s="168"/>
      <c r="AD441" s="168"/>
      <c r="AE441" s="168"/>
      <c r="AF441" s="168"/>
      <c r="AG441" s="168"/>
      <c r="AH441" s="168"/>
      <c r="AI441" s="63"/>
      <c r="AJ441" s="144" t="str">
        <f t="shared" si="52"/>
        <v>Riadok bude skrytý.</v>
      </c>
      <c r="AK441" s="145" t="s">
        <v>207</v>
      </c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51">
        <f t="shared" si="55"/>
        <v>0</v>
      </c>
      <c r="BF441" s="51"/>
      <c r="BG441" s="51"/>
      <c r="BH441" s="51">
        <f t="shared" si="53"/>
        <v>1</v>
      </c>
      <c r="BI441" s="51">
        <f t="shared" si="50"/>
        <v>0</v>
      </c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108"/>
      <c r="BY441" s="108"/>
      <c r="BZ441" s="108"/>
      <c r="CA441" s="113">
        <f>SI!BY441</f>
        <v>170</v>
      </c>
      <c r="CB441" s="113"/>
      <c r="CC441" s="113"/>
      <c r="CD441" s="113"/>
      <c r="CE441" s="113"/>
      <c r="CF441" s="113"/>
      <c r="CG441" s="113"/>
      <c r="CH441" s="140">
        <f>SI!BZ441</f>
        <v>0</v>
      </c>
      <c r="CI441" s="108"/>
      <c r="CJ441" s="108"/>
      <c r="CK441" s="108"/>
      <c r="CL441" s="108"/>
      <c r="CM441" s="108"/>
      <c r="CN441" s="108"/>
      <c r="CO441" s="108"/>
      <c r="CP441" s="108"/>
      <c r="CQ441" s="108"/>
      <c r="CR441" s="108"/>
      <c r="CS441" s="108"/>
      <c r="CT441" s="108"/>
      <c r="CU441" s="108"/>
      <c r="CV441" s="108"/>
      <c r="CW441" s="108"/>
      <c r="CX441" s="108"/>
      <c r="CY441" s="108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</row>
    <row r="442" spans="1:253" s="36" customFormat="1" hidden="1" x14ac:dyDescent="0.25">
      <c r="A442" s="33"/>
      <c r="B442" s="168"/>
      <c r="C442" s="168"/>
      <c r="D442" s="168"/>
      <c r="E442" s="168"/>
      <c r="F442" s="168"/>
      <c r="G442" s="168"/>
      <c r="H442" s="168"/>
      <c r="I442" s="168"/>
      <c r="J442" s="168"/>
      <c r="K442" s="168"/>
      <c r="L442" s="168"/>
      <c r="M442" s="168"/>
      <c r="N442" s="168"/>
      <c r="O442" s="168"/>
      <c r="P442" s="168"/>
      <c r="Q442" s="168"/>
      <c r="R442" s="168"/>
      <c r="S442" s="168"/>
      <c r="T442" s="168"/>
      <c r="U442" s="168"/>
      <c r="V442" s="168"/>
      <c r="W442" s="168"/>
      <c r="X442" s="168"/>
      <c r="Y442" s="168"/>
      <c r="Z442" s="168"/>
      <c r="AA442" s="168"/>
      <c r="AB442" s="168"/>
      <c r="AC442" s="168"/>
      <c r="AD442" s="168"/>
      <c r="AE442" s="168"/>
      <c r="AF442" s="168"/>
      <c r="AG442" s="168"/>
      <c r="AH442" s="168"/>
      <c r="AI442" s="63"/>
      <c r="AJ442" s="144" t="str">
        <f t="shared" si="52"/>
        <v>Riadok bude skrytý.</v>
      </c>
      <c r="AK442" s="145" t="s">
        <v>207</v>
      </c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51">
        <f t="shared" si="55"/>
        <v>0</v>
      </c>
      <c r="BF442" s="51"/>
      <c r="BG442" s="51"/>
      <c r="BH442" s="51">
        <f t="shared" si="53"/>
        <v>1</v>
      </c>
      <c r="BI442" s="51">
        <f t="shared" si="50"/>
        <v>0</v>
      </c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108"/>
      <c r="BY442" s="108"/>
      <c r="BZ442" s="108"/>
      <c r="CA442" s="113">
        <f>SI!BY442</f>
        <v>327</v>
      </c>
      <c r="CB442" s="113"/>
      <c r="CC442" s="113"/>
      <c r="CD442" s="113"/>
      <c r="CE442" s="113"/>
      <c r="CF442" s="113"/>
      <c r="CG442" s="113"/>
      <c r="CH442" s="140">
        <f>SI!BZ442</f>
        <v>0</v>
      </c>
      <c r="CI442" s="108"/>
      <c r="CJ442" s="108"/>
      <c r="CK442" s="108"/>
      <c r="CL442" s="108"/>
      <c r="CM442" s="108"/>
      <c r="CN442" s="108"/>
      <c r="CO442" s="108"/>
      <c r="CP442" s="108"/>
      <c r="CQ442" s="108"/>
      <c r="CR442" s="108"/>
      <c r="CS442" s="108"/>
      <c r="CT442" s="108"/>
      <c r="CU442" s="108"/>
      <c r="CV442" s="108"/>
      <c r="CW442" s="108"/>
      <c r="CX442" s="108"/>
      <c r="CY442" s="108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</row>
    <row r="443" spans="1:253" s="36" customFormat="1" hidden="1" x14ac:dyDescent="0.25">
      <c r="A443" s="33"/>
      <c r="B443" s="168"/>
      <c r="C443" s="168"/>
      <c r="D443" s="168"/>
      <c r="E443" s="168"/>
      <c r="F443" s="168"/>
      <c r="G443" s="168"/>
      <c r="H443" s="168"/>
      <c r="I443" s="168"/>
      <c r="J443" s="168"/>
      <c r="K443" s="168"/>
      <c r="L443" s="168"/>
      <c r="M443" s="168"/>
      <c r="N443" s="168"/>
      <c r="O443" s="168"/>
      <c r="P443" s="168"/>
      <c r="Q443" s="168"/>
      <c r="R443" s="168"/>
      <c r="S443" s="168"/>
      <c r="T443" s="168"/>
      <c r="U443" s="168"/>
      <c r="V443" s="168"/>
      <c r="W443" s="168"/>
      <c r="X443" s="168"/>
      <c r="Y443" s="168"/>
      <c r="Z443" s="168"/>
      <c r="AA443" s="168"/>
      <c r="AB443" s="168"/>
      <c r="AC443" s="168"/>
      <c r="AD443" s="168"/>
      <c r="AE443" s="168"/>
      <c r="AF443" s="168"/>
      <c r="AG443" s="168"/>
      <c r="AH443" s="168"/>
      <c r="AI443" s="63"/>
      <c r="AJ443" s="144" t="str">
        <f t="shared" si="52"/>
        <v>Riadok bude skrytý.</v>
      </c>
      <c r="AK443" s="145" t="s">
        <v>207</v>
      </c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51">
        <f t="shared" si="55"/>
        <v>0</v>
      </c>
      <c r="BF443" s="51"/>
      <c r="BG443" s="51"/>
      <c r="BH443" s="51">
        <f t="shared" si="53"/>
        <v>1</v>
      </c>
      <c r="BI443" s="51">
        <f t="shared" si="50"/>
        <v>0</v>
      </c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108"/>
      <c r="BY443" s="108"/>
      <c r="BZ443" s="108"/>
      <c r="CA443" s="113">
        <f>SI!BY443</f>
        <v>189</v>
      </c>
      <c r="CB443" s="113"/>
      <c r="CC443" s="113"/>
      <c r="CD443" s="113"/>
      <c r="CE443" s="113"/>
      <c r="CF443" s="113"/>
      <c r="CG443" s="113"/>
      <c r="CH443" s="140">
        <f>SI!BZ443</f>
        <v>0</v>
      </c>
      <c r="CI443" s="108"/>
      <c r="CJ443" s="108"/>
      <c r="CK443" s="108"/>
      <c r="CL443" s="108"/>
      <c r="CM443" s="108"/>
      <c r="CN443" s="108"/>
      <c r="CO443" s="108"/>
      <c r="CP443" s="108"/>
      <c r="CQ443" s="108"/>
      <c r="CR443" s="108"/>
      <c r="CS443" s="108"/>
      <c r="CT443" s="108"/>
      <c r="CU443" s="108"/>
      <c r="CV443" s="108"/>
      <c r="CW443" s="108"/>
      <c r="CX443" s="108"/>
      <c r="CY443" s="108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</row>
    <row r="444" spans="1:253" s="36" customFormat="1" hidden="1" x14ac:dyDescent="0.25">
      <c r="A444" s="33"/>
      <c r="B444" s="168"/>
      <c r="C444" s="168"/>
      <c r="D444" s="168"/>
      <c r="E444" s="168"/>
      <c r="F444" s="168"/>
      <c r="G444" s="168"/>
      <c r="H444" s="168"/>
      <c r="I444" s="168"/>
      <c r="J444" s="168"/>
      <c r="K444" s="168"/>
      <c r="L444" s="168"/>
      <c r="M444" s="168"/>
      <c r="N444" s="168"/>
      <c r="O444" s="168"/>
      <c r="P444" s="168"/>
      <c r="Q444" s="168"/>
      <c r="R444" s="168"/>
      <c r="S444" s="168"/>
      <c r="T444" s="168"/>
      <c r="U444" s="168"/>
      <c r="V444" s="168"/>
      <c r="W444" s="168"/>
      <c r="X444" s="168"/>
      <c r="Y444" s="168"/>
      <c r="Z444" s="168"/>
      <c r="AA444" s="168"/>
      <c r="AB444" s="168"/>
      <c r="AC444" s="168"/>
      <c r="AD444" s="168"/>
      <c r="AE444" s="168"/>
      <c r="AF444" s="168"/>
      <c r="AG444" s="168"/>
      <c r="AH444" s="168"/>
      <c r="AI444" s="63"/>
      <c r="AJ444" s="144" t="str">
        <f t="shared" si="52"/>
        <v>Riadok bude skrytý.</v>
      </c>
      <c r="AK444" s="145" t="s">
        <v>207</v>
      </c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51">
        <f t="shared" si="55"/>
        <v>0</v>
      </c>
      <c r="BF444" s="51"/>
      <c r="BG444" s="51"/>
      <c r="BH444" s="51">
        <f t="shared" si="53"/>
        <v>1</v>
      </c>
      <c r="BI444" s="51">
        <f t="shared" si="50"/>
        <v>0</v>
      </c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108"/>
      <c r="BY444" s="108"/>
      <c r="BZ444" s="108"/>
      <c r="CA444" s="113">
        <f>SI!BY444</f>
        <v>533</v>
      </c>
      <c r="CB444" s="113"/>
      <c r="CC444" s="113"/>
      <c r="CD444" s="113"/>
      <c r="CE444" s="113"/>
      <c r="CF444" s="113"/>
      <c r="CG444" s="113"/>
      <c r="CH444" s="140">
        <f>SI!BZ444</f>
        <v>0</v>
      </c>
      <c r="CI444" s="108"/>
      <c r="CJ444" s="108"/>
      <c r="CK444" s="108"/>
      <c r="CL444" s="108"/>
      <c r="CM444" s="108"/>
      <c r="CN444" s="108"/>
      <c r="CO444" s="108"/>
      <c r="CP444" s="108"/>
      <c r="CQ444" s="108"/>
      <c r="CR444" s="108"/>
      <c r="CS444" s="108"/>
      <c r="CT444" s="108"/>
      <c r="CU444" s="108"/>
      <c r="CV444" s="108"/>
      <c r="CW444" s="108"/>
      <c r="CX444" s="108"/>
      <c r="CY444" s="108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</row>
    <row r="445" spans="1:253" s="36" customFormat="1" hidden="1" x14ac:dyDescent="0.25">
      <c r="A445" s="33"/>
      <c r="B445" s="168"/>
      <c r="C445" s="168"/>
      <c r="D445" s="168"/>
      <c r="E445" s="168"/>
      <c r="F445" s="168"/>
      <c r="G445" s="168"/>
      <c r="H445" s="168"/>
      <c r="I445" s="168"/>
      <c r="J445" s="168"/>
      <c r="K445" s="168"/>
      <c r="L445" s="168"/>
      <c r="M445" s="168"/>
      <c r="N445" s="168"/>
      <c r="O445" s="168"/>
      <c r="P445" s="168"/>
      <c r="Q445" s="168"/>
      <c r="R445" s="168"/>
      <c r="S445" s="168"/>
      <c r="T445" s="168"/>
      <c r="U445" s="168"/>
      <c r="V445" s="168"/>
      <c r="W445" s="168"/>
      <c r="X445" s="168"/>
      <c r="Y445" s="168"/>
      <c r="Z445" s="168"/>
      <c r="AA445" s="168"/>
      <c r="AB445" s="168"/>
      <c r="AC445" s="168"/>
      <c r="AD445" s="168"/>
      <c r="AE445" s="168"/>
      <c r="AF445" s="168"/>
      <c r="AG445" s="168"/>
      <c r="AH445" s="168"/>
      <c r="AI445" s="63"/>
      <c r="AJ445" s="144" t="str">
        <f t="shared" si="52"/>
        <v>Riadok bude skrytý.</v>
      </c>
      <c r="AK445" s="145" t="s">
        <v>207</v>
      </c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51">
        <f t="shared" si="55"/>
        <v>0</v>
      </c>
      <c r="BF445" s="51"/>
      <c r="BG445" s="51"/>
      <c r="BH445" s="51">
        <f t="shared" si="53"/>
        <v>1</v>
      </c>
      <c r="BI445" s="51">
        <f t="shared" si="50"/>
        <v>0</v>
      </c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108"/>
      <c r="BY445" s="108"/>
      <c r="BZ445" s="108"/>
      <c r="CA445" s="113">
        <f>SI!BY445</f>
        <v>134</v>
      </c>
      <c r="CB445" s="113"/>
      <c r="CC445" s="113"/>
      <c r="CD445" s="113"/>
      <c r="CE445" s="113"/>
      <c r="CF445" s="113"/>
      <c r="CG445" s="113"/>
      <c r="CH445" s="140">
        <f>SI!BZ445</f>
        <v>0</v>
      </c>
      <c r="CI445" s="108"/>
      <c r="CJ445" s="108"/>
      <c r="CK445" s="108"/>
      <c r="CL445" s="108"/>
      <c r="CM445" s="108"/>
      <c r="CN445" s="108"/>
      <c r="CO445" s="108"/>
      <c r="CP445" s="108"/>
      <c r="CQ445" s="108"/>
      <c r="CR445" s="108"/>
      <c r="CS445" s="108"/>
      <c r="CT445" s="108"/>
      <c r="CU445" s="108"/>
      <c r="CV445" s="108"/>
      <c r="CW445" s="108"/>
      <c r="CX445" s="108"/>
      <c r="CY445" s="108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</row>
    <row r="446" spans="1:253" s="36" customFormat="1" hidden="1" x14ac:dyDescent="0.25">
      <c r="A446" s="33"/>
      <c r="B446" s="168"/>
      <c r="C446" s="168"/>
      <c r="D446" s="168"/>
      <c r="E446" s="168"/>
      <c r="F446" s="168"/>
      <c r="G446" s="168"/>
      <c r="H446" s="168"/>
      <c r="I446" s="168"/>
      <c r="J446" s="168"/>
      <c r="K446" s="168"/>
      <c r="L446" s="168"/>
      <c r="M446" s="168"/>
      <c r="N446" s="168"/>
      <c r="O446" s="168"/>
      <c r="P446" s="168"/>
      <c r="Q446" s="168"/>
      <c r="R446" s="168"/>
      <c r="S446" s="168"/>
      <c r="T446" s="168"/>
      <c r="U446" s="168"/>
      <c r="V446" s="168"/>
      <c r="W446" s="168"/>
      <c r="X446" s="168"/>
      <c r="Y446" s="168"/>
      <c r="Z446" s="168"/>
      <c r="AA446" s="168"/>
      <c r="AB446" s="168"/>
      <c r="AC446" s="168"/>
      <c r="AD446" s="168"/>
      <c r="AE446" s="168"/>
      <c r="AF446" s="168"/>
      <c r="AG446" s="168"/>
      <c r="AH446" s="168"/>
      <c r="AI446" s="63"/>
      <c r="AJ446" s="144" t="str">
        <f t="shared" si="52"/>
        <v>Riadok bude skrytý.</v>
      </c>
      <c r="AK446" s="145" t="s">
        <v>207</v>
      </c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51">
        <f t="shared" si="55"/>
        <v>0</v>
      </c>
      <c r="BF446" s="51"/>
      <c r="BG446" s="51"/>
      <c r="BH446" s="51">
        <f t="shared" si="53"/>
        <v>1</v>
      </c>
      <c r="BI446" s="51">
        <f t="shared" si="50"/>
        <v>0</v>
      </c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108"/>
      <c r="BY446" s="108"/>
      <c r="BZ446" s="108"/>
      <c r="CA446" s="113">
        <f>SI!BY446</f>
        <v>1062</v>
      </c>
      <c r="CB446" s="113"/>
      <c r="CC446" s="113"/>
      <c r="CD446" s="113"/>
      <c r="CE446" s="113"/>
      <c r="CF446" s="113"/>
      <c r="CG446" s="113"/>
      <c r="CH446" s="140">
        <f>SI!BZ446</f>
        <v>0</v>
      </c>
      <c r="CI446" s="108"/>
      <c r="CJ446" s="108"/>
      <c r="CK446" s="108"/>
      <c r="CL446" s="108"/>
      <c r="CM446" s="108"/>
      <c r="CN446" s="108"/>
      <c r="CO446" s="108"/>
      <c r="CP446" s="108"/>
      <c r="CQ446" s="108"/>
      <c r="CR446" s="108"/>
      <c r="CS446" s="108"/>
      <c r="CT446" s="108"/>
      <c r="CU446" s="108"/>
      <c r="CV446" s="108"/>
      <c r="CW446" s="108"/>
      <c r="CX446" s="108"/>
      <c r="CY446" s="108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</row>
    <row r="447" spans="1:253" s="36" customFormat="1" hidden="1" x14ac:dyDescent="0.25">
      <c r="A447" s="33"/>
      <c r="B447" s="168"/>
      <c r="C447" s="168"/>
      <c r="D447" s="168"/>
      <c r="E447" s="168"/>
      <c r="F447" s="168"/>
      <c r="G447" s="168"/>
      <c r="H447" s="168"/>
      <c r="I447" s="168"/>
      <c r="J447" s="168"/>
      <c r="K447" s="168"/>
      <c r="L447" s="168"/>
      <c r="M447" s="168"/>
      <c r="N447" s="168"/>
      <c r="O447" s="168"/>
      <c r="P447" s="168"/>
      <c r="Q447" s="168"/>
      <c r="R447" s="168"/>
      <c r="S447" s="168"/>
      <c r="T447" s="168"/>
      <c r="U447" s="168"/>
      <c r="V447" s="168"/>
      <c r="W447" s="168"/>
      <c r="X447" s="168"/>
      <c r="Y447" s="168"/>
      <c r="Z447" s="168"/>
      <c r="AA447" s="168"/>
      <c r="AB447" s="168"/>
      <c r="AC447" s="168"/>
      <c r="AD447" s="168"/>
      <c r="AE447" s="168"/>
      <c r="AF447" s="168"/>
      <c r="AG447" s="168"/>
      <c r="AH447" s="168"/>
      <c r="AI447" s="63"/>
      <c r="AJ447" s="144" t="str">
        <f t="shared" si="52"/>
        <v>Riadok bude skrytý.</v>
      </c>
      <c r="AK447" s="145" t="s">
        <v>207</v>
      </c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51">
        <f t="shared" si="55"/>
        <v>0</v>
      </c>
      <c r="BF447" s="51"/>
      <c r="BG447" s="51"/>
      <c r="BH447" s="51">
        <f t="shared" si="53"/>
        <v>1</v>
      </c>
      <c r="BI447" s="51">
        <f t="shared" ref="BI447:BI510" si="56">+IF(BE447+BF447+BG447=0,0,IF(BH447=0,0,1))</f>
        <v>0</v>
      </c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108"/>
      <c r="BY447" s="108"/>
      <c r="BZ447" s="108"/>
      <c r="CA447" s="113">
        <f>SI!BY447</f>
        <v>138</v>
      </c>
      <c r="CB447" s="113"/>
      <c r="CC447" s="113"/>
      <c r="CD447" s="113"/>
      <c r="CE447" s="113"/>
      <c r="CF447" s="113"/>
      <c r="CG447" s="113"/>
      <c r="CH447" s="140">
        <f>SI!BZ447</f>
        <v>0</v>
      </c>
      <c r="CI447" s="108"/>
      <c r="CJ447" s="108"/>
      <c r="CK447" s="108"/>
      <c r="CL447" s="108"/>
      <c r="CM447" s="108"/>
      <c r="CN447" s="108"/>
      <c r="CO447" s="108"/>
      <c r="CP447" s="108"/>
      <c r="CQ447" s="108"/>
      <c r="CR447" s="108"/>
      <c r="CS447" s="108"/>
      <c r="CT447" s="108"/>
      <c r="CU447" s="108"/>
      <c r="CV447" s="108"/>
      <c r="CW447" s="108"/>
      <c r="CX447" s="108"/>
      <c r="CY447" s="108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</row>
    <row r="448" spans="1:253" s="36" customFormat="1" hidden="1" x14ac:dyDescent="0.25">
      <c r="A448" s="33"/>
      <c r="B448" s="168"/>
      <c r="C448" s="168"/>
      <c r="D448" s="168"/>
      <c r="E448" s="168"/>
      <c r="F448" s="168"/>
      <c r="G448" s="168"/>
      <c r="H448" s="168"/>
      <c r="I448" s="168"/>
      <c r="J448" s="168"/>
      <c r="K448" s="168"/>
      <c r="L448" s="168"/>
      <c r="M448" s="168"/>
      <c r="N448" s="168"/>
      <c r="O448" s="168"/>
      <c r="P448" s="168"/>
      <c r="Q448" s="168"/>
      <c r="R448" s="168"/>
      <c r="S448" s="168"/>
      <c r="T448" s="168"/>
      <c r="U448" s="168"/>
      <c r="V448" s="168"/>
      <c r="W448" s="168"/>
      <c r="X448" s="168"/>
      <c r="Y448" s="168"/>
      <c r="Z448" s="168"/>
      <c r="AA448" s="168"/>
      <c r="AB448" s="168"/>
      <c r="AC448" s="168"/>
      <c r="AD448" s="168"/>
      <c r="AE448" s="168"/>
      <c r="AF448" s="168"/>
      <c r="AG448" s="168"/>
      <c r="AH448" s="168"/>
      <c r="AI448" s="63"/>
      <c r="AJ448" s="144" t="str">
        <f t="shared" si="52"/>
        <v>Riadok bude skrytý.</v>
      </c>
      <c r="AK448" s="145" t="s">
        <v>207</v>
      </c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51">
        <f t="shared" si="55"/>
        <v>0</v>
      </c>
      <c r="BF448" s="51"/>
      <c r="BG448" s="51"/>
      <c r="BH448" s="51">
        <f t="shared" si="53"/>
        <v>1</v>
      </c>
      <c r="BI448" s="51">
        <f t="shared" si="56"/>
        <v>0</v>
      </c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108"/>
      <c r="BY448" s="108"/>
      <c r="BZ448" s="108"/>
      <c r="CA448" s="113">
        <f>SI!BY448</f>
        <v>769</v>
      </c>
      <c r="CB448" s="113"/>
      <c r="CC448" s="113"/>
      <c r="CD448" s="113"/>
      <c r="CE448" s="113"/>
      <c r="CF448" s="113"/>
      <c r="CG448" s="113"/>
      <c r="CH448" s="140">
        <f>SI!BZ448</f>
        <v>0</v>
      </c>
      <c r="CI448" s="108"/>
      <c r="CJ448" s="108"/>
      <c r="CK448" s="108"/>
      <c r="CL448" s="108"/>
      <c r="CM448" s="108"/>
      <c r="CN448" s="108"/>
      <c r="CO448" s="108"/>
      <c r="CP448" s="108"/>
      <c r="CQ448" s="108"/>
      <c r="CR448" s="108"/>
      <c r="CS448" s="108"/>
      <c r="CT448" s="108"/>
      <c r="CU448" s="108"/>
      <c r="CV448" s="108"/>
      <c r="CW448" s="108"/>
      <c r="CX448" s="108"/>
      <c r="CY448" s="108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</row>
    <row r="449" spans="1:253" s="36" customFormat="1" hidden="1" x14ac:dyDescent="0.25">
      <c r="A449" s="33"/>
      <c r="B449" s="168"/>
      <c r="C449" s="168"/>
      <c r="D449" s="168"/>
      <c r="E449" s="168"/>
      <c r="F449" s="168"/>
      <c r="G449" s="168"/>
      <c r="H449" s="168"/>
      <c r="I449" s="168"/>
      <c r="J449" s="168"/>
      <c r="K449" s="168"/>
      <c r="L449" s="168"/>
      <c r="M449" s="168"/>
      <c r="N449" s="168"/>
      <c r="O449" s="168"/>
      <c r="P449" s="168"/>
      <c r="Q449" s="168"/>
      <c r="R449" s="168"/>
      <c r="S449" s="168"/>
      <c r="T449" s="168"/>
      <c r="U449" s="168"/>
      <c r="V449" s="168"/>
      <c r="W449" s="168"/>
      <c r="X449" s="168"/>
      <c r="Y449" s="168"/>
      <c r="Z449" s="168"/>
      <c r="AA449" s="168"/>
      <c r="AB449" s="168"/>
      <c r="AC449" s="168"/>
      <c r="AD449" s="168"/>
      <c r="AE449" s="168"/>
      <c r="AF449" s="168"/>
      <c r="AG449" s="168"/>
      <c r="AH449" s="168"/>
      <c r="AI449" s="63"/>
      <c r="AJ449" s="144" t="str">
        <f t="shared" si="52"/>
        <v>Riadok bude skrytý.</v>
      </c>
      <c r="AK449" s="145" t="s">
        <v>207</v>
      </c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51">
        <f t="shared" si="55"/>
        <v>0</v>
      </c>
      <c r="BF449" s="51"/>
      <c r="BG449" s="51"/>
      <c r="BH449" s="51">
        <f t="shared" si="53"/>
        <v>1</v>
      </c>
      <c r="BI449" s="51">
        <f t="shared" si="56"/>
        <v>0</v>
      </c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108"/>
      <c r="BY449" s="108"/>
      <c r="BZ449" s="108"/>
      <c r="CA449" s="113">
        <f>SI!BY449</f>
        <v>123</v>
      </c>
      <c r="CB449" s="113"/>
      <c r="CC449" s="113"/>
      <c r="CD449" s="113"/>
      <c r="CE449" s="113"/>
      <c r="CF449" s="113"/>
      <c r="CG449" s="113"/>
      <c r="CH449" s="140">
        <f>SI!BZ449</f>
        <v>0</v>
      </c>
      <c r="CI449" s="108"/>
      <c r="CJ449" s="108"/>
      <c r="CK449" s="108"/>
      <c r="CL449" s="108"/>
      <c r="CM449" s="108"/>
      <c r="CN449" s="108"/>
      <c r="CO449" s="108"/>
      <c r="CP449" s="108"/>
      <c r="CQ449" s="108"/>
      <c r="CR449" s="108"/>
      <c r="CS449" s="108"/>
      <c r="CT449" s="108"/>
      <c r="CU449" s="108"/>
      <c r="CV449" s="108"/>
      <c r="CW449" s="108"/>
      <c r="CX449" s="108"/>
      <c r="CY449" s="108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</row>
    <row r="450" spans="1:253" s="36" customFormat="1" hidden="1" x14ac:dyDescent="0.25">
      <c r="A450" s="33"/>
      <c r="B450" s="168"/>
      <c r="C450" s="168"/>
      <c r="D450" s="168"/>
      <c r="E450" s="168"/>
      <c r="F450" s="168"/>
      <c r="G450" s="168"/>
      <c r="H450" s="168"/>
      <c r="I450" s="168"/>
      <c r="J450" s="168"/>
      <c r="K450" s="168"/>
      <c r="L450" s="168"/>
      <c r="M450" s="168"/>
      <c r="N450" s="168"/>
      <c r="O450" s="168"/>
      <c r="P450" s="168"/>
      <c r="Q450" s="168"/>
      <c r="R450" s="168"/>
      <c r="S450" s="168"/>
      <c r="T450" s="168"/>
      <c r="U450" s="168"/>
      <c r="V450" s="168"/>
      <c r="W450" s="168"/>
      <c r="X450" s="168"/>
      <c r="Y450" s="168"/>
      <c r="Z450" s="168"/>
      <c r="AA450" s="168"/>
      <c r="AB450" s="168"/>
      <c r="AC450" s="168"/>
      <c r="AD450" s="168"/>
      <c r="AE450" s="168"/>
      <c r="AF450" s="168"/>
      <c r="AG450" s="168"/>
      <c r="AH450" s="168"/>
      <c r="AI450" s="63"/>
      <c r="AJ450" s="144" t="str">
        <f t="shared" si="52"/>
        <v>Riadok bude skrytý.</v>
      </c>
      <c r="AK450" s="145" t="s">
        <v>207</v>
      </c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51">
        <f t="shared" si="55"/>
        <v>0</v>
      </c>
      <c r="BF450" s="51"/>
      <c r="BG450" s="51"/>
      <c r="BH450" s="51">
        <f t="shared" si="53"/>
        <v>1</v>
      </c>
      <c r="BI450" s="51">
        <f t="shared" si="56"/>
        <v>0</v>
      </c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108"/>
      <c r="BY450" s="108"/>
      <c r="BZ450" s="108"/>
      <c r="CA450" s="113">
        <f>SI!BY450</f>
        <v>1038</v>
      </c>
      <c r="CB450" s="113"/>
      <c r="CC450" s="113"/>
      <c r="CD450" s="113"/>
      <c r="CE450" s="113"/>
      <c r="CF450" s="113"/>
      <c r="CG450" s="113"/>
      <c r="CH450" s="140">
        <f>SI!BZ450</f>
        <v>0</v>
      </c>
      <c r="CI450" s="108"/>
      <c r="CJ450" s="108"/>
      <c r="CK450" s="108"/>
      <c r="CL450" s="108"/>
      <c r="CM450" s="108"/>
      <c r="CN450" s="108"/>
      <c r="CO450" s="108"/>
      <c r="CP450" s="108"/>
      <c r="CQ450" s="108"/>
      <c r="CR450" s="108"/>
      <c r="CS450" s="108"/>
      <c r="CT450" s="108"/>
      <c r="CU450" s="108"/>
      <c r="CV450" s="108"/>
      <c r="CW450" s="108"/>
      <c r="CX450" s="108"/>
      <c r="CY450" s="108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</row>
    <row r="451" spans="1:253" s="36" customFormat="1" hidden="1" x14ac:dyDescent="0.25">
      <c r="A451" s="33"/>
      <c r="B451" s="168"/>
      <c r="C451" s="168"/>
      <c r="D451" s="168"/>
      <c r="E451" s="168"/>
      <c r="F451" s="168"/>
      <c r="G451" s="168"/>
      <c r="H451" s="168"/>
      <c r="I451" s="168"/>
      <c r="J451" s="168"/>
      <c r="K451" s="168"/>
      <c r="L451" s="168"/>
      <c r="M451" s="168"/>
      <c r="N451" s="168"/>
      <c r="O451" s="168"/>
      <c r="P451" s="168"/>
      <c r="Q451" s="168"/>
      <c r="R451" s="168"/>
      <c r="S451" s="168"/>
      <c r="T451" s="168"/>
      <c r="U451" s="168"/>
      <c r="V451" s="168"/>
      <c r="W451" s="168"/>
      <c r="X451" s="168"/>
      <c r="Y451" s="168"/>
      <c r="Z451" s="168"/>
      <c r="AA451" s="168"/>
      <c r="AB451" s="168"/>
      <c r="AC451" s="168"/>
      <c r="AD451" s="168"/>
      <c r="AE451" s="168"/>
      <c r="AF451" s="168"/>
      <c r="AG451" s="168"/>
      <c r="AH451" s="168"/>
      <c r="AI451" s="63"/>
      <c r="AJ451" s="144" t="str">
        <f t="shared" si="52"/>
        <v>Riadok bude skrytý.</v>
      </c>
      <c r="AK451" s="145" t="s">
        <v>207</v>
      </c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51">
        <f t="shared" si="55"/>
        <v>0</v>
      </c>
      <c r="BF451" s="51"/>
      <c r="BG451" s="51"/>
      <c r="BH451" s="51">
        <f t="shared" si="53"/>
        <v>1</v>
      </c>
      <c r="BI451" s="51">
        <f t="shared" si="56"/>
        <v>0</v>
      </c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108"/>
      <c r="BY451" s="108"/>
      <c r="BZ451" s="108"/>
      <c r="CA451" s="113">
        <f>SI!BY451</f>
        <v>154</v>
      </c>
      <c r="CB451" s="113"/>
      <c r="CC451" s="113"/>
      <c r="CD451" s="113"/>
      <c r="CE451" s="113"/>
      <c r="CF451" s="113"/>
      <c r="CG451" s="113"/>
      <c r="CH451" s="140">
        <f>SI!BZ451</f>
        <v>0</v>
      </c>
      <c r="CI451" s="108"/>
      <c r="CJ451" s="108"/>
      <c r="CK451" s="108"/>
      <c r="CL451" s="108"/>
      <c r="CM451" s="108"/>
      <c r="CN451" s="108"/>
      <c r="CO451" s="108"/>
      <c r="CP451" s="108"/>
      <c r="CQ451" s="108"/>
      <c r="CR451" s="108"/>
      <c r="CS451" s="108"/>
      <c r="CT451" s="108"/>
      <c r="CU451" s="108"/>
      <c r="CV451" s="108"/>
      <c r="CW451" s="108"/>
      <c r="CX451" s="108"/>
      <c r="CY451" s="108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</row>
    <row r="452" spans="1:253" x14ac:dyDescent="0.25">
      <c r="A452" s="33"/>
      <c r="AI452" s="60"/>
      <c r="AJ452" s="144" t="str">
        <f t="shared" si="52"/>
        <v>Riadok bude vidieť.</v>
      </c>
      <c r="AK452" s="145" t="s">
        <v>207</v>
      </c>
      <c r="BE452" s="86">
        <v>1</v>
      </c>
      <c r="BH452" s="51">
        <f t="shared" si="53"/>
        <v>1</v>
      </c>
      <c r="BI452" s="51">
        <f t="shared" si="56"/>
        <v>1</v>
      </c>
      <c r="CA452" s="113">
        <f>SI!BY452</f>
        <v>761</v>
      </c>
      <c r="CH452" s="140">
        <f>SI!BZ452</f>
        <v>0</v>
      </c>
    </row>
    <row r="453" spans="1:253" x14ac:dyDescent="0.25">
      <c r="A453" s="33"/>
      <c r="B453" t="s">
        <v>217</v>
      </c>
      <c r="C453" s="17" t="str">
        <f>+IF($I$27&lt;&gt;"",IF(CODE(MID($I$27,1,1))*(IF(SI!EE517="",1,SI!EE517))+ROUNDDOWN(LEN(SI!J13)/2,0)=CA453,"Ocenenie časového rozlíšenia na strane pasív súvahy (výdavky budúcich období /BO/ a výnosy BO)","NEPOVOLENÉ POUŽITIE!"),"NEPOVOLENÉ POUŽITIE!")</f>
        <v>Ocenenie časového rozlíšenia na strane pasív súvahy (výdavky budúcich období /BO/ a výnosy BO)</v>
      </c>
      <c r="AI453" s="62" t="s">
        <v>168</v>
      </c>
      <c r="AJ453" s="144" t="str">
        <f t="shared" si="52"/>
        <v>Riadok bude vidieť.</v>
      </c>
      <c r="AK453" s="145" t="s">
        <v>207</v>
      </c>
      <c r="BE453" s="86">
        <v>1</v>
      </c>
      <c r="BH453" s="51">
        <f t="shared" si="53"/>
        <v>1</v>
      </c>
      <c r="BI453" s="51">
        <f t="shared" si="56"/>
        <v>1</v>
      </c>
      <c r="CA453" s="113">
        <f>SI!BY453</f>
        <v>5</v>
      </c>
      <c r="CH453" s="140">
        <f>SI!BZ453</f>
        <v>0</v>
      </c>
    </row>
    <row r="454" spans="1:253" s="36" customFormat="1" x14ac:dyDescent="0.25">
      <c r="A454" s="33"/>
      <c r="B454" s="168" t="s">
        <v>49</v>
      </c>
      <c r="C454" s="168"/>
      <c r="D454" s="168"/>
      <c r="E454" s="168"/>
      <c r="F454" s="168"/>
      <c r="G454" s="168"/>
      <c r="H454" s="168"/>
      <c r="I454" s="168"/>
      <c r="J454" s="168"/>
      <c r="K454" s="168"/>
      <c r="L454" s="168"/>
      <c r="M454" s="168"/>
      <c r="N454" s="168"/>
      <c r="O454" s="168"/>
      <c r="P454" s="168"/>
      <c r="Q454" s="168"/>
      <c r="R454" s="168"/>
      <c r="S454" s="168"/>
      <c r="T454" s="168"/>
      <c r="U454" s="168"/>
      <c r="V454" s="168"/>
      <c r="W454" s="168"/>
      <c r="X454" s="168"/>
      <c r="Y454" s="168"/>
      <c r="Z454" s="168"/>
      <c r="AA454" s="168"/>
      <c r="AB454" s="168"/>
      <c r="AC454" s="168"/>
      <c r="AD454" s="168"/>
      <c r="AE454" s="168"/>
      <c r="AF454" s="168"/>
      <c r="AG454" s="168"/>
      <c r="AH454" s="168"/>
      <c r="AI454" s="63"/>
      <c r="AJ454" s="144" t="str">
        <f t="shared" si="52"/>
        <v>Riadok bude vidieť.</v>
      </c>
      <c r="AK454" s="145" t="s">
        <v>207</v>
      </c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51">
        <f t="shared" ref="BE454:BE473" si="57">+IF(B454="",0,1)</f>
        <v>1</v>
      </c>
      <c r="BF454" s="51"/>
      <c r="BG454" s="51"/>
      <c r="BH454" s="51">
        <f t="shared" si="53"/>
        <v>1</v>
      </c>
      <c r="BI454" s="51">
        <f t="shared" si="56"/>
        <v>1</v>
      </c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108"/>
      <c r="BY454" s="108"/>
      <c r="BZ454" s="108"/>
      <c r="CA454" s="113">
        <f>SI!BY454</f>
        <v>3</v>
      </c>
      <c r="CB454" s="113"/>
      <c r="CC454" s="113"/>
      <c r="CD454" s="113"/>
      <c r="CE454" s="113"/>
      <c r="CF454" s="113"/>
      <c r="CG454" s="113"/>
      <c r="CH454" s="140">
        <f>SI!BZ454</f>
        <v>0</v>
      </c>
      <c r="CI454" s="108"/>
      <c r="CJ454" s="108"/>
      <c r="CK454" s="108"/>
      <c r="CL454" s="108"/>
      <c r="CM454" s="108"/>
      <c r="CN454" s="108"/>
      <c r="CO454" s="108"/>
      <c r="CP454" s="108"/>
      <c r="CQ454" s="108"/>
      <c r="CR454" s="108"/>
      <c r="CS454" s="108"/>
      <c r="CT454" s="108"/>
      <c r="CU454" s="108"/>
      <c r="CV454" s="108"/>
      <c r="CW454" s="108"/>
      <c r="CX454" s="108"/>
      <c r="CY454" s="108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</row>
    <row r="455" spans="1:253" s="36" customFormat="1" x14ac:dyDescent="0.25">
      <c r="A455" s="33"/>
      <c r="B455" s="168" t="s">
        <v>43</v>
      </c>
      <c r="C455" s="168"/>
      <c r="D455" s="168"/>
      <c r="E455" s="168"/>
      <c r="F455" s="168"/>
      <c r="G455" s="168"/>
      <c r="H455" s="168"/>
      <c r="I455" s="168"/>
      <c r="J455" s="168"/>
      <c r="K455" s="168"/>
      <c r="L455" s="168"/>
      <c r="M455" s="168"/>
      <c r="N455" s="168"/>
      <c r="O455" s="168"/>
      <c r="P455" s="168"/>
      <c r="Q455" s="168"/>
      <c r="R455" s="168"/>
      <c r="S455" s="168"/>
      <c r="T455" s="168"/>
      <c r="U455" s="168"/>
      <c r="V455" s="168"/>
      <c r="W455" s="168"/>
      <c r="X455" s="168"/>
      <c r="Y455" s="168"/>
      <c r="Z455" s="168"/>
      <c r="AA455" s="168"/>
      <c r="AB455" s="168"/>
      <c r="AC455" s="168"/>
      <c r="AD455" s="168"/>
      <c r="AE455" s="168"/>
      <c r="AF455" s="168"/>
      <c r="AG455" s="168"/>
      <c r="AH455" s="168"/>
      <c r="AI455" s="63"/>
      <c r="AJ455" s="144" t="str">
        <f t="shared" si="52"/>
        <v>Riadok bude vidieť.</v>
      </c>
      <c r="AK455" s="145" t="s">
        <v>207</v>
      </c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51">
        <f t="shared" si="57"/>
        <v>1</v>
      </c>
      <c r="BF455" s="51"/>
      <c r="BG455" s="51"/>
      <c r="BH455" s="51">
        <f t="shared" si="53"/>
        <v>1</v>
      </c>
      <c r="BI455" s="51">
        <f t="shared" si="56"/>
        <v>1</v>
      </c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108"/>
      <c r="BY455" s="108"/>
      <c r="BZ455" s="108"/>
      <c r="CA455" s="113">
        <f>SI!BY455</f>
        <v>1076</v>
      </c>
      <c r="CB455" s="113"/>
      <c r="CC455" s="113"/>
      <c r="CD455" s="113"/>
      <c r="CE455" s="113"/>
      <c r="CF455" s="113"/>
      <c r="CG455" s="113"/>
      <c r="CH455" s="140">
        <f>SI!BZ455</f>
        <v>0</v>
      </c>
      <c r="CI455" s="108"/>
      <c r="CJ455" s="108"/>
      <c r="CK455" s="108"/>
      <c r="CL455" s="108"/>
      <c r="CM455" s="108"/>
      <c r="CN455" s="108"/>
      <c r="CO455" s="108"/>
      <c r="CP455" s="108"/>
      <c r="CQ455" s="108"/>
      <c r="CR455" s="108"/>
      <c r="CS455" s="108"/>
      <c r="CT455" s="108"/>
      <c r="CU455" s="108"/>
      <c r="CV455" s="108"/>
      <c r="CW455" s="108"/>
      <c r="CX455" s="108"/>
      <c r="CY455" s="108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</row>
    <row r="456" spans="1:253" s="36" customFormat="1" hidden="1" x14ac:dyDescent="0.25">
      <c r="A456" s="33"/>
      <c r="B456" s="168"/>
      <c r="C456" s="168"/>
      <c r="D456" s="168"/>
      <c r="E456" s="168"/>
      <c r="F456" s="168"/>
      <c r="G456" s="168"/>
      <c r="H456" s="168"/>
      <c r="I456" s="168"/>
      <c r="J456" s="168"/>
      <c r="K456" s="168"/>
      <c r="L456" s="168"/>
      <c r="M456" s="168"/>
      <c r="N456" s="168"/>
      <c r="O456" s="168"/>
      <c r="P456" s="168"/>
      <c r="Q456" s="168"/>
      <c r="R456" s="168"/>
      <c r="S456" s="168"/>
      <c r="T456" s="168"/>
      <c r="U456" s="168"/>
      <c r="V456" s="168"/>
      <c r="W456" s="168"/>
      <c r="X456" s="168"/>
      <c r="Y456" s="168"/>
      <c r="Z456" s="168"/>
      <c r="AA456" s="168"/>
      <c r="AB456" s="168"/>
      <c r="AC456" s="168"/>
      <c r="AD456" s="168"/>
      <c r="AE456" s="168"/>
      <c r="AF456" s="168"/>
      <c r="AG456" s="168"/>
      <c r="AH456" s="168"/>
      <c r="AI456" s="63"/>
      <c r="AJ456" s="144" t="str">
        <f t="shared" si="52"/>
        <v>Riadok bude skrytý.</v>
      </c>
      <c r="AK456" s="145" t="s">
        <v>207</v>
      </c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51">
        <f t="shared" si="57"/>
        <v>0</v>
      </c>
      <c r="BF456" s="51"/>
      <c r="BG456" s="51"/>
      <c r="BH456" s="51">
        <f t="shared" si="53"/>
        <v>1</v>
      </c>
      <c r="BI456" s="51">
        <f t="shared" si="56"/>
        <v>0</v>
      </c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108"/>
      <c r="BY456" s="108"/>
      <c r="BZ456" s="108"/>
      <c r="CA456" s="113">
        <f>SI!BY456</f>
        <v>185</v>
      </c>
      <c r="CB456" s="113"/>
      <c r="CC456" s="113"/>
      <c r="CD456" s="113"/>
      <c r="CE456" s="113"/>
      <c r="CF456" s="113"/>
      <c r="CG456" s="113"/>
      <c r="CH456" s="140">
        <f>SI!BZ456</f>
        <v>0</v>
      </c>
      <c r="CI456" s="108"/>
      <c r="CJ456" s="108"/>
      <c r="CK456" s="108"/>
      <c r="CL456" s="108"/>
      <c r="CM456" s="108"/>
      <c r="CN456" s="108"/>
      <c r="CO456" s="108"/>
      <c r="CP456" s="108"/>
      <c r="CQ456" s="108"/>
      <c r="CR456" s="108"/>
      <c r="CS456" s="108"/>
      <c r="CT456" s="108"/>
      <c r="CU456" s="108"/>
      <c r="CV456" s="108"/>
      <c r="CW456" s="108"/>
      <c r="CX456" s="108"/>
      <c r="CY456" s="108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</row>
    <row r="457" spans="1:253" s="36" customFormat="1" hidden="1" x14ac:dyDescent="0.25">
      <c r="A457" s="33"/>
      <c r="B457" s="168"/>
      <c r="C457" s="168"/>
      <c r="D457" s="168"/>
      <c r="E457" s="168"/>
      <c r="F457" s="168"/>
      <c r="G457" s="168"/>
      <c r="H457" s="168"/>
      <c r="I457" s="168"/>
      <c r="J457" s="168"/>
      <c r="K457" s="168"/>
      <c r="L457" s="168"/>
      <c r="M457" s="168"/>
      <c r="N457" s="168"/>
      <c r="O457" s="168"/>
      <c r="P457" s="168"/>
      <c r="Q457" s="168"/>
      <c r="R457" s="168"/>
      <c r="S457" s="168"/>
      <c r="T457" s="168"/>
      <c r="U457" s="168"/>
      <c r="V457" s="168"/>
      <c r="W457" s="168"/>
      <c r="X457" s="168"/>
      <c r="Y457" s="168"/>
      <c r="Z457" s="168"/>
      <c r="AA457" s="168"/>
      <c r="AB457" s="168"/>
      <c r="AC457" s="168"/>
      <c r="AD457" s="168"/>
      <c r="AE457" s="168"/>
      <c r="AF457" s="168"/>
      <c r="AG457" s="168"/>
      <c r="AH457" s="168"/>
      <c r="AI457" s="63"/>
      <c r="AJ457" s="144" t="str">
        <f t="shared" si="52"/>
        <v>Riadok bude skrytý.</v>
      </c>
      <c r="AK457" s="145" t="s">
        <v>207</v>
      </c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51">
        <f t="shared" si="57"/>
        <v>0</v>
      </c>
      <c r="BF457" s="51"/>
      <c r="BG457" s="51"/>
      <c r="BH457" s="51">
        <f t="shared" si="53"/>
        <v>1</v>
      </c>
      <c r="BI457" s="51">
        <f t="shared" si="56"/>
        <v>0</v>
      </c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108"/>
      <c r="BY457" s="108"/>
      <c r="BZ457" s="108"/>
      <c r="CA457" s="113">
        <f>SI!BY457</f>
        <v>533</v>
      </c>
      <c r="CB457" s="113"/>
      <c r="CC457" s="113"/>
      <c r="CD457" s="113"/>
      <c r="CE457" s="113"/>
      <c r="CF457" s="113"/>
      <c r="CG457" s="113"/>
      <c r="CH457" s="140">
        <f>SI!BZ457</f>
        <v>0</v>
      </c>
      <c r="CI457" s="108"/>
      <c r="CJ457" s="108"/>
      <c r="CK457" s="108"/>
      <c r="CL457" s="108"/>
      <c r="CM457" s="108"/>
      <c r="CN457" s="108"/>
      <c r="CO457" s="108"/>
      <c r="CP457" s="108"/>
      <c r="CQ457" s="108"/>
      <c r="CR457" s="108"/>
      <c r="CS457" s="108"/>
      <c r="CT457" s="108"/>
      <c r="CU457" s="108"/>
      <c r="CV457" s="108"/>
      <c r="CW457" s="108"/>
      <c r="CX457" s="108"/>
      <c r="CY457" s="108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</row>
    <row r="458" spans="1:253" s="36" customFormat="1" hidden="1" x14ac:dyDescent="0.25">
      <c r="A458" s="33"/>
      <c r="B458" s="210"/>
      <c r="C458" s="210"/>
      <c r="D458" s="210"/>
      <c r="E458" s="210"/>
      <c r="F458" s="210"/>
      <c r="G458" s="210"/>
      <c r="H458" s="210"/>
      <c r="I458" s="210"/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  <c r="AH458" s="210"/>
      <c r="AI458" s="63"/>
      <c r="AJ458" s="144" t="str">
        <f t="shared" si="52"/>
        <v>Riadok bude skrytý.</v>
      </c>
      <c r="AK458" s="145" t="s">
        <v>207</v>
      </c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51">
        <f t="shared" si="57"/>
        <v>0</v>
      </c>
      <c r="BF458" s="51"/>
      <c r="BG458" s="51"/>
      <c r="BH458" s="51">
        <f t="shared" si="53"/>
        <v>1</v>
      </c>
      <c r="BI458" s="51">
        <f t="shared" si="56"/>
        <v>0</v>
      </c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108"/>
      <c r="BY458" s="108"/>
      <c r="BZ458" s="108"/>
      <c r="CA458" s="113">
        <f>SI!BY458</f>
        <v>187</v>
      </c>
      <c r="CB458" s="113"/>
      <c r="CC458" s="113"/>
      <c r="CD458" s="113"/>
      <c r="CE458" s="113"/>
      <c r="CF458" s="113"/>
      <c r="CG458" s="113"/>
      <c r="CH458" s="140">
        <f>SI!BZ458</f>
        <v>0</v>
      </c>
      <c r="CI458" s="108"/>
      <c r="CJ458" s="108"/>
      <c r="CK458" s="108"/>
      <c r="CL458" s="108"/>
      <c r="CM458" s="108"/>
      <c r="CN458" s="108"/>
      <c r="CO458" s="108"/>
      <c r="CP458" s="108"/>
      <c r="CQ458" s="108"/>
      <c r="CR458" s="108"/>
      <c r="CS458" s="108"/>
      <c r="CT458" s="108"/>
      <c r="CU458" s="108"/>
      <c r="CV458" s="108"/>
      <c r="CW458" s="108"/>
      <c r="CX458" s="108"/>
      <c r="CY458" s="108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</row>
    <row r="459" spans="1:253" s="36" customFormat="1" hidden="1" x14ac:dyDescent="0.25">
      <c r="A459" s="33"/>
      <c r="B459" s="210"/>
      <c r="C459" s="210"/>
      <c r="D459" s="210"/>
      <c r="E459" s="210"/>
      <c r="F459" s="210"/>
      <c r="G459" s="210"/>
      <c r="H459" s="210"/>
      <c r="I459" s="210"/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  <c r="AH459" s="210"/>
      <c r="AI459" s="63"/>
      <c r="AJ459" s="144" t="str">
        <f t="shared" si="52"/>
        <v>Riadok bude skrytý.</v>
      </c>
      <c r="AK459" s="145" t="s">
        <v>207</v>
      </c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51">
        <f t="shared" si="57"/>
        <v>0</v>
      </c>
      <c r="BF459" s="51"/>
      <c r="BG459" s="51"/>
      <c r="BH459" s="51">
        <f t="shared" si="53"/>
        <v>1</v>
      </c>
      <c r="BI459" s="51">
        <f t="shared" si="56"/>
        <v>0</v>
      </c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108"/>
      <c r="BY459" s="108"/>
      <c r="BZ459" s="108"/>
      <c r="CA459" s="113">
        <f>SI!BY459</f>
        <v>985</v>
      </c>
      <c r="CB459" s="113"/>
      <c r="CC459" s="113"/>
      <c r="CD459" s="113"/>
      <c r="CE459" s="113"/>
      <c r="CF459" s="113"/>
      <c r="CG459" s="113"/>
      <c r="CH459" s="140">
        <f>SI!BZ459</f>
        <v>0</v>
      </c>
      <c r="CI459" s="108"/>
      <c r="CJ459" s="108"/>
      <c r="CK459" s="108"/>
      <c r="CL459" s="108"/>
      <c r="CM459" s="108"/>
      <c r="CN459" s="108"/>
      <c r="CO459" s="108"/>
      <c r="CP459" s="108"/>
      <c r="CQ459" s="108"/>
      <c r="CR459" s="108"/>
      <c r="CS459" s="108"/>
      <c r="CT459" s="108"/>
      <c r="CU459" s="108"/>
      <c r="CV459" s="108"/>
      <c r="CW459" s="108"/>
      <c r="CX459" s="108"/>
      <c r="CY459" s="108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</row>
    <row r="460" spans="1:253" s="36" customFormat="1" hidden="1" x14ac:dyDescent="0.25">
      <c r="A460" s="33"/>
      <c r="B460" s="210"/>
      <c r="C460" s="210"/>
      <c r="D460" s="210"/>
      <c r="E460" s="210"/>
      <c r="F460" s="210"/>
      <c r="G460" s="210"/>
      <c r="H460" s="210"/>
      <c r="I460" s="210"/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  <c r="AH460" s="210"/>
      <c r="AI460" s="63"/>
      <c r="AJ460" s="144" t="str">
        <f t="shared" si="52"/>
        <v>Riadok bude skrytý.</v>
      </c>
      <c r="AK460" s="145" t="s">
        <v>207</v>
      </c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51">
        <f t="shared" si="57"/>
        <v>0</v>
      </c>
      <c r="BF460" s="51"/>
      <c r="BG460" s="51"/>
      <c r="BH460" s="51">
        <f t="shared" si="53"/>
        <v>1</v>
      </c>
      <c r="BI460" s="51">
        <f t="shared" si="56"/>
        <v>0</v>
      </c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108"/>
      <c r="BY460" s="108"/>
      <c r="BZ460" s="108"/>
      <c r="CA460" s="113">
        <f>SI!BY460</f>
        <v>116</v>
      </c>
      <c r="CB460" s="113"/>
      <c r="CC460" s="113"/>
      <c r="CD460" s="113"/>
      <c r="CE460" s="113"/>
      <c r="CF460" s="113"/>
      <c r="CG460" s="113"/>
      <c r="CH460" s="140">
        <f>SI!BZ460</f>
        <v>0</v>
      </c>
      <c r="CI460" s="108"/>
      <c r="CJ460" s="108"/>
      <c r="CK460" s="108"/>
      <c r="CL460" s="108"/>
      <c r="CM460" s="108"/>
      <c r="CN460" s="108"/>
      <c r="CO460" s="108"/>
      <c r="CP460" s="108"/>
      <c r="CQ460" s="108"/>
      <c r="CR460" s="108"/>
      <c r="CS460" s="108"/>
      <c r="CT460" s="108"/>
      <c r="CU460" s="108"/>
      <c r="CV460" s="108"/>
      <c r="CW460" s="108"/>
      <c r="CX460" s="108"/>
      <c r="CY460" s="108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</row>
    <row r="461" spans="1:253" s="36" customFormat="1" hidden="1" x14ac:dyDescent="0.25">
      <c r="A461" s="33"/>
      <c r="B461" s="210"/>
      <c r="C461" s="210"/>
      <c r="D461" s="210"/>
      <c r="E461" s="210"/>
      <c r="F461" s="210"/>
      <c r="G461" s="210"/>
      <c r="H461" s="210"/>
      <c r="I461" s="210"/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  <c r="AH461" s="210"/>
      <c r="AI461" s="63"/>
      <c r="AJ461" s="144" t="str">
        <f t="shared" si="52"/>
        <v>Riadok bude skrytý.</v>
      </c>
      <c r="AK461" s="145" t="s">
        <v>207</v>
      </c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51">
        <f t="shared" si="57"/>
        <v>0</v>
      </c>
      <c r="BF461" s="51"/>
      <c r="BG461" s="51"/>
      <c r="BH461" s="51">
        <f t="shared" si="53"/>
        <v>1</v>
      </c>
      <c r="BI461" s="51">
        <f t="shared" si="56"/>
        <v>0</v>
      </c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108"/>
      <c r="BY461" s="108"/>
      <c r="BZ461" s="108"/>
      <c r="CA461" s="113">
        <f>SI!BY461</f>
        <v>163</v>
      </c>
      <c r="CB461" s="113"/>
      <c r="CC461" s="113"/>
      <c r="CD461" s="113"/>
      <c r="CE461" s="113"/>
      <c r="CF461" s="113"/>
      <c r="CG461" s="113"/>
      <c r="CH461" s="140">
        <f>SI!BZ461</f>
        <v>0</v>
      </c>
      <c r="CI461" s="108"/>
      <c r="CJ461" s="108"/>
      <c r="CK461" s="108"/>
      <c r="CL461" s="108"/>
      <c r="CM461" s="108"/>
      <c r="CN461" s="108"/>
      <c r="CO461" s="108"/>
      <c r="CP461" s="108"/>
      <c r="CQ461" s="108"/>
      <c r="CR461" s="108"/>
      <c r="CS461" s="108"/>
      <c r="CT461" s="108"/>
      <c r="CU461" s="108"/>
      <c r="CV461" s="108"/>
      <c r="CW461" s="108"/>
      <c r="CX461" s="108"/>
      <c r="CY461" s="108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</row>
    <row r="462" spans="1:253" s="36" customFormat="1" hidden="1" x14ac:dyDescent="0.25">
      <c r="A462" s="33"/>
      <c r="B462" s="210"/>
      <c r="C462" s="210"/>
      <c r="D462" s="210"/>
      <c r="E462" s="210"/>
      <c r="F462" s="210"/>
      <c r="G462" s="210"/>
      <c r="H462" s="210"/>
      <c r="I462" s="210"/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  <c r="AH462" s="210"/>
      <c r="AI462" s="63"/>
      <c r="AJ462" s="144" t="str">
        <f t="shared" si="52"/>
        <v>Riadok bude skrytý.</v>
      </c>
      <c r="AK462" s="145" t="s">
        <v>207</v>
      </c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51">
        <f t="shared" si="57"/>
        <v>0</v>
      </c>
      <c r="BF462" s="51"/>
      <c r="BG462" s="51"/>
      <c r="BH462" s="51">
        <f t="shared" si="53"/>
        <v>1</v>
      </c>
      <c r="BI462" s="51">
        <f t="shared" si="56"/>
        <v>0</v>
      </c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108"/>
      <c r="BY462" s="108"/>
      <c r="BZ462" s="108"/>
      <c r="CA462" s="113">
        <f>SI!BY462</f>
        <v>142</v>
      </c>
      <c r="CB462" s="113"/>
      <c r="CC462" s="113"/>
      <c r="CD462" s="113"/>
      <c r="CE462" s="113"/>
      <c r="CF462" s="113"/>
      <c r="CG462" s="113"/>
      <c r="CH462" s="140">
        <f>SI!BZ462</f>
        <v>0</v>
      </c>
      <c r="CI462" s="108"/>
      <c r="CJ462" s="108"/>
      <c r="CK462" s="108"/>
      <c r="CL462" s="108"/>
      <c r="CM462" s="108"/>
      <c r="CN462" s="108"/>
      <c r="CO462" s="108"/>
      <c r="CP462" s="108"/>
      <c r="CQ462" s="108"/>
      <c r="CR462" s="108"/>
      <c r="CS462" s="108"/>
      <c r="CT462" s="108"/>
      <c r="CU462" s="108"/>
      <c r="CV462" s="108"/>
      <c r="CW462" s="108"/>
      <c r="CX462" s="108"/>
      <c r="CY462" s="108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</row>
    <row r="463" spans="1:253" s="36" customFormat="1" hidden="1" x14ac:dyDescent="0.25">
      <c r="A463" s="33"/>
      <c r="B463" s="210"/>
      <c r="C463" s="210"/>
      <c r="D463" s="210"/>
      <c r="E463" s="210"/>
      <c r="F463" s="210"/>
      <c r="G463" s="210"/>
      <c r="H463" s="210"/>
      <c r="I463" s="210"/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  <c r="AH463" s="210"/>
      <c r="AI463" s="63"/>
      <c r="AJ463" s="144" t="str">
        <f t="shared" si="52"/>
        <v>Riadok bude skrytý.</v>
      </c>
      <c r="AK463" s="145" t="s">
        <v>207</v>
      </c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51">
        <f t="shared" si="57"/>
        <v>0</v>
      </c>
      <c r="BF463" s="51"/>
      <c r="BG463" s="51"/>
      <c r="BH463" s="51">
        <f t="shared" si="53"/>
        <v>1</v>
      </c>
      <c r="BI463" s="51">
        <f t="shared" si="56"/>
        <v>0</v>
      </c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108"/>
      <c r="BY463" s="108"/>
      <c r="BZ463" s="108"/>
      <c r="CA463" s="113">
        <f>SI!BY463</f>
        <v>958</v>
      </c>
      <c r="CB463" s="113"/>
      <c r="CC463" s="113"/>
      <c r="CD463" s="113"/>
      <c r="CE463" s="113"/>
      <c r="CF463" s="113"/>
      <c r="CG463" s="113"/>
      <c r="CH463" s="140">
        <f>SI!BZ463</f>
        <v>0</v>
      </c>
      <c r="CI463" s="108"/>
      <c r="CJ463" s="108"/>
      <c r="CK463" s="108"/>
      <c r="CL463" s="108"/>
      <c r="CM463" s="108"/>
      <c r="CN463" s="108"/>
      <c r="CO463" s="108"/>
      <c r="CP463" s="108"/>
      <c r="CQ463" s="108"/>
      <c r="CR463" s="108"/>
      <c r="CS463" s="108"/>
      <c r="CT463" s="108"/>
      <c r="CU463" s="108"/>
      <c r="CV463" s="108"/>
      <c r="CW463" s="108"/>
      <c r="CX463" s="108"/>
      <c r="CY463" s="108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</row>
    <row r="464" spans="1:253" s="36" customFormat="1" hidden="1" x14ac:dyDescent="0.25">
      <c r="A464" s="33"/>
      <c r="B464" s="210"/>
      <c r="C464" s="210"/>
      <c r="D464" s="210"/>
      <c r="E464" s="210"/>
      <c r="F464" s="210"/>
      <c r="G464" s="210"/>
      <c r="H464" s="210"/>
      <c r="I464" s="210"/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  <c r="AH464" s="210"/>
      <c r="AI464" s="63"/>
      <c r="AJ464" s="144" t="str">
        <f t="shared" si="52"/>
        <v>Riadok bude skrytý.</v>
      </c>
      <c r="AK464" s="145" t="s">
        <v>207</v>
      </c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51">
        <f t="shared" si="57"/>
        <v>0</v>
      </c>
      <c r="BF464" s="51"/>
      <c r="BG464" s="51"/>
      <c r="BH464" s="51">
        <f t="shared" si="53"/>
        <v>1</v>
      </c>
      <c r="BI464" s="51">
        <f t="shared" si="56"/>
        <v>0</v>
      </c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108"/>
      <c r="BY464" s="108"/>
      <c r="BZ464" s="108"/>
      <c r="CA464" s="113">
        <f>SI!BY464</f>
        <v>105</v>
      </c>
      <c r="CB464" s="113"/>
      <c r="CC464" s="113"/>
      <c r="CD464" s="113"/>
      <c r="CE464" s="113"/>
      <c r="CF464" s="113"/>
      <c r="CG464" s="113"/>
      <c r="CH464" s="140">
        <f>SI!BZ464</f>
        <v>0</v>
      </c>
      <c r="CI464" s="108"/>
      <c r="CJ464" s="108"/>
      <c r="CK464" s="108"/>
      <c r="CL464" s="108"/>
      <c r="CM464" s="108"/>
      <c r="CN464" s="108"/>
      <c r="CO464" s="108"/>
      <c r="CP464" s="108"/>
      <c r="CQ464" s="108"/>
      <c r="CR464" s="108"/>
      <c r="CS464" s="108"/>
      <c r="CT464" s="108"/>
      <c r="CU464" s="108"/>
      <c r="CV464" s="108"/>
      <c r="CW464" s="108"/>
      <c r="CX464" s="108"/>
      <c r="CY464" s="108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</row>
    <row r="465" spans="1:253" s="36" customFormat="1" hidden="1" x14ac:dyDescent="0.25">
      <c r="A465" s="33"/>
      <c r="B465" s="210"/>
      <c r="C465" s="210"/>
      <c r="D465" s="210"/>
      <c r="E465" s="210"/>
      <c r="F465" s="210"/>
      <c r="G465" s="210"/>
      <c r="H465" s="210"/>
      <c r="I465" s="210"/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  <c r="AH465" s="210"/>
      <c r="AI465" s="63"/>
      <c r="AJ465" s="144" t="str">
        <f t="shared" ref="AJ465:AJ518" si="58">+IF(BI465=0,"Riadok bude skrytý.","Riadok bude vidieť.")</f>
        <v>Riadok bude skrytý.</v>
      </c>
      <c r="AK465" s="145" t="s">
        <v>207</v>
      </c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51">
        <f t="shared" si="57"/>
        <v>0</v>
      </c>
      <c r="BF465" s="51"/>
      <c r="BG465" s="51"/>
      <c r="BH465" s="51">
        <f t="shared" ref="BH465:BH518" si="59">IF(AK465="",1,IF(AK465="Chcem skryť riadok.",0,1))</f>
        <v>1</v>
      </c>
      <c r="BI465" s="51">
        <f t="shared" si="56"/>
        <v>0</v>
      </c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108"/>
      <c r="BY465" s="108"/>
      <c r="BZ465" s="108"/>
      <c r="CA465" s="113">
        <f>SI!BY465</f>
        <v>464</v>
      </c>
      <c r="CB465" s="113"/>
      <c r="CC465" s="113"/>
      <c r="CD465" s="113"/>
      <c r="CE465" s="113"/>
      <c r="CF465" s="113"/>
      <c r="CG465" s="113"/>
      <c r="CH465" s="140">
        <f>SI!BZ465</f>
        <v>0</v>
      </c>
      <c r="CI465" s="108"/>
      <c r="CJ465" s="108"/>
      <c r="CK465" s="108"/>
      <c r="CL465" s="108"/>
      <c r="CM465" s="108"/>
      <c r="CN465" s="108"/>
      <c r="CO465" s="108"/>
      <c r="CP465" s="108"/>
      <c r="CQ465" s="108"/>
      <c r="CR465" s="108"/>
      <c r="CS465" s="108"/>
      <c r="CT465" s="108"/>
      <c r="CU465" s="108"/>
      <c r="CV465" s="108"/>
      <c r="CW465" s="108"/>
      <c r="CX465" s="108"/>
      <c r="CY465" s="108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</row>
    <row r="466" spans="1:253" s="36" customFormat="1" hidden="1" x14ac:dyDescent="0.25">
      <c r="A466" s="33"/>
      <c r="B466" s="210"/>
      <c r="C466" s="210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63"/>
      <c r="AJ466" s="144" t="str">
        <f t="shared" si="58"/>
        <v>Riadok bude skrytý.</v>
      </c>
      <c r="AK466" s="145" t="s">
        <v>207</v>
      </c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51">
        <f t="shared" si="57"/>
        <v>0</v>
      </c>
      <c r="BF466" s="51"/>
      <c r="BG466" s="51"/>
      <c r="BH466" s="51">
        <f t="shared" si="59"/>
        <v>1</v>
      </c>
      <c r="BI466" s="51">
        <f t="shared" si="56"/>
        <v>0</v>
      </c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108"/>
      <c r="BY466" s="108"/>
      <c r="BZ466" s="108"/>
      <c r="CA466" s="113">
        <f>SI!BY466</f>
        <v>166</v>
      </c>
      <c r="CB466" s="113"/>
      <c r="CC466" s="113"/>
      <c r="CD466" s="113"/>
      <c r="CE466" s="113"/>
      <c r="CF466" s="113"/>
      <c r="CG466" s="113"/>
      <c r="CH466" s="140">
        <f>SI!BZ466</f>
        <v>0</v>
      </c>
      <c r="CI466" s="108"/>
      <c r="CJ466" s="108"/>
      <c r="CK466" s="108"/>
      <c r="CL466" s="108"/>
      <c r="CM466" s="108"/>
      <c r="CN466" s="108"/>
      <c r="CO466" s="108"/>
      <c r="CP466" s="108"/>
      <c r="CQ466" s="108"/>
      <c r="CR466" s="108"/>
      <c r="CS466" s="108"/>
      <c r="CT466" s="108"/>
      <c r="CU466" s="108"/>
      <c r="CV466" s="108"/>
      <c r="CW466" s="108"/>
      <c r="CX466" s="108"/>
      <c r="CY466" s="108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</row>
    <row r="467" spans="1:253" s="36" customFormat="1" hidden="1" x14ac:dyDescent="0.25">
      <c r="A467" s="33"/>
      <c r="B467" s="210"/>
      <c r="C467" s="210"/>
      <c r="D467" s="210"/>
      <c r="E467" s="210"/>
      <c r="F467" s="210"/>
      <c r="G467" s="210"/>
      <c r="H467" s="210"/>
      <c r="I467" s="210"/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63"/>
      <c r="AJ467" s="144" t="str">
        <f t="shared" si="58"/>
        <v>Riadok bude skrytý.</v>
      </c>
      <c r="AK467" s="145" t="s">
        <v>207</v>
      </c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51">
        <f t="shared" si="57"/>
        <v>0</v>
      </c>
      <c r="BF467" s="51"/>
      <c r="BG467" s="51"/>
      <c r="BH467" s="51">
        <f t="shared" si="59"/>
        <v>1</v>
      </c>
      <c r="BI467" s="51">
        <f t="shared" si="56"/>
        <v>0</v>
      </c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108"/>
      <c r="BY467" s="108"/>
      <c r="BZ467" s="108"/>
      <c r="CA467" s="113">
        <f>SI!BY467</f>
        <v>123</v>
      </c>
      <c r="CB467" s="113"/>
      <c r="CC467" s="113"/>
      <c r="CD467" s="113"/>
      <c r="CE467" s="113"/>
      <c r="CF467" s="113"/>
      <c r="CG467" s="113"/>
      <c r="CH467" s="140">
        <f>SI!BZ467</f>
        <v>0</v>
      </c>
      <c r="CI467" s="108"/>
      <c r="CJ467" s="108"/>
      <c r="CK467" s="108"/>
      <c r="CL467" s="108"/>
      <c r="CM467" s="108"/>
      <c r="CN467" s="108"/>
      <c r="CO467" s="108"/>
      <c r="CP467" s="108"/>
      <c r="CQ467" s="108"/>
      <c r="CR467" s="108"/>
      <c r="CS467" s="108"/>
      <c r="CT467" s="108"/>
      <c r="CU467" s="108"/>
      <c r="CV467" s="108"/>
      <c r="CW467" s="108"/>
      <c r="CX467" s="108"/>
      <c r="CY467" s="108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</row>
    <row r="468" spans="1:253" s="36" customFormat="1" hidden="1" x14ac:dyDescent="0.25">
      <c r="A468" s="33"/>
      <c r="B468" s="210"/>
      <c r="C468" s="210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63"/>
      <c r="AJ468" s="144" t="str">
        <f t="shared" si="58"/>
        <v>Riadok bude skrytý.</v>
      </c>
      <c r="AK468" s="145" t="s">
        <v>207</v>
      </c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51">
        <f t="shared" si="57"/>
        <v>0</v>
      </c>
      <c r="BF468" s="51"/>
      <c r="BG468" s="51"/>
      <c r="BH468" s="51">
        <f t="shared" si="59"/>
        <v>1</v>
      </c>
      <c r="BI468" s="51">
        <f t="shared" si="56"/>
        <v>0</v>
      </c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108"/>
      <c r="BY468" s="108"/>
      <c r="BZ468" s="108"/>
      <c r="CA468" s="113">
        <f>SI!BY468</f>
        <v>125</v>
      </c>
      <c r="CB468" s="113"/>
      <c r="CC468" s="113"/>
      <c r="CD468" s="113"/>
      <c r="CE468" s="113"/>
      <c r="CF468" s="113"/>
      <c r="CG468" s="113"/>
      <c r="CH468" s="140">
        <f>SI!BZ468</f>
        <v>0</v>
      </c>
      <c r="CI468" s="108"/>
      <c r="CJ468" s="108"/>
      <c r="CK468" s="108"/>
      <c r="CL468" s="108"/>
      <c r="CM468" s="108"/>
      <c r="CN468" s="108"/>
      <c r="CO468" s="108"/>
      <c r="CP468" s="108"/>
      <c r="CQ468" s="108"/>
      <c r="CR468" s="108"/>
      <c r="CS468" s="108"/>
      <c r="CT468" s="108"/>
      <c r="CU468" s="108"/>
      <c r="CV468" s="108"/>
      <c r="CW468" s="108"/>
      <c r="CX468" s="108"/>
      <c r="CY468" s="108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</row>
    <row r="469" spans="1:253" s="36" customFormat="1" hidden="1" x14ac:dyDescent="0.25">
      <c r="A469" s="33"/>
      <c r="B469" s="210"/>
      <c r="C469" s="210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63"/>
      <c r="AJ469" s="144" t="str">
        <f t="shared" si="58"/>
        <v>Riadok bude skrytý.</v>
      </c>
      <c r="AK469" s="145" t="s">
        <v>207</v>
      </c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51">
        <f t="shared" si="57"/>
        <v>0</v>
      </c>
      <c r="BF469" s="51"/>
      <c r="BG469" s="51"/>
      <c r="BH469" s="51">
        <f t="shared" si="59"/>
        <v>1</v>
      </c>
      <c r="BI469" s="51">
        <f t="shared" si="56"/>
        <v>0</v>
      </c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108"/>
      <c r="BY469" s="108"/>
      <c r="BZ469" s="108"/>
      <c r="CA469" s="113">
        <f>SI!BY469</f>
        <v>179</v>
      </c>
      <c r="CB469" s="113"/>
      <c r="CC469" s="113"/>
      <c r="CD469" s="113"/>
      <c r="CE469" s="113"/>
      <c r="CF469" s="113"/>
      <c r="CG469" s="113"/>
      <c r="CH469" s="140">
        <f>SI!BZ469</f>
        <v>0</v>
      </c>
      <c r="CI469" s="108"/>
      <c r="CJ469" s="108"/>
      <c r="CK469" s="108"/>
      <c r="CL469" s="108"/>
      <c r="CM469" s="108"/>
      <c r="CN469" s="108"/>
      <c r="CO469" s="108"/>
      <c r="CP469" s="108"/>
      <c r="CQ469" s="108"/>
      <c r="CR469" s="108"/>
      <c r="CS469" s="108"/>
      <c r="CT469" s="108"/>
      <c r="CU469" s="108"/>
      <c r="CV469" s="108"/>
      <c r="CW469" s="108"/>
      <c r="CX469" s="108"/>
      <c r="CY469" s="108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</row>
    <row r="470" spans="1:253" s="36" customFormat="1" hidden="1" x14ac:dyDescent="0.25">
      <c r="A470" s="33"/>
      <c r="B470" s="210"/>
      <c r="C470" s="210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63"/>
      <c r="AJ470" s="144" t="str">
        <f t="shared" si="58"/>
        <v>Riadok bude skrytý.</v>
      </c>
      <c r="AK470" s="145" t="s">
        <v>207</v>
      </c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51">
        <f t="shared" si="57"/>
        <v>0</v>
      </c>
      <c r="BF470" s="51"/>
      <c r="BG470" s="51"/>
      <c r="BH470" s="51">
        <f t="shared" si="59"/>
        <v>1</v>
      </c>
      <c r="BI470" s="51">
        <f t="shared" si="56"/>
        <v>0</v>
      </c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108"/>
      <c r="BY470" s="108"/>
      <c r="BZ470" s="108"/>
      <c r="CA470" s="113">
        <f>SI!BY470</f>
        <v>186</v>
      </c>
      <c r="CB470" s="113"/>
      <c r="CC470" s="113"/>
      <c r="CD470" s="113"/>
      <c r="CE470" s="113"/>
      <c r="CF470" s="113"/>
      <c r="CG470" s="113"/>
      <c r="CH470" s="140">
        <f>SI!BZ470</f>
        <v>0</v>
      </c>
      <c r="CI470" s="108"/>
      <c r="CJ470" s="108"/>
      <c r="CK470" s="108"/>
      <c r="CL470" s="108"/>
      <c r="CM470" s="108"/>
      <c r="CN470" s="108"/>
      <c r="CO470" s="108"/>
      <c r="CP470" s="108"/>
      <c r="CQ470" s="108"/>
      <c r="CR470" s="108"/>
      <c r="CS470" s="108"/>
      <c r="CT470" s="108"/>
      <c r="CU470" s="108"/>
      <c r="CV470" s="108"/>
      <c r="CW470" s="108"/>
      <c r="CX470" s="108"/>
      <c r="CY470" s="108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</row>
    <row r="471" spans="1:253" s="36" customFormat="1" hidden="1" x14ac:dyDescent="0.25">
      <c r="A471" s="33"/>
      <c r="B471" s="210"/>
      <c r="C471" s="210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  <c r="AH471" s="210"/>
      <c r="AI471" s="63"/>
      <c r="AJ471" s="144" t="str">
        <f t="shared" si="58"/>
        <v>Riadok bude skrytý.</v>
      </c>
      <c r="AK471" s="145" t="s">
        <v>207</v>
      </c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51">
        <f t="shared" si="57"/>
        <v>0</v>
      </c>
      <c r="BF471" s="51"/>
      <c r="BG471" s="51"/>
      <c r="BH471" s="51">
        <f t="shared" si="59"/>
        <v>1</v>
      </c>
      <c r="BI471" s="51">
        <f t="shared" si="56"/>
        <v>0</v>
      </c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108"/>
      <c r="BY471" s="108"/>
      <c r="BZ471" s="108"/>
      <c r="CA471" s="113">
        <f>SI!BY471</f>
        <v>253</v>
      </c>
      <c r="CB471" s="113"/>
      <c r="CC471" s="113"/>
      <c r="CD471" s="113"/>
      <c r="CE471" s="113"/>
      <c r="CF471" s="113"/>
      <c r="CG471" s="113"/>
      <c r="CH471" s="140">
        <f>SI!BZ471</f>
        <v>0</v>
      </c>
      <c r="CI471" s="108"/>
      <c r="CJ471" s="108"/>
      <c r="CK471" s="108"/>
      <c r="CL471" s="108"/>
      <c r="CM471" s="108"/>
      <c r="CN471" s="108"/>
      <c r="CO471" s="108"/>
      <c r="CP471" s="108"/>
      <c r="CQ471" s="108"/>
      <c r="CR471" s="108"/>
      <c r="CS471" s="108"/>
      <c r="CT471" s="108"/>
      <c r="CU471" s="108"/>
      <c r="CV471" s="108"/>
      <c r="CW471" s="108"/>
      <c r="CX471" s="108"/>
      <c r="CY471" s="108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</row>
    <row r="472" spans="1:253" s="36" customFormat="1" hidden="1" x14ac:dyDescent="0.25">
      <c r="A472" s="33"/>
      <c r="B472" s="210"/>
      <c r="C472" s="210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  <c r="AH472" s="210"/>
      <c r="AI472" s="63"/>
      <c r="AJ472" s="144" t="str">
        <f t="shared" si="58"/>
        <v>Riadok bude skrytý.</v>
      </c>
      <c r="AK472" s="145" t="s">
        <v>207</v>
      </c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51">
        <f t="shared" si="57"/>
        <v>0</v>
      </c>
      <c r="BF472" s="51"/>
      <c r="BG472" s="51"/>
      <c r="BH472" s="51">
        <f t="shared" si="59"/>
        <v>1</v>
      </c>
      <c r="BI472" s="51">
        <f t="shared" si="56"/>
        <v>0</v>
      </c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108"/>
      <c r="BY472" s="108"/>
      <c r="BZ472" s="108"/>
      <c r="CA472" s="113">
        <f>SI!BY472</f>
        <v>154</v>
      </c>
      <c r="CB472" s="113"/>
      <c r="CC472" s="113"/>
      <c r="CD472" s="113"/>
      <c r="CE472" s="113"/>
      <c r="CF472" s="113"/>
      <c r="CG472" s="113"/>
      <c r="CH472" s="140">
        <f>SI!BZ472</f>
        <v>0</v>
      </c>
      <c r="CI472" s="108"/>
      <c r="CJ472" s="108"/>
      <c r="CK472" s="108"/>
      <c r="CL472" s="108"/>
      <c r="CM472" s="108"/>
      <c r="CN472" s="108"/>
      <c r="CO472" s="108"/>
      <c r="CP472" s="108"/>
      <c r="CQ472" s="108"/>
      <c r="CR472" s="108"/>
      <c r="CS472" s="108"/>
      <c r="CT472" s="108"/>
      <c r="CU472" s="108"/>
      <c r="CV472" s="108"/>
      <c r="CW472" s="108"/>
      <c r="CX472" s="108"/>
      <c r="CY472" s="108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</row>
    <row r="473" spans="1:253" s="36" customFormat="1" hidden="1" x14ac:dyDescent="0.25">
      <c r="A473" s="33"/>
      <c r="B473" s="210"/>
      <c r="C473" s="210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  <c r="AH473" s="210"/>
      <c r="AI473" s="63"/>
      <c r="AJ473" s="144" t="str">
        <f t="shared" si="58"/>
        <v>Riadok bude skrytý.</v>
      </c>
      <c r="AK473" s="145" t="s">
        <v>207</v>
      </c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51">
        <f t="shared" si="57"/>
        <v>0</v>
      </c>
      <c r="BF473" s="51"/>
      <c r="BG473" s="51"/>
      <c r="BH473" s="51">
        <f t="shared" si="59"/>
        <v>1</v>
      </c>
      <c r="BI473" s="51">
        <f t="shared" si="56"/>
        <v>0</v>
      </c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108"/>
      <c r="BY473" s="108"/>
      <c r="BZ473" s="108"/>
      <c r="CA473" s="113">
        <f>SI!BY473</f>
        <v>183</v>
      </c>
      <c r="CB473" s="113"/>
      <c r="CC473" s="113"/>
      <c r="CD473" s="113"/>
      <c r="CE473" s="113"/>
      <c r="CF473" s="113"/>
      <c r="CG473" s="113"/>
      <c r="CH473" s="140">
        <f>SI!BZ473</f>
        <v>0</v>
      </c>
      <c r="CI473" s="108"/>
      <c r="CJ473" s="108"/>
      <c r="CK473" s="108"/>
      <c r="CL473" s="108"/>
      <c r="CM473" s="108"/>
      <c r="CN473" s="108"/>
      <c r="CO473" s="108"/>
      <c r="CP473" s="108"/>
      <c r="CQ473" s="108"/>
      <c r="CR473" s="108"/>
      <c r="CS473" s="108"/>
      <c r="CT473" s="108"/>
      <c r="CU473" s="108"/>
      <c r="CV473" s="108"/>
      <c r="CW473" s="108"/>
      <c r="CX473" s="108"/>
      <c r="CY473" s="108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</row>
    <row r="474" spans="1:253" x14ac:dyDescent="0.25">
      <c r="A474" s="33"/>
      <c r="AI474" s="60"/>
      <c r="AJ474" s="144" t="str">
        <f t="shared" si="58"/>
        <v>Riadok bude vidieť.</v>
      </c>
      <c r="AK474" s="145" t="s">
        <v>207</v>
      </c>
      <c r="BE474" s="86">
        <v>1</v>
      </c>
      <c r="BH474" s="51">
        <f t="shared" si="59"/>
        <v>1</v>
      </c>
      <c r="BI474" s="51">
        <f t="shared" si="56"/>
        <v>1</v>
      </c>
      <c r="CA474" s="113">
        <f>SI!BY474</f>
        <v>3</v>
      </c>
      <c r="CH474" s="140">
        <f>SI!BZ474</f>
        <v>0</v>
      </c>
    </row>
    <row r="475" spans="1:253" x14ac:dyDescent="0.25">
      <c r="A475" s="33"/>
      <c r="B475" t="s">
        <v>217</v>
      </c>
      <c r="C475" s="461" t="str">
        <f>+IF($D$27&lt;&gt;"",IF(ROUNDDOWN(CODE(MID($D$27,1,1))/10,0)*(IF(SI!EE539="",1,SI!EE539))+(LEN(SI!J10)+2)=CA475,"Ocenenie derivátov, zásady pre zohľadnenie zníženia hodnoty","NEPOVOLENÉ POUŽITIE!"),"NEPOVOLENÉ POUŽITIE!")</f>
        <v>Ocenenie derivátov, zásady pre zohľadnenie zníženia hodnoty</v>
      </c>
      <c r="D475" s="461"/>
      <c r="E475" s="461"/>
      <c r="F475" s="461"/>
      <c r="G475" s="461"/>
      <c r="H475" s="461"/>
      <c r="I475" s="461"/>
      <c r="J475" s="461"/>
      <c r="K475" s="461"/>
      <c r="L475" s="461"/>
      <c r="M475" s="461"/>
      <c r="N475" s="461"/>
      <c r="O475" s="461"/>
      <c r="P475" s="461"/>
      <c r="Q475" s="461"/>
      <c r="R475" s="461"/>
      <c r="S475" s="461"/>
      <c r="T475" s="461"/>
      <c r="U475" s="461"/>
      <c r="V475" s="461"/>
      <c r="W475" s="461"/>
      <c r="X475" s="461"/>
      <c r="Y475" s="461"/>
      <c r="Z475" s="461"/>
      <c r="AA475" s="461"/>
      <c r="AB475" s="461"/>
      <c r="AC475" s="461"/>
      <c r="AD475" s="461"/>
      <c r="AE475" s="461"/>
      <c r="AF475" s="461"/>
      <c r="AG475" s="461"/>
      <c r="AH475" s="461"/>
      <c r="AI475" s="62" t="s">
        <v>168</v>
      </c>
      <c r="AJ475" s="144" t="str">
        <f t="shared" si="58"/>
        <v>Riadok bude vidieť.</v>
      </c>
      <c r="AK475" s="145" t="s">
        <v>207</v>
      </c>
      <c r="BE475" s="86">
        <v>1</v>
      </c>
      <c r="BH475" s="51">
        <f t="shared" si="59"/>
        <v>1</v>
      </c>
      <c r="BI475" s="51">
        <f t="shared" si="56"/>
        <v>1</v>
      </c>
      <c r="CA475" s="113">
        <f>SI!BY475</f>
        <v>31</v>
      </c>
      <c r="CH475" s="140">
        <f>SI!BZ475</f>
        <v>0</v>
      </c>
    </row>
    <row r="476" spans="1:253" s="36" customFormat="1" x14ac:dyDescent="0.25">
      <c r="A476" s="33"/>
      <c r="B476" s="168" t="s">
        <v>50</v>
      </c>
      <c r="C476" s="168"/>
      <c r="D476" s="168"/>
      <c r="E476" s="168"/>
      <c r="F476" s="168"/>
      <c r="G476" s="168"/>
      <c r="H476" s="168"/>
      <c r="I476" s="168"/>
      <c r="J476" s="168"/>
      <c r="K476" s="168"/>
      <c r="L476" s="168"/>
      <c r="M476" s="168"/>
      <c r="N476" s="168"/>
      <c r="O476" s="168"/>
      <c r="P476" s="168"/>
      <c r="Q476" s="168"/>
      <c r="R476" s="168"/>
      <c r="S476" s="168"/>
      <c r="T476" s="168"/>
      <c r="U476" s="168"/>
      <c r="V476" s="168"/>
      <c r="W476" s="168"/>
      <c r="X476" s="168"/>
      <c r="Y476" s="168"/>
      <c r="Z476" s="168"/>
      <c r="AA476" s="168"/>
      <c r="AB476" s="168"/>
      <c r="AC476" s="168"/>
      <c r="AD476" s="168"/>
      <c r="AE476" s="168"/>
      <c r="AF476" s="168"/>
      <c r="AG476" s="168"/>
      <c r="AH476" s="168"/>
      <c r="AI476" s="63"/>
      <c r="AJ476" s="144" t="str">
        <f t="shared" si="58"/>
        <v>Riadok bude vidieť.</v>
      </c>
      <c r="AK476" s="145" t="s">
        <v>207</v>
      </c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51">
        <f t="shared" ref="BE476:BE495" si="60">+IF(B476="",0,1)</f>
        <v>1</v>
      </c>
      <c r="BF476" s="51"/>
      <c r="BG476" s="51"/>
      <c r="BH476" s="51">
        <f t="shared" si="59"/>
        <v>1</v>
      </c>
      <c r="BI476" s="51">
        <f t="shared" si="56"/>
        <v>1</v>
      </c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108"/>
      <c r="BY476" s="108"/>
      <c r="BZ476" s="108"/>
      <c r="CA476" s="113">
        <f>SI!BY476</f>
        <v>193</v>
      </c>
      <c r="CB476" s="113"/>
      <c r="CC476" s="113"/>
      <c r="CD476" s="113"/>
      <c r="CE476" s="113"/>
      <c r="CF476" s="113"/>
      <c r="CG476" s="113"/>
      <c r="CH476" s="140">
        <f>SI!BZ476</f>
        <v>0</v>
      </c>
      <c r="CI476" s="108"/>
      <c r="CJ476" s="108"/>
      <c r="CK476" s="108"/>
      <c r="CL476" s="108"/>
      <c r="CM476" s="108"/>
      <c r="CN476" s="108"/>
      <c r="CO476" s="108"/>
      <c r="CP476" s="108"/>
      <c r="CQ476" s="108"/>
      <c r="CR476" s="108"/>
      <c r="CS476" s="108"/>
      <c r="CT476" s="108"/>
      <c r="CU476" s="108"/>
      <c r="CV476" s="108"/>
      <c r="CW476" s="108"/>
      <c r="CX476" s="108"/>
      <c r="CY476" s="108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</row>
    <row r="477" spans="1:253" s="36" customFormat="1" x14ac:dyDescent="0.25">
      <c r="A477" s="33"/>
      <c r="B477" s="168" t="s">
        <v>145</v>
      </c>
      <c r="C477" s="168"/>
      <c r="D477" s="168"/>
      <c r="E477" s="168"/>
      <c r="F477" s="168"/>
      <c r="G477" s="168"/>
      <c r="H477" s="168"/>
      <c r="I477" s="168"/>
      <c r="J477" s="168"/>
      <c r="K477" s="168"/>
      <c r="L477" s="168"/>
      <c r="M477" s="168"/>
      <c r="N477" s="168"/>
      <c r="O477" s="168"/>
      <c r="P477" s="168"/>
      <c r="Q477" s="168"/>
      <c r="R477" s="168"/>
      <c r="S477" s="168"/>
      <c r="T477" s="168"/>
      <c r="U477" s="168"/>
      <c r="V477" s="168"/>
      <c r="W477" s="168"/>
      <c r="X477" s="168"/>
      <c r="Y477" s="168"/>
      <c r="Z477" s="168"/>
      <c r="AA477" s="168"/>
      <c r="AB477" s="168"/>
      <c r="AC477" s="168"/>
      <c r="AD477" s="168"/>
      <c r="AE477" s="168"/>
      <c r="AF477" s="168"/>
      <c r="AG477" s="168"/>
      <c r="AH477" s="168"/>
      <c r="AI477" s="63"/>
      <c r="AJ477" s="144" t="str">
        <f t="shared" si="58"/>
        <v>Riadok bude vidieť.</v>
      </c>
      <c r="AK477" s="145" t="s">
        <v>207</v>
      </c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51">
        <f t="shared" si="60"/>
        <v>1</v>
      </c>
      <c r="BF477" s="51"/>
      <c r="BG477" s="51"/>
      <c r="BH477" s="51">
        <f t="shared" si="59"/>
        <v>1</v>
      </c>
      <c r="BI477" s="51">
        <f t="shared" si="56"/>
        <v>1</v>
      </c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108"/>
      <c r="BY477" s="108"/>
      <c r="BZ477" s="108"/>
      <c r="CA477" s="113">
        <f>SI!BY477</f>
        <v>1089</v>
      </c>
      <c r="CB477" s="113"/>
      <c r="CC477" s="113"/>
      <c r="CD477" s="113"/>
      <c r="CE477" s="113"/>
      <c r="CF477" s="113"/>
      <c r="CG477" s="113"/>
      <c r="CH477" s="140">
        <f>SI!BZ477</f>
        <v>0</v>
      </c>
      <c r="CI477" s="108"/>
      <c r="CJ477" s="108"/>
      <c r="CK477" s="108"/>
      <c r="CL477" s="108"/>
      <c r="CM477" s="108"/>
      <c r="CN477" s="108"/>
      <c r="CO477" s="108"/>
      <c r="CP477" s="108"/>
      <c r="CQ477" s="108"/>
      <c r="CR477" s="108"/>
      <c r="CS477" s="108"/>
      <c r="CT477" s="108"/>
      <c r="CU477" s="108"/>
      <c r="CV477" s="108"/>
      <c r="CW477" s="108"/>
      <c r="CX477" s="108"/>
      <c r="CY477" s="108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</row>
    <row r="478" spans="1:253" s="36" customFormat="1" x14ac:dyDescent="0.25">
      <c r="A478" s="33"/>
      <c r="B478" s="168" t="s">
        <v>51</v>
      </c>
      <c r="C478" s="168"/>
      <c r="D478" s="168"/>
      <c r="E478" s="168"/>
      <c r="F478" s="168"/>
      <c r="G478" s="168"/>
      <c r="H478" s="168"/>
      <c r="I478" s="168"/>
      <c r="J478" s="168"/>
      <c r="K478" s="168"/>
      <c r="L478" s="168"/>
      <c r="M478" s="168"/>
      <c r="N478" s="168"/>
      <c r="O478" s="168"/>
      <c r="P478" s="168"/>
      <c r="Q478" s="168"/>
      <c r="R478" s="168"/>
      <c r="S478" s="168"/>
      <c r="T478" s="168"/>
      <c r="U478" s="168"/>
      <c r="V478" s="168"/>
      <c r="W478" s="168"/>
      <c r="X478" s="168"/>
      <c r="Y478" s="168"/>
      <c r="Z478" s="168"/>
      <c r="AA478" s="168"/>
      <c r="AB478" s="168"/>
      <c r="AC478" s="168"/>
      <c r="AD478" s="168"/>
      <c r="AE478" s="168"/>
      <c r="AF478" s="168"/>
      <c r="AG478" s="168"/>
      <c r="AH478" s="168"/>
      <c r="AI478" s="63"/>
      <c r="AJ478" s="144" t="str">
        <f t="shared" si="58"/>
        <v>Riadok bude vidieť.</v>
      </c>
      <c r="AK478" s="145" t="s">
        <v>207</v>
      </c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51">
        <f t="shared" si="60"/>
        <v>1</v>
      </c>
      <c r="BF478" s="51"/>
      <c r="BG478" s="51"/>
      <c r="BH478" s="51">
        <f t="shared" si="59"/>
        <v>1</v>
      </c>
      <c r="BI478" s="51">
        <f t="shared" si="56"/>
        <v>1</v>
      </c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108"/>
      <c r="BY478" s="108"/>
      <c r="BZ478" s="108"/>
      <c r="CA478" s="113">
        <f>SI!BY478</f>
        <v>117</v>
      </c>
      <c r="CB478" s="113"/>
      <c r="CC478" s="113"/>
      <c r="CD478" s="113"/>
      <c r="CE478" s="113"/>
      <c r="CF478" s="113"/>
      <c r="CG478" s="113"/>
      <c r="CH478" s="140">
        <f>SI!BZ478</f>
        <v>0</v>
      </c>
      <c r="CI478" s="108"/>
      <c r="CJ478" s="108"/>
      <c r="CK478" s="108"/>
      <c r="CL478" s="108"/>
      <c r="CM478" s="108"/>
      <c r="CN478" s="108"/>
      <c r="CO478" s="108"/>
      <c r="CP478" s="108"/>
      <c r="CQ478" s="108"/>
      <c r="CR478" s="108"/>
      <c r="CS478" s="108"/>
      <c r="CT478" s="108"/>
      <c r="CU478" s="108"/>
      <c r="CV478" s="108"/>
      <c r="CW478" s="108"/>
      <c r="CX478" s="108"/>
      <c r="CY478" s="108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</row>
    <row r="479" spans="1:253" s="36" customFormat="1" x14ac:dyDescent="0.25">
      <c r="A479" s="33"/>
      <c r="B479" s="168" t="s">
        <v>146</v>
      </c>
      <c r="C479" s="168"/>
      <c r="D479" s="168"/>
      <c r="E479" s="168"/>
      <c r="F479" s="168"/>
      <c r="G479" s="168"/>
      <c r="H479" s="168"/>
      <c r="I479" s="168"/>
      <c r="J479" s="168"/>
      <c r="K479" s="168"/>
      <c r="L479" s="168"/>
      <c r="M479" s="168"/>
      <c r="N479" s="168"/>
      <c r="O479" s="168"/>
      <c r="P479" s="168"/>
      <c r="Q479" s="168"/>
      <c r="R479" s="168"/>
      <c r="S479" s="168"/>
      <c r="T479" s="168"/>
      <c r="U479" s="168"/>
      <c r="V479" s="168"/>
      <c r="W479" s="168"/>
      <c r="X479" s="168"/>
      <c r="Y479" s="168"/>
      <c r="Z479" s="168"/>
      <c r="AA479" s="168"/>
      <c r="AB479" s="168"/>
      <c r="AC479" s="168"/>
      <c r="AD479" s="168"/>
      <c r="AE479" s="168"/>
      <c r="AF479" s="168"/>
      <c r="AG479" s="168"/>
      <c r="AH479" s="168"/>
      <c r="AI479" s="63"/>
      <c r="AJ479" s="144" t="str">
        <f t="shared" si="58"/>
        <v>Riadok bude vidieť.</v>
      </c>
      <c r="AK479" s="145" t="s">
        <v>207</v>
      </c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51">
        <f t="shared" si="60"/>
        <v>1</v>
      </c>
      <c r="BF479" s="51"/>
      <c r="BG479" s="51"/>
      <c r="BH479" s="51">
        <f t="shared" si="59"/>
        <v>1</v>
      </c>
      <c r="BI479" s="51">
        <f t="shared" si="56"/>
        <v>1</v>
      </c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108"/>
      <c r="BY479" s="108"/>
      <c r="BZ479" s="108"/>
      <c r="CA479" s="113">
        <f>SI!BY479</f>
        <v>178</v>
      </c>
      <c r="CB479" s="113"/>
      <c r="CC479" s="113"/>
      <c r="CD479" s="113"/>
      <c r="CE479" s="113"/>
      <c r="CF479" s="113"/>
      <c r="CG479" s="113"/>
      <c r="CH479" s="140">
        <f>SI!BZ479</f>
        <v>0</v>
      </c>
      <c r="CI479" s="108"/>
      <c r="CJ479" s="108"/>
      <c r="CK479" s="108"/>
      <c r="CL479" s="108"/>
      <c r="CM479" s="108"/>
      <c r="CN479" s="108"/>
      <c r="CO479" s="108"/>
      <c r="CP479" s="108"/>
      <c r="CQ479" s="108"/>
      <c r="CR479" s="108"/>
      <c r="CS479" s="108"/>
      <c r="CT479" s="108"/>
      <c r="CU479" s="108"/>
      <c r="CV479" s="108"/>
      <c r="CW479" s="108"/>
      <c r="CX479" s="108"/>
      <c r="CY479" s="108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</row>
    <row r="480" spans="1:253" s="36" customFormat="1" x14ac:dyDescent="0.25">
      <c r="A480" s="33"/>
      <c r="B480" s="168" t="s">
        <v>147</v>
      </c>
      <c r="C480" s="168"/>
      <c r="D480" s="168"/>
      <c r="E480" s="168"/>
      <c r="F480" s="168"/>
      <c r="G480" s="168"/>
      <c r="H480" s="168"/>
      <c r="I480" s="168"/>
      <c r="J480" s="168"/>
      <c r="K480" s="168"/>
      <c r="L480" s="168"/>
      <c r="M480" s="168"/>
      <c r="N480" s="168"/>
      <c r="O480" s="168"/>
      <c r="P480" s="168"/>
      <c r="Q480" s="168"/>
      <c r="R480" s="168"/>
      <c r="S480" s="168"/>
      <c r="T480" s="168"/>
      <c r="U480" s="168"/>
      <c r="V480" s="168"/>
      <c r="W480" s="168"/>
      <c r="X480" s="168"/>
      <c r="Y480" s="168"/>
      <c r="Z480" s="168"/>
      <c r="AA480" s="168"/>
      <c r="AB480" s="168"/>
      <c r="AC480" s="168"/>
      <c r="AD480" s="168"/>
      <c r="AE480" s="168"/>
      <c r="AF480" s="168"/>
      <c r="AG480" s="168"/>
      <c r="AH480" s="168"/>
      <c r="AI480" s="63"/>
      <c r="AJ480" s="144" t="str">
        <f t="shared" si="58"/>
        <v>Riadok bude vidieť.</v>
      </c>
      <c r="AK480" s="145" t="s">
        <v>207</v>
      </c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51">
        <f t="shared" si="60"/>
        <v>1</v>
      </c>
      <c r="BF480" s="51"/>
      <c r="BG480" s="51"/>
      <c r="BH480" s="51">
        <f t="shared" si="59"/>
        <v>1</v>
      </c>
      <c r="BI480" s="51">
        <f t="shared" si="56"/>
        <v>1</v>
      </c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108"/>
      <c r="BY480" s="108"/>
      <c r="BZ480" s="108"/>
      <c r="CA480" s="113">
        <f>SI!BY480</f>
        <v>168</v>
      </c>
      <c r="CB480" s="113"/>
      <c r="CC480" s="113"/>
      <c r="CD480" s="113"/>
      <c r="CE480" s="113"/>
      <c r="CF480" s="113"/>
      <c r="CG480" s="113"/>
      <c r="CH480" s="140">
        <f>SI!BZ480</f>
        <v>0</v>
      </c>
      <c r="CI480" s="108"/>
      <c r="CJ480" s="108"/>
      <c r="CK480" s="108"/>
      <c r="CL480" s="108"/>
      <c r="CM480" s="108"/>
      <c r="CN480" s="108"/>
      <c r="CO480" s="108"/>
      <c r="CP480" s="108"/>
      <c r="CQ480" s="108"/>
      <c r="CR480" s="108"/>
      <c r="CS480" s="108"/>
      <c r="CT480" s="108"/>
      <c r="CU480" s="108"/>
      <c r="CV480" s="108"/>
      <c r="CW480" s="108"/>
      <c r="CX480" s="108"/>
      <c r="CY480" s="108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</row>
    <row r="481" spans="1:253" s="36" customFormat="1" hidden="1" x14ac:dyDescent="0.25">
      <c r="A481" s="33"/>
      <c r="B481" s="168"/>
      <c r="C481" s="168"/>
      <c r="D481" s="168"/>
      <c r="E481" s="168"/>
      <c r="F481" s="168"/>
      <c r="G481" s="168"/>
      <c r="H481" s="168"/>
      <c r="I481" s="168"/>
      <c r="J481" s="168"/>
      <c r="K481" s="168"/>
      <c r="L481" s="168"/>
      <c r="M481" s="168"/>
      <c r="N481" s="168"/>
      <c r="O481" s="168"/>
      <c r="P481" s="168"/>
      <c r="Q481" s="168"/>
      <c r="R481" s="168"/>
      <c r="S481" s="168"/>
      <c r="T481" s="168"/>
      <c r="U481" s="168"/>
      <c r="V481" s="168"/>
      <c r="W481" s="168"/>
      <c r="X481" s="168"/>
      <c r="Y481" s="168"/>
      <c r="Z481" s="168"/>
      <c r="AA481" s="168"/>
      <c r="AB481" s="168"/>
      <c r="AC481" s="168"/>
      <c r="AD481" s="168"/>
      <c r="AE481" s="168"/>
      <c r="AF481" s="168"/>
      <c r="AG481" s="168"/>
      <c r="AH481" s="168"/>
      <c r="AI481" s="63"/>
      <c r="AJ481" s="144" t="str">
        <f t="shared" si="58"/>
        <v>Riadok bude skrytý.</v>
      </c>
      <c r="AK481" s="145" t="s">
        <v>207</v>
      </c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51">
        <f t="shared" si="60"/>
        <v>0</v>
      </c>
      <c r="BF481" s="51"/>
      <c r="BG481" s="51"/>
      <c r="BH481" s="51">
        <f t="shared" si="59"/>
        <v>1</v>
      </c>
      <c r="BI481" s="51">
        <f t="shared" si="56"/>
        <v>0</v>
      </c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108"/>
      <c r="BY481" s="108"/>
      <c r="BZ481" s="108"/>
      <c r="CA481" s="113">
        <f>SI!BY481</f>
        <v>166</v>
      </c>
      <c r="CB481" s="113"/>
      <c r="CC481" s="113"/>
      <c r="CD481" s="113"/>
      <c r="CE481" s="113"/>
      <c r="CF481" s="113"/>
      <c r="CG481" s="113"/>
      <c r="CH481" s="140">
        <f>SI!BZ481</f>
        <v>0</v>
      </c>
      <c r="CI481" s="108"/>
      <c r="CJ481" s="108"/>
      <c r="CK481" s="108"/>
      <c r="CL481" s="108"/>
      <c r="CM481" s="108"/>
      <c r="CN481" s="108"/>
      <c r="CO481" s="108"/>
      <c r="CP481" s="108"/>
      <c r="CQ481" s="108"/>
      <c r="CR481" s="108"/>
      <c r="CS481" s="108"/>
      <c r="CT481" s="108"/>
      <c r="CU481" s="108"/>
      <c r="CV481" s="108"/>
      <c r="CW481" s="108"/>
      <c r="CX481" s="108"/>
      <c r="CY481" s="108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</row>
    <row r="482" spans="1:253" s="36" customFormat="1" hidden="1" x14ac:dyDescent="0.25">
      <c r="A482" s="33"/>
      <c r="B482" s="168"/>
      <c r="C482" s="168"/>
      <c r="D482" s="168"/>
      <c r="E482" s="168"/>
      <c r="F482" s="168"/>
      <c r="G482" s="168"/>
      <c r="H482" s="168"/>
      <c r="I482" s="168"/>
      <c r="J482" s="168"/>
      <c r="K482" s="168"/>
      <c r="L482" s="168"/>
      <c r="M482" s="168"/>
      <c r="N482" s="168"/>
      <c r="O482" s="168"/>
      <c r="P482" s="168"/>
      <c r="Q482" s="168"/>
      <c r="R482" s="168"/>
      <c r="S482" s="168"/>
      <c r="T482" s="168"/>
      <c r="U482" s="168"/>
      <c r="V482" s="168"/>
      <c r="W482" s="168"/>
      <c r="X482" s="168"/>
      <c r="Y482" s="168"/>
      <c r="Z482" s="168"/>
      <c r="AA482" s="168"/>
      <c r="AB482" s="168"/>
      <c r="AC482" s="168"/>
      <c r="AD482" s="168"/>
      <c r="AE482" s="168"/>
      <c r="AF482" s="168"/>
      <c r="AG482" s="168"/>
      <c r="AH482" s="168"/>
      <c r="AI482" s="63"/>
      <c r="AJ482" s="144" t="str">
        <f t="shared" si="58"/>
        <v>Riadok bude skrytý.</v>
      </c>
      <c r="AK482" s="145" t="s">
        <v>207</v>
      </c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51">
        <f t="shared" si="60"/>
        <v>0</v>
      </c>
      <c r="BF482" s="51"/>
      <c r="BG482" s="51"/>
      <c r="BH482" s="51">
        <f t="shared" si="59"/>
        <v>1</v>
      </c>
      <c r="BI482" s="51">
        <f t="shared" si="56"/>
        <v>0</v>
      </c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108"/>
      <c r="BY482" s="108"/>
      <c r="BZ482" s="108"/>
      <c r="CA482" s="113">
        <f>SI!BY482</f>
        <v>419</v>
      </c>
      <c r="CB482" s="113"/>
      <c r="CC482" s="113"/>
      <c r="CD482" s="113"/>
      <c r="CE482" s="113"/>
      <c r="CF482" s="113"/>
      <c r="CG482" s="113"/>
      <c r="CH482" s="140">
        <f>SI!BZ482</f>
        <v>0</v>
      </c>
      <c r="CI482" s="108"/>
      <c r="CJ482" s="108"/>
      <c r="CK482" s="108"/>
      <c r="CL482" s="108"/>
      <c r="CM482" s="108"/>
      <c r="CN482" s="108"/>
      <c r="CO482" s="108"/>
      <c r="CP482" s="108"/>
      <c r="CQ482" s="108"/>
      <c r="CR482" s="108"/>
      <c r="CS482" s="108"/>
      <c r="CT482" s="108"/>
      <c r="CU482" s="108"/>
      <c r="CV482" s="108"/>
      <c r="CW482" s="108"/>
      <c r="CX482" s="108"/>
      <c r="CY482" s="108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</row>
    <row r="483" spans="1:253" s="36" customFormat="1" hidden="1" x14ac:dyDescent="0.25">
      <c r="A483" s="33"/>
      <c r="B483" s="168"/>
      <c r="C483" s="168"/>
      <c r="D483" s="168"/>
      <c r="E483" s="168"/>
      <c r="F483" s="168"/>
      <c r="G483" s="168"/>
      <c r="H483" s="168"/>
      <c r="I483" s="168"/>
      <c r="J483" s="168"/>
      <c r="K483" s="168"/>
      <c r="L483" s="168"/>
      <c r="M483" s="168"/>
      <c r="N483" s="168"/>
      <c r="O483" s="168"/>
      <c r="P483" s="168"/>
      <c r="Q483" s="168"/>
      <c r="R483" s="168"/>
      <c r="S483" s="168"/>
      <c r="T483" s="168"/>
      <c r="U483" s="168"/>
      <c r="V483" s="168"/>
      <c r="W483" s="168"/>
      <c r="X483" s="168"/>
      <c r="Y483" s="168"/>
      <c r="Z483" s="168"/>
      <c r="AA483" s="168"/>
      <c r="AB483" s="168"/>
      <c r="AC483" s="168"/>
      <c r="AD483" s="168"/>
      <c r="AE483" s="168"/>
      <c r="AF483" s="168"/>
      <c r="AG483" s="168"/>
      <c r="AH483" s="168"/>
      <c r="AI483" s="63"/>
      <c r="AJ483" s="144" t="str">
        <f t="shared" si="58"/>
        <v>Riadok bude skrytý.</v>
      </c>
      <c r="AK483" s="145" t="s">
        <v>207</v>
      </c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51">
        <f t="shared" si="60"/>
        <v>0</v>
      </c>
      <c r="BF483" s="51"/>
      <c r="BG483" s="51"/>
      <c r="BH483" s="51">
        <f t="shared" si="59"/>
        <v>1</v>
      </c>
      <c r="BI483" s="51">
        <f t="shared" si="56"/>
        <v>0</v>
      </c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108"/>
      <c r="BY483" s="108"/>
      <c r="BZ483" s="108"/>
      <c r="CA483" s="113">
        <f>SI!BY483</f>
        <v>193</v>
      </c>
      <c r="CB483" s="113"/>
      <c r="CC483" s="113"/>
      <c r="CD483" s="113"/>
      <c r="CE483" s="113"/>
      <c r="CF483" s="113"/>
      <c r="CG483" s="113"/>
      <c r="CH483" s="140">
        <f>SI!BZ483</f>
        <v>0</v>
      </c>
      <c r="CI483" s="108"/>
      <c r="CJ483" s="108"/>
      <c r="CK483" s="108"/>
      <c r="CL483" s="108"/>
      <c r="CM483" s="108"/>
      <c r="CN483" s="108"/>
      <c r="CO483" s="108"/>
      <c r="CP483" s="108"/>
      <c r="CQ483" s="108"/>
      <c r="CR483" s="108"/>
      <c r="CS483" s="108"/>
      <c r="CT483" s="108"/>
      <c r="CU483" s="108"/>
      <c r="CV483" s="108"/>
      <c r="CW483" s="108"/>
      <c r="CX483" s="108"/>
      <c r="CY483" s="108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</row>
    <row r="484" spans="1:253" s="36" customFormat="1" hidden="1" x14ac:dyDescent="0.25">
      <c r="A484" s="33"/>
      <c r="B484" s="168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68"/>
      <c r="R484" s="168"/>
      <c r="S484" s="168"/>
      <c r="T484" s="168"/>
      <c r="U484" s="168"/>
      <c r="V484" s="168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8"/>
      <c r="AG484" s="168"/>
      <c r="AH484" s="168"/>
      <c r="AI484" s="63"/>
      <c r="AJ484" s="144" t="str">
        <f t="shared" si="58"/>
        <v>Riadok bude skrytý.</v>
      </c>
      <c r="AK484" s="145" t="s">
        <v>207</v>
      </c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51">
        <f t="shared" si="60"/>
        <v>0</v>
      </c>
      <c r="BF484" s="51"/>
      <c r="BG484" s="51"/>
      <c r="BH484" s="51">
        <f t="shared" si="59"/>
        <v>1</v>
      </c>
      <c r="BI484" s="51">
        <f t="shared" si="56"/>
        <v>0</v>
      </c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108"/>
      <c r="BY484" s="108"/>
      <c r="BZ484" s="108"/>
      <c r="CA484" s="113">
        <f>SI!BY484</f>
        <v>1128</v>
      </c>
      <c r="CB484" s="113"/>
      <c r="CC484" s="113"/>
      <c r="CD484" s="113"/>
      <c r="CE484" s="113"/>
      <c r="CF484" s="113"/>
      <c r="CG484" s="113"/>
      <c r="CH484" s="140">
        <f>SI!BZ484</f>
        <v>0</v>
      </c>
      <c r="CI484" s="108"/>
      <c r="CJ484" s="108"/>
      <c r="CK484" s="108"/>
      <c r="CL484" s="108"/>
      <c r="CM484" s="108"/>
      <c r="CN484" s="108"/>
      <c r="CO484" s="108"/>
      <c r="CP484" s="108"/>
      <c r="CQ484" s="108"/>
      <c r="CR484" s="108"/>
      <c r="CS484" s="108"/>
      <c r="CT484" s="108"/>
      <c r="CU484" s="108"/>
      <c r="CV484" s="108"/>
      <c r="CW484" s="108"/>
      <c r="CX484" s="108"/>
      <c r="CY484" s="108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</row>
    <row r="485" spans="1:253" s="36" customFormat="1" hidden="1" x14ac:dyDescent="0.25">
      <c r="A485" s="33"/>
      <c r="B485" s="168"/>
      <c r="C485" s="168"/>
      <c r="D485" s="168"/>
      <c r="E485" s="168"/>
      <c r="F485" s="168"/>
      <c r="G485" s="168"/>
      <c r="H485" s="168"/>
      <c r="I485" s="168"/>
      <c r="J485" s="168"/>
      <c r="K485" s="168"/>
      <c r="L485" s="168"/>
      <c r="M485" s="168"/>
      <c r="N485" s="168"/>
      <c r="O485" s="168"/>
      <c r="P485" s="168"/>
      <c r="Q485" s="168"/>
      <c r="R485" s="168"/>
      <c r="S485" s="168"/>
      <c r="T485" s="168"/>
      <c r="U485" s="168"/>
      <c r="V485" s="168"/>
      <c r="W485" s="168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63"/>
      <c r="AJ485" s="144" t="str">
        <f t="shared" si="58"/>
        <v>Riadok bude skrytý.</v>
      </c>
      <c r="AK485" s="145" t="s">
        <v>207</v>
      </c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51">
        <f t="shared" si="60"/>
        <v>0</v>
      </c>
      <c r="BF485" s="51"/>
      <c r="BG485" s="51"/>
      <c r="BH485" s="51">
        <f t="shared" si="59"/>
        <v>1</v>
      </c>
      <c r="BI485" s="51">
        <f t="shared" si="56"/>
        <v>0</v>
      </c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108"/>
      <c r="BY485" s="108"/>
      <c r="BZ485" s="108"/>
      <c r="CA485" s="113">
        <f>SI!BY485</f>
        <v>176</v>
      </c>
      <c r="CB485" s="113"/>
      <c r="CC485" s="113"/>
      <c r="CD485" s="113"/>
      <c r="CE485" s="113"/>
      <c r="CF485" s="113"/>
      <c r="CG485" s="113"/>
      <c r="CH485" s="140">
        <f>SI!BZ485</f>
        <v>0</v>
      </c>
      <c r="CI485" s="108"/>
      <c r="CJ485" s="108"/>
      <c r="CK485" s="108"/>
      <c r="CL485" s="108"/>
      <c r="CM485" s="108"/>
      <c r="CN485" s="108"/>
      <c r="CO485" s="108"/>
      <c r="CP485" s="108"/>
      <c r="CQ485" s="108"/>
      <c r="CR485" s="108"/>
      <c r="CS485" s="108"/>
      <c r="CT485" s="108"/>
      <c r="CU485" s="108"/>
      <c r="CV485" s="108"/>
      <c r="CW485" s="108"/>
      <c r="CX485" s="108"/>
      <c r="CY485" s="108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</row>
    <row r="486" spans="1:253" s="36" customFormat="1" hidden="1" x14ac:dyDescent="0.25">
      <c r="A486" s="33"/>
      <c r="B486" s="168"/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/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68"/>
      <c r="AC486" s="168"/>
      <c r="AD486" s="168"/>
      <c r="AE486" s="168"/>
      <c r="AF486" s="168"/>
      <c r="AG486" s="168"/>
      <c r="AH486" s="168"/>
      <c r="AI486" s="63"/>
      <c r="AJ486" s="144" t="str">
        <f t="shared" si="58"/>
        <v>Riadok bude skrytý.</v>
      </c>
      <c r="AK486" s="145" t="s">
        <v>207</v>
      </c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51">
        <f t="shared" si="60"/>
        <v>0</v>
      </c>
      <c r="BF486" s="51"/>
      <c r="BG486" s="51"/>
      <c r="BH486" s="51">
        <f t="shared" si="59"/>
        <v>1</v>
      </c>
      <c r="BI486" s="51">
        <f t="shared" si="56"/>
        <v>0</v>
      </c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108"/>
      <c r="BY486" s="108"/>
      <c r="BZ486" s="108"/>
      <c r="CA486" s="113">
        <f>SI!BY486</f>
        <v>303</v>
      </c>
      <c r="CB486" s="113"/>
      <c r="CC486" s="113"/>
      <c r="CD486" s="113"/>
      <c r="CE486" s="113"/>
      <c r="CF486" s="113"/>
      <c r="CG486" s="113"/>
      <c r="CH486" s="140">
        <f>SI!BZ486</f>
        <v>0</v>
      </c>
      <c r="CI486" s="108"/>
      <c r="CJ486" s="108"/>
      <c r="CK486" s="108"/>
      <c r="CL486" s="108"/>
      <c r="CM486" s="108"/>
      <c r="CN486" s="108"/>
      <c r="CO486" s="108"/>
      <c r="CP486" s="108"/>
      <c r="CQ486" s="108"/>
      <c r="CR486" s="108"/>
      <c r="CS486" s="108"/>
      <c r="CT486" s="108"/>
      <c r="CU486" s="108"/>
      <c r="CV486" s="108"/>
      <c r="CW486" s="108"/>
      <c r="CX486" s="108"/>
      <c r="CY486" s="108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</row>
    <row r="487" spans="1:253" s="36" customFormat="1" hidden="1" x14ac:dyDescent="0.25">
      <c r="A487" s="33"/>
      <c r="B487" s="168"/>
      <c r="C487" s="168"/>
      <c r="D487" s="168"/>
      <c r="E487" s="168"/>
      <c r="F487" s="168"/>
      <c r="G487" s="168"/>
      <c r="H487" s="168"/>
      <c r="I487" s="168"/>
      <c r="J487" s="168"/>
      <c r="K487" s="168"/>
      <c r="L487" s="168"/>
      <c r="M487" s="168"/>
      <c r="N487" s="168"/>
      <c r="O487" s="168"/>
      <c r="P487" s="168"/>
      <c r="Q487" s="168"/>
      <c r="R487" s="168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63"/>
      <c r="AJ487" s="144" t="str">
        <f t="shared" si="58"/>
        <v>Riadok bude skrytý.</v>
      </c>
      <c r="AK487" s="145" t="s">
        <v>207</v>
      </c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51">
        <f t="shared" si="60"/>
        <v>0</v>
      </c>
      <c r="BF487" s="51"/>
      <c r="BG487" s="51"/>
      <c r="BH487" s="51">
        <f t="shared" si="59"/>
        <v>1</v>
      </c>
      <c r="BI487" s="51">
        <f t="shared" si="56"/>
        <v>0</v>
      </c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108"/>
      <c r="BY487" s="108"/>
      <c r="BZ487" s="108"/>
      <c r="CA487" s="113">
        <f>SI!BY487</f>
        <v>189</v>
      </c>
      <c r="CB487" s="113"/>
      <c r="CC487" s="113"/>
      <c r="CD487" s="113"/>
      <c r="CE487" s="113"/>
      <c r="CF487" s="113"/>
      <c r="CG487" s="113"/>
      <c r="CH487" s="140">
        <f>SI!BZ487</f>
        <v>0</v>
      </c>
      <c r="CI487" s="108"/>
      <c r="CJ487" s="108"/>
      <c r="CK487" s="108"/>
      <c r="CL487" s="108"/>
      <c r="CM487" s="108"/>
      <c r="CN487" s="108"/>
      <c r="CO487" s="108"/>
      <c r="CP487" s="108"/>
      <c r="CQ487" s="108"/>
      <c r="CR487" s="108"/>
      <c r="CS487" s="108"/>
      <c r="CT487" s="108"/>
      <c r="CU487" s="108"/>
      <c r="CV487" s="108"/>
      <c r="CW487" s="108"/>
      <c r="CX487" s="108"/>
      <c r="CY487" s="108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</row>
    <row r="488" spans="1:253" s="36" customFormat="1" hidden="1" x14ac:dyDescent="0.25">
      <c r="A488" s="33"/>
      <c r="B488" s="168"/>
      <c r="C488" s="168"/>
      <c r="D488" s="168"/>
      <c r="E488" s="168"/>
      <c r="F488" s="168"/>
      <c r="G488" s="168"/>
      <c r="H488" s="168"/>
      <c r="I488" s="168"/>
      <c r="J488" s="168"/>
      <c r="K488" s="168"/>
      <c r="L488" s="168"/>
      <c r="M488" s="168"/>
      <c r="N488" s="168"/>
      <c r="O488" s="168"/>
      <c r="P488" s="168"/>
      <c r="Q488" s="168"/>
      <c r="R488" s="168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63"/>
      <c r="AJ488" s="144" t="str">
        <f t="shared" si="58"/>
        <v>Riadok bude skrytý.</v>
      </c>
      <c r="AK488" s="145" t="s">
        <v>207</v>
      </c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51">
        <f t="shared" si="60"/>
        <v>0</v>
      </c>
      <c r="BF488" s="51"/>
      <c r="BG488" s="51"/>
      <c r="BH488" s="51">
        <f t="shared" si="59"/>
        <v>1</v>
      </c>
      <c r="BI488" s="51">
        <f t="shared" si="56"/>
        <v>0</v>
      </c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108"/>
      <c r="BY488" s="108"/>
      <c r="BZ488" s="108"/>
      <c r="CA488" s="113">
        <f>SI!BY488</f>
        <v>930</v>
      </c>
      <c r="CB488" s="113"/>
      <c r="CC488" s="113"/>
      <c r="CD488" s="113"/>
      <c r="CE488" s="113"/>
      <c r="CF488" s="113"/>
      <c r="CG488" s="113"/>
      <c r="CH488" s="140">
        <f>SI!BZ488</f>
        <v>0</v>
      </c>
      <c r="CI488" s="108"/>
      <c r="CJ488" s="108"/>
      <c r="CK488" s="108"/>
      <c r="CL488" s="108"/>
      <c r="CM488" s="108"/>
      <c r="CN488" s="108"/>
      <c r="CO488" s="108"/>
      <c r="CP488" s="108"/>
      <c r="CQ488" s="108"/>
      <c r="CR488" s="108"/>
      <c r="CS488" s="108"/>
      <c r="CT488" s="108"/>
      <c r="CU488" s="108"/>
      <c r="CV488" s="108"/>
      <c r="CW488" s="108"/>
      <c r="CX488" s="108"/>
      <c r="CY488" s="108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</row>
    <row r="489" spans="1:253" s="36" customFormat="1" hidden="1" x14ac:dyDescent="0.25">
      <c r="A489" s="33"/>
      <c r="B489" s="168"/>
      <c r="C489" s="168"/>
      <c r="D489" s="168"/>
      <c r="E489" s="168"/>
      <c r="F489" s="168"/>
      <c r="G489" s="168"/>
      <c r="H489" s="168"/>
      <c r="I489" s="168"/>
      <c r="J489" s="168"/>
      <c r="K489" s="168"/>
      <c r="L489" s="168"/>
      <c r="M489" s="168"/>
      <c r="N489" s="168"/>
      <c r="O489" s="168"/>
      <c r="P489" s="168"/>
      <c r="Q489" s="168"/>
      <c r="R489" s="168"/>
      <c r="S489" s="168"/>
      <c r="T489" s="168"/>
      <c r="U489" s="168"/>
      <c r="V489" s="168"/>
      <c r="W489" s="168"/>
      <c r="X489" s="168"/>
      <c r="Y489" s="168"/>
      <c r="Z489" s="168"/>
      <c r="AA489" s="168"/>
      <c r="AB489" s="168"/>
      <c r="AC489" s="168"/>
      <c r="AD489" s="168"/>
      <c r="AE489" s="168"/>
      <c r="AF489" s="168"/>
      <c r="AG489" s="168"/>
      <c r="AH489" s="168"/>
      <c r="AI489" s="63"/>
      <c r="AJ489" s="144" t="str">
        <f t="shared" si="58"/>
        <v>Riadok bude skrytý.</v>
      </c>
      <c r="AK489" s="145" t="s">
        <v>207</v>
      </c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51">
        <f t="shared" si="60"/>
        <v>0</v>
      </c>
      <c r="BF489" s="51"/>
      <c r="BG489" s="51"/>
      <c r="BH489" s="51">
        <f t="shared" si="59"/>
        <v>1</v>
      </c>
      <c r="BI489" s="51">
        <f t="shared" si="56"/>
        <v>0</v>
      </c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108"/>
      <c r="BY489" s="108"/>
      <c r="BZ489" s="108"/>
      <c r="CA489" s="113">
        <f>SI!BY489</f>
        <v>182</v>
      </c>
      <c r="CB489" s="113"/>
      <c r="CC489" s="113"/>
      <c r="CD489" s="113"/>
      <c r="CE489" s="113"/>
      <c r="CF489" s="113"/>
      <c r="CG489" s="113"/>
      <c r="CH489" s="140">
        <f>SI!BZ489</f>
        <v>0</v>
      </c>
      <c r="CI489" s="108"/>
      <c r="CJ489" s="108"/>
      <c r="CK489" s="108"/>
      <c r="CL489" s="108"/>
      <c r="CM489" s="108"/>
      <c r="CN489" s="108"/>
      <c r="CO489" s="108"/>
      <c r="CP489" s="108"/>
      <c r="CQ489" s="108"/>
      <c r="CR489" s="108"/>
      <c r="CS489" s="108"/>
      <c r="CT489" s="108"/>
      <c r="CU489" s="108"/>
      <c r="CV489" s="108"/>
      <c r="CW489" s="108"/>
      <c r="CX489" s="108"/>
      <c r="CY489" s="108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</row>
    <row r="490" spans="1:253" s="36" customFormat="1" hidden="1" x14ac:dyDescent="0.25">
      <c r="A490" s="33"/>
      <c r="B490" s="168"/>
      <c r="C490" s="168"/>
      <c r="D490" s="168"/>
      <c r="E490" s="168"/>
      <c r="F490" s="168"/>
      <c r="G490" s="168"/>
      <c r="H490" s="168"/>
      <c r="I490" s="168"/>
      <c r="J490" s="168"/>
      <c r="K490" s="168"/>
      <c r="L490" s="168"/>
      <c r="M490" s="168"/>
      <c r="N490" s="168"/>
      <c r="O490" s="168"/>
      <c r="P490" s="168"/>
      <c r="Q490" s="168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  <c r="AB490" s="168"/>
      <c r="AC490" s="168"/>
      <c r="AD490" s="168"/>
      <c r="AE490" s="168"/>
      <c r="AF490" s="168"/>
      <c r="AG490" s="168"/>
      <c r="AH490" s="168"/>
      <c r="AI490" s="63"/>
      <c r="AJ490" s="144" t="str">
        <f t="shared" si="58"/>
        <v>Riadok bude skrytý.</v>
      </c>
      <c r="AK490" s="145" t="s">
        <v>207</v>
      </c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51">
        <f t="shared" si="60"/>
        <v>0</v>
      </c>
      <c r="BF490" s="51"/>
      <c r="BG490" s="51"/>
      <c r="BH490" s="51">
        <f t="shared" si="59"/>
        <v>1</v>
      </c>
      <c r="BI490" s="51">
        <f t="shared" si="56"/>
        <v>0</v>
      </c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108"/>
      <c r="BY490" s="108"/>
      <c r="BZ490" s="108"/>
      <c r="CA490" s="113">
        <f>SI!BY490</f>
        <v>375</v>
      </c>
      <c r="CB490" s="113"/>
      <c r="CC490" s="113"/>
      <c r="CD490" s="113"/>
      <c r="CE490" s="113"/>
      <c r="CF490" s="113"/>
      <c r="CG490" s="113"/>
      <c r="CH490" s="140">
        <f>SI!BZ490</f>
        <v>0</v>
      </c>
      <c r="CI490" s="108"/>
      <c r="CJ490" s="108"/>
      <c r="CK490" s="108"/>
      <c r="CL490" s="108"/>
      <c r="CM490" s="108"/>
      <c r="CN490" s="108"/>
      <c r="CO490" s="108"/>
      <c r="CP490" s="108"/>
      <c r="CQ490" s="108"/>
      <c r="CR490" s="108"/>
      <c r="CS490" s="108"/>
      <c r="CT490" s="108"/>
      <c r="CU490" s="108"/>
      <c r="CV490" s="108"/>
      <c r="CW490" s="108"/>
      <c r="CX490" s="108"/>
      <c r="CY490" s="108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</row>
    <row r="491" spans="1:253" s="36" customFormat="1" hidden="1" x14ac:dyDescent="0.25">
      <c r="A491" s="33"/>
      <c r="B491" s="168"/>
      <c r="C491" s="168"/>
      <c r="D491" s="168"/>
      <c r="E491" s="168"/>
      <c r="F491" s="168"/>
      <c r="G491" s="168"/>
      <c r="H491" s="168"/>
      <c r="I491" s="168"/>
      <c r="J491" s="168"/>
      <c r="K491" s="168"/>
      <c r="L491" s="168"/>
      <c r="M491" s="168"/>
      <c r="N491" s="168"/>
      <c r="O491" s="168"/>
      <c r="P491" s="168"/>
      <c r="Q491" s="168"/>
      <c r="R491" s="168"/>
      <c r="S491" s="168"/>
      <c r="T491" s="168"/>
      <c r="U491" s="168"/>
      <c r="V491" s="168"/>
      <c r="W491" s="168"/>
      <c r="X491" s="168"/>
      <c r="Y491" s="168"/>
      <c r="Z491" s="168"/>
      <c r="AA491" s="168"/>
      <c r="AB491" s="168"/>
      <c r="AC491" s="168"/>
      <c r="AD491" s="168"/>
      <c r="AE491" s="168"/>
      <c r="AF491" s="168"/>
      <c r="AG491" s="168"/>
      <c r="AH491" s="168"/>
      <c r="AI491" s="63"/>
      <c r="AJ491" s="144" t="str">
        <f t="shared" si="58"/>
        <v>Riadok bude skrytý.</v>
      </c>
      <c r="AK491" s="145" t="s">
        <v>207</v>
      </c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51">
        <f t="shared" si="60"/>
        <v>0</v>
      </c>
      <c r="BF491" s="51"/>
      <c r="BG491" s="51"/>
      <c r="BH491" s="51">
        <f t="shared" si="59"/>
        <v>1</v>
      </c>
      <c r="BI491" s="51">
        <f t="shared" si="56"/>
        <v>0</v>
      </c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108"/>
      <c r="BY491" s="108"/>
      <c r="BZ491" s="108"/>
      <c r="CA491" s="113">
        <f>SI!BY491</f>
        <v>200</v>
      </c>
      <c r="CB491" s="113"/>
      <c r="CC491" s="113"/>
      <c r="CD491" s="113"/>
      <c r="CE491" s="113"/>
      <c r="CF491" s="113"/>
      <c r="CG491" s="113"/>
      <c r="CH491" s="140">
        <f>SI!BZ491</f>
        <v>0</v>
      </c>
      <c r="CI491" s="108"/>
      <c r="CJ491" s="108"/>
      <c r="CK491" s="108"/>
      <c r="CL491" s="108"/>
      <c r="CM491" s="108"/>
      <c r="CN491" s="108"/>
      <c r="CO491" s="108"/>
      <c r="CP491" s="108"/>
      <c r="CQ491" s="108"/>
      <c r="CR491" s="108"/>
      <c r="CS491" s="108"/>
      <c r="CT491" s="108"/>
      <c r="CU491" s="108"/>
      <c r="CV491" s="108"/>
      <c r="CW491" s="108"/>
      <c r="CX491" s="108"/>
      <c r="CY491" s="108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</row>
    <row r="492" spans="1:253" s="36" customFormat="1" hidden="1" x14ac:dyDescent="0.25">
      <c r="A492" s="33"/>
      <c r="B492" s="168"/>
      <c r="C492" s="168"/>
      <c r="D492" s="168"/>
      <c r="E492" s="168"/>
      <c r="F492" s="168"/>
      <c r="G492" s="168"/>
      <c r="H492" s="168"/>
      <c r="I492" s="168"/>
      <c r="J492" s="168"/>
      <c r="K492" s="168"/>
      <c r="L492" s="168"/>
      <c r="M492" s="168"/>
      <c r="N492" s="168"/>
      <c r="O492" s="168"/>
      <c r="P492" s="168"/>
      <c r="Q492" s="168"/>
      <c r="R492" s="168"/>
      <c r="S492" s="168"/>
      <c r="T492" s="168"/>
      <c r="U492" s="168"/>
      <c r="V492" s="168"/>
      <c r="W492" s="168"/>
      <c r="X492" s="168"/>
      <c r="Y492" s="168"/>
      <c r="Z492" s="168"/>
      <c r="AA492" s="168"/>
      <c r="AB492" s="168"/>
      <c r="AC492" s="168"/>
      <c r="AD492" s="168"/>
      <c r="AE492" s="168"/>
      <c r="AF492" s="168"/>
      <c r="AG492" s="168"/>
      <c r="AH492" s="168"/>
      <c r="AI492" s="63"/>
      <c r="AJ492" s="144" t="str">
        <f t="shared" si="58"/>
        <v>Riadok bude skrytý.</v>
      </c>
      <c r="AK492" s="145" t="s">
        <v>207</v>
      </c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51">
        <f t="shared" si="60"/>
        <v>0</v>
      </c>
      <c r="BF492" s="51"/>
      <c r="BG492" s="51"/>
      <c r="BH492" s="51">
        <f t="shared" si="59"/>
        <v>1</v>
      </c>
      <c r="BI492" s="51">
        <f t="shared" si="56"/>
        <v>0</v>
      </c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108"/>
      <c r="BY492" s="108"/>
      <c r="BZ492" s="108"/>
      <c r="CA492" s="113">
        <f>SI!BY492</f>
        <v>654</v>
      </c>
      <c r="CB492" s="113"/>
      <c r="CC492" s="113"/>
      <c r="CD492" s="113"/>
      <c r="CE492" s="113"/>
      <c r="CF492" s="113"/>
      <c r="CG492" s="113"/>
      <c r="CH492" s="140">
        <f>SI!BZ492</f>
        <v>0</v>
      </c>
      <c r="CI492" s="108"/>
      <c r="CJ492" s="108"/>
      <c r="CK492" s="108"/>
      <c r="CL492" s="108"/>
      <c r="CM492" s="108"/>
      <c r="CN492" s="108"/>
      <c r="CO492" s="108"/>
      <c r="CP492" s="108"/>
      <c r="CQ492" s="108"/>
      <c r="CR492" s="108"/>
      <c r="CS492" s="108"/>
      <c r="CT492" s="108"/>
      <c r="CU492" s="108"/>
      <c r="CV492" s="108"/>
      <c r="CW492" s="108"/>
      <c r="CX492" s="108"/>
      <c r="CY492" s="108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</row>
    <row r="493" spans="1:253" s="36" customFormat="1" hidden="1" x14ac:dyDescent="0.25">
      <c r="A493" s="33"/>
      <c r="B493" s="168"/>
      <c r="C493" s="168"/>
      <c r="D493" s="168"/>
      <c r="E493" s="168"/>
      <c r="F493" s="168"/>
      <c r="G493" s="168"/>
      <c r="H493" s="168"/>
      <c r="I493" s="168"/>
      <c r="J493" s="168"/>
      <c r="K493" s="168"/>
      <c r="L493" s="168"/>
      <c r="M493" s="168"/>
      <c r="N493" s="168"/>
      <c r="O493" s="168"/>
      <c r="P493" s="168"/>
      <c r="Q493" s="168"/>
      <c r="R493" s="168"/>
      <c r="S493" s="168"/>
      <c r="T493" s="168"/>
      <c r="U493" s="168"/>
      <c r="V493" s="168"/>
      <c r="W493" s="168"/>
      <c r="X493" s="168"/>
      <c r="Y493" s="168"/>
      <c r="Z493" s="168"/>
      <c r="AA493" s="168"/>
      <c r="AB493" s="168"/>
      <c r="AC493" s="168"/>
      <c r="AD493" s="168"/>
      <c r="AE493" s="168"/>
      <c r="AF493" s="168"/>
      <c r="AG493" s="168"/>
      <c r="AH493" s="168"/>
      <c r="AI493" s="63"/>
      <c r="AJ493" s="144" t="str">
        <f t="shared" si="58"/>
        <v>Riadok bude skrytý.</v>
      </c>
      <c r="AK493" s="145" t="s">
        <v>207</v>
      </c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51">
        <f t="shared" si="60"/>
        <v>0</v>
      </c>
      <c r="BF493" s="51"/>
      <c r="BG493" s="51"/>
      <c r="BH493" s="51">
        <f t="shared" si="59"/>
        <v>1</v>
      </c>
      <c r="BI493" s="51">
        <f t="shared" si="56"/>
        <v>0</v>
      </c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108"/>
      <c r="BY493" s="108"/>
      <c r="BZ493" s="108"/>
      <c r="CA493" s="113">
        <f>SI!BY493</f>
        <v>150</v>
      </c>
      <c r="CB493" s="113"/>
      <c r="CC493" s="113"/>
      <c r="CD493" s="113"/>
      <c r="CE493" s="113"/>
      <c r="CF493" s="113"/>
      <c r="CG493" s="113"/>
      <c r="CH493" s="140">
        <f>SI!BZ493</f>
        <v>0</v>
      </c>
      <c r="CI493" s="108"/>
      <c r="CJ493" s="108"/>
      <c r="CK493" s="108"/>
      <c r="CL493" s="108"/>
      <c r="CM493" s="108"/>
      <c r="CN493" s="108"/>
      <c r="CO493" s="108"/>
      <c r="CP493" s="108"/>
      <c r="CQ493" s="108"/>
      <c r="CR493" s="108"/>
      <c r="CS493" s="108"/>
      <c r="CT493" s="108"/>
      <c r="CU493" s="108"/>
      <c r="CV493" s="108"/>
      <c r="CW493" s="108"/>
      <c r="CX493" s="108"/>
      <c r="CY493" s="108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</row>
    <row r="494" spans="1:253" s="36" customFormat="1" hidden="1" x14ac:dyDescent="0.25">
      <c r="A494" s="33"/>
      <c r="B494" s="168"/>
      <c r="C494" s="168"/>
      <c r="D494" s="168"/>
      <c r="E494" s="168"/>
      <c r="F494" s="168"/>
      <c r="G494" s="168"/>
      <c r="H494" s="168"/>
      <c r="I494" s="168"/>
      <c r="J494" s="168"/>
      <c r="K494" s="168"/>
      <c r="L494" s="168"/>
      <c r="M494" s="168"/>
      <c r="N494" s="168"/>
      <c r="O494" s="168"/>
      <c r="P494" s="168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68"/>
      <c r="AC494" s="168"/>
      <c r="AD494" s="168"/>
      <c r="AE494" s="168"/>
      <c r="AF494" s="168"/>
      <c r="AG494" s="168"/>
      <c r="AH494" s="168"/>
      <c r="AI494" s="63"/>
      <c r="AJ494" s="144" t="str">
        <f t="shared" si="58"/>
        <v>Riadok bude skrytý.</v>
      </c>
      <c r="AK494" s="145" t="s">
        <v>207</v>
      </c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51">
        <f t="shared" si="60"/>
        <v>0</v>
      </c>
      <c r="BF494" s="51"/>
      <c r="BG494" s="51"/>
      <c r="BH494" s="51">
        <f t="shared" si="59"/>
        <v>1</v>
      </c>
      <c r="BI494" s="51">
        <f t="shared" si="56"/>
        <v>0</v>
      </c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108"/>
      <c r="BY494" s="108"/>
      <c r="BZ494" s="108"/>
      <c r="CA494" s="113">
        <f>SI!BY494</f>
        <v>707</v>
      </c>
      <c r="CB494" s="113"/>
      <c r="CC494" s="113"/>
      <c r="CD494" s="113"/>
      <c r="CE494" s="113"/>
      <c r="CF494" s="113"/>
      <c r="CG494" s="113"/>
      <c r="CH494" s="140">
        <f>SI!BZ494</f>
        <v>0</v>
      </c>
      <c r="CI494" s="108"/>
      <c r="CJ494" s="108"/>
      <c r="CK494" s="108"/>
      <c r="CL494" s="108"/>
      <c r="CM494" s="108"/>
      <c r="CN494" s="108"/>
      <c r="CO494" s="108"/>
      <c r="CP494" s="108"/>
      <c r="CQ494" s="108"/>
      <c r="CR494" s="108"/>
      <c r="CS494" s="108"/>
      <c r="CT494" s="108"/>
      <c r="CU494" s="108"/>
      <c r="CV494" s="108"/>
      <c r="CW494" s="108"/>
      <c r="CX494" s="108"/>
      <c r="CY494" s="108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</row>
    <row r="495" spans="1:253" s="36" customFormat="1" hidden="1" x14ac:dyDescent="0.25">
      <c r="A495" s="33"/>
      <c r="B495" s="168"/>
      <c r="C495" s="168"/>
      <c r="D495" s="168"/>
      <c r="E495" s="168"/>
      <c r="F495" s="168"/>
      <c r="G495" s="168"/>
      <c r="H495" s="168"/>
      <c r="I495" s="168"/>
      <c r="J495" s="168"/>
      <c r="K495" s="168"/>
      <c r="L495" s="168"/>
      <c r="M495" s="168"/>
      <c r="N495" s="168"/>
      <c r="O495" s="168"/>
      <c r="P495" s="168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  <c r="AB495" s="168"/>
      <c r="AC495" s="168"/>
      <c r="AD495" s="168"/>
      <c r="AE495" s="168"/>
      <c r="AF495" s="168"/>
      <c r="AG495" s="168"/>
      <c r="AH495" s="168"/>
      <c r="AI495" s="63"/>
      <c r="AJ495" s="144" t="str">
        <f t="shared" si="58"/>
        <v>Riadok bude skrytý.</v>
      </c>
      <c r="AK495" s="145" t="s">
        <v>207</v>
      </c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51">
        <f t="shared" si="60"/>
        <v>0</v>
      </c>
      <c r="BF495" s="51"/>
      <c r="BG495" s="51"/>
      <c r="BH495" s="51">
        <f t="shared" si="59"/>
        <v>1</v>
      </c>
      <c r="BI495" s="51">
        <f t="shared" si="56"/>
        <v>0</v>
      </c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108"/>
      <c r="BY495" s="108"/>
      <c r="BZ495" s="108"/>
      <c r="CA495" s="113">
        <f>SI!BY495</f>
        <v>334</v>
      </c>
      <c r="CB495" s="113"/>
      <c r="CC495" s="113"/>
      <c r="CD495" s="113"/>
      <c r="CE495" s="113"/>
      <c r="CF495" s="113"/>
      <c r="CG495" s="113"/>
      <c r="CH495" s="140">
        <f>SI!BZ495</f>
        <v>0</v>
      </c>
      <c r="CI495" s="108"/>
      <c r="CJ495" s="108"/>
      <c r="CK495" s="108"/>
      <c r="CL495" s="108"/>
      <c r="CM495" s="108"/>
      <c r="CN495" s="108"/>
      <c r="CO495" s="108"/>
      <c r="CP495" s="108"/>
      <c r="CQ495" s="108"/>
      <c r="CR495" s="108"/>
      <c r="CS495" s="108"/>
      <c r="CT495" s="108"/>
      <c r="CU495" s="108"/>
      <c r="CV495" s="108"/>
      <c r="CW495" s="108"/>
      <c r="CX495" s="108"/>
      <c r="CY495" s="108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</row>
    <row r="496" spans="1:253" x14ac:dyDescent="0.25">
      <c r="A496" s="33"/>
      <c r="AI496" s="60"/>
      <c r="AJ496" s="144" t="str">
        <f t="shared" si="58"/>
        <v>Riadok bude vidieť.</v>
      </c>
      <c r="AK496" s="145" t="s">
        <v>207</v>
      </c>
      <c r="BE496" s="86">
        <v>1</v>
      </c>
      <c r="BH496" s="51">
        <f t="shared" si="59"/>
        <v>1</v>
      </c>
      <c r="BI496" s="51">
        <f t="shared" si="56"/>
        <v>1</v>
      </c>
      <c r="CA496" s="113">
        <f>SI!BY496</f>
        <v>134</v>
      </c>
      <c r="CH496" s="140">
        <f>SI!BZ496</f>
        <v>0</v>
      </c>
    </row>
    <row r="497" spans="1:253" x14ac:dyDescent="0.25">
      <c r="A497" s="33"/>
      <c r="B497" t="s">
        <v>217</v>
      </c>
      <c r="C497" s="17" t="str">
        <f>+IF($G$27&lt;&gt;"",IF(INT(SQRT((CODE(MID($G$27,1,1)))))*(IF(SI!EE561="",1,SI!EE561))+LEN(SI!J13)=CA497,"Ocenenie majetku a záväzkov zabezpečených derivátmi, zásady pre zohľadnenie zníženia hodnoty","NEPOVOLENÉ POUŽITIE!"),"NEPOVOLENÉ POUŽITIE!")</f>
        <v>Ocenenie majetku a záväzkov zabezpečených derivátmi, zásady pre zohľadnenie zníženia hodnoty</v>
      </c>
      <c r="AI497" s="62" t="s">
        <v>168</v>
      </c>
      <c r="AJ497" s="144" t="str">
        <f t="shared" si="58"/>
        <v>Riadok bude vidieť.</v>
      </c>
      <c r="AK497" s="145" t="s">
        <v>207</v>
      </c>
      <c r="BE497" s="86">
        <v>1</v>
      </c>
      <c r="BH497" s="51">
        <f t="shared" si="59"/>
        <v>1</v>
      </c>
      <c r="BI497" s="51">
        <f t="shared" si="56"/>
        <v>1</v>
      </c>
      <c r="CA497" s="113">
        <f>SI!BY497</f>
        <v>11</v>
      </c>
      <c r="CH497" s="140">
        <f>SI!BZ497</f>
        <v>0</v>
      </c>
    </row>
    <row r="498" spans="1:253" s="36" customFormat="1" x14ac:dyDescent="0.25">
      <c r="A498" s="33"/>
      <c r="B498" s="168" t="s">
        <v>52</v>
      </c>
      <c r="C498" s="168"/>
      <c r="D498" s="168"/>
      <c r="E498" s="168"/>
      <c r="F498" s="168"/>
      <c r="G498" s="168"/>
      <c r="H498" s="168"/>
      <c r="I498" s="168"/>
      <c r="J498" s="168"/>
      <c r="K498" s="168"/>
      <c r="L498" s="168"/>
      <c r="M498" s="168"/>
      <c r="N498" s="168"/>
      <c r="O498" s="168"/>
      <c r="P498" s="168"/>
      <c r="Q498" s="168"/>
      <c r="R498" s="168"/>
      <c r="S498" s="168"/>
      <c r="T498" s="168"/>
      <c r="U498" s="168"/>
      <c r="V498" s="168"/>
      <c r="W498" s="168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63"/>
      <c r="AJ498" s="144" t="str">
        <f t="shared" si="58"/>
        <v>Riadok bude vidieť.</v>
      </c>
      <c r="AK498" s="145" t="s">
        <v>207</v>
      </c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51">
        <f t="shared" ref="BE498:BE517" si="61">+IF(B498="",0,1)</f>
        <v>1</v>
      </c>
      <c r="BF498" s="51"/>
      <c r="BG498" s="51"/>
      <c r="BH498" s="51">
        <f t="shared" si="59"/>
        <v>1</v>
      </c>
      <c r="BI498" s="51">
        <f t="shared" si="56"/>
        <v>1</v>
      </c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108"/>
      <c r="BY498" s="108"/>
      <c r="BZ498" s="108"/>
      <c r="CA498" s="113">
        <f>SI!BY498</f>
        <v>176</v>
      </c>
      <c r="CB498" s="113"/>
      <c r="CC498" s="113"/>
      <c r="CD498" s="113"/>
      <c r="CE498" s="113"/>
      <c r="CF498" s="113"/>
      <c r="CG498" s="113"/>
      <c r="CH498" s="140">
        <f>SI!BZ498</f>
        <v>0</v>
      </c>
      <c r="CI498" s="108"/>
      <c r="CJ498" s="108"/>
      <c r="CK498" s="108"/>
      <c r="CL498" s="108"/>
      <c r="CM498" s="108"/>
      <c r="CN498" s="108"/>
      <c r="CO498" s="108"/>
      <c r="CP498" s="108"/>
      <c r="CQ498" s="108"/>
      <c r="CR498" s="108"/>
      <c r="CS498" s="108"/>
      <c r="CT498" s="108"/>
      <c r="CU498" s="108"/>
      <c r="CV498" s="108"/>
      <c r="CW498" s="108"/>
      <c r="CX498" s="108"/>
      <c r="CY498" s="108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</row>
    <row r="499" spans="1:253" s="36" customFormat="1" x14ac:dyDescent="0.25">
      <c r="A499" s="33"/>
      <c r="B499" s="168" t="s">
        <v>53</v>
      </c>
      <c r="C499" s="168"/>
      <c r="D499" s="168"/>
      <c r="E499" s="168"/>
      <c r="F499" s="168"/>
      <c r="G499" s="168"/>
      <c r="H499" s="168"/>
      <c r="I499" s="168"/>
      <c r="J499" s="168"/>
      <c r="K499" s="168"/>
      <c r="L499" s="168"/>
      <c r="M499" s="168"/>
      <c r="N499" s="168"/>
      <c r="O499" s="168"/>
      <c r="P499" s="168"/>
      <c r="Q499" s="168"/>
      <c r="R499" s="168"/>
      <c r="S499" s="168"/>
      <c r="T499" s="168"/>
      <c r="U499" s="168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63"/>
      <c r="AJ499" s="144" t="str">
        <f t="shared" si="58"/>
        <v>Riadok bude vidieť.</v>
      </c>
      <c r="AK499" s="145" t="s">
        <v>207</v>
      </c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51">
        <f t="shared" si="61"/>
        <v>1</v>
      </c>
      <c r="BF499" s="51"/>
      <c r="BG499" s="51"/>
      <c r="BH499" s="51">
        <f t="shared" si="59"/>
        <v>1</v>
      </c>
      <c r="BI499" s="51">
        <f t="shared" si="56"/>
        <v>1</v>
      </c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108"/>
      <c r="BY499" s="108"/>
      <c r="BZ499" s="108"/>
      <c r="CA499" s="113">
        <f>SI!BY499</f>
        <v>660</v>
      </c>
      <c r="CB499" s="113"/>
      <c r="CC499" s="113"/>
      <c r="CD499" s="113"/>
      <c r="CE499" s="113"/>
      <c r="CF499" s="113"/>
      <c r="CG499" s="113"/>
      <c r="CH499" s="140">
        <f>SI!BZ499</f>
        <v>0</v>
      </c>
      <c r="CI499" s="108"/>
      <c r="CJ499" s="108"/>
      <c r="CK499" s="108"/>
      <c r="CL499" s="108"/>
      <c r="CM499" s="108"/>
      <c r="CN499" s="108"/>
      <c r="CO499" s="108"/>
      <c r="CP499" s="108"/>
      <c r="CQ499" s="108"/>
      <c r="CR499" s="108"/>
      <c r="CS499" s="108"/>
      <c r="CT499" s="108"/>
      <c r="CU499" s="108"/>
      <c r="CV499" s="108"/>
      <c r="CW499" s="108"/>
      <c r="CX499" s="108"/>
      <c r="CY499" s="108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</row>
    <row r="500" spans="1:253" s="36" customFormat="1" x14ac:dyDescent="0.25">
      <c r="A500" s="33"/>
      <c r="B500" s="168" t="s">
        <v>54</v>
      </c>
      <c r="C500" s="168"/>
      <c r="D500" s="168"/>
      <c r="E500" s="168"/>
      <c r="F500" s="168"/>
      <c r="G500" s="168"/>
      <c r="H500" s="168"/>
      <c r="I500" s="168"/>
      <c r="J500" s="168"/>
      <c r="K500" s="168"/>
      <c r="L500" s="168"/>
      <c r="M500" s="168"/>
      <c r="N500" s="168"/>
      <c r="O500" s="168"/>
      <c r="P500" s="168"/>
      <c r="Q500" s="168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63"/>
      <c r="AJ500" s="144" t="str">
        <f t="shared" si="58"/>
        <v>Riadok bude vidieť.</v>
      </c>
      <c r="AK500" s="145" t="s">
        <v>207</v>
      </c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51">
        <f t="shared" si="61"/>
        <v>1</v>
      </c>
      <c r="BF500" s="51"/>
      <c r="BG500" s="51"/>
      <c r="BH500" s="51">
        <f t="shared" si="59"/>
        <v>1</v>
      </c>
      <c r="BI500" s="51">
        <f t="shared" si="56"/>
        <v>1</v>
      </c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108"/>
      <c r="BY500" s="108"/>
      <c r="BZ500" s="108"/>
      <c r="CA500" s="113">
        <f>SI!BY500</f>
        <v>131</v>
      </c>
      <c r="CB500" s="113"/>
      <c r="CC500" s="113"/>
      <c r="CD500" s="113"/>
      <c r="CE500" s="113"/>
      <c r="CF500" s="113"/>
      <c r="CG500" s="113"/>
      <c r="CH500" s="140">
        <f>SI!BZ500</f>
        <v>0</v>
      </c>
      <c r="CI500" s="108"/>
      <c r="CJ500" s="108"/>
      <c r="CK500" s="108"/>
      <c r="CL500" s="108"/>
      <c r="CM500" s="108"/>
      <c r="CN500" s="108"/>
      <c r="CO500" s="108"/>
      <c r="CP500" s="108"/>
      <c r="CQ500" s="108"/>
      <c r="CR500" s="108"/>
      <c r="CS500" s="108"/>
      <c r="CT500" s="108"/>
      <c r="CU500" s="108"/>
      <c r="CV500" s="108"/>
      <c r="CW500" s="108"/>
      <c r="CX500" s="108"/>
      <c r="CY500" s="108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</row>
    <row r="501" spans="1:253" s="36" customFormat="1" x14ac:dyDescent="0.25">
      <c r="A501" s="33"/>
      <c r="B501" s="168" t="s">
        <v>684</v>
      </c>
      <c r="C501" s="168"/>
      <c r="D501" s="168"/>
      <c r="E501" s="168"/>
      <c r="F501" s="168"/>
      <c r="G501" s="168"/>
      <c r="H501" s="168"/>
      <c r="I501" s="168"/>
      <c r="J501" s="168"/>
      <c r="K501" s="168"/>
      <c r="L501" s="168"/>
      <c r="M501" s="168"/>
      <c r="N501" s="168"/>
      <c r="O501" s="168"/>
      <c r="P501" s="168"/>
      <c r="Q501" s="168"/>
      <c r="R501" s="168"/>
      <c r="S501" s="168"/>
      <c r="T501" s="168"/>
      <c r="U501" s="168"/>
      <c r="V501" s="168"/>
      <c r="W501" s="168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63"/>
      <c r="AJ501" s="144" t="str">
        <f t="shared" si="58"/>
        <v>Riadok bude vidieť.</v>
      </c>
      <c r="AK501" s="145" t="s">
        <v>207</v>
      </c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51">
        <f t="shared" si="61"/>
        <v>1</v>
      </c>
      <c r="BF501" s="51"/>
      <c r="BG501" s="51"/>
      <c r="BH501" s="51">
        <f t="shared" si="59"/>
        <v>1</v>
      </c>
      <c r="BI501" s="51">
        <f t="shared" si="56"/>
        <v>1</v>
      </c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108"/>
      <c r="BY501" s="108"/>
      <c r="BZ501" s="108"/>
      <c r="CA501" s="113">
        <f>SI!BY501</f>
        <v>635</v>
      </c>
      <c r="CB501" s="113"/>
      <c r="CC501" s="113"/>
      <c r="CD501" s="113"/>
      <c r="CE501" s="113"/>
      <c r="CF501" s="113"/>
      <c r="CG501" s="113"/>
      <c r="CH501" s="140">
        <f>SI!BZ501</f>
        <v>0</v>
      </c>
      <c r="CI501" s="108"/>
      <c r="CJ501" s="108"/>
      <c r="CK501" s="108"/>
      <c r="CL501" s="108"/>
      <c r="CM501" s="108"/>
      <c r="CN501" s="108"/>
      <c r="CO501" s="108"/>
      <c r="CP501" s="108"/>
      <c r="CQ501" s="108"/>
      <c r="CR501" s="108"/>
      <c r="CS501" s="108"/>
      <c r="CT501" s="108"/>
      <c r="CU501" s="108"/>
      <c r="CV501" s="108"/>
      <c r="CW501" s="108"/>
      <c r="CX501" s="108"/>
      <c r="CY501" s="108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</row>
    <row r="502" spans="1:253" s="36" customFormat="1" x14ac:dyDescent="0.25">
      <c r="A502" s="33"/>
      <c r="B502" s="168" t="s">
        <v>685</v>
      </c>
      <c r="C502" s="168"/>
      <c r="D502" s="168"/>
      <c r="E502" s="168"/>
      <c r="F502" s="168"/>
      <c r="G502" s="168"/>
      <c r="H502" s="168"/>
      <c r="I502" s="168"/>
      <c r="J502" s="168"/>
      <c r="K502" s="168"/>
      <c r="L502" s="168"/>
      <c r="M502" s="168"/>
      <c r="N502" s="168"/>
      <c r="O502" s="168"/>
      <c r="P502" s="168"/>
      <c r="Q502" s="168"/>
      <c r="R502" s="168"/>
      <c r="S502" s="168"/>
      <c r="T502" s="168"/>
      <c r="U502" s="168"/>
      <c r="V502" s="168"/>
      <c r="W502" s="168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63"/>
      <c r="AJ502" s="144" t="str">
        <f t="shared" si="58"/>
        <v>Riadok bude vidieť.</v>
      </c>
      <c r="AK502" s="145" t="s">
        <v>207</v>
      </c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51">
        <f t="shared" si="61"/>
        <v>1</v>
      </c>
      <c r="BF502" s="51"/>
      <c r="BG502" s="51"/>
      <c r="BH502" s="51">
        <f t="shared" si="59"/>
        <v>1</v>
      </c>
      <c r="BI502" s="51">
        <f t="shared" si="56"/>
        <v>1</v>
      </c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108"/>
      <c r="BY502" s="108"/>
      <c r="BZ502" s="108"/>
      <c r="CA502" s="113">
        <f>SI!BY502</f>
        <v>170</v>
      </c>
      <c r="CB502" s="113"/>
      <c r="CC502" s="113"/>
      <c r="CD502" s="113"/>
      <c r="CE502" s="113"/>
      <c r="CF502" s="113"/>
      <c r="CG502" s="113"/>
      <c r="CH502" s="140">
        <f>SI!BZ502</f>
        <v>0</v>
      </c>
      <c r="CI502" s="108"/>
      <c r="CJ502" s="108"/>
      <c r="CK502" s="108"/>
      <c r="CL502" s="108"/>
      <c r="CM502" s="108"/>
      <c r="CN502" s="108"/>
      <c r="CO502" s="108"/>
      <c r="CP502" s="108"/>
      <c r="CQ502" s="108"/>
      <c r="CR502" s="108"/>
      <c r="CS502" s="108"/>
      <c r="CT502" s="108"/>
      <c r="CU502" s="108"/>
      <c r="CV502" s="108"/>
      <c r="CW502" s="108"/>
      <c r="CX502" s="108"/>
      <c r="CY502" s="108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</row>
    <row r="503" spans="1:253" s="36" customFormat="1" x14ac:dyDescent="0.25">
      <c r="A503" s="33"/>
      <c r="B503" s="168" t="s">
        <v>541</v>
      </c>
      <c r="C503" s="168"/>
      <c r="D503" s="168"/>
      <c r="E503" s="168"/>
      <c r="F503" s="168"/>
      <c r="G503" s="168"/>
      <c r="H503" s="168"/>
      <c r="I503" s="168"/>
      <c r="J503" s="168"/>
      <c r="K503" s="168"/>
      <c r="L503" s="168"/>
      <c r="M503" s="168"/>
      <c r="N503" s="168"/>
      <c r="O503" s="168"/>
      <c r="P503" s="168"/>
      <c r="Q503" s="168"/>
      <c r="R503" s="168"/>
      <c r="S503" s="168"/>
      <c r="T503" s="168"/>
      <c r="U503" s="168"/>
      <c r="V503" s="168"/>
      <c r="W503" s="168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63"/>
      <c r="AJ503" s="144" t="str">
        <f t="shared" si="58"/>
        <v>Riadok bude vidieť.</v>
      </c>
      <c r="AK503" s="145" t="s">
        <v>207</v>
      </c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51">
        <f t="shared" si="61"/>
        <v>1</v>
      </c>
      <c r="BF503" s="51"/>
      <c r="BG503" s="51"/>
      <c r="BH503" s="51">
        <f t="shared" si="59"/>
        <v>1</v>
      </c>
      <c r="BI503" s="51">
        <f t="shared" si="56"/>
        <v>1</v>
      </c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108"/>
      <c r="BY503" s="108"/>
      <c r="BZ503" s="108"/>
      <c r="CA503" s="113">
        <f>SI!BY503</f>
        <v>135</v>
      </c>
      <c r="CB503" s="113"/>
      <c r="CC503" s="113"/>
      <c r="CD503" s="113"/>
      <c r="CE503" s="113"/>
      <c r="CF503" s="113"/>
      <c r="CG503" s="113"/>
      <c r="CH503" s="140">
        <f>SI!BZ503</f>
        <v>0</v>
      </c>
      <c r="CI503" s="108"/>
      <c r="CJ503" s="108"/>
      <c r="CK503" s="108"/>
      <c r="CL503" s="108"/>
      <c r="CM503" s="108"/>
      <c r="CN503" s="108"/>
      <c r="CO503" s="108"/>
      <c r="CP503" s="108"/>
      <c r="CQ503" s="108"/>
      <c r="CR503" s="108"/>
      <c r="CS503" s="108"/>
      <c r="CT503" s="108"/>
      <c r="CU503" s="108"/>
      <c r="CV503" s="108"/>
      <c r="CW503" s="108"/>
      <c r="CX503" s="108"/>
      <c r="CY503" s="108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</row>
    <row r="504" spans="1:253" s="36" customFormat="1" x14ac:dyDescent="0.25">
      <c r="A504" s="33"/>
      <c r="B504" s="168" t="s">
        <v>685</v>
      </c>
      <c r="C504" s="168"/>
      <c r="D504" s="168"/>
      <c r="E504" s="168"/>
      <c r="F504" s="168"/>
      <c r="G504" s="168"/>
      <c r="H504" s="168"/>
      <c r="I504" s="168"/>
      <c r="J504" s="168"/>
      <c r="K504" s="168"/>
      <c r="L504" s="168"/>
      <c r="M504" s="168"/>
      <c r="N504" s="168"/>
      <c r="O504" s="168"/>
      <c r="P504" s="168"/>
      <c r="Q504" s="168"/>
      <c r="R504" s="168"/>
      <c r="S504" s="168"/>
      <c r="T504" s="168"/>
      <c r="U504" s="168"/>
      <c r="V504" s="168"/>
      <c r="W504" s="168"/>
      <c r="X504" s="168"/>
      <c r="Y504" s="168"/>
      <c r="Z504" s="168"/>
      <c r="AA504" s="168"/>
      <c r="AB504" s="168"/>
      <c r="AC504" s="168"/>
      <c r="AD504" s="168"/>
      <c r="AE504" s="168"/>
      <c r="AF504" s="168"/>
      <c r="AG504" s="168"/>
      <c r="AH504" s="168"/>
      <c r="AI504" s="63"/>
      <c r="AJ504" s="144" t="str">
        <f t="shared" si="58"/>
        <v>Riadok bude vidieť.</v>
      </c>
      <c r="AK504" s="145" t="s">
        <v>207</v>
      </c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51">
        <f t="shared" si="61"/>
        <v>1</v>
      </c>
      <c r="BF504" s="51"/>
      <c r="BG504" s="51"/>
      <c r="BH504" s="51">
        <f t="shared" si="59"/>
        <v>1</v>
      </c>
      <c r="BI504" s="51">
        <f t="shared" si="56"/>
        <v>1</v>
      </c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108"/>
      <c r="BY504" s="108"/>
      <c r="BZ504" s="108"/>
      <c r="CA504" s="113">
        <f>SI!BY504</f>
        <v>159</v>
      </c>
      <c r="CB504" s="113"/>
      <c r="CC504" s="113"/>
      <c r="CD504" s="113"/>
      <c r="CE504" s="113"/>
      <c r="CF504" s="113"/>
      <c r="CG504" s="113"/>
      <c r="CH504" s="140">
        <f>SI!BZ504</f>
        <v>0</v>
      </c>
      <c r="CI504" s="108"/>
      <c r="CJ504" s="108"/>
      <c r="CK504" s="108"/>
      <c r="CL504" s="108"/>
      <c r="CM504" s="108"/>
      <c r="CN504" s="108"/>
      <c r="CO504" s="108"/>
      <c r="CP504" s="108"/>
      <c r="CQ504" s="108"/>
      <c r="CR504" s="108"/>
      <c r="CS504" s="108"/>
      <c r="CT504" s="108"/>
      <c r="CU504" s="108"/>
      <c r="CV504" s="108"/>
      <c r="CW504" s="108"/>
      <c r="CX504" s="108"/>
      <c r="CY504" s="108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</row>
    <row r="505" spans="1:253" s="36" customFormat="1" x14ac:dyDescent="0.25">
      <c r="A505" s="33"/>
      <c r="B505" s="168" t="s">
        <v>685</v>
      </c>
      <c r="C505" s="168"/>
      <c r="D505" s="168"/>
      <c r="E505" s="168"/>
      <c r="F505" s="168"/>
      <c r="G505" s="168"/>
      <c r="H505" s="168"/>
      <c r="I505" s="168"/>
      <c r="J505" s="168"/>
      <c r="K505" s="168"/>
      <c r="L505" s="168"/>
      <c r="M505" s="168"/>
      <c r="N505" s="168"/>
      <c r="O505" s="168"/>
      <c r="P505" s="168"/>
      <c r="Q505" s="168"/>
      <c r="R505" s="168"/>
      <c r="S505" s="168"/>
      <c r="T505" s="168"/>
      <c r="U505" s="168"/>
      <c r="V505" s="168"/>
      <c r="W505" s="168"/>
      <c r="X505" s="168"/>
      <c r="Y505" s="168"/>
      <c r="Z505" s="168"/>
      <c r="AA505" s="168"/>
      <c r="AB505" s="168"/>
      <c r="AC505" s="168"/>
      <c r="AD505" s="168"/>
      <c r="AE505" s="168"/>
      <c r="AF505" s="168"/>
      <c r="AG505" s="168"/>
      <c r="AH505" s="168"/>
      <c r="AI505" s="63"/>
      <c r="AJ505" s="144" t="str">
        <f t="shared" si="58"/>
        <v>Riadok bude vidieť.</v>
      </c>
      <c r="AK505" s="145" t="s">
        <v>207</v>
      </c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51">
        <f t="shared" si="61"/>
        <v>1</v>
      </c>
      <c r="BF505" s="51"/>
      <c r="BG505" s="51"/>
      <c r="BH505" s="51">
        <f t="shared" si="59"/>
        <v>1</v>
      </c>
      <c r="BI505" s="51">
        <f t="shared" si="56"/>
        <v>1</v>
      </c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108"/>
      <c r="BY505" s="108"/>
      <c r="BZ505" s="108"/>
      <c r="CA505" s="113">
        <f>SI!BY505</f>
        <v>918</v>
      </c>
      <c r="CB505" s="113"/>
      <c r="CC505" s="113"/>
      <c r="CD505" s="113"/>
      <c r="CE505" s="113"/>
      <c r="CF505" s="113"/>
      <c r="CG505" s="113"/>
      <c r="CH505" s="140">
        <f>SI!BZ505</f>
        <v>0</v>
      </c>
      <c r="CI505" s="108"/>
      <c r="CJ505" s="108"/>
      <c r="CK505" s="108"/>
      <c r="CL505" s="108"/>
      <c r="CM505" s="108"/>
      <c r="CN505" s="108"/>
      <c r="CO505" s="108"/>
      <c r="CP505" s="108"/>
      <c r="CQ505" s="108"/>
      <c r="CR505" s="108"/>
      <c r="CS505" s="108"/>
      <c r="CT505" s="108"/>
      <c r="CU505" s="108"/>
      <c r="CV505" s="108"/>
      <c r="CW505" s="108"/>
      <c r="CX505" s="108"/>
      <c r="CY505" s="108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</row>
    <row r="506" spans="1:253" s="36" customFormat="1" x14ac:dyDescent="0.25">
      <c r="A506" s="33"/>
      <c r="B506" s="168" t="s">
        <v>685</v>
      </c>
      <c r="C506" s="168"/>
      <c r="D506" s="168"/>
      <c r="E506" s="168"/>
      <c r="F506" s="168"/>
      <c r="G506" s="168"/>
      <c r="H506" s="168"/>
      <c r="I506" s="168"/>
      <c r="J506" s="168"/>
      <c r="K506" s="168"/>
      <c r="L506" s="168"/>
      <c r="M506" s="168"/>
      <c r="N506" s="168"/>
      <c r="O506" s="168"/>
      <c r="P506" s="168"/>
      <c r="Q506" s="168"/>
      <c r="R506" s="168"/>
      <c r="S506" s="168"/>
      <c r="T506" s="168"/>
      <c r="U506" s="168"/>
      <c r="V506" s="168"/>
      <c r="W506" s="168"/>
      <c r="X506" s="168"/>
      <c r="Y506" s="168"/>
      <c r="Z506" s="168"/>
      <c r="AA506" s="168"/>
      <c r="AB506" s="168"/>
      <c r="AC506" s="168"/>
      <c r="AD506" s="168"/>
      <c r="AE506" s="168"/>
      <c r="AF506" s="168"/>
      <c r="AG506" s="168"/>
      <c r="AH506" s="168"/>
      <c r="AI506" s="63"/>
      <c r="AJ506" s="144" t="str">
        <f t="shared" si="58"/>
        <v>Riadok bude vidieť.</v>
      </c>
      <c r="AK506" s="145" t="s">
        <v>207</v>
      </c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51">
        <f t="shared" si="61"/>
        <v>1</v>
      </c>
      <c r="BF506" s="51"/>
      <c r="BG506" s="51"/>
      <c r="BH506" s="51">
        <f t="shared" si="59"/>
        <v>1</v>
      </c>
      <c r="BI506" s="51">
        <f t="shared" si="56"/>
        <v>1</v>
      </c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108"/>
      <c r="BY506" s="108"/>
      <c r="BZ506" s="108"/>
      <c r="CA506" s="113">
        <f>SI!BY506</f>
        <v>146</v>
      </c>
      <c r="CB506" s="113"/>
      <c r="CC506" s="113"/>
      <c r="CD506" s="113"/>
      <c r="CE506" s="113"/>
      <c r="CF506" s="113"/>
      <c r="CG506" s="113"/>
      <c r="CH506" s="140">
        <f>SI!BZ506</f>
        <v>0</v>
      </c>
      <c r="CI506" s="108"/>
      <c r="CJ506" s="108"/>
      <c r="CK506" s="108"/>
      <c r="CL506" s="108"/>
      <c r="CM506" s="108"/>
      <c r="CN506" s="108"/>
      <c r="CO506" s="108"/>
      <c r="CP506" s="108"/>
      <c r="CQ506" s="108"/>
      <c r="CR506" s="108"/>
      <c r="CS506" s="108"/>
      <c r="CT506" s="108"/>
      <c r="CU506" s="108"/>
      <c r="CV506" s="108"/>
      <c r="CW506" s="108"/>
      <c r="CX506" s="108"/>
      <c r="CY506" s="108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</row>
    <row r="507" spans="1:253" s="36" customFormat="1" x14ac:dyDescent="0.25">
      <c r="A507" s="33"/>
      <c r="B507" s="168" t="s">
        <v>685</v>
      </c>
      <c r="C507" s="168"/>
      <c r="D507" s="168"/>
      <c r="E507" s="168"/>
      <c r="F507" s="168"/>
      <c r="G507" s="168"/>
      <c r="H507" s="168"/>
      <c r="I507" s="168"/>
      <c r="J507" s="168"/>
      <c r="K507" s="168"/>
      <c r="L507" s="168"/>
      <c r="M507" s="168"/>
      <c r="N507" s="168"/>
      <c r="O507" s="168"/>
      <c r="P507" s="168"/>
      <c r="Q507" s="168"/>
      <c r="R507" s="168"/>
      <c r="S507" s="168"/>
      <c r="T507" s="168"/>
      <c r="U507" s="168"/>
      <c r="V507" s="168"/>
      <c r="W507" s="168"/>
      <c r="X507" s="168"/>
      <c r="Y507" s="168"/>
      <c r="Z507" s="168"/>
      <c r="AA507" s="168"/>
      <c r="AB507" s="168"/>
      <c r="AC507" s="168"/>
      <c r="AD507" s="168"/>
      <c r="AE507" s="168"/>
      <c r="AF507" s="168"/>
      <c r="AG507" s="168"/>
      <c r="AH507" s="168"/>
      <c r="AI507" s="63"/>
      <c r="AJ507" s="144" t="str">
        <f t="shared" si="58"/>
        <v>Riadok bude vidieť.</v>
      </c>
      <c r="AK507" s="145" t="s">
        <v>207</v>
      </c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51">
        <f t="shared" si="61"/>
        <v>1</v>
      </c>
      <c r="BF507" s="51"/>
      <c r="BG507" s="51"/>
      <c r="BH507" s="51">
        <f t="shared" si="59"/>
        <v>1</v>
      </c>
      <c r="BI507" s="51">
        <f t="shared" si="56"/>
        <v>1</v>
      </c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108"/>
      <c r="BY507" s="108"/>
      <c r="BZ507" s="108"/>
      <c r="CA507" s="113">
        <f>SI!BY507</f>
        <v>184</v>
      </c>
      <c r="CB507" s="113"/>
      <c r="CC507" s="113"/>
      <c r="CD507" s="113"/>
      <c r="CE507" s="113"/>
      <c r="CF507" s="113"/>
      <c r="CG507" s="113"/>
      <c r="CH507" s="140">
        <f>SI!BZ507</f>
        <v>0</v>
      </c>
      <c r="CI507" s="108"/>
      <c r="CJ507" s="108"/>
      <c r="CK507" s="108"/>
      <c r="CL507" s="108"/>
      <c r="CM507" s="108"/>
      <c r="CN507" s="108"/>
      <c r="CO507" s="108"/>
      <c r="CP507" s="108"/>
      <c r="CQ507" s="108"/>
      <c r="CR507" s="108"/>
      <c r="CS507" s="108"/>
      <c r="CT507" s="108"/>
      <c r="CU507" s="108"/>
      <c r="CV507" s="108"/>
      <c r="CW507" s="108"/>
      <c r="CX507" s="108"/>
      <c r="CY507" s="108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</row>
    <row r="508" spans="1:253" s="36" customFormat="1" x14ac:dyDescent="0.25">
      <c r="A508" s="33"/>
      <c r="B508" s="168" t="s">
        <v>685</v>
      </c>
      <c r="C508" s="168"/>
      <c r="D508" s="168"/>
      <c r="E508" s="168"/>
      <c r="F508" s="168"/>
      <c r="G508" s="168"/>
      <c r="H508" s="168"/>
      <c r="I508" s="168"/>
      <c r="J508" s="168"/>
      <c r="K508" s="168"/>
      <c r="L508" s="168"/>
      <c r="M508" s="168"/>
      <c r="N508" s="168"/>
      <c r="O508" s="168"/>
      <c r="P508" s="168"/>
      <c r="Q508" s="168"/>
      <c r="R508" s="168"/>
      <c r="S508" s="168"/>
      <c r="T508" s="168"/>
      <c r="U508" s="168"/>
      <c r="V508" s="168"/>
      <c r="W508" s="168"/>
      <c r="X508" s="168"/>
      <c r="Y508" s="168"/>
      <c r="Z508" s="168"/>
      <c r="AA508" s="168"/>
      <c r="AB508" s="168"/>
      <c r="AC508" s="168"/>
      <c r="AD508" s="168"/>
      <c r="AE508" s="168"/>
      <c r="AF508" s="168"/>
      <c r="AG508" s="168"/>
      <c r="AH508" s="168"/>
      <c r="AI508" s="63"/>
      <c r="AJ508" s="144" t="str">
        <f t="shared" si="58"/>
        <v>Riadok bude vidieť.</v>
      </c>
      <c r="AK508" s="145" t="s">
        <v>207</v>
      </c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51">
        <f t="shared" si="61"/>
        <v>1</v>
      </c>
      <c r="BF508" s="51"/>
      <c r="BG508" s="51"/>
      <c r="BH508" s="51">
        <f t="shared" si="59"/>
        <v>1</v>
      </c>
      <c r="BI508" s="51">
        <f t="shared" si="56"/>
        <v>1</v>
      </c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108"/>
      <c r="BY508" s="108"/>
      <c r="BZ508" s="108"/>
      <c r="CA508" s="113">
        <f>SI!BY508</f>
        <v>112</v>
      </c>
      <c r="CB508" s="113"/>
      <c r="CC508" s="113"/>
      <c r="CD508" s="113"/>
      <c r="CE508" s="113"/>
      <c r="CF508" s="113"/>
      <c r="CG508" s="113"/>
      <c r="CH508" s="140">
        <f>SI!BZ508</f>
        <v>0</v>
      </c>
      <c r="CI508" s="108"/>
      <c r="CJ508" s="108"/>
      <c r="CK508" s="108"/>
      <c r="CL508" s="108"/>
      <c r="CM508" s="108"/>
      <c r="CN508" s="108"/>
      <c r="CO508" s="108"/>
      <c r="CP508" s="108"/>
      <c r="CQ508" s="108"/>
      <c r="CR508" s="108"/>
      <c r="CS508" s="108"/>
      <c r="CT508" s="108"/>
      <c r="CU508" s="108"/>
      <c r="CV508" s="108"/>
      <c r="CW508" s="108"/>
      <c r="CX508" s="108"/>
      <c r="CY508" s="108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</row>
    <row r="509" spans="1:253" s="36" customFormat="1" x14ac:dyDescent="0.25">
      <c r="A509" s="33"/>
      <c r="B509" s="168" t="s">
        <v>684</v>
      </c>
      <c r="C509" s="168"/>
      <c r="D509" s="168"/>
      <c r="E509" s="168"/>
      <c r="F509" s="168"/>
      <c r="G509" s="168"/>
      <c r="H509" s="168"/>
      <c r="I509" s="168"/>
      <c r="J509" s="168"/>
      <c r="K509" s="168"/>
      <c r="L509" s="168"/>
      <c r="M509" s="168"/>
      <c r="N509" s="168"/>
      <c r="O509" s="168"/>
      <c r="P509" s="168"/>
      <c r="Q509" s="168"/>
      <c r="R509" s="168"/>
      <c r="S509" s="168"/>
      <c r="T509" s="168"/>
      <c r="U509" s="168"/>
      <c r="V509" s="168"/>
      <c r="W509" s="168"/>
      <c r="X509" s="168"/>
      <c r="Y509" s="168"/>
      <c r="Z509" s="168"/>
      <c r="AA509" s="168"/>
      <c r="AB509" s="168"/>
      <c r="AC509" s="168"/>
      <c r="AD509" s="168"/>
      <c r="AE509" s="168"/>
      <c r="AF509" s="168"/>
      <c r="AG509" s="168"/>
      <c r="AH509" s="168"/>
      <c r="AI509" s="63"/>
      <c r="AJ509" s="144" t="str">
        <f t="shared" si="58"/>
        <v>Riadok bude vidieť.</v>
      </c>
      <c r="AK509" s="145" t="s">
        <v>207</v>
      </c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51">
        <f t="shared" si="61"/>
        <v>1</v>
      </c>
      <c r="BF509" s="51"/>
      <c r="BG509" s="51"/>
      <c r="BH509" s="51">
        <f t="shared" si="59"/>
        <v>1</v>
      </c>
      <c r="BI509" s="51">
        <f t="shared" si="56"/>
        <v>1</v>
      </c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108"/>
      <c r="BY509" s="108"/>
      <c r="BZ509" s="108"/>
      <c r="CA509" s="113">
        <f>SI!BY509</f>
        <v>177</v>
      </c>
      <c r="CB509" s="113"/>
      <c r="CC509" s="113"/>
      <c r="CD509" s="113"/>
      <c r="CE509" s="113"/>
      <c r="CF509" s="113"/>
      <c r="CG509" s="113"/>
      <c r="CH509" s="140">
        <f>SI!BZ509</f>
        <v>0</v>
      </c>
      <c r="CI509" s="108"/>
      <c r="CJ509" s="108"/>
      <c r="CK509" s="108"/>
      <c r="CL509" s="108"/>
      <c r="CM509" s="108"/>
      <c r="CN509" s="108"/>
      <c r="CO509" s="108"/>
      <c r="CP509" s="108"/>
      <c r="CQ509" s="108"/>
      <c r="CR509" s="108"/>
      <c r="CS509" s="108"/>
      <c r="CT509" s="108"/>
      <c r="CU509" s="108"/>
      <c r="CV509" s="108"/>
      <c r="CW509" s="108"/>
      <c r="CX509" s="108"/>
      <c r="CY509" s="108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</row>
    <row r="510" spans="1:253" s="36" customFormat="1" hidden="1" x14ac:dyDescent="0.25">
      <c r="A510" s="33"/>
      <c r="B510" s="168"/>
      <c r="C510" s="168"/>
      <c r="D510" s="168"/>
      <c r="E510" s="168"/>
      <c r="F510" s="168"/>
      <c r="G510" s="168"/>
      <c r="H510" s="168"/>
      <c r="I510" s="168"/>
      <c r="J510" s="168"/>
      <c r="K510" s="168"/>
      <c r="L510" s="168"/>
      <c r="M510" s="168"/>
      <c r="N510" s="168"/>
      <c r="O510" s="168"/>
      <c r="P510" s="168"/>
      <c r="Q510" s="168"/>
      <c r="R510" s="168"/>
      <c r="S510" s="168"/>
      <c r="T510" s="168"/>
      <c r="U510" s="168"/>
      <c r="V510" s="168"/>
      <c r="W510" s="168"/>
      <c r="X510" s="168"/>
      <c r="Y510" s="168"/>
      <c r="Z510" s="168"/>
      <c r="AA510" s="168"/>
      <c r="AB510" s="168"/>
      <c r="AC510" s="168"/>
      <c r="AD510" s="168"/>
      <c r="AE510" s="168"/>
      <c r="AF510" s="168"/>
      <c r="AG510" s="168"/>
      <c r="AH510" s="168"/>
      <c r="AI510" s="63"/>
      <c r="AJ510" s="144" t="str">
        <f t="shared" si="58"/>
        <v>Riadok bude skrytý.</v>
      </c>
      <c r="AK510" s="145" t="s">
        <v>207</v>
      </c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51">
        <f t="shared" si="61"/>
        <v>0</v>
      </c>
      <c r="BF510" s="51"/>
      <c r="BG510" s="51"/>
      <c r="BH510" s="51">
        <f t="shared" si="59"/>
        <v>1</v>
      </c>
      <c r="BI510" s="51">
        <f t="shared" si="56"/>
        <v>0</v>
      </c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108"/>
      <c r="BY510" s="108"/>
      <c r="BZ510" s="108"/>
      <c r="CA510" s="113">
        <f>SI!BY510</f>
        <v>196</v>
      </c>
      <c r="CB510" s="113"/>
      <c r="CC510" s="113"/>
      <c r="CD510" s="113"/>
      <c r="CE510" s="113"/>
      <c r="CF510" s="113"/>
      <c r="CG510" s="113"/>
      <c r="CH510" s="140">
        <f>SI!BZ510</f>
        <v>0</v>
      </c>
      <c r="CI510" s="108"/>
      <c r="CJ510" s="108"/>
      <c r="CK510" s="108"/>
      <c r="CL510" s="108"/>
      <c r="CM510" s="108"/>
      <c r="CN510" s="108"/>
      <c r="CO510" s="108"/>
      <c r="CP510" s="108"/>
      <c r="CQ510" s="108"/>
      <c r="CR510" s="108"/>
      <c r="CS510" s="108"/>
      <c r="CT510" s="108"/>
      <c r="CU510" s="108"/>
      <c r="CV510" s="108"/>
      <c r="CW510" s="108"/>
      <c r="CX510" s="108"/>
      <c r="CY510" s="108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</row>
    <row r="511" spans="1:253" s="36" customFormat="1" hidden="1" x14ac:dyDescent="0.25">
      <c r="A511" s="33"/>
      <c r="B511" s="168"/>
      <c r="C511" s="168"/>
      <c r="D511" s="168"/>
      <c r="E511" s="168"/>
      <c r="F511" s="168"/>
      <c r="G511" s="168"/>
      <c r="H511" s="168"/>
      <c r="I511" s="168"/>
      <c r="J511" s="168"/>
      <c r="K511" s="168"/>
      <c r="L511" s="168"/>
      <c r="M511" s="168"/>
      <c r="N511" s="168"/>
      <c r="O511" s="168"/>
      <c r="P511" s="168"/>
      <c r="Q511" s="168"/>
      <c r="R511" s="168"/>
      <c r="S511" s="168"/>
      <c r="T511" s="168"/>
      <c r="U511" s="168"/>
      <c r="V511" s="168"/>
      <c r="W511" s="168"/>
      <c r="X511" s="168"/>
      <c r="Y511" s="168"/>
      <c r="Z511" s="168"/>
      <c r="AA511" s="168"/>
      <c r="AB511" s="168"/>
      <c r="AC511" s="168"/>
      <c r="AD511" s="168"/>
      <c r="AE511" s="168"/>
      <c r="AF511" s="168"/>
      <c r="AG511" s="168"/>
      <c r="AH511" s="168"/>
      <c r="AI511" s="63"/>
      <c r="AJ511" s="144" t="str">
        <f t="shared" si="58"/>
        <v>Riadok bude skrytý.</v>
      </c>
      <c r="AK511" s="145" t="s">
        <v>207</v>
      </c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51">
        <f t="shared" si="61"/>
        <v>0</v>
      </c>
      <c r="BF511" s="51"/>
      <c r="BG511" s="51"/>
      <c r="BH511" s="51">
        <f t="shared" si="59"/>
        <v>1</v>
      </c>
      <c r="BI511" s="51">
        <f t="shared" ref="BI511:BI518" si="62">+IF(BE511+BF511+BG511=0,0,IF(BH511=0,0,1))</f>
        <v>0</v>
      </c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108"/>
      <c r="BY511" s="108"/>
      <c r="BZ511" s="108"/>
      <c r="CA511" s="113">
        <f>SI!BY511</f>
        <v>914</v>
      </c>
      <c r="CB511" s="113"/>
      <c r="CC511" s="113"/>
      <c r="CD511" s="113"/>
      <c r="CE511" s="113"/>
      <c r="CF511" s="113"/>
      <c r="CG511" s="113"/>
      <c r="CH511" s="140">
        <f>SI!BZ511</f>
        <v>0</v>
      </c>
      <c r="CI511" s="108"/>
      <c r="CJ511" s="108"/>
      <c r="CK511" s="108"/>
      <c r="CL511" s="108"/>
      <c r="CM511" s="108"/>
      <c r="CN511" s="108"/>
      <c r="CO511" s="108"/>
      <c r="CP511" s="108"/>
      <c r="CQ511" s="108"/>
      <c r="CR511" s="108"/>
      <c r="CS511" s="108"/>
      <c r="CT511" s="108"/>
      <c r="CU511" s="108"/>
      <c r="CV511" s="108"/>
      <c r="CW511" s="108"/>
      <c r="CX511" s="108"/>
      <c r="CY511" s="108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</row>
    <row r="512" spans="1:253" s="36" customFormat="1" hidden="1" x14ac:dyDescent="0.25">
      <c r="A512" s="33"/>
      <c r="B512" s="168"/>
      <c r="C512" s="168"/>
      <c r="D512" s="168"/>
      <c r="E512" s="168"/>
      <c r="F512" s="168"/>
      <c r="G512" s="168"/>
      <c r="H512" s="168"/>
      <c r="I512" s="168"/>
      <c r="J512" s="168"/>
      <c r="K512" s="168"/>
      <c r="L512" s="168"/>
      <c r="M512" s="168"/>
      <c r="N512" s="168"/>
      <c r="O512" s="168"/>
      <c r="P512" s="168"/>
      <c r="Q512" s="168"/>
      <c r="R512" s="168"/>
      <c r="S512" s="168"/>
      <c r="T512" s="168"/>
      <c r="U512" s="168"/>
      <c r="V512" s="168"/>
      <c r="W512" s="168"/>
      <c r="X512" s="168"/>
      <c r="Y512" s="168"/>
      <c r="Z512" s="168"/>
      <c r="AA512" s="168"/>
      <c r="AB512" s="168"/>
      <c r="AC512" s="168"/>
      <c r="AD512" s="168"/>
      <c r="AE512" s="168"/>
      <c r="AF512" s="168"/>
      <c r="AG512" s="168"/>
      <c r="AH512" s="168"/>
      <c r="AI512" s="63"/>
      <c r="AJ512" s="144" t="str">
        <f t="shared" si="58"/>
        <v>Riadok bude skrytý.</v>
      </c>
      <c r="AK512" s="145" t="s">
        <v>207</v>
      </c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51">
        <f t="shared" si="61"/>
        <v>0</v>
      </c>
      <c r="BF512" s="51"/>
      <c r="BG512" s="51"/>
      <c r="BH512" s="51">
        <f t="shared" si="59"/>
        <v>1</v>
      </c>
      <c r="BI512" s="51">
        <f t="shared" si="62"/>
        <v>0</v>
      </c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108"/>
      <c r="BY512" s="108"/>
      <c r="BZ512" s="108"/>
      <c r="CA512" s="113">
        <f>SI!BY512</f>
        <v>153</v>
      </c>
      <c r="CB512" s="113"/>
      <c r="CC512" s="113"/>
      <c r="CD512" s="113"/>
      <c r="CE512" s="113"/>
      <c r="CF512" s="113"/>
      <c r="CG512" s="113"/>
      <c r="CH512" s="140">
        <f>SI!BZ512</f>
        <v>0</v>
      </c>
      <c r="CI512" s="108"/>
      <c r="CJ512" s="108"/>
      <c r="CK512" s="108"/>
      <c r="CL512" s="108"/>
      <c r="CM512" s="108"/>
      <c r="CN512" s="108"/>
      <c r="CO512" s="108"/>
      <c r="CP512" s="108"/>
      <c r="CQ512" s="108"/>
      <c r="CR512" s="108"/>
      <c r="CS512" s="108"/>
      <c r="CT512" s="108"/>
      <c r="CU512" s="108"/>
      <c r="CV512" s="108"/>
      <c r="CW512" s="108"/>
      <c r="CX512" s="108"/>
      <c r="CY512" s="108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</row>
    <row r="513" spans="1:253" s="36" customFormat="1" hidden="1" x14ac:dyDescent="0.25">
      <c r="A513" s="33"/>
      <c r="B513" s="168"/>
      <c r="C513" s="168"/>
      <c r="D513" s="168"/>
      <c r="E513" s="168"/>
      <c r="F513" s="168"/>
      <c r="G513" s="168"/>
      <c r="H513" s="168"/>
      <c r="I513" s="168"/>
      <c r="J513" s="168"/>
      <c r="K513" s="168"/>
      <c r="L513" s="168"/>
      <c r="M513" s="168"/>
      <c r="N513" s="168"/>
      <c r="O513" s="168"/>
      <c r="P513" s="168"/>
      <c r="Q513" s="168"/>
      <c r="R513" s="168"/>
      <c r="S513" s="168"/>
      <c r="T513" s="168"/>
      <c r="U513" s="168"/>
      <c r="V513" s="168"/>
      <c r="W513" s="168"/>
      <c r="X513" s="168"/>
      <c r="Y513" s="168"/>
      <c r="Z513" s="168"/>
      <c r="AA513" s="168"/>
      <c r="AB513" s="168"/>
      <c r="AC513" s="168"/>
      <c r="AD513" s="168"/>
      <c r="AE513" s="168"/>
      <c r="AF513" s="168"/>
      <c r="AG513" s="168"/>
      <c r="AH513" s="168"/>
      <c r="AI513" s="63"/>
      <c r="AJ513" s="144" t="str">
        <f t="shared" si="58"/>
        <v>Riadok bude skrytý.</v>
      </c>
      <c r="AK513" s="145" t="s">
        <v>207</v>
      </c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51">
        <f t="shared" si="61"/>
        <v>0</v>
      </c>
      <c r="BF513" s="51"/>
      <c r="BG513" s="51"/>
      <c r="BH513" s="51">
        <f t="shared" si="59"/>
        <v>1</v>
      </c>
      <c r="BI513" s="51">
        <f t="shared" si="62"/>
        <v>0</v>
      </c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108"/>
      <c r="BY513" s="108"/>
      <c r="BZ513" s="108"/>
      <c r="CA513" s="113">
        <f>SI!BY513</f>
        <v>666</v>
      </c>
      <c r="CB513" s="113"/>
      <c r="CC513" s="113"/>
      <c r="CD513" s="113"/>
      <c r="CE513" s="113"/>
      <c r="CF513" s="113"/>
      <c r="CG513" s="113"/>
      <c r="CH513" s="140">
        <f>SI!BZ513</f>
        <v>0</v>
      </c>
      <c r="CI513" s="108"/>
      <c r="CJ513" s="108"/>
      <c r="CK513" s="108"/>
      <c r="CL513" s="108"/>
      <c r="CM513" s="108"/>
      <c r="CN513" s="108"/>
      <c r="CO513" s="108"/>
      <c r="CP513" s="108"/>
      <c r="CQ513" s="108"/>
      <c r="CR513" s="108"/>
      <c r="CS513" s="108"/>
      <c r="CT513" s="108"/>
      <c r="CU513" s="108"/>
      <c r="CV513" s="108"/>
      <c r="CW513" s="108"/>
      <c r="CX513" s="108"/>
      <c r="CY513" s="108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</row>
    <row r="514" spans="1:253" s="36" customFormat="1" hidden="1" x14ac:dyDescent="0.25">
      <c r="A514" s="33"/>
      <c r="B514" s="168"/>
      <c r="C514" s="168"/>
      <c r="D514" s="168"/>
      <c r="E514" s="168"/>
      <c r="F514" s="168"/>
      <c r="G514" s="168"/>
      <c r="H514" s="168"/>
      <c r="I514" s="168"/>
      <c r="J514" s="168"/>
      <c r="K514" s="168"/>
      <c r="L514" s="168"/>
      <c r="M514" s="168"/>
      <c r="N514" s="168"/>
      <c r="O514" s="168"/>
      <c r="P514" s="168"/>
      <c r="Q514" s="168"/>
      <c r="R514" s="168"/>
      <c r="S514" s="168"/>
      <c r="T514" s="168"/>
      <c r="U514" s="168"/>
      <c r="V514" s="168"/>
      <c r="W514" s="168"/>
      <c r="X514" s="168"/>
      <c r="Y514" s="168"/>
      <c r="Z514" s="168"/>
      <c r="AA514" s="168"/>
      <c r="AB514" s="168"/>
      <c r="AC514" s="168"/>
      <c r="AD514" s="168"/>
      <c r="AE514" s="168"/>
      <c r="AF514" s="168"/>
      <c r="AG514" s="168"/>
      <c r="AH514" s="168"/>
      <c r="AI514" s="63"/>
      <c r="AJ514" s="144" t="str">
        <f t="shared" si="58"/>
        <v>Riadok bude skrytý.</v>
      </c>
      <c r="AK514" s="145" t="s">
        <v>207</v>
      </c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51">
        <f t="shared" si="61"/>
        <v>0</v>
      </c>
      <c r="BF514" s="51"/>
      <c r="BG514" s="51"/>
      <c r="BH514" s="51">
        <f t="shared" si="59"/>
        <v>1</v>
      </c>
      <c r="BI514" s="51">
        <f t="shared" si="62"/>
        <v>0</v>
      </c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108"/>
      <c r="BY514" s="108"/>
      <c r="BZ514" s="108"/>
      <c r="CA514" s="113">
        <f>SI!BY514</f>
        <v>187</v>
      </c>
      <c r="CB514" s="113"/>
      <c r="CC514" s="113"/>
      <c r="CD514" s="113"/>
      <c r="CE514" s="113"/>
      <c r="CF514" s="113"/>
      <c r="CG514" s="113"/>
      <c r="CH514" s="140">
        <f>SI!BZ514</f>
        <v>0</v>
      </c>
      <c r="CI514" s="108"/>
      <c r="CJ514" s="108"/>
      <c r="CK514" s="108"/>
      <c r="CL514" s="108"/>
      <c r="CM514" s="108"/>
      <c r="CN514" s="108"/>
      <c r="CO514" s="108"/>
      <c r="CP514" s="108"/>
      <c r="CQ514" s="108"/>
      <c r="CR514" s="108"/>
      <c r="CS514" s="108"/>
      <c r="CT514" s="108"/>
      <c r="CU514" s="108"/>
      <c r="CV514" s="108"/>
      <c r="CW514" s="108"/>
      <c r="CX514" s="108"/>
      <c r="CY514" s="108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</row>
    <row r="515" spans="1:253" s="36" customFormat="1" hidden="1" x14ac:dyDescent="0.25">
      <c r="A515" s="33"/>
      <c r="B515" s="168"/>
      <c r="C515" s="168"/>
      <c r="D515" s="168"/>
      <c r="E515" s="168"/>
      <c r="F515" s="168"/>
      <c r="G515" s="168"/>
      <c r="H515" s="168"/>
      <c r="I515" s="168"/>
      <c r="J515" s="168"/>
      <c r="K515" s="168"/>
      <c r="L515" s="168"/>
      <c r="M515" s="168"/>
      <c r="N515" s="168"/>
      <c r="O515" s="168"/>
      <c r="P515" s="168"/>
      <c r="Q515" s="168"/>
      <c r="R515" s="168"/>
      <c r="S515" s="168"/>
      <c r="T515" s="168"/>
      <c r="U515" s="168"/>
      <c r="V515" s="168"/>
      <c r="W515" s="168"/>
      <c r="X515" s="168"/>
      <c r="Y515" s="168"/>
      <c r="Z515" s="168"/>
      <c r="AA515" s="168"/>
      <c r="AB515" s="168"/>
      <c r="AC515" s="168"/>
      <c r="AD515" s="168"/>
      <c r="AE515" s="168"/>
      <c r="AF515" s="168"/>
      <c r="AG515" s="168"/>
      <c r="AH515" s="168"/>
      <c r="AI515" s="63"/>
      <c r="AJ515" s="144" t="str">
        <f t="shared" si="58"/>
        <v>Riadok bude skrytý.</v>
      </c>
      <c r="AK515" s="145" t="s">
        <v>207</v>
      </c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51">
        <f t="shared" si="61"/>
        <v>0</v>
      </c>
      <c r="BF515" s="51"/>
      <c r="BG515" s="51"/>
      <c r="BH515" s="51">
        <f t="shared" si="59"/>
        <v>1</v>
      </c>
      <c r="BI515" s="51">
        <f t="shared" si="62"/>
        <v>0</v>
      </c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108"/>
      <c r="BY515" s="108"/>
      <c r="BZ515" s="108"/>
      <c r="CA515" s="113">
        <f>SI!BY515</f>
        <v>9</v>
      </c>
      <c r="CB515" s="113"/>
      <c r="CC515" s="113"/>
      <c r="CD515" s="113"/>
      <c r="CE515" s="113"/>
      <c r="CF515" s="113"/>
      <c r="CG515" s="113"/>
      <c r="CH515" s="140">
        <f>SI!BZ515</f>
        <v>0</v>
      </c>
      <c r="CI515" s="108"/>
      <c r="CJ515" s="108"/>
      <c r="CK515" s="108"/>
      <c r="CL515" s="108"/>
      <c r="CM515" s="108"/>
      <c r="CN515" s="108"/>
      <c r="CO515" s="108"/>
      <c r="CP515" s="108"/>
      <c r="CQ515" s="108"/>
      <c r="CR515" s="108"/>
      <c r="CS515" s="108"/>
      <c r="CT515" s="108"/>
      <c r="CU515" s="108"/>
      <c r="CV515" s="108"/>
      <c r="CW515" s="108"/>
      <c r="CX515" s="108"/>
      <c r="CY515" s="108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</row>
    <row r="516" spans="1:253" s="36" customFormat="1" hidden="1" x14ac:dyDescent="0.25">
      <c r="A516" s="33"/>
      <c r="B516" s="168"/>
      <c r="C516" s="168"/>
      <c r="D516" s="168"/>
      <c r="E516" s="168"/>
      <c r="F516" s="168"/>
      <c r="G516" s="168"/>
      <c r="H516" s="168"/>
      <c r="I516" s="168"/>
      <c r="J516" s="168"/>
      <c r="K516" s="168"/>
      <c r="L516" s="168"/>
      <c r="M516" s="168"/>
      <c r="N516" s="168"/>
      <c r="O516" s="168"/>
      <c r="P516" s="168"/>
      <c r="Q516" s="168"/>
      <c r="R516" s="168"/>
      <c r="S516" s="168"/>
      <c r="T516" s="168"/>
      <c r="U516" s="168"/>
      <c r="V516" s="168"/>
      <c r="W516" s="168"/>
      <c r="X516" s="168"/>
      <c r="Y516" s="168"/>
      <c r="Z516" s="168"/>
      <c r="AA516" s="168"/>
      <c r="AB516" s="168"/>
      <c r="AC516" s="168"/>
      <c r="AD516" s="168"/>
      <c r="AE516" s="168"/>
      <c r="AF516" s="168"/>
      <c r="AG516" s="168"/>
      <c r="AH516" s="168"/>
      <c r="AI516" s="63"/>
      <c r="AJ516" s="144" t="str">
        <f t="shared" si="58"/>
        <v>Riadok bude skrytý.</v>
      </c>
      <c r="AK516" s="145" t="s">
        <v>207</v>
      </c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51">
        <f t="shared" si="61"/>
        <v>0</v>
      </c>
      <c r="BF516" s="51"/>
      <c r="BG516" s="51"/>
      <c r="BH516" s="51">
        <f t="shared" si="59"/>
        <v>1</v>
      </c>
      <c r="BI516" s="51">
        <f t="shared" si="62"/>
        <v>0</v>
      </c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108"/>
      <c r="BY516" s="108"/>
      <c r="BZ516" s="108"/>
      <c r="CA516" s="113">
        <f>SI!BY516</f>
        <v>108</v>
      </c>
      <c r="CB516" s="113"/>
      <c r="CC516" s="113"/>
      <c r="CD516" s="113"/>
      <c r="CE516" s="113"/>
      <c r="CF516" s="113"/>
      <c r="CG516" s="113"/>
      <c r="CH516" s="140">
        <f>SI!BZ516</f>
        <v>0</v>
      </c>
      <c r="CI516" s="108"/>
      <c r="CJ516" s="108"/>
      <c r="CK516" s="108"/>
      <c r="CL516" s="108"/>
      <c r="CM516" s="108"/>
      <c r="CN516" s="108"/>
      <c r="CO516" s="108"/>
      <c r="CP516" s="108"/>
      <c r="CQ516" s="108"/>
      <c r="CR516" s="108"/>
      <c r="CS516" s="108"/>
      <c r="CT516" s="108"/>
      <c r="CU516" s="108"/>
      <c r="CV516" s="108"/>
      <c r="CW516" s="108"/>
      <c r="CX516" s="108"/>
      <c r="CY516" s="108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</row>
    <row r="517" spans="1:253" s="36" customFormat="1" hidden="1" x14ac:dyDescent="0.25">
      <c r="A517" s="33"/>
      <c r="B517" s="168"/>
      <c r="C517" s="168"/>
      <c r="D517" s="168"/>
      <c r="E517" s="168"/>
      <c r="F517" s="168"/>
      <c r="G517" s="168"/>
      <c r="H517" s="168"/>
      <c r="I517" s="168"/>
      <c r="J517" s="168"/>
      <c r="K517" s="168"/>
      <c r="L517" s="168"/>
      <c r="M517" s="168"/>
      <c r="N517" s="168"/>
      <c r="O517" s="168"/>
      <c r="P517" s="168"/>
      <c r="Q517" s="168"/>
      <c r="R517" s="168"/>
      <c r="S517" s="168"/>
      <c r="T517" s="168"/>
      <c r="U517" s="168"/>
      <c r="V517" s="168"/>
      <c r="W517" s="168"/>
      <c r="X517" s="168"/>
      <c r="Y517" s="168"/>
      <c r="Z517" s="168"/>
      <c r="AA517" s="168"/>
      <c r="AB517" s="168"/>
      <c r="AC517" s="168"/>
      <c r="AD517" s="168"/>
      <c r="AE517" s="168"/>
      <c r="AF517" s="168"/>
      <c r="AG517" s="168"/>
      <c r="AH517" s="168"/>
      <c r="AI517" s="63"/>
      <c r="AJ517" s="144" t="str">
        <f t="shared" si="58"/>
        <v>Riadok bude skrytý.</v>
      </c>
      <c r="AK517" s="145" t="s">
        <v>207</v>
      </c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51">
        <f t="shared" si="61"/>
        <v>0</v>
      </c>
      <c r="BF517" s="51"/>
      <c r="BG517" s="51"/>
      <c r="BH517" s="51">
        <f t="shared" si="59"/>
        <v>1</v>
      </c>
      <c r="BI517" s="51">
        <f t="shared" si="62"/>
        <v>0</v>
      </c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108"/>
      <c r="BY517" s="108"/>
      <c r="BZ517" s="108"/>
      <c r="CA517" s="113">
        <f>SI!BY517</f>
        <v>198</v>
      </c>
      <c r="CB517" s="113"/>
      <c r="CC517" s="113"/>
      <c r="CD517" s="113"/>
      <c r="CE517" s="113"/>
      <c r="CF517" s="113"/>
      <c r="CG517" s="113"/>
      <c r="CH517" s="140">
        <f>SI!BZ517</f>
        <v>0</v>
      </c>
      <c r="CI517" s="108"/>
      <c r="CJ517" s="108"/>
      <c r="CK517" s="108"/>
      <c r="CL517" s="108"/>
      <c r="CM517" s="108"/>
      <c r="CN517" s="108"/>
      <c r="CO517" s="108"/>
      <c r="CP517" s="108"/>
      <c r="CQ517" s="108"/>
      <c r="CR517" s="108"/>
      <c r="CS517" s="108"/>
      <c r="CT517" s="108"/>
      <c r="CU517" s="108"/>
      <c r="CV517" s="108"/>
      <c r="CW517" s="108"/>
      <c r="CX517" s="108"/>
      <c r="CY517" s="108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</row>
    <row r="518" spans="1:253" hidden="1" x14ac:dyDescent="0.25">
      <c r="A518" s="33"/>
      <c r="AI518" s="60"/>
      <c r="AJ518" s="144" t="str">
        <f t="shared" si="58"/>
        <v>Riadok bude skrytý.</v>
      </c>
      <c r="AK518" s="145" t="s">
        <v>207</v>
      </c>
      <c r="BE518" s="51">
        <f>+IF(C519="",0,1)</f>
        <v>0</v>
      </c>
      <c r="BH518" s="51">
        <f t="shared" si="59"/>
        <v>1</v>
      </c>
      <c r="BI518" s="51">
        <f t="shared" si="62"/>
        <v>0</v>
      </c>
      <c r="CA518" s="113">
        <f>SI!BY518</f>
        <v>156</v>
      </c>
      <c r="CH518" s="140">
        <f>SI!BZ518</f>
        <v>0</v>
      </c>
    </row>
    <row r="519" spans="1:253" s="36" customFormat="1" hidden="1" x14ac:dyDescent="0.25">
      <c r="A519" s="33"/>
      <c r="B519" t="s">
        <v>217</v>
      </c>
      <c r="C519" s="168"/>
      <c r="D519" s="168"/>
      <c r="E519" s="168"/>
      <c r="F519" s="168"/>
      <c r="G519" s="168"/>
      <c r="H519" s="168"/>
      <c r="I519" s="168"/>
      <c r="J519" s="168"/>
      <c r="K519" s="168"/>
      <c r="L519" s="168"/>
      <c r="M519" s="168"/>
      <c r="N519" s="168"/>
      <c r="O519" s="168"/>
      <c r="P519" s="168"/>
      <c r="Q519" s="168"/>
      <c r="R519" s="168"/>
      <c r="S519" s="168"/>
      <c r="T519" s="168"/>
      <c r="U519" s="168"/>
      <c r="V519" s="168"/>
      <c r="W519" s="168"/>
      <c r="X519" s="168"/>
      <c r="Y519" s="168"/>
      <c r="Z519" s="168"/>
      <c r="AA519" s="168"/>
      <c r="AB519" s="168"/>
      <c r="AC519" s="168"/>
      <c r="AD519" s="168"/>
      <c r="AE519" s="168"/>
      <c r="AF519" s="168"/>
      <c r="AG519" s="168"/>
      <c r="AH519" s="168"/>
      <c r="AI519" s="62" t="s">
        <v>168</v>
      </c>
      <c r="AJ519" s="144" t="str">
        <f>+IF(BI519=0,"Riadok bude skrytý.","Riadok bude vidieť.")</f>
        <v>Riadok bude skrytý.</v>
      </c>
      <c r="AK519" s="145" t="s">
        <v>207</v>
      </c>
      <c r="AL519" s="56" t="s">
        <v>161</v>
      </c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51">
        <f>+IF(C519="",0,1)</f>
        <v>0</v>
      </c>
      <c r="BF519" s="51"/>
      <c r="BG519" s="51"/>
      <c r="BH519" s="51">
        <f>IF(AK519="",1,IF(AK519="Chcem skryť riadok.",0,1))</f>
        <v>1</v>
      </c>
      <c r="BI519" s="51">
        <f t="shared" ref="BI519:BI566" si="63">+IF(BE519+BF519+BG519=0,0,IF(BH519=0,0,1))</f>
        <v>0</v>
      </c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108"/>
      <c r="BY519" s="108"/>
      <c r="BZ519" s="108"/>
      <c r="CA519" s="113">
        <f>SI!BY519</f>
        <v>203</v>
      </c>
      <c r="CB519" s="113"/>
      <c r="CC519" s="113"/>
      <c r="CD519" s="113"/>
      <c r="CE519" s="113"/>
      <c r="CF519" s="113"/>
      <c r="CG519" s="113"/>
      <c r="CH519" s="140">
        <f>SI!BZ519</f>
        <v>0</v>
      </c>
      <c r="CI519" s="108"/>
      <c r="CJ519" s="108"/>
      <c r="CK519" s="108"/>
      <c r="CL519" s="108"/>
      <c r="CM519" s="108"/>
      <c r="CN519" s="108"/>
      <c r="CO519" s="108"/>
      <c r="CP519" s="108"/>
      <c r="CQ519" s="108"/>
      <c r="CR519" s="108"/>
      <c r="CS519" s="108"/>
      <c r="CT519" s="108"/>
      <c r="CU519" s="108"/>
      <c r="CV519" s="108"/>
      <c r="CW519" s="108"/>
      <c r="CX519" s="108"/>
      <c r="CY519" s="108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</row>
    <row r="520" spans="1:253" s="36" customFormat="1" hidden="1" x14ac:dyDescent="0.25">
      <c r="A520" s="33"/>
      <c r="B520" s="168"/>
      <c r="C520" s="168"/>
      <c r="D520" s="168"/>
      <c r="E520" s="168"/>
      <c r="F520" s="168"/>
      <c r="G520" s="168"/>
      <c r="H520" s="168"/>
      <c r="I520" s="168"/>
      <c r="J520" s="168"/>
      <c r="K520" s="168"/>
      <c r="L520" s="168"/>
      <c r="M520" s="168"/>
      <c r="N520" s="168"/>
      <c r="O520" s="168"/>
      <c r="P520" s="168"/>
      <c r="Q520" s="168"/>
      <c r="R520" s="168"/>
      <c r="S520" s="168"/>
      <c r="T520" s="168"/>
      <c r="U520" s="168"/>
      <c r="V520" s="168"/>
      <c r="W520" s="168"/>
      <c r="X520" s="168"/>
      <c r="Y520" s="168"/>
      <c r="Z520" s="168"/>
      <c r="AA520" s="168"/>
      <c r="AB520" s="168"/>
      <c r="AC520" s="168"/>
      <c r="AD520" s="168"/>
      <c r="AE520" s="168"/>
      <c r="AF520" s="168"/>
      <c r="AG520" s="168"/>
      <c r="AH520" s="168"/>
      <c r="AI520" s="63"/>
      <c r="AJ520" s="144" t="str">
        <f>+IF(BI520=0,"Riadok bude skrytý.","Riadok bude vidieť.")</f>
        <v>Riadok bude skrytý.</v>
      </c>
      <c r="AK520" s="145" t="s">
        <v>207</v>
      </c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51">
        <f t="shared" ref="BE520:BE540" si="64">+IF(B520="",0,1)</f>
        <v>0</v>
      </c>
      <c r="BF520" s="51"/>
      <c r="BG520" s="51"/>
      <c r="BH520" s="51">
        <f>IF(AK520="",1,IF(AK520="Chcem skryť riadok.",0,1))</f>
        <v>1</v>
      </c>
      <c r="BI520" s="51">
        <f t="shared" si="63"/>
        <v>0</v>
      </c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108"/>
      <c r="BY520" s="108"/>
      <c r="BZ520" s="108"/>
      <c r="CA520" s="113">
        <f>SI!BY520</f>
        <v>151</v>
      </c>
      <c r="CB520" s="113"/>
      <c r="CC520" s="113"/>
      <c r="CD520" s="113"/>
      <c r="CE520" s="113"/>
      <c r="CF520" s="113"/>
      <c r="CG520" s="113"/>
      <c r="CH520" s="140">
        <f>SI!BZ520</f>
        <v>0</v>
      </c>
      <c r="CI520" s="108"/>
      <c r="CJ520" s="108"/>
      <c r="CK520" s="108"/>
      <c r="CL520" s="108"/>
      <c r="CM520" s="108"/>
      <c r="CN520" s="108"/>
      <c r="CO520" s="108"/>
      <c r="CP520" s="108"/>
      <c r="CQ520" s="108"/>
      <c r="CR520" s="108"/>
      <c r="CS520" s="108"/>
      <c r="CT520" s="108"/>
      <c r="CU520" s="108"/>
      <c r="CV520" s="108"/>
      <c r="CW520" s="108"/>
      <c r="CX520" s="108"/>
      <c r="CY520" s="108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</row>
    <row r="521" spans="1:253" s="36" customFormat="1" hidden="1" x14ac:dyDescent="0.25">
      <c r="A521" s="33"/>
      <c r="B521" s="168"/>
      <c r="C521" s="168"/>
      <c r="D521" s="168"/>
      <c r="E521" s="168"/>
      <c r="F521" s="168"/>
      <c r="G521" s="168"/>
      <c r="H521" s="168"/>
      <c r="I521" s="168"/>
      <c r="J521" s="168"/>
      <c r="K521" s="168"/>
      <c r="L521" s="168"/>
      <c r="M521" s="168"/>
      <c r="N521" s="168"/>
      <c r="O521" s="168"/>
      <c r="P521" s="168"/>
      <c r="Q521" s="168"/>
      <c r="R521" s="168"/>
      <c r="S521" s="168"/>
      <c r="T521" s="168"/>
      <c r="U521" s="168"/>
      <c r="V521" s="168"/>
      <c r="W521" s="168"/>
      <c r="X521" s="168"/>
      <c r="Y521" s="168"/>
      <c r="Z521" s="168"/>
      <c r="AA521" s="168"/>
      <c r="AB521" s="168"/>
      <c r="AC521" s="168"/>
      <c r="AD521" s="168"/>
      <c r="AE521" s="168"/>
      <c r="AF521" s="168"/>
      <c r="AG521" s="168"/>
      <c r="AH521" s="168"/>
      <c r="AI521" s="63"/>
      <c r="AJ521" s="144" t="str">
        <f>+IF(BI521=0,"Riadok bude skrytý.","Riadok bude vidieť.")</f>
        <v>Riadok bude skrytý.</v>
      </c>
      <c r="AK521" s="145" t="s">
        <v>207</v>
      </c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51">
        <f t="shared" si="64"/>
        <v>0</v>
      </c>
      <c r="BF521" s="51"/>
      <c r="BG521" s="51"/>
      <c r="BH521" s="51">
        <f>IF(AK521="",1,IF(AK521="Chcem skryť riadok.",0,1))</f>
        <v>1</v>
      </c>
      <c r="BI521" s="51">
        <f t="shared" si="63"/>
        <v>0</v>
      </c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108"/>
      <c r="BY521" s="108"/>
      <c r="BZ521" s="108"/>
      <c r="CA521" s="113">
        <f>SI!BY521</f>
        <v>141</v>
      </c>
      <c r="CB521" s="113"/>
      <c r="CC521" s="113"/>
      <c r="CD521" s="113"/>
      <c r="CE521" s="113"/>
      <c r="CF521" s="113"/>
      <c r="CG521" s="113"/>
      <c r="CH521" s="140">
        <f>SI!BZ521</f>
        <v>0</v>
      </c>
      <c r="CI521" s="108"/>
      <c r="CJ521" s="108"/>
      <c r="CK521" s="108"/>
      <c r="CL521" s="108"/>
      <c r="CM521" s="108"/>
      <c r="CN521" s="108"/>
      <c r="CO521" s="108"/>
      <c r="CP521" s="108"/>
      <c r="CQ521" s="108"/>
      <c r="CR521" s="108"/>
      <c r="CS521" s="108"/>
      <c r="CT521" s="108"/>
      <c r="CU521" s="108"/>
      <c r="CV521" s="108"/>
      <c r="CW521" s="108"/>
      <c r="CX521" s="108"/>
      <c r="CY521" s="108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</row>
    <row r="522" spans="1:253" s="36" customFormat="1" hidden="1" x14ac:dyDescent="0.25">
      <c r="A522" s="33"/>
      <c r="B522" s="168"/>
      <c r="C522" s="168"/>
      <c r="D522" s="168"/>
      <c r="E522" s="168"/>
      <c r="F522" s="168"/>
      <c r="G522" s="168"/>
      <c r="H522" s="168"/>
      <c r="I522" s="168"/>
      <c r="J522" s="168"/>
      <c r="K522" s="168"/>
      <c r="L522" s="168"/>
      <c r="M522" s="168"/>
      <c r="N522" s="168"/>
      <c r="O522" s="168"/>
      <c r="P522" s="168"/>
      <c r="Q522" s="168"/>
      <c r="R522" s="168"/>
      <c r="S522" s="168"/>
      <c r="T522" s="168"/>
      <c r="U522" s="168"/>
      <c r="V522" s="168"/>
      <c r="W522" s="168"/>
      <c r="X522" s="168"/>
      <c r="Y522" s="168"/>
      <c r="Z522" s="168"/>
      <c r="AA522" s="168"/>
      <c r="AB522" s="168"/>
      <c r="AC522" s="168"/>
      <c r="AD522" s="168"/>
      <c r="AE522" s="168"/>
      <c r="AF522" s="168"/>
      <c r="AG522" s="168"/>
      <c r="AH522" s="168"/>
      <c r="AI522" s="63"/>
      <c r="AJ522" s="144" t="str">
        <f>+IF(BI522=0,"Riadok bude skrytý.","Riadok bude vidieť.")</f>
        <v>Riadok bude skrytý.</v>
      </c>
      <c r="AK522" s="145" t="s">
        <v>207</v>
      </c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51">
        <f t="shared" si="64"/>
        <v>0</v>
      </c>
      <c r="BF522" s="51"/>
      <c r="BG522" s="51"/>
      <c r="BH522" s="51">
        <f>IF(AK522="",1,IF(AK522="Chcem skryť riadok.",0,1))</f>
        <v>1</v>
      </c>
      <c r="BI522" s="51">
        <f t="shared" si="63"/>
        <v>0</v>
      </c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108"/>
      <c r="BY522" s="108"/>
      <c r="BZ522" s="108"/>
      <c r="CA522" s="113">
        <f>SI!BY522</f>
        <v>811</v>
      </c>
      <c r="CB522" s="113"/>
      <c r="CC522" s="113"/>
      <c r="CD522" s="113"/>
      <c r="CE522" s="113"/>
      <c r="CF522" s="113"/>
      <c r="CG522" s="113"/>
      <c r="CH522" s="140">
        <f>SI!BZ522</f>
        <v>0</v>
      </c>
      <c r="CI522" s="108"/>
      <c r="CJ522" s="108"/>
      <c r="CK522" s="108"/>
      <c r="CL522" s="108"/>
      <c r="CM522" s="108"/>
      <c r="CN522" s="108"/>
      <c r="CO522" s="108"/>
      <c r="CP522" s="108"/>
      <c r="CQ522" s="108"/>
      <c r="CR522" s="108"/>
      <c r="CS522" s="108"/>
      <c r="CT522" s="108"/>
      <c r="CU522" s="108"/>
      <c r="CV522" s="108"/>
      <c r="CW522" s="108"/>
      <c r="CX522" s="108"/>
      <c r="CY522" s="108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</row>
    <row r="523" spans="1:253" s="36" customFormat="1" hidden="1" x14ac:dyDescent="0.25">
      <c r="A523" s="33"/>
      <c r="B523" s="168"/>
      <c r="C523" s="168"/>
      <c r="D523" s="168"/>
      <c r="E523" s="168"/>
      <c r="F523" s="168"/>
      <c r="G523" s="168"/>
      <c r="H523" s="168"/>
      <c r="I523" s="168"/>
      <c r="J523" s="168"/>
      <c r="K523" s="168"/>
      <c r="L523" s="168"/>
      <c r="M523" s="168"/>
      <c r="N523" s="168"/>
      <c r="O523" s="168"/>
      <c r="P523" s="168"/>
      <c r="Q523" s="168"/>
      <c r="R523" s="168"/>
      <c r="S523" s="168"/>
      <c r="T523" s="168"/>
      <c r="U523" s="168"/>
      <c r="V523" s="168"/>
      <c r="W523" s="168"/>
      <c r="X523" s="168"/>
      <c r="Y523" s="168"/>
      <c r="Z523" s="168"/>
      <c r="AA523" s="168"/>
      <c r="AB523" s="168"/>
      <c r="AC523" s="168"/>
      <c r="AD523" s="168"/>
      <c r="AE523" s="168"/>
      <c r="AF523" s="168"/>
      <c r="AG523" s="168"/>
      <c r="AH523" s="168"/>
      <c r="AI523" s="63"/>
      <c r="AJ523" s="144" t="str">
        <f t="shared" ref="AJ523:AJ584" si="65">+IF(BI523=0,"Riadok bude skrytý.","Riadok bude vidieť.")</f>
        <v>Riadok bude skrytý.</v>
      </c>
      <c r="AK523" s="145" t="s">
        <v>207</v>
      </c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51">
        <f t="shared" si="64"/>
        <v>0</v>
      </c>
      <c r="BF523" s="51"/>
      <c r="BG523" s="51"/>
      <c r="BH523" s="51">
        <f t="shared" ref="BH523:BH584" si="66">IF(AK523="",1,IF(AK523="Chcem skryť riadok.",0,1))</f>
        <v>1</v>
      </c>
      <c r="BI523" s="51">
        <f t="shared" si="63"/>
        <v>0</v>
      </c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108"/>
      <c r="BY523" s="108"/>
      <c r="BZ523" s="108"/>
      <c r="CA523" s="113">
        <f>SI!BY523</f>
        <v>205</v>
      </c>
      <c r="CB523" s="113"/>
      <c r="CC523" s="113"/>
      <c r="CD523" s="113"/>
      <c r="CE523" s="113"/>
      <c r="CF523" s="113"/>
      <c r="CG523" s="113"/>
      <c r="CH523" s="140">
        <f>SI!BZ523</f>
        <v>0</v>
      </c>
      <c r="CI523" s="108"/>
      <c r="CJ523" s="108"/>
      <c r="CK523" s="108"/>
      <c r="CL523" s="108"/>
      <c r="CM523" s="108"/>
      <c r="CN523" s="108"/>
      <c r="CO523" s="108"/>
      <c r="CP523" s="108"/>
      <c r="CQ523" s="108"/>
      <c r="CR523" s="108"/>
      <c r="CS523" s="108"/>
      <c r="CT523" s="108"/>
      <c r="CU523" s="108"/>
      <c r="CV523" s="108"/>
      <c r="CW523" s="108"/>
      <c r="CX523" s="108"/>
      <c r="CY523" s="108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</row>
    <row r="524" spans="1:253" s="36" customFormat="1" hidden="1" x14ac:dyDescent="0.25">
      <c r="A524" s="33"/>
      <c r="B524" s="168"/>
      <c r="C524" s="168"/>
      <c r="D524" s="168"/>
      <c r="E524" s="168"/>
      <c r="F524" s="168"/>
      <c r="G524" s="168"/>
      <c r="H524" s="168"/>
      <c r="I524" s="168"/>
      <c r="J524" s="168"/>
      <c r="K524" s="168"/>
      <c r="L524" s="168"/>
      <c r="M524" s="168"/>
      <c r="N524" s="168"/>
      <c r="O524" s="168"/>
      <c r="P524" s="168"/>
      <c r="Q524" s="168"/>
      <c r="R524" s="168"/>
      <c r="S524" s="168"/>
      <c r="T524" s="168"/>
      <c r="U524" s="168"/>
      <c r="V524" s="168"/>
      <c r="W524" s="168"/>
      <c r="X524" s="168"/>
      <c r="Y524" s="168"/>
      <c r="Z524" s="168"/>
      <c r="AA524" s="168"/>
      <c r="AB524" s="168"/>
      <c r="AC524" s="168"/>
      <c r="AD524" s="168"/>
      <c r="AE524" s="168"/>
      <c r="AF524" s="168"/>
      <c r="AG524" s="168"/>
      <c r="AH524" s="168"/>
      <c r="AI524" s="63"/>
      <c r="AJ524" s="144" t="str">
        <f t="shared" si="65"/>
        <v>Riadok bude skrytý.</v>
      </c>
      <c r="AK524" s="145" t="s">
        <v>207</v>
      </c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51">
        <f t="shared" si="64"/>
        <v>0</v>
      </c>
      <c r="BF524" s="51"/>
      <c r="BG524" s="51"/>
      <c r="BH524" s="51">
        <f t="shared" si="66"/>
        <v>1</v>
      </c>
      <c r="BI524" s="51">
        <f t="shared" si="63"/>
        <v>0</v>
      </c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108"/>
      <c r="BY524" s="108"/>
      <c r="BZ524" s="108"/>
      <c r="CA524" s="113">
        <f>SI!BY524</f>
        <v>29</v>
      </c>
      <c r="CB524" s="113"/>
      <c r="CC524" s="113"/>
      <c r="CD524" s="113"/>
      <c r="CE524" s="113"/>
      <c r="CF524" s="113"/>
      <c r="CG524" s="113"/>
      <c r="CH524" s="140">
        <f>SI!BZ524</f>
        <v>0</v>
      </c>
      <c r="CI524" s="108"/>
      <c r="CJ524" s="108"/>
      <c r="CK524" s="108"/>
      <c r="CL524" s="108"/>
      <c r="CM524" s="108"/>
      <c r="CN524" s="108"/>
      <c r="CO524" s="108"/>
      <c r="CP524" s="108"/>
      <c r="CQ524" s="108"/>
      <c r="CR524" s="108"/>
      <c r="CS524" s="108"/>
      <c r="CT524" s="108"/>
      <c r="CU524" s="108"/>
      <c r="CV524" s="108"/>
      <c r="CW524" s="108"/>
      <c r="CX524" s="108"/>
      <c r="CY524" s="108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</row>
    <row r="525" spans="1:253" s="36" customFormat="1" hidden="1" x14ac:dyDescent="0.25">
      <c r="A525" s="33"/>
      <c r="B525" s="168"/>
      <c r="C525" s="168"/>
      <c r="D525" s="168"/>
      <c r="E525" s="168"/>
      <c r="F525" s="168"/>
      <c r="G525" s="168"/>
      <c r="H525" s="168"/>
      <c r="I525" s="168"/>
      <c r="J525" s="168"/>
      <c r="K525" s="168"/>
      <c r="L525" s="168"/>
      <c r="M525" s="168"/>
      <c r="N525" s="168"/>
      <c r="O525" s="168"/>
      <c r="P525" s="168"/>
      <c r="Q525" s="168"/>
      <c r="R525" s="168"/>
      <c r="S525" s="168"/>
      <c r="T525" s="168"/>
      <c r="U525" s="168"/>
      <c r="V525" s="168"/>
      <c r="W525" s="168"/>
      <c r="X525" s="168"/>
      <c r="Y525" s="168"/>
      <c r="Z525" s="168"/>
      <c r="AA525" s="168"/>
      <c r="AB525" s="168"/>
      <c r="AC525" s="168"/>
      <c r="AD525" s="168"/>
      <c r="AE525" s="168"/>
      <c r="AF525" s="168"/>
      <c r="AG525" s="168"/>
      <c r="AH525" s="168"/>
      <c r="AI525" s="63"/>
      <c r="AJ525" s="144" t="str">
        <f t="shared" si="65"/>
        <v>Riadok bude skrytý.</v>
      </c>
      <c r="AK525" s="145" t="s">
        <v>207</v>
      </c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51">
        <f t="shared" si="64"/>
        <v>0</v>
      </c>
      <c r="BF525" s="51"/>
      <c r="BG525" s="51"/>
      <c r="BH525" s="51">
        <f t="shared" si="66"/>
        <v>1</v>
      </c>
      <c r="BI525" s="51">
        <f t="shared" si="63"/>
        <v>0</v>
      </c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108"/>
      <c r="BY525" s="108"/>
      <c r="BZ525" s="108"/>
      <c r="CA525" s="113">
        <f>SI!BY525</f>
        <v>168</v>
      </c>
      <c r="CB525" s="113"/>
      <c r="CC525" s="113"/>
      <c r="CD525" s="113"/>
      <c r="CE525" s="113"/>
      <c r="CF525" s="113"/>
      <c r="CG525" s="113"/>
      <c r="CH525" s="140">
        <f>SI!BZ525</f>
        <v>0</v>
      </c>
      <c r="CI525" s="108"/>
      <c r="CJ525" s="108"/>
      <c r="CK525" s="108"/>
      <c r="CL525" s="108"/>
      <c r="CM525" s="108"/>
      <c r="CN525" s="108"/>
      <c r="CO525" s="108"/>
      <c r="CP525" s="108"/>
      <c r="CQ525" s="108"/>
      <c r="CR525" s="108"/>
      <c r="CS525" s="108"/>
      <c r="CT525" s="108"/>
      <c r="CU525" s="108"/>
      <c r="CV525" s="108"/>
      <c r="CW525" s="108"/>
      <c r="CX525" s="108"/>
      <c r="CY525" s="108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</row>
    <row r="526" spans="1:253" s="36" customFormat="1" hidden="1" x14ac:dyDescent="0.25">
      <c r="A526" s="33"/>
      <c r="B526" s="168"/>
      <c r="C526" s="168"/>
      <c r="D526" s="168"/>
      <c r="E526" s="168"/>
      <c r="F526" s="168"/>
      <c r="G526" s="168"/>
      <c r="H526" s="168"/>
      <c r="I526" s="168"/>
      <c r="J526" s="168"/>
      <c r="K526" s="168"/>
      <c r="L526" s="168"/>
      <c r="M526" s="168"/>
      <c r="N526" s="168"/>
      <c r="O526" s="168"/>
      <c r="P526" s="168"/>
      <c r="Q526" s="168"/>
      <c r="R526" s="168"/>
      <c r="S526" s="168"/>
      <c r="T526" s="168"/>
      <c r="U526" s="168"/>
      <c r="V526" s="168"/>
      <c r="W526" s="168"/>
      <c r="X526" s="168"/>
      <c r="Y526" s="168"/>
      <c r="Z526" s="168"/>
      <c r="AA526" s="168"/>
      <c r="AB526" s="168"/>
      <c r="AC526" s="168"/>
      <c r="AD526" s="168"/>
      <c r="AE526" s="168"/>
      <c r="AF526" s="168"/>
      <c r="AG526" s="168"/>
      <c r="AH526" s="168"/>
      <c r="AI526" s="63"/>
      <c r="AJ526" s="144" t="str">
        <f t="shared" si="65"/>
        <v>Riadok bude skrytý.</v>
      </c>
      <c r="AK526" s="145" t="s">
        <v>207</v>
      </c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51">
        <f t="shared" si="64"/>
        <v>0</v>
      </c>
      <c r="BF526" s="51"/>
      <c r="BG526" s="51"/>
      <c r="BH526" s="51">
        <f t="shared" si="66"/>
        <v>1</v>
      </c>
      <c r="BI526" s="51">
        <f t="shared" si="63"/>
        <v>0</v>
      </c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108"/>
      <c r="BY526" s="108"/>
      <c r="BZ526" s="108"/>
      <c r="CA526" s="113">
        <f>SI!BY526</f>
        <v>262</v>
      </c>
      <c r="CB526" s="113"/>
      <c r="CC526" s="113"/>
      <c r="CD526" s="113"/>
      <c r="CE526" s="113"/>
      <c r="CF526" s="113"/>
      <c r="CG526" s="113"/>
      <c r="CH526" s="140">
        <f>SI!BZ526</f>
        <v>0</v>
      </c>
      <c r="CI526" s="108"/>
      <c r="CJ526" s="108"/>
      <c r="CK526" s="108"/>
      <c r="CL526" s="108"/>
      <c r="CM526" s="108"/>
      <c r="CN526" s="108"/>
      <c r="CO526" s="108"/>
      <c r="CP526" s="108"/>
      <c r="CQ526" s="108"/>
      <c r="CR526" s="108"/>
      <c r="CS526" s="108"/>
      <c r="CT526" s="108"/>
      <c r="CU526" s="108"/>
      <c r="CV526" s="108"/>
      <c r="CW526" s="108"/>
      <c r="CX526" s="108"/>
      <c r="CY526" s="108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</row>
    <row r="527" spans="1:253" s="36" customFormat="1" hidden="1" x14ac:dyDescent="0.25">
      <c r="A527" s="33"/>
      <c r="B527" s="168"/>
      <c r="C527" s="168"/>
      <c r="D527" s="168"/>
      <c r="E527" s="168"/>
      <c r="F527" s="168"/>
      <c r="G527" s="168"/>
      <c r="H527" s="168"/>
      <c r="I527" s="168"/>
      <c r="J527" s="168"/>
      <c r="K527" s="168"/>
      <c r="L527" s="168"/>
      <c r="M527" s="168"/>
      <c r="N527" s="168"/>
      <c r="O527" s="168"/>
      <c r="P527" s="168"/>
      <c r="Q527" s="168"/>
      <c r="R527" s="168"/>
      <c r="S527" s="168"/>
      <c r="T527" s="168"/>
      <c r="U527" s="168"/>
      <c r="V527" s="168"/>
      <c r="W527" s="168"/>
      <c r="X527" s="168"/>
      <c r="Y527" s="168"/>
      <c r="Z527" s="168"/>
      <c r="AA527" s="168"/>
      <c r="AB527" s="168"/>
      <c r="AC527" s="168"/>
      <c r="AD527" s="168"/>
      <c r="AE527" s="168"/>
      <c r="AF527" s="168"/>
      <c r="AG527" s="168"/>
      <c r="AH527" s="168"/>
      <c r="AI527" s="63"/>
      <c r="AJ527" s="144" t="str">
        <f t="shared" si="65"/>
        <v>Riadok bude skrytý.</v>
      </c>
      <c r="AK527" s="145" t="s">
        <v>207</v>
      </c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51">
        <f t="shared" si="64"/>
        <v>0</v>
      </c>
      <c r="BF527" s="51"/>
      <c r="BG527" s="51"/>
      <c r="BH527" s="51">
        <f t="shared" si="66"/>
        <v>1</v>
      </c>
      <c r="BI527" s="51">
        <f t="shared" si="63"/>
        <v>0</v>
      </c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108"/>
      <c r="BY527" s="108"/>
      <c r="BZ527" s="108"/>
      <c r="CA527" s="113">
        <f>SI!BY527</f>
        <v>102</v>
      </c>
      <c r="CB527" s="113"/>
      <c r="CC527" s="113"/>
      <c r="CD527" s="113"/>
      <c r="CE527" s="113"/>
      <c r="CF527" s="113"/>
      <c r="CG527" s="113"/>
      <c r="CH527" s="140">
        <f>SI!BZ527</f>
        <v>0</v>
      </c>
      <c r="CI527" s="108"/>
      <c r="CJ527" s="108"/>
      <c r="CK527" s="108"/>
      <c r="CL527" s="108"/>
      <c r="CM527" s="108"/>
      <c r="CN527" s="108"/>
      <c r="CO527" s="108"/>
      <c r="CP527" s="108"/>
      <c r="CQ527" s="108"/>
      <c r="CR527" s="108"/>
      <c r="CS527" s="108"/>
      <c r="CT527" s="108"/>
      <c r="CU527" s="108"/>
      <c r="CV527" s="108"/>
      <c r="CW527" s="108"/>
      <c r="CX527" s="108"/>
      <c r="CY527" s="108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</row>
    <row r="528" spans="1:253" s="36" customFormat="1" hidden="1" x14ac:dyDescent="0.25">
      <c r="A528" s="33"/>
      <c r="B528" s="168"/>
      <c r="C528" s="168"/>
      <c r="D528" s="168"/>
      <c r="E528" s="168"/>
      <c r="F528" s="168"/>
      <c r="G528" s="168"/>
      <c r="H528" s="168"/>
      <c r="I528" s="168"/>
      <c r="J528" s="168"/>
      <c r="K528" s="168"/>
      <c r="L528" s="168"/>
      <c r="M528" s="168"/>
      <c r="N528" s="168"/>
      <c r="O528" s="168"/>
      <c r="P528" s="168"/>
      <c r="Q528" s="168"/>
      <c r="R528" s="168"/>
      <c r="S528" s="168"/>
      <c r="T528" s="168"/>
      <c r="U528" s="168"/>
      <c r="V528" s="168"/>
      <c r="W528" s="168"/>
      <c r="X528" s="168"/>
      <c r="Y528" s="168"/>
      <c r="Z528" s="168"/>
      <c r="AA528" s="168"/>
      <c r="AB528" s="168"/>
      <c r="AC528" s="168"/>
      <c r="AD528" s="168"/>
      <c r="AE528" s="168"/>
      <c r="AF528" s="168"/>
      <c r="AG528" s="168"/>
      <c r="AH528" s="168"/>
      <c r="AI528" s="63"/>
      <c r="AJ528" s="144" t="str">
        <f t="shared" si="65"/>
        <v>Riadok bude skrytý.</v>
      </c>
      <c r="AK528" s="145" t="s">
        <v>207</v>
      </c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51">
        <f t="shared" si="64"/>
        <v>0</v>
      </c>
      <c r="BF528" s="51"/>
      <c r="BG528" s="51"/>
      <c r="BH528" s="51">
        <f t="shared" si="66"/>
        <v>1</v>
      </c>
      <c r="BI528" s="51">
        <f t="shared" si="63"/>
        <v>0</v>
      </c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108"/>
      <c r="BY528" s="108"/>
      <c r="BZ528" s="108"/>
      <c r="CA528" s="113">
        <f>SI!BY528</f>
        <v>834</v>
      </c>
      <c r="CB528" s="113"/>
      <c r="CC528" s="113"/>
      <c r="CD528" s="113"/>
      <c r="CE528" s="113"/>
      <c r="CF528" s="113"/>
      <c r="CG528" s="113"/>
      <c r="CH528" s="140">
        <f>SI!BZ528</f>
        <v>0</v>
      </c>
      <c r="CI528" s="108"/>
      <c r="CJ528" s="108"/>
      <c r="CK528" s="108"/>
      <c r="CL528" s="108"/>
      <c r="CM528" s="108"/>
      <c r="CN528" s="108"/>
      <c r="CO528" s="108"/>
      <c r="CP528" s="108"/>
      <c r="CQ528" s="108"/>
      <c r="CR528" s="108"/>
      <c r="CS528" s="108"/>
      <c r="CT528" s="108"/>
      <c r="CU528" s="108"/>
      <c r="CV528" s="108"/>
      <c r="CW528" s="108"/>
      <c r="CX528" s="108"/>
      <c r="CY528" s="108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</row>
    <row r="529" spans="1:253" s="36" customFormat="1" hidden="1" x14ac:dyDescent="0.25">
      <c r="A529" s="33"/>
      <c r="B529" s="168"/>
      <c r="C529" s="168"/>
      <c r="D529" s="168"/>
      <c r="E529" s="168"/>
      <c r="F529" s="168"/>
      <c r="G529" s="168"/>
      <c r="H529" s="168"/>
      <c r="I529" s="168"/>
      <c r="J529" s="168"/>
      <c r="K529" s="168"/>
      <c r="L529" s="168"/>
      <c r="M529" s="168"/>
      <c r="N529" s="168"/>
      <c r="O529" s="168"/>
      <c r="P529" s="168"/>
      <c r="Q529" s="168"/>
      <c r="R529" s="168"/>
      <c r="S529" s="168"/>
      <c r="T529" s="168"/>
      <c r="U529" s="168"/>
      <c r="V529" s="168"/>
      <c r="W529" s="168"/>
      <c r="X529" s="168"/>
      <c r="Y529" s="168"/>
      <c r="Z529" s="168"/>
      <c r="AA529" s="168"/>
      <c r="AB529" s="168"/>
      <c r="AC529" s="168"/>
      <c r="AD529" s="168"/>
      <c r="AE529" s="168"/>
      <c r="AF529" s="168"/>
      <c r="AG529" s="168"/>
      <c r="AH529" s="168"/>
      <c r="AI529" s="63"/>
      <c r="AJ529" s="144" t="str">
        <f t="shared" si="65"/>
        <v>Riadok bude skrytý.</v>
      </c>
      <c r="AK529" s="145" t="s">
        <v>207</v>
      </c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51">
        <f t="shared" si="64"/>
        <v>0</v>
      </c>
      <c r="BF529" s="51"/>
      <c r="BG529" s="51"/>
      <c r="BH529" s="51">
        <f t="shared" si="66"/>
        <v>1</v>
      </c>
      <c r="BI529" s="51">
        <f t="shared" si="63"/>
        <v>0</v>
      </c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108"/>
      <c r="BY529" s="108"/>
      <c r="BZ529" s="108"/>
      <c r="CA529" s="113">
        <f>SI!BY529</f>
        <v>195</v>
      </c>
      <c r="CB529" s="113"/>
      <c r="CC529" s="113"/>
      <c r="CD529" s="113"/>
      <c r="CE529" s="113"/>
      <c r="CF529" s="113"/>
      <c r="CG529" s="113"/>
      <c r="CH529" s="140">
        <f>SI!BZ529</f>
        <v>0</v>
      </c>
      <c r="CI529" s="108"/>
      <c r="CJ529" s="108"/>
      <c r="CK529" s="108"/>
      <c r="CL529" s="108"/>
      <c r="CM529" s="108"/>
      <c r="CN529" s="108"/>
      <c r="CO529" s="108"/>
      <c r="CP529" s="108"/>
      <c r="CQ529" s="108"/>
      <c r="CR529" s="108"/>
      <c r="CS529" s="108"/>
      <c r="CT529" s="108"/>
      <c r="CU529" s="108"/>
      <c r="CV529" s="108"/>
      <c r="CW529" s="108"/>
      <c r="CX529" s="108"/>
      <c r="CY529" s="108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</row>
    <row r="530" spans="1:253" s="36" customFormat="1" hidden="1" x14ac:dyDescent="0.25">
      <c r="A530" s="33"/>
      <c r="B530" s="168"/>
      <c r="C530" s="168"/>
      <c r="D530" s="168"/>
      <c r="E530" s="168"/>
      <c r="F530" s="168"/>
      <c r="G530" s="168"/>
      <c r="H530" s="168"/>
      <c r="I530" s="168"/>
      <c r="J530" s="168"/>
      <c r="K530" s="168"/>
      <c r="L530" s="168"/>
      <c r="M530" s="168"/>
      <c r="N530" s="168"/>
      <c r="O530" s="168"/>
      <c r="P530" s="168"/>
      <c r="Q530" s="168"/>
      <c r="R530" s="168"/>
      <c r="S530" s="168"/>
      <c r="T530" s="168"/>
      <c r="U530" s="168"/>
      <c r="V530" s="168"/>
      <c r="W530" s="168"/>
      <c r="X530" s="168"/>
      <c r="Y530" s="168"/>
      <c r="Z530" s="168"/>
      <c r="AA530" s="168"/>
      <c r="AB530" s="168"/>
      <c r="AC530" s="168"/>
      <c r="AD530" s="168"/>
      <c r="AE530" s="168"/>
      <c r="AF530" s="168"/>
      <c r="AG530" s="168"/>
      <c r="AH530" s="168"/>
      <c r="AI530" s="63"/>
      <c r="AJ530" s="144" t="str">
        <f t="shared" si="65"/>
        <v>Riadok bude skrytý.</v>
      </c>
      <c r="AK530" s="145" t="s">
        <v>207</v>
      </c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51">
        <f t="shared" si="64"/>
        <v>0</v>
      </c>
      <c r="BF530" s="51"/>
      <c r="BG530" s="51"/>
      <c r="BH530" s="51">
        <f t="shared" si="66"/>
        <v>1</v>
      </c>
      <c r="BI530" s="51">
        <f t="shared" si="63"/>
        <v>0</v>
      </c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108"/>
      <c r="BY530" s="108"/>
      <c r="BZ530" s="108"/>
      <c r="CA530" s="113">
        <f>SI!BY530</f>
        <v>0</v>
      </c>
      <c r="CB530" s="113"/>
      <c r="CC530" s="113"/>
      <c r="CD530" s="113"/>
      <c r="CE530" s="113"/>
      <c r="CF530" s="113"/>
      <c r="CG530" s="113"/>
      <c r="CH530" s="140">
        <f>SI!BZ530</f>
        <v>0</v>
      </c>
      <c r="CI530" s="108"/>
      <c r="CJ530" s="108"/>
      <c r="CK530" s="108"/>
      <c r="CL530" s="108"/>
      <c r="CM530" s="108"/>
      <c r="CN530" s="108"/>
      <c r="CO530" s="108"/>
      <c r="CP530" s="108"/>
      <c r="CQ530" s="108"/>
      <c r="CR530" s="108"/>
      <c r="CS530" s="108"/>
      <c r="CT530" s="108"/>
      <c r="CU530" s="108"/>
      <c r="CV530" s="108"/>
      <c r="CW530" s="108"/>
      <c r="CX530" s="108"/>
      <c r="CY530" s="108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</row>
    <row r="531" spans="1:253" s="36" customFormat="1" hidden="1" x14ac:dyDescent="0.25">
      <c r="A531" s="33"/>
      <c r="B531" s="168"/>
      <c r="C531" s="168"/>
      <c r="D531" s="168"/>
      <c r="E531" s="168"/>
      <c r="F531" s="168"/>
      <c r="G531" s="168"/>
      <c r="H531" s="168"/>
      <c r="I531" s="168"/>
      <c r="J531" s="168"/>
      <c r="K531" s="168"/>
      <c r="L531" s="168"/>
      <c r="M531" s="168"/>
      <c r="N531" s="168"/>
      <c r="O531" s="168"/>
      <c r="P531" s="168"/>
      <c r="Q531" s="168"/>
      <c r="R531" s="168"/>
      <c r="S531" s="168"/>
      <c r="T531" s="168"/>
      <c r="U531" s="168"/>
      <c r="V531" s="168"/>
      <c r="W531" s="168"/>
      <c r="X531" s="168"/>
      <c r="Y531" s="168"/>
      <c r="Z531" s="168"/>
      <c r="AA531" s="168"/>
      <c r="AB531" s="168"/>
      <c r="AC531" s="168"/>
      <c r="AD531" s="168"/>
      <c r="AE531" s="168"/>
      <c r="AF531" s="168"/>
      <c r="AG531" s="168"/>
      <c r="AH531" s="168"/>
      <c r="AI531" s="63"/>
      <c r="AJ531" s="144" t="str">
        <f t="shared" si="65"/>
        <v>Riadok bude skrytý.</v>
      </c>
      <c r="AK531" s="145" t="s">
        <v>207</v>
      </c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51">
        <f t="shared" si="64"/>
        <v>0</v>
      </c>
      <c r="BF531" s="51"/>
      <c r="BG531" s="51"/>
      <c r="BH531" s="51">
        <f t="shared" si="66"/>
        <v>1</v>
      </c>
      <c r="BI531" s="51">
        <f t="shared" si="63"/>
        <v>0</v>
      </c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108"/>
      <c r="BY531" s="108"/>
      <c r="BZ531" s="108"/>
      <c r="CA531" s="113">
        <f>SI!BY531</f>
        <v>186</v>
      </c>
      <c r="CB531" s="113"/>
      <c r="CC531" s="113"/>
      <c r="CD531" s="113"/>
      <c r="CE531" s="113"/>
      <c r="CF531" s="113"/>
      <c r="CG531" s="113"/>
      <c r="CH531" s="140">
        <f>SI!BZ531</f>
        <v>0</v>
      </c>
      <c r="CI531" s="108"/>
      <c r="CJ531" s="108"/>
      <c r="CK531" s="108"/>
      <c r="CL531" s="108"/>
      <c r="CM531" s="108"/>
      <c r="CN531" s="108"/>
      <c r="CO531" s="108"/>
      <c r="CP531" s="108"/>
      <c r="CQ531" s="108"/>
      <c r="CR531" s="108"/>
      <c r="CS531" s="108"/>
      <c r="CT531" s="108"/>
      <c r="CU531" s="108"/>
      <c r="CV531" s="108"/>
      <c r="CW531" s="108"/>
      <c r="CX531" s="108"/>
      <c r="CY531" s="108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</row>
    <row r="532" spans="1:253" s="36" customFormat="1" hidden="1" x14ac:dyDescent="0.25">
      <c r="A532" s="33"/>
      <c r="B532" s="168"/>
      <c r="C532" s="168"/>
      <c r="D532" s="168"/>
      <c r="E532" s="168"/>
      <c r="F532" s="168"/>
      <c r="G532" s="168"/>
      <c r="H532" s="168"/>
      <c r="I532" s="168"/>
      <c r="J532" s="168"/>
      <c r="K532" s="168"/>
      <c r="L532" s="168"/>
      <c r="M532" s="168"/>
      <c r="N532" s="168"/>
      <c r="O532" s="168"/>
      <c r="P532" s="168"/>
      <c r="Q532" s="168"/>
      <c r="R532" s="168"/>
      <c r="S532" s="168"/>
      <c r="T532" s="168"/>
      <c r="U532" s="168"/>
      <c r="V532" s="168"/>
      <c r="W532" s="168"/>
      <c r="X532" s="168"/>
      <c r="Y532" s="168"/>
      <c r="Z532" s="168"/>
      <c r="AA532" s="168"/>
      <c r="AB532" s="168"/>
      <c r="AC532" s="168"/>
      <c r="AD532" s="168"/>
      <c r="AE532" s="168"/>
      <c r="AF532" s="168"/>
      <c r="AG532" s="168"/>
      <c r="AH532" s="168"/>
      <c r="AI532" s="63"/>
      <c r="AJ532" s="144" t="str">
        <f t="shared" si="65"/>
        <v>Riadok bude skrytý.</v>
      </c>
      <c r="AK532" s="145" t="s">
        <v>207</v>
      </c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51">
        <f t="shared" si="64"/>
        <v>0</v>
      </c>
      <c r="BF532" s="51"/>
      <c r="BG532" s="51"/>
      <c r="BH532" s="51">
        <f t="shared" si="66"/>
        <v>1</v>
      </c>
      <c r="BI532" s="51">
        <f t="shared" si="63"/>
        <v>0</v>
      </c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108"/>
      <c r="BY532" s="108"/>
      <c r="BZ532" s="108"/>
      <c r="CA532" s="113">
        <f>SI!BY532</f>
        <v>477</v>
      </c>
      <c r="CB532" s="113"/>
      <c r="CC532" s="113"/>
      <c r="CD532" s="113"/>
      <c r="CE532" s="113"/>
      <c r="CF532" s="113"/>
      <c r="CG532" s="113"/>
      <c r="CH532" s="140">
        <f>SI!BZ532</f>
        <v>0</v>
      </c>
      <c r="CI532" s="108"/>
      <c r="CJ532" s="108"/>
      <c r="CK532" s="108"/>
      <c r="CL532" s="108"/>
      <c r="CM532" s="108"/>
      <c r="CN532" s="108"/>
      <c r="CO532" s="108"/>
      <c r="CP532" s="108"/>
      <c r="CQ532" s="108"/>
      <c r="CR532" s="108"/>
      <c r="CS532" s="108"/>
      <c r="CT532" s="108"/>
      <c r="CU532" s="108"/>
      <c r="CV532" s="108"/>
      <c r="CW532" s="108"/>
      <c r="CX532" s="108"/>
      <c r="CY532" s="108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</row>
    <row r="533" spans="1:253" s="36" customFormat="1" hidden="1" x14ac:dyDescent="0.25">
      <c r="A533" s="33"/>
      <c r="B533" s="168"/>
      <c r="C533" s="168"/>
      <c r="D533" s="168"/>
      <c r="E533" s="168"/>
      <c r="F533" s="168"/>
      <c r="G533" s="168"/>
      <c r="H533" s="168"/>
      <c r="I533" s="168"/>
      <c r="J533" s="168"/>
      <c r="K533" s="168"/>
      <c r="L533" s="168"/>
      <c r="M533" s="168"/>
      <c r="N533" s="168"/>
      <c r="O533" s="168"/>
      <c r="P533" s="168"/>
      <c r="Q533" s="168"/>
      <c r="R533" s="168"/>
      <c r="S533" s="168"/>
      <c r="T533" s="168"/>
      <c r="U533" s="168"/>
      <c r="V533" s="168"/>
      <c r="W533" s="168"/>
      <c r="X533" s="168"/>
      <c r="Y533" s="168"/>
      <c r="Z533" s="168"/>
      <c r="AA533" s="168"/>
      <c r="AB533" s="168"/>
      <c r="AC533" s="168"/>
      <c r="AD533" s="168"/>
      <c r="AE533" s="168"/>
      <c r="AF533" s="168"/>
      <c r="AG533" s="168"/>
      <c r="AH533" s="168"/>
      <c r="AI533" s="63"/>
      <c r="AJ533" s="144" t="str">
        <f t="shared" si="65"/>
        <v>Riadok bude skrytý.</v>
      </c>
      <c r="AK533" s="145" t="s">
        <v>207</v>
      </c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51">
        <f t="shared" si="64"/>
        <v>0</v>
      </c>
      <c r="BF533" s="51"/>
      <c r="BG533" s="51"/>
      <c r="BH533" s="51">
        <f t="shared" si="66"/>
        <v>1</v>
      </c>
      <c r="BI533" s="51">
        <f t="shared" si="63"/>
        <v>0</v>
      </c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108"/>
      <c r="BY533" s="108"/>
      <c r="BZ533" s="108"/>
      <c r="CA533" s="113">
        <f>SI!BY533</f>
        <v>178</v>
      </c>
      <c r="CB533" s="113"/>
      <c r="CC533" s="113"/>
      <c r="CD533" s="113"/>
      <c r="CE533" s="113"/>
      <c r="CF533" s="113"/>
      <c r="CG533" s="113"/>
      <c r="CH533" s="140">
        <f>SI!BZ533</f>
        <v>0</v>
      </c>
      <c r="CI533" s="108"/>
      <c r="CJ533" s="108"/>
      <c r="CK533" s="108"/>
      <c r="CL533" s="108"/>
      <c r="CM533" s="108"/>
      <c r="CN533" s="108"/>
      <c r="CO533" s="108"/>
      <c r="CP533" s="108"/>
      <c r="CQ533" s="108"/>
      <c r="CR533" s="108"/>
      <c r="CS533" s="108"/>
      <c r="CT533" s="108"/>
      <c r="CU533" s="108"/>
      <c r="CV533" s="108"/>
      <c r="CW533" s="108"/>
      <c r="CX533" s="108"/>
      <c r="CY533" s="108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</row>
    <row r="534" spans="1:253" s="36" customFormat="1" hidden="1" x14ac:dyDescent="0.25">
      <c r="A534" s="33"/>
      <c r="B534" s="168"/>
      <c r="C534" s="168"/>
      <c r="D534" s="168"/>
      <c r="E534" s="168"/>
      <c r="F534" s="168"/>
      <c r="G534" s="168"/>
      <c r="H534" s="168"/>
      <c r="I534" s="168"/>
      <c r="J534" s="168"/>
      <c r="K534" s="168"/>
      <c r="L534" s="168"/>
      <c r="M534" s="168"/>
      <c r="N534" s="168"/>
      <c r="O534" s="168"/>
      <c r="P534" s="168"/>
      <c r="Q534" s="168"/>
      <c r="R534" s="168"/>
      <c r="S534" s="168"/>
      <c r="T534" s="168"/>
      <c r="U534" s="168"/>
      <c r="V534" s="168"/>
      <c r="W534" s="168"/>
      <c r="X534" s="168"/>
      <c r="Y534" s="168"/>
      <c r="Z534" s="168"/>
      <c r="AA534" s="168"/>
      <c r="AB534" s="168"/>
      <c r="AC534" s="168"/>
      <c r="AD534" s="168"/>
      <c r="AE534" s="168"/>
      <c r="AF534" s="168"/>
      <c r="AG534" s="168"/>
      <c r="AH534" s="168"/>
      <c r="AI534" s="63"/>
      <c r="AJ534" s="144" t="str">
        <f t="shared" si="65"/>
        <v>Riadok bude skrytý.</v>
      </c>
      <c r="AK534" s="145" t="s">
        <v>207</v>
      </c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51">
        <f t="shared" si="64"/>
        <v>0</v>
      </c>
      <c r="BF534" s="51"/>
      <c r="BG534" s="51"/>
      <c r="BH534" s="51">
        <f t="shared" si="66"/>
        <v>1</v>
      </c>
      <c r="BI534" s="51">
        <f t="shared" si="63"/>
        <v>0</v>
      </c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108"/>
      <c r="BY534" s="108"/>
      <c r="BZ534" s="108"/>
      <c r="CA534" s="113">
        <f>SI!BY534</f>
        <v>128</v>
      </c>
      <c r="CB534" s="113"/>
      <c r="CC534" s="113"/>
      <c r="CD534" s="113"/>
      <c r="CE534" s="113"/>
      <c r="CF534" s="113"/>
      <c r="CG534" s="113"/>
      <c r="CH534" s="140">
        <f>SI!BZ534</f>
        <v>0</v>
      </c>
      <c r="CI534" s="108"/>
      <c r="CJ534" s="108"/>
      <c r="CK534" s="108"/>
      <c r="CL534" s="108"/>
      <c r="CM534" s="108"/>
      <c r="CN534" s="108"/>
      <c r="CO534" s="108"/>
      <c r="CP534" s="108"/>
      <c r="CQ534" s="108"/>
      <c r="CR534" s="108"/>
      <c r="CS534" s="108"/>
      <c r="CT534" s="108"/>
      <c r="CU534" s="108"/>
      <c r="CV534" s="108"/>
      <c r="CW534" s="108"/>
      <c r="CX534" s="108"/>
      <c r="CY534" s="108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</row>
    <row r="535" spans="1:253" s="36" customFormat="1" hidden="1" x14ac:dyDescent="0.25">
      <c r="A535" s="33"/>
      <c r="B535" s="168"/>
      <c r="C535" s="168"/>
      <c r="D535" s="168"/>
      <c r="E535" s="168"/>
      <c r="F535" s="168"/>
      <c r="G535" s="168"/>
      <c r="H535" s="168"/>
      <c r="I535" s="168"/>
      <c r="J535" s="168"/>
      <c r="K535" s="168"/>
      <c r="L535" s="168"/>
      <c r="M535" s="168"/>
      <c r="N535" s="168"/>
      <c r="O535" s="168"/>
      <c r="P535" s="168"/>
      <c r="Q535" s="168"/>
      <c r="R535" s="168"/>
      <c r="S535" s="168"/>
      <c r="T535" s="168"/>
      <c r="U535" s="168"/>
      <c r="V535" s="168"/>
      <c r="W535" s="168"/>
      <c r="X535" s="168"/>
      <c r="Y535" s="168"/>
      <c r="Z535" s="168"/>
      <c r="AA535" s="168"/>
      <c r="AB535" s="168"/>
      <c r="AC535" s="168"/>
      <c r="AD535" s="168"/>
      <c r="AE535" s="168"/>
      <c r="AF535" s="168"/>
      <c r="AG535" s="168"/>
      <c r="AH535" s="168"/>
      <c r="AI535" s="63"/>
      <c r="AJ535" s="144" t="str">
        <f t="shared" si="65"/>
        <v>Riadok bude skrytý.</v>
      </c>
      <c r="AK535" s="145" t="s">
        <v>207</v>
      </c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51">
        <f t="shared" si="64"/>
        <v>0</v>
      </c>
      <c r="BF535" s="51"/>
      <c r="BG535" s="51"/>
      <c r="BH535" s="51">
        <f t="shared" si="66"/>
        <v>1</v>
      </c>
      <c r="BI535" s="51">
        <f t="shared" si="63"/>
        <v>0</v>
      </c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108"/>
      <c r="BY535" s="108"/>
      <c r="BZ535" s="108"/>
      <c r="CA535" s="113">
        <f>SI!BY535</f>
        <v>115</v>
      </c>
      <c r="CB535" s="113"/>
      <c r="CC535" s="113"/>
      <c r="CD535" s="113"/>
      <c r="CE535" s="113"/>
      <c r="CF535" s="113"/>
      <c r="CG535" s="113"/>
      <c r="CH535" s="140">
        <f>SI!BZ535</f>
        <v>0</v>
      </c>
      <c r="CI535" s="108"/>
      <c r="CJ535" s="108"/>
      <c r="CK535" s="108"/>
      <c r="CL535" s="108"/>
      <c r="CM535" s="108"/>
      <c r="CN535" s="108"/>
      <c r="CO535" s="108"/>
      <c r="CP535" s="108"/>
      <c r="CQ535" s="108"/>
      <c r="CR535" s="108"/>
      <c r="CS535" s="108"/>
      <c r="CT535" s="108"/>
      <c r="CU535" s="108"/>
      <c r="CV535" s="108"/>
      <c r="CW535" s="108"/>
      <c r="CX535" s="108"/>
      <c r="CY535" s="108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</row>
    <row r="536" spans="1:253" s="36" customFormat="1" hidden="1" x14ac:dyDescent="0.25">
      <c r="A536" s="33"/>
      <c r="B536" s="168"/>
      <c r="C536" s="168"/>
      <c r="D536" s="168"/>
      <c r="E536" s="168"/>
      <c r="F536" s="168"/>
      <c r="G536" s="168"/>
      <c r="H536" s="168"/>
      <c r="I536" s="168"/>
      <c r="J536" s="168"/>
      <c r="K536" s="168"/>
      <c r="L536" s="168"/>
      <c r="M536" s="168"/>
      <c r="N536" s="168"/>
      <c r="O536" s="168"/>
      <c r="P536" s="168"/>
      <c r="Q536" s="168"/>
      <c r="R536" s="168"/>
      <c r="S536" s="168"/>
      <c r="T536" s="168"/>
      <c r="U536" s="168"/>
      <c r="V536" s="168"/>
      <c r="W536" s="168"/>
      <c r="X536" s="168"/>
      <c r="Y536" s="168"/>
      <c r="Z536" s="168"/>
      <c r="AA536" s="168"/>
      <c r="AB536" s="168"/>
      <c r="AC536" s="168"/>
      <c r="AD536" s="168"/>
      <c r="AE536" s="168"/>
      <c r="AF536" s="168"/>
      <c r="AG536" s="168"/>
      <c r="AH536" s="168"/>
      <c r="AI536" s="63"/>
      <c r="AJ536" s="144" t="str">
        <f t="shared" si="65"/>
        <v>Riadok bude skrytý.</v>
      </c>
      <c r="AK536" s="145" t="s">
        <v>207</v>
      </c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51">
        <f t="shared" si="64"/>
        <v>0</v>
      </c>
      <c r="BF536" s="51"/>
      <c r="BG536" s="51"/>
      <c r="BH536" s="51">
        <f t="shared" si="66"/>
        <v>1</v>
      </c>
      <c r="BI536" s="51">
        <f t="shared" si="63"/>
        <v>0</v>
      </c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108"/>
      <c r="BY536" s="108"/>
      <c r="BZ536" s="108"/>
      <c r="CA536" s="113">
        <f>SI!BY536</f>
        <v>270</v>
      </c>
      <c r="CB536" s="113"/>
      <c r="CC536" s="113"/>
      <c r="CD536" s="113"/>
      <c r="CE536" s="113"/>
      <c r="CF536" s="113"/>
      <c r="CG536" s="113"/>
      <c r="CH536" s="140">
        <f>SI!BZ536</f>
        <v>0</v>
      </c>
      <c r="CI536" s="108"/>
      <c r="CJ536" s="108"/>
      <c r="CK536" s="108"/>
      <c r="CL536" s="108"/>
      <c r="CM536" s="108"/>
      <c r="CN536" s="108"/>
      <c r="CO536" s="108"/>
      <c r="CP536" s="108"/>
      <c r="CQ536" s="108"/>
      <c r="CR536" s="108"/>
      <c r="CS536" s="108"/>
      <c r="CT536" s="108"/>
      <c r="CU536" s="108"/>
      <c r="CV536" s="108"/>
      <c r="CW536" s="108"/>
      <c r="CX536" s="108"/>
      <c r="CY536" s="108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</row>
    <row r="537" spans="1:253" s="36" customFormat="1" hidden="1" x14ac:dyDescent="0.25">
      <c r="A537" s="33"/>
      <c r="B537" s="168"/>
      <c r="C537" s="168"/>
      <c r="D537" s="168"/>
      <c r="E537" s="168"/>
      <c r="F537" s="168"/>
      <c r="G537" s="168"/>
      <c r="H537" s="168"/>
      <c r="I537" s="168"/>
      <c r="J537" s="168"/>
      <c r="K537" s="168"/>
      <c r="L537" s="168"/>
      <c r="M537" s="168"/>
      <c r="N537" s="168"/>
      <c r="O537" s="168"/>
      <c r="P537" s="168"/>
      <c r="Q537" s="168"/>
      <c r="R537" s="168"/>
      <c r="S537" s="168"/>
      <c r="T537" s="168"/>
      <c r="U537" s="168"/>
      <c r="V537" s="168"/>
      <c r="W537" s="168"/>
      <c r="X537" s="168"/>
      <c r="Y537" s="168"/>
      <c r="Z537" s="168"/>
      <c r="AA537" s="168"/>
      <c r="AB537" s="168"/>
      <c r="AC537" s="168"/>
      <c r="AD537" s="168"/>
      <c r="AE537" s="168"/>
      <c r="AF537" s="168"/>
      <c r="AG537" s="168"/>
      <c r="AH537" s="168"/>
      <c r="AI537" s="63"/>
      <c r="AJ537" s="144" t="str">
        <f t="shared" si="65"/>
        <v>Riadok bude skrytý.</v>
      </c>
      <c r="AK537" s="145" t="s">
        <v>207</v>
      </c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51">
        <f t="shared" si="64"/>
        <v>0</v>
      </c>
      <c r="BF537" s="51"/>
      <c r="BG537" s="51"/>
      <c r="BH537" s="51">
        <f t="shared" si="66"/>
        <v>1</v>
      </c>
      <c r="BI537" s="51">
        <f t="shared" si="63"/>
        <v>0</v>
      </c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108"/>
      <c r="BY537" s="108"/>
      <c r="BZ537" s="108"/>
      <c r="CA537" s="113">
        <f>SI!BY537</f>
        <v>131</v>
      </c>
      <c r="CB537" s="113"/>
      <c r="CC537" s="113"/>
      <c r="CD537" s="113"/>
      <c r="CE537" s="113"/>
      <c r="CF537" s="113"/>
      <c r="CG537" s="113"/>
      <c r="CH537" s="140">
        <f>SI!BZ537</f>
        <v>0</v>
      </c>
      <c r="CI537" s="108"/>
      <c r="CJ537" s="108"/>
      <c r="CK537" s="108"/>
      <c r="CL537" s="108"/>
      <c r="CM537" s="108"/>
      <c r="CN537" s="108"/>
      <c r="CO537" s="108"/>
      <c r="CP537" s="108"/>
      <c r="CQ537" s="108"/>
      <c r="CR537" s="108"/>
      <c r="CS537" s="108"/>
      <c r="CT537" s="108"/>
      <c r="CU537" s="108"/>
      <c r="CV537" s="108"/>
      <c r="CW537" s="108"/>
      <c r="CX537" s="108"/>
      <c r="CY537" s="108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</row>
    <row r="538" spans="1:253" s="36" customFormat="1" hidden="1" x14ac:dyDescent="0.25">
      <c r="A538" s="33"/>
      <c r="B538" s="168"/>
      <c r="C538" s="168"/>
      <c r="D538" s="168"/>
      <c r="E538" s="168"/>
      <c r="F538" s="168"/>
      <c r="G538" s="168"/>
      <c r="H538" s="168"/>
      <c r="I538" s="168"/>
      <c r="J538" s="168"/>
      <c r="K538" s="168"/>
      <c r="L538" s="168"/>
      <c r="M538" s="168"/>
      <c r="N538" s="168"/>
      <c r="O538" s="168"/>
      <c r="P538" s="168"/>
      <c r="Q538" s="168"/>
      <c r="R538" s="168"/>
      <c r="S538" s="168"/>
      <c r="T538" s="168"/>
      <c r="U538" s="168"/>
      <c r="V538" s="168"/>
      <c r="W538" s="168"/>
      <c r="X538" s="168"/>
      <c r="Y538" s="168"/>
      <c r="Z538" s="168"/>
      <c r="AA538" s="168"/>
      <c r="AB538" s="168"/>
      <c r="AC538" s="168"/>
      <c r="AD538" s="168"/>
      <c r="AE538" s="168"/>
      <c r="AF538" s="168"/>
      <c r="AG538" s="168"/>
      <c r="AH538" s="168"/>
      <c r="AI538" s="63"/>
      <c r="AJ538" s="144" t="str">
        <f t="shared" si="65"/>
        <v>Riadok bude skrytý.</v>
      </c>
      <c r="AK538" s="145" t="s">
        <v>207</v>
      </c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51">
        <f t="shared" si="64"/>
        <v>0</v>
      </c>
      <c r="BF538" s="51"/>
      <c r="BG538" s="51"/>
      <c r="BH538" s="51">
        <f t="shared" si="66"/>
        <v>1</v>
      </c>
      <c r="BI538" s="51">
        <f t="shared" si="63"/>
        <v>0</v>
      </c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108"/>
      <c r="BY538" s="108"/>
      <c r="BZ538" s="108"/>
      <c r="CA538" s="113">
        <f>SI!BY538</f>
        <v>398</v>
      </c>
      <c r="CB538" s="113"/>
      <c r="CC538" s="113"/>
      <c r="CD538" s="113"/>
      <c r="CE538" s="113"/>
      <c r="CF538" s="113"/>
      <c r="CG538" s="113"/>
      <c r="CH538" s="140">
        <f>SI!BZ538</f>
        <v>0</v>
      </c>
      <c r="CI538" s="108"/>
      <c r="CJ538" s="108"/>
      <c r="CK538" s="108"/>
      <c r="CL538" s="108"/>
      <c r="CM538" s="108"/>
      <c r="CN538" s="108"/>
      <c r="CO538" s="108"/>
      <c r="CP538" s="108"/>
      <c r="CQ538" s="108"/>
      <c r="CR538" s="108"/>
      <c r="CS538" s="108"/>
      <c r="CT538" s="108"/>
      <c r="CU538" s="108"/>
      <c r="CV538" s="108"/>
      <c r="CW538" s="108"/>
      <c r="CX538" s="108"/>
      <c r="CY538" s="108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</row>
    <row r="539" spans="1:253" s="36" customFormat="1" hidden="1" x14ac:dyDescent="0.25">
      <c r="A539" s="33"/>
      <c r="B539" s="168"/>
      <c r="C539" s="168"/>
      <c r="D539" s="168"/>
      <c r="E539" s="168"/>
      <c r="F539" s="168"/>
      <c r="G539" s="168"/>
      <c r="H539" s="168"/>
      <c r="I539" s="168"/>
      <c r="J539" s="168"/>
      <c r="K539" s="168"/>
      <c r="L539" s="168"/>
      <c r="M539" s="168"/>
      <c r="N539" s="168"/>
      <c r="O539" s="168"/>
      <c r="P539" s="168"/>
      <c r="Q539" s="168"/>
      <c r="R539" s="168"/>
      <c r="S539" s="168"/>
      <c r="T539" s="168"/>
      <c r="U539" s="168"/>
      <c r="V539" s="168"/>
      <c r="W539" s="168"/>
      <c r="X539" s="168"/>
      <c r="Y539" s="168"/>
      <c r="Z539" s="168"/>
      <c r="AA539" s="168"/>
      <c r="AB539" s="168"/>
      <c r="AC539" s="168"/>
      <c r="AD539" s="168"/>
      <c r="AE539" s="168"/>
      <c r="AF539" s="168"/>
      <c r="AG539" s="168"/>
      <c r="AH539" s="168"/>
      <c r="AI539" s="63"/>
      <c r="AJ539" s="144" t="str">
        <f t="shared" si="65"/>
        <v>Riadok bude skrytý.</v>
      </c>
      <c r="AK539" s="145" t="s">
        <v>207</v>
      </c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51">
        <f t="shared" si="64"/>
        <v>0</v>
      </c>
      <c r="BF539" s="51"/>
      <c r="BG539" s="51"/>
      <c r="BH539" s="51">
        <f t="shared" si="66"/>
        <v>1</v>
      </c>
      <c r="BI539" s="51">
        <f t="shared" si="63"/>
        <v>0</v>
      </c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108"/>
      <c r="BY539" s="108"/>
      <c r="BZ539" s="108"/>
      <c r="CA539" s="113">
        <f>SI!BY539</f>
        <v>158</v>
      </c>
      <c r="CB539" s="113"/>
      <c r="CC539" s="113"/>
      <c r="CD539" s="113"/>
      <c r="CE539" s="113"/>
      <c r="CF539" s="113"/>
      <c r="CG539" s="113"/>
      <c r="CH539" s="140">
        <f>SI!BZ539</f>
        <v>0</v>
      </c>
      <c r="CI539" s="108"/>
      <c r="CJ539" s="108"/>
      <c r="CK539" s="108"/>
      <c r="CL539" s="108"/>
      <c r="CM539" s="108"/>
      <c r="CN539" s="108"/>
      <c r="CO539" s="108"/>
      <c r="CP539" s="108"/>
      <c r="CQ539" s="108"/>
      <c r="CR539" s="108"/>
      <c r="CS539" s="108"/>
      <c r="CT539" s="108"/>
      <c r="CU539" s="108"/>
      <c r="CV539" s="108"/>
      <c r="CW539" s="108"/>
      <c r="CX539" s="108"/>
      <c r="CY539" s="108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</row>
    <row r="540" spans="1:253" s="36" customFormat="1" hidden="1" x14ac:dyDescent="0.25">
      <c r="A540" s="33"/>
      <c r="B540" s="168"/>
      <c r="C540" s="168"/>
      <c r="D540" s="168"/>
      <c r="E540" s="168"/>
      <c r="F540" s="168"/>
      <c r="G540" s="168"/>
      <c r="H540" s="168"/>
      <c r="I540" s="168"/>
      <c r="J540" s="168"/>
      <c r="K540" s="168"/>
      <c r="L540" s="168"/>
      <c r="M540" s="168"/>
      <c r="N540" s="168"/>
      <c r="O540" s="168"/>
      <c r="P540" s="168"/>
      <c r="Q540" s="168"/>
      <c r="R540" s="168"/>
      <c r="S540" s="168"/>
      <c r="T540" s="168"/>
      <c r="U540" s="168"/>
      <c r="V540" s="168"/>
      <c r="W540" s="168"/>
      <c r="X540" s="168"/>
      <c r="Y540" s="168"/>
      <c r="Z540" s="168"/>
      <c r="AA540" s="168"/>
      <c r="AB540" s="168"/>
      <c r="AC540" s="168"/>
      <c r="AD540" s="168"/>
      <c r="AE540" s="168"/>
      <c r="AF540" s="168"/>
      <c r="AG540" s="168"/>
      <c r="AH540" s="168"/>
      <c r="AI540" s="63"/>
      <c r="AJ540" s="144" t="str">
        <f t="shared" si="65"/>
        <v>Riadok bude skrytý.</v>
      </c>
      <c r="AK540" s="145" t="s">
        <v>207</v>
      </c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51">
        <f t="shared" si="64"/>
        <v>0</v>
      </c>
      <c r="BF540" s="51"/>
      <c r="BG540" s="51"/>
      <c r="BH540" s="51">
        <f t="shared" si="66"/>
        <v>1</v>
      </c>
      <c r="BI540" s="51">
        <f t="shared" si="63"/>
        <v>0</v>
      </c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108"/>
      <c r="BY540" s="108"/>
      <c r="BZ540" s="108"/>
      <c r="CA540" s="113">
        <f>SI!BY540</f>
        <v>1032</v>
      </c>
      <c r="CB540" s="113"/>
      <c r="CC540" s="113"/>
      <c r="CD540" s="113"/>
      <c r="CE540" s="113"/>
      <c r="CF540" s="113"/>
      <c r="CG540" s="113"/>
      <c r="CH540" s="140">
        <f>SI!BZ540</f>
        <v>0</v>
      </c>
      <c r="CI540" s="108"/>
      <c r="CJ540" s="108"/>
      <c r="CK540" s="108"/>
      <c r="CL540" s="108"/>
      <c r="CM540" s="108"/>
      <c r="CN540" s="108"/>
      <c r="CO540" s="108"/>
      <c r="CP540" s="108"/>
      <c r="CQ540" s="108"/>
      <c r="CR540" s="108"/>
      <c r="CS540" s="108"/>
      <c r="CT540" s="108"/>
      <c r="CU540" s="108"/>
      <c r="CV540" s="108"/>
      <c r="CW540" s="108"/>
      <c r="CX540" s="108"/>
      <c r="CY540" s="108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</row>
    <row r="541" spans="1:253" hidden="1" x14ac:dyDescent="0.25">
      <c r="A541" s="33"/>
      <c r="AI541" s="60"/>
      <c r="AJ541" s="144" t="str">
        <f t="shared" si="65"/>
        <v>Riadok bude skrytý.</v>
      </c>
      <c r="AK541" s="145" t="s">
        <v>207</v>
      </c>
      <c r="BE541" s="51">
        <f>+IF(C542="",0,1)</f>
        <v>0</v>
      </c>
      <c r="BH541" s="51">
        <f t="shared" si="66"/>
        <v>1</v>
      </c>
      <c r="BI541" s="51">
        <f t="shared" si="63"/>
        <v>0</v>
      </c>
      <c r="CA541" s="113">
        <f>SI!BY541</f>
        <v>123</v>
      </c>
      <c r="CH541" s="140">
        <f>SI!BZ541</f>
        <v>0</v>
      </c>
    </row>
    <row r="542" spans="1:253" s="36" customFormat="1" hidden="1" x14ac:dyDescent="0.25">
      <c r="A542" s="33"/>
      <c r="B542" t="s">
        <v>217</v>
      </c>
      <c r="C542" s="168"/>
      <c r="D542" s="168"/>
      <c r="E542" s="168"/>
      <c r="F542" s="168"/>
      <c r="G542" s="168"/>
      <c r="H542" s="168"/>
      <c r="I542" s="168"/>
      <c r="J542" s="168"/>
      <c r="K542" s="168"/>
      <c r="L542" s="168"/>
      <c r="M542" s="168"/>
      <c r="N542" s="168"/>
      <c r="O542" s="168"/>
      <c r="P542" s="168"/>
      <c r="Q542" s="168"/>
      <c r="R542" s="168"/>
      <c r="S542" s="168"/>
      <c r="T542" s="168"/>
      <c r="U542" s="168"/>
      <c r="V542" s="168"/>
      <c r="W542" s="168"/>
      <c r="X542" s="168"/>
      <c r="Y542" s="168"/>
      <c r="Z542" s="168"/>
      <c r="AA542" s="168"/>
      <c r="AB542" s="168"/>
      <c r="AC542" s="168"/>
      <c r="AD542" s="168"/>
      <c r="AE542" s="168"/>
      <c r="AF542" s="168"/>
      <c r="AG542" s="168"/>
      <c r="AH542" s="168"/>
      <c r="AI542" s="62" t="s">
        <v>168</v>
      </c>
      <c r="AJ542" s="144" t="str">
        <f t="shared" si="65"/>
        <v>Riadok bude skrytý.</v>
      </c>
      <c r="AK542" s="145" t="s">
        <v>207</v>
      </c>
      <c r="AL542" s="56" t="s">
        <v>161</v>
      </c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51">
        <f>+IF(C542="",0,1)</f>
        <v>0</v>
      </c>
      <c r="BF542" s="51"/>
      <c r="BG542" s="51"/>
      <c r="BH542" s="51">
        <f t="shared" si="66"/>
        <v>1</v>
      </c>
      <c r="BI542" s="51">
        <f t="shared" si="63"/>
        <v>0</v>
      </c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108"/>
      <c r="BY542" s="108"/>
      <c r="BZ542" s="108"/>
      <c r="CA542" s="113">
        <f>SI!BY542</f>
        <v>641</v>
      </c>
      <c r="CB542" s="113"/>
      <c r="CC542" s="113"/>
      <c r="CD542" s="113"/>
      <c r="CE542" s="113"/>
      <c r="CF542" s="113"/>
      <c r="CG542" s="113"/>
      <c r="CH542" s="140">
        <f>SI!BZ542</f>
        <v>0</v>
      </c>
      <c r="CI542" s="108"/>
      <c r="CJ542" s="108"/>
      <c r="CK542" s="108"/>
      <c r="CL542" s="108"/>
      <c r="CM542" s="108"/>
      <c r="CN542" s="108"/>
      <c r="CO542" s="108"/>
      <c r="CP542" s="108"/>
      <c r="CQ542" s="108"/>
      <c r="CR542" s="108"/>
      <c r="CS542" s="108"/>
      <c r="CT542" s="108"/>
      <c r="CU542" s="108"/>
      <c r="CV542" s="108"/>
      <c r="CW542" s="108"/>
      <c r="CX542" s="108"/>
      <c r="CY542" s="108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</row>
    <row r="543" spans="1:253" s="36" customFormat="1" hidden="1" x14ac:dyDescent="0.25">
      <c r="A543" s="33"/>
      <c r="B543" s="168"/>
      <c r="C543" s="168"/>
      <c r="D543" s="168"/>
      <c r="E543" s="168"/>
      <c r="F543" s="168"/>
      <c r="G543" s="168"/>
      <c r="H543" s="168"/>
      <c r="I543" s="168"/>
      <c r="J543" s="168"/>
      <c r="K543" s="168"/>
      <c r="L543" s="168"/>
      <c r="M543" s="168"/>
      <c r="N543" s="168"/>
      <c r="O543" s="168"/>
      <c r="P543" s="168"/>
      <c r="Q543" s="168"/>
      <c r="R543" s="168"/>
      <c r="S543" s="168"/>
      <c r="T543" s="168"/>
      <c r="U543" s="168"/>
      <c r="V543" s="168"/>
      <c r="W543" s="168"/>
      <c r="X543" s="168"/>
      <c r="Y543" s="168"/>
      <c r="Z543" s="168"/>
      <c r="AA543" s="168"/>
      <c r="AB543" s="168"/>
      <c r="AC543" s="168"/>
      <c r="AD543" s="168"/>
      <c r="AE543" s="168"/>
      <c r="AF543" s="168"/>
      <c r="AG543" s="168"/>
      <c r="AH543" s="168"/>
      <c r="AI543" s="63"/>
      <c r="AJ543" s="144" t="str">
        <f t="shared" si="65"/>
        <v>Riadok bude skrytý.</v>
      </c>
      <c r="AK543" s="145" t="s">
        <v>207</v>
      </c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51">
        <f t="shared" ref="BE543:BE562" si="67">+IF(B543="",0,1)</f>
        <v>0</v>
      </c>
      <c r="BF543" s="51"/>
      <c r="BG543" s="51"/>
      <c r="BH543" s="51">
        <f t="shared" si="66"/>
        <v>1</v>
      </c>
      <c r="BI543" s="51">
        <f t="shared" si="63"/>
        <v>0</v>
      </c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108"/>
      <c r="BY543" s="108"/>
      <c r="BZ543" s="108"/>
      <c r="CA543" s="113">
        <f>SI!BY543</f>
        <v>123</v>
      </c>
      <c r="CB543" s="113"/>
      <c r="CC543" s="113"/>
      <c r="CD543" s="113"/>
      <c r="CE543" s="113"/>
      <c r="CF543" s="113"/>
      <c r="CG543" s="113"/>
      <c r="CH543" s="140">
        <f>SI!BZ543</f>
        <v>0</v>
      </c>
      <c r="CI543" s="108"/>
      <c r="CJ543" s="108"/>
      <c r="CK543" s="108"/>
      <c r="CL543" s="108"/>
      <c r="CM543" s="108"/>
      <c r="CN543" s="108"/>
      <c r="CO543" s="108"/>
      <c r="CP543" s="108"/>
      <c r="CQ543" s="108"/>
      <c r="CR543" s="108"/>
      <c r="CS543" s="108"/>
      <c r="CT543" s="108"/>
      <c r="CU543" s="108"/>
      <c r="CV543" s="108"/>
      <c r="CW543" s="108"/>
      <c r="CX543" s="108"/>
      <c r="CY543" s="108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</row>
    <row r="544" spans="1:253" s="36" customFormat="1" hidden="1" x14ac:dyDescent="0.25">
      <c r="A544" s="33"/>
      <c r="B544" s="168"/>
      <c r="C544" s="168"/>
      <c r="D544" s="168"/>
      <c r="E544" s="168"/>
      <c r="F544" s="168"/>
      <c r="G544" s="168"/>
      <c r="H544" s="168"/>
      <c r="I544" s="168"/>
      <c r="J544" s="168"/>
      <c r="K544" s="168"/>
      <c r="L544" s="168"/>
      <c r="M544" s="168"/>
      <c r="N544" s="168"/>
      <c r="O544" s="168"/>
      <c r="P544" s="168"/>
      <c r="Q544" s="168"/>
      <c r="R544" s="168"/>
      <c r="S544" s="168"/>
      <c r="T544" s="168"/>
      <c r="U544" s="168"/>
      <c r="V544" s="168"/>
      <c r="W544" s="168"/>
      <c r="X544" s="168"/>
      <c r="Y544" s="168"/>
      <c r="Z544" s="168"/>
      <c r="AA544" s="168"/>
      <c r="AB544" s="168"/>
      <c r="AC544" s="168"/>
      <c r="AD544" s="168"/>
      <c r="AE544" s="168"/>
      <c r="AF544" s="168"/>
      <c r="AG544" s="168"/>
      <c r="AH544" s="168"/>
      <c r="AI544" s="63"/>
      <c r="AJ544" s="144" t="str">
        <f t="shared" si="65"/>
        <v>Riadok bude skrytý.</v>
      </c>
      <c r="AK544" s="145" t="s">
        <v>207</v>
      </c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51">
        <f t="shared" si="67"/>
        <v>0</v>
      </c>
      <c r="BF544" s="51"/>
      <c r="BG544" s="51"/>
      <c r="BH544" s="51">
        <f t="shared" si="66"/>
        <v>1</v>
      </c>
      <c r="BI544" s="51">
        <f t="shared" si="63"/>
        <v>0</v>
      </c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108"/>
      <c r="BY544" s="108"/>
      <c r="BZ544" s="108"/>
      <c r="CA544" s="113">
        <f>SI!BY544</f>
        <v>445</v>
      </c>
      <c r="CB544" s="113"/>
      <c r="CC544" s="113"/>
      <c r="CD544" s="113"/>
      <c r="CE544" s="113"/>
      <c r="CF544" s="113"/>
      <c r="CG544" s="113"/>
      <c r="CH544" s="140">
        <f>SI!BZ544</f>
        <v>0</v>
      </c>
      <c r="CI544" s="108"/>
      <c r="CJ544" s="108"/>
      <c r="CK544" s="108"/>
      <c r="CL544" s="108"/>
      <c r="CM544" s="108"/>
      <c r="CN544" s="108"/>
      <c r="CO544" s="108"/>
      <c r="CP544" s="108"/>
      <c r="CQ544" s="108"/>
      <c r="CR544" s="108"/>
      <c r="CS544" s="108"/>
      <c r="CT544" s="108"/>
      <c r="CU544" s="108"/>
      <c r="CV544" s="108"/>
      <c r="CW544" s="108"/>
      <c r="CX544" s="108"/>
      <c r="CY544" s="108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</row>
    <row r="545" spans="1:253" s="36" customFormat="1" hidden="1" x14ac:dyDescent="0.25">
      <c r="A545" s="33"/>
      <c r="B545" s="168"/>
      <c r="C545" s="168"/>
      <c r="D545" s="168"/>
      <c r="E545" s="168"/>
      <c r="F545" s="168"/>
      <c r="G545" s="168"/>
      <c r="H545" s="168"/>
      <c r="I545" s="168"/>
      <c r="J545" s="168"/>
      <c r="K545" s="168"/>
      <c r="L545" s="168"/>
      <c r="M545" s="168"/>
      <c r="N545" s="168"/>
      <c r="O545" s="168"/>
      <c r="P545" s="168"/>
      <c r="Q545" s="168"/>
      <c r="R545" s="168"/>
      <c r="S545" s="168"/>
      <c r="T545" s="168"/>
      <c r="U545" s="168"/>
      <c r="V545" s="168"/>
      <c r="W545" s="168"/>
      <c r="X545" s="168"/>
      <c r="Y545" s="168"/>
      <c r="Z545" s="168"/>
      <c r="AA545" s="168"/>
      <c r="AB545" s="168"/>
      <c r="AC545" s="168"/>
      <c r="AD545" s="168"/>
      <c r="AE545" s="168"/>
      <c r="AF545" s="168"/>
      <c r="AG545" s="168"/>
      <c r="AH545" s="168"/>
      <c r="AI545" s="63"/>
      <c r="AJ545" s="144" t="str">
        <f t="shared" si="65"/>
        <v>Riadok bude skrytý.</v>
      </c>
      <c r="AK545" s="145" t="s">
        <v>207</v>
      </c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51">
        <f t="shared" si="67"/>
        <v>0</v>
      </c>
      <c r="BF545" s="51"/>
      <c r="BG545" s="51"/>
      <c r="BH545" s="51">
        <f t="shared" si="66"/>
        <v>1</v>
      </c>
      <c r="BI545" s="51">
        <f t="shared" si="63"/>
        <v>0</v>
      </c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108"/>
      <c r="BY545" s="108"/>
      <c r="BZ545" s="108"/>
      <c r="CA545" s="113">
        <f>SI!BY545</f>
        <v>120</v>
      </c>
      <c r="CB545" s="113"/>
      <c r="CC545" s="113"/>
      <c r="CD545" s="113"/>
      <c r="CE545" s="113"/>
      <c r="CF545" s="113"/>
      <c r="CG545" s="113"/>
      <c r="CH545" s="140">
        <f>SI!BZ545</f>
        <v>0</v>
      </c>
      <c r="CI545" s="108"/>
      <c r="CJ545" s="108"/>
      <c r="CK545" s="108"/>
      <c r="CL545" s="108"/>
      <c r="CM545" s="108"/>
      <c r="CN545" s="108"/>
      <c r="CO545" s="108"/>
      <c r="CP545" s="108"/>
      <c r="CQ545" s="108"/>
      <c r="CR545" s="108"/>
      <c r="CS545" s="108"/>
      <c r="CT545" s="108"/>
      <c r="CU545" s="108"/>
      <c r="CV545" s="108"/>
      <c r="CW545" s="108"/>
      <c r="CX545" s="108"/>
      <c r="CY545" s="108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</row>
    <row r="546" spans="1:253" s="36" customFormat="1" hidden="1" x14ac:dyDescent="0.25">
      <c r="A546" s="33"/>
      <c r="B546" s="168"/>
      <c r="C546" s="168"/>
      <c r="D546" s="168"/>
      <c r="E546" s="168"/>
      <c r="F546" s="168"/>
      <c r="G546" s="168"/>
      <c r="H546" s="168"/>
      <c r="I546" s="168"/>
      <c r="J546" s="168"/>
      <c r="K546" s="168"/>
      <c r="L546" s="168"/>
      <c r="M546" s="168"/>
      <c r="N546" s="168"/>
      <c r="O546" s="168"/>
      <c r="P546" s="168"/>
      <c r="Q546" s="168"/>
      <c r="R546" s="168"/>
      <c r="S546" s="168"/>
      <c r="T546" s="168"/>
      <c r="U546" s="168"/>
      <c r="V546" s="168"/>
      <c r="W546" s="168"/>
      <c r="X546" s="168"/>
      <c r="Y546" s="168"/>
      <c r="Z546" s="168"/>
      <c r="AA546" s="168"/>
      <c r="AB546" s="168"/>
      <c r="AC546" s="168"/>
      <c r="AD546" s="168"/>
      <c r="AE546" s="168"/>
      <c r="AF546" s="168"/>
      <c r="AG546" s="168"/>
      <c r="AH546" s="168"/>
      <c r="AI546" s="63"/>
      <c r="AJ546" s="144" t="str">
        <f t="shared" si="65"/>
        <v>Riadok bude skrytý.</v>
      </c>
      <c r="AK546" s="145" t="s">
        <v>207</v>
      </c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51">
        <f t="shared" si="67"/>
        <v>0</v>
      </c>
      <c r="BF546" s="51"/>
      <c r="BG546" s="51"/>
      <c r="BH546" s="51">
        <f t="shared" si="66"/>
        <v>1</v>
      </c>
      <c r="BI546" s="51">
        <f t="shared" si="63"/>
        <v>0</v>
      </c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108"/>
      <c r="BY546" s="108"/>
      <c r="BZ546" s="108"/>
      <c r="CA546" s="113">
        <f>SI!BY546</f>
        <v>324</v>
      </c>
      <c r="CB546" s="113"/>
      <c r="CC546" s="113"/>
      <c r="CD546" s="113"/>
      <c r="CE546" s="113"/>
      <c r="CF546" s="113"/>
      <c r="CG546" s="113"/>
      <c r="CH546" s="140">
        <f>SI!BZ546</f>
        <v>0</v>
      </c>
      <c r="CI546" s="108"/>
      <c r="CJ546" s="108"/>
      <c r="CK546" s="108"/>
      <c r="CL546" s="108"/>
      <c r="CM546" s="108"/>
      <c r="CN546" s="108"/>
      <c r="CO546" s="108"/>
      <c r="CP546" s="108"/>
      <c r="CQ546" s="108"/>
      <c r="CR546" s="108"/>
      <c r="CS546" s="108"/>
      <c r="CT546" s="108"/>
      <c r="CU546" s="108"/>
      <c r="CV546" s="108"/>
      <c r="CW546" s="108"/>
      <c r="CX546" s="108"/>
      <c r="CY546" s="108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</row>
    <row r="547" spans="1:253" s="36" customFormat="1" hidden="1" x14ac:dyDescent="0.25">
      <c r="A547" s="33"/>
      <c r="B547" s="168"/>
      <c r="C547" s="168"/>
      <c r="D547" s="168"/>
      <c r="E547" s="168"/>
      <c r="F547" s="168"/>
      <c r="G547" s="168"/>
      <c r="H547" s="168"/>
      <c r="I547" s="168"/>
      <c r="J547" s="168"/>
      <c r="K547" s="168"/>
      <c r="L547" s="168"/>
      <c r="M547" s="168"/>
      <c r="N547" s="168"/>
      <c r="O547" s="168"/>
      <c r="P547" s="168"/>
      <c r="Q547" s="168"/>
      <c r="R547" s="168"/>
      <c r="S547" s="168"/>
      <c r="T547" s="168"/>
      <c r="U547" s="168"/>
      <c r="V547" s="168"/>
      <c r="W547" s="168"/>
      <c r="X547" s="168"/>
      <c r="Y547" s="168"/>
      <c r="Z547" s="168"/>
      <c r="AA547" s="168"/>
      <c r="AB547" s="168"/>
      <c r="AC547" s="168"/>
      <c r="AD547" s="168"/>
      <c r="AE547" s="168"/>
      <c r="AF547" s="168"/>
      <c r="AG547" s="168"/>
      <c r="AH547" s="168"/>
      <c r="AI547" s="63"/>
      <c r="AJ547" s="144" t="str">
        <f t="shared" si="65"/>
        <v>Riadok bude skrytý.</v>
      </c>
      <c r="AK547" s="145" t="s">
        <v>207</v>
      </c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51">
        <f t="shared" si="67"/>
        <v>0</v>
      </c>
      <c r="BF547" s="51"/>
      <c r="BG547" s="51"/>
      <c r="BH547" s="51">
        <f t="shared" si="66"/>
        <v>1</v>
      </c>
      <c r="BI547" s="51">
        <f t="shared" si="63"/>
        <v>0</v>
      </c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108"/>
      <c r="BY547" s="108"/>
      <c r="BZ547" s="108"/>
      <c r="CA547" s="113">
        <f>SI!BY547</f>
        <v>183</v>
      </c>
      <c r="CB547" s="113"/>
      <c r="CC547" s="113"/>
      <c r="CD547" s="113"/>
      <c r="CE547" s="113"/>
      <c r="CF547" s="113"/>
      <c r="CG547" s="113"/>
      <c r="CH547" s="140">
        <f>SI!BZ547</f>
        <v>0</v>
      </c>
      <c r="CI547" s="108"/>
      <c r="CJ547" s="108"/>
      <c r="CK547" s="108"/>
      <c r="CL547" s="108"/>
      <c r="CM547" s="108"/>
      <c r="CN547" s="108"/>
      <c r="CO547" s="108"/>
      <c r="CP547" s="108"/>
      <c r="CQ547" s="108"/>
      <c r="CR547" s="108"/>
      <c r="CS547" s="108"/>
      <c r="CT547" s="108"/>
      <c r="CU547" s="108"/>
      <c r="CV547" s="108"/>
      <c r="CW547" s="108"/>
      <c r="CX547" s="108"/>
      <c r="CY547" s="108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</row>
    <row r="548" spans="1:253" s="36" customFormat="1" hidden="1" x14ac:dyDescent="0.25">
      <c r="A548" s="33"/>
      <c r="B548" s="168"/>
      <c r="C548" s="168"/>
      <c r="D548" s="168"/>
      <c r="E548" s="168"/>
      <c r="F548" s="168"/>
      <c r="G548" s="168"/>
      <c r="H548" s="168"/>
      <c r="I548" s="168"/>
      <c r="J548" s="168"/>
      <c r="K548" s="168"/>
      <c r="L548" s="168"/>
      <c r="M548" s="168"/>
      <c r="N548" s="168"/>
      <c r="O548" s="168"/>
      <c r="P548" s="168"/>
      <c r="Q548" s="168"/>
      <c r="R548" s="168"/>
      <c r="S548" s="168"/>
      <c r="T548" s="168"/>
      <c r="U548" s="168"/>
      <c r="V548" s="168"/>
      <c r="W548" s="168"/>
      <c r="X548" s="168"/>
      <c r="Y548" s="168"/>
      <c r="Z548" s="168"/>
      <c r="AA548" s="168"/>
      <c r="AB548" s="168"/>
      <c r="AC548" s="168"/>
      <c r="AD548" s="168"/>
      <c r="AE548" s="168"/>
      <c r="AF548" s="168"/>
      <c r="AG548" s="168"/>
      <c r="AH548" s="168"/>
      <c r="AI548" s="63"/>
      <c r="AJ548" s="144" t="str">
        <f t="shared" si="65"/>
        <v>Riadok bude skrytý.</v>
      </c>
      <c r="AK548" s="145" t="s">
        <v>207</v>
      </c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51">
        <f t="shared" si="67"/>
        <v>0</v>
      </c>
      <c r="BF548" s="51"/>
      <c r="BG548" s="51"/>
      <c r="BH548" s="51">
        <f t="shared" si="66"/>
        <v>1</v>
      </c>
      <c r="BI548" s="51">
        <f t="shared" si="63"/>
        <v>0</v>
      </c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108"/>
      <c r="BY548" s="108"/>
      <c r="BZ548" s="108"/>
      <c r="CA548" s="113">
        <f>SI!BY548</f>
        <v>195</v>
      </c>
      <c r="CB548" s="113"/>
      <c r="CC548" s="113"/>
      <c r="CD548" s="113"/>
      <c r="CE548" s="113"/>
      <c r="CF548" s="113"/>
      <c r="CG548" s="113"/>
      <c r="CH548" s="140">
        <f>SI!BZ548</f>
        <v>0</v>
      </c>
      <c r="CI548" s="108"/>
      <c r="CJ548" s="108"/>
      <c r="CK548" s="108"/>
      <c r="CL548" s="108"/>
      <c r="CM548" s="108"/>
      <c r="CN548" s="108"/>
      <c r="CO548" s="108"/>
      <c r="CP548" s="108"/>
      <c r="CQ548" s="108"/>
      <c r="CR548" s="108"/>
      <c r="CS548" s="108"/>
      <c r="CT548" s="108"/>
      <c r="CU548" s="108"/>
      <c r="CV548" s="108"/>
      <c r="CW548" s="108"/>
      <c r="CX548" s="108"/>
      <c r="CY548" s="108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</row>
    <row r="549" spans="1:253" s="36" customFormat="1" hidden="1" x14ac:dyDescent="0.25">
      <c r="A549" s="33"/>
      <c r="B549" s="168"/>
      <c r="C549" s="168"/>
      <c r="D549" s="168"/>
      <c r="E549" s="168"/>
      <c r="F549" s="168"/>
      <c r="G549" s="168"/>
      <c r="H549" s="168"/>
      <c r="I549" s="168"/>
      <c r="J549" s="168"/>
      <c r="K549" s="168"/>
      <c r="L549" s="168"/>
      <c r="M549" s="168"/>
      <c r="N549" s="168"/>
      <c r="O549" s="168"/>
      <c r="P549" s="168"/>
      <c r="Q549" s="168"/>
      <c r="R549" s="168"/>
      <c r="S549" s="168"/>
      <c r="T549" s="168"/>
      <c r="U549" s="168"/>
      <c r="V549" s="168"/>
      <c r="W549" s="168"/>
      <c r="X549" s="168"/>
      <c r="Y549" s="168"/>
      <c r="Z549" s="168"/>
      <c r="AA549" s="168"/>
      <c r="AB549" s="168"/>
      <c r="AC549" s="168"/>
      <c r="AD549" s="168"/>
      <c r="AE549" s="168"/>
      <c r="AF549" s="168"/>
      <c r="AG549" s="168"/>
      <c r="AH549" s="168"/>
      <c r="AI549" s="63"/>
      <c r="AJ549" s="144" t="str">
        <f t="shared" si="65"/>
        <v>Riadok bude skrytý.</v>
      </c>
      <c r="AK549" s="145" t="s">
        <v>207</v>
      </c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51">
        <f t="shared" si="67"/>
        <v>0</v>
      </c>
      <c r="BF549" s="51"/>
      <c r="BG549" s="51"/>
      <c r="BH549" s="51">
        <f t="shared" si="66"/>
        <v>1</v>
      </c>
      <c r="BI549" s="51">
        <f t="shared" si="63"/>
        <v>0</v>
      </c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108"/>
      <c r="BY549" s="108"/>
      <c r="BZ549" s="108"/>
      <c r="CA549" s="113">
        <f>SI!BY549</f>
        <v>120</v>
      </c>
      <c r="CB549" s="113"/>
      <c r="CC549" s="113"/>
      <c r="CD549" s="113"/>
      <c r="CE549" s="113"/>
      <c r="CF549" s="113"/>
      <c r="CG549" s="113"/>
      <c r="CH549" s="140">
        <f>SI!BZ549</f>
        <v>0</v>
      </c>
      <c r="CI549" s="108"/>
      <c r="CJ549" s="108"/>
      <c r="CK549" s="108"/>
      <c r="CL549" s="108"/>
      <c r="CM549" s="108"/>
      <c r="CN549" s="108"/>
      <c r="CO549" s="108"/>
      <c r="CP549" s="108"/>
      <c r="CQ549" s="108"/>
      <c r="CR549" s="108"/>
      <c r="CS549" s="108"/>
      <c r="CT549" s="108"/>
      <c r="CU549" s="108"/>
      <c r="CV549" s="108"/>
      <c r="CW549" s="108"/>
      <c r="CX549" s="108"/>
      <c r="CY549" s="108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</row>
    <row r="550" spans="1:253" s="36" customFormat="1" hidden="1" x14ac:dyDescent="0.25">
      <c r="A550" s="33"/>
      <c r="B550" s="168"/>
      <c r="C550" s="168"/>
      <c r="D550" s="168"/>
      <c r="E550" s="168"/>
      <c r="F550" s="168"/>
      <c r="G550" s="168"/>
      <c r="H550" s="168"/>
      <c r="I550" s="168"/>
      <c r="J550" s="168"/>
      <c r="K550" s="168"/>
      <c r="L550" s="168"/>
      <c r="M550" s="168"/>
      <c r="N550" s="168"/>
      <c r="O550" s="168"/>
      <c r="P550" s="168"/>
      <c r="Q550" s="168"/>
      <c r="R550" s="168"/>
      <c r="S550" s="168"/>
      <c r="T550" s="168"/>
      <c r="U550" s="168"/>
      <c r="V550" s="168"/>
      <c r="W550" s="168"/>
      <c r="X550" s="168"/>
      <c r="Y550" s="168"/>
      <c r="Z550" s="168"/>
      <c r="AA550" s="168"/>
      <c r="AB550" s="168"/>
      <c r="AC550" s="168"/>
      <c r="AD550" s="168"/>
      <c r="AE550" s="168"/>
      <c r="AF550" s="168"/>
      <c r="AG550" s="168"/>
      <c r="AH550" s="168"/>
      <c r="AI550" s="63"/>
      <c r="AJ550" s="144" t="str">
        <f t="shared" si="65"/>
        <v>Riadok bude skrytý.</v>
      </c>
      <c r="AK550" s="145" t="s">
        <v>207</v>
      </c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51">
        <f t="shared" si="67"/>
        <v>0</v>
      </c>
      <c r="BF550" s="51"/>
      <c r="BG550" s="51"/>
      <c r="BH550" s="51">
        <f t="shared" si="66"/>
        <v>1</v>
      </c>
      <c r="BI550" s="51">
        <f t="shared" si="63"/>
        <v>0</v>
      </c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108"/>
      <c r="BY550" s="108"/>
      <c r="BZ550" s="108"/>
      <c r="CA550" s="113">
        <f>SI!BY550</f>
        <v>29</v>
      </c>
      <c r="CB550" s="113"/>
      <c r="CC550" s="113"/>
      <c r="CD550" s="113"/>
      <c r="CE550" s="113"/>
      <c r="CF550" s="113"/>
      <c r="CG550" s="113"/>
      <c r="CH550" s="140">
        <f>SI!BZ550</f>
        <v>0</v>
      </c>
      <c r="CI550" s="108"/>
      <c r="CJ550" s="108"/>
      <c r="CK550" s="108"/>
      <c r="CL550" s="108"/>
      <c r="CM550" s="108"/>
      <c r="CN550" s="108"/>
      <c r="CO550" s="108"/>
      <c r="CP550" s="108"/>
      <c r="CQ550" s="108"/>
      <c r="CR550" s="108"/>
      <c r="CS550" s="108"/>
      <c r="CT550" s="108"/>
      <c r="CU550" s="108"/>
      <c r="CV550" s="108"/>
      <c r="CW550" s="108"/>
      <c r="CX550" s="108"/>
      <c r="CY550" s="108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</row>
    <row r="551" spans="1:253" s="36" customFormat="1" hidden="1" x14ac:dyDescent="0.25">
      <c r="A551" s="33"/>
      <c r="B551" s="168"/>
      <c r="C551" s="168"/>
      <c r="D551" s="168"/>
      <c r="E551" s="168"/>
      <c r="F551" s="168"/>
      <c r="G551" s="168"/>
      <c r="H551" s="168"/>
      <c r="I551" s="168"/>
      <c r="J551" s="168"/>
      <c r="K551" s="168"/>
      <c r="L551" s="168"/>
      <c r="M551" s="168"/>
      <c r="N551" s="168"/>
      <c r="O551" s="168"/>
      <c r="P551" s="168"/>
      <c r="Q551" s="168"/>
      <c r="R551" s="168"/>
      <c r="S551" s="168"/>
      <c r="T551" s="168"/>
      <c r="U551" s="168"/>
      <c r="V551" s="168"/>
      <c r="W551" s="168"/>
      <c r="X551" s="168"/>
      <c r="Y551" s="168"/>
      <c r="Z551" s="168"/>
      <c r="AA551" s="168"/>
      <c r="AB551" s="168"/>
      <c r="AC551" s="168"/>
      <c r="AD551" s="168"/>
      <c r="AE551" s="168"/>
      <c r="AF551" s="168"/>
      <c r="AG551" s="168"/>
      <c r="AH551" s="168"/>
      <c r="AI551" s="63"/>
      <c r="AJ551" s="144" t="str">
        <f t="shared" si="65"/>
        <v>Riadok bude skrytý.</v>
      </c>
      <c r="AK551" s="145" t="s">
        <v>207</v>
      </c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51">
        <f t="shared" si="67"/>
        <v>0</v>
      </c>
      <c r="BF551" s="51"/>
      <c r="BG551" s="51"/>
      <c r="BH551" s="51">
        <f t="shared" si="66"/>
        <v>1</v>
      </c>
      <c r="BI551" s="51">
        <f t="shared" si="63"/>
        <v>0</v>
      </c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108"/>
      <c r="BY551" s="108"/>
      <c r="BZ551" s="108"/>
      <c r="CA551" s="113">
        <f>SI!BY551</f>
        <v>951</v>
      </c>
      <c r="CB551" s="113"/>
      <c r="CC551" s="113"/>
      <c r="CD551" s="113"/>
      <c r="CE551" s="113"/>
      <c r="CF551" s="113"/>
      <c r="CG551" s="113"/>
      <c r="CH551" s="140">
        <f>SI!BZ551</f>
        <v>0</v>
      </c>
      <c r="CI551" s="108"/>
      <c r="CJ551" s="108"/>
      <c r="CK551" s="108"/>
      <c r="CL551" s="108"/>
      <c r="CM551" s="108"/>
      <c r="CN551" s="108"/>
      <c r="CO551" s="108"/>
      <c r="CP551" s="108"/>
      <c r="CQ551" s="108"/>
      <c r="CR551" s="108"/>
      <c r="CS551" s="108"/>
      <c r="CT551" s="108"/>
      <c r="CU551" s="108"/>
      <c r="CV551" s="108"/>
      <c r="CW551" s="108"/>
      <c r="CX551" s="108"/>
      <c r="CY551" s="108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</row>
    <row r="552" spans="1:253" s="36" customFormat="1" hidden="1" x14ac:dyDescent="0.25">
      <c r="A552" s="33"/>
      <c r="B552" s="168"/>
      <c r="C552" s="168"/>
      <c r="D552" s="168"/>
      <c r="E552" s="168"/>
      <c r="F552" s="168"/>
      <c r="G552" s="168"/>
      <c r="H552" s="168"/>
      <c r="I552" s="168"/>
      <c r="J552" s="168"/>
      <c r="K552" s="168"/>
      <c r="L552" s="168"/>
      <c r="M552" s="168"/>
      <c r="N552" s="168"/>
      <c r="O552" s="168"/>
      <c r="P552" s="168"/>
      <c r="Q552" s="168"/>
      <c r="R552" s="168"/>
      <c r="S552" s="168"/>
      <c r="T552" s="168"/>
      <c r="U552" s="168"/>
      <c r="V552" s="168"/>
      <c r="W552" s="168"/>
      <c r="X552" s="168"/>
      <c r="Y552" s="168"/>
      <c r="Z552" s="168"/>
      <c r="AA552" s="168"/>
      <c r="AB552" s="168"/>
      <c r="AC552" s="168"/>
      <c r="AD552" s="168"/>
      <c r="AE552" s="168"/>
      <c r="AF552" s="168"/>
      <c r="AG552" s="168"/>
      <c r="AH552" s="168"/>
      <c r="AI552" s="63"/>
      <c r="AJ552" s="144" t="str">
        <f t="shared" si="65"/>
        <v>Riadok bude skrytý.</v>
      </c>
      <c r="AK552" s="145" t="s">
        <v>207</v>
      </c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51">
        <f t="shared" si="67"/>
        <v>0</v>
      </c>
      <c r="BF552" s="51"/>
      <c r="BG552" s="51"/>
      <c r="BH552" s="51">
        <f t="shared" si="66"/>
        <v>1</v>
      </c>
      <c r="BI552" s="51">
        <f t="shared" si="63"/>
        <v>0</v>
      </c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108"/>
      <c r="BY552" s="108"/>
      <c r="BZ552" s="108"/>
      <c r="CA552" s="113">
        <f>SI!BY552</f>
        <v>109</v>
      </c>
      <c r="CB552" s="113"/>
      <c r="CC552" s="113"/>
      <c r="CD552" s="113"/>
      <c r="CE552" s="113"/>
      <c r="CF552" s="113"/>
      <c r="CG552" s="113"/>
      <c r="CH552" s="140">
        <f>SI!BZ552</f>
        <v>0</v>
      </c>
      <c r="CI552" s="108"/>
      <c r="CJ552" s="108"/>
      <c r="CK552" s="108"/>
      <c r="CL552" s="108"/>
      <c r="CM552" s="108"/>
      <c r="CN552" s="108"/>
      <c r="CO552" s="108"/>
      <c r="CP552" s="108"/>
      <c r="CQ552" s="108"/>
      <c r="CR552" s="108"/>
      <c r="CS552" s="108"/>
      <c r="CT552" s="108"/>
      <c r="CU552" s="108"/>
      <c r="CV552" s="108"/>
      <c r="CW552" s="108"/>
      <c r="CX552" s="108"/>
      <c r="CY552" s="108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</row>
    <row r="553" spans="1:253" s="36" customFormat="1" hidden="1" x14ac:dyDescent="0.25">
      <c r="A553" s="33"/>
      <c r="B553" s="168"/>
      <c r="C553" s="168"/>
      <c r="D553" s="168"/>
      <c r="E553" s="168"/>
      <c r="F553" s="168"/>
      <c r="G553" s="168"/>
      <c r="H553" s="168"/>
      <c r="I553" s="168"/>
      <c r="J553" s="168"/>
      <c r="K553" s="168"/>
      <c r="L553" s="168"/>
      <c r="M553" s="168"/>
      <c r="N553" s="168"/>
      <c r="O553" s="168"/>
      <c r="P553" s="168"/>
      <c r="Q553" s="168"/>
      <c r="R553" s="168"/>
      <c r="S553" s="168"/>
      <c r="T553" s="168"/>
      <c r="U553" s="168"/>
      <c r="V553" s="168"/>
      <c r="W553" s="168"/>
      <c r="X553" s="168"/>
      <c r="Y553" s="168"/>
      <c r="Z553" s="168"/>
      <c r="AA553" s="168"/>
      <c r="AB553" s="168"/>
      <c r="AC553" s="168"/>
      <c r="AD553" s="168"/>
      <c r="AE553" s="168"/>
      <c r="AF553" s="168"/>
      <c r="AG553" s="168"/>
      <c r="AH553" s="168"/>
      <c r="AI553" s="63"/>
      <c r="AJ553" s="144" t="str">
        <f t="shared" si="65"/>
        <v>Riadok bude skrytý.</v>
      </c>
      <c r="AK553" s="145" t="s">
        <v>207</v>
      </c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51">
        <f t="shared" si="67"/>
        <v>0</v>
      </c>
      <c r="BF553" s="51"/>
      <c r="BG553" s="51"/>
      <c r="BH553" s="51">
        <f t="shared" si="66"/>
        <v>1</v>
      </c>
      <c r="BI553" s="51">
        <f t="shared" si="63"/>
        <v>0</v>
      </c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108"/>
      <c r="BY553" s="108"/>
      <c r="BZ553" s="108"/>
      <c r="CA553" s="113">
        <f>SI!BY553</f>
        <v>723</v>
      </c>
      <c r="CB553" s="113"/>
      <c r="CC553" s="113"/>
      <c r="CD553" s="113"/>
      <c r="CE553" s="113"/>
      <c r="CF553" s="113"/>
      <c r="CG553" s="113"/>
      <c r="CH553" s="140">
        <f>SI!BZ553</f>
        <v>0</v>
      </c>
      <c r="CI553" s="108"/>
      <c r="CJ553" s="108"/>
      <c r="CK553" s="108"/>
      <c r="CL553" s="108"/>
      <c r="CM553" s="108"/>
      <c r="CN553" s="108"/>
      <c r="CO553" s="108"/>
      <c r="CP553" s="108"/>
      <c r="CQ553" s="108"/>
      <c r="CR553" s="108"/>
      <c r="CS553" s="108"/>
      <c r="CT553" s="108"/>
      <c r="CU553" s="108"/>
      <c r="CV553" s="108"/>
      <c r="CW553" s="108"/>
      <c r="CX553" s="108"/>
      <c r="CY553" s="108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</row>
    <row r="554" spans="1:253" s="36" customFormat="1" hidden="1" x14ac:dyDescent="0.25">
      <c r="A554" s="33"/>
      <c r="B554" s="168"/>
      <c r="C554" s="168"/>
      <c r="D554" s="168"/>
      <c r="E554" s="168"/>
      <c r="F554" s="168"/>
      <c r="G554" s="168"/>
      <c r="H554" s="168"/>
      <c r="I554" s="168"/>
      <c r="J554" s="168"/>
      <c r="K554" s="168"/>
      <c r="L554" s="168"/>
      <c r="M554" s="168"/>
      <c r="N554" s="168"/>
      <c r="O554" s="168"/>
      <c r="P554" s="168"/>
      <c r="Q554" s="168"/>
      <c r="R554" s="168"/>
      <c r="S554" s="168"/>
      <c r="T554" s="168"/>
      <c r="U554" s="168"/>
      <c r="V554" s="168"/>
      <c r="W554" s="168"/>
      <c r="X554" s="168"/>
      <c r="Y554" s="168"/>
      <c r="Z554" s="168"/>
      <c r="AA554" s="168"/>
      <c r="AB554" s="168"/>
      <c r="AC554" s="168"/>
      <c r="AD554" s="168"/>
      <c r="AE554" s="168"/>
      <c r="AF554" s="168"/>
      <c r="AG554" s="168"/>
      <c r="AH554" s="168"/>
      <c r="AI554" s="63"/>
      <c r="AJ554" s="144" t="str">
        <f t="shared" si="65"/>
        <v>Riadok bude skrytý.</v>
      </c>
      <c r="AK554" s="145" t="s">
        <v>207</v>
      </c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51">
        <f t="shared" si="67"/>
        <v>0</v>
      </c>
      <c r="BF554" s="51"/>
      <c r="BG554" s="51"/>
      <c r="BH554" s="51">
        <f t="shared" si="66"/>
        <v>1</v>
      </c>
      <c r="BI554" s="51">
        <f t="shared" si="63"/>
        <v>0</v>
      </c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108"/>
      <c r="BY554" s="108"/>
      <c r="BZ554" s="108"/>
      <c r="CA554" s="113">
        <f>SI!BY554</f>
        <v>158</v>
      </c>
      <c r="CB554" s="113"/>
      <c r="CC554" s="113"/>
      <c r="CD554" s="113"/>
      <c r="CE554" s="113"/>
      <c r="CF554" s="113"/>
      <c r="CG554" s="113"/>
      <c r="CH554" s="140">
        <f>SI!BZ554</f>
        <v>0</v>
      </c>
      <c r="CI554" s="108"/>
      <c r="CJ554" s="108"/>
      <c r="CK554" s="108"/>
      <c r="CL554" s="108"/>
      <c r="CM554" s="108"/>
      <c r="CN554" s="108"/>
      <c r="CO554" s="108"/>
      <c r="CP554" s="108"/>
      <c r="CQ554" s="108"/>
      <c r="CR554" s="108"/>
      <c r="CS554" s="108"/>
      <c r="CT554" s="108"/>
      <c r="CU554" s="108"/>
      <c r="CV554" s="108"/>
      <c r="CW554" s="108"/>
      <c r="CX554" s="108"/>
      <c r="CY554" s="108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</row>
    <row r="555" spans="1:253" s="36" customFormat="1" hidden="1" x14ac:dyDescent="0.25">
      <c r="A555" s="33"/>
      <c r="B555" s="168"/>
      <c r="C555" s="168"/>
      <c r="D555" s="168"/>
      <c r="E555" s="168"/>
      <c r="F555" s="168"/>
      <c r="G555" s="168"/>
      <c r="H555" s="168"/>
      <c r="I555" s="168"/>
      <c r="J555" s="168"/>
      <c r="K555" s="168"/>
      <c r="L555" s="168"/>
      <c r="M555" s="168"/>
      <c r="N555" s="168"/>
      <c r="O555" s="168"/>
      <c r="P555" s="168"/>
      <c r="Q555" s="168"/>
      <c r="R555" s="168"/>
      <c r="S555" s="168"/>
      <c r="T555" s="168"/>
      <c r="U555" s="168"/>
      <c r="V555" s="168"/>
      <c r="W555" s="168"/>
      <c r="X555" s="168"/>
      <c r="Y555" s="168"/>
      <c r="Z555" s="168"/>
      <c r="AA555" s="168"/>
      <c r="AB555" s="168"/>
      <c r="AC555" s="168"/>
      <c r="AD555" s="168"/>
      <c r="AE555" s="168"/>
      <c r="AF555" s="168"/>
      <c r="AG555" s="168"/>
      <c r="AH555" s="168"/>
      <c r="AI555" s="63"/>
      <c r="AJ555" s="144" t="str">
        <f t="shared" si="65"/>
        <v>Riadok bude skrytý.</v>
      </c>
      <c r="AK555" s="145" t="s">
        <v>207</v>
      </c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51">
        <f t="shared" si="67"/>
        <v>0</v>
      </c>
      <c r="BF555" s="51"/>
      <c r="BG555" s="51"/>
      <c r="BH555" s="51">
        <f t="shared" si="66"/>
        <v>1</v>
      </c>
      <c r="BI555" s="51">
        <f t="shared" si="63"/>
        <v>0</v>
      </c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108"/>
      <c r="BY555" s="108"/>
      <c r="BZ555" s="108"/>
      <c r="CA555" s="113">
        <f>SI!BY555</f>
        <v>657</v>
      </c>
      <c r="CB555" s="113"/>
      <c r="CC555" s="113"/>
      <c r="CD555" s="113"/>
      <c r="CE555" s="113"/>
      <c r="CF555" s="113"/>
      <c r="CG555" s="113"/>
      <c r="CH555" s="140">
        <f>SI!BZ555</f>
        <v>0</v>
      </c>
      <c r="CI555" s="108"/>
      <c r="CJ555" s="108"/>
      <c r="CK555" s="108"/>
      <c r="CL555" s="108"/>
      <c r="CM555" s="108"/>
      <c r="CN555" s="108"/>
      <c r="CO555" s="108"/>
      <c r="CP555" s="108"/>
      <c r="CQ555" s="108"/>
      <c r="CR555" s="108"/>
      <c r="CS555" s="108"/>
      <c r="CT555" s="108"/>
      <c r="CU555" s="108"/>
      <c r="CV555" s="108"/>
      <c r="CW555" s="108"/>
      <c r="CX555" s="108"/>
      <c r="CY555" s="108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</row>
    <row r="556" spans="1:253" s="36" customFormat="1" hidden="1" x14ac:dyDescent="0.25">
      <c r="A556" s="33"/>
      <c r="B556" s="168"/>
      <c r="C556" s="168"/>
      <c r="D556" s="168"/>
      <c r="E556" s="168"/>
      <c r="F556" s="168"/>
      <c r="G556" s="168"/>
      <c r="H556" s="168"/>
      <c r="I556" s="168"/>
      <c r="J556" s="168"/>
      <c r="K556" s="168"/>
      <c r="L556" s="168"/>
      <c r="M556" s="168"/>
      <c r="N556" s="168"/>
      <c r="O556" s="168"/>
      <c r="P556" s="168"/>
      <c r="Q556" s="168"/>
      <c r="R556" s="168"/>
      <c r="S556" s="168"/>
      <c r="T556" s="168"/>
      <c r="U556" s="168"/>
      <c r="V556" s="168"/>
      <c r="W556" s="168"/>
      <c r="X556" s="168"/>
      <c r="Y556" s="168"/>
      <c r="Z556" s="168"/>
      <c r="AA556" s="168"/>
      <c r="AB556" s="168"/>
      <c r="AC556" s="168"/>
      <c r="AD556" s="168"/>
      <c r="AE556" s="168"/>
      <c r="AF556" s="168"/>
      <c r="AG556" s="168"/>
      <c r="AH556" s="168"/>
      <c r="AI556" s="63"/>
      <c r="AJ556" s="144" t="str">
        <f t="shared" si="65"/>
        <v>Riadok bude skrytý.</v>
      </c>
      <c r="AK556" s="145" t="s">
        <v>207</v>
      </c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51">
        <f t="shared" si="67"/>
        <v>0</v>
      </c>
      <c r="BF556" s="51"/>
      <c r="BG556" s="51"/>
      <c r="BH556" s="51">
        <f t="shared" si="66"/>
        <v>1</v>
      </c>
      <c r="BI556" s="51">
        <f t="shared" si="63"/>
        <v>0</v>
      </c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108"/>
      <c r="BY556" s="108"/>
      <c r="BZ556" s="108"/>
      <c r="CA556" s="113">
        <f>SI!BY556</f>
        <v>134</v>
      </c>
      <c r="CB556" s="113"/>
      <c r="CC556" s="113"/>
      <c r="CD556" s="113"/>
      <c r="CE556" s="113"/>
      <c r="CF556" s="113"/>
      <c r="CG556" s="113"/>
      <c r="CH556" s="140">
        <f>SI!BZ556</f>
        <v>0</v>
      </c>
      <c r="CI556" s="108"/>
      <c r="CJ556" s="108"/>
      <c r="CK556" s="108"/>
      <c r="CL556" s="108"/>
      <c r="CM556" s="108"/>
      <c r="CN556" s="108"/>
      <c r="CO556" s="108"/>
      <c r="CP556" s="108"/>
      <c r="CQ556" s="108"/>
      <c r="CR556" s="108"/>
      <c r="CS556" s="108"/>
      <c r="CT556" s="108"/>
      <c r="CU556" s="108"/>
      <c r="CV556" s="108"/>
      <c r="CW556" s="108"/>
      <c r="CX556" s="108"/>
      <c r="CY556" s="108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</row>
    <row r="557" spans="1:253" s="36" customFormat="1" hidden="1" x14ac:dyDescent="0.25">
      <c r="A557" s="33"/>
      <c r="B557" s="168"/>
      <c r="C557" s="168"/>
      <c r="D557" s="168"/>
      <c r="E557" s="168"/>
      <c r="F557" s="168"/>
      <c r="G557" s="168"/>
      <c r="H557" s="168"/>
      <c r="I557" s="168"/>
      <c r="J557" s="168"/>
      <c r="K557" s="168"/>
      <c r="L557" s="168"/>
      <c r="M557" s="168"/>
      <c r="N557" s="168"/>
      <c r="O557" s="168"/>
      <c r="P557" s="168"/>
      <c r="Q557" s="168"/>
      <c r="R557" s="168"/>
      <c r="S557" s="168"/>
      <c r="T557" s="168"/>
      <c r="U557" s="168"/>
      <c r="V557" s="168"/>
      <c r="W557" s="168"/>
      <c r="X557" s="168"/>
      <c r="Y557" s="168"/>
      <c r="Z557" s="168"/>
      <c r="AA557" s="168"/>
      <c r="AB557" s="168"/>
      <c r="AC557" s="168"/>
      <c r="AD557" s="168"/>
      <c r="AE557" s="168"/>
      <c r="AF557" s="168"/>
      <c r="AG557" s="168"/>
      <c r="AH557" s="168"/>
      <c r="AI557" s="63"/>
      <c r="AJ557" s="144" t="str">
        <f t="shared" si="65"/>
        <v>Riadok bude skrytý.</v>
      </c>
      <c r="AK557" s="145" t="s">
        <v>207</v>
      </c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51">
        <f t="shared" si="67"/>
        <v>0</v>
      </c>
      <c r="BF557" s="51"/>
      <c r="BG557" s="51"/>
      <c r="BH557" s="51">
        <f t="shared" si="66"/>
        <v>1</v>
      </c>
      <c r="BI557" s="51">
        <f t="shared" si="63"/>
        <v>0</v>
      </c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108"/>
      <c r="BY557" s="108"/>
      <c r="BZ557" s="108"/>
      <c r="CA557" s="113">
        <f>SI!BY557</f>
        <v>168</v>
      </c>
      <c r="CB557" s="113"/>
      <c r="CC557" s="113"/>
      <c r="CD557" s="113"/>
      <c r="CE557" s="113"/>
      <c r="CF557" s="113"/>
      <c r="CG557" s="113"/>
      <c r="CH557" s="140">
        <f>SI!BZ557</f>
        <v>0</v>
      </c>
      <c r="CI557" s="108"/>
      <c r="CJ557" s="108"/>
      <c r="CK557" s="108"/>
      <c r="CL557" s="108"/>
      <c r="CM557" s="108"/>
      <c r="CN557" s="108"/>
      <c r="CO557" s="108"/>
      <c r="CP557" s="108"/>
      <c r="CQ557" s="108"/>
      <c r="CR557" s="108"/>
      <c r="CS557" s="108"/>
      <c r="CT557" s="108"/>
      <c r="CU557" s="108"/>
      <c r="CV557" s="108"/>
      <c r="CW557" s="108"/>
      <c r="CX557" s="108"/>
      <c r="CY557" s="108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</row>
    <row r="558" spans="1:253" s="36" customFormat="1" hidden="1" x14ac:dyDescent="0.25">
      <c r="A558" s="33"/>
      <c r="B558" s="168"/>
      <c r="C558" s="168"/>
      <c r="D558" s="168"/>
      <c r="E558" s="168"/>
      <c r="F558" s="168"/>
      <c r="G558" s="168"/>
      <c r="H558" s="168"/>
      <c r="I558" s="168"/>
      <c r="J558" s="168"/>
      <c r="K558" s="168"/>
      <c r="L558" s="168"/>
      <c r="M558" s="168"/>
      <c r="N558" s="168"/>
      <c r="O558" s="168"/>
      <c r="P558" s="168"/>
      <c r="Q558" s="168"/>
      <c r="R558" s="168"/>
      <c r="S558" s="168"/>
      <c r="T558" s="168"/>
      <c r="U558" s="168"/>
      <c r="V558" s="168"/>
      <c r="W558" s="168"/>
      <c r="X558" s="168"/>
      <c r="Y558" s="168"/>
      <c r="Z558" s="168"/>
      <c r="AA558" s="168"/>
      <c r="AB558" s="168"/>
      <c r="AC558" s="168"/>
      <c r="AD558" s="168"/>
      <c r="AE558" s="168"/>
      <c r="AF558" s="168"/>
      <c r="AG558" s="168"/>
      <c r="AH558" s="168"/>
      <c r="AI558" s="63"/>
      <c r="AJ558" s="144" t="str">
        <f t="shared" si="65"/>
        <v>Riadok bude skrytý.</v>
      </c>
      <c r="AK558" s="145" t="s">
        <v>207</v>
      </c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51">
        <f t="shared" si="67"/>
        <v>0</v>
      </c>
      <c r="BF558" s="51"/>
      <c r="BG558" s="51"/>
      <c r="BH558" s="51">
        <f t="shared" si="66"/>
        <v>1</v>
      </c>
      <c r="BI558" s="51">
        <f t="shared" si="63"/>
        <v>0</v>
      </c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108"/>
      <c r="BY558" s="108"/>
      <c r="BZ558" s="108"/>
      <c r="CA558" s="113">
        <f>SI!BY558</f>
        <v>178</v>
      </c>
      <c r="CB558" s="113"/>
      <c r="CC558" s="113"/>
      <c r="CD558" s="113"/>
      <c r="CE558" s="113"/>
      <c r="CF558" s="113"/>
      <c r="CG558" s="113"/>
      <c r="CH558" s="140">
        <f>SI!BZ558</f>
        <v>0</v>
      </c>
      <c r="CI558" s="108"/>
      <c r="CJ558" s="108"/>
      <c r="CK558" s="108"/>
      <c r="CL558" s="108"/>
      <c r="CM558" s="108"/>
      <c r="CN558" s="108"/>
      <c r="CO558" s="108"/>
      <c r="CP558" s="108"/>
      <c r="CQ558" s="108"/>
      <c r="CR558" s="108"/>
      <c r="CS558" s="108"/>
      <c r="CT558" s="108"/>
      <c r="CU558" s="108"/>
      <c r="CV558" s="108"/>
      <c r="CW558" s="108"/>
      <c r="CX558" s="108"/>
      <c r="CY558" s="108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</row>
    <row r="559" spans="1:253" s="36" customFormat="1" hidden="1" x14ac:dyDescent="0.25">
      <c r="A559" s="33"/>
      <c r="B559" s="168"/>
      <c r="C559" s="168"/>
      <c r="D559" s="168"/>
      <c r="E559" s="168"/>
      <c r="F559" s="168"/>
      <c r="G559" s="168"/>
      <c r="H559" s="168"/>
      <c r="I559" s="168"/>
      <c r="J559" s="168"/>
      <c r="K559" s="168"/>
      <c r="L559" s="168"/>
      <c r="M559" s="168"/>
      <c r="N559" s="168"/>
      <c r="O559" s="168"/>
      <c r="P559" s="168"/>
      <c r="Q559" s="168"/>
      <c r="R559" s="168"/>
      <c r="S559" s="168"/>
      <c r="T559" s="168"/>
      <c r="U559" s="168"/>
      <c r="V559" s="168"/>
      <c r="W559" s="168"/>
      <c r="X559" s="168"/>
      <c r="Y559" s="168"/>
      <c r="Z559" s="168"/>
      <c r="AA559" s="168"/>
      <c r="AB559" s="168"/>
      <c r="AC559" s="168"/>
      <c r="AD559" s="168"/>
      <c r="AE559" s="168"/>
      <c r="AF559" s="168"/>
      <c r="AG559" s="168"/>
      <c r="AH559" s="168"/>
      <c r="AI559" s="63"/>
      <c r="AJ559" s="144" t="str">
        <f t="shared" si="65"/>
        <v>Riadok bude skrytý.</v>
      </c>
      <c r="AK559" s="145" t="s">
        <v>207</v>
      </c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51">
        <f t="shared" si="67"/>
        <v>0</v>
      </c>
      <c r="BF559" s="51"/>
      <c r="BG559" s="51"/>
      <c r="BH559" s="51">
        <f t="shared" si="66"/>
        <v>1</v>
      </c>
      <c r="BI559" s="51">
        <f t="shared" si="63"/>
        <v>0</v>
      </c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108"/>
      <c r="BY559" s="108"/>
      <c r="BZ559" s="108"/>
      <c r="CA559" s="113">
        <f>SI!BY559</f>
        <v>307</v>
      </c>
      <c r="CB559" s="113"/>
      <c r="CC559" s="113"/>
      <c r="CD559" s="113"/>
      <c r="CE559" s="113"/>
      <c r="CF559" s="113"/>
      <c r="CG559" s="113"/>
      <c r="CH559" s="140">
        <f>SI!BZ559</f>
        <v>0</v>
      </c>
      <c r="CI559" s="108"/>
      <c r="CJ559" s="108"/>
      <c r="CK559" s="108"/>
      <c r="CL559" s="108"/>
      <c r="CM559" s="108"/>
      <c r="CN559" s="108"/>
      <c r="CO559" s="108"/>
      <c r="CP559" s="108"/>
      <c r="CQ559" s="108"/>
      <c r="CR559" s="108"/>
      <c r="CS559" s="108"/>
      <c r="CT559" s="108"/>
      <c r="CU559" s="108"/>
      <c r="CV559" s="108"/>
      <c r="CW559" s="108"/>
      <c r="CX559" s="108"/>
      <c r="CY559" s="108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</row>
    <row r="560" spans="1:253" s="36" customFormat="1" hidden="1" x14ac:dyDescent="0.25">
      <c r="A560" s="33"/>
      <c r="B560" s="168"/>
      <c r="C560" s="168"/>
      <c r="D560" s="168"/>
      <c r="E560" s="168"/>
      <c r="F560" s="168"/>
      <c r="G560" s="168"/>
      <c r="H560" s="168"/>
      <c r="I560" s="168"/>
      <c r="J560" s="168"/>
      <c r="K560" s="168"/>
      <c r="L560" s="168"/>
      <c r="M560" s="168"/>
      <c r="N560" s="168"/>
      <c r="O560" s="168"/>
      <c r="P560" s="168"/>
      <c r="Q560" s="168"/>
      <c r="R560" s="168"/>
      <c r="S560" s="168"/>
      <c r="T560" s="168"/>
      <c r="U560" s="168"/>
      <c r="V560" s="168"/>
      <c r="W560" s="168"/>
      <c r="X560" s="168"/>
      <c r="Y560" s="168"/>
      <c r="Z560" s="168"/>
      <c r="AA560" s="168"/>
      <c r="AB560" s="168"/>
      <c r="AC560" s="168"/>
      <c r="AD560" s="168"/>
      <c r="AE560" s="168"/>
      <c r="AF560" s="168"/>
      <c r="AG560" s="168"/>
      <c r="AH560" s="168"/>
      <c r="AI560" s="63"/>
      <c r="AJ560" s="144" t="str">
        <f t="shared" si="65"/>
        <v>Riadok bude skrytý.</v>
      </c>
      <c r="AK560" s="145" t="s">
        <v>207</v>
      </c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51">
        <f t="shared" si="67"/>
        <v>0</v>
      </c>
      <c r="BF560" s="51"/>
      <c r="BG560" s="51"/>
      <c r="BH560" s="51">
        <f t="shared" si="66"/>
        <v>1</v>
      </c>
      <c r="BI560" s="51">
        <f t="shared" si="63"/>
        <v>0</v>
      </c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108"/>
      <c r="BY560" s="108"/>
      <c r="BZ560" s="108"/>
      <c r="CA560" s="113">
        <f>SI!BY560</f>
        <v>183</v>
      </c>
      <c r="CB560" s="113"/>
      <c r="CC560" s="113"/>
      <c r="CD560" s="113"/>
      <c r="CE560" s="113"/>
      <c r="CF560" s="113"/>
      <c r="CG560" s="113"/>
      <c r="CH560" s="140">
        <f>SI!BZ560</f>
        <v>0</v>
      </c>
      <c r="CI560" s="108"/>
      <c r="CJ560" s="108"/>
      <c r="CK560" s="108"/>
      <c r="CL560" s="108"/>
      <c r="CM560" s="108"/>
      <c r="CN560" s="108"/>
      <c r="CO560" s="108"/>
      <c r="CP560" s="108"/>
      <c r="CQ560" s="108"/>
      <c r="CR560" s="108"/>
      <c r="CS560" s="108"/>
      <c r="CT560" s="108"/>
      <c r="CU560" s="108"/>
      <c r="CV560" s="108"/>
      <c r="CW560" s="108"/>
      <c r="CX560" s="108"/>
      <c r="CY560" s="108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</row>
    <row r="561" spans="1:253" s="36" customFormat="1" hidden="1" x14ac:dyDescent="0.25">
      <c r="A561" s="33"/>
      <c r="B561" s="168"/>
      <c r="C561" s="168"/>
      <c r="D561" s="168"/>
      <c r="E561" s="168"/>
      <c r="F561" s="168"/>
      <c r="G561" s="168"/>
      <c r="H561" s="168"/>
      <c r="I561" s="168"/>
      <c r="J561" s="168"/>
      <c r="K561" s="168"/>
      <c r="L561" s="168"/>
      <c r="M561" s="168"/>
      <c r="N561" s="168"/>
      <c r="O561" s="168"/>
      <c r="P561" s="168"/>
      <c r="Q561" s="168"/>
      <c r="R561" s="168"/>
      <c r="S561" s="168"/>
      <c r="T561" s="168"/>
      <c r="U561" s="168"/>
      <c r="V561" s="168"/>
      <c r="W561" s="168"/>
      <c r="X561" s="168"/>
      <c r="Y561" s="168"/>
      <c r="Z561" s="168"/>
      <c r="AA561" s="168"/>
      <c r="AB561" s="168"/>
      <c r="AC561" s="168"/>
      <c r="AD561" s="168"/>
      <c r="AE561" s="168"/>
      <c r="AF561" s="168"/>
      <c r="AG561" s="168"/>
      <c r="AH561" s="168"/>
      <c r="AI561" s="63"/>
      <c r="AJ561" s="144" t="str">
        <f t="shared" si="65"/>
        <v>Riadok bude skrytý.</v>
      </c>
      <c r="AK561" s="145" t="s">
        <v>207</v>
      </c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51">
        <f t="shared" si="67"/>
        <v>0</v>
      </c>
      <c r="BF561" s="51"/>
      <c r="BG561" s="51"/>
      <c r="BH561" s="51">
        <f t="shared" si="66"/>
        <v>1</v>
      </c>
      <c r="BI561" s="51">
        <f t="shared" si="63"/>
        <v>0</v>
      </c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108"/>
      <c r="BY561" s="108"/>
      <c r="BZ561" s="108"/>
      <c r="CA561" s="113">
        <f>SI!BY561</f>
        <v>334</v>
      </c>
      <c r="CB561" s="113"/>
      <c r="CC561" s="113"/>
      <c r="CD561" s="113"/>
      <c r="CE561" s="113"/>
      <c r="CF561" s="113"/>
      <c r="CG561" s="113"/>
      <c r="CH561" s="140">
        <f>SI!BZ561</f>
        <v>0</v>
      </c>
      <c r="CI561" s="108"/>
      <c r="CJ561" s="108"/>
      <c r="CK561" s="108"/>
      <c r="CL561" s="108"/>
      <c r="CM561" s="108"/>
      <c r="CN561" s="108"/>
      <c r="CO561" s="108"/>
      <c r="CP561" s="108"/>
      <c r="CQ561" s="108"/>
      <c r="CR561" s="108"/>
      <c r="CS561" s="108"/>
      <c r="CT561" s="108"/>
      <c r="CU561" s="108"/>
      <c r="CV561" s="108"/>
      <c r="CW561" s="108"/>
      <c r="CX561" s="108"/>
      <c r="CY561" s="108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</row>
    <row r="562" spans="1:253" s="36" customFormat="1" hidden="1" x14ac:dyDescent="0.25">
      <c r="A562" s="33"/>
      <c r="B562" s="168"/>
      <c r="C562" s="168"/>
      <c r="D562" s="168"/>
      <c r="E562" s="168"/>
      <c r="F562" s="168"/>
      <c r="G562" s="168"/>
      <c r="H562" s="168"/>
      <c r="I562" s="168"/>
      <c r="J562" s="168"/>
      <c r="K562" s="168"/>
      <c r="L562" s="168"/>
      <c r="M562" s="168"/>
      <c r="N562" s="168"/>
      <c r="O562" s="168"/>
      <c r="P562" s="168"/>
      <c r="Q562" s="168"/>
      <c r="R562" s="168"/>
      <c r="S562" s="168"/>
      <c r="T562" s="168"/>
      <c r="U562" s="168"/>
      <c r="V562" s="168"/>
      <c r="W562" s="168"/>
      <c r="X562" s="168"/>
      <c r="Y562" s="168"/>
      <c r="Z562" s="168"/>
      <c r="AA562" s="168"/>
      <c r="AB562" s="168"/>
      <c r="AC562" s="168"/>
      <c r="AD562" s="168"/>
      <c r="AE562" s="168"/>
      <c r="AF562" s="168"/>
      <c r="AG562" s="168"/>
      <c r="AH562" s="168"/>
      <c r="AI562" s="63"/>
      <c r="AJ562" s="144" t="str">
        <f t="shared" si="65"/>
        <v>Riadok bude skrytý.</v>
      </c>
      <c r="AK562" s="145" t="s">
        <v>207</v>
      </c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51">
        <f t="shared" si="67"/>
        <v>0</v>
      </c>
      <c r="BF562" s="51"/>
      <c r="BG562" s="51"/>
      <c r="BH562" s="51">
        <f t="shared" si="66"/>
        <v>1</v>
      </c>
      <c r="BI562" s="51">
        <f t="shared" si="63"/>
        <v>0</v>
      </c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108"/>
      <c r="BY562" s="108"/>
      <c r="BZ562" s="108"/>
      <c r="CA562" s="113">
        <f>SI!BY562</f>
        <v>844</v>
      </c>
      <c r="CB562" s="113"/>
      <c r="CC562" s="113"/>
      <c r="CD562" s="113"/>
      <c r="CE562" s="113"/>
      <c r="CF562" s="113"/>
      <c r="CG562" s="113"/>
      <c r="CH562" s="140">
        <f>SI!BZ562</f>
        <v>0</v>
      </c>
      <c r="CI562" s="108"/>
      <c r="CJ562" s="108"/>
      <c r="CK562" s="108"/>
      <c r="CL562" s="108"/>
      <c r="CM562" s="108"/>
      <c r="CN562" s="108"/>
      <c r="CO562" s="108"/>
      <c r="CP562" s="108"/>
      <c r="CQ562" s="108"/>
      <c r="CR562" s="108"/>
      <c r="CS562" s="108"/>
      <c r="CT562" s="108"/>
      <c r="CU562" s="108"/>
      <c r="CV562" s="108"/>
      <c r="CW562" s="108"/>
      <c r="CX562" s="108"/>
      <c r="CY562" s="108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</row>
    <row r="563" spans="1:253" ht="15.75" thickBot="1" x14ac:dyDescent="0.3">
      <c r="A563" s="33"/>
      <c r="AI563" s="60"/>
      <c r="AJ563" s="144" t="str">
        <f t="shared" si="65"/>
        <v>Riadok bude vidieť.</v>
      </c>
      <c r="BE563" s="86">
        <v>1</v>
      </c>
      <c r="BH563" s="51">
        <f t="shared" si="66"/>
        <v>1</v>
      </c>
      <c r="BI563" s="51">
        <f t="shared" si="63"/>
        <v>1</v>
      </c>
      <c r="CA563" s="113">
        <f>SI!BY563</f>
        <v>111</v>
      </c>
      <c r="CH563" s="140">
        <f>SI!BZ563</f>
        <v>0</v>
      </c>
    </row>
    <row r="564" spans="1:253" ht="16.5" thickBot="1" x14ac:dyDescent="0.3">
      <c r="A564" s="33"/>
      <c r="B564" s="45" t="str">
        <f>+IF($L$27&lt;&gt;"",IF((ROUNDDOWN(CODE(MID($L$27,1,1)),0)-(BIN2DEC(1010)/10))*(IF(SI!EE826="",1,SI!EE826))+(LEN(SI!J10)+LEN(SI!J13))=CA564,"Informácie, ktoré dopĺňajú a vysvetľujú údaje v súvahe","NEPOVOLENÉ POUŽITIE!"),"NEPOVOLENÉ POUŽITIE!")</f>
        <v>Informácie, ktoré dopĺňajú a vysvetľujú údaje v súvahe</v>
      </c>
      <c r="C564" s="46"/>
      <c r="D564" s="47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62" t="s">
        <v>168</v>
      </c>
      <c r="AJ564" s="144" t="str">
        <f t="shared" si="65"/>
        <v>Riadok bude vidieť.</v>
      </c>
      <c r="BE564" s="86">
        <v>1</v>
      </c>
      <c r="BH564" s="51">
        <f t="shared" si="66"/>
        <v>1</v>
      </c>
      <c r="BI564" s="51">
        <f t="shared" si="63"/>
        <v>1</v>
      </c>
      <c r="CA564" s="113">
        <f>SI!BY564</f>
        <v>40</v>
      </c>
      <c r="CH564" s="140">
        <f>SI!BZ564</f>
        <v>0</v>
      </c>
    </row>
    <row r="565" spans="1:253" ht="15.75" thickBot="1" x14ac:dyDescent="0.3">
      <c r="A565" s="33"/>
      <c r="B565" s="452" t="str">
        <f>SI!J10</f>
        <v>Paneurópska vysoká škola n.o.</v>
      </c>
      <c r="C565" s="452"/>
      <c r="D565" s="452"/>
      <c r="E565" s="452"/>
      <c r="F565" s="452"/>
      <c r="G565" s="452"/>
      <c r="H565" s="452"/>
      <c r="I565" s="452"/>
      <c r="J565" s="452"/>
      <c r="K565" s="452"/>
      <c r="L565" s="452"/>
      <c r="M565" s="452"/>
      <c r="N565" s="452"/>
      <c r="O565" s="452"/>
      <c r="P565" s="452"/>
      <c r="Q565" s="452"/>
      <c r="R565" s="452"/>
      <c r="S565" s="452"/>
      <c r="T565" s="452"/>
      <c r="U565" s="452"/>
      <c r="V565" s="452"/>
      <c r="W565" s="452"/>
      <c r="X565" s="452"/>
      <c r="Y565" s="452"/>
      <c r="Z565" s="452"/>
      <c r="AA565" s="452"/>
      <c r="AB565" s="452"/>
      <c r="AC565" s="452"/>
      <c r="AD565" s="452"/>
      <c r="AE565" s="452"/>
      <c r="AF565" s="452"/>
      <c r="AG565" s="452"/>
      <c r="AH565" s="452"/>
      <c r="AI565" s="59"/>
      <c r="AJ565" s="144" t="str">
        <f t="shared" si="65"/>
        <v>Riadok bude vidieť.</v>
      </c>
      <c r="BE565" s="86">
        <v>1</v>
      </c>
      <c r="BH565" s="51">
        <f t="shared" si="66"/>
        <v>1</v>
      </c>
      <c r="BI565" s="51">
        <f t="shared" si="63"/>
        <v>1</v>
      </c>
      <c r="CA565" s="113">
        <f>SI!BY565</f>
        <v>125</v>
      </c>
      <c r="CH565" s="140">
        <f>SI!BZ565</f>
        <v>0</v>
      </c>
    </row>
    <row r="566" spans="1:253" x14ac:dyDescent="0.25">
      <c r="A566" s="33"/>
      <c r="AI566" s="59"/>
      <c r="AJ566" s="144" t="str">
        <f t="shared" si="65"/>
        <v>Riadok bude vidieť.</v>
      </c>
      <c r="BE566" s="86">
        <v>1</v>
      </c>
      <c r="BH566" s="51">
        <f t="shared" si="66"/>
        <v>1</v>
      </c>
      <c r="BI566" s="51">
        <f t="shared" si="63"/>
        <v>1</v>
      </c>
      <c r="CA566" s="113">
        <f>SI!BY566</f>
        <v>16</v>
      </c>
      <c r="CH566" s="140">
        <f>SI!BZ566</f>
        <v>0</v>
      </c>
    </row>
    <row r="567" spans="1:253" x14ac:dyDescent="0.25">
      <c r="A567" s="33"/>
      <c r="B567" s="23" t="str">
        <f>+IF($K$27&lt;&gt;"",IF((CODE(MID($K$27,1,1))/100)&lt;10,IF(COMBIN(LEN(SI!J11),2)=CA567,"Dlhodobý nehmotný majetok","NEPOVOLENÉ POUŽITIE !"),"NEPOVOLENÉ POUŽITIE !"),"NEPOVOLENÉ POUŽITIE !")</f>
        <v>Dlhodobý nehmotný majetok</v>
      </c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62" t="s">
        <v>168</v>
      </c>
      <c r="AJ567" s="144" t="str">
        <f t="shared" si="65"/>
        <v>Riadok bude vidieť.</v>
      </c>
      <c r="AK567" s="145" t="s">
        <v>207</v>
      </c>
      <c r="BE567" s="86">
        <v>1</v>
      </c>
      <c r="BH567" s="51">
        <f t="shared" si="66"/>
        <v>1</v>
      </c>
      <c r="BI567" s="51">
        <f t="shared" ref="BI567:BI617" si="68">+IF(BE567+BF567+BG567=0,0,IF(BH567=0,0,1))</f>
        <v>1</v>
      </c>
      <c r="CA567" s="113">
        <f>SI!BY567</f>
        <v>91</v>
      </c>
      <c r="CH567" s="140">
        <f>SI!BZ567</f>
        <v>0</v>
      </c>
    </row>
    <row r="568" spans="1:253" x14ac:dyDescent="0.25">
      <c r="A568" s="33"/>
      <c r="D568" s="17"/>
      <c r="AI568" s="59"/>
      <c r="AJ568" s="144" t="str">
        <f t="shared" si="65"/>
        <v>Riadok bude vidieť.</v>
      </c>
      <c r="AK568" s="145" t="s">
        <v>207</v>
      </c>
      <c r="BE568" s="86">
        <v>1</v>
      </c>
      <c r="BH568" s="51">
        <f t="shared" si="66"/>
        <v>1</v>
      </c>
      <c r="BI568" s="51">
        <f t="shared" si="68"/>
        <v>1</v>
      </c>
      <c r="CA568" s="113">
        <f>SI!BY568</f>
        <v>307</v>
      </c>
      <c r="CH568" s="140">
        <f>SI!BZ568</f>
        <v>0</v>
      </c>
    </row>
    <row r="569" spans="1:253" s="24" customFormat="1" x14ac:dyDescent="0.25">
      <c r="A569" s="33"/>
      <c r="B569" s="125" t="s">
        <v>282</v>
      </c>
      <c r="C569" s="73"/>
      <c r="D569" s="74"/>
      <c r="E569" s="74"/>
      <c r="H569" s="883" t="s">
        <v>79</v>
      </c>
      <c r="I569" s="883"/>
      <c r="J569" s="883"/>
      <c r="K569" s="883"/>
      <c r="L569" s="2" t="str">
        <f>+IF($J$27&lt;&gt;"",IF((CODE(MID($J$27,1,1)))*(INT((PI()-3.1415)*10^5))*0+(LEN(SI!J13)-LEN(SI!J14))=CA569,"dlhodobý nehmotný majetok.","NEPOVOLENÉ POUŽITIE!"),"NEPOVOLENÉ POUŽITIE!")</f>
        <v>dlhodobý nehmotný majetok.</v>
      </c>
      <c r="Q569" s="2"/>
      <c r="V569" s="73"/>
      <c r="W569" s="74"/>
      <c r="X569" s="74"/>
      <c r="Y569" s="74"/>
      <c r="AI569" s="75"/>
      <c r="AJ569" s="144" t="str">
        <f t="shared" si="65"/>
        <v>Riadok bude vidieť.</v>
      </c>
      <c r="AK569" s="145" t="s">
        <v>207</v>
      </c>
      <c r="BE569" s="86">
        <v>1</v>
      </c>
      <c r="BF569" s="51"/>
      <c r="BG569" s="51"/>
      <c r="BH569" s="51">
        <f t="shared" si="66"/>
        <v>1</v>
      </c>
      <c r="BI569" s="51">
        <f t="shared" si="68"/>
        <v>1</v>
      </c>
      <c r="BX569" s="108"/>
      <c r="BY569" s="108"/>
      <c r="BZ569" s="108"/>
      <c r="CA569" s="113">
        <f>SI!BY569</f>
        <v>6</v>
      </c>
      <c r="CB569" s="113"/>
      <c r="CC569" s="113"/>
      <c r="CD569" s="113"/>
      <c r="CE569" s="113"/>
      <c r="CF569" s="113"/>
      <c r="CG569" s="113"/>
      <c r="CH569" s="140">
        <f>SI!BZ569</f>
        <v>0</v>
      </c>
      <c r="CI569" s="108"/>
      <c r="CJ569" s="108"/>
      <c r="CK569" s="108"/>
      <c r="CL569" s="108"/>
      <c r="CM569" s="108"/>
      <c r="CN569" s="108"/>
      <c r="CO569" s="108"/>
      <c r="CP569" s="108"/>
      <c r="CQ569" s="108"/>
      <c r="CR569" s="108"/>
      <c r="CS569" s="108"/>
      <c r="CT569" s="108"/>
      <c r="CU569" s="108"/>
      <c r="CV569" s="108"/>
      <c r="CW569" s="108"/>
      <c r="CX569" s="108"/>
      <c r="CY569" s="108"/>
    </row>
    <row r="570" spans="1:253" s="24" customFormat="1" x14ac:dyDescent="0.25">
      <c r="A570" s="33"/>
      <c r="B570" s="2" t="str">
        <f>+IF($G$27&lt;&gt;"",IF(INT(SQRT((CODE(MID($G$27,1,1)))))*0+LEN(SI!J13)=CA570,IF(H569="neeviduje","Účtovná jednotka nemá pre túto časť poznámok obsahovú náplň.","K dlhodobému nehmotnému majetku účtovná jednotka uvádza nasledujúce informácie:"),"NEPOVOLENÉ POUŽITIE!"),"NEPOVOLENÉ POUŽITIE!")</f>
        <v>K dlhodobému nehmotnému majetku účtovná jednotka uvádza nasledujúce informácie:</v>
      </c>
      <c r="C570" s="73"/>
      <c r="D570" s="74"/>
      <c r="E570" s="74"/>
      <c r="F570" s="74"/>
      <c r="Q570" s="73"/>
      <c r="R570" s="74"/>
      <c r="S570" s="74"/>
      <c r="T570" s="74"/>
      <c r="V570" s="73"/>
      <c r="W570" s="74"/>
      <c r="X570" s="74"/>
      <c r="Y570" s="74"/>
      <c r="AI570" s="75"/>
      <c r="AJ570" s="144" t="str">
        <f t="shared" si="65"/>
        <v>Riadok bude vidieť.</v>
      </c>
      <c r="AK570" s="145" t="s">
        <v>207</v>
      </c>
      <c r="BE570" s="51">
        <f>+IF(B570="",0,1)</f>
        <v>1</v>
      </c>
      <c r="BF570" s="51"/>
      <c r="BG570" s="51"/>
      <c r="BH570" s="51">
        <f t="shared" si="66"/>
        <v>1</v>
      </c>
      <c r="BI570" s="51">
        <f t="shared" si="68"/>
        <v>1</v>
      </c>
      <c r="BX570" s="108"/>
      <c r="BY570" s="108"/>
      <c r="BZ570" s="108"/>
      <c r="CA570" s="113">
        <f>SI!BY570</f>
        <v>11</v>
      </c>
      <c r="CB570" s="113"/>
      <c r="CC570" s="113"/>
      <c r="CD570" s="113"/>
      <c r="CE570" s="113"/>
      <c r="CF570" s="113"/>
      <c r="CG570" s="113"/>
      <c r="CH570" s="140">
        <f>SI!BZ570</f>
        <v>0</v>
      </c>
      <c r="CI570" s="108"/>
      <c r="CJ570" s="108"/>
      <c r="CK570" s="108"/>
      <c r="CL570" s="108"/>
      <c r="CM570" s="108"/>
      <c r="CN570" s="108"/>
      <c r="CO570" s="108"/>
      <c r="CP570" s="108"/>
      <c r="CQ570" s="108"/>
      <c r="CR570" s="108"/>
      <c r="CS570" s="108"/>
      <c r="CT570" s="108"/>
      <c r="CU570" s="108"/>
      <c r="CV570" s="108"/>
      <c r="CW570" s="108"/>
      <c r="CX570" s="108"/>
      <c r="CY570" s="108"/>
    </row>
    <row r="571" spans="1:253" s="36" customFormat="1" x14ac:dyDescent="0.25">
      <c r="A571" s="33"/>
      <c r="B571" s="168" t="s">
        <v>666</v>
      </c>
      <c r="C571" s="168"/>
      <c r="D571" s="168"/>
      <c r="E571" s="168"/>
      <c r="F571" s="168"/>
      <c r="G571" s="168"/>
      <c r="H571" s="168"/>
      <c r="I571" s="168"/>
      <c r="J571" s="168"/>
      <c r="K571" s="168"/>
      <c r="L571" s="168"/>
      <c r="M571" s="168"/>
      <c r="N571" s="168"/>
      <c r="O571" s="168"/>
      <c r="P571" s="168"/>
      <c r="Q571" s="168"/>
      <c r="R571" s="168"/>
      <c r="S571" s="168"/>
      <c r="T571" s="168"/>
      <c r="U571" s="168"/>
      <c r="V571" s="168"/>
      <c r="W571" s="168"/>
      <c r="X571" s="168"/>
      <c r="Y571" s="168"/>
      <c r="Z571" s="168"/>
      <c r="AA571" s="168"/>
      <c r="AB571" s="168"/>
      <c r="AC571" s="168"/>
      <c r="AD571" s="168"/>
      <c r="AE571" s="168"/>
      <c r="AF571" s="168"/>
      <c r="AG571" s="168"/>
      <c r="AH571" s="168"/>
      <c r="AI571" s="63"/>
      <c r="AJ571" s="144" t="str">
        <f t="shared" si="65"/>
        <v>Riadok bude vidieť.</v>
      </c>
      <c r="AK571" s="145" t="s">
        <v>207</v>
      </c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65">
        <f t="shared" ref="BE571:BE602" si="69">+IF($H$569="neeviduje",0,1)</f>
        <v>1</v>
      </c>
      <c r="BF571" s="51">
        <f t="shared" ref="BF571:BF590" si="70">+IF(B571="",0,1)</f>
        <v>1</v>
      </c>
      <c r="BG571" s="51"/>
      <c r="BH571" s="51">
        <f t="shared" si="66"/>
        <v>1</v>
      </c>
      <c r="BI571" s="89">
        <f t="shared" ref="BI571:BI590" si="71">+IF(BE571*BF571=0,0,IF(BH571=0,0,1))</f>
        <v>1</v>
      </c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108"/>
      <c r="BY571" s="108"/>
      <c r="BZ571" s="108"/>
      <c r="CA571" s="113">
        <f>SI!BY571</f>
        <v>143</v>
      </c>
      <c r="CB571" s="113"/>
      <c r="CC571" s="113"/>
      <c r="CD571" s="113"/>
      <c r="CE571" s="113"/>
      <c r="CF571" s="113"/>
      <c r="CG571" s="113"/>
      <c r="CH571" s="140">
        <f>SI!BZ571</f>
        <v>0</v>
      </c>
      <c r="CI571" s="108"/>
      <c r="CJ571" s="108"/>
      <c r="CK571" s="108"/>
      <c r="CL571" s="108"/>
      <c r="CM571" s="108"/>
      <c r="CN571" s="108"/>
      <c r="CO571" s="108"/>
      <c r="CP571" s="108"/>
      <c r="CQ571" s="108"/>
      <c r="CR571" s="108"/>
      <c r="CS571" s="108"/>
      <c r="CT571" s="108"/>
      <c r="CU571" s="108"/>
      <c r="CV571" s="108"/>
      <c r="CW571" s="108"/>
      <c r="CX571" s="108"/>
      <c r="CY571" s="108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</row>
    <row r="572" spans="1:253" s="36" customFormat="1" x14ac:dyDescent="0.25">
      <c r="A572" s="33"/>
      <c r="B572" s="168" t="s">
        <v>667</v>
      </c>
      <c r="C572" s="168"/>
      <c r="D572" s="168"/>
      <c r="E572" s="168"/>
      <c r="F572" s="168"/>
      <c r="G572" s="168"/>
      <c r="H572" s="168"/>
      <c r="I572" s="168"/>
      <c r="J572" s="168"/>
      <c r="K572" s="168"/>
      <c r="L572" s="168"/>
      <c r="M572" s="168"/>
      <c r="N572" s="168"/>
      <c r="O572" s="168"/>
      <c r="P572" s="168"/>
      <c r="Q572" s="168"/>
      <c r="R572" s="168"/>
      <c r="S572" s="168"/>
      <c r="T572" s="168"/>
      <c r="U572" s="168"/>
      <c r="V572" s="168"/>
      <c r="W572" s="168"/>
      <c r="X572" s="168"/>
      <c r="Y572" s="168"/>
      <c r="Z572" s="168"/>
      <c r="AA572" s="168"/>
      <c r="AB572" s="168"/>
      <c r="AC572" s="168"/>
      <c r="AD572" s="168"/>
      <c r="AE572" s="168"/>
      <c r="AF572" s="168"/>
      <c r="AG572" s="168"/>
      <c r="AH572" s="168"/>
      <c r="AI572" s="63"/>
      <c r="AJ572" s="144" t="str">
        <f t="shared" si="65"/>
        <v>Riadok bude vidieť.</v>
      </c>
      <c r="AK572" s="145" t="s">
        <v>207</v>
      </c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65">
        <f t="shared" si="69"/>
        <v>1</v>
      </c>
      <c r="BF572" s="51">
        <f t="shared" si="70"/>
        <v>1</v>
      </c>
      <c r="BG572" s="51"/>
      <c r="BH572" s="51">
        <f t="shared" si="66"/>
        <v>1</v>
      </c>
      <c r="BI572" s="89">
        <f t="shared" si="71"/>
        <v>1</v>
      </c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108"/>
      <c r="BY572" s="108"/>
      <c r="BZ572" s="108"/>
      <c r="CA572" s="113">
        <f>SI!BY572</f>
        <v>141</v>
      </c>
      <c r="CB572" s="113"/>
      <c r="CC572" s="113"/>
      <c r="CD572" s="113"/>
      <c r="CE572" s="113"/>
      <c r="CF572" s="113"/>
      <c r="CG572" s="113"/>
      <c r="CH572" s="140">
        <f>SI!BZ572</f>
        <v>0</v>
      </c>
      <c r="CI572" s="108"/>
      <c r="CJ572" s="108"/>
      <c r="CK572" s="108"/>
      <c r="CL572" s="108"/>
      <c r="CM572" s="108"/>
      <c r="CN572" s="108"/>
      <c r="CO572" s="108"/>
      <c r="CP572" s="108"/>
      <c r="CQ572" s="108"/>
      <c r="CR572" s="108"/>
      <c r="CS572" s="108"/>
      <c r="CT572" s="108"/>
      <c r="CU572" s="108"/>
      <c r="CV572" s="108"/>
      <c r="CW572" s="108"/>
      <c r="CX572" s="108"/>
      <c r="CY572" s="108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</row>
    <row r="573" spans="1:253" s="36" customFormat="1" x14ac:dyDescent="0.25">
      <c r="A573" s="33"/>
      <c r="B573" s="168" t="s">
        <v>541</v>
      </c>
      <c r="C573" s="168"/>
      <c r="D573" s="168"/>
      <c r="E573" s="168"/>
      <c r="F573" s="168"/>
      <c r="G573" s="168"/>
      <c r="H573" s="168"/>
      <c r="I573" s="168"/>
      <c r="J573" s="168"/>
      <c r="K573" s="168"/>
      <c r="L573" s="168"/>
      <c r="M573" s="168"/>
      <c r="N573" s="168"/>
      <c r="O573" s="168"/>
      <c r="P573" s="168"/>
      <c r="Q573" s="168"/>
      <c r="R573" s="168"/>
      <c r="S573" s="168"/>
      <c r="T573" s="168"/>
      <c r="U573" s="168"/>
      <c r="V573" s="168"/>
      <c r="W573" s="168"/>
      <c r="X573" s="168"/>
      <c r="Y573" s="168"/>
      <c r="Z573" s="168"/>
      <c r="AA573" s="168"/>
      <c r="AB573" s="168"/>
      <c r="AC573" s="168"/>
      <c r="AD573" s="168"/>
      <c r="AE573" s="168"/>
      <c r="AF573" s="168"/>
      <c r="AG573" s="168"/>
      <c r="AH573" s="168"/>
      <c r="AI573" s="63"/>
      <c r="AJ573" s="144" t="str">
        <f t="shared" si="65"/>
        <v>Riadok bude vidieť.</v>
      </c>
      <c r="AK573" s="145" t="s">
        <v>207</v>
      </c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65">
        <f t="shared" si="69"/>
        <v>1</v>
      </c>
      <c r="BF573" s="51">
        <f t="shared" si="70"/>
        <v>1</v>
      </c>
      <c r="BG573" s="51"/>
      <c r="BH573" s="51">
        <f t="shared" si="66"/>
        <v>1</v>
      </c>
      <c r="BI573" s="89">
        <f t="shared" si="71"/>
        <v>1</v>
      </c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108"/>
      <c r="BY573" s="108"/>
      <c r="BZ573" s="108"/>
      <c r="CA573" s="113">
        <f>SI!BY573</f>
        <v>111</v>
      </c>
      <c r="CB573" s="113"/>
      <c r="CC573" s="113"/>
      <c r="CD573" s="113"/>
      <c r="CE573" s="113"/>
      <c r="CF573" s="113"/>
      <c r="CG573" s="113"/>
      <c r="CH573" s="140">
        <f>SI!BZ573</f>
        <v>0</v>
      </c>
      <c r="CI573" s="108"/>
      <c r="CJ573" s="108"/>
      <c r="CK573" s="108"/>
      <c r="CL573" s="108"/>
      <c r="CM573" s="108"/>
      <c r="CN573" s="108"/>
      <c r="CO573" s="108"/>
      <c r="CP573" s="108"/>
      <c r="CQ573" s="108"/>
      <c r="CR573" s="108"/>
      <c r="CS573" s="108"/>
      <c r="CT573" s="108"/>
      <c r="CU573" s="108"/>
      <c r="CV573" s="108"/>
      <c r="CW573" s="108"/>
      <c r="CX573" s="108"/>
      <c r="CY573" s="108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</row>
    <row r="574" spans="1:253" s="36" customFormat="1" hidden="1" x14ac:dyDescent="0.25">
      <c r="A574" s="33"/>
      <c r="B574" s="168"/>
      <c r="C574" s="168"/>
      <c r="D574" s="168"/>
      <c r="E574" s="168"/>
      <c r="F574" s="168"/>
      <c r="G574" s="168"/>
      <c r="H574" s="168"/>
      <c r="I574" s="168"/>
      <c r="J574" s="168"/>
      <c r="K574" s="168"/>
      <c r="L574" s="168"/>
      <c r="M574" s="168"/>
      <c r="N574" s="168"/>
      <c r="O574" s="168"/>
      <c r="P574" s="168"/>
      <c r="Q574" s="168"/>
      <c r="R574" s="168"/>
      <c r="S574" s="168"/>
      <c r="T574" s="168"/>
      <c r="U574" s="168"/>
      <c r="V574" s="168"/>
      <c r="W574" s="168"/>
      <c r="X574" s="168"/>
      <c r="Y574" s="168"/>
      <c r="Z574" s="168"/>
      <c r="AA574" s="168"/>
      <c r="AB574" s="168"/>
      <c r="AC574" s="168"/>
      <c r="AD574" s="168"/>
      <c r="AE574" s="168"/>
      <c r="AF574" s="168"/>
      <c r="AG574" s="168"/>
      <c r="AH574" s="168"/>
      <c r="AI574" s="63"/>
      <c r="AJ574" s="144" t="str">
        <f t="shared" si="65"/>
        <v>Riadok bude skrytý.</v>
      </c>
      <c r="AK574" s="145" t="s">
        <v>207</v>
      </c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65">
        <f t="shared" si="69"/>
        <v>1</v>
      </c>
      <c r="BF574" s="51">
        <f t="shared" si="70"/>
        <v>0</v>
      </c>
      <c r="BG574" s="51"/>
      <c r="BH574" s="51">
        <f t="shared" si="66"/>
        <v>1</v>
      </c>
      <c r="BI574" s="89">
        <f t="shared" si="71"/>
        <v>0</v>
      </c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108"/>
      <c r="BY574" s="108"/>
      <c r="BZ574" s="108"/>
      <c r="CA574" s="113">
        <f>SI!BY574</f>
        <v>227</v>
      </c>
      <c r="CB574" s="113"/>
      <c r="CC574" s="113"/>
      <c r="CD574" s="113"/>
      <c r="CE574" s="113"/>
      <c r="CF574" s="113"/>
      <c r="CG574" s="113"/>
      <c r="CH574" s="140">
        <f>SI!BZ574</f>
        <v>0</v>
      </c>
      <c r="CI574" s="108"/>
      <c r="CJ574" s="108"/>
      <c r="CK574" s="108"/>
      <c r="CL574" s="108"/>
      <c r="CM574" s="108"/>
      <c r="CN574" s="108"/>
      <c r="CO574" s="108"/>
      <c r="CP574" s="108"/>
      <c r="CQ574" s="108"/>
      <c r="CR574" s="108"/>
      <c r="CS574" s="108"/>
      <c r="CT574" s="108"/>
      <c r="CU574" s="108"/>
      <c r="CV574" s="108"/>
      <c r="CW574" s="108"/>
      <c r="CX574" s="108"/>
      <c r="CY574" s="108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</row>
    <row r="575" spans="1:253" s="36" customFormat="1" hidden="1" x14ac:dyDescent="0.25">
      <c r="A575" s="33"/>
      <c r="B575" s="168"/>
      <c r="C575" s="168"/>
      <c r="D575" s="168"/>
      <c r="E575" s="168"/>
      <c r="F575" s="168"/>
      <c r="G575" s="168"/>
      <c r="H575" s="168"/>
      <c r="I575" s="168"/>
      <c r="J575" s="168"/>
      <c r="K575" s="168"/>
      <c r="L575" s="168"/>
      <c r="M575" s="168"/>
      <c r="N575" s="168"/>
      <c r="O575" s="168"/>
      <c r="P575" s="168"/>
      <c r="Q575" s="168"/>
      <c r="R575" s="168"/>
      <c r="S575" s="168"/>
      <c r="T575" s="168"/>
      <c r="U575" s="168"/>
      <c r="V575" s="168"/>
      <c r="W575" s="168"/>
      <c r="X575" s="168"/>
      <c r="Y575" s="168"/>
      <c r="Z575" s="168"/>
      <c r="AA575" s="168"/>
      <c r="AB575" s="168"/>
      <c r="AC575" s="168"/>
      <c r="AD575" s="168"/>
      <c r="AE575" s="168"/>
      <c r="AF575" s="168"/>
      <c r="AG575" s="168"/>
      <c r="AH575" s="168"/>
      <c r="AI575" s="63"/>
      <c r="AJ575" s="144" t="str">
        <f t="shared" si="65"/>
        <v>Riadok bude skrytý.</v>
      </c>
      <c r="AK575" s="145" t="s">
        <v>207</v>
      </c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65">
        <f t="shared" si="69"/>
        <v>1</v>
      </c>
      <c r="BF575" s="51">
        <f t="shared" si="70"/>
        <v>0</v>
      </c>
      <c r="BG575" s="51"/>
      <c r="BH575" s="51">
        <f t="shared" si="66"/>
        <v>1</v>
      </c>
      <c r="BI575" s="89">
        <f t="shared" si="71"/>
        <v>0</v>
      </c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108"/>
      <c r="BY575" s="108"/>
      <c r="BZ575" s="108"/>
      <c r="CA575" s="113">
        <f>SI!BY575</f>
        <v>196</v>
      </c>
      <c r="CB575" s="113"/>
      <c r="CC575" s="113"/>
      <c r="CD575" s="113"/>
      <c r="CE575" s="113"/>
      <c r="CF575" s="113"/>
      <c r="CG575" s="113"/>
      <c r="CH575" s="140">
        <f>SI!BZ575</f>
        <v>0</v>
      </c>
      <c r="CI575" s="108"/>
      <c r="CJ575" s="108"/>
      <c r="CK575" s="108"/>
      <c r="CL575" s="108"/>
      <c r="CM575" s="108"/>
      <c r="CN575" s="108"/>
      <c r="CO575" s="108"/>
      <c r="CP575" s="108"/>
      <c r="CQ575" s="108"/>
      <c r="CR575" s="108"/>
      <c r="CS575" s="108"/>
      <c r="CT575" s="108"/>
      <c r="CU575" s="108"/>
      <c r="CV575" s="108"/>
      <c r="CW575" s="108"/>
      <c r="CX575" s="108"/>
      <c r="CY575" s="108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</row>
    <row r="576" spans="1:253" s="36" customFormat="1" hidden="1" x14ac:dyDescent="0.25">
      <c r="A576" s="33"/>
      <c r="B576" s="168"/>
      <c r="C576" s="168"/>
      <c r="D576" s="168"/>
      <c r="E576" s="168"/>
      <c r="F576" s="168"/>
      <c r="G576" s="168"/>
      <c r="H576" s="168"/>
      <c r="I576" s="168"/>
      <c r="J576" s="168"/>
      <c r="K576" s="168"/>
      <c r="L576" s="168"/>
      <c r="M576" s="168"/>
      <c r="N576" s="168"/>
      <c r="O576" s="168"/>
      <c r="P576" s="168"/>
      <c r="Q576" s="168"/>
      <c r="R576" s="168"/>
      <c r="S576" s="168"/>
      <c r="T576" s="168"/>
      <c r="U576" s="168"/>
      <c r="V576" s="168"/>
      <c r="W576" s="168"/>
      <c r="X576" s="168"/>
      <c r="Y576" s="168"/>
      <c r="Z576" s="168"/>
      <c r="AA576" s="168"/>
      <c r="AB576" s="168"/>
      <c r="AC576" s="168"/>
      <c r="AD576" s="168"/>
      <c r="AE576" s="168"/>
      <c r="AF576" s="168"/>
      <c r="AG576" s="168"/>
      <c r="AH576" s="168"/>
      <c r="AI576" s="63"/>
      <c r="AJ576" s="144" t="str">
        <f t="shared" si="65"/>
        <v>Riadok bude skrytý.</v>
      </c>
      <c r="AK576" s="145" t="s">
        <v>207</v>
      </c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65">
        <f t="shared" si="69"/>
        <v>1</v>
      </c>
      <c r="BF576" s="51">
        <f t="shared" si="70"/>
        <v>0</v>
      </c>
      <c r="BG576" s="51"/>
      <c r="BH576" s="51">
        <f t="shared" si="66"/>
        <v>1</v>
      </c>
      <c r="BI576" s="89">
        <f t="shared" si="71"/>
        <v>0</v>
      </c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108"/>
      <c r="BY576" s="108"/>
      <c r="BZ576" s="108"/>
      <c r="CA576" s="113">
        <f>SI!BY576</f>
        <v>244</v>
      </c>
      <c r="CB576" s="113"/>
      <c r="CC576" s="113"/>
      <c r="CD576" s="113"/>
      <c r="CE576" s="113"/>
      <c r="CF576" s="113"/>
      <c r="CG576" s="113"/>
      <c r="CH576" s="140">
        <f>SI!BZ576</f>
        <v>0</v>
      </c>
      <c r="CI576" s="108"/>
      <c r="CJ576" s="108"/>
      <c r="CK576" s="108"/>
      <c r="CL576" s="108"/>
      <c r="CM576" s="108"/>
      <c r="CN576" s="108"/>
      <c r="CO576" s="108"/>
      <c r="CP576" s="108"/>
      <c r="CQ576" s="108"/>
      <c r="CR576" s="108"/>
      <c r="CS576" s="108"/>
      <c r="CT576" s="108"/>
      <c r="CU576" s="108"/>
      <c r="CV576" s="108"/>
      <c r="CW576" s="108"/>
      <c r="CX576" s="108"/>
      <c r="CY576" s="108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</row>
    <row r="577" spans="1:253" s="36" customFormat="1" hidden="1" x14ac:dyDescent="0.25">
      <c r="A577" s="33"/>
      <c r="B577" s="168"/>
      <c r="C577" s="168"/>
      <c r="D577" s="168"/>
      <c r="E577" s="168"/>
      <c r="F577" s="168"/>
      <c r="G577" s="168"/>
      <c r="H577" s="168"/>
      <c r="I577" s="168"/>
      <c r="J577" s="168"/>
      <c r="K577" s="168"/>
      <c r="L577" s="168"/>
      <c r="M577" s="168"/>
      <c r="N577" s="168"/>
      <c r="O577" s="168"/>
      <c r="P577" s="168"/>
      <c r="Q577" s="168"/>
      <c r="R577" s="168"/>
      <c r="S577" s="168"/>
      <c r="T577" s="168"/>
      <c r="U577" s="168"/>
      <c r="V577" s="168"/>
      <c r="W577" s="168"/>
      <c r="X577" s="168"/>
      <c r="Y577" s="168"/>
      <c r="Z577" s="168"/>
      <c r="AA577" s="168"/>
      <c r="AB577" s="168"/>
      <c r="AC577" s="168"/>
      <c r="AD577" s="168"/>
      <c r="AE577" s="168"/>
      <c r="AF577" s="168"/>
      <c r="AG577" s="168"/>
      <c r="AH577" s="168"/>
      <c r="AI577" s="63"/>
      <c r="AJ577" s="144" t="str">
        <f t="shared" si="65"/>
        <v>Riadok bude skrytý.</v>
      </c>
      <c r="AK577" s="145" t="s">
        <v>207</v>
      </c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65">
        <f t="shared" si="69"/>
        <v>1</v>
      </c>
      <c r="BF577" s="51">
        <f t="shared" si="70"/>
        <v>0</v>
      </c>
      <c r="BG577" s="51"/>
      <c r="BH577" s="51">
        <f t="shared" si="66"/>
        <v>1</v>
      </c>
      <c r="BI577" s="89">
        <f t="shared" si="71"/>
        <v>0</v>
      </c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108"/>
      <c r="BY577" s="108"/>
      <c r="BZ577" s="108"/>
      <c r="CA577" s="113">
        <f>SI!BY577</f>
        <v>153</v>
      </c>
      <c r="CB577" s="113"/>
      <c r="CC577" s="113"/>
      <c r="CD577" s="113"/>
      <c r="CE577" s="113"/>
      <c r="CF577" s="113"/>
      <c r="CG577" s="113"/>
      <c r="CH577" s="140">
        <f>SI!BZ577</f>
        <v>0</v>
      </c>
      <c r="CI577" s="108"/>
      <c r="CJ577" s="108"/>
      <c r="CK577" s="108"/>
      <c r="CL577" s="108"/>
      <c r="CM577" s="108"/>
      <c r="CN577" s="108"/>
      <c r="CO577" s="108"/>
      <c r="CP577" s="108"/>
      <c r="CQ577" s="108"/>
      <c r="CR577" s="108"/>
      <c r="CS577" s="108"/>
      <c r="CT577" s="108"/>
      <c r="CU577" s="108"/>
      <c r="CV577" s="108"/>
      <c r="CW577" s="108"/>
      <c r="CX577" s="108"/>
      <c r="CY577" s="108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</row>
    <row r="578" spans="1:253" s="36" customFormat="1" hidden="1" x14ac:dyDescent="0.25">
      <c r="A578" s="33"/>
      <c r="B578" s="168"/>
      <c r="C578" s="168"/>
      <c r="D578" s="168"/>
      <c r="E578" s="168"/>
      <c r="F578" s="168"/>
      <c r="G578" s="168"/>
      <c r="H578" s="168"/>
      <c r="I578" s="168"/>
      <c r="J578" s="168"/>
      <c r="K578" s="168"/>
      <c r="L578" s="168"/>
      <c r="M578" s="168"/>
      <c r="N578" s="168"/>
      <c r="O578" s="168"/>
      <c r="P578" s="168"/>
      <c r="Q578" s="168"/>
      <c r="R578" s="168"/>
      <c r="S578" s="168"/>
      <c r="T578" s="168"/>
      <c r="U578" s="168"/>
      <c r="V578" s="168"/>
      <c r="W578" s="168"/>
      <c r="X578" s="168"/>
      <c r="Y578" s="168"/>
      <c r="Z578" s="168"/>
      <c r="AA578" s="168"/>
      <c r="AB578" s="168"/>
      <c r="AC578" s="168"/>
      <c r="AD578" s="168"/>
      <c r="AE578" s="168"/>
      <c r="AF578" s="168"/>
      <c r="AG578" s="168"/>
      <c r="AH578" s="168"/>
      <c r="AI578" s="63"/>
      <c r="AJ578" s="144" t="str">
        <f t="shared" si="65"/>
        <v>Riadok bude skrytý.</v>
      </c>
      <c r="AK578" s="145" t="s">
        <v>207</v>
      </c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65">
        <f t="shared" si="69"/>
        <v>1</v>
      </c>
      <c r="BF578" s="51">
        <f t="shared" si="70"/>
        <v>0</v>
      </c>
      <c r="BG578" s="51"/>
      <c r="BH578" s="51">
        <f t="shared" si="66"/>
        <v>1</v>
      </c>
      <c r="BI578" s="89">
        <f t="shared" si="71"/>
        <v>0</v>
      </c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108"/>
      <c r="BY578" s="108"/>
      <c r="BZ578" s="108"/>
      <c r="CA578" s="113">
        <f>SI!BY578</f>
        <v>1018</v>
      </c>
      <c r="CB578" s="113"/>
      <c r="CC578" s="113"/>
      <c r="CD578" s="113"/>
      <c r="CE578" s="113"/>
      <c r="CF578" s="113"/>
      <c r="CG578" s="113"/>
      <c r="CH578" s="140">
        <f>SI!BZ578</f>
        <v>0</v>
      </c>
      <c r="CI578" s="108"/>
      <c r="CJ578" s="108"/>
      <c r="CK578" s="108"/>
      <c r="CL578" s="108"/>
      <c r="CM578" s="108"/>
      <c r="CN578" s="108"/>
      <c r="CO578" s="108"/>
      <c r="CP578" s="108"/>
      <c r="CQ578" s="108"/>
      <c r="CR578" s="108"/>
      <c r="CS578" s="108"/>
      <c r="CT578" s="108"/>
      <c r="CU578" s="108"/>
      <c r="CV578" s="108"/>
      <c r="CW578" s="108"/>
      <c r="CX578" s="108"/>
      <c r="CY578" s="108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</row>
    <row r="579" spans="1:253" s="36" customFormat="1" hidden="1" x14ac:dyDescent="0.25">
      <c r="A579" s="33"/>
      <c r="B579" s="168"/>
      <c r="C579" s="168"/>
      <c r="D579" s="168"/>
      <c r="E579" s="168"/>
      <c r="F579" s="168"/>
      <c r="G579" s="168"/>
      <c r="H579" s="168"/>
      <c r="I579" s="168"/>
      <c r="J579" s="168"/>
      <c r="K579" s="168"/>
      <c r="L579" s="168"/>
      <c r="M579" s="168"/>
      <c r="N579" s="168"/>
      <c r="O579" s="168"/>
      <c r="P579" s="168"/>
      <c r="Q579" s="168"/>
      <c r="R579" s="168"/>
      <c r="S579" s="168"/>
      <c r="T579" s="168"/>
      <c r="U579" s="168"/>
      <c r="V579" s="168"/>
      <c r="W579" s="168"/>
      <c r="X579" s="168"/>
      <c r="Y579" s="168"/>
      <c r="Z579" s="168"/>
      <c r="AA579" s="168"/>
      <c r="AB579" s="168"/>
      <c r="AC579" s="168"/>
      <c r="AD579" s="168"/>
      <c r="AE579" s="168"/>
      <c r="AF579" s="168"/>
      <c r="AG579" s="168"/>
      <c r="AH579" s="168"/>
      <c r="AI579" s="63"/>
      <c r="AJ579" s="144" t="str">
        <f t="shared" si="65"/>
        <v>Riadok bude skrytý.</v>
      </c>
      <c r="AK579" s="145" t="s">
        <v>207</v>
      </c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65">
        <f t="shared" si="69"/>
        <v>1</v>
      </c>
      <c r="BF579" s="51">
        <f t="shared" si="70"/>
        <v>0</v>
      </c>
      <c r="BG579" s="51"/>
      <c r="BH579" s="51">
        <f t="shared" si="66"/>
        <v>1</v>
      </c>
      <c r="BI579" s="89">
        <f t="shared" si="71"/>
        <v>0</v>
      </c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108"/>
      <c r="BY579" s="108"/>
      <c r="BZ579" s="108"/>
      <c r="CA579" s="113">
        <f>SI!BY579</f>
        <v>180</v>
      </c>
      <c r="CB579" s="113"/>
      <c r="CC579" s="113"/>
      <c r="CD579" s="113"/>
      <c r="CE579" s="113"/>
      <c r="CF579" s="113"/>
      <c r="CG579" s="113"/>
      <c r="CH579" s="140">
        <f>SI!BZ579</f>
        <v>0</v>
      </c>
      <c r="CI579" s="108"/>
      <c r="CJ579" s="108"/>
      <c r="CK579" s="108"/>
      <c r="CL579" s="108"/>
      <c r="CM579" s="108"/>
      <c r="CN579" s="108"/>
      <c r="CO579" s="108"/>
      <c r="CP579" s="108"/>
      <c r="CQ579" s="108"/>
      <c r="CR579" s="108"/>
      <c r="CS579" s="108"/>
      <c r="CT579" s="108"/>
      <c r="CU579" s="108"/>
      <c r="CV579" s="108"/>
      <c r="CW579" s="108"/>
      <c r="CX579" s="108"/>
      <c r="CY579" s="108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</row>
    <row r="580" spans="1:253" s="36" customFormat="1" hidden="1" x14ac:dyDescent="0.25">
      <c r="A580" s="33"/>
      <c r="B580" s="168"/>
      <c r="C580" s="168"/>
      <c r="D580" s="168"/>
      <c r="E580" s="168"/>
      <c r="F580" s="168"/>
      <c r="G580" s="168"/>
      <c r="H580" s="168"/>
      <c r="I580" s="168"/>
      <c r="J580" s="168"/>
      <c r="K580" s="168"/>
      <c r="L580" s="168"/>
      <c r="M580" s="168"/>
      <c r="N580" s="168"/>
      <c r="O580" s="168"/>
      <c r="P580" s="168"/>
      <c r="Q580" s="168"/>
      <c r="R580" s="168"/>
      <c r="S580" s="168"/>
      <c r="T580" s="168"/>
      <c r="U580" s="168"/>
      <c r="V580" s="168"/>
      <c r="W580" s="168"/>
      <c r="X580" s="168"/>
      <c r="Y580" s="168"/>
      <c r="Z580" s="168"/>
      <c r="AA580" s="168"/>
      <c r="AB580" s="168"/>
      <c r="AC580" s="168"/>
      <c r="AD580" s="168"/>
      <c r="AE580" s="168"/>
      <c r="AF580" s="168"/>
      <c r="AG580" s="168"/>
      <c r="AH580" s="168"/>
      <c r="AI580" s="63"/>
      <c r="AJ580" s="144" t="str">
        <f t="shared" si="65"/>
        <v>Riadok bude skrytý.</v>
      </c>
      <c r="AK580" s="145" t="s">
        <v>207</v>
      </c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65">
        <f t="shared" si="69"/>
        <v>1</v>
      </c>
      <c r="BF580" s="51">
        <f t="shared" si="70"/>
        <v>0</v>
      </c>
      <c r="BG580" s="51"/>
      <c r="BH580" s="51">
        <f t="shared" si="66"/>
        <v>1</v>
      </c>
      <c r="BI580" s="89">
        <f t="shared" si="71"/>
        <v>0</v>
      </c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108"/>
      <c r="BY580" s="108"/>
      <c r="BZ580" s="108"/>
      <c r="CA580" s="113">
        <f>SI!BY580</f>
        <v>536</v>
      </c>
      <c r="CB580" s="113"/>
      <c r="CC580" s="113"/>
      <c r="CD580" s="113"/>
      <c r="CE580" s="113"/>
      <c r="CF580" s="113"/>
      <c r="CG580" s="113"/>
      <c r="CH580" s="140">
        <f>SI!BZ580</f>
        <v>0</v>
      </c>
      <c r="CI580" s="108"/>
      <c r="CJ580" s="108"/>
      <c r="CK580" s="108"/>
      <c r="CL580" s="108"/>
      <c r="CM580" s="108"/>
      <c r="CN580" s="108"/>
      <c r="CO580" s="108"/>
      <c r="CP580" s="108"/>
      <c r="CQ580" s="108"/>
      <c r="CR580" s="108"/>
      <c r="CS580" s="108"/>
      <c r="CT580" s="108"/>
      <c r="CU580" s="108"/>
      <c r="CV580" s="108"/>
      <c r="CW580" s="108"/>
      <c r="CX580" s="108"/>
      <c r="CY580" s="108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</row>
    <row r="581" spans="1:253" s="36" customFormat="1" hidden="1" x14ac:dyDescent="0.25">
      <c r="A581" s="33"/>
      <c r="B581" s="168"/>
      <c r="C581" s="168"/>
      <c r="D581" s="168"/>
      <c r="E581" s="168"/>
      <c r="F581" s="168"/>
      <c r="G581" s="168"/>
      <c r="H581" s="168"/>
      <c r="I581" s="168"/>
      <c r="J581" s="168"/>
      <c r="K581" s="168"/>
      <c r="L581" s="168"/>
      <c r="M581" s="168"/>
      <c r="N581" s="168"/>
      <c r="O581" s="168"/>
      <c r="P581" s="168"/>
      <c r="Q581" s="168"/>
      <c r="R581" s="168"/>
      <c r="S581" s="168"/>
      <c r="T581" s="168"/>
      <c r="U581" s="168"/>
      <c r="V581" s="168"/>
      <c r="W581" s="168"/>
      <c r="X581" s="168"/>
      <c r="Y581" s="168"/>
      <c r="Z581" s="168"/>
      <c r="AA581" s="168"/>
      <c r="AB581" s="168"/>
      <c r="AC581" s="168"/>
      <c r="AD581" s="168"/>
      <c r="AE581" s="168"/>
      <c r="AF581" s="168"/>
      <c r="AG581" s="168"/>
      <c r="AH581" s="168"/>
      <c r="AI581" s="63"/>
      <c r="AJ581" s="144" t="str">
        <f t="shared" si="65"/>
        <v>Riadok bude skrytý.</v>
      </c>
      <c r="AK581" s="145" t="s">
        <v>207</v>
      </c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65">
        <f t="shared" si="69"/>
        <v>1</v>
      </c>
      <c r="BF581" s="51">
        <f t="shared" si="70"/>
        <v>0</v>
      </c>
      <c r="BG581" s="51"/>
      <c r="BH581" s="51">
        <f t="shared" si="66"/>
        <v>1</v>
      </c>
      <c r="BI581" s="89">
        <f t="shared" si="71"/>
        <v>0</v>
      </c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108"/>
      <c r="BY581" s="108"/>
      <c r="BZ581" s="108"/>
      <c r="CA581" s="113">
        <f>SI!BY581</f>
        <v>114</v>
      </c>
      <c r="CB581" s="113"/>
      <c r="CC581" s="113"/>
      <c r="CD581" s="113"/>
      <c r="CE581" s="113"/>
      <c r="CF581" s="113"/>
      <c r="CG581" s="113"/>
      <c r="CH581" s="140">
        <f>SI!BZ581</f>
        <v>0</v>
      </c>
      <c r="CI581" s="108"/>
      <c r="CJ581" s="108"/>
      <c r="CK581" s="108"/>
      <c r="CL581" s="108"/>
      <c r="CM581" s="108"/>
      <c r="CN581" s="108"/>
      <c r="CO581" s="108"/>
      <c r="CP581" s="108"/>
      <c r="CQ581" s="108"/>
      <c r="CR581" s="108"/>
      <c r="CS581" s="108"/>
      <c r="CT581" s="108"/>
      <c r="CU581" s="108"/>
      <c r="CV581" s="108"/>
      <c r="CW581" s="108"/>
      <c r="CX581" s="108"/>
      <c r="CY581" s="108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</row>
    <row r="582" spans="1:253" s="36" customFormat="1" hidden="1" x14ac:dyDescent="0.25">
      <c r="A582" s="33"/>
      <c r="B582" s="168"/>
      <c r="C582" s="168"/>
      <c r="D582" s="168"/>
      <c r="E582" s="168"/>
      <c r="F582" s="168"/>
      <c r="G582" s="168"/>
      <c r="H582" s="168"/>
      <c r="I582" s="168"/>
      <c r="J582" s="168"/>
      <c r="K582" s="168"/>
      <c r="L582" s="168"/>
      <c r="M582" s="168"/>
      <c r="N582" s="168"/>
      <c r="O582" s="168"/>
      <c r="P582" s="168"/>
      <c r="Q582" s="168"/>
      <c r="R582" s="168"/>
      <c r="S582" s="168"/>
      <c r="T582" s="168"/>
      <c r="U582" s="168"/>
      <c r="V582" s="168"/>
      <c r="W582" s="168"/>
      <c r="X582" s="168"/>
      <c r="Y582" s="168"/>
      <c r="Z582" s="168"/>
      <c r="AA582" s="168"/>
      <c r="AB582" s="168"/>
      <c r="AC582" s="168"/>
      <c r="AD582" s="168"/>
      <c r="AE582" s="168"/>
      <c r="AF582" s="168"/>
      <c r="AG582" s="168"/>
      <c r="AH582" s="168"/>
      <c r="AI582" s="63"/>
      <c r="AJ582" s="144" t="str">
        <f t="shared" si="65"/>
        <v>Riadok bude skrytý.</v>
      </c>
      <c r="AK582" s="145" t="s">
        <v>207</v>
      </c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65">
        <f t="shared" si="69"/>
        <v>1</v>
      </c>
      <c r="BF582" s="51">
        <f t="shared" si="70"/>
        <v>0</v>
      </c>
      <c r="BG582" s="51"/>
      <c r="BH582" s="51">
        <f t="shared" si="66"/>
        <v>1</v>
      </c>
      <c r="BI582" s="89">
        <f t="shared" si="71"/>
        <v>0</v>
      </c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108"/>
      <c r="BY582" s="108"/>
      <c r="BZ582" s="108"/>
      <c r="CA582" s="113">
        <f>SI!BY582</f>
        <v>163</v>
      </c>
      <c r="CB582" s="113"/>
      <c r="CC582" s="113"/>
      <c r="CD582" s="113"/>
      <c r="CE582" s="113"/>
      <c r="CF582" s="113"/>
      <c r="CG582" s="113"/>
      <c r="CH582" s="140">
        <f>SI!BZ582</f>
        <v>0</v>
      </c>
      <c r="CI582" s="108"/>
      <c r="CJ582" s="108"/>
      <c r="CK582" s="108"/>
      <c r="CL582" s="108"/>
      <c r="CM582" s="108"/>
      <c r="CN582" s="108"/>
      <c r="CO582" s="108"/>
      <c r="CP582" s="108"/>
      <c r="CQ582" s="108"/>
      <c r="CR582" s="108"/>
      <c r="CS582" s="108"/>
      <c r="CT582" s="108"/>
      <c r="CU582" s="108"/>
      <c r="CV582" s="108"/>
      <c r="CW582" s="108"/>
      <c r="CX582" s="108"/>
      <c r="CY582" s="108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</row>
    <row r="583" spans="1:253" s="36" customFormat="1" hidden="1" x14ac:dyDescent="0.25">
      <c r="A583" s="33"/>
      <c r="B583" s="168"/>
      <c r="C583" s="168"/>
      <c r="D583" s="168"/>
      <c r="E583" s="168"/>
      <c r="F583" s="168"/>
      <c r="G583" s="168"/>
      <c r="H583" s="168"/>
      <c r="I583" s="168"/>
      <c r="J583" s="168"/>
      <c r="K583" s="168"/>
      <c r="L583" s="168"/>
      <c r="M583" s="168"/>
      <c r="N583" s="168"/>
      <c r="O583" s="168"/>
      <c r="P583" s="168"/>
      <c r="Q583" s="168"/>
      <c r="R583" s="168"/>
      <c r="S583" s="168"/>
      <c r="T583" s="168"/>
      <c r="U583" s="168"/>
      <c r="V583" s="168"/>
      <c r="W583" s="168"/>
      <c r="X583" s="168"/>
      <c r="Y583" s="168"/>
      <c r="Z583" s="168"/>
      <c r="AA583" s="168"/>
      <c r="AB583" s="168"/>
      <c r="AC583" s="168"/>
      <c r="AD583" s="168"/>
      <c r="AE583" s="168"/>
      <c r="AF583" s="168"/>
      <c r="AG583" s="168"/>
      <c r="AH583" s="168"/>
      <c r="AI583" s="63"/>
      <c r="AJ583" s="144" t="str">
        <f t="shared" si="65"/>
        <v>Riadok bude skrytý.</v>
      </c>
      <c r="AK583" s="145" t="s">
        <v>207</v>
      </c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65">
        <f t="shared" si="69"/>
        <v>1</v>
      </c>
      <c r="BF583" s="51">
        <f t="shared" si="70"/>
        <v>0</v>
      </c>
      <c r="BG583" s="51"/>
      <c r="BH583" s="51">
        <f t="shared" si="66"/>
        <v>1</v>
      </c>
      <c r="BI583" s="89">
        <f t="shared" si="71"/>
        <v>0</v>
      </c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108"/>
      <c r="BY583" s="108"/>
      <c r="BZ583" s="108"/>
      <c r="CA583" s="113">
        <f>SI!BY583</f>
        <v>154</v>
      </c>
      <c r="CB583" s="113"/>
      <c r="CC583" s="113"/>
      <c r="CD583" s="113"/>
      <c r="CE583" s="113"/>
      <c r="CF583" s="113"/>
      <c r="CG583" s="113"/>
      <c r="CH583" s="140">
        <f>SI!BZ583</f>
        <v>0</v>
      </c>
      <c r="CI583" s="108"/>
      <c r="CJ583" s="108"/>
      <c r="CK583" s="108"/>
      <c r="CL583" s="108"/>
      <c r="CM583" s="108"/>
      <c r="CN583" s="108"/>
      <c r="CO583" s="108"/>
      <c r="CP583" s="108"/>
      <c r="CQ583" s="108"/>
      <c r="CR583" s="108"/>
      <c r="CS583" s="108"/>
      <c r="CT583" s="108"/>
      <c r="CU583" s="108"/>
      <c r="CV583" s="108"/>
      <c r="CW583" s="108"/>
      <c r="CX583" s="108"/>
      <c r="CY583" s="108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</row>
    <row r="584" spans="1:253" s="36" customFormat="1" hidden="1" x14ac:dyDescent="0.25">
      <c r="A584" s="33"/>
      <c r="B584" s="168"/>
      <c r="C584" s="168"/>
      <c r="D584" s="168"/>
      <c r="E584" s="168"/>
      <c r="F584" s="168"/>
      <c r="G584" s="168"/>
      <c r="H584" s="168"/>
      <c r="I584" s="168"/>
      <c r="J584" s="168"/>
      <c r="K584" s="168"/>
      <c r="L584" s="168"/>
      <c r="M584" s="168"/>
      <c r="N584" s="168"/>
      <c r="O584" s="168"/>
      <c r="P584" s="168"/>
      <c r="Q584" s="168"/>
      <c r="R584" s="168"/>
      <c r="S584" s="168"/>
      <c r="T584" s="168"/>
      <c r="U584" s="168"/>
      <c r="V584" s="168"/>
      <c r="W584" s="168"/>
      <c r="X584" s="168"/>
      <c r="Y584" s="168"/>
      <c r="Z584" s="168"/>
      <c r="AA584" s="168"/>
      <c r="AB584" s="168"/>
      <c r="AC584" s="168"/>
      <c r="AD584" s="168"/>
      <c r="AE584" s="168"/>
      <c r="AF584" s="168"/>
      <c r="AG584" s="168"/>
      <c r="AH584" s="168"/>
      <c r="AI584" s="63"/>
      <c r="AJ584" s="144" t="str">
        <f t="shared" si="65"/>
        <v>Riadok bude skrytý.</v>
      </c>
      <c r="AK584" s="145" t="s">
        <v>207</v>
      </c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65">
        <f t="shared" si="69"/>
        <v>1</v>
      </c>
      <c r="BF584" s="51">
        <f t="shared" si="70"/>
        <v>0</v>
      </c>
      <c r="BG584" s="51"/>
      <c r="BH584" s="51">
        <f t="shared" si="66"/>
        <v>1</v>
      </c>
      <c r="BI584" s="89">
        <f t="shared" si="71"/>
        <v>0</v>
      </c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108"/>
      <c r="BY584" s="108"/>
      <c r="BZ584" s="108"/>
      <c r="CA584" s="113">
        <f>SI!BY584</f>
        <v>122</v>
      </c>
      <c r="CB584" s="113"/>
      <c r="CC584" s="113"/>
      <c r="CD584" s="113"/>
      <c r="CE584" s="113"/>
      <c r="CF584" s="113"/>
      <c r="CG584" s="113"/>
      <c r="CH584" s="140">
        <f>SI!BZ584</f>
        <v>0</v>
      </c>
      <c r="CI584" s="108"/>
      <c r="CJ584" s="108"/>
      <c r="CK584" s="108"/>
      <c r="CL584" s="108"/>
      <c r="CM584" s="108"/>
      <c r="CN584" s="108"/>
      <c r="CO584" s="108"/>
      <c r="CP584" s="108"/>
      <c r="CQ584" s="108"/>
      <c r="CR584" s="108"/>
      <c r="CS584" s="108"/>
      <c r="CT584" s="108"/>
      <c r="CU584" s="108"/>
      <c r="CV584" s="108"/>
      <c r="CW584" s="108"/>
      <c r="CX584" s="108"/>
      <c r="CY584" s="108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</row>
    <row r="585" spans="1:253" s="36" customFormat="1" hidden="1" x14ac:dyDescent="0.25">
      <c r="A585" s="33"/>
      <c r="B585" s="168"/>
      <c r="C585" s="168"/>
      <c r="D585" s="168"/>
      <c r="E585" s="168"/>
      <c r="F585" s="168"/>
      <c r="G585" s="168"/>
      <c r="H585" s="168"/>
      <c r="I585" s="168"/>
      <c r="J585" s="168"/>
      <c r="K585" s="168"/>
      <c r="L585" s="168"/>
      <c r="M585" s="168"/>
      <c r="N585" s="168"/>
      <c r="O585" s="168"/>
      <c r="P585" s="168"/>
      <c r="Q585" s="168"/>
      <c r="R585" s="168"/>
      <c r="S585" s="168"/>
      <c r="T585" s="168"/>
      <c r="U585" s="168"/>
      <c r="V585" s="168"/>
      <c r="W585" s="168"/>
      <c r="X585" s="168"/>
      <c r="Y585" s="168"/>
      <c r="Z585" s="168"/>
      <c r="AA585" s="168"/>
      <c r="AB585" s="168"/>
      <c r="AC585" s="168"/>
      <c r="AD585" s="168"/>
      <c r="AE585" s="168"/>
      <c r="AF585" s="168"/>
      <c r="AG585" s="168"/>
      <c r="AH585" s="168"/>
      <c r="AI585" s="63"/>
      <c r="AJ585" s="144" t="str">
        <f t="shared" ref="AJ585:AJ641" si="72">+IF(BI585=0,"Riadok bude skrytý.","Riadok bude vidieť.")</f>
        <v>Riadok bude skrytý.</v>
      </c>
      <c r="AK585" s="145" t="s">
        <v>207</v>
      </c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65">
        <f t="shared" si="69"/>
        <v>1</v>
      </c>
      <c r="BF585" s="51">
        <f t="shared" si="70"/>
        <v>0</v>
      </c>
      <c r="BG585" s="51"/>
      <c r="BH585" s="51">
        <f t="shared" ref="BH585:BH641" si="73">IF(AK585="",1,IF(AK585="Chcem skryť riadok.",0,1))</f>
        <v>1</v>
      </c>
      <c r="BI585" s="89">
        <f t="shared" si="71"/>
        <v>0</v>
      </c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108"/>
      <c r="BY585" s="108"/>
      <c r="BZ585" s="108"/>
      <c r="CA585" s="113">
        <f>SI!BY585</f>
        <v>152</v>
      </c>
      <c r="CB585" s="113"/>
      <c r="CC585" s="113"/>
      <c r="CD585" s="113"/>
      <c r="CE585" s="113"/>
      <c r="CF585" s="113"/>
      <c r="CG585" s="113"/>
      <c r="CH585" s="140">
        <f>SI!BZ585</f>
        <v>0</v>
      </c>
      <c r="CI585" s="108"/>
      <c r="CJ585" s="108"/>
      <c r="CK585" s="108"/>
      <c r="CL585" s="108"/>
      <c r="CM585" s="108"/>
      <c r="CN585" s="108"/>
      <c r="CO585" s="108"/>
      <c r="CP585" s="108"/>
      <c r="CQ585" s="108"/>
      <c r="CR585" s="108"/>
      <c r="CS585" s="108"/>
      <c r="CT585" s="108"/>
      <c r="CU585" s="108"/>
      <c r="CV585" s="108"/>
      <c r="CW585" s="108"/>
      <c r="CX585" s="108"/>
      <c r="CY585" s="108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</row>
    <row r="586" spans="1:253" s="36" customFormat="1" hidden="1" x14ac:dyDescent="0.25">
      <c r="A586" s="33"/>
      <c r="B586" s="168"/>
      <c r="C586" s="168"/>
      <c r="D586" s="168"/>
      <c r="E586" s="168"/>
      <c r="F586" s="168"/>
      <c r="G586" s="168"/>
      <c r="H586" s="168"/>
      <c r="I586" s="168"/>
      <c r="J586" s="168"/>
      <c r="K586" s="168"/>
      <c r="L586" s="168"/>
      <c r="M586" s="168"/>
      <c r="N586" s="168"/>
      <c r="O586" s="168"/>
      <c r="P586" s="168"/>
      <c r="Q586" s="168"/>
      <c r="R586" s="168"/>
      <c r="S586" s="168"/>
      <c r="T586" s="168"/>
      <c r="U586" s="168"/>
      <c r="V586" s="168"/>
      <c r="W586" s="168"/>
      <c r="X586" s="168"/>
      <c r="Y586" s="168"/>
      <c r="Z586" s="168"/>
      <c r="AA586" s="168"/>
      <c r="AB586" s="168"/>
      <c r="AC586" s="168"/>
      <c r="AD586" s="168"/>
      <c r="AE586" s="168"/>
      <c r="AF586" s="168"/>
      <c r="AG586" s="168"/>
      <c r="AH586" s="168"/>
      <c r="AI586" s="63"/>
      <c r="AJ586" s="144" t="str">
        <f t="shared" si="72"/>
        <v>Riadok bude skrytý.</v>
      </c>
      <c r="AK586" s="145" t="s">
        <v>207</v>
      </c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65">
        <f t="shared" si="69"/>
        <v>1</v>
      </c>
      <c r="BF586" s="51">
        <f t="shared" si="70"/>
        <v>0</v>
      </c>
      <c r="BG586" s="51"/>
      <c r="BH586" s="51">
        <f t="shared" si="73"/>
        <v>1</v>
      </c>
      <c r="BI586" s="89">
        <f t="shared" si="71"/>
        <v>0</v>
      </c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108"/>
      <c r="BY586" s="108"/>
      <c r="BZ586" s="108"/>
      <c r="CA586" s="113">
        <f>SI!BY586</f>
        <v>167</v>
      </c>
      <c r="CB586" s="113"/>
      <c r="CC586" s="113"/>
      <c r="CD586" s="113"/>
      <c r="CE586" s="113"/>
      <c r="CF586" s="113"/>
      <c r="CG586" s="113"/>
      <c r="CH586" s="140">
        <f>SI!BZ586</f>
        <v>0</v>
      </c>
      <c r="CI586" s="108"/>
      <c r="CJ586" s="108"/>
      <c r="CK586" s="108"/>
      <c r="CL586" s="108"/>
      <c r="CM586" s="108"/>
      <c r="CN586" s="108"/>
      <c r="CO586" s="108"/>
      <c r="CP586" s="108"/>
      <c r="CQ586" s="108"/>
      <c r="CR586" s="108"/>
      <c r="CS586" s="108"/>
      <c r="CT586" s="108"/>
      <c r="CU586" s="108"/>
      <c r="CV586" s="108"/>
      <c r="CW586" s="108"/>
      <c r="CX586" s="108"/>
      <c r="CY586" s="108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</row>
    <row r="587" spans="1:253" s="36" customFormat="1" hidden="1" x14ac:dyDescent="0.25">
      <c r="A587" s="33"/>
      <c r="B587" s="168"/>
      <c r="C587" s="168"/>
      <c r="D587" s="168"/>
      <c r="E587" s="168"/>
      <c r="F587" s="168"/>
      <c r="G587" s="168"/>
      <c r="H587" s="168"/>
      <c r="I587" s="168"/>
      <c r="J587" s="168"/>
      <c r="K587" s="168"/>
      <c r="L587" s="168"/>
      <c r="M587" s="168"/>
      <c r="N587" s="168"/>
      <c r="O587" s="168"/>
      <c r="P587" s="168"/>
      <c r="Q587" s="168"/>
      <c r="R587" s="168"/>
      <c r="S587" s="168"/>
      <c r="T587" s="168"/>
      <c r="U587" s="168"/>
      <c r="V587" s="168"/>
      <c r="W587" s="168"/>
      <c r="X587" s="168"/>
      <c r="Y587" s="168"/>
      <c r="Z587" s="168"/>
      <c r="AA587" s="168"/>
      <c r="AB587" s="168"/>
      <c r="AC587" s="168"/>
      <c r="AD587" s="168"/>
      <c r="AE587" s="168"/>
      <c r="AF587" s="168"/>
      <c r="AG587" s="168"/>
      <c r="AH587" s="168"/>
      <c r="AI587" s="63"/>
      <c r="AJ587" s="144" t="str">
        <f t="shared" si="72"/>
        <v>Riadok bude skrytý.</v>
      </c>
      <c r="AK587" s="145" t="s">
        <v>207</v>
      </c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65">
        <f t="shared" si="69"/>
        <v>1</v>
      </c>
      <c r="BF587" s="51">
        <f t="shared" si="70"/>
        <v>0</v>
      </c>
      <c r="BG587" s="51"/>
      <c r="BH587" s="51">
        <f t="shared" si="73"/>
        <v>1</v>
      </c>
      <c r="BI587" s="89">
        <f t="shared" si="71"/>
        <v>0</v>
      </c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108"/>
      <c r="BY587" s="108"/>
      <c r="BZ587" s="108"/>
      <c r="CA587" s="113">
        <f>SI!BY587</f>
        <v>203</v>
      </c>
      <c r="CB587" s="113"/>
      <c r="CC587" s="113"/>
      <c r="CD587" s="113"/>
      <c r="CE587" s="113"/>
      <c r="CF587" s="113"/>
      <c r="CG587" s="113"/>
      <c r="CH587" s="140">
        <f>SI!BZ587</f>
        <v>0</v>
      </c>
      <c r="CI587" s="108"/>
      <c r="CJ587" s="108"/>
      <c r="CK587" s="108"/>
      <c r="CL587" s="108"/>
      <c r="CM587" s="108"/>
      <c r="CN587" s="108"/>
      <c r="CO587" s="108"/>
      <c r="CP587" s="108"/>
      <c r="CQ587" s="108"/>
      <c r="CR587" s="108"/>
      <c r="CS587" s="108"/>
      <c r="CT587" s="108"/>
      <c r="CU587" s="108"/>
      <c r="CV587" s="108"/>
      <c r="CW587" s="108"/>
      <c r="CX587" s="108"/>
      <c r="CY587" s="108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</row>
    <row r="588" spans="1:253" s="36" customFormat="1" hidden="1" x14ac:dyDescent="0.25">
      <c r="A588" s="33"/>
      <c r="B588" s="168"/>
      <c r="C588" s="168"/>
      <c r="D588" s="168"/>
      <c r="E588" s="168"/>
      <c r="F588" s="168"/>
      <c r="G588" s="168"/>
      <c r="H588" s="168"/>
      <c r="I588" s="168"/>
      <c r="J588" s="168"/>
      <c r="K588" s="168"/>
      <c r="L588" s="168"/>
      <c r="M588" s="168"/>
      <c r="N588" s="168"/>
      <c r="O588" s="168"/>
      <c r="P588" s="168"/>
      <c r="Q588" s="168"/>
      <c r="R588" s="168"/>
      <c r="S588" s="168"/>
      <c r="T588" s="168"/>
      <c r="U588" s="168"/>
      <c r="V588" s="168"/>
      <c r="W588" s="168"/>
      <c r="X588" s="168"/>
      <c r="Y588" s="168"/>
      <c r="Z588" s="168"/>
      <c r="AA588" s="168"/>
      <c r="AB588" s="168"/>
      <c r="AC588" s="168"/>
      <c r="AD588" s="168"/>
      <c r="AE588" s="168"/>
      <c r="AF588" s="168"/>
      <c r="AG588" s="168"/>
      <c r="AH588" s="168"/>
      <c r="AI588" s="63"/>
      <c r="AJ588" s="144" t="str">
        <f t="shared" si="72"/>
        <v>Riadok bude skrytý.</v>
      </c>
      <c r="AK588" s="145" t="s">
        <v>207</v>
      </c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65">
        <f t="shared" si="69"/>
        <v>1</v>
      </c>
      <c r="BF588" s="51">
        <f t="shared" si="70"/>
        <v>0</v>
      </c>
      <c r="BG588" s="51"/>
      <c r="BH588" s="51">
        <f t="shared" si="73"/>
        <v>1</v>
      </c>
      <c r="BI588" s="89">
        <f t="shared" si="71"/>
        <v>0</v>
      </c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108"/>
      <c r="BY588" s="108"/>
      <c r="BZ588" s="108"/>
      <c r="CA588" s="113">
        <f>SI!BY588</f>
        <v>114</v>
      </c>
      <c r="CB588" s="113"/>
      <c r="CC588" s="113"/>
      <c r="CD588" s="113"/>
      <c r="CE588" s="113"/>
      <c r="CF588" s="113"/>
      <c r="CG588" s="113"/>
      <c r="CH588" s="140">
        <f>SI!BZ588</f>
        <v>0</v>
      </c>
      <c r="CI588" s="108"/>
      <c r="CJ588" s="108"/>
      <c r="CK588" s="108"/>
      <c r="CL588" s="108"/>
      <c r="CM588" s="108"/>
      <c r="CN588" s="108"/>
      <c r="CO588" s="108"/>
      <c r="CP588" s="108"/>
      <c r="CQ588" s="108"/>
      <c r="CR588" s="108"/>
      <c r="CS588" s="108"/>
      <c r="CT588" s="108"/>
      <c r="CU588" s="108"/>
      <c r="CV588" s="108"/>
      <c r="CW588" s="108"/>
      <c r="CX588" s="108"/>
      <c r="CY588" s="108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</row>
    <row r="589" spans="1:253" s="36" customFormat="1" hidden="1" x14ac:dyDescent="0.25">
      <c r="A589" s="33"/>
      <c r="B589" s="168"/>
      <c r="C589" s="168"/>
      <c r="D589" s="168"/>
      <c r="E589" s="168"/>
      <c r="F589" s="168"/>
      <c r="G589" s="168"/>
      <c r="H589" s="168"/>
      <c r="I589" s="168"/>
      <c r="J589" s="168"/>
      <c r="K589" s="168"/>
      <c r="L589" s="168"/>
      <c r="M589" s="168"/>
      <c r="N589" s="168"/>
      <c r="O589" s="168"/>
      <c r="P589" s="168"/>
      <c r="Q589" s="168"/>
      <c r="R589" s="168"/>
      <c r="S589" s="168"/>
      <c r="T589" s="168"/>
      <c r="U589" s="168"/>
      <c r="V589" s="168"/>
      <c r="W589" s="168"/>
      <c r="X589" s="168"/>
      <c r="Y589" s="168"/>
      <c r="Z589" s="168"/>
      <c r="AA589" s="168"/>
      <c r="AB589" s="168"/>
      <c r="AC589" s="168"/>
      <c r="AD589" s="168"/>
      <c r="AE589" s="168"/>
      <c r="AF589" s="168"/>
      <c r="AG589" s="168"/>
      <c r="AH589" s="168"/>
      <c r="AI589" s="63"/>
      <c r="AJ589" s="144" t="str">
        <f t="shared" si="72"/>
        <v>Riadok bude skrytý.</v>
      </c>
      <c r="AK589" s="145" t="s">
        <v>207</v>
      </c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65">
        <f t="shared" si="69"/>
        <v>1</v>
      </c>
      <c r="BF589" s="51">
        <f t="shared" si="70"/>
        <v>0</v>
      </c>
      <c r="BG589" s="51"/>
      <c r="BH589" s="51">
        <f t="shared" si="73"/>
        <v>1</v>
      </c>
      <c r="BI589" s="89">
        <f t="shared" si="71"/>
        <v>0</v>
      </c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108"/>
      <c r="BY589" s="108"/>
      <c r="BZ589" s="108"/>
      <c r="CA589" s="113">
        <f>SI!BY589</f>
        <v>153</v>
      </c>
      <c r="CB589" s="113"/>
      <c r="CC589" s="113"/>
      <c r="CD589" s="113"/>
      <c r="CE589" s="113"/>
      <c r="CF589" s="113"/>
      <c r="CG589" s="113"/>
      <c r="CH589" s="140">
        <f>SI!BZ589</f>
        <v>0</v>
      </c>
      <c r="CI589" s="108"/>
      <c r="CJ589" s="108"/>
      <c r="CK589" s="108"/>
      <c r="CL589" s="108"/>
      <c r="CM589" s="108"/>
      <c r="CN589" s="108"/>
      <c r="CO589" s="108"/>
      <c r="CP589" s="108"/>
      <c r="CQ589" s="108"/>
      <c r="CR589" s="108"/>
      <c r="CS589" s="108"/>
      <c r="CT589" s="108"/>
      <c r="CU589" s="108"/>
      <c r="CV589" s="108"/>
      <c r="CW589" s="108"/>
      <c r="CX589" s="108"/>
      <c r="CY589" s="108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</row>
    <row r="590" spans="1:253" s="36" customFormat="1" hidden="1" x14ac:dyDescent="0.25">
      <c r="A590" s="33"/>
      <c r="B590" s="168"/>
      <c r="C590" s="168"/>
      <c r="D590" s="168"/>
      <c r="E590" s="168"/>
      <c r="F590" s="168"/>
      <c r="G590" s="168"/>
      <c r="H590" s="168"/>
      <c r="I590" s="168"/>
      <c r="J590" s="168"/>
      <c r="K590" s="168"/>
      <c r="L590" s="168"/>
      <c r="M590" s="168"/>
      <c r="N590" s="168"/>
      <c r="O590" s="168"/>
      <c r="P590" s="168"/>
      <c r="Q590" s="168"/>
      <c r="R590" s="168"/>
      <c r="S590" s="168"/>
      <c r="T590" s="168"/>
      <c r="U590" s="168"/>
      <c r="V590" s="168"/>
      <c r="W590" s="168"/>
      <c r="X590" s="168"/>
      <c r="Y590" s="168"/>
      <c r="Z590" s="168"/>
      <c r="AA590" s="168"/>
      <c r="AB590" s="168"/>
      <c r="AC590" s="168"/>
      <c r="AD590" s="168"/>
      <c r="AE590" s="168"/>
      <c r="AF590" s="168"/>
      <c r="AG590" s="168"/>
      <c r="AH590" s="168"/>
      <c r="AI590" s="63"/>
      <c r="AJ590" s="144" t="str">
        <f t="shared" si="72"/>
        <v>Riadok bude skrytý.</v>
      </c>
      <c r="AK590" s="145" t="s">
        <v>207</v>
      </c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65">
        <f t="shared" si="69"/>
        <v>1</v>
      </c>
      <c r="BF590" s="51">
        <f t="shared" si="70"/>
        <v>0</v>
      </c>
      <c r="BG590" s="51"/>
      <c r="BH590" s="51">
        <f t="shared" si="73"/>
        <v>1</v>
      </c>
      <c r="BI590" s="89">
        <f t="shared" si="71"/>
        <v>0</v>
      </c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108"/>
      <c r="BY590" s="108"/>
      <c r="BZ590" s="108"/>
      <c r="CA590" s="113">
        <f>SI!BY590</f>
        <v>129</v>
      </c>
      <c r="CB590" s="113"/>
      <c r="CC590" s="113"/>
      <c r="CD590" s="113"/>
      <c r="CE590" s="113"/>
      <c r="CF590" s="113"/>
      <c r="CG590" s="113"/>
      <c r="CH590" s="140">
        <f>SI!BZ590</f>
        <v>0</v>
      </c>
      <c r="CI590" s="108"/>
      <c r="CJ590" s="108"/>
      <c r="CK590" s="108"/>
      <c r="CL590" s="108"/>
      <c r="CM590" s="108"/>
      <c r="CN590" s="108"/>
      <c r="CO590" s="108"/>
      <c r="CP590" s="108"/>
      <c r="CQ590" s="108"/>
      <c r="CR590" s="108"/>
      <c r="CS590" s="108"/>
      <c r="CT590" s="108"/>
      <c r="CU590" s="108"/>
      <c r="CV590" s="108"/>
      <c r="CW590" s="108"/>
      <c r="CX590" s="108"/>
      <c r="CY590" s="108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</row>
    <row r="591" spans="1:253" s="24" customFormat="1" x14ac:dyDescent="0.25">
      <c r="A591" s="33"/>
      <c r="B591" s="28"/>
      <c r="C591" s="73"/>
      <c r="D591" s="74"/>
      <c r="E591" s="74"/>
      <c r="F591" s="74"/>
      <c r="Q591" s="73"/>
      <c r="R591" s="74"/>
      <c r="S591" s="74"/>
      <c r="T591" s="74"/>
      <c r="V591" s="73"/>
      <c r="W591" s="74"/>
      <c r="X591" s="74"/>
      <c r="Y591" s="74"/>
      <c r="AI591" s="75"/>
      <c r="AJ591" s="144" t="str">
        <f t="shared" si="72"/>
        <v>Riadok bude vidieť.</v>
      </c>
      <c r="AK591" s="145" t="s">
        <v>207</v>
      </c>
      <c r="BE591" s="65">
        <f t="shared" si="69"/>
        <v>1</v>
      </c>
      <c r="BF591" s="51">
        <f>+IF(B590="",0,1)</f>
        <v>0</v>
      </c>
      <c r="BG591" s="51"/>
      <c r="BH591" s="51">
        <f t="shared" si="73"/>
        <v>1</v>
      </c>
      <c r="BI591" s="51">
        <f t="shared" si="68"/>
        <v>1</v>
      </c>
      <c r="BX591" s="108"/>
      <c r="BY591" s="108"/>
      <c r="BZ591" s="108"/>
      <c r="CA591" s="113">
        <f>SI!BY591</f>
        <v>125</v>
      </c>
      <c r="CB591" s="113"/>
      <c r="CC591" s="113"/>
      <c r="CD591" s="113"/>
      <c r="CE591" s="113"/>
      <c r="CF591" s="113"/>
      <c r="CG591" s="113"/>
      <c r="CH591" s="140">
        <f>SI!BZ591</f>
        <v>0</v>
      </c>
      <c r="CI591" s="108"/>
      <c r="CJ591" s="108"/>
      <c r="CK591" s="108"/>
      <c r="CL591" s="108"/>
      <c r="CM591" s="108"/>
      <c r="CN591" s="108"/>
      <c r="CO591" s="108"/>
      <c r="CP591" s="108"/>
      <c r="CQ591" s="108"/>
      <c r="CR591" s="108"/>
      <c r="CS591" s="108"/>
      <c r="CT591" s="108"/>
      <c r="CU591" s="108"/>
      <c r="CV591" s="108"/>
      <c r="CW591" s="108"/>
      <c r="CX591" s="108"/>
      <c r="CY591" s="108"/>
    </row>
    <row r="592" spans="1:253" s="38" customFormat="1" x14ac:dyDescent="0.25">
      <c r="A592" s="33"/>
      <c r="B592" s="28" t="str">
        <f>+IF(H569="eviduje","Prehľad pohybu dlhodobého nehmotného majetku je uvedený v nasledujúcich tabuľkách:","")</f>
        <v>Prehľad pohybu dlhodobého nehmotného majetku je uvedený v nasledujúcich tabuľkách:</v>
      </c>
      <c r="C592" s="73"/>
      <c r="D592" s="74"/>
      <c r="E592" s="74"/>
      <c r="F592" s="7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73"/>
      <c r="R592" s="74"/>
      <c r="S592" s="74"/>
      <c r="T592" s="74"/>
      <c r="U592" s="24"/>
      <c r="V592" s="73"/>
      <c r="W592" s="74"/>
      <c r="X592" s="74"/>
      <c r="Y592" s="74"/>
      <c r="Z592" s="24"/>
      <c r="AA592" s="24"/>
      <c r="AB592" s="24"/>
      <c r="AC592" s="24"/>
      <c r="AD592" s="24"/>
      <c r="AE592" s="24"/>
      <c r="AF592" s="24"/>
      <c r="AG592" s="24"/>
      <c r="AH592" s="24"/>
      <c r="AI592" s="62" t="s">
        <v>168</v>
      </c>
      <c r="AJ592" s="144" t="str">
        <f t="shared" si="72"/>
        <v>Riadok bude vidieť.</v>
      </c>
      <c r="AK592" s="145" t="s">
        <v>207</v>
      </c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65">
        <f t="shared" si="69"/>
        <v>1</v>
      </c>
      <c r="BF592" s="51"/>
      <c r="BG592" s="51"/>
      <c r="BH592" s="51">
        <f t="shared" si="73"/>
        <v>1</v>
      </c>
      <c r="BI592" s="51">
        <f t="shared" si="68"/>
        <v>1</v>
      </c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108"/>
      <c r="BY592" s="108"/>
      <c r="BZ592" s="108"/>
      <c r="CA592" s="113">
        <f>SI!BY592</f>
        <v>834</v>
      </c>
      <c r="CB592" s="113"/>
      <c r="CC592" s="113"/>
      <c r="CD592" s="113"/>
      <c r="CE592" s="113"/>
      <c r="CF592" s="113"/>
      <c r="CG592" s="113"/>
      <c r="CH592" s="140">
        <f>SI!BZ592</f>
        <v>0</v>
      </c>
      <c r="CI592" s="108"/>
      <c r="CJ592" s="108"/>
      <c r="CK592" s="108"/>
      <c r="CL592" s="108"/>
      <c r="CM592" s="108"/>
      <c r="CN592" s="108"/>
      <c r="CO592" s="108"/>
      <c r="CP592" s="108"/>
      <c r="CQ592" s="108"/>
      <c r="CR592" s="108"/>
      <c r="CS592" s="108"/>
      <c r="CT592" s="108"/>
      <c r="CU592" s="108"/>
      <c r="CV592" s="108"/>
      <c r="CW592" s="108"/>
      <c r="CX592" s="108"/>
      <c r="CY592" s="108"/>
      <c r="CZ592" s="24"/>
      <c r="DA592" s="24"/>
      <c r="DB592" s="24"/>
      <c r="DC592" s="24"/>
      <c r="DD592" s="24"/>
      <c r="DE592" s="24"/>
      <c r="DF592" s="24"/>
      <c r="DG592" s="24"/>
      <c r="DH592" s="24"/>
      <c r="DI592" s="24"/>
      <c r="DJ592" s="24"/>
      <c r="DK592" s="24"/>
      <c r="DL592" s="24"/>
      <c r="DM592" s="24"/>
      <c r="DN592" s="24"/>
      <c r="DO592" s="24"/>
      <c r="DP592" s="24"/>
      <c r="DQ592" s="24"/>
      <c r="DR592" s="24"/>
      <c r="DS592" s="24"/>
      <c r="DT592" s="24"/>
      <c r="DU592" s="24"/>
      <c r="DV592" s="24"/>
      <c r="DW592" s="24"/>
      <c r="DX592" s="24"/>
      <c r="DY592" s="24"/>
      <c r="DZ592" s="24"/>
      <c r="EA592" s="24"/>
      <c r="EB592" s="24"/>
      <c r="EC592" s="24"/>
      <c r="ED592" s="24"/>
      <c r="EE592" s="24"/>
      <c r="EF592" s="24"/>
      <c r="EG592" s="24"/>
      <c r="EH592" s="24"/>
      <c r="EI592" s="24"/>
      <c r="EJ592" s="24"/>
      <c r="EK592" s="24"/>
      <c r="EL592" s="24"/>
      <c r="EM592" s="24"/>
      <c r="EN592" s="24"/>
      <c r="EO592" s="24"/>
      <c r="EP592" s="24"/>
      <c r="EQ592" s="24"/>
      <c r="ER592" s="24"/>
      <c r="ES592" s="24"/>
      <c r="ET592" s="24"/>
      <c r="EU592" s="24"/>
      <c r="EV592" s="24"/>
      <c r="EW592" s="24"/>
      <c r="EX592" s="24"/>
      <c r="EY592" s="24"/>
      <c r="EZ592" s="24"/>
      <c r="FA592" s="24"/>
      <c r="FB592" s="24"/>
      <c r="FC592" s="24"/>
      <c r="FD592" s="24"/>
      <c r="FE592" s="24"/>
      <c r="FF592" s="24"/>
      <c r="FG592" s="24"/>
      <c r="FH592" s="24"/>
      <c r="FI592" s="24"/>
      <c r="FJ592" s="24"/>
      <c r="FK592" s="24"/>
      <c r="FL592" s="24"/>
      <c r="FM592" s="24"/>
      <c r="FN592" s="24"/>
      <c r="FO592" s="24"/>
      <c r="FP592" s="24"/>
      <c r="FQ592" s="24"/>
      <c r="FR592" s="24"/>
      <c r="FS592" s="24"/>
      <c r="FT592" s="24"/>
      <c r="FU592" s="24"/>
      <c r="FV592" s="24"/>
      <c r="FW592" s="24"/>
      <c r="FX592" s="24"/>
      <c r="FY592" s="24"/>
      <c r="FZ592" s="24"/>
      <c r="GA592" s="24"/>
      <c r="GB592" s="24"/>
      <c r="GC592" s="24"/>
      <c r="GD592" s="24"/>
      <c r="GE592" s="24"/>
      <c r="GF592" s="24"/>
      <c r="GG592" s="24"/>
      <c r="GH592" s="24"/>
      <c r="GI592" s="24"/>
      <c r="GJ592" s="24"/>
      <c r="GK592" s="24"/>
      <c r="GL592" s="24"/>
      <c r="GM592" s="24"/>
      <c r="GN592" s="24"/>
      <c r="GO592" s="24"/>
      <c r="GP592" s="24"/>
      <c r="GQ592" s="24"/>
      <c r="GR592" s="24"/>
      <c r="GS592" s="24"/>
      <c r="GT592" s="24"/>
      <c r="GU592" s="24"/>
      <c r="GV592" s="24"/>
      <c r="GW592" s="24"/>
      <c r="GX592" s="24"/>
      <c r="GY592" s="24"/>
      <c r="GZ592" s="24"/>
      <c r="HA592" s="24"/>
      <c r="HB592" s="24"/>
      <c r="HC592" s="24"/>
      <c r="HD592" s="24"/>
      <c r="HE592" s="24"/>
      <c r="HF592" s="24"/>
      <c r="HG592" s="24"/>
      <c r="HH592" s="24"/>
      <c r="HI592" s="24"/>
      <c r="HJ592" s="24"/>
      <c r="HK592" s="24"/>
      <c r="HL592" s="24"/>
      <c r="HM592" s="24"/>
      <c r="HN592" s="24"/>
      <c r="HO592" s="24"/>
      <c r="HP592" s="24"/>
      <c r="HQ592" s="24"/>
      <c r="HR592" s="24"/>
      <c r="HS592" s="24"/>
      <c r="HT592" s="24"/>
      <c r="HU592" s="24"/>
      <c r="HV592" s="24"/>
      <c r="HW592" s="24"/>
      <c r="HX592" s="24"/>
      <c r="HY592" s="24"/>
      <c r="HZ592" s="24"/>
      <c r="IA592" s="24"/>
      <c r="IB592" s="24"/>
      <c r="IC592" s="24"/>
      <c r="ID592" s="24"/>
      <c r="IE592" s="24"/>
      <c r="IF592" s="24"/>
      <c r="IG592" s="24"/>
      <c r="IH592" s="24"/>
      <c r="II592" s="24"/>
      <c r="IJ592" s="24"/>
      <c r="IK592" s="24"/>
      <c r="IL592" s="24"/>
      <c r="IM592" s="24"/>
      <c r="IN592" s="24"/>
      <c r="IO592" s="24"/>
      <c r="IP592" s="24"/>
      <c r="IQ592" s="24"/>
      <c r="IR592" s="24"/>
      <c r="IS592" s="24"/>
    </row>
    <row r="593" spans="1:253" s="38" customFormat="1" x14ac:dyDescent="0.25">
      <c r="A593" s="33"/>
      <c r="B593" s="28"/>
      <c r="C593" s="73"/>
      <c r="D593" s="74"/>
      <c r="E593" s="74"/>
      <c r="F593" s="7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73"/>
      <c r="R593" s="74"/>
      <c r="S593" s="74"/>
      <c r="T593" s="74"/>
      <c r="U593" s="24"/>
      <c r="V593" s="73"/>
      <c r="W593" s="74"/>
      <c r="X593" s="74"/>
      <c r="Y593" s="74"/>
      <c r="Z593" s="24"/>
      <c r="AA593" s="24"/>
      <c r="AB593" s="24"/>
      <c r="AC593" s="24"/>
      <c r="AD593" s="24"/>
      <c r="AE593" s="24"/>
      <c r="AF593" s="24"/>
      <c r="AG593" s="24"/>
      <c r="AH593" s="100"/>
      <c r="AI593" s="76"/>
      <c r="AJ593" s="144" t="str">
        <f t="shared" si="72"/>
        <v>Riadok bude vidieť.</v>
      </c>
      <c r="AK593" s="145" t="s">
        <v>207</v>
      </c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65">
        <f t="shared" si="69"/>
        <v>1</v>
      </c>
      <c r="BF593" s="51"/>
      <c r="BG593" s="51"/>
      <c r="BH593" s="51">
        <f t="shared" si="73"/>
        <v>1</v>
      </c>
      <c r="BI593" s="51">
        <f t="shared" si="68"/>
        <v>1</v>
      </c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108"/>
      <c r="BY593" s="108"/>
      <c r="BZ593" s="108"/>
      <c r="CA593" s="113">
        <f>SI!BY593</f>
        <v>180</v>
      </c>
      <c r="CB593" s="113"/>
      <c r="CC593" s="113"/>
      <c r="CD593" s="113"/>
      <c r="CE593" s="113"/>
      <c r="CF593" s="113"/>
      <c r="CG593" s="113"/>
      <c r="CH593" s="140">
        <f>SI!BZ593</f>
        <v>0</v>
      </c>
      <c r="CI593" s="108"/>
      <c r="CJ593" s="108"/>
      <c r="CK593" s="108"/>
      <c r="CL593" s="108"/>
      <c r="CM593" s="108"/>
      <c r="CN593" s="108"/>
      <c r="CO593" s="108"/>
      <c r="CP593" s="108"/>
      <c r="CQ593" s="108"/>
      <c r="CR593" s="108"/>
      <c r="CS593" s="108"/>
      <c r="CT593" s="108"/>
      <c r="CU593" s="108"/>
      <c r="CV593" s="108"/>
      <c r="CW593" s="108"/>
      <c r="CX593" s="108"/>
      <c r="CY593" s="108"/>
      <c r="CZ593" s="24"/>
      <c r="DA593" s="24"/>
      <c r="DB593" s="24"/>
      <c r="DC593" s="24"/>
      <c r="DD593" s="24"/>
      <c r="DE593" s="24"/>
      <c r="DF593" s="24"/>
      <c r="DG593" s="24"/>
      <c r="DH593" s="24"/>
      <c r="DI593" s="24"/>
      <c r="DJ593" s="24"/>
      <c r="DK593" s="24"/>
      <c r="DL593" s="24"/>
      <c r="DM593" s="24"/>
      <c r="DN593" s="24"/>
      <c r="DO593" s="24"/>
      <c r="DP593" s="24"/>
      <c r="DQ593" s="24"/>
      <c r="DR593" s="24"/>
      <c r="DS593" s="24"/>
      <c r="DT593" s="24"/>
      <c r="DU593" s="24"/>
      <c r="DV593" s="24"/>
      <c r="DW593" s="24"/>
      <c r="DX593" s="24"/>
      <c r="DY593" s="24"/>
      <c r="DZ593" s="24"/>
      <c r="EA593" s="24"/>
      <c r="EB593" s="24"/>
      <c r="EC593" s="24"/>
      <c r="ED593" s="24"/>
      <c r="EE593" s="24"/>
      <c r="EF593" s="24"/>
      <c r="EG593" s="24"/>
      <c r="EH593" s="24"/>
      <c r="EI593" s="24"/>
      <c r="EJ593" s="24"/>
      <c r="EK593" s="24"/>
      <c r="EL593" s="24"/>
      <c r="EM593" s="24"/>
      <c r="EN593" s="24"/>
      <c r="EO593" s="24"/>
      <c r="EP593" s="24"/>
      <c r="EQ593" s="24"/>
      <c r="ER593" s="24"/>
      <c r="ES593" s="24"/>
      <c r="ET593" s="24"/>
      <c r="EU593" s="24"/>
      <c r="EV593" s="24"/>
      <c r="EW593" s="24"/>
      <c r="EX593" s="24"/>
      <c r="EY593" s="24"/>
      <c r="EZ593" s="24"/>
      <c r="FA593" s="24"/>
      <c r="FB593" s="24"/>
      <c r="FC593" s="24"/>
      <c r="FD593" s="24"/>
      <c r="FE593" s="24"/>
      <c r="FF593" s="24"/>
      <c r="FG593" s="24"/>
      <c r="FH593" s="24"/>
      <c r="FI593" s="24"/>
      <c r="FJ593" s="24"/>
      <c r="FK593" s="24"/>
      <c r="FL593" s="24"/>
      <c r="FM593" s="24"/>
      <c r="FN593" s="24"/>
      <c r="FO593" s="24"/>
      <c r="FP593" s="24"/>
      <c r="FQ593" s="24"/>
      <c r="FR593" s="24"/>
      <c r="FS593" s="24"/>
      <c r="FT593" s="24"/>
      <c r="FU593" s="24"/>
      <c r="FV593" s="24"/>
      <c r="FW593" s="24"/>
      <c r="FX593" s="24"/>
      <c r="FY593" s="24"/>
      <c r="FZ593" s="24"/>
      <c r="GA593" s="24"/>
      <c r="GB593" s="24"/>
      <c r="GC593" s="24"/>
      <c r="GD593" s="24"/>
      <c r="GE593" s="24"/>
      <c r="GF593" s="24"/>
      <c r="GG593" s="24"/>
      <c r="GH593" s="24"/>
      <c r="GI593" s="24"/>
      <c r="GJ593" s="24"/>
      <c r="GK593" s="24"/>
      <c r="GL593" s="24"/>
      <c r="GM593" s="24"/>
      <c r="GN593" s="24"/>
      <c r="GO593" s="24"/>
      <c r="GP593" s="24"/>
      <c r="GQ593" s="24"/>
      <c r="GR593" s="24"/>
      <c r="GS593" s="24"/>
      <c r="GT593" s="24"/>
      <c r="GU593" s="24"/>
      <c r="GV593" s="24"/>
      <c r="GW593" s="24"/>
      <c r="GX593" s="24"/>
      <c r="GY593" s="24"/>
      <c r="GZ593" s="24"/>
      <c r="HA593" s="24"/>
      <c r="HB593" s="24"/>
      <c r="HC593" s="24"/>
      <c r="HD593" s="24"/>
      <c r="HE593" s="24"/>
      <c r="HF593" s="24"/>
      <c r="HG593" s="24"/>
      <c r="HH593" s="24"/>
      <c r="HI593" s="24"/>
      <c r="HJ593" s="24"/>
      <c r="HK593" s="24"/>
      <c r="HL593" s="24"/>
      <c r="HM593" s="24"/>
      <c r="HN593" s="24"/>
      <c r="HO593" s="24"/>
      <c r="HP593" s="24"/>
      <c r="HQ593" s="24"/>
      <c r="HR593" s="24"/>
      <c r="HS593" s="24"/>
      <c r="HT593" s="24"/>
      <c r="HU593" s="24"/>
      <c r="HV593" s="24"/>
      <c r="HW593" s="24"/>
      <c r="HX593" s="24"/>
      <c r="HY593" s="24"/>
      <c r="HZ593" s="24"/>
      <c r="IA593" s="24"/>
      <c r="IB593" s="24"/>
      <c r="IC593" s="24"/>
      <c r="ID593" s="24"/>
      <c r="IE593" s="24"/>
      <c r="IF593" s="24"/>
      <c r="IG593" s="24"/>
      <c r="IH593" s="24"/>
      <c r="II593" s="24"/>
      <c r="IJ593" s="24"/>
      <c r="IK593" s="24"/>
      <c r="IL593" s="24"/>
      <c r="IM593" s="24"/>
      <c r="IN593" s="24"/>
      <c r="IO593" s="24"/>
      <c r="IP593" s="24"/>
      <c r="IQ593" s="24"/>
      <c r="IR593" s="24"/>
      <c r="IS593" s="24"/>
    </row>
    <row r="594" spans="1:253" s="38" customFormat="1" ht="15" customHeight="1" x14ac:dyDescent="0.25">
      <c r="A594" s="33"/>
      <c r="B594" s="369" t="str">
        <f>+IF(LEN(SI!J10)=Poznamky_k_UZ!CH594,"Dlhodobý nehmotný majetok","")</f>
        <v>Dlhodobý nehmotný majetok</v>
      </c>
      <c r="C594" s="370"/>
      <c r="D594" s="370"/>
      <c r="E594" s="370"/>
      <c r="F594" s="370"/>
      <c r="G594" s="370"/>
      <c r="H594" s="370"/>
      <c r="I594" s="370"/>
      <c r="J594" s="371"/>
      <c r="K594" s="400">
        <f>+P85</f>
        <v>2018</v>
      </c>
      <c r="L594" s="401"/>
      <c r="M594" s="401"/>
      <c r="N594" s="401"/>
      <c r="O594" s="401"/>
      <c r="P594" s="401"/>
      <c r="Q594" s="401"/>
      <c r="R594" s="401"/>
      <c r="S594" s="401"/>
      <c r="T594" s="401"/>
      <c r="U594" s="401"/>
      <c r="V594" s="401"/>
      <c r="W594" s="401"/>
      <c r="X594" s="401"/>
      <c r="Y594" s="401"/>
      <c r="Z594" s="401"/>
      <c r="AA594" s="401"/>
      <c r="AB594" s="401"/>
      <c r="AC594" s="401"/>
      <c r="AD594" s="401"/>
      <c r="AE594" s="401"/>
      <c r="AF594" s="401"/>
      <c r="AG594" s="401"/>
      <c r="AH594" s="402"/>
      <c r="AI594" s="62" t="s">
        <v>168</v>
      </c>
      <c r="AJ594" s="144" t="str">
        <f t="shared" si="72"/>
        <v>Riadok bude vidieť.</v>
      </c>
      <c r="AK594" s="145" t="s">
        <v>207</v>
      </c>
      <c r="AL594" s="149" t="s">
        <v>502</v>
      </c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65">
        <f t="shared" si="69"/>
        <v>1</v>
      </c>
      <c r="BF594" s="51"/>
      <c r="BG594" s="51"/>
      <c r="BH594" s="51">
        <f t="shared" si="73"/>
        <v>1</v>
      </c>
      <c r="BI594" s="51">
        <f t="shared" si="68"/>
        <v>1</v>
      </c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108"/>
      <c r="BY594" s="108"/>
      <c r="BZ594" s="108"/>
      <c r="CA594" s="113">
        <f>SI!BY594</f>
        <v>268</v>
      </c>
      <c r="CB594" s="113"/>
      <c r="CC594" s="113"/>
      <c r="CD594" s="113"/>
      <c r="CE594" s="113"/>
      <c r="CF594" s="113"/>
      <c r="CG594" s="113"/>
      <c r="CH594" s="140">
        <f>SI!BZ594</f>
        <v>29</v>
      </c>
      <c r="CI594" s="108"/>
      <c r="CJ594" s="108"/>
      <c r="CK594" s="108"/>
      <c r="CL594" s="108"/>
      <c r="CM594" s="108"/>
      <c r="CN594" s="108"/>
      <c r="CO594" s="108"/>
      <c r="CP594" s="108"/>
      <c r="CQ594" s="108"/>
      <c r="CR594" s="108"/>
      <c r="CS594" s="108"/>
      <c r="CT594" s="108"/>
      <c r="CU594" s="108"/>
      <c r="CV594" s="108"/>
      <c r="CW594" s="108"/>
      <c r="CX594" s="108"/>
      <c r="CY594" s="108"/>
      <c r="CZ594" s="24"/>
      <c r="DA594" s="24"/>
      <c r="DB594" s="24"/>
      <c r="DC594" s="24"/>
      <c r="DD594" s="24"/>
      <c r="DE594" s="24"/>
      <c r="DF594" s="24"/>
      <c r="DG594" s="24"/>
      <c r="DH594" s="24"/>
      <c r="DI594" s="24"/>
      <c r="DJ594" s="24"/>
      <c r="DK594" s="24"/>
      <c r="DL594" s="24"/>
      <c r="DM594" s="24"/>
      <c r="DN594" s="24"/>
      <c r="DO594" s="24"/>
      <c r="DP594" s="24"/>
      <c r="DQ594" s="24"/>
      <c r="DR594" s="24"/>
      <c r="DS594" s="24"/>
      <c r="DT594" s="24"/>
      <c r="DU594" s="24"/>
      <c r="DV594" s="24"/>
      <c r="DW594" s="24"/>
      <c r="DX594" s="24"/>
      <c r="DY594" s="24"/>
      <c r="DZ594" s="24"/>
      <c r="EA594" s="24"/>
      <c r="EB594" s="24"/>
      <c r="EC594" s="24"/>
      <c r="ED594" s="24"/>
      <c r="EE594" s="24"/>
      <c r="EF594" s="24"/>
      <c r="EG594" s="24"/>
      <c r="EH594" s="24"/>
      <c r="EI594" s="24"/>
      <c r="EJ594" s="24"/>
      <c r="EK594" s="24"/>
      <c r="EL594" s="24"/>
      <c r="EM594" s="24"/>
      <c r="EN594" s="24"/>
      <c r="EO594" s="24"/>
      <c r="EP594" s="24"/>
      <c r="EQ594" s="24"/>
      <c r="ER594" s="24"/>
      <c r="ES594" s="24"/>
      <c r="ET594" s="24"/>
      <c r="EU594" s="24"/>
      <c r="EV594" s="24"/>
      <c r="EW594" s="24"/>
      <c r="EX594" s="24"/>
      <c r="EY594" s="24"/>
      <c r="EZ594" s="24"/>
      <c r="FA594" s="24"/>
      <c r="FB594" s="24"/>
      <c r="FC594" s="24"/>
      <c r="FD594" s="24"/>
      <c r="FE594" s="24"/>
      <c r="FF594" s="24"/>
      <c r="FG594" s="24"/>
      <c r="FH594" s="24"/>
      <c r="FI594" s="24"/>
      <c r="FJ594" s="24"/>
      <c r="FK594" s="24"/>
      <c r="FL594" s="24"/>
      <c r="FM594" s="24"/>
      <c r="FN594" s="24"/>
      <c r="FO594" s="24"/>
      <c r="FP594" s="24"/>
      <c r="FQ594" s="24"/>
      <c r="FR594" s="24"/>
      <c r="FS594" s="24"/>
      <c r="FT594" s="24"/>
      <c r="FU594" s="24"/>
      <c r="FV594" s="24"/>
      <c r="FW594" s="24"/>
      <c r="FX594" s="24"/>
      <c r="FY594" s="24"/>
      <c r="FZ594" s="24"/>
      <c r="GA594" s="24"/>
      <c r="GB594" s="24"/>
      <c r="GC594" s="24"/>
      <c r="GD594" s="24"/>
      <c r="GE594" s="24"/>
      <c r="GF594" s="24"/>
      <c r="GG594" s="24"/>
      <c r="GH594" s="24"/>
      <c r="GI594" s="24"/>
      <c r="GJ594" s="24"/>
      <c r="GK594" s="24"/>
      <c r="GL594" s="24"/>
      <c r="GM594" s="24"/>
      <c r="GN594" s="24"/>
      <c r="GO594" s="24"/>
      <c r="GP594" s="24"/>
      <c r="GQ594" s="24"/>
      <c r="GR594" s="24"/>
      <c r="GS594" s="24"/>
      <c r="GT594" s="24"/>
      <c r="GU594" s="24"/>
      <c r="GV594" s="24"/>
      <c r="GW594" s="24"/>
      <c r="GX594" s="24"/>
      <c r="GY594" s="24"/>
      <c r="GZ594" s="24"/>
      <c r="HA594" s="24"/>
      <c r="HB594" s="24"/>
      <c r="HC594" s="24"/>
      <c r="HD594" s="24"/>
      <c r="HE594" s="24"/>
      <c r="HF594" s="24"/>
      <c r="HG594" s="24"/>
      <c r="HH594" s="24"/>
      <c r="HI594" s="24"/>
      <c r="HJ594" s="24"/>
      <c r="HK594" s="24"/>
      <c r="HL594" s="24"/>
      <c r="HM594" s="24"/>
      <c r="HN594" s="24"/>
      <c r="HO594" s="24"/>
      <c r="HP594" s="24"/>
      <c r="HQ594" s="24"/>
      <c r="HR594" s="24"/>
      <c r="HS594" s="24"/>
      <c r="HT594" s="24"/>
      <c r="HU594" s="24"/>
      <c r="HV594" s="24"/>
      <c r="HW594" s="24"/>
      <c r="HX594" s="24"/>
      <c r="HY594" s="24"/>
      <c r="HZ594" s="24"/>
      <c r="IA594" s="24"/>
      <c r="IB594" s="24"/>
      <c r="IC594" s="24"/>
      <c r="ID594" s="24"/>
      <c r="IE594" s="24"/>
      <c r="IF594" s="24"/>
      <c r="IG594" s="24"/>
      <c r="IH594" s="24"/>
      <c r="II594" s="24"/>
      <c r="IJ594" s="24"/>
      <c r="IK594" s="24"/>
      <c r="IL594" s="24"/>
      <c r="IM594" s="24"/>
      <c r="IN594" s="24"/>
      <c r="IO594" s="24"/>
      <c r="IP594" s="24"/>
      <c r="IQ594" s="24"/>
      <c r="IR594" s="24"/>
      <c r="IS594" s="24"/>
    </row>
    <row r="595" spans="1:253" s="38" customFormat="1" ht="15" customHeight="1" x14ac:dyDescent="0.25">
      <c r="A595" s="33"/>
      <c r="B595" s="413"/>
      <c r="C595" s="414"/>
      <c r="D595" s="414"/>
      <c r="E595" s="414"/>
      <c r="F595" s="414"/>
      <c r="G595" s="414"/>
      <c r="H595" s="414"/>
      <c r="I595" s="414"/>
      <c r="J595" s="415"/>
      <c r="K595" s="394" t="s">
        <v>283</v>
      </c>
      <c r="L595" s="404"/>
      <c r="M595" s="404"/>
      <c r="N595" s="395"/>
      <c r="O595" s="394" t="s">
        <v>30</v>
      </c>
      <c r="P595" s="404"/>
      <c r="Q595" s="404"/>
      <c r="R595" s="395"/>
      <c r="S595" s="394" t="s">
        <v>64</v>
      </c>
      <c r="T595" s="404"/>
      <c r="U595" s="404"/>
      <c r="V595" s="395"/>
      <c r="W595" s="394" t="s">
        <v>65</v>
      </c>
      <c r="X595" s="404"/>
      <c r="Y595" s="395"/>
      <c r="Z595" s="394" t="s">
        <v>284</v>
      </c>
      <c r="AA595" s="404"/>
      <c r="AB595" s="395"/>
      <c r="AC595" s="394" t="s">
        <v>181</v>
      </c>
      <c r="AD595" s="404"/>
      <c r="AE595" s="395"/>
      <c r="AF595" s="394" t="s">
        <v>21</v>
      </c>
      <c r="AG595" s="404"/>
      <c r="AH595" s="395"/>
      <c r="AI595" s="60"/>
      <c r="AJ595" s="144" t="str">
        <f t="shared" si="72"/>
        <v>Riadok bude vidieť.</v>
      </c>
      <c r="AK595" s="145" t="s">
        <v>207</v>
      </c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65">
        <f t="shared" si="69"/>
        <v>1</v>
      </c>
      <c r="BF595" s="51"/>
      <c r="BG595" s="51"/>
      <c r="BH595" s="51">
        <f t="shared" si="73"/>
        <v>1</v>
      </c>
      <c r="BI595" s="51">
        <f t="shared" si="68"/>
        <v>1</v>
      </c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108"/>
      <c r="BY595" s="108"/>
      <c r="BZ595" s="108"/>
      <c r="CA595" s="113">
        <f>SI!BY595</f>
        <v>113</v>
      </c>
      <c r="CB595" s="113"/>
      <c r="CC595" s="113"/>
      <c r="CD595" s="113"/>
      <c r="CE595" s="113"/>
      <c r="CF595" s="113"/>
      <c r="CG595" s="113"/>
      <c r="CH595" s="140">
        <f>SI!BZ595</f>
        <v>29</v>
      </c>
      <c r="CI595" s="108"/>
      <c r="CJ595" s="108"/>
      <c r="CK595" s="108"/>
      <c r="CL595" s="108"/>
      <c r="CM595" s="108"/>
      <c r="CN595" s="108"/>
      <c r="CO595" s="108"/>
      <c r="CP595" s="108"/>
      <c r="CQ595" s="108"/>
      <c r="CR595" s="108"/>
      <c r="CS595" s="108"/>
      <c r="CT595" s="108"/>
      <c r="CU595" s="108"/>
      <c r="CV595" s="108"/>
      <c r="CW595" s="108"/>
      <c r="CX595" s="108"/>
      <c r="CY595" s="108"/>
      <c r="CZ595" s="24"/>
      <c r="DA595" s="24"/>
      <c r="DB595" s="24"/>
      <c r="DC595" s="24"/>
      <c r="DD595" s="24"/>
      <c r="DE595" s="24"/>
      <c r="DF595" s="24"/>
      <c r="DG595" s="24"/>
      <c r="DH595" s="24"/>
      <c r="DI595" s="24"/>
      <c r="DJ595" s="24"/>
      <c r="DK595" s="24"/>
      <c r="DL595" s="24"/>
      <c r="DM595" s="24"/>
      <c r="DN595" s="24"/>
      <c r="DO595" s="24"/>
      <c r="DP595" s="24"/>
      <c r="DQ595" s="24"/>
      <c r="DR595" s="24"/>
      <c r="DS595" s="24"/>
      <c r="DT595" s="24"/>
      <c r="DU595" s="24"/>
      <c r="DV595" s="24"/>
      <c r="DW595" s="24"/>
      <c r="DX595" s="24"/>
      <c r="DY595" s="24"/>
      <c r="DZ595" s="24"/>
      <c r="EA595" s="24"/>
      <c r="EB595" s="24"/>
      <c r="EC595" s="24"/>
      <c r="ED595" s="24"/>
      <c r="EE595" s="24"/>
      <c r="EF595" s="24"/>
      <c r="EG595" s="24"/>
      <c r="EH595" s="24"/>
      <c r="EI595" s="24"/>
      <c r="EJ595" s="24"/>
      <c r="EK595" s="24"/>
      <c r="EL595" s="24"/>
      <c r="EM595" s="24"/>
      <c r="EN595" s="24"/>
      <c r="EO595" s="24"/>
      <c r="EP595" s="24"/>
      <c r="EQ595" s="24"/>
      <c r="ER595" s="24"/>
      <c r="ES595" s="24"/>
      <c r="ET595" s="24"/>
      <c r="EU595" s="24"/>
      <c r="EV595" s="24"/>
      <c r="EW595" s="24"/>
      <c r="EX595" s="24"/>
      <c r="EY595" s="24"/>
      <c r="EZ595" s="24"/>
      <c r="FA595" s="24"/>
      <c r="FB595" s="24"/>
      <c r="FC595" s="24"/>
      <c r="FD595" s="24"/>
      <c r="FE595" s="24"/>
      <c r="FF595" s="24"/>
      <c r="FG595" s="24"/>
      <c r="FH595" s="24"/>
      <c r="FI595" s="24"/>
      <c r="FJ595" s="24"/>
      <c r="FK595" s="24"/>
      <c r="FL595" s="24"/>
      <c r="FM595" s="24"/>
      <c r="FN595" s="24"/>
      <c r="FO595" s="24"/>
      <c r="FP595" s="24"/>
      <c r="FQ595" s="24"/>
      <c r="FR595" s="24"/>
      <c r="FS595" s="24"/>
      <c r="FT595" s="24"/>
      <c r="FU595" s="24"/>
      <c r="FV595" s="24"/>
      <c r="FW595" s="24"/>
      <c r="FX595" s="24"/>
      <c r="FY595" s="24"/>
      <c r="FZ595" s="24"/>
      <c r="GA595" s="24"/>
      <c r="GB595" s="24"/>
      <c r="GC595" s="24"/>
      <c r="GD595" s="24"/>
      <c r="GE595" s="24"/>
      <c r="GF595" s="24"/>
      <c r="GG595" s="24"/>
      <c r="GH595" s="24"/>
      <c r="GI595" s="24"/>
      <c r="GJ595" s="24"/>
      <c r="GK595" s="24"/>
      <c r="GL595" s="24"/>
      <c r="GM595" s="24"/>
      <c r="GN595" s="24"/>
      <c r="GO595" s="24"/>
      <c r="GP595" s="24"/>
      <c r="GQ595" s="24"/>
      <c r="GR595" s="24"/>
      <c r="GS595" s="24"/>
      <c r="GT595" s="24"/>
      <c r="GU595" s="24"/>
      <c r="GV595" s="24"/>
      <c r="GW595" s="24"/>
      <c r="GX595" s="24"/>
      <c r="GY595" s="24"/>
      <c r="GZ595" s="24"/>
      <c r="HA595" s="24"/>
      <c r="HB595" s="24"/>
      <c r="HC595" s="24"/>
      <c r="HD595" s="24"/>
      <c r="HE595" s="24"/>
      <c r="HF595" s="24"/>
      <c r="HG595" s="24"/>
      <c r="HH595" s="24"/>
      <c r="HI595" s="24"/>
      <c r="HJ595" s="24"/>
      <c r="HK595" s="24"/>
      <c r="HL595" s="24"/>
      <c r="HM595" s="24"/>
      <c r="HN595" s="24"/>
      <c r="HO595" s="24"/>
      <c r="HP595" s="24"/>
      <c r="HQ595" s="24"/>
      <c r="HR595" s="24"/>
      <c r="HS595" s="24"/>
      <c r="HT595" s="24"/>
      <c r="HU595" s="24"/>
      <c r="HV595" s="24"/>
      <c r="HW595" s="24"/>
      <c r="HX595" s="24"/>
      <c r="HY595" s="24"/>
      <c r="HZ595" s="24"/>
      <c r="IA595" s="24"/>
      <c r="IB595" s="24"/>
      <c r="IC595" s="24"/>
      <c r="ID595" s="24"/>
      <c r="IE595" s="24"/>
      <c r="IF595" s="24"/>
      <c r="IG595" s="24"/>
      <c r="IH595" s="24"/>
      <c r="II595" s="24"/>
      <c r="IJ595" s="24"/>
      <c r="IK595" s="24"/>
      <c r="IL595" s="24"/>
      <c r="IM595" s="24"/>
      <c r="IN595" s="24"/>
      <c r="IO595" s="24"/>
      <c r="IP595" s="24"/>
      <c r="IQ595" s="24"/>
      <c r="IR595" s="24"/>
      <c r="IS595" s="24"/>
    </row>
    <row r="596" spans="1:253" s="38" customFormat="1" x14ac:dyDescent="0.25">
      <c r="A596" s="33"/>
      <c r="B596" s="413"/>
      <c r="C596" s="414"/>
      <c r="D596" s="414"/>
      <c r="E596" s="414"/>
      <c r="F596" s="414"/>
      <c r="G596" s="414"/>
      <c r="H596" s="414"/>
      <c r="I596" s="414"/>
      <c r="J596" s="415"/>
      <c r="K596" s="396"/>
      <c r="L596" s="405"/>
      <c r="M596" s="405"/>
      <c r="N596" s="397"/>
      <c r="O596" s="396"/>
      <c r="P596" s="405"/>
      <c r="Q596" s="405"/>
      <c r="R596" s="397"/>
      <c r="S596" s="396"/>
      <c r="T596" s="405"/>
      <c r="U596" s="405"/>
      <c r="V596" s="397"/>
      <c r="W596" s="396"/>
      <c r="X596" s="405"/>
      <c r="Y596" s="397"/>
      <c r="Z596" s="396"/>
      <c r="AA596" s="405"/>
      <c r="AB596" s="397"/>
      <c r="AC596" s="396"/>
      <c r="AD596" s="405"/>
      <c r="AE596" s="397"/>
      <c r="AF596" s="396"/>
      <c r="AG596" s="405"/>
      <c r="AH596" s="397"/>
      <c r="AI596" s="60"/>
      <c r="AJ596" s="144" t="str">
        <f t="shared" si="72"/>
        <v>Riadok bude vidieť.</v>
      </c>
      <c r="AK596" s="145" t="s">
        <v>207</v>
      </c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65">
        <f t="shared" si="69"/>
        <v>1</v>
      </c>
      <c r="BF596" s="51"/>
      <c r="BG596" s="51"/>
      <c r="BH596" s="51">
        <f t="shared" si="73"/>
        <v>1</v>
      </c>
      <c r="BI596" s="51">
        <f t="shared" si="68"/>
        <v>1</v>
      </c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108"/>
      <c r="BY596" s="108"/>
      <c r="BZ596" s="108"/>
      <c r="CA596" s="113">
        <f>SI!BY596</f>
        <v>659</v>
      </c>
      <c r="CB596" s="113"/>
      <c r="CC596" s="113"/>
      <c r="CD596" s="113"/>
      <c r="CE596" s="113"/>
      <c r="CF596" s="113"/>
      <c r="CG596" s="113"/>
      <c r="CH596" s="140">
        <f>SI!BZ596</f>
        <v>29</v>
      </c>
      <c r="CI596" s="108"/>
      <c r="CJ596" s="108"/>
      <c r="CK596" s="108"/>
      <c r="CL596" s="108"/>
      <c r="CM596" s="108"/>
      <c r="CN596" s="108"/>
      <c r="CO596" s="108"/>
      <c r="CP596" s="108"/>
      <c r="CQ596" s="108"/>
      <c r="CR596" s="108"/>
      <c r="CS596" s="108"/>
      <c r="CT596" s="108"/>
      <c r="CU596" s="108"/>
      <c r="CV596" s="108"/>
      <c r="CW596" s="108"/>
      <c r="CX596" s="108"/>
      <c r="CY596" s="108"/>
      <c r="CZ596" s="24"/>
      <c r="DA596" s="24"/>
      <c r="DB596" s="24"/>
      <c r="DC596" s="24"/>
      <c r="DD596" s="24"/>
      <c r="DE596" s="24"/>
      <c r="DF596" s="24"/>
      <c r="DG596" s="24"/>
      <c r="DH596" s="24"/>
      <c r="DI596" s="24"/>
      <c r="DJ596" s="24"/>
      <c r="DK596" s="24"/>
      <c r="DL596" s="24"/>
      <c r="DM596" s="24"/>
      <c r="DN596" s="24"/>
      <c r="DO596" s="24"/>
      <c r="DP596" s="24"/>
      <c r="DQ596" s="24"/>
      <c r="DR596" s="24"/>
      <c r="DS596" s="24"/>
      <c r="DT596" s="24"/>
      <c r="DU596" s="24"/>
      <c r="DV596" s="24"/>
      <c r="DW596" s="24"/>
      <c r="DX596" s="24"/>
      <c r="DY596" s="24"/>
      <c r="DZ596" s="24"/>
      <c r="EA596" s="24"/>
      <c r="EB596" s="24"/>
      <c r="EC596" s="24"/>
      <c r="ED596" s="24"/>
      <c r="EE596" s="24"/>
      <c r="EF596" s="24"/>
      <c r="EG596" s="24"/>
      <c r="EH596" s="24"/>
      <c r="EI596" s="24"/>
      <c r="EJ596" s="24"/>
      <c r="EK596" s="24"/>
      <c r="EL596" s="24"/>
      <c r="EM596" s="24"/>
      <c r="EN596" s="24"/>
      <c r="EO596" s="24"/>
      <c r="EP596" s="24"/>
      <c r="EQ596" s="24"/>
      <c r="ER596" s="24"/>
      <c r="ES596" s="24"/>
      <c r="ET596" s="24"/>
      <c r="EU596" s="24"/>
      <c r="EV596" s="24"/>
      <c r="EW596" s="24"/>
      <c r="EX596" s="24"/>
      <c r="EY596" s="24"/>
      <c r="EZ596" s="24"/>
      <c r="FA596" s="24"/>
      <c r="FB596" s="24"/>
      <c r="FC596" s="24"/>
      <c r="FD596" s="24"/>
      <c r="FE596" s="24"/>
      <c r="FF596" s="24"/>
      <c r="FG596" s="24"/>
      <c r="FH596" s="24"/>
      <c r="FI596" s="24"/>
      <c r="FJ596" s="24"/>
      <c r="FK596" s="24"/>
      <c r="FL596" s="24"/>
      <c r="FM596" s="24"/>
      <c r="FN596" s="24"/>
      <c r="FO596" s="24"/>
      <c r="FP596" s="24"/>
      <c r="FQ596" s="24"/>
      <c r="FR596" s="24"/>
      <c r="FS596" s="24"/>
      <c r="FT596" s="24"/>
      <c r="FU596" s="24"/>
      <c r="FV596" s="24"/>
      <c r="FW596" s="24"/>
      <c r="FX596" s="24"/>
      <c r="FY596" s="24"/>
      <c r="FZ596" s="24"/>
      <c r="GA596" s="24"/>
      <c r="GB596" s="24"/>
      <c r="GC596" s="24"/>
      <c r="GD596" s="24"/>
      <c r="GE596" s="24"/>
      <c r="GF596" s="24"/>
      <c r="GG596" s="24"/>
      <c r="GH596" s="24"/>
      <c r="GI596" s="24"/>
      <c r="GJ596" s="24"/>
      <c r="GK596" s="24"/>
      <c r="GL596" s="24"/>
      <c r="GM596" s="24"/>
      <c r="GN596" s="24"/>
      <c r="GO596" s="24"/>
      <c r="GP596" s="24"/>
      <c r="GQ596" s="24"/>
      <c r="GR596" s="24"/>
      <c r="GS596" s="24"/>
      <c r="GT596" s="24"/>
      <c r="GU596" s="24"/>
      <c r="GV596" s="24"/>
      <c r="GW596" s="24"/>
      <c r="GX596" s="24"/>
      <c r="GY596" s="24"/>
      <c r="GZ596" s="24"/>
      <c r="HA596" s="24"/>
      <c r="HB596" s="24"/>
      <c r="HC596" s="24"/>
      <c r="HD596" s="24"/>
      <c r="HE596" s="24"/>
      <c r="HF596" s="24"/>
      <c r="HG596" s="24"/>
      <c r="HH596" s="24"/>
      <c r="HI596" s="24"/>
      <c r="HJ596" s="24"/>
      <c r="HK596" s="24"/>
      <c r="HL596" s="24"/>
      <c r="HM596" s="24"/>
      <c r="HN596" s="24"/>
      <c r="HO596" s="24"/>
      <c r="HP596" s="24"/>
      <c r="HQ596" s="24"/>
      <c r="HR596" s="24"/>
      <c r="HS596" s="24"/>
      <c r="HT596" s="24"/>
      <c r="HU596" s="24"/>
      <c r="HV596" s="24"/>
      <c r="HW596" s="24"/>
      <c r="HX596" s="24"/>
      <c r="HY596" s="24"/>
      <c r="HZ596" s="24"/>
      <c r="IA596" s="24"/>
      <c r="IB596" s="24"/>
      <c r="IC596" s="24"/>
      <c r="ID596" s="24"/>
      <c r="IE596" s="24"/>
      <c r="IF596" s="24"/>
      <c r="IG596" s="24"/>
      <c r="IH596" s="24"/>
      <c r="II596" s="24"/>
      <c r="IJ596" s="24"/>
      <c r="IK596" s="24"/>
      <c r="IL596" s="24"/>
      <c r="IM596" s="24"/>
      <c r="IN596" s="24"/>
      <c r="IO596" s="24"/>
      <c r="IP596" s="24"/>
      <c r="IQ596" s="24"/>
      <c r="IR596" s="24"/>
      <c r="IS596" s="24"/>
    </row>
    <row r="597" spans="1:253" s="36" customFormat="1" x14ac:dyDescent="0.25">
      <c r="A597" s="33"/>
      <c r="B597" s="372"/>
      <c r="C597" s="373"/>
      <c r="D597" s="373"/>
      <c r="E597" s="373"/>
      <c r="F597" s="373"/>
      <c r="G597" s="373"/>
      <c r="H597" s="373"/>
      <c r="I597" s="373"/>
      <c r="J597" s="374"/>
      <c r="K597" s="398"/>
      <c r="L597" s="406"/>
      <c r="M597" s="406"/>
      <c r="N597" s="399"/>
      <c r="O597" s="398"/>
      <c r="P597" s="406"/>
      <c r="Q597" s="406"/>
      <c r="R597" s="399"/>
      <c r="S597" s="398"/>
      <c r="T597" s="406"/>
      <c r="U597" s="406"/>
      <c r="V597" s="399"/>
      <c r="W597" s="398"/>
      <c r="X597" s="406"/>
      <c r="Y597" s="399"/>
      <c r="Z597" s="398"/>
      <c r="AA597" s="406"/>
      <c r="AB597" s="399"/>
      <c r="AC597" s="398"/>
      <c r="AD597" s="406"/>
      <c r="AE597" s="399"/>
      <c r="AF597" s="398"/>
      <c r="AG597" s="406"/>
      <c r="AH597" s="399"/>
      <c r="AI597" s="60"/>
      <c r="AJ597" s="144" t="str">
        <f t="shared" si="72"/>
        <v>Riadok bude vidieť.</v>
      </c>
      <c r="AK597" s="145" t="s">
        <v>207</v>
      </c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65">
        <f t="shared" si="69"/>
        <v>1</v>
      </c>
      <c r="BF597" s="51"/>
      <c r="BG597" s="51"/>
      <c r="BH597" s="51">
        <f t="shared" si="73"/>
        <v>1</v>
      </c>
      <c r="BI597" s="51">
        <f t="shared" si="68"/>
        <v>1</v>
      </c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108"/>
      <c r="BY597" s="108"/>
      <c r="BZ597" s="108"/>
      <c r="CA597" s="113">
        <f>SI!BY597</f>
        <v>170</v>
      </c>
      <c r="CB597" s="113"/>
      <c r="CC597" s="113"/>
      <c r="CD597" s="113"/>
      <c r="CE597" s="113"/>
      <c r="CF597" s="113"/>
      <c r="CG597" s="113"/>
      <c r="CH597" s="140">
        <f>SI!BZ597</f>
        <v>29</v>
      </c>
      <c r="CI597" s="108"/>
      <c r="CJ597" s="108"/>
      <c r="CK597" s="108"/>
      <c r="CL597" s="108"/>
      <c r="CM597" s="108"/>
      <c r="CN597" s="108"/>
      <c r="CO597" s="108"/>
      <c r="CP597" s="108"/>
      <c r="CQ597" s="108"/>
      <c r="CR597" s="108"/>
      <c r="CS597" s="108"/>
      <c r="CT597" s="108"/>
      <c r="CU597" s="108"/>
      <c r="CV597" s="108"/>
      <c r="CW597" s="108"/>
      <c r="CX597" s="108"/>
      <c r="CY597" s="108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</row>
    <row r="598" spans="1:253" s="38" customFormat="1" x14ac:dyDescent="0.25">
      <c r="A598" s="33"/>
      <c r="B598" s="377" t="str">
        <f>+IF(LEN(SI!J10)=Poznamky_k_UZ!CH598,"Prvotné ocenenie","")</f>
        <v>Prvotné ocenenie</v>
      </c>
      <c r="C598" s="378"/>
      <c r="D598" s="378"/>
      <c r="E598" s="378"/>
      <c r="F598" s="378"/>
      <c r="G598" s="378"/>
      <c r="H598" s="378"/>
      <c r="I598" s="378"/>
      <c r="J598" s="378"/>
      <c r="K598" s="378"/>
      <c r="L598" s="378"/>
      <c r="M598" s="378"/>
      <c r="N598" s="378"/>
      <c r="O598" s="378"/>
      <c r="P598" s="378"/>
      <c r="Q598" s="378"/>
      <c r="R598" s="378"/>
      <c r="S598" s="378"/>
      <c r="T598" s="378"/>
      <c r="U598" s="378"/>
      <c r="V598" s="378"/>
      <c r="W598" s="378"/>
      <c r="X598" s="378"/>
      <c r="Y598" s="378"/>
      <c r="Z598" s="378"/>
      <c r="AA598" s="378"/>
      <c r="AB598" s="378"/>
      <c r="AC598" s="378"/>
      <c r="AD598" s="378"/>
      <c r="AE598" s="378"/>
      <c r="AF598" s="378"/>
      <c r="AG598" s="378"/>
      <c r="AH598" s="379"/>
      <c r="AI598" s="60"/>
      <c r="AJ598" s="144" t="str">
        <f t="shared" si="72"/>
        <v>Riadok bude vidieť.</v>
      </c>
      <c r="AK598" s="145" t="s">
        <v>207</v>
      </c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65">
        <f t="shared" si="69"/>
        <v>1</v>
      </c>
      <c r="BF598" s="51"/>
      <c r="BG598" s="51"/>
      <c r="BH598" s="51">
        <f t="shared" si="73"/>
        <v>1</v>
      </c>
      <c r="BI598" s="51">
        <f t="shared" si="68"/>
        <v>1</v>
      </c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108"/>
      <c r="BY598" s="108"/>
      <c r="BZ598" s="108"/>
      <c r="CA598" s="113">
        <f>SI!BY598</f>
        <v>304</v>
      </c>
      <c r="CB598" s="113"/>
      <c r="CC598" s="113"/>
      <c r="CD598" s="113"/>
      <c r="CE598" s="113"/>
      <c r="CF598" s="113"/>
      <c r="CG598" s="113"/>
      <c r="CH598" s="140">
        <f>SI!BZ598</f>
        <v>29</v>
      </c>
      <c r="CI598" s="108"/>
      <c r="CJ598" s="108"/>
      <c r="CK598" s="108"/>
      <c r="CL598" s="108"/>
      <c r="CM598" s="108"/>
      <c r="CN598" s="108"/>
      <c r="CO598" s="108"/>
      <c r="CP598" s="108"/>
      <c r="CQ598" s="108"/>
      <c r="CR598" s="108"/>
      <c r="CS598" s="108"/>
      <c r="CT598" s="108"/>
      <c r="CU598" s="108"/>
      <c r="CV598" s="108"/>
      <c r="CW598" s="108"/>
      <c r="CX598" s="108"/>
      <c r="CY598" s="108"/>
      <c r="CZ598" s="24"/>
      <c r="DA598" s="24"/>
      <c r="DB598" s="24"/>
      <c r="DC598" s="24"/>
      <c r="DD598" s="24"/>
      <c r="DE598" s="24"/>
      <c r="DF598" s="24"/>
      <c r="DG598" s="24"/>
      <c r="DH598" s="24"/>
      <c r="DI598" s="24"/>
      <c r="DJ598" s="24"/>
      <c r="DK598" s="24"/>
      <c r="DL598" s="24"/>
      <c r="DM598" s="24"/>
      <c r="DN598" s="24"/>
      <c r="DO598" s="24"/>
      <c r="DP598" s="24"/>
      <c r="DQ598" s="24"/>
      <c r="DR598" s="24"/>
      <c r="DS598" s="24"/>
      <c r="DT598" s="24"/>
      <c r="DU598" s="24"/>
      <c r="DV598" s="24"/>
      <c r="DW598" s="24"/>
      <c r="DX598" s="24"/>
      <c r="DY598" s="24"/>
      <c r="DZ598" s="24"/>
      <c r="EA598" s="24"/>
      <c r="EB598" s="24"/>
      <c r="EC598" s="24"/>
      <c r="ED598" s="24"/>
      <c r="EE598" s="24"/>
      <c r="EF598" s="24"/>
      <c r="EG598" s="24"/>
      <c r="EH598" s="24"/>
      <c r="EI598" s="24"/>
      <c r="EJ598" s="24"/>
      <c r="EK598" s="24"/>
      <c r="EL598" s="24"/>
      <c r="EM598" s="24"/>
      <c r="EN598" s="24"/>
      <c r="EO598" s="24"/>
      <c r="EP598" s="24"/>
      <c r="EQ598" s="24"/>
      <c r="ER598" s="24"/>
      <c r="ES598" s="24"/>
      <c r="ET598" s="24"/>
      <c r="EU598" s="24"/>
      <c r="EV598" s="24"/>
      <c r="EW598" s="24"/>
      <c r="EX598" s="24"/>
      <c r="EY598" s="24"/>
      <c r="EZ598" s="24"/>
      <c r="FA598" s="24"/>
      <c r="FB598" s="24"/>
      <c r="FC598" s="24"/>
      <c r="FD598" s="24"/>
      <c r="FE598" s="24"/>
      <c r="FF598" s="24"/>
      <c r="FG598" s="24"/>
      <c r="FH598" s="24"/>
      <c r="FI598" s="24"/>
      <c r="FJ598" s="24"/>
      <c r="FK598" s="24"/>
      <c r="FL598" s="24"/>
      <c r="FM598" s="24"/>
      <c r="FN598" s="24"/>
      <c r="FO598" s="24"/>
      <c r="FP598" s="24"/>
      <c r="FQ598" s="24"/>
      <c r="FR598" s="24"/>
      <c r="FS598" s="24"/>
      <c r="FT598" s="24"/>
      <c r="FU598" s="24"/>
      <c r="FV598" s="24"/>
      <c r="FW598" s="24"/>
      <c r="FX598" s="24"/>
      <c r="FY598" s="24"/>
      <c r="FZ598" s="24"/>
      <c r="GA598" s="24"/>
      <c r="GB598" s="24"/>
      <c r="GC598" s="24"/>
      <c r="GD598" s="24"/>
      <c r="GE598" s="24"/>
      <c r="GF598" s="24"/>
      <c r="GG598" s="24"/>
      <c r="GH598" s="24"/>
      <c r="GI598" s="24"/>
      <c r="GJ598" s="24"/>
      <c r="GK598" s="24"/>
      <c r="GL598" s="24"/>
      <c r="GM598" s="24"/>
      <c r="GN598" s="24"/>
      <c r="GO598" s="24"/>
      <c r="GP598" s="24"/>
      <c r="GQ598" s="24"/>
      <c r="GR598" s="24"/>
      <c r="GS598" s="24"/>
      <c r="GT598" s="24"/>
      <c r="GU598" s="24"/>
      <c r="GV598" s="24"/>
      <c r="GW598" s="24"/>
      <c r="GX598" s="24"/>
      <c r="GY598" s="24"/>
      <c r="GZ598" s="24"/>
      <c r="HA598" s="24"/>
      <c r="HB598" s="24"/>
      <c r="HC598" s="24"/>
      <c r="HD598" s="24"/>
      <c r="HE598" s="24"/>
      <c r="HF598" s="24"/>
      <c r="HG598" s="24"/>
      <c r="HH598" s="24"/>
      <c r="HI598" s="24"/>
      <c r="HJ598" s="24"/>
      <c r="HK598" s="24"/>
      <c r="HL598" s="24"/>
      <c r="HM598" s="24"/>
      <c r="HN598" s="24"/>
      <c r="HO598" s="24"/>
      <c r="HP598" s="24"/>
      <c r="HQ598" s="24"/>
      <c r="HR598" s="24"/>
      <c r="HS598" s="24"/>
      <c r="HT598" s="24"/>
      <c r="HU598" s="24"/>
      <c r="HV598" s="24"/>
      <c r="HW598" s="24"/>
      <c r="HX598" s="24"/>
      <c r="HY598" s="24"/>
      <c r="HZ598" s="24"/>
      <c r="IA598" s="24"/>
      <c r="IB598" s="24"/>
      <c r="IC598" s="24"/>
      <c r="ID598" s="24"/>
      <c r="IE598" s="24"/>
      <c r="IF598" s="24"/>
      <c r="IG598" s="24"/>
      <c r="IH598" s="24"/>
      <c r="II598" s="24"/>
      <c r="IJ598" s="24"/>
      <c r="IK598" s="24"/>
      <c r="IL598" s="24"/>
      <c r="IM598" s="24"/>
      <c r="IN598" s="24"/>
      <c r="IO598" s="24"/>
      <c r="IP598" s="24"/>
      <c r="IQ598" s="24"/>
      <c r="IR598" s="24"/>
      <c r="IS598" s="24"/>
    </row>
    <row r="599" spans="1:253" s="38" customFormat="1" x14ac:dyDescent="0.25">
      <c r="A599" s="33"/>
      <c r="B599" s="432" t="str">
        <f>+IF(LEN(SI!J10)=Poznamky_k_UZ!CH599,"Stav na začiatku BÚO","")</f>
        <v>Stav na začiatku BÚO</v>
      </c>
      <c r="C599" s="433"/>
      <c r="D599" s="433"/>
      <c r="E599" s="433"/>
      <c r="F599" s="433"/>
      <c r="G599" s="433"/>
      <c r="H599" s="433"/>
      <c r="I599" s="433"/>
      <c r="J599" s="434"/>
      <c r="K599" s="389"/>
      <c r="L599" s="393"/>
      <c r="M599" s="393"/>
      <c r="N599" s="431"/>
      <c r="O599" s="389">
        <v>1412614</v>
      </c>
      <c r="P599" s="393"/>
      <c r="Q599" s="393"/>
      <c r="R599" s="431"/>
      <c r="S599" s="389"/>
      <c r="T599" s="393"/>
      <c r="U599" s="393"/>
      <c r="V599" s="431"/>
      <c r="W599" s="389">
        <v>2787</v>
      </c>
      <c r="X599" s="390"/>
      <c r="Y599" s="390"/>
      <c r="Z599" s="389">
        <v>0</v>
      </c>
      <c r="AA599" s="390"/>
      <c r="AB599" s="390"/>
      <c r="AC599" s="389"/>
      <c r="AD599" s="390"/>
      <c r="AE599" s="390"/>
      <c r="AF599" s="383">
        <f>+SUM(K599:AE599)</f>
        <v>1415401</v>
      </c>
      <c r="AG599" s="385"/>
      <c r="AH599" s="403"/>
      <c r="AI599" s="60"/>
      <c r="AJ599" s="144" t="str">
        <f t="shared" si="72"/>
        <v>Riadok bude vidieť.</v>
      </c>
      <c r="AK599" s="145" t="s">
        <v>207</v>
      </c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65">
        <f t="shared" si="69"/>
        <v>1</v>
      </c>
      <c r="BF599" s="51"/>
      <c r="BG599" s="51"/>
      <c r="BH599" s="51">
        <f t="shared" si="73"/>
        <v>1</v>
      </c>
      <c r="BI599" s="51">
        <f t="shared" si="68"/>
        <v>1</v>
      </c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108"/>
      <c r="BY599" s="108"/>
      <c r="BZ599" s="108"/>
      <c r="CA599" s="113">
        <f>SI!BY599</f>
        <v>184</v>
      </c>
      <c r="CB599" s="113"/>
      <c r="CC599" s="113"/>
      <c r="CD599" s="113"/>
      <c r="CE599" s="113"/>
      <c r="CF599" s="113"/>
      <c r="CG599" s="113"/>
      <c r="CH599" s="140">
        <f>SI!BZ599</f>
        <v>29</v>
      </c>
      <c r="CI599" s="108"/>
      <c r="CJ599" s="108"/>
      <c r="CK599" s="108"/>
      <c r="CL599" s="108"/>
      <c r="CM599" s="108"/>
      <c r="CN599" s="108"/>
      <c r="CO599" s="108"/>
      <c r="CP599" s="108"/>
      <c r="CQ599" s="108"/>
      <c r="CR599" s="108"/>
      <c r="CS599" s="108"/>
      <c r="CT599" s="108"/>
      <c r="CU599" s="108"/>
      <c r="CV599" s="108"/>
      <c r="CW599" s="108"/>
      <c r="CX599" s="108"/>
      <c r="CY599" s="108"/>
      <c r="CZ599" s="24"/>
      <c r="DA599" s="24"/>
      <c r="DB599" s="24"/>
      <c r="DC599" s="24"/>
      <c r="DD599" s="24"/>
      <c r="DE599" s="24"/>
      <c r="DF599" s="24"/>
      <c r="DG599" s="24"/>
      <c r="DH599" s="24"/>
      <c r="DI599" s="24"/>
      <c r="DJ599" s="24"/>
      <c r="DK599" s="24"/>
      <c r="DL599" s="24"/>
      <c r="DM599" s="24"/>
      <c r="DN599" s="24"/>
      <c r="DO599" s="24"/>
      <c r="DP599" s="24"/>
      <c r="DQ599" s="24"/>
      <c r="DR599" s="24"/>
      <c r="DS599" s="24"/>
      <c r="DT599" s="24"/>
      <c r="DU599" s="24"/>
      <c r="DV599" s="24"/>
      <c r="DW599" s="24"/>
      <c r="DX599" s="24"/>
      <c r="DY599" s="24"/>
      <c r="DZ599" s="24"/>
      <c r="EA599" s="24"/>
      <c r="EB599" s="24"/>
      <c r="EC599" s="24"/>
      <c r="ED599" s="24"/>
      <c r="EE599" s="24"/>
      <c r="EF599" s="24"/>
      <c r="EG599" s="24"/>
      <c r="EH599" s="24"/>
      <c r="EI599" s="24"/>
      <c r="EJ599" s="24"/>
      <c r="EK599" s="24"/>
      <c r="EL599" s="24"/>
      <c r="EM599" s="24"/>
      <c r="EN599" s="24"/>
      <c r="EO599" s="24"/>
      <c r="EP599" s="24"/>
      <c r="EQ599" s="24"/>
      <c r="ER599" s="24"/>
      <c r="ES599" s="24"/>
      <c r="ET599" s="24"/>
      <c r="EU599" s="24"/>
      <c r="EV599" s="24"/>
      <c r="EW599" s="24"/>
      <c r="EX599" s="24"/>
      <c r="EY599" s="24"/>
      <c r="EZ599" s="24"/>
      <c r="FA599" s="24"/>
      <c r="FB599" s="24"/>
      <c r="FC599" s="24"/>
      <c r="FD599" s="24"/>
      <c r="FE599" s="24"/>
      <c r="FF599" s="24"/>
      <c r="FG599" s="24"/>
      <c r="FH599" s="24"/>
      <c r="FI599" s="24"/>
      <c r="FJ599" s="24"/>
      <c r="FK599" s="24"/>
      <c r="FL599" s="24"/>
      <c r="FM599" s="24"/>
      <c r="FN599" s="24"/>
      <c r="FO599" s="24"/>
      <c r="FP599" s="24"/>
      <c r="FQ599" s="24"/>
      <c r="FR599" s="24"/>
      <c r="FS599" s="24"/>
      <c r="FT599" s="24"/>
      <c r="FU599" s="24"/>
      <c r="FV599" s="24"/>
      <c r="FW599" s="24"/>
      <c r="FX599" s="24"/>
      <c r="FY599" s="24"/>
      <c r="FZ599" s="24"/>
      <c r="GA599" s="24"/>
      <c r="GB599" s="24"/>
      <c r="GC599" s="24"/>
      <c r="GD599" s="24"/>
      <c r="GE599" s="24"/>
      <c r="GF599" s="24"/>
      <c r="GG599" s="24"/>
      <c r="GH599" s="24"/>
      <c r="GI599" s="24"/>
      <c r="GJ599" s="24"/>
      <c r="GK599" s="24"/>
      <c r="GL599" s="24"/>
      <c r="GM599" s="24"/>
      <c r="GN599" s="24"/>
      <c r="GO599" s="24"/>
      <c r="GP599" s="24"/>
      <c r="GQ599" s="24"/>
      <c r="GR599" s="24"/>
      <c r="GS599" s="24"/>
      <c r="GT599" s="24"/>
      <c r="GU599" s="24"/>
      <c r="GV599" s="24"/>
      <c r="GW599" s="24"/>
      <c r="GX599" s="24"/>
      <c r="GY599" s="24"/>
      <c r="GZ599" s="24"/>
      <c r="HA599" s="24"/>
      <c r="HB599" s="24"/>
      <c r="HC599" s="24"/>
      <c r="HD599" s="24"/>
      <c r="HE599" s="24"/>
      <c r="HF599" s="24"/>
      <c r="HG599" s="24"/>
      <c r="HH599" s="24"/>
      <c r="HI599" s="24"/>
      <c r="HJ599" s="24"/>
      <c r="HK599" s="24"/>
      <c r="HL599" s="24"/>
      <c r="HM599" s="24"/>
      <c r="HN599" s="24"/>
      <c r="HO599" s="24"/>
      <c r="HP599" s="24"/>
      <c r="HQ599" s="24"/>
      <c r="HR599" s="24"/>
      <c r="HS599" s="24"/>
      <c r="HT599" s="24"/>
      <c r="HU599" s="24"/>
      <c r="HV599" s="24"/>
      <c r="HW599" s="24"/>
      <c r="HX599" s="24"/>
      <c r="HY599" s="24"/>
      <c r="HZ599" s="24"/>
      <c r="IA599" s="24"/>
      <c r="IB599" s="24"/>
      <c r="IC599" s="24"/>
      <c r="ID599" s="24"/>
      <c r="IE599" s="24"/>
      <c r="IF599" s="24"/>
      <c r="IG599" s="24"/>
      <c r="IH599" s="24"/>
      <c r="II599" s="24"/>
      <c r="IJ599" s="24"/>
      <c r="IK599" s="24"/>
      <c r="IL599" s="24"/>
      <c r="IM599" s="24"/>
      <c r="IN599" s="24"/>
      <c r="IO599" s="24"/>
      <c r="IP599" s="24"/>
      <c r="IQ599" s="24"/>
      <c r="IR599" s="24"/>
      <c r="IS599" s="24"/>
    </row>
    <row r="600" spans="1:253" s="38" customFormat="1" x14ac:dyDescent="0.25">
      <c r="A600" s="33"/>
      <c r="B600" s="422" t="str">
        <f>+IF(LEN(SI!J10)=Poznamky_k_UZ!CH600,"Prírastky","")</f>
        <v>Prírastky</v>
      </c>
      <c r="C600" s="423"/>
      <c r="D600" s="423"/>
      <c r="E600" s="423"/>
      <c r="F600" s="423"/>
      <c r="G600" s="423"/>
      <c r="H600" s="423"/>
      <c r="I600" s="423"/>
      <c r="J600" s="424"/>
      <c r="K600" s="386"/>
      <c r="L600" s="387"/>
      <c r="M600" s="387"/>
      <c r="N600" s="438"/>
      <c r="O600" s="386">
        <v>0</v>
      </c>
      <c r="P600" s="387"/>
      <c r="Q600" s="387"/>
      <c r="R600" s="438"/>
      <c r="S600" s="386"/>
      <c r="T600" s="387"/>
      <c r="U600" s="387"/>
      <c r="V600" s="438"/>
      <c r="W600" s="386"/>
      <c r="X600" s="388"/>
      <c r="Y600" s="388"/>
      <c r="Z600" s="386"/>
      <c r="AA600" s="388"/>
      <c r="AB600" s="388"/>
      <c r="AC600" s="386"/>
      <c r="AD600" s="388"/>
      <c r="AE600" s="388"/>
      <c r="AF600" s="407">
        <f>+SUM(K600:AE600)</f>
        <v>0</v>
      </c>
      <c r="AG600" s="408"/>
      <c r="AH600" s="409"/>
      <c r="AI600" s="60"/>
      <c r="AJ600" s="144" t="str">
        <f t="shared" si="72"/>
        <v>Riadok bude vidieť.</v>
      </c>
      <c r="AK600" s="145" t="s">
        <v>207</v>
      </c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65">
        <f t="shared" si="69"/>
        <v>1</v>
      </c>
      <c r="BF600" s="51"/>
      <c r="BG600" s="51"/>
      <c r="BH600" s="51">
        <f t="shared" si="73"/>
        <v>1</v>
      </c>
      <c r="BI600" s="51">
        <f t="shared" si="68"/>
        <v>1</v>
      </c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108"/>
      <c r="BY600" s="108"/>
      <c r="BZ600" s="108"/>
      <c r="CA600" s="113">
        <f>SI!BY600</f>
        <v>318</v>
      </c>
      <c r="CB600" s="113"/>
      <c r="CC600" s="113"/>
      <c r="CD600" s="113"/>
      <c r="CE600" s="113"/>
      <c r="CF600" s="113"/>
      <c r="CG600" s="113"/>
      <c r="CH600" s="140">
        <f>SI!BZ600</f>
        <v>29</v>
      </c>
      <c r="CI600" s="108"/>
      <c r="CJ600" s="108"/>
      <c r="CK600" s="108"/>
      <c r="CL600" s="108"/>
      <c r="CM600" s="108"/>
      <c r="CN600" s="108"/>
      <c r="CO600" s="108"/>
      <c r="CP600" s="108"/>
      <c r="CQ600" s="108"/>
      <c r="CR600" s="108"/>
      <c r="CS600" s="108"/>
      <c r="CT600" s="108"/>
      <c r="CU600" s="108"/>
      <c r="CV600" s="108"/>
      <c r="CW600" s="108"/>
      <c r="CX600" s="108"/>
      <c r="CY600" s="108"/>
      <c r="CZ600" s="24"/>
      <c r="DA600" s="24"/>
      <c r="DB600" s="24"/>
      <c r="DC600" s="24"/>
      <c r="DD600" s="24"/>
      <c r="DE600" s="24"/>
      <c r="DF600" s="24"/>
      <c r="DG600" s="24"/>
      <c r="DH600" s="24"/>
      <c r="DI600" s="24"/>
      <c r="DJ600" s="24"/>
      <c r="DK600" s="24"/>
      <c r="DL600" s="24"/>
      <c r="DM600" s="24"/>
      <c r="DN600" s="24"/>
      <c r="DO600" s="24"/>
      <c r="DP600" s="24"/>
      <c r="DQ600" s="24"/>
      <c r="DR600" s="24"/>
      <c r="DS600" s="24"/>
      <c r="DT600" s="24"/>
      <c r="DU600" s="24"/>
      <c r="DV600" s="24"/>
      <c r="DW600" s="24"/>
      <c r="DX600" s="24"/>
      <c r="DY600" s="24"/>
      <c r="DZ600" s="24"/>
      <c r="EA600" s="24"/>
      <c r="EB600" s="24"/>
      <c r="EC600" s="24"/>
      <c r="ED600" s="24"/>
      <c r="EE600" s="24"/>
      <c r="EF600" s="24"/>
      <c r="EG600" s="24"/>
      <c r="EH600" s="24"/>
      <c r="EI600" s="24"/>
      <c r="EJ600" s="24"/>
      <c r="EK600" s="24"/>
      <c r="EL600" s="24"/>
      <c r="EM600" s="24"/>
      <c r="EN600" s="24"/>
      <c r="EO600" s="24"/>
      <c r="EP600" s="24"/>
      <c r="EQ600" s="24"/>
      <c r="ER600" s="24"/>
      <c r="ES600" s="24"/>
      <c r="ET600" s="24"/>
      <c r="EU600" s="24"/>
      <c r="EV600" s="24"/>
      <c r="EW600" s="24"/>
      <c r="EX600" s="24"/>
      <c r="EY600" s="24"/>
      <c r="EZ600" s="24"/>
      <c r="FA600" s="24"/>
      <c r="FB600" s="24"/>
      <c r="FC600" s="24"/>
      <c r="FD600" s="24"/>
      <c r="FE600" s="24"/>
      <c r="FF600" s="24"/>
      <c r="FG600" s="24"/>
      <c r="FH600" s="24"/>
      <c r="FI600" s="24"/>
      <c r="FJ600" s="24"/>
      <c r="FK600" s="24"/>
      <c r="FL600" s="24"/>
      <c r="FM600" s="24"/>
      <c r="FN600" s="24"/>
      <c r="FO600" s="24"/>
      <c r="FP600" s="24"/>
      <c r="FQ600" s="24"/>
      <c r="FR600" s="24"/>
      <c r="FS600" s="24"/>
      <c r="FT600" s="24"/>
      <c r="FU600" s="24"/>
      <c r="FV600" s="24"/>
      <c r="FW600" s="24"/>
      <c r="FX600" s="24"/>
      <c r="FY600" s="24"/>
      <c r="FZ600" s="24"/>
      <c r="GA600" s="24"/>
      <c r="GB600" s="24"/>
      <c r="GC600" s="24"/>
      <c r="GD600" s="24"/>
      <c r="GE600" s="24"/>
      <c r="GF600" s="24"/>
      <c r="GG600" s="24"/>
      <c r="GH600" s="24"/>
      <c r="GI600" s="24"/>
      <c r="GJ600" s="24"/>
      <c r="GK600" s="24"/>
      <c r="GL600" s="24"/>
      <c r="GM600" s="24"/>
      <c r="GN600" s="24"/>
      <c r="GO600" s="24"/>
      <c r="GP600" s="24"/>
      <c r="GQ600" s="24"/>
      <c r="GR600" s="24"/>
      <c r="GS600" s="24"/>
      <c r="GT600" s="24"/>
      <c r="GU600" s="24"/>
      <c r="GV600" s="24"/>
      <c r="GW600" s="24"/>
      <c r="GX600" s="24"/>
      <c r="GY600" s="24"/>
      <c r="GZ600" s="24"/>
      <c r="HA600" s="24"/>
      <c r="HB600" s="24"/>
      <c r="HC600" s="24"/>
      <c r="HD600" s="24"/>
      <c r="HE600" s="24"/>
      <c r="HF600" s="24"/>
      <c r="HG600" s="24"/>
      <c r="HH600" s="24"/>
      <c r="HI600" s="24"/>
      <c r="HJ600" s="24"/>
      <c r="HK600" s="24"/>
      <c r="HL600" s="24"/>
      <c r="HM600" s="24"/>
      <c r="HN600" s="24"/>
      <c r="HO600" s="24"/>
      <c r="HP600" s="24"/>
      <c r="HQ600" s="24"/>
      <c r="HR600" s="24"/>
      <c r="HS600" s="24"/>
      <c r="HT600" s="24"/>
      <c r="HU600" s="24"/>
      <c r="HV600" s="24"/>
      <c r="HW600" s="24"/>
      <c r="HX600" s="24"/>
      <c r="HY600" s="24"/>
      <c r="HZ600" s="24"/>
      <c r="IA600" s="24"/>
      <c r="IB600" s="24"/>
      <c r="IC600" s="24"/>
      <c r="ID600" s="24"/>
      <c r="IE600" s="24"/>
      <c r="IF600" s="24"/>
      <c r="IG600" s="24"/>
      <c r="IH600" s="24"/>
      <c r="II600" s="24"/>
      <c r="IJ600" s="24"/>
      <c r="IK600" s="24"/>
      <c r="IL600" s="24"/>
      <c r="IM600" s="24"/>
      <c r="IN600" s="24"/>
      <c r="IO600" s="24"/>
      <c r="IP600" s="24"/>
      <c r="IQ600" s="24"/>
      <c r="IR600" s="24"/>
      <c r="IS600" s="24"/>
    </row>
    <row r="601" spans="1:253" s="38" customFormat="1" x14ac:dyDescent="0.25">
      <c r="A601" s="33"/>
      <c r="B601" s="425" t="str">
        <f>+IF(LEN(SI!J10)=Poznamky_k_UZ!CH601,"Úbytky","")</f>
        <v>Úbytky</v>
      </c>
      <c r="C601" s="426"/>
      <c r="D601" s="426"/>
      <c r="E601" s="426"/>
      <c r="F601" s="426"/>
      <c r="G601" s="426"/>
      <c r="H601" s="426"/>
      <c r="I601" s="426"/>
      <c r="J601" s="427"/>
      <c r="K601" s="441"/>
      <c r="L601" s="442"/>
      <c r="M601" s="442"/>
      <c r="N601" s="443"/>
      <c r="O601" s="441"/>
      <c r="P601" s="442"/>
      <c r="Q601" s="442"/>
      <c r="R601" s="443"/>
      <c r="S601" s="441"/>
      <c r="T601" s="442"/>
      <c r="U601" s="442"/>
      <c r="V601" s="443"/>
      <c r="W601" s="391"/>
      <c r="X601" s="392"/>
      <c r="Y601" s="392"/>
      <c r="Z601" s="391"/>
      <c r="AA601" s="392"/>
      <c r="AB601" s="392"/>
      <c r="AC601" s="391"/>
      <c r="AD601" s="392"/>
      <c r="AE601" s="392"/>
      <c r="AF601" s="789">
        <f>+SUM(K601:AE601)</f>
        <v>0</v>
      </c>
      <c r="AG601" s="790"/>
      <c r="AH601" s="791"/>
      <c r="AI601" s="60"/>
      <c r="AJ601" s="144" t="str">
        <f t="shared" si="72"/>
        <v>Riadok bude vidieť.</v>
      </c>
      <c r="AK601" s="145" t="s">
        <v>207</v>
      </c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65">
        <f t="shared" si="69"/>
        <v>1</v>
      </c>
      <c r="BF601" s="51"/>
      <c r="BG601" s="51"/>
      <c r="BH601" s="51">
        <f t="shared" si="73"/>
        <v>1</v>
      </c>
      <c r="BI601" s="51">
        <f t="shared" si="68"/>
        <v>1</v>
      </c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108"/>
      <c r="BY601" s="108"/>
      <c r="BZ601" s="108"/>
      <c r="CA601" s="113">
        <f>SI!BY601</f>
        <v>136</v>
      </c>
      <c r="CB601" s="113"/>
      <c r="CC601" s="113"/>
      <c r="CD601" s="113"/>
      <c r="CE601" s="113"/>
      <c r="CF601" s="113"/>
      <c r="CG601" s="113"/>
      <c r="CH601" s="140">
        <f>SI!BZ601</f>
        <v>29</v>
      </c>
      <c r="CI601" s="108"/>
      <c r="CJ601" s="108"/>
      <c r="CK601" s="108"/>
      <c r="CL601" s="108"/>
      <c r="CM601" s="108"/>
      <c r="CN601" s="108"/>
      <c r="CO601" s="108"/>
      <c r="CP601" s="108"/>
      <c r="CQ601" s="108"/>
      <c r="CR601" s="108"/>
      <c r="CS601" s="108"/>
      <c r="CT601" s="108"/>
      <c r="CU601" s="108"/>
      <c r="CV601" s="108"/>
      <c r="CW601" s="108"/>
      <c r="CX601" s="108"/>
      <c r="CY601" s="108"/>
      <c r="CZ601" s="24"/>
      <c r="DA601" s="24"/>
      <c r="DB601" s="24"/>
      <c r="DC601" s="24"/>
      <c r="DD601" s="24"/>
      <c r="DE601" s="24"/>
      <c r="DF601" s="24"/>
      <c r="DG601" s="24"/>
      <c r="DH601" s="24"/>
      <c r="DI601" s="24"/>
      <c r="DJ601" s="24"/>
      <c r="DK601" s="24"/>
      <c r="DL601" s="24"/>
      <c r="DM601" s="24"/>
      <c r="DN601" s="24"/>
      <c r="DO601" s="24"/>
      <c r="DP601" s="24"/>
      <c r="DQ601" s="24"/>
      <c r="DR601" s="24"/>
      <c r="DS601" s="24"/>
      <c r="DT601" s="24"/>
      <c r="DU601" s="24"/>
      <c r="DV601" s="24"/>
      <c r="DW601" s="24"/>
      <c r="DX601" s="24"/>
      <c r="DY601" s="24"/>
      <c r="DZ601" s="24"/>
      <c r="EA601" s="24"/>
      <c r="EB601" s="24"/>
      <c r="EC601" s="24"/>
      <c r="ED601" s="24"/>
      <c r="EE601" s="24"/>
      <c r="EF601" s="24"/>
      <c r="EG601" s="24"/>
      <c r="EH601" s="24"/>
      <c r="EI601" s="24"/>
      <c r="EJ601" s="24"/>
      <c r="EK601" s="24"/>
      <c r="EL601" s="24"/>
      <c r="EM601" s="24"/>
      <c r="EN601" s="24"/>
      <c r="EO601" s="24"/>
      <c r="EP601" s="24"/>
      <c r="EQ601" s="24"/>
      <c r="ER601" s="24"/>
      <c r="ES601" s="24"/>
      <c r="ET601" s="24"/>
      <c r="EU601" s="24"/>
      <c r="EV601" s="24"/>
      <c r="EW601" s="24"/>
      <c r="EX601" s="24"/>
      <c r="EY601" s="24"/>
      <c r="EZ601" s="24"/>
      <c r="FA601" s="24"/>
      <c r="FB601" s="24"/>
      <c r="FC601" s="24"/>
      <c r="FD601" s="24"/>
      <c r="FE601" s="24"/>
      <c r="FF601" s="24"/>
      <c r="FG601" s="24"/>
      <c r="FH601" s="24"/>
      <c r="FI601" s="24"/>
      <c r="FJ601" s="24"/>
      <c r="FK601" s="24"/>
      <c r="FL601" s="24"/>
      <c r="FM601" s="24"/>
      <c r="FN601" s="24"/>
      <c r="FO601" s="24"/>
      <c r="FP601" s="24"/>
      <c r="FQ601" s="24"/>
      <c r="FR601" s="24"/>
      <c r="FS601" s="24"/>
      <c r="FT601" s="24"/>
      <c r="FU601" s="24"/>
      <c r="FV601" s="24"/>
      <c r="FW601" s="24"/>
      <c r="FX601" s="24"/>
      <c r="FY601" s="24"/>
      <c r="FZ601" s="24"/>
      <c r="GA601" s="24"/>
      <c r="GB601" s="24"/>
      <c r="GC601" s="24"/>
      <c r="GD601" s="24"/>
      <c r="GE601" s="24"/>
      <c r="GF601" s="24"/>
      <c r="GG601" s="24"/>
      <c r="GH601" s="24"/>
      <c r="GI601" s="24"/>
      <c r="GJ601" s="24"/>
      <c r="GK601" s="24"/>
      <c r="GL601" s="24"/>
      <c r="GM601" s="24"/>
      <c r="GN601" s="24"/>
      <c r="GO601" s="24"/>
      <c r="GP601" s="24"/>
      <c r="GQ601" s="24"/>
      <c r="GR601" s="24"/>
      <c r="GS601" s="24"/>
      <c r="GT601" s="24"/>
      <c r="GU601" s="24"/>
      <c r="GV601" s="24"/>
      <c r="GW601" s="24"/>
      <c r="GX601" s="24"/>
      <c r="GY601" s="24"/>
      <c r="GZ601" s="24"/>
      <c r="HA601" s="24"/>
      <c r="HB601" s="24"/>
      <c r="HC601" s="24"/>
      <c r="HD601" s="24"/>
      <c r="HE601" s="24"/>
      <c r="HF601" s="24"/>
      <c r="HG601" s="24"/>
      <c r="HH601" s="24"/>
      <c r="HI601" s="24"/>
      <c r="HJ601" s="24"/>
      <c r="HK601" s="24"/>
      <c r="HL601" s="24"/>
      <c r="HM601" s="24"/>
      <c r="HN601" s="24"/>
      <c r="HO601" s="24"/>
      <c r="HP601" s="24"/>
      <c r="HQ601" s="24"/>
      <c r="HR601" s="24"/>
      <c r="HS601" s="24"/>
      <c r="HT601" s="24"/>
      <c r="HU601" s="24"/>
      <c r="HV601" s="24"/>
      <c r="HW601" s="24"/>
      <c r="HX601" s="24"/>
      <c r="HY601" s="24"/>
      <c r="HZ601" s="24"/>
      <c r="IA601" s="24"/>
      <c r="IB601" s="24"/>
      <c r="IC601" s="24"/>
      <c r="ID601" s="24"/>
      <c r="IE601" s="24"/>
      <c r="IF601" s="24"/>
      <c r="IG601" s="24"/>
      <c r="IH601" s="24"/>
      <c r="II601" s="24"/>
      <c r="IJ601" s="24"/>
      <c r="IK601" s="24"/>
      <c r="IL601" s="24"/>
      <c r="IM601" s="24"/>
      <c r="IN601" s="24"/>
      <c r="IO601" s="24"/>
      <c r="IP601" s="24"/>
      <c r="IQ601" s="24"/>
      <c r="IR601" s="24"/>
      <c r="IS601" s="24"/>
    </row>
    <row r="602" spans="1:253" s="38" customFormat="1" x14ac:dyDescent="0.25">
      <c r="A602" s="33"/>
      <c r="B602" s="428" t="str">
        <f>+IF(LEN(SI!J10)=Poznamky_k_UZ!CH602,"Presuny","")</f>
        <v>Presuny</v>
      </c>
      <c r="C602" s="429"/>
      <c r="D602" s="429"/>
      <c r="E602" s="429"/>
      <c r="F602" s="429"/>
      <c r="G602" s="429"/>
      <c r="H602" s="429"/>
      <c r="I602" s="429"/>
      <c r="J602" s="430"/>
      <c r="K602" s="439"/>
      <c r="L602" s="447"/>
      <c r="M602" s="447"/>
      <c r="N602" s="448"/>
      <c r="O602" s="439"/>
      <c r="P602" s="447"/>
      <c r="Q602" s="447"/>
      <c r="R602" s="448"/>
      <c r="S602" s="439"/>
      <c r="T602" s="447"/>
      <c r="U602" s="447"/>
      <c r="V602" s="448"/>
      <c r="W602" s="439"/>
      <c r="X602" s="440"/>
      <c r="Y602" s="440"/>
      <c r="Z602" s="439"/>
      <c r="AA602" s="440"/>
      <c r="AB602" s="440"/>
      <c r="AC602" s="439"/>
      <c r="AD602" s="440"/>
      <c r="AE602" s="440"/>
      <c r="AF602" s="449">
        <f>+SUM(K602:AE602)</f>
        <v>0</v>
      </c>
      <c r="AG602" s="450"/>
      <c r="AH602" s="451"/>
      <c r="AI602" s="60"/>
      <c r="AJ602" s="144" t="str">
        <f t="shared" si="72"/>
        <v>Riadok bude vidieť.</v>
      </c>
      <c r="AK602" s="145" t="s">
        <v>207</v>
      </c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65">
        <f t="shared" si="69"/>
        <v>1</v>
      </c>
      <c r="BF602" s="51"/>
      <c r="BG602" s="51"/>
      <c r="BH602" s="51">
        <f t="shared" si="73"/>
        <v>1</v>
      </c>
      <c r="BI602" s="51">
        <f t="shared" si="68"/>
        <v>1</v>
      </c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108"/>
      <c r="BY602" s="108"/>
      <c r="BZ602" s="108"/>
      <c r="CA602" s="113">
        <f>SI!BY602</f>
        <v>0</v>
      </c>
      <c r="CB602" s="113"/>
      <c r="CC602" s="113"/>
      <c r="CD602" s="113"/>
      <c r="CE602" s="113"/>
      <c r="CF602" s="113"/>
      <c r="CG602" s="113"/>
      <c r="CH602" s="140">
        <f>SI!BZ602</f>
        <v>29</v>
      </c>
      <c r="CI602" s="108"/>
      <c r="CJ602" s="108"/>
      <c r="CK602" s="108"/>
      <c r="CL602" s="108"/>
      <c r="CM602" s="108"/>
      <c r="CN602" s="108"/>
      <c r="CO602" s="108"/>
      <c r="CP602" s="108"/>
      <c r="CQ602" s="108"/>
      <c r="CR602" s="108"/>
      <c r="CS602" s="108"/>
      <c r="CT602" s="108"/>
      <c r="CU602" s="108"/>
      <c r="CV602" s="108"/>
      <c r="CW602" s="108"/>
      <c r="CX602" s="108"/>
      <c r="CY602" s="108"/>
      <c r="CZ602" s="24"/>
      <c r="DA602" s="24"/>
      <c r="DB602" s="24"/>
      <c r="DC602" s="24"/>
      <c r="DD602" s="24"/>
      <c r="DE602" s="24"/>
      <c r="DF602" s="24"/>
      <c r="DG602" s="24"/>
      <c r="DH602" s="24"/>
      <c r="DI602" s="24"/>
      <c r="DJ602" s="24"/>
      <c r="DK602" s="24"/>
      <c r="DL602" s="24"/>
      <c r="DM602" s="24"/>
      <c r="DN602" s="24"/>
      <c r="DO602" s="24"/>
      <c r="DP602" s="24"/>
      <c r="DQ602" s="24"/>
      <c r="DR602" s="24"/>
      <c r="DS602" s="24"/>
      <c r="DT602" s="24"/>
      <c r="DU602" s="24"/>
      <c r="DV602" s="24"/>
      <c r="DW602" s="24"/>
      <c r="DX602" s="24"/>
      <c r="DY602" s="24"/>
      <c r="DZ602" s="24"/>
      <c r="EA602" s="24"/>
      <c r="EB602" s="24"/>
      <c r="EC602" s="24"/>
      <c r="ED602" s="24"/>
      <c r="EE602" s="24"/>
      <c r="EF602" s="24"/>
      <c r="EG602" s="24"/>
      <c r="EH602" s="24"/>
      <c r="EI602" s="24"/>
      <c r="EJ602" s="24"/>
      <c r="EK602" s="24"/>
      <c r="EL602" s="24"/>
      <c r="EM602" s="24"/>
      <c r="EN602" s="24"/>
      <c r="EO602" s="24"/>
      <c r="EP602" s="24"/>
      <c r="EQ602" s="24"/>
      <c r="ER602" s="24"/>
      <c r="ES602" s="24"/>
      <c r="ET602" s="24"/>
      <c r="EU602" s="24"/>
      <c r="EV602" s="24"/>
      <c r="EW602" s="24"/>
      <c r="EX602" s="24"/>
      <c r="EY602" s="24"/>
      <c r="EZ602" s="24"/>
      <c r="FA602" s="24"/>
      <c r="FB602" s="24"/>
      <c r="FC602" s="24"/>
      <c r="FD602" s="24"/>
      <c r="FE602" s="24"/>
      <c r="FF602" s="24"/>
      <c r="FG602" s="24"/>
      <c r="FH602" s="24"/>
      <c r="FI602" s="24"/>
      <c r="FJ602" s="24"/>
      <c r="FK602" s="24"/>
      <c r="FL602" s="24"/>
      <c r="FM602" s="24"/>
      <c r="FN602" s="24"/>
      <c r="FO602" s="24"/>
      <c r="FP602" s="24"/>
      <c r="FQ602" s="24"/>
      <c r="FR602" s="24"/>
      <c r="FS602" s="24"/>
      <c r="FT602" s="24"/>
      <c r="FU602" s="24"/>
      <c r="FV602" s="24"/>
      <c r="FW602" s="24"/>
      <c r="FX602" s="24"/>
      <c r="FY602" s="24"/>
      <c r="FZ602" s="24"/>
      <c r="GA602" s="24"/>
      <c r="GB602" s="24"/>
      <c r="GC602" s="24"/>
      <c r="GD602" s="24"/>
      <c r="GE602" s="24"/>
      <c r="GF602" s="24"/>
      <c r="GG602" s="24"/>
      <c r="GH602" s="24"/>
      <c r="GI602" s="24"/>
      <c r="GJ602" s="24"/>
      <c r="GK602" s="24"/>
      <c r="GL602" s="24"/>
      <c r="GM602" s="24"/>
      <c r="GN602" s="24"/>
      <c r="GO602" s="24"/>
      <c r="GP602" s="24"/>
      <c r="GQ602" s="24"/>
      <c r="GR602" s="24"/>
      <c r="GS602" s="24"/>
      <c r="GT602" s="24"/>
      <c r="GU602" s="24"/>
      <c r="GV602" s="24"/>
      <c r="GW602" s="24"/>
      <c r="GX602" s="24"/>
      <c r="GY602" s="24"/>
      <c r="GZ602" s="24"/>
      <c r="HA602" s="24"/>
      <c r="HB602" s="24"/>
      <c r="HC602" s="24"/>
      <c r="HD602" s="24"/>
      <c r="HE602" s="24"/>
      <c r="HF602" s="24"/>
      <c r="HG602" s="24"/>
      <c r="HH602" s="24"/>
      <c r="HI602" s="24"/>
      <c r="HJ602" s="24"/>
      <c r="HK602" s="24"/>
      <c r="HL602" s="24"/>
      <c r="HM602" s="24"/>
      <c r="HN602" s="24"/>
      <c r="HO602" s="24"/>
      <c r="HP602" s="24"/>
      <c r="HQ602" s="24"/>
      <c r="HR602" s="24"/>
      <c r="HS602" s="24"/>
      <c r="HT602" s="24"/>
      <c r="HU602" s="24"/>
      <c r="HV602" s="24"/>
      <c r="HW602" s="24"/>
      <c r="HX602" s="24"/>
      <c r="HY602" s="24"/>
      <c r="HZ602" s="24"/>
      <c r="IA602" s="24"/>
      <c r="IB602" s="24"/>
      <c r="IC602" s="24"/>
      <c r="ID602" s="24"/>
      <c r="IE602" s="24"/>
      <c r="IF602" s="24"/>
      <c r="IG602" s="24"/>
      <c r="IH602" s="24"/>
      <c r="II602" s="24"/>
      <c r="IJ602" s="24"/>
      <c r="IK602" s="24"/>
      <c r="IL602" s="24"/>
      <c r="IM602" s="24"/>
      <c r="IN602" s="24"/>
      <c r="IO602" s="24"/>
      <c r="IP602" s="24"/>
      <c r="IQ602" s="24"/>
      <c r="IR602" s="24"/>
      <c r="IS602" s="24"/>
    </row>
    <row r="603" spans="1:253" s="38" customFormat="1" x14ac:dyDescent="0.25">
      <c r="A603" s="33"/>
      <c r="B603" s="777" t="str">
        <f>+IF(LEN(SI!J10)=Poznamky_k_UZ!CH603,"Stav na konci BÚO","")</f>
        <v>Stav na konci BÚO</v>
      </c>
      <c r="C603" s="778"/>
      <c r="D603" s="778"/>
      <c r="E603" s="778"/>
      <c r="F603" s="778"/>
      <c r="G603" s="778"/>
      <c r="H603" s="778"/>
      <c r="I603" s="778"/>
      <c r="J603" s="779"/>
      <c r="K603" s="383">
        <f>+SUM(I599:K602)</f>
        <v>0</v>
      </c>
      <c r="L603" s="384"/>
      <c r="M603" s="384"/>
      <c r="N603" s="421"/>
      <c r="O603" s="383">
        <f>+SUM(M599:O602)</f>
        <v>1412614</v>
      </c>
      <c r="P603" s="384"/>
      <c r="Q603" s="384"/>
      <c r="R603" s="421"/>
      <c r="S603" s="383">
        <f>+SUM(Q599:S602)</f>
        <v>0</v>
      </c>
      <c r="T603" s="384"/>
      <c r="U603" s="384"/>
      <c r="V603" s="421"/>
      <c r="W603" s="435">
        <f>+SUM(W599:Y602)</f>
        <v>2787</v>
      </c>
      <c r="X603" s="436"/>
      <c r="Y603" s="436"/>
      <c r="Z603" s="435">
        <f>+SUM(Z599:AB602)</f>
        <v>0</v>
      </c>
      <c r="AA603" s="436"/>
      <c r="AB603" s="436"/>
      <c r="AC603" s="435">
        <f>+SUM(AC599:AE602)</f>
        <v>0</v>
      </c>
      <c r="AD603" s="436"/>
      <c r="AE603" s="436"/>
      <c r="AF603" s="435">
        <f>+SUM(AF599:AH602)</f>
        <v>1415401</v>
      </c>
      <c r="AG603" s="436"/>
      <c r="AH603" s="437"/>
      <c r="AI603" s="60"/>
      <c r="AJ603" s="144" t="str">
        <f t="shared" si="72"/>
        <v>Riadok bude vidieť.</v>
      </c>
      <c r="AK603" s="145" t="s">
        <v>207</v>
      </c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65">
        <f t="shared" ref="BE603:BE634" si="74">+IF($H$569="neeviduje",0,1)</f>
        <v>1</v>
      </c>
      <c r="BF603" s="51"/>
      <c r="BG603" s="51"/>
      <c r="BH603" s="51">
        <f t="shared" si="73"/>
        <v>1</v>
      </c>
      <c r="BI603" s="51">
        <f t="shared" si="68"/>
        <v>1</v>
      </c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108"/>
      <c r="BY603" s="108"/>
      <c r="BZ603" s="108"/>
      <c r="CA603" s="113">
        <f>SI!BY603</f>
        <v>151</v>
      </c>
      <c r="CB603" s="113"/>
      <c r="CC603" s="113"/>
      <c r="CD603" s="113"/>
      <c r="CE603" s="113"/>
      <c r="CF603" s="113"/>
      <c r="CG603" s="113"/>
      <c r="CH603" s="140">
        <f>SI!BZ603</f>
        <v>29</v>
      </c>
      <c r="CI603" s="108"/>
      <c r="CJ603" s="108"/>
      <c r="CK603" s="108"/>
      <c r="CL603" s="108"/>
      <c r="CM603" s="108"/>
      <c r="CN603" s="108"/>
      <c r="CO603" s="108"/>
      <c r="CP603" s="108"/>
      <c r="CQ603" s="108"/>
      <c r="CR603" s="108"/>
      <c r="CS603" s="108"/>
      <c r="CT603" s="108"/>
      <c r="CU603" s="108"/>
      <c r="CV603" s="108"/>
      <c r="CW603" s="108"/>
      <c r="CX603" s="108"/>
      <c r="CY603" s="108"/>
      <c r="CZ603" s="24"/>
      <c r="DA603" s="24"/>
      <c r="DB603" s="24"/>
      <c r="DC603" s="24"/>
      <c r="DD603" s="24"/>
      <c r="DE603" s="24"/>
      <c r="DF603" s="24"/>
      <c r="DG603" s="24"/>
      <c r="DH603" s="24"/>
      <c r="DI603" s="24"/>
      <c r="DJ603" s="24"/>
      <c r="DK603" s="24"/>
      <c r="DL603" s="24"/>
      <c r="DM603" s="24"/>
      <c r="DN603" s="24"/>
      <c r="DO603" s="24"/>
      <c r="DP603" s="24"/>
      <c r="DQ603" s="24"/>
      <c r="DR603" s="24"/>
      <c r="DS603" s="24"/>
      <c r="DT603" s="24"/>
      <c r="DU603" s="24"/>
      <c r="DV603" s="24"/>
      <c r="DW603" s="24"/>
      <c r="DX603" s="24"/>
      <c r="DY603" s="24"/>
      <c r="DZ603" s="24"/>
      <c r="EA603" s="24"/>
      <c r="EB603" s="24"/>
      <c r="EC603" s="24"/>
      <c r="ED603" s="24"/>
      <c r="EE603" s="24"/>
      <c r="EF603" s="24"/>
      <c r="EG603" s="24"/>
      <c r="EH603" s="24"/>
      <c r="EI603" s="24"/>
      <c r="EJ603" s="24"/>
      <c r="EK603" s="24"/>
      <c r="EL603" s="24"/>
      <c r="EM603" s="24"/>
      <c r="EN603" s="24"/>
      <c r="EO603" s="24"/>
      <c r="EP603" s="24"/>
      <c r="EQ603" s="24"/>
      <c r="ER603" s="24"/>
      <c r="ES603" s="24"/>
      <c r="ET603" s="24"/>
      <c r="EU603" s="24"/>
      <c r="EV603" s="24"/>
      <c r="EW603" s="24"/>
      <c r="EX603" s="24"/>
      <c r="EY603" s="24"/>
      <c r="EZ603" s="24"/>
      <c r="FA603" s="24"/>
      <c r="FB603" s="24"/>
      <c r="FC603" s="24"/>
      <c r="FD603" s="24"/>
      <c r="FE603" s="24"/>
      <c r="FF603" s="24"/>
      <c r="FG603" s="24"/>
      <c r="FH603" s="24"/>
      <c r="FI603" s="24"/>
      <c r="FJ603" s="24"/>
      <c r="FK603" s="24"/>
      <c r="FL603" s="24"/>
      <c r="FM603" s="24"/>
      <c r="FN603" s="24"/>
      <c r="FO603" s="24"/>
      <c r="FP603" s="24"/>
      <c r="FQ603" s="24"/>
      <c r="FR603" s="24"/>
      <c r="FS603" s="24"/>
      <c r="FT603" s="24"/>
      <c r="FU603" s="24"/>
      <c r="FV603" s="24"/>
      <c r="FW603" s="24"/>
      <c r="FX603" s="24"/>
      <c r="FY603" s="24"/>
      <c r="FZ603" s="24"/>
      <c r="GA603" s="24"/>
      <c r="GB603" s="24"/>
      <c r="GC603" s="24"/>
      <c r="GD603" s="24"/>
      <c r="GE603" s="24"/>
      <c r="GF603" s="24"/>
      <c r="GG603" s="24"/>
      <c r="GH603" s="24"/>
      <c r="GI603" s="24"/>
      <c r="GJ603" s="24"/>
      <c r="GK603" s="24"/>
      <c r="GL603" s="24"/>
      <c r="GM603" s="24"/>
      <c r="GN603" s="24"/>
      <c r="GO603" s="24"/>
      <c r="GP603" s="24"/>
      <c r="GQ603" s="24"/>
      <c r="GR603" s="24"/>
      <c r="GS603" s="24"/>
      <c r="GT603" s="24"/>
      <c r="GU603" s="24"/>
      <c r="GV603" s="24"/>
      <c r="GW603" s="24"/>
      <c r="GX603" s="24"/>
      <c r="GY603" s="24"/>
      <c r="GZ603" s="24"/>
      <c r="HA603" s="24"/>
      <c r="HB603" s="24"/>
      <c r="HC603" s="24"/>
      <c r="HD603" s="24"/>
      <c r="HE603" s="24"/>
      <c r="HF603" s="24"/>
      <c r="HG603" s="24"/>
      <c r="HH603" s="24"/>
      <c r="HI603" s="24"/>
      <c r="HJ603" s="24"/>
      <c r="HK603" s="24"/>
      <c r="HL603" s="24"/>
      <c r="HM603" s="24"/>
      <c r="HN603" s="24"/>
      <c r="HO603" s="24"/>
      <c r="HP603" s="24"/>
      <c r="HQ603" s="24"/>
      <c r="HR603" s="24"/>
      <c r="HS603" s="24"/>
      <c r="HT603" s="24"/>
      <c r="HU603" s="24"/>
      <c r="HV603" s="24"/>
      <c r="HW603" s="24"/>
      <c r="HX603" s="24"/>
      <c r="HY603" s="24"/>
      <c r="HZ603" s="24"/>
      <c r="IA603" s="24"/>
      <c r="IB603" s="24"/>
      <c r="IC603" s="24"/>
      <c r="ID603" s="24"/>
      <c r="IE603" s="24"/>
      <c r="IF603" s="24"/>
      <c r="IG603" s="24"/>
      <c r="IH603" s="24"/>
      <c r="II603" s="24"/>
      <c r="IJ603" s="24"/>
      <c r="IK603" s="24"/>
      <c r="IL603" s="24"/>
      <c r="IM603" s="24"/>
      <c r="IN603" s="24"/>
      <c r="IO603" s="24"/>
      <c r="IP603" s="24"/>
      <c r="IQ603" s="24"/>
      <c r="IR603" s="24"/>
      <c r="IS603" s="24"/>
    </row>
    <row r="604" spans="1:253" s="38" customFormat="1" x14ac:dyDescent="0.25">
      <c r="A604" s="33"/>
      <c r="B604" s="377" t="str">
        <f>+IF(LEN(SI!J10)=Poznamky_k_UZ!CH604,"Oprávky","")</f>
        <v>Oprávky</v>
      </c>
      <c r="C604" s="378"/>
      <c r="D604" s="378"/>
      <c r="E604" s="378"/>
      <c r="F604" s="378"/>
      <c r="G604" s="378"/>
      <c r="H604" s="378"/>
      <c r="I604" s="378"/>
      <c r="J604" s="378"/>
      <c r="K604" s="378"/>
      <c r="L604" s="378"/>
      <c r="M604" s="378"/>
      <c r="N604" s="378"/>
      <c r="O604" s="378"/>
      <c r="P604" s="378"/>
      <c r="Q604" s="378"/>
      <c r="R604" s="378"/>
      <c r="S604" s="378"/>
      <c r="T604" s="378"/>
      <c r="U604" s="378"/>
      <c r="V604" s="378"/>
      <c r="W604" s="378"/>
      <c r="X604" s="378"/>
      <c r="Y604" s="378"/>
      <c r="Z604" s="378"/>
      <c r="AA604" s="378"/>
      <c r="AB604" s="378"/>
      <c r="AC604" s="378"/>
      <c r="AD604" s="378"/>
      <c r="AE604" s="378"/>
      <c r="AF604" s="378"/>
      <c r="AG604" s="378"/>
      <c r="AH604" s="379"/>
      <c r="AI604" s="60"/>
      <c r="AJ604" s="144" t="str">
        <f t="shared" si="72"/>
        <v>Riadok bude vidieť.</v>
      </c>
      <c r="AK604" s="145" t="s">
        <v>207</v>
      </c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65">
        <f t="shared" si="74"/>
        <v>1</v>
      </c>
      <c r="BF604" s="51"/>
      <c r="BG604" s="51"/>
      <c r="BH604" s="51">
        <f t="shared" si="73"/>
        <v>1</v>
      </c>
      <c r="BI604" s="51">
        <f t="shared" si="68"/>
        <v>1</v>
      </c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108"/>
      <c r="BY604" s="108"/>
      <c r="BZ604" s="108"/>
      <c r="CA604" s="113">
        <f>SI!BY604</f>
        <v>163</v>
      </c>
      <c r="CB604" s="113"/>
      <c r="CC604" s="113"/>
      <c r="CD604" s="113"/>
      <c r="CE604" s="113"/>
      <c r="CF604" s="113"/>
      <c r="CG604" s="113"/>
      <c r="CH604" s="140">
        <f>SI!BZ604</f>
        <v>29</v>
      </c>
      <c r="CI604" s="108"/>
      <c r="CJ604" s="108"/>
      <c r="CK604" s="108"/>
      <c r="CL604" s="108"/>
      <c r="CM604" s="108"/>
      <c r="CN604" s="108"/>
      <c r="CO604" s="108"/>
      <c r="CP604" s="108"/>
      <c r="CQ604" s="108"/>
      <c r="CR604" s="108"/>
      <c r="CS604" s="108"/>
      <c r="CT604" s="108"/>
      <c r="CU604" s="108"/>
      <c r="CV604" s="108"/>
      <c r="CW604" s="108"/>
      <c r="CX604" s="108"/>
      <c r="CY604" s="108"/>
      <c r="CZ604" s="24"/>
      <c r="DA604" s="24"/>
      <c r="DB604" s="24"/>
      <c r="DC604" s="24"/>
      <c r="DD604" s="24"/>
      <c r="DE604" s="24"/>
      <c r="DF604" s="24"/>
      <c r="DG604" s="24"/>
      <c r="DH604" s="24"/>
      <c r="DI604" s="24"/>
      <c r="DJ604" s="24"/>
      <c r="DK604" s="24"/>
      <c r="DL604" s="24"/>
      <c r="DM604" s="24"/>
      <c r="DN604" s="24"/>
      <c r="DO604" s="24"/>
      <c r="DP604" s="24"/>
      <c r="DQ604" s="24"/>
      <c r="DR604" s="24"/>
      <c r="DS604" s="24"/>
      <c r="DT604" s="24"/>
      <c r="DU604" s="24"/>
      <c r="DV604" s="24"/>
      <c r="DW604" s="24"/>
      <c r="DX604" s="24"/>
      <c r="DY604" s="24"/>
      <c r="DZ604" s="24"/>
      <c r="EA604" s="24"/>
      <c r="EB604" s="24"/>
      <c r="EC604" s="24"/>
      <c r="ED604" s="24"/>
      <c r="EE604" s="24"/>
      <c r="EF604" s="24"/>
      <c r="EG604" s="24"/>
      <c r="EH604" s="24"/>
      <c r="EI604" s="24"/>
      <c r="EJ604" s="24"/>
      <c r="EK604" s="24"/>
      <c r="EL604" s="24"/>
      <c r="EM604" s="24"/>
      <c r="EN604" s="24"/>
      <c r="EO604" s="24"/>
      <c r="EP604" s="24"/>
      <c r="EQ604" s="24"/>
      <c r="ER604" s="24"/>
      <c r="ES604" s="24"/>
      <c r="ET604" s="24"/>
      <c r="EU604" s="24"/>
      <c r="EV604" s="24"/>
      <c r="EW604" s="24"/>
      <c r="EX604" s="24"/>
      <c r="EY604" s="24"/>
      <c r="EZ604" s="24"/>
      <c r="FA604" s="24"/>
      <c r="FB604" s="24"/>
      <c r="FC604" s="24"/>
      <c r="FD604" s="24"/>
      <c r="FE604" s="24"/>
      <c r="FF604" s="24"/>
      <c r="FG604" s="24"/>
      <c r="FH604" s="24"/>
      <c r="FI604" s="24"/>
      <c r="FJ604" s="24"/>
      <c r="FK604" s="24"/>
      <c r="FL604" s="24"/>
      <c r="FM604" s="24"/>
      <c r="FN604" s="24"/>
      <c r="FO604" s="24"/>
      <c r="FP604" s="24"/>
      <c r="FQ604" s="24"/>
      <c r="FR604" s="24"/>
      <c r="FS604" s="24"/>
      <c r="FT604" s="24"/>
      <c r="FU604" s="24"/>
      <c r="FV604" s="24"/>
      <c r="FW604" s="24"/>
      <c r="FX604" s="24"/>
      <c r="FY604" s="24"/>
      <c r="FZ604" s="24"/>
      <c r="GA604" s="24"/>
      <c r="GB604" s="24"/>
      <c r="GC604" s="24"/>
      <c r="GD604" s="24"/>
      <c r="GE604" s="24"/>
      <c r="GF604" s="24"/>
      <c r="GG604" s="24"/>
      <c r="GH604" s="24"/>
      <c r="GI604" s="24"/>
      <c r="GJ604" s="24"/>
      <c r="GK604" s="24"/>
      <c r="GL604" s="24"/>
      <c r="GM604" s="24"/>
      <c r="GN604" s="24"/>
      <c r="GO604" s="24"/>
      <c r="GP604" s="24"/>
      <c r="GQ604" s="24"/>
      <c r="GR604" s="24"/>
      <c r="GS604" s="24"/>
      <c r="GT604" s="24"/>
      <c r="GU604" s="24"/>
      <c r="GV604" s="24"/>
      <c r="GW604" s="24"/>
      <c r="GX604" s="24"/>
      <c r="GY604" s="24"/>
      <c r="GZ604" s="24"/>
      <c r="HA604" s="24"/>
      <c r="HB604" s="24"/>
      <c r="HC604" s="24"/>
      <c r="HD604" s="24"/>
      <c r="HE604" s="24"/>
      <c r="HF604" s="24"/>
      <c r="HG604" s="24"/>
      <c r="HH604" s="24"/>
      <c r="HI604" s="24"/>
      <c r="HJ604" s="24"/>
      <c r="HK604" s="24"/>
      <c r="HL604" s="24"/>
      <c r="HM604" s="24"/>
      <c r="HN604" s="24"/>
      <c r="HO604" s="24"/>
      <c r="HP604" s="24"/>
      <c r="HQ604" s="24"/>
      <c r="HR604" s="24"/>
      <c r="HS604" s="24"/>
      <c r="HT604" s="24"/>
      <c r="HU604" s="24"/>
      <c r="HV604" s="24"/>
      <c r="HW604" s="24"/>
      <c r="HX604" s="24"/>
      <c r="HY604" s="24"/>
      <c r="HZ604" s="24"/>
      <c r="IA604" s="24"/>
      <c r="IB604" s="24"/>
      <c r="IC604" s="24"/>
      <c r="ID604" s="24"/>
      <c r="IE604" s="24"/>
      <c r="IF604" s="24"/>
      <c r="IG604" s="24"/>
      <c r="IH604" s="24"/>
      <c r="II604" s="24"/>
      <c r="IJ604" s="24"/>
      <c r="IK604" s="24"/>
      <c r="IL604" s="24"/>
      <c r="IM604" s="24"/>
      <c r="IN604" s="24"/>
      <c r="IO604" s="24"/>
      <c r="IP604" s="24"/>
      <c r="IQ604" s="24"/>
      <c r="IR604" s="24"/>
      <c r="IS604" s="24"/>
    </row>
    <row r="605" spans="1:253" s="38" customFormat="1" x14ac:dyDescent="0.25">
      <c r="A605" s="33"/>
      <c r="B605" s="432" t="str">
        <f>+IF(LEN(SI!J10)=Poznamky_k_UZ!CH605,"Stav na začiatku BÚO","")</f>
        <v>Stav na začiatku BÚO</v>
      </c>
      <c r="C605" s="433"/>
      <c r="D605" s="433"/>
      <c r="E605" s="433"/>
      <c r="F605" s="433"/>
      <c r="G605" s="433"/>
      <c r="H605" s="433"/>
      <c r="I605" s="433"/>
      <c r="J605" s="434"/>
      <c r="K605" s="389"/>
      <c r="L605" s="393"/>
      <c r="M605" s="393"/>
      <c r="N605" s="431"/>
      <c r="O605" s="389">
        <v>758932</v>
      </c>
      <c r="P605" s="393"/>
      <c r="Q605" s="393"/>
      <c r="R605" s="431"/>
      <c r="S605" s="389"/>
      <c r="T605" s="393"/>
      <c r="U605" s="393"/>
      <c r="V605" s="431"/>
      <c r="W605" s="389">
        <v>2787</v>
      </c>
      <c r="X605" s="390"/>
      <c r="Y605" s="390"/>
      <c r="Z605" s="389"/>
      <c r="AA605" s="390"/>
      <c r="AB605" s="390"/>
      <c r="AC605" s="389"/>
      <c r="AD605" s="390"/>
      <c r="AE605" s="390"/>
      <c r="AF605" s="383">
        <f>+SUM(K605:AE605)</f>
        <v>761719</v>
      </c>
      <c r="AG605" s="385"/>
      <c r="AH605" s="403"/>
      <c r="AI605" s="60"/>
      <c r="AJ605" s="144" t="str">
        <f t="shared" si="72"/>
        <v>Riadok bude vidieť.</v>
      </c>
      <c r="AK605" s="145" t="s">
        <v>207</v>
      </c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65">
        <f t="shared" si="74"/>
        <v>1</v>
      </c>
      <c r="BF605" s="51"/>
      <c r="BG605" s="51"/>
      <c r="BH605" s="51">
        <f t="shared" si="73"/>
        <v>1</v>
      </c>
      <c r="BI605" s="51">
        <f t="shared" si="68"/>
        <v>1</v>
      </c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108"/>
      <c r="BY605" s="108"/>
      <c r="BZ605" s="108"/>
      <c r="CA605" s="113">
        <f>SI!BY605</f>
        <v>341</v>
      </c>
      <c r="CB605" s="113"/>
      <c r="CC605" s="113"/>
      <c r="CD605" s="113"/>
      <c r="CE605" s="113"/>
      <c r="CF605" s="113"/>
      <c r="CG605" s="113"/>
      <c r="CH605" s="140">
        <f>SI!BZ605</f>
        <v>29</v>
      </c>
      <c r="CI605" s="108"/>
      <c r="CJ605" s="108"/>
      <c r="CK605" s="108"/>
      <c r="CL605" s="108"/>
      <c r="CM605" s="108"/>
      <c r="CN605" s="108"/>
      <c r="CO605" s="108"/>
      <c r="CP605" s="108"/>
      <c r="CQ605" s="108"/>
      <c r="CR605" s="108"/>
      <c r="CS605" s="108"/>
      <c r="CT605" s="108"/>
      <c r="CU605" s="108"/>
      <c r="CV605" s="108"/>
      <c r="CW605" s="108"/>
      <c r="CX605" s="108"/>
      <c r="CY605" s="108"/>
      <c r="CZ605" s="24"/>
      <c r="DA605" s="24"/>
      <c r="DB605" s="24"/>
      <c r="DC605" s="24"/>
      <c r="DD605" s="24"/>
      <c r="DE605" s="24"/>
      <c r="DF605" s="24"/>
      <c r="DG605" s="24"/>
      <c r="DH605" s="24"/>
      <c r="DI605" s="24"/>
      <c r="DJ605" s="24"/>
      <c r="DK605" s="24"/>
      <c r="DL605" s="24"/>
      <c r="DM605" s="24"/>
      <c r="DN605" s="24"/>
      <c r="DO605" s="24"/>
      <c r="DP605" s="24"/>
      <c r="DQ605" s="24"/>
      <c r="DR605" s="24"/>
      <c r="DS605" s="24"/>
      <c r="DT605" s="24"/>
      <c r="DU605" s="24"/>
      <c r="DV605" s="24"/>
      <c r="DW605" s="24"/>
      <c r="DX605" s="24"/>
      <c r="DY605" s="24"/>
      <c r="DZ605" s="24"/>
      <c r="EA605" s="24"/>
      <c r="EB605" s="24"/>
      <c r="EC605" s="24"/>
      <c r="ED605" s="24"/>
      <c r="EE605" s="24"/>
      <c r="EF605" s="24"/>
      <c r="EG605" s="24"/>
      <c r="EH605" s="24"/>
      <c r="EI605" s="24"/>
      <c r="EJ605" s="24"/>
      <c r="EK605" s="24"/>
      <c r="EL605" s="24"/>
      <c r="EM605" s="24"/>
      <c r="EN605" s="24"/>
      <c r="EO605" s="24"/>
      <c r="EP605" s="24"/>
      <c r="EQ605" s="24"/>
      <c r="ER605" s="24"/>
      <c r="ES605" s="24"/>
      <c r="ET605" s="24"/>
      <c r="EU605" s="24"/>
      <c r="EV605" s="24"/>
      <c r="EW605" s="24"/>
      <c r="EX605" s="24"/>
      <c r="EY605" s="24"/>
      <c r="EZ605" s="24"/>
      <c r="FA605" s="24"/>
      <c r="FB605" s="24"/>
      <c r="FC605" s="24"/>
      <c r="FD605" s="24"/>
      <c r="FE605" s="24"/>
      <c r="FF605" s="24"/>
      <c r="FG605" s="24"/>
      <c r="FH605" s="24"/>
      <c r="FI605" s="24"/>
      <c r="FJ605" s="24"/>
      <c r="FK605" s="24"/>
      <c r="FL605" s="24"/>
      <c r="FM605" s="24"/>
      <c r="FN605" s="24"/>
      <c r="FO605" s="24"/>
      <c r="FP605" s="24"/>
      <c r="FQ605" s="24"/>
      <c r="FR605" s="24"/>
      <c r="FS605" s="24"/>
      <c r="FT605" s="24"/>
      <c r="FU605" s="24"/>
      <c r="FV605" s="24"/>
      <c r="FW605" s="24"/>
      <c r="FX605" s="24"/>
      <c r="FY605" s="24"/>
      <c r="FZ605" s="24"/>
      <c r="GA605" s="24"/>
      <c r="GB605" s="24"/>
      <c r="GC605" s="24"/>
      <c r="GD605" s="24"/>
      <c r="GE605" s="24"/>
      <c r="GF605" s="24"/>
      <c r="GG605" s="24"/>
      <c r="GH605" s="24"/>
      <c r="GI605" s="24"/>
      <c r="GJ605" s="24"/>
      <c r="GK605" s="24"/>
      <c r="GL605" s="24"/>
      <c r="GM605" s="24"/>
      <c r="GN605" s="24"/>
      <c r="GO605" s="24"/>
      <c r="GP605" s="24"/>
      <c r="GQ605" s="24"/>
      <c r="GR605" s="24"/>
      <c r="GS605" s="24"/>
      <c r="GT605" s="24"/>
      <c r="GU605" s="24"/>
      <c r="GV605" s="24"/>
      <c r="GW605" s="24"/>
      <c r="GX605" s="24"/>
      <c r="GY605" s="24"/>
      <c r="GZ605" s="24"/>
      <c r="HA605" s="24"/>
      <c r="HB605" s="24"/>
      <c r="HC605" s="24"/>
      <c r="HD605" s="24"/>
      <c r="HE605" s="24"/>
      <c r="HF605" s="24"/>
      <c r="HG605" s="24"/>
      <c r="HH605" s="24"/>
      <c r="HI605" s="24"/>
      <c r="HJ605" s="24"/>
      <c r="HK605" s="24"/>
      <c r="HL605" s="24"/>
      <c r="HM605" s="24"/>
      <c r="HN605" s="24"/>
      <c r="HO605" s="24"/>
      <c r="HP605" s="24"/>
      <c r="HQ605" s="24"/>
      <c r="HR605" s="24"/>
      <c r="HS605" s="24"/>
      <c r="HT605" s="24"/>
      <c r="HU605" s="24"/>
      <c r="HV605" s="24"/>
      <c r="HW605" s="24"/>
      <c r="HX605" s="24"/>
      <c r="HY605" s="24"/>
      <c r="HZ605" s="24"/>
      <c r="IA605" s="24"/>
      <c r="IB605" s="24"/>
      <c r="IC605" s="24"/>
      <c r="ID605" s="24"/>
      <c r="IE605" s="24"/>
      <c r="IF605" s="24"/>
      <c r="IG605" s="24"/>
      <c r="IH605" s="24"/>
      <c r="II605" s="24"/>
      <c r="IJ605" s="24"/>
      <c r="IK605" s="24"/>
      <c r="IL605" s="24"/>
      <c r="IM605" s="24"/>
      <c r="IN605" s="24"/>
      <c r="IO605" s="24"/>
      <c r="IP605" s="24"/>
      <c r="IQ605" s="24"/>
      <c r="IR605" s="24"/>
      <c r="IS605" s="24"/>
    </row>
    <row r="606" spans="1:253" s="38" customFormat="1" x14ac:dyDescent="0.25">
      <c r="A606" s="33"/>
      <c r="B606" s="422" t="str">
        <f>+IF(LEN(SI!J10)=Poznamky_k_UZ!CH606,"Prírastky","")</f>
        <v>Prírastky</v>
      </c>
      <c r="C606" s="423"/>
      <c r="D606" s="423"/>
      <c r="E606" s="423"/>
      <c r="F606" s="423"/>
      <c r="G606" s="423"/>
      <c r="H606" s="423"/>
      <c r="I606" s="423"/>
      <c r="J606" s="424"/>
      <c r="K606" s="386"/>
      <c r="L606" s="387"/>
      <c r="M606" s="387"/>
      <c r="N606" s="438"/>
      <c r="O606" s="386">
        <v>292494.92</v>
      </c>
      <c r="P606" s="387"/>
      <c r="Q606" s="387"/>
      <c r="R606" s="438"/>
      <c r="S606" s="386"/>
      <c r="T606" s="387"/>
      <c r="U606" s="387"/>
      <c r="V606" s="438"/>
      <c r="W606" s="386"/>
      <c r="X606" s="388"/>
      <c r="Y606" s="388"/>
      <c r="Z606" s="386"/>
      <c r="AA606" s="388"/>
      <c r="AB606" s="388"/>
      <c r="AC606" s="386"/>
      <c r="AD606" s="388"/>
      <c r="AE606" s="388"/>
      <c r="AF606" s="407">
        <f>+SUM(K606:AE606)</f>
        <v>292494.92</v>
      </c>
      <c r="AG606" s="408"/>
      <c r="AH606" s="409"/>
      <c r="AI606" s="60"/>
      <c r="AJ606" s="144" t="str">
        <f t="shared" si="72"/>
        <v>Riadok bude vidieť.</v>
      </c>
      <c r="AK606" s="145" t="s">
        <v>207</v>
      </c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65">
        <f t="shared" si="74"/>
        <v>1</v>
      </c>
      <c r="BF606" s="51"/>
      <c r="BG606" s="51"/>
      <c r="BH606" s="51">
        <f t="shared" si="73"/>
        <v>1</v>
      </c>
      <c r="BI606" s="51">
        <f t="shared" si="68"/>
        <v>1</v>
      </c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108"/>
      <c r="BY606" s="108"/>
      <c r="BZ606" s="108"/>
      <c r="CA606" s="113">
        <f>SI!BY606</f>
        <v>118</v>
      </c>
      <c r="CB606" s="113"/>
      <c r="CC606" s="113"/>
      <c r="CD606" s="113"/>
      <c r="CE606" s="113"/>
      <c r="CF606" s="113"/>
      <c r="CG606" s="113"/>
      <c r="CH606" s="140">
        <f>SI!BZ606</f>
        <v>29</v>
      </c>
      <c r="CI606" s="108"/>
      <c r="CJ606" s="108"/>
      <c r="CK606" s="108"/>
      <c r="CL606" s="108"/>
      <c r="CM606" s="108"/>
      <c r="CN606" s="108"/>
      <c r="CO606" s="108"/>
      <c r="CP606" s="108"/>
      <c r="CQ606" s="108"/>
      <c r="CR606" s="108"/>
      <c r="CS606" s="108"/>
      <c r="CT606" s="108"/>
      <c r="CU606" s="108"/>
      <c r="CV606" s="108"/>
      <c r="CW606" s="108"/>
      <c r="CX606" s="108"/>
      <c r="CY606" s="108"/>
      <c r="CZ606" s="24"/>
      <c r="DA606" s="24"/>
      <c r="DB606" s="24"/>
      <c r="DC606" s="24"/>
      <c r="DD606" s="24"/>
      <c r="DE606" s="24"/>
      <c r="DF606" s="24"/>
      <c r="DG606" s="24"/>
      <c r="DH606" s="24"/>
      <c r="DI606" s="24"/>
      <c r="DJ606" s="24"/>
      <c r="DK606" s="24"/>
      <c r="DL606" s="24"/>
      <c r="DM606" s="24"/>
      <c r="DN606" s="24"/>
      <c r="DO606" s="24"/>
      <c r="DP606" s="24"/>
      <c r="DQ606" s="24"/>
      <c r="DR606" s="24"/>
      <c r="DS606" s="24"/>
      <c r="DT606" s="24"/>
      <c r="DU606" s="24"/>
      <c r="DV606" s="24"/>
      <c r="DW606" s="24"/>
      <c r="DX606" s="24"/>
      <c r="DY606" s="24"/>
      <c r="DZ606" s="24"/>
      <c r="EA606" s="24"/>
      <c r="EB606" s="24"/>
      <c r="EC606" s="24"/>
      <c r="ED606" s="24"/>
      <c r="EE606" s="24"/>
      <c r="EF606" s="24"/>
      <c r="EG606" s="24"/>
      <c r="EH606" s="24"/>
      <c r="EI606" s="24"/>
      <c r="EJ606" s="24"/>
      <c r="EK606" s="24"/>
      <c r="EL606" s="24"/>
      <c r="EM606" s="24"/>
      <c r="EN606" s="24"/>
      <c r="EO606" s="24"/>
      <c r="EP606" s="24"/>
      <c r="EQ606" s="24"/>
      <c r="ER606" s="24"/>
      <c r="ES606" s="24"/>
      <c r="ET606" s="24"/>
      <c r="EU606" s="24"/>
      <c r="EV606" s="24"/>
      <c r="EW606" s="24"/>
      <c r="EX606" s="24"/>
      <c r="EY606" s="24"/>
      <c r="EZ606" s="24"/>
      <c r="FA606" s="24"/>
      <c r="FB606" s="24"/>
      <c r="FC606" s="24"/>
      <c r="FD606" s="24"/>
      <c r="FE606" s="24"/>
      <c r="FF606" s="24"/>
      <c r="FG606" s="24"/>
      <c r="FH606" s="24"/>
      <c r="FI606" s="24"/>
      <c r="FJ606" s="24"/>
      <c r="FK606" s="24"/>
      <c r="FL606" s="24"/>
      <c r="FM606" s="24"/>
      <c r="FN606" s="24"/>
      <c r="FO606" s="24"/>
      <c r="FP606" s="24"/>
      <c r="FQ606" s="24"/>
      <c r="FR606" s="24"/>
      <c r="FS606" s="24"/>
      <c r="FT606" s="24"/>
      <c r="FU606" s="24"/>
      <c r="FV606" s="24"/>
      <c r="FW606" s="24"/>
      <c r="FX606" s="24"/>
      <c r="FY606" s="24"/>
      <c r="FZ606" s="24"/>
      <c r="GA606" s="24"/>
      <c r="GB606" s="24"/>
      <c r="GC606" s="24"/>
      <c r="GD606" s="24"/>
      <c r="GE606" s="24"/>
      <c r="GF606" s="24"/>
      <c r="GG606" s="24"/>
      <c r="GH606" s="24"/>
      <c r="GI606" s="24"/>
      <c r="GJ606" s="24"/>
      <c r="GK606" s="24"/>
      <c r="GL606" s="24"/>
      <c r="GM606" s="24"/>
      <c r="GN606" s="24"/>
      <c r="GO606" s="24"/>
      <c r="GP606" s="24"/>
      <c r="GQ606" s="24"/>
      <c r="GR606" s="24"/>
      <c r="GS606" s="24"/>
      <c r="GT606" s="24"/>
      <c r="GU606" s="24"/>
      <c r="GV606" s="24"/>
      <c r="GW606" s="24"/>
      <c r="GX606" s="24"/>
      <c r="GY606" s="24"/>
      <c r="GZ606" s="24"/>
      <c r="HA606" s="24"/>
      <c r="HB606" s="24"/>
      <c r="HC606" s="24"/>
      <c r="HD606" s="24"/>
      <c r="HE606" s="24"/>
      <c r="HF606" s="24"/>
      <c r="HG606" s="24"/>
      <c r="HH606" s="24"/>
      <c r="HI606" s="24"/>
      <c r="HJ606" s="24"/>
      <c r="HK606" s="24"/>
      <c r="HL606" s="24"/>
      <c r="HM606" s="24"/>
      <c r="HN606" s="24"/>
      <c r="HO606" s="24"/>
      <c r="HP606" s="24"/>
      <c r="HQ606" s="24"/>
      <c r="HR606" s="24"/>
      <c r="HS606" s="24"/>
      <c r="HT606" s="24"/>
      <c r="HU606" s="24"/>
      <c r="HV606" s="24"/>
      <c r="HW606" s="24"/>
      <c r="HX606" s="24"/>
      <c r="HY606" s="24"/>
      <c r="HZ606" s="24"/>
      <c r="IA606" s="24"/>
      <c r="IB606" s="24"/>
      <c r="IC606" s="24"/>
      <c r="ID606" s="24"/>
      <c r="IE606" s="24"/>
      <c r="IF606" s="24"/>
      <c r="IG606" s="24"/>
      <c r="IH606" s="24"/>
      <c r="II606" s="24"/>
      <c r="IJ606" s="24"/>
      <c r="IK606" s="24"/>
      <c r="IL606" s="24"/>
      <c r="IM606" s="24"/>
      <c r="IN606" s="24"/>
      <c r="IO606" s="24"/>
      <c r="IP606" s="24"/>
      <c r="IQ606" s="24"/>
      <c r="IR606" s="24"/>
      <c r="IS606" s="24"/>
    </row>
    <row r="607" spans="1:253" s="38" customFormat="1" x14ac:dyDescent="0.25">
      <c r="A607" s="33"/>
      <c r="B607" s="428" t="str">
        <f>+IF(LEN(SI!J10)=Poznamky_k_UZ!CH607,"Úbytky","")</f>
        <v>Úbytky</v>
      </c>
      <c r="C607" s="429"/>
      <c r="D607" s="429"/>
      <c r="E607" s="429"/>
      <c r="F607" s="429"/>
      <c r="G607" s="429"/>
      <c r="H607" s="429"/>
      <c r="I607" s="429"/>
      <c r="J607" s="430"/>
      <c r="K607" s="439"/>
      <c r="L607" s="447"/>
      <c r="M607" s="447"/>
      <c r="N607" s="448"/>
      <c r="O607" s="439"/>
      <c r="P607" s="447"/>
      <c r="Q607" s="447"/>
      <c r="R607" s="448"/>
      <c r="S607" s="439"/>
      <c r="T607" s="447"/>
      <c r="U607" s="447"/>
      <c r="V607" s="448"/>
      <c r="W607" s="439"/>
      <c r="X607" s="440"/>
      <c r="Y607" s="440"/>
      <c r="Z607" s="439"/>
      <c r="AA607" s="440"/>
      <c r="AB607" s="440"/>
      <c r="AC607" s="439"/>
      <c r="AD607" s="440"/>
      <c r="AE607" s="440"/>
      <c r="AF607" s="449">
        <f>+SUM(K607:AE607)</f>
        <v>0</v>
      </c>
      <c r="AG607" s="450"/>
      <c r="AH607" s="451"/>
      <c r="AI607" s="60"/>
      <c r="AJ607" s="144" t="str">
        <f t="shared" si="72"/>
        <v>Riadok bude vidieť.</v>
      </c>
      <c r="AK607" s="145" t="s">
        <v>207</v>
      </c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65">
        <f t="shared" si="74"/>
        <v>1</v>
      </c>
      <c r="BF607" s="51"/>
      <c r="BG607" s="51"/>
      <c r="BH607" s="51">
        <f t="shared" si="73"/>
        <v>1</v>
      </c>
      <c r="BI607" s="51">
        <f t="shared" si="68"/>
        <v>1</v>
      </c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108"/>
      <c r="BY607" s="108"/>
      <c r="BZ607" s="108"/>
      <c r="CA607" s="113">
        <f>SI!BY607</f>
        <v>494</v>
      </c>
      <c r="CB607" s="113"/>
      <c r="CC607" s="113"/>
      <c r="CD607" s="113"/>
      <c r="CE607" s="113"/>
      <c r="CF607" s="113"/>
      <c r="CG607" s="113"/>
      <c r="CH607" s="140">
        <f>SI!BZ607</f>
        <v>29</v>
      </c>
      <c r="CI607" s="108"/>
      <c r="CJ607" s="108"/>
      <c r="CK607" s="108"/>
      <c r="CL607" s="108"/>
      <c r="CM607" s="108"/>
      <c r="CN607" s="108"/>
      <c r="CO607" s="108"/>
      <c r="CP607" s="108"/>
      <c r="CQ607" s="108"/>
      <c r="CR607" s="108"/>
      <c r="CS607" s="108"/>
      <c r="CT607" s="108"/>
      <c r="CU607" s="108"/>
      <c r="CV607" s="108"/>
      <c r="CW607" s="108"/>
      <c r="CX607" s="108"/>
      <c r="CY607" s="108"/>
      <c r="CZ607" s="24"/>
      <c r="DA607" s="24"/>
      <c r="DB607" s="24"/>
      <c r="DC607" s="24"/>
      <c r="DD607" s="24"/>
      <c r="DE607" s="24"/>
      <c r="DF607" s="24"/>
      <c r="DG607" s="24"/>
      <c r="DH607" s="24"/>
      <c r="DI607" s="24"/>
      <c r="DJ607" s="24"/>
      <c r="DK607" s="24"/>
      <c r="DL607" s="24"/>
      <c r="DM607" s="24"/>
      <c r="DN607" s="24"/>
      <c r="DO607" s="24"/>
      <c r="DP607" s="24"/>
      <c r="DQ607" s="24"/>
      <c r="DR607" s="24"/>
      <c r="DS607" s="24"/>
      <c r="DT607" s="24"/>
      <c r="DU607" s="24"/>
      <c r="DV607" s="24"/>
      <c r="DW607" s="24"/>
      <c r="DX607" s="24"/>
      <c r="DY607" s="24"/>
      <c r="DZ607" s="24"/>
      <c r="EA607" s="24"/>
      <c r="EB607" s="24"/>
      <c r="EC607" s="24"/>
      <c r="ED607" s="24"/>
      <c r="EE607" s="24"/>
      <c r="EF607" s="24"/>
      <c r="EG607" s="24"/>
      <c r="EH607" s="24"/>
      <c r="EI607" s="24"/>
      <c r="EJ607" s="24"/>
      <c r="EK607" s="24"/>
      <c r="EL607" s="24"/>
      <c r="EM607" s="24"/>
      <c r="EN607" s="24"/>
      <c r="EO607" s="24"/>
      <c r="EP607" s="24"/>
      <c r="EQ607" s="24"/>
      <c r="ER607" s="24"/>
      <c r="ES607" s="24"/>
      <c r="ET607" s="24"/>
      <c r="EU607" s="24"/>
      <c r="EV607" s="24"/>
      <c r="EW607" s="24"/>
      <c r="EX607" s="24"/>
      <c r="EY607" s="24"/>
      <c r="EZ607" s="24"/>
      <c r="FA607" s="24"/>
      <c r="FB607" s="24"/>
      <c r="FC607" s="24"/>
      <c r="FD607" s="24"/>
      <c r="FE607" s="24"/>
      <c r="FF607" s="24"/>
      <c r="FG607" s="24"/>
      <c r="FH607" s="24"/>
      <c r="FI607" s="24"/>
      <c r="FJ607" s="24"/>
      <c r="FK607" s="24"/>
      <c r="FL607" s="24"/>
      <c r="FM607" s="24"/>
      <c r="FN607" s="24"/>
      <c r="FO607" s="24"/>
      <c r="FP607" s="24"/>
      <c r="FQ607" s="24"/>
      <c r="FR607" s="24"/>
      <c r="FS607" s="24"/>
      <c r="FT607" s="24"/>
      <c r="FU607" s="24"/>
      <c r="FV607" s="24"/>
      <c r="FW607" s="24"/>
      <c r="FX607" s="24"/>
      <c r="FY607" s="24"/>
      <c r="FZ607" s="24"/>
      <c r="GA607" s="24"/>
      <c r="GB607" s="24"/>
      <c r="GC607" s="24"/>
      <c r="GD607" s="24"/>
      <c r="GE607" s="24"/>
      <c r="GF607" s="24"/>
      <c r="GG607" s="24"/>
      <c r="GH607" s="24"/>
      <c r="GI607" s="24"/>
      <c r="GJ607" s="24"/>
      <c r="GK607" s="24"/>
      <c r="GL607" s="24"/>
      <c r="GM607" s="24"/>
      <c r="GN607" s="24"/>
      <c r="GO607" s="24"/>
      <c r="GP607" s="24"/>
      <c r="GQ607" s="24"/>
      <c r="GR607" s="24"/>
      <c r="GS607" s="24"/>
      <c r="GT607" s="24"/>
      <c r="GU607" s="24"/>
      <c r="GV607" s="24"/>
      <c r="GW607" s="24"/>
      <c r="GX607" s="24"/>
      <c r="GY607" s="24"/>
      <c r="GZ607" s="24"/>
      <c r="HA607" s="24"/>
      <c r="HB607" s="24"/>
      <c r="HC607" s="24"/>
      <c r="HD607" s="24"/>
      <c r="HE607" s="24"/>
      <c r="HF607" s="24"/>
      <c r="HG607" s="24"/>
      <c r="HH607" s="24"/>
      <c r="HI607" s="24"/>
      <c r="HJ607" s="24"/>
      <c r="HK607" s="24"/>
      <c r="HL607" s="24"/>
      <c r="HM607" s="24"/>
      <c r="HN607" s="24"/>
      <c r="HO607" s="24"/>
      <c r="HP607" s="24"/>
      <c r="HQ607" s="24"/>
      <c r="HR607" s="24"/>
      <c r="HS607" s="24"/>
      <c r="HT607" s="24"/>
      <c r="HU607" s="24"/>
      <c r="HV607" s="24"/>
      <c r="HW607" s="24"/>
      <c r="HX607" s="24"/>
      <c r="HY607" s="24"/>
      <c r="HZ607" s="24"/>
      <c r="IA607" s="24"/>
      <c r="IB607" s="24"/>
      <c r="IC607" s="24"/>
      <c r="ID607" s="24"/>
      <c r="IE607" s="24"/>
      <c r="IF607" s="24"/>
      <c r="IG607" s="24"/>
      <c r="IH607" s="24"/>
      <c r="II607" s="24"/>
      <c r="IJ607" s="24"/>
      <c r="IK607" s="24"/>
      <c r="IL607" s="24"/>
      <c r="IM607" s="24"/>
      <c r="IN607" s="24"/>
      <c r="IO607" s="24"/>
      <c r="IP607" s="24"/>
      <c r="IQ607" s="24"/>
      <c r="IR607" s="24"/>
      <c r="IS607" s="24"/>
    </row>
    <row r="608" spans="1:253" s="38" customFormat="1" x14ac:dyDescent="0.25">
      <c r="A608" s="33"/>
      <c r="B608" s="777" t="str">
        <f>+IF(LEN(SI!J10)=Poznamky_k_UZ!CH608,"Stav na konci BÚO","")</f>
        <v>Stav na konci BÚO</v>
      </c>
      <c r="C608" s="778"/>
      <c r="D608" s="778"/>
      <c r="E608" s="778"/>
      <c r="F608" s="778"/>
      <c r="G608" s="778"/>
      <c r="H608" s="778"/>
      <c r="I608" s="778"/>
      <c r="J608" s="779"/>
      <c r="K608" s="383">
        <f>+SUM(I605:K607)</f>
        <v>0</v>
      </c>
      <c r="L608" s="384"/>
      <c r="M608" s="384"/>
      <c r="N608" s="421"/>
      <c r="O608" s="383">
        <f>+SUM(M605:O607)</f>
        <v>1051426.92</v>
      </c>
      <c r="P608" s="384"/>
      <c r="Q608" s="384"/>
      <c r="R608" s="421"/>
      <c r="S608" s="383">
        <f>+SUM(Q605:S607)</f>
        <v>0</v>
      </c>
      <c r="T608" s="384"/>
      <c r="U608" s="384"/>
      <c r="V608" s="421"/>
      <c r="W608" s="435">
        <f>+SUM(W605:Y607)</f>
        <v>2787</v>
      </c>
      <c r="X608" s="436"/>
      <c r="Y608" s="436"/>
      <c r="Z608" s="435">
        <f>+SUM(Z605:AB607)</f>
        <v>0</v>
      </c>
      <c r="AA608" s="436"/>
      <c r="AB608" s="436"/>
      <c r="AC608" s="435">
        <f>+SUM(AC605:AE607)</f>
        <v>0</v>
      </c>
      <c r="AD608" s="436"/>
      <c r="AE608" s="436"/>
      <c r="AF608" s="435">
        <f>+SUM(AF605:AH607)</f>
        <v>1054213.92</v>
      </c>
      <c r="AG608" s="436"/>
      <c r="AH608" s="437"/>
      <c r="AI608" s="60"/>
      <c r="AJ608" s="144" t="str">
        <f t="shared" si="72"/>
        <v>Riadok bude vidieť.</v>
      </c>
      <c r="AK608" s="145" t="s">
        <v>207</v>
      </c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65">
        <f t="shared" si="74"/>
        <v>1</v>
      </c>
      <c r="BF608" s="51"/>
      <c r="BG608" s="51"/>
      <c r="BH608" s="51">
        <f t="shared" si="73"/>
        <v>1</v>
      </c>
      <c r="BI608" s="51">
        <f t="shared" si="68"/>
        <v>1</v>
      </c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108"/>
      <c r="BY608" s="108"/>
      <c r="BZ608" s="108"/>
      <c r="CA608" s="113">
        <f>SI!BY608</f>
        <v>189</v>
      </c>
      <c r="CB608" s="113"/>
      <c r="CC608" s="113"/>
      <c r="CD608" s="113"/>
      <c r="CE608" s="113"/>
      <c r="CF608" s="113"/>
      <c r="CG608" s="113"/>
      <c r="CH608" s="140">
        <f>SI!BZ608</f>
        <v>29</v>
      </c>
      <c r="CI608" s="108"/>
      <c r="CJ608" s="108"/>
      <c r="CK608" s="108"/>
      <c r="CL608" s="108"/>
      <c r="CM608" s="108"/>
      <c r="CN608" s="108"/>
      <c r="CO608" s="108"/>
      <c r="CP608" s="108"/>
      <c r="CQ608" s="108"/>
      <c r="CR608" s="108"/>
      <c r="CS608" s="108"/>
      <c r="CT608" s="108"/>
      <c r="CU608" s="108"/>
      <c r="CV608" s="108"/>
      <c r="CW608" s="108"/>
      <c r="CX608" s="108"/>
      <c r="CY608" s="108"/>
      <c r="CZ608" s="24"/>
      <c r="DA608" s="24"/>
      <c r="DB608" s="24"/>
      <c r="DC608" s="24"/>
      <c r="DD608" s="24"/>
      <c r="DE608" s="24"/>
      <c r="DF608" s="24"/>
      <c r="DG608" s="24"/>
      <c r="DH608" s="24"/>
      <c r="DI608" s="24"/>
      <c r="DJ608" s="24"/>
      <c r="DK608" s="24"/>
      <c r="DL608" s="24"/>
      <c r="DM608" s="24"/>
      <c r="DN608" s="24"/>
      <c r="DO608" s="24"/>
      <c r="DP608" s="24"/>
      <c r="DQ608" s="24"/>
      <c r="DR608" s="24"/>
      <c r="DS608" s="24"/>
      <c r="DT608" s="24"/>
      <c r="DU608" s="24"/>
      <c r="DV608" s="24"/>
      <c r="DW608" s="24"/>
      <c r="DX608" s="24"/>
      <c r="DY608" s="24"/>
      <c r="DZ608" s="24"/>
      <c r="EA608" s="24"/>
      <c r="EB608" s="24"/>
      <c r="EC608" s="24"/>
      <c r="ED608" s="24"/>
      <c r="EE608" s="24"/>
      <c r="EF608" s="24"/>
      <c r="EG608" s="24"/>
      <c r="EH608" s="24"/>
      <c r="EI608" s="24"/>
      <c r="EJ608" s="24"/>
      <c r="EK608" s="24"/>
      <c r="EL608" s="24"/>
      <c r="EM608" s="24"/>
      <c r="EN608" s="24"/>
      <c r="EO608" s="24"/>
      <c r="EP608" s="24"/>
      <c r="EQ608" s="24"/>
      <c r="ER608" s="24"/>
      <c r="ES608" s="24"/>
      <c r="ET608" s="24"/>
      <c r="EU608" s="24"/>
      <c r="EV608" s="24"/>
      <c r="EW608" s="24"/>
      <c r="EX608" s="24"/>
      <c r="EY608" s="24"/>
      <c r="EZ608" s="24"/>
      <c r="FA608" s="24"/>
      <c r="FB608" s="24"/>
      <c r="FC608" s="24"/>
      <c r="FD608" s="24"/>
      <c r="FE608" s="24"/>
      <c r="FF608" s="24"/>
      <c r="FG608" s="24"/>
      <c r="FH608" s="24"/>
      <c r="FI608" s="24"/>
      <c r="FJ608" s="24"/>
      <c r="FK608" s="24"/>
      <c r="FL608" s="24"/>
      <c r="FM608" s="24"/>
      <c r="FN608" s="24"/>
      <c r="FO608" s="24"/>
      <c r="FP608" s="24"/>
      <c r="FQ608" s="24"/>
      <c r="FR608" s="24"/>
      <c r="FS608" s="24"/>
      <c r="FT608" s="24"/>
      <c r="FU608" s="24"/>
      <c r="FV608" s="24"/>
      <c r="FW608" s="24"/>
      <c r="FX608" s="24"/>
      <c r="FY608" s="24"/>
      <c r="FZ608" s="24"/>
      <c r="GA608" s="24"/>
      <c r="GB608" s="24"/>
      <c r="GC608" s="24"/>
      <c r="GD608" s="24"/>
      <c r="GE608" s="24"/>
      <c r="GF608" s="24"/>
      <c r="GG608" s="24"/>
      <c r="GH608" s="24"/>
      <c r="GI608" s="24"/>
      <c r="GJ608" s="24"/>
      <c r="GK608" s="24"/>
      <c r="GL608" s="24"/>
      <c r="GM608" s="24"/>
      <c r="GN608" s="24"/>
      <c r="GO608" s="24"/>
      <c r="GP608" s="24"/>
      <c r="GQ608" s="24"/>
      <c r="GR608" s="24"/>
      <c r="GS608" s="24"/>
      <c r="GT608" s="24"/>
      <c r="GU608" s="24"/>
      <c r="GV608" s="24"/>
      <c r="GW608" s="24"/>
      <c r="GX608" s="24"/>
      <c r="GY608" s="24"/>
      <c r="GZ608" s="24"/>
      <c r="HA608" s="24"/>
      <c r="HB608" s="24"/>
      <c r="HC608" s="24"/>
      <c r="HD608" s="24"/>
      <c r="HE608" s="24"/>
      <c r="HF608" s="24"/>
      <c r="HG608" s="24"/>
      <c r="HH608" s="24"/>
      <c r="HI608" s="24"/>
      <c r="HJ608" s="24"/>
      <c r="HK608" s="24"/>
      <c r="HL608" s="24"/>
      <c r="HM608" s="24"/>
      <c r="HN608" s="24"/>
      <c r="HO608" s="24"/>
      <c r="HP608" s="24"/>
      <c r="HQ608" s="24"/>
      <c r="HR608" s="24"/>
      <c r="HS608" s="24"/>
      <c r="HT608" s="24"/>
      <c r="HU608" s="24"/>
      <c r="HV608" s="24"/>
      <c r="HW608" s="24"/>
      <c r="HX608" s="24"/>
      <c r="HY608" s="24"/>
      <c r="HZ608" s="24"/>
      <c r="IA608" s="24"/>
      <c r="IB608" s="24"/>
      <c r="IC608" s="24"/>
      <c r="ID608" s="24"/>
      <c r="IE608" s="24"/>
      <c r="IF608" s="24"/>
      <c r="IG608" s="24"/>
      <c r="IH608" s="24"/>
      <c r="II608" s="24"/>
      <c r="IJ608" s="24"/>
      <c r="IK608" s="24"/>
      <c r="IL608" s="24"/>
      <c r="IM608" s="24"/>
      <c r="IN608" s="24"/>
      <c r="IO608" s="24"/>
      <c r="IP608" s="24"/>
      <c r="IQ608" s="24"/>
      <c r="IR608" s="24"/>
      <c r="IS608" s="24"/>
    </row>
    <row r="609" spans="1:253" s="38" customFormat="1" x14ac:dyDescent="0.25">
      <c r="A609" s="33"/>
      <c r="B609" s="377" t="str">
        <f>+IF(LEN(SI!J10)=Poznamky_k_UZ!CH609,"Opravné položky","")</f>
        <v>Opravné položky</v>
      </c>
      <c r="C609" s="378"/>
      <c r="D609" s="378"/>
      <c r="E609" s="378"/>
      <c r="F609" s="378"/>
      <c r="G609" s="378"/>
      <c r="H609" s="378"/>
      <c r="I609" s="378"/>
      <c r="J609" s="378"/>
      <c r="K609" s="378"/>
      <c r="L609" s="378"/>
      <c r="M609" s="378"/>
      <c r="N609" s="378"/>
      <c r="O609" s="378"/>
      <c r="P609" s="378"/>
      <c r="Q609" s="378"/>
      <c r="R609" s="378"/>
      <c r="S609" s="378"/>
      <c r="T609" s="378"/>
      <c r="U609" s="378"/>
      <c r="V609" s="378"/>
      <c r="W609" s="378"/>
      <c r="X609" s="378"/>
      <c r="Y609" s="378"/>
      <c r="Z609" s="378"/>
      <c r="AA609" s="378"/>
      <c r="AB609" s="378"/>
      <c r="AC609" s="378"/>
      <c r="AD609" s="378"/>
      <c r="AE609" s="378"/>
      <c r="AF609" s="378"/>
      <c r="AG609" s="378"/>
      <c r="AH609" s="379"/>
      <c r="AI609" s="60"/>
      <c r="AJ609" s="144" t="str">
        <f t="shared" si="72"/>
        <v>Riadok bude vidieť.</v>
      </c>
      <c r="AK609" s="145" t="s">
        <v>207</v>
      </c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65">
        <f t="shared" si="74"/>
        <v>1</v>
      </c>
      <c r="BF609" s="51"/>
      <c r="BG609" s="51"/>
      <c r="BH609" s="51">
        <f t="shared" si="73"/>
        <v>1</v>
      </c>
      <c r="BI609" s="51">
        <f t="shared" si="68"/>
        <v>1</v>
      </c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108"/>
      <c r="BY609" s="108"/>
      <c r="BZ609" s="108"/>
      <c r="CA609" s="113">
        <f>SI!BY609</f>
        <v>117</v>
      </c>
      <c r="CB609" s="113"/>
      <c r="CC609" s="113"/>
      <c r="CD609" s="113"/>
      <c r="CE609" s="113"/>
      <c r="CF609" s="113"/>
      <c r="CG609" s="113"/>
      <c r="CH609" s="140">
        <f>SI!BZ609</f>
        <v>29</v>
      </c>
      <c r="CI609" s="108"/>
      <c r="CJ609" s="108"/>
      <c r="CK609" s="108"/>
      <c r="CL609" s="108"/>
      <c r="CM609" s="108"/>
      <c r="CN609" s="108"/>
      <c r="CO609" s="108"/>
      <c r="CP609" s="108"/>
      <c r="CQ609" s="108"/>
      <c r="CR609" s="108"/>
      <c r="CS609" s="108"/>
      <c r="CT609" s="108"/>
      <c r="CU609" s="108"/>
      <c r="CV609" s="108"/>
      <c r="CW609" s="108"/>
      <c r="CX609" s="108"/>
      <c r="CY609" s="108"/>
      <c r="CZ609" s="24"/>
      <c r="DA609" s="24"/>
      <c r="DB609" s="24"/>
      <c r="DC609" s="24"/>
      <c r="DD609" s="24"/>
      <c r="DE609" s="24"/>
      <c r="DF609" s="24"/>
      <c r="DG609" s="24"/>
      <c r="DH609" s="24"/>
      <c r="DI609" s="24"/>
      <c r="DJ609" s="24"/>
      <c r="DK609" s="24"/>
      <c r="DL609" s="24"/>
      <c r="DM609" s="24"/>
      <c r="DN609" s="24"/>
      <c r="DO609" s="24"/>
      <c r="DP609" s="24"/>
      <c r="DQ609" s="24"/>
      <c r="DR609" s="24"/>
      <c r="DS609" s="24"/>
      <c r="DT609" s="24"/>
      <c r="DU609" s="24"/>
      <c r="DV609" s="24"/>
      <c r="DW609" s="24"/>
      <c r="DX609" s="24"/>
      <c r="DY609" s="24"/>
      <c r="DZ609" s="24"/>
      <c r="EA609" s="24"/>
      <c r="EB609" s="24"/>
      <c r="EC609" s="24"/>
      <c r="ED609" s="24"/>
      <c r="EE609" s="24"/>
      <c r="EF609" s="24"/>
      <c r="EG609" s="24"/>
      <c r="EH609" s="24"/>
      <c r="EI609" s="24"/>
      <c r="EJ609" s="24"/>
      <c r="EK609" s="24"/>
      <c r="EL609" s="24"/>
      <c r="EM609" s="24"/>
      <c r="EN609" s="24"/>
      <c r="EO609" s="24"/>
      <c r="EP609" s="24"/>
      <c r="EQ609" s="24"/>
      <c r="ER609" s="24"/>
      <c r="ES609" s="24"/>
      <c r="ET609" s="24"/>
      <c r="EU609" s="24"/>
      <c r="EV609" s="24"/>
      <c r="EW609" s="24"/>
      <c r="EX609" s="24"/>
      <c r="EY609" s="24"/>
      <c r="EZ609" s="24"/>
      <c r="FA609" s="24"/>
      <c r="FB609" s="24"/>
      <c r="FC609" s="24"/>
      <c r="FD609" s="24"/>
      <c r="FE609" s="24"/>
      <c r="FF609" s="24"/>
      <c r="FG609" s="24"/>
      <c r="FH609" s="24"/>
      <c r="FI609" s="24"/>
      <c r="FJ609" s="24"/>
      <c r="FK609" s="24"/>
      <c r="FL609" s="24"/>
      <c r="FM609" s="24"/>
      <c r="FN609" s="24"/>
      <c r="FO609" s="24"/>
      <c r="FP609" s="24"/>
      <c r="FQ609" s="24"/>
      <c r="FR609" s="24"/>
      <c r="FS609" s="24"/>
      <c r="FT609" s="24"/>
      <c r="FU609" s="24"/>
      <c r="FV609" s="24"/>
      <c r="FW609" s="24"/>
      <c r="FX609" s="24"/>
      <c r="FY609" s="24"/>
      <c r="FZ609" s="24"/>
      <c r="GA609" s="24"/>
      <c r="GB609" s="24"/>
      <c r="GC609" s="24"/>
      <c r="GD609" s="24"/>
      <c r="GE609" s="24"/>
      <c r="GF609" s="24"/>
      <c r="GG609" s="24"/>
      <c r="GH609" s="24"/>
      <c r="GI609" s="24"/>
      <c r="GJ609" s="24"/>
      <c r="GK609" s="24"/>
      <c r="GL609" s="24"/>
      <c r="GM609" s="24"/>
      <c r="GN609" s="24"/>
      <c r="GO609" s="24"/>
      <c r="GP609" s="24"/>
      <c r="GQ609" s="24"/>
      <c r="GR609" s="24"/>
      <c r="GS609" s="24"/>
      <c r="GT609" s="24"/>
      <c r="GU609" s="24"/>
      <c r="GV609" s="24"/>
      <c r="GW609" s="24"/>
      <c r="GX609" s="24"/>
      <c r="GY609" s="24"/>
      <c r="GZ609" s="24"/>
      <c r="HA609" s="24"/>
      <c r="HB609" s="24"/>
      <c r="HC609" s="24"/>
      <c r="HD609" s="24"/>
      <c r="HE609" s="24"/>
      <c r="HF609" s="24"/>
      <c r="HG609" s="24"/>
      <c r="HH609" s="24"/>
      <c r="HI609" s="24"/>
      <c r="HJ609" s="24"/>
      <c r="HK609" s="24"/>
      <c r="HL609" s="24"/>
      <c r="HM609" s="24"/>
      <c r="HN609" s="24"/>
      <c r="HO609" s="24"/>
      <c r="HP609" s="24"/>
      <c r="HQ609" s="24"/>
      <c r="HR609" s="24"/>
      <c r="HS609" s="24"/>
      <c r="HT609" s="24"/>
      <c r="HU609" s="24"/>
      <c r="HV609" s="24"/>
      <c r="HW609" s="24"/>
      <c r="HX609" s="24"/>
      <c r="HY609" s="24"/>
      <c r="HZ609" s="24"/>
      <c r="IA609" s="24"/>
      <c r="IB609" s="24"/>
      <c r="IC609" s="24"/>
      <c r="ID609" s="24"/>
      <c r="IE609" s="24"/>
      <c r="IF609" s="24"/>
      <c r="IG609" s="24"/>
      <c r="IH609" s="24"/>
      <c r="II609" s="24"/>
      <c r="IJ609" s="24"/>
      <c r="IK609" s="24"/>
      <c r="IL609" s="24"/>
      <c r="IM609" s="24"/>
      <c r="IN609" s="24"/>
      <c r="IO609" s="24"/>
      <c r="IP609" s="24"/>
      <c r="IQ609" s="24"/>
      <c r="IR609" s="24"/>
      <c r="IS609" s="24"/>
    </row>
    <row r="610" spans="1:253" s="38" customFormat="1" x14ac:dyDescent="0.25">
      <c r="A610" s="33"/>
      <c r="B610" s="432" t="str">
        <f>+IF(LEN(SI!J10)=Poznamky_k_UZ!CH610,"Stav na začiatku BÚO","")</f>
        <v>Stav na začiatku BÚO</v>
      </c>
      <c r="C610" s="433"/>
      <c r="D610" s="433"/>
      <c r="E610" s="433"/>
      <c r="F610" s="433"/>
      <c r="G610" s="433"/>
      <c r="H610" s="433"/>
      <c r="I610" s="433"/>
      <c r="J610" s="434"/>
      <c r="K610" s="389"/>
      <c r="L610" s="393"/>
      <c r="M610" s="393"/>
      <c r="N610" s="431"/>
      <c r="O610" s="389"/>
      <c r="P610" s="393"/>
      <c r="Q610" s="393"/>
      <c r="R610" s="431"/>
      <c r="S610" s="389"/>
      <c r="T610" s="393"/>
      <c r="U610" s="393"/>
      <c r="V610" s="431"/>
      <c r="W610" s="389"/>
      <c r="X610" s="390"/>
      <c r="Y610" s="390"/>
      <c r="Z610" s="389"/>
      <c r="AA610" s="390"/>
      <c r="AB610" s="390"/>
      <c r="AC610" s="389"/>
      <c r="AD610" s="390"/>
      <c r="AE610" s="390"/>
      <c r="AF610" s="383">
        <f>+SUM(K610:AE610)</f>
        <v>0</v>
      </c>
      <c r="AG610" s="385"/>
      <c r="AH610" s="403"/>
      <c r="AI610" s="60"/>
      <c r="AJ610" s="144" t="str">
        <f t="shared" si="72"/>
        <v>Riadok bude vidieť.</v>
      </c>
      <c r="AK610" s="145" t="s">
        <v>207</v>
      </c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65">
        <f t="shared" si="74"/>
        <v>1</v>
      </c>
      <c r="BF610" s="51"/>
      <c r="BG610" s="51"/>
      <c r="BH610" s="51">
        <f t="shared" si="73"/>
        <v>1</v>
      </c>
      <c r="BI610" s="51">
        <f t="shared" si="68"/>
        <v>1</v>
      </c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108"/>
      <c r="BY610" s="108"/>
      <c r="BZ610" s="108"/>
      <c r="CA610" s="113">
        <f>SI!BY610</f>
        <v>172</v>
      </c>
      <c r="CB610" s="113"/>
      <c r="CC610" s="113"/>
      <c r="CD610" s="113"/>
      <c r="CE610" s="113"/>
      <c r="CF610" s="113"/>
      <c r="CG610" s="113"/>
      <c r="CH610" s="140">
        <f>SI!BZ610</f>
        <v>29</v>
      </c>
      <c r="CI610" s="108"/>
      <c r="CJ610" s="108"/>
      <c r="CK610" s="108"/>
      <c r="CL610" s="108"/>
      <c r="CM610" s="108"/>
      <c r="CN610" s="108"/>
      <c r="CO610" s="108"/>
      <c r="CP610" s="108"/>
      <c r="CQ610" s="108"/>
      <c r="CR610" s="108"/>
      <c r="CS610" s="108"/>
      <c r="CT610" s="108"/>
      <c r="CU610" s="108"/>
      <c r="CV610" s="108"/>
      <c r="CW610" s="108"/>
      <c r="CX610" s="108"/>
      <c r="CY610" s="108"/>
      <c r="CZ610" s="24"/>
      <c r="DA610" s="24"/>
      <c r="DB610" s="24"/>
      <c r="DC610" s="24"/>
      <c r="DD610" s="24"/>
      <c r="DE610" s="24"/>
      <c r="DF610" s="24"/>
      <c r="DG610" s="24"/>
      <c r="DH610" s="24"/>
      <c r="DI610" s="24"/>
      <c r="DJ610" s="24"/>
      <c r="DK610" s="24"/>
      <c r="DL610" s="24"/>
      <c r="DM610" s="24"/>
      <c r="DN610" s="24"/>
      <c r="DO610" s="24"/>
      <c r="DP610" s="24"/>
      <c r="DQ610" s="24"/>
      <c r="DR610" s="24"/>
      <c r="DS610" s="24"/>
      <c r="DT610" s="24"/>
      <c r="DU610" s="24"/>
      <c r="DV610" s="24"/>
      <c r="DW610" s="24"/>
      <c r="DX610" s="24"/>
      <c r="DY610" s="24"/>
      <c r="DZ610" s="24"/>
      <c r="EA610" s="24"/>
      <c r="EB610" s="24"/>
      <c r="EC610" s="24"/>
      <c r="ED610" s="24"/>
      <c r="EE610" s="24"/>
      <c r="EF610" s="24"/>
      <c r="EG610" s="24"/>
      <c r="EH610" s="24"/>
      <c r="EI610" s="24"/>
      <c r="EJ610" s="24"/>
      <c r="EK610" s="24"/>
      <c r="EL610" s="24"/>
      <c r="EM610" s="24"/>
      <c r="EN610" s="24"/>
      <c r="EO610" s="24"/>
      <c r="EP610" s="24"/>
      <c r="EQ610" s="24"/>
      <c r="ER610" s="24"/>
      <c r="ES610" s="24"/>
      <c r="ET610" s="24"/>
      <c r="EU610" s="24"/>
      <c r="EV610" s="24"/>
      <c r="EW610" s="24"/>
      <c r="EX610" s="24"/>
      <c r="EY610" s="24"/>
      <c r="EZ610" s="24"/>
      <c r="FA610" s="24"/>
      <c r="FB610" s="24"/>
      <c r="FC610" s="24"/>
      <c r="FD610" s="24"/>
      <c r="FE610" s="24"/>
      <c r="FF610" s="24"/>
      <c r="FG610" s="24"/>
      <c r="FH610" s="24"/>
      <c r="FI610" s="24"/>
      <c r="FJ610" s="24"/>
      <c r="FK610" s="24"/>
      <c r="FL610" s="24"/>
      <c r="FM610" s="24"/>
      <c r="FN610" s="24"/>
      <c r="FO610" s="24"/>
      <c r="FP610" s="24"/>
      <c r="FQ610" s="24"/>
      <c r="FR610" s="24"/>
      <c r="FS610" s="24"/>
      <c r="FT610" s="24"/>
      <c r="FU610" s="24"/>
      <c r="FV610" s="24"/>
      <c r="FW610" s="24"/>
      <c r="FX610" s="24"/>
      <c r="FY610" s="24"/>
      <c r="FZ610" s="24"/>
      <c r="GA610" s="24"/>
      <c r="GB610" s="24"/>
      <c r="GC610" s="24"/>
      <c r="GD610" s="24"/>
      <c r="GE610" s="24"/>
      <c r="GF610" s="24"/>
      <c r="GG610" s="24"/>
      <c r="GH610" s="24"/>
      <c r="GI610" s="24"/>
      <c r="GJ610" s="24"/>
      <c r="GK610" s="24"/>
      <c r="GL610" s="24"/>
      <c r="GM610" s="24"/>
      <c r="GN610" s="24"/>
      <c r="GO610" s="24"/>
      <c r="GP610" s="24"/>
      <c r="GQ610" s="24"/>
      <c r="GR610" s="24"/>
      <c r="GS610" s="24"/>
      <c r="GT610" s="24"/>
      <c r="GU610" s="24"/>
      <c r="GV610" s="24"/>
      <c r="GW610" s="24"/>
      <c r="GX610" s="24"/>
      <c r="GY610" s="24"/>
      <c r="GZ610" s="24"/>
      <c r="HA610" s="24"/>
      <c r="HB610" s="24"/>
      <c r="HC610" s="24"/>
      <c r="HD610" s="24"/>
      <c r="HE610" s="24"/>
      <c r="HF610" s="24"/>
      <c r="HG610" s="24"/>
      <c r="HH610" s="24"/>
      <c r="HI610" s="24"/>
      <c r="HJ610" s="24"/>
      <c r="HK610" s="24"/>
      <c r="HL610" s="24"/>
      <c r="HM610" s="24"/>
      <c r="HN610" s="24"/>
      <c r="HO610" s="24"/>
      <c r="HP610" s="24"/>
      <c r="HQ610" s="24"/>
      <c r="HR610" s="24"/>
      <c r="HS610" s="24"/>
      <c r="HT610" s="24"/>
      <c r="HU610" s="24"/>
      <c r="HV610" s="24"/>
      <c r="HW610" s="24"/>
      <c r="HX610" s="24"/>
      <c r="HY610" s="24"/>
      <c r="HZ610" s="24"/>
      <c r="IA610" s="24"/>
      <c r="IB610" s="24"/>
      <c r="IC610" s="24"/>
      <c r="ID610" s="24"/>
      <c r="IE610" s="24"/>
      <c r="IF610" s="24"/>
      <c r="IG610" s="24"/>
      <c r="IH610" s="24"/>
      <c r="II610" s="24"/>
      <c r="IJ610" s="24"/>
      <c r="IK610" s="24"/>
      <c r="IL610" s="24"/>
      <c r="IM610" s="24"/>
      <c r="IN610" s="24"/>
      <c r="IO610" s="24"/>
      <c r="IP610" s="24"/>
      <c r="IQ610" s="24"/>
      <c r="IR610" s="24"/>
      <c r="IS610" s="24"/>
    </row>
    <row r="611" spans="1:253" s="38" customFormat="1" x14ac:dyDescent="0.25">
      <c r="A611" s="33"/>
      <c r="B611" s="422" t="str">
        <f>+IF(LEN(SI!J10)=Poznamky_k_UZ!CH611,"Prírastky","")</f>
        <v>Prírastky</v>
      </c>
      <c r="C611" s="423"/>
      <c r="D611" s="423"/>
      <c r="E611" s="423"/>
      <c r="F611" s="423"/>
      <c r="G611" s="423"/>
      <c r="H611" s="423"/>
      <c r="I611" s="423"/>
      <c r="J611" s="424"/>
      <c r="K611" s="386"/>
      <c r="L611" s="387"/>
      <c r="M611" s="387"/>
      <c r="N611" s="438"/>
      <c r="O611" s="386"/>
      <c r="P611" s="387"/>
      <c r="Q611" s="387"/>
      <c r="R611" s="438"/>
      <c r="S611" s="386"/>
      <c r="T611" s="387"/>
      <c r="U611" s="387"/>
      <c r="V611" s="438"/>
      <c r="W611" s="386"/>
      <c r="X611" s="388"/>
      <c r="Y611" s="388"/>
      <c r="Z611" s="386"/>
      <c r="AA611" s="388"/>
      <c r="AB611" s="388"/>
      <c r="AC611" s="386"/>
      <c r="AD611" s="388"/>
      <c r="AE611" s="388"/>
      <c r="AF611" s="407">
        <f>+SUM(K611:AE611)</f>
        <v>0</v>
      </c>
      <c r="AG611" s="408"/>
      <c r="AH611" s="409"/>
      <c r="AI611" s="60"/>
      <c r="AJ611" s="144" t="str">
        <f t="shared" si="72"/>
        <v>Riadok bude vidieť.</v>
      </c>
      <c r="AK611" s="145" t="s">
        <v>207</v>
      </c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65">
        <f t="shared" si="74"/>
        <v>1</v>
      </c>
      <c r="BF611" s="51"/>
      <c r="BG611" s="51"/>
      <c r="BH611" s="51">
        <f t="shared" si="73"/>
        <v>1</v>
      </c>
      <c r="BI611" s="51">
        <f t="shared" si="68"/>
        <v>1</v>
      </c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108"/>
      <c r="BY611" s="108"/>
      <c r="BZ611" s="108"/>
      <c r="CA611" s="113">
        <f>SI!BY611</f>
        <v>986</v>
      </c>
      <c r="CB611" s="113"/>
      <c r="CC611" s="113"/>
      <c r="CD611" s="113"/>
      <c r="CE611" s="113"/>
      <c r="CF611" s="113"/>
      <c r="CG611" s="113"/>
      <c r="CH611" s="140">
        <f>SI!BZ611</f>
        <v>29</v>
      </c>
      <c r="CI611" s="108"/>
      <c r="CJ611" s="108"/>
      <c r="CK611" s="108"/>
      <c r="CL611" s="108"/>
      <c r="CM611" s="108"/>
      <c r="CN611" s="108"/>
      <c r="CO611" s="108"/>
      <c r="CP611" s="108"/>
      <c r="CQ611" s="108"/>
      <c r="CR611" s="108"/>
      <c r="CS611" s="108"/>
      <c r="CT611" s="108"/>
      <c r="CU611" s="108"/>
      <c r="CV611" s="108"/>
      <c r="CW611" s="108"/>
      <c r="CX611" s="108"/>
      <c r="CY611" s="108"/>
      <c r="CZ611" s="24"/>
      <c r="DA611" s="24"/>
      <c r="DB611" s="24"/>
      <c r="DC611" s="24"/>
      <c r="DD611" s="24"/>
      <c r="DE611" s="24"/>
      <c r="DF611" s="24"/>
      <c r="DG611" s="24"/>
      <c r="DH611" s="24"/>
      <c r="DI611" s="24"/>
      <c r="DJ611" s="24"/>
      <c r="DK611" s="24"/>
      <c r="DL611" s="24"/>
      <c r="DM611" s="24"/>
      <c r="DN611" s="24"/>
      <c r="DO611" s="24"/>
      <c r="DP611" s="24"/>
      <c r="DQ611" s="24"/>
      <c r="DR611" s="24"/>
      <c r="DS611" s="24"/>
      <c r="DT611" s="24"/>
      <c r="DU611" s="24"/>
      <c r="DV611" s="24"/>
      <c r="DW611" s="24"/>
      <c r="DX611" s="24"/>
      <c r="DY611" s="24"/>
      <c r="DZ611" s="24"/>
      <c r="EA611" s="24"/>
      <c r="EB611" s="24"/>
      <c r="EC611" s="24"/>
      <c r="ED611" s="24"/>
      <c r="EE611" s="24"/>
      <c r="EF611" s="24"/>
      <c r="EG611" s="24"/>
      <c r="EH611" s="24"/>
      <c r="EI611" s="24"/>
      <c r="EJ611" s="24"/>
      <c r="EK611" s="24"/>
      <c r="EL611" s="24"/>
      <c r="EM611" s="24"/>
      <c r="EN611" s="24"/>
      <c r="EO611" s="24"/>
      <c r="EP611" s="24"/>
      <c r="EQ611" s="24"/>
      <c r="ER611" s="24"/>
      <c r="ES611" s="24"/>
      <c r="ET611" s="24"/>
      <c r="EU611" s="24"/>
      <c r="EV611" s="24"/>
      <c r="EW611" s="24"/>
      <c r="EX611" s="24"/>
      <c r="EY611" s="24"/>
      <c r="EZ611" s="24"/>
      <c r="FA611" s="24"/>
      <c r="FB611" s="24"/>
      <c r="FC611" s="24"/>
      <c r="FD611" s="24"/>
      <c r="FE611" s="24"/>
      <c r="FF611" s="24"/>
      <c r="FG611" s="24"/>
      <c r="FH611" s="24"/>
      <c r="FI611" s="24"/>
      <c r="FJ611" s="24"/>
      <c r="FK611" s="24"/>
      <c r="FL611" s="24"/>
      <c r="FM611" s="24"/>
      <c r="FN611" s="24"/>
      <c r="FO611" s="24"/>
      <c r="FP611" s="24"/>
      <c r="FQ611" s="24"/>
      <c r="FR611" s="24"/>
      <c r="FS611" s="24"/>
      <c r="FT611" s="24"/>
      <c r="FU611" s="24"/>
      <c r="FV611" s="24"/>
      <c r="FW611" s="24"/>
      <c r="FX611" s="24"/>
      <c r="FY611" s="24"/>
      <c r="FZ611" s="24"/>
      <c r="GA611" s="24"/>
      <c r="GB611" s="24"/>
      <c r="GC611" s="24"/>
      <c r="GD611" s="24"/>
      <c r="GE611" s="24"/>
      <c r="GF611" s="24"/>
      <c r="GG611" s="24"/>
      <c r="GH611" s="24"/>
      <c r="GI611" s="24"/>
      <c r="GJ611" s="24"/>
      <c r="GK611" s="24"/>
      <c r="GL611" s="24"/>
      <c r="GM611" s="24"/>
      <c r="GN611" s="24"/>
      <c r="GO611" s="24"/>
      <c r="GP611" s="24"/>
      <c r="GQ611" s="24"/>
      <c r="GR611" s="24"/>
      <c r="GS611" s="24"/>
      <c r="GT611" s="24"/>
      <c r="GU611" s="24"/>
      <c r="GV611" s="24"/>
      <c r="GW611" s="24"/>
      <c r="GX611" s="24"/>
      <c r="GY611" s="24"/>
      <c r="GZ611" s="24"/>
      <c r="HA611" s="24"/>
      <c r="HB611" s="24"/>
      <c r="HC611" s="24"/>
      <c r="HD611" s="24"/>
      <c r="HE611" s="24"/>
      <c r="HF611" s="24"/>
      <c r="HG611" s="24"/>
      <c r="HH611" s="24"/>
      <c r="HI611" s="24"/>
      <c r="HJ611" s="24"/>
      <c r="HK611" s="24"/>
      <c r="HL611" s="24"/>
      <c r="HM611" s="24"/>
      <c r="HN611" s="24"/>
      <c r="HO611" s="24"/>
      <c r="HP611" s="24"/>
      <c r="HQ611" s="24"/>
      <c r="HR611" s="24"/>
      <c r="HS611" s="24"/>
      <c r="HT611" s="24"/>
      <c r="HU611" s="24"/>
      <c r="HV611" s="24"/>
      <c r="HW611" s="24"/>
      <c r="HX611" s="24"/>
      <c r="HY611" s="24"/>
      <c r="HZ611" s="24"/>
      <c r="IA611" s="24"/>
      <c r="IB611" s="24"/>
      <c r="IC611" s="24"/>
      <c r="ID611" s="24"/>
      <c r="IE611" s="24"/>
      <c r="IF611" s="24"/>
      <c r="IG611" s="24"/>
      <c r="IH611" s="24"/>
      <c r="II611" s="24"/>
      <c r="IJ611" s="24"/>
      <c r="IK611" s="24"/>
      <c r="IL611" s="24"/>
      <c r="IM611" s="24"/>
      <c r="IN611" s="24"/>
      <c r="IO611" s="24"/>
      <c r="IP611" s="24"/>
      <c r="IQ611" s="24"/>
      <c r="IR611" s="24"/>
      <c r="IS611" s="24"/>
    </row>
    <row r="612" spans="1:253" s="38" customFormat="1" x14ac:dyDescent="0.25">
      <c r="A612" s="33"/>
      <c r="B612" s="428" t="str">
        <f>+IF(LEN(SI!J10)=Poznamky_k_UZ!CH612,"Úbytky","")</f>
        <v>Úbytky</v>
      </c>
      <c r="C612" s="429"/>
      <c r="D612" s="429"/>
      <c r="E612" s="429"/>
      <c r="F612" s="429"/>
      <c r="G612" s="429"/>
      <c r="H612" s="429"/>
      <c r="I612" s="429"/>
      <c r="J612" s="430"/>
      <c r="K612" s="439"/>
      <c r="L612" s="447"/>
      <c r="M612" s="447"/>
      <c r="N612" s="448"/>
      <c r="O612" s="439"/>
      <c r="P612" s="447"/>
      <c r="Q612" s="447"/>
      <c r="R612" s="448"/>
      <c r="S612" s="439"/>
      <c r="T612" s="447"/>
      <c r="U612" s="447"/>
      <c r="V612" s="448"/>
      <c r="W612" s="439"/>
      <c r="X612" s="440"/>
      <c r="Y612" s="440"/>
      <c r="Z612" s="439"/>
      <c r="AA612" s="440"/>
      <c r="AB612" s="440"/>
      <c r="AC612" s="439"/>
      <c r="AD612" s="440"/>
      <c r="AE612" s="440"/>
      <c r="AF612" s="449">
        <f>+SUM(K612:AE612)</f>
        <v>0</v>
      </c>
      <c r="AG612" s="450"/>
      <c r="AH612" s="451"/>
      <c r="AI612" s="60"/>
      <c r="AJ612" s="144" t="str">
        <f t="shared" si="72"/>
        <v>Riadok bude vidieť.</v>
      </c>
      <c r="AK612" s="145" t="s">
        <v>207</v>
      </c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65">
        <f t="shared" si="74"/>
        <v>1</v>
      </c>
      <c r="BF612" s="51"/>
      <c r="BG612" s="51"/>
      <c r="BH612" s="51">
        <f t="shared" si="73"/>
        <v>1</v>
      </c>
      <c r="BI612" s="51">
        <f t="shared" si="68"/>
        <v>1</v>
      </c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108"/>
      <c r="BY612" s="108"/>
      <c r="BZ612" s="108"/>
      <c r="CA612" s="113">
        <f>SI!BY612</f>
        <v>109</v>
      </c>
      <c r="CB612" s="113"/>
      <c r="CC612" s="113"/>
      <c r="CD612" s="113"/>
      <c r="CE612" s="113"/>
      <c r="CF612" s="113"/>
      <c r="CG612" s="113"/>
      <c r="CH612" s="140">
        <f>SI!BZ612</f>
        <v>29</v>
      </c>
      <c r="CI612" s="108"/>
      <c r="CJ612" s="108"/>
      <c r="CK612" s="108"/>
      <c r="CL612" s="108"/>
      <c r="CM612" s="108"/>
      <c r="CN612" s="108"/>
      <c r="CO612" s="108"/>
      <c r="CP612" s="108"/>
      <c r="CQ612" s="108"/>
      <c r="CR612" s="108"/>
      <c r="CS612" s="108"/>
      <c r="CT612" s="108"/>
      <c r="CU612" s="108"/>
      <c r="CV612" s="108"/>
      <c r="CW612" s="108"/>
      <c r="CX612" s="108"/>
      <c r="CY612" s="108"/>
      <c r="CZ612" s="24"/>
      <c r="DA612" s="24"/>
      <c r="DB612" s="24"/>
      <c r="DC612" s="24"/>
      <c r="DD612" s="24"/>
      <c r="DE612" s="24"/>
      <c r="DF612" s="24"/>
      <c r="DG612" s="24"/>
      <c r="DH612" s="24"/>
      <c r="DI612" s="24"/>
      <c r="DJ612" s="24"/>
      <c r="DK612" s="24"/>
      <c r="DL612" s="24"/>
      <c r="DM612" s="24"/>
      <c r="DN612" s="24"/>
      <c r="DO612" s="24"/>
      <c r="DP612" s="24"/>
      <c r="DQ612" s="24"/>
      <c r="DR612" s="24"/>
      <c r="DS612" s="24"/>
      <c r="DT612" s="24"/>
      <c r="DU612" s="24"/>
      <c r="DV612" s="24"/>
      <c r="DW612" s="24"/>
      <c r="DX612" s="24"/>
      <c r="DY612" s="24"/>
      <c r="DZ612" s="24"/>
      <c r="EA612" s="24"/>
      <c r="EB612" s="24"/>
      <c r="EC612" s="24"/>
      <c r="ED612" s="24"/>
      <c r="EE612" s="24"/>
      <c r="EF612" s="24"/>
      <c r="EG612" s="24"/>
      <c r="EH612" s="24"/>
      <c r="EI612" s="24"/>
      <c r="EJ612" s="24"/>
      <c r="EK612" s="24"/>
      <c r="EL612" s="24"/>
      <c r="EM612" s="24"/>
      <c r="EN612" s="24"/>
      <c r="EO612" s="24"/>
      <c r="EP612" s="24"/>
      <c r="EQ612" s="24"/>
      <c r="ER612" s="24"/>
      <c r="ES612" s="24"/>
      <c r="ET612" s="24"/>
      <c r="EU612" s="24"/>
      <c r="EV612" s="24"/>
      <c r="EW612" s="24"/>
      <c r="EX612" s="24"/>
      <c r="EY612" s="24"/>
      <c r="EZ612" s="24"/>
      <c r="FA612" s="24"/>
      <c r="FB612" s="24"/>
      <c r="FC612" s="24"/>
      <c r="FD612" s="24"/>
      <c r="FE612" s="24"/>
      <c r="FF612" s="24"/>
      <c r="FG612" s="24"/>
      <c r="FH612" s="24"/>
      <c r="FI612" s="24"/>
      <c r="FJ612" s="24"/>
      <c r="FK612" s="24"/>
      <c r="FL612" s="24"/>
      <c r="FM612" s="24"/>
      <c r="FN612" s="24"/>
      <c r="FO612" s="24"/>
      <c r="FP612" s="24"/>
      <c r="FQ612" s="24"/>
      <c r="FR612" s="24"/>
      <c r="FS612" s="24"/>
      <c r="FT612" s="24"/>
      <c r="FU612" s="24"/>
      <c r="FV612" s="24"/>
      <c r="FW612" s="24"/>
      <c r="FX612" s="24"/>
      <c r="FY612" s="24"/>
      <c r="FZ612" s="24"/>
      <c r="GA612" s="24"/>
      <c r="GB612" s="24"/>
      <c r="GC612" s="24"/>
      <c r="GD612" s="24"/>
      <c r="GE612" s="24"/>
      <c r="GF612" s="24"/>
      <c r="GG612" s="24"/>
      <c r="GH612" s="24"/>
      <c r="GI612" s="24"/>
      <c r="GJ612" s="24"/>
      <c r="GK612" s="24"/>
      <c r="GL612" s="24"/>
      <c r="GM612" s="24"/>
      <c r="GN612" s="24"/>
      <c r="GO612" s="24"/>
      <c r="GP612" s="24"/>
      <c r="GQ612" s="24"/>
      <c r="GR612" s="24"/>
      <c r="GS612" s="24"/>
      <c r="GT612" s="24"/>
      <c r="GU612" s="24"/>
      <c r="GV612" s="24"/>
      <c r="GW612" s="24"/>
      <c r="GX612" s="24"/>
      <c r="GY612" s="24"/>
      <c r="GZ612" s="24"/>
      <c r="HA612" s="24"/>
      <c r="HB612" s="24"/>
      <c r="HC612" s="24"/>
      <c r="HD612" s="24"/>
      <c r="HE612" s="24"/>
      <c r="HF612" s="24"/>
      <c r="HG612" s="24"/>
      <c r="HH612" s="24"/>
      <c r="HI612" s="24"/>
      <c r="HJ612" s="24"/>
      <c r="HK612" s="24"/>
      <c r="HL612" s="24"/>
      <c r="HM612" s="24"/>
      <c r="HN612" s="24"/>
      <c r="HO612" s="24"/>
      <c r="HP612" s="24"/>
      <c r="HQ612" s="24"/>
      <c r="HR612" s="24"/>
      <c r="HS612" s="24"/>
      <c r="HT612" s="24"/>
      <c r="HU612" s="24"/>
      <c r="HV612" s="24"/>
      <c r="HW612" s="24"/>
      <c r="HX612" s="24"/>
      <c r="HY612" s="24"/>
      <c r="HZ612" s="24"/>
      <c r="IA612" s="24"/>
      <c r="IB612" s="24"/>
      <c r="IC612" s="24"/>
      <c r="ID612" s="24"/>
      <c r="IE612" s="24"/>
      <c r="IF612" s="24"/>
      <c r="IG612" s="24"/>
      <c r="IH612" s="24"/>
      <c r="II612" s="24"/>
      <c r="IJ612" s="24"/>
      <c r="IK612" s="24"/>
      <c r="IL612" s="24"/>
      <c r="IM612" s="24"/>
      <c r="IN612" s="24"/>
      <c r="IO612" s="24"/>
      <c r="IP612" s="24"/>
      <c r="IQ612" s="24"/>
      <c r="IR612" s="24"/>
      <c r="IS612" s="24"/>
    </row>
    <row r="613" spans="1:253" s="38" customFormat="1" x14ac:dyDescent="0.25">
      <c r="A613" s="33"/>
      <c r="B613" s="777" t="str">
        <f>+IF(LEN(SI!J10)=Poznamky_k_UZ!CH613,"Stav na konci BÚO","")</f>
        <v>Stav na konci BÚO</v>
      </c>
      <c r="C613" s="778"/>
      <c r="D613" s="778"/>
      <c r="E613" s="778"/>
      <c r="F613" s="778"/>
      <c r="G613" s="778"/>
      <c r="H613" s="778"/>
      <c r="I613" s="778"/>
      <c r="J613" s="779"/>
      <c r="K613" s="383">
        <f>+SUM(I610:K612)</f>
        <v>0</v>
      </c>
      <c r="L613" s="384"/>
      <c r="M613" s="384"/>
      <c r="N613" s="421"/>
      <c r="O613" s="383">
        <f>+SUM(M610:O612)</f>
        <v>0</v>
      </c>
      <c r="P613" s="384"/>
      <c r="Q613" s="384"/>
      <c r="R613" s="421"/>
      <c r="S613" s="383">
        <f>+SUM(Q610:S612)</f>
        <v>0</v>
      </c>
      <c r="T613" s="384"/>
      <c r="U613" s="384"/>
      <c r="V613" s="421"/>
      <c r="W613" s="435">
        <f>+SUM(W610:Y612)</f>
        <v>0</v>
      </c>
      <c r="X613" s="436"/>
      <c r="Y613" s="436"/>
      <c r="Z613" s="435">
        <f>+SUM(Z610:AB612)</f>
        <v>0</v>
      </c>
      <c r="AA613" s="436"/>
      <c r="AB613" s="436"/>
      <c r="AC613" s="435">
        <f>+SUM(AC610:AE612)</f>
        <v>0</v>
      </c>
      <c r="AD613" s="436"/>
      <c r="AE613" s="436"/>
      <c r="AF613" s="435">
        <f>+SUM(AF610:AH612)</f>
        <v>0</v>
      </c>
      <c r="AG613" s="436"/>
      <c r="AH613" s="437"/>
      <c r="AI613" s="60"/>
      <c r="AJ613" s="144" t="str">
        <f t="shared" si="72"/>
        <v>Riadok bude vidieť.</v>
      </c>
      <c r="AK613" s="145" t="s">
        <v>207</v>
      </c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65">
        <f t="shared" si="74"/>
        <v>1</v>
      </c>
      <c r="BF613" s="51"/>
      <c r="BG613" s="51"/>
      <c r="BH613" s="51">
        <f t="shared" si="73"/>
        <v>1</v>
      </c>
      <c r="BI613" s="51">
        <f t="shared" si="68"/>
        <v>1</v>
      </c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108"/>
      <c r="BY613" s="108"/>
      <c r="BZ613" s="108"/>
      <c r="CA613" s="113">
        <f>SI!BY613</f>
        <v>214</v>
      </c>
      <c r="CB613" s="113"/>
      <c r="CC613" s="113"/>
      <c r="CD613" s="113"/>
      <c r="CE613" s="113"/>
      <c r="CF613" s="113"/>
      <c r="CG613" s="113"/>
      <c r="CH613" s="140">
        <f>SI!BZ613</f>
        <v>29</v>
      </c>
      <c r="CI613" s="108"/>
      <c r="CJ613" s="108"/>
      <c r="CK613" s="108"/>
      <c r="CL613" s="108"/>
      <c r="CM613" s="108"/>
      <c r="CN613" s="108"/>
      <c r="CO613" s="108"/>
      <c r="CP613" s="108"/>
      <c r="CQ613" s="108"/>
      <c r="CR613" s="108"/>
      <c r="CS613" s="108"/>
      <c r="CT613" s="108"/>
      <c r="CU613" s="108"/>
      <c r="CV613" s="108"/>
      <c r="CW613" s="108"/>
      <c r="CX613" s="108"/>
      <c r="CY613" s="108"/>
      <c r="CZ613" s="24"/>
      <c r="DA613" s="24"/>
      <c r="DB613" s="24"/>
      <c r="DC613" s="24"/>
      <c r="DD613" s="24"/>
      <c r="DE613" s="24"/>
      <c r="DF613" s="24"/>
      <c r="DG613" s="24"/>
      <c r="DH613" s="24"/>
      <c r="DI613" s="24"/>
      <c r="DJ613" s="24"/>
      <c r="DK613" s="24"/>
      <c r="DL613" s="24"/>
      <c r="DM613" s="24"/>
      <c r="DN613" s="24"/>
      <c r="DO613" s="24"/>
      <c r="DP613" s="24"/>
      <c r="DQ613" s="24"/>
      <c r="DR613" s="24"/>
      <c r="DS613" s="24"/>
      <c r="DT613" s="24"/>
      <c r="DU613" s="24"/>
      <c r="DV613" s="24"/>
      <c r="DW613" s="24"/>
      <c r="DX613" s="24"/>
      <c r="DY613" s="24"/>
      <c r="DZ613" s="24"/>
      <c r="EA613" s="24"/>
      <c r="EB613" s="24"/>
      <c r="EC613" s="24"/>
      <c r="ED613" s="24"/>
      <c r="EE613" s="24"/>
      <c r="EF613" s="24"/>
      <c r="EG613" s="24"/>
      <c r="EH613" s="24"/>
      <c r="EI613" s="24"/>
      <c r="EJ613" s="24"/>
      <c r="EK613" s="24"/>
      <c r="EL613" s="24"/>
      <c r="EM613" s="24"/>
      <c r="EN613" s="24"/>
      <c r="EO613" s="24"/>
      <c r="EP613" s="24"/>
      <c r="EQ613" s="24"/>
      <c r="ER613" s="24"/>
      <c r="ES613" s="24"/>
      <c r="ET613" s="24"/>
      <c r="EU613" s="24"/>
      <c r="EV613" s="24"/>
      <c r="EW613" s="24"/>
      <c r="EX613" s="24"/>
      <c r="EY613" s="24"/>
      <c r="EZ613" s="24"/>
      <c r="FA613" s="24"/>
      <c r="FB613" s="24"/>
      <c r="FC613" s="24"/>
      <c r="FD613" s="24"/>
      <c r="FE613" s="24"/>
      <c r="FF613" s="24"/>
      <c r="FG613" s="24"/>
      <c r="FH613" s="24"/>
      <c r="FI613" s="24"/>
      <c r="FJ613" s="24"/>
      <c r="FK613" s="24"/>
      <c r="FL613" s="24"/>
      <c r="FM613" s="24"/>
      <c r="FN613" s="24"/>
      <c r="FO613" s="24"/>
      <c r="FP613" s="24"/>
      <c r="FQ613" s="24"/>
      <c r="FR613" s="24"/>
      <c r="FS613" s="24"/>
      <c r="FT613" s="24"/>
      <c r="FU613" s="24"/>
      <c r="FV613" s="24"/>
      <c r="FW613" s="24"/>
      <c r="FX613" s="24"/>
      <c r="FY613" s="24"/>
      <c r="FZ613" s="24"/>
      <c r="GA613" s="24"/>
      <c r="GB613" s="24"/>
      <c r="GC613" s="24"/>
      <c r="GD613" s="24"/>
      <c r="GE613" s="24"/>
      <c r="GF613" s="24"/>
      <c r="GG613" s="24"/>
      <c r="GH613" s="24"/>
      <c r="GI613" s="24"/>
      <c r="GJ613" s="24"/>
      <c r="GK613" s="24"/>
      <c r="GL613" s="24"/>
      <c r="GM613" s="24"/>
      <c r="GN613" s="24"/>
      <c r="GO613" s="24"/>
      <c r="GP613" s="24"/>
      <c r="GQ613" s="24"/>
      <c r="GR613" s="24"/>
      <c r="GS613" s="24"/>
      <c r="GT613" s="24"/>
      <c r="GU613" s="24"/>
      <c r="GV613" s="24"/>
      <c r="GW613" s="24"/>
      <c r="GX613" s="24"/>
      <c r="GY613" s="24"/>
      <c r="GZ613" s="24"/>
      <c r="HA613" s="24"/>
      <c r="HB613" s="24"/>
      <c r="HC613" s="24"/>
      <c r="HD613" s="24"/>
      <c r="HE613" s="24"/>
      <c r="HF613" s="24"/>
      <c r="HG613" s="24"/>
      <c r="HH613" s="24"/>
      <c r="HI613" s="24"/>
      <c r="HJ613" s="24"/>
      <c r="HK613" s="24"/>
      <c r="HL613" s="24"/>
      <c r="HM613" s="24"/>
      <c r="HN613" s="24"/>
      <c r="HO613" s="24"/>
      <c r="HP613" s="24"/>
      <c r="HQ613" s="24"/>
      <c r="HR613" s="24"/>
      <c r="HS613" s="24"/>
      <c r="HT613" s="24"/>
      <c r="HU613" s="24"/>
      <c r="HV613" s="24"/>
      <c r="HW613" s="24"/>
      <c r="HX613" s="24"/>
      <c r="HY613" s="24"/>
      <c r="HZ613" s="24"/>
      <c r="IA613" s="24"/>
      <c r="IB613" s="24"/>
      <c r="IC613" s="24"/>
      <c r="ID613" s="24"/>
      <c r="IE613" s="24"/>
      <c r="IF613" s="24"/>
      <c r="IG613" s="24"/>
      <c r="IH613" s="24"/>
      <c r="II613" s="24"/>
      <c r="IJ613" s="24"/>
      <c r="IK613" s="24"/>
      <c r="IL613" s="24"/>
      <c r="IM613" s="24"/>
      <c r="IN613" s="24"/>
      <c r="IO613" s="24"/>
      <c r="IP613" s="24"/>
      <c r="IQ613" s="24"/>
      <c r="IR613" s="24"/>
      <c r="IS613" s="24"/>
    </row>
    <row r="614" spans="1:253" s="38" customFormat="1" x14ac:dyDescent="0.25">
      <c r="A614" s="33"/>
      <c r="B614" s="377" t="str">
        <f>+IF(LEN(SI!J10)=Poznamky_k_UZ!CH614,"Zostatková hodnota","")</f>
        <v>Zostatková hodnota</v>
      </c>
      <c r="C614" s="378"/>
      <c r="D614" s="378"/>
      <c r="E614" s="378"/>
      <c r="F614" s="378"/>
      <c r="G614" s="378"/>
      <c r="H614" s="378"/>
      <c r="I614" s="378"/>
      <c r="J614" s="378"/>
      <c r="K614" s="378"/>
      <c r="L614" s="378"/>
      <c r="M614" s="378"/>
      <c r="N614" s="378"/>
      <c r="O614" s="378"/>
      <c r="P614" s="378"/>
      <c r="Q614" s="378"/>
      <c r="R614" s="378"/>
      <c r="S614" s="378"/>
      <c r="T614" s="378"/>
      <c r="U614" s="378"/>
      <c r="V614" s="378"/>
      <c r="W614" s="378"/>
      <c r="X614" s="378"/>
      <c r="Y614" s="378"/>
      <c r="Z614" s="378"/>
      <c r="AA614" s="378"/>
      <c r="AB614" s="378"/>
      <c r="AC614" s="378"/>
      <c r="AD614" s="378"/>
      <c r="AE614" s="378"/>
      <c r="AF614" s="378"/>
      <c r="AG614" s="378"/>
      <c r="AH614" s="379"/>
      <c r="AI614" s="60"/>
      <c r="AJ614" s="144" t="str">
        <f t="shared" si="72"/>
        <v>Riadok bude vidieť.</v>
      </c>
      <c r="AK614" s="145" t="s">
        <v>207</v>
      </c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65">
        <f t="shared" si="74"/>
        <v>1</v>
      </c>
      <c r="BF614" s="51"/>
      <c r="BG614" s="51"/>
      <c r="BH614" s="51">
        <f t="shared" si="73"/>
        <v>1</v>
      </c>
      <c r="BI614" s="51">
        <f t="shared" si="68"/>
        <v>1</v>
      </c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108"/>
      <c r="BY614" s="108"/>
      <c r="BZ614" s="108"/>
      <c r="CA614" s="113">
        <f>SI!BY614</f>
        <v>158</v>
      </c>
      <c r="CB614" s="113"/>
      <c r="CC614" s="113"/>
      <c r="CD614" s="113"/>
      <c r="CE614" s="113"/>
      <c r="CF614" s="113"/>
      <c r="CG614" s="113"/>
      <c r="CH614" s="140">
        <f>SI!BZ614</f>
        <v>29</v>
      </c>
      <c r="CI614" s="108"/>
      <c r="CJ614" s="108"/>
      <c r="CK614" s="108"/>
      <c r="CL614" s="108"/>
      <c r="CM614" s="108"/>
      <c r="CN614" s="108"/>
      <c r="CO614" s="108"/>
      <c r="CP614" s="108"/>
      <c r="CQ614" s="108"/>
      <c r="CR614" s="108"/>
      <c r="CS614" s="108"/>
      <c r="CT614" s="108"/>
      <c r="CU614" s="108"/>
      <c r="CV614" s="108"/>
      <c r="CW614" s="108"/>
      <c r="CX614" s="108"/>
      <c r="CY614" s="108"/>
      <c r="CZ614" s="24"/>
      <c r="DA614" s="24"/>
      <c r="DB614" s="24"/>
      <c r="DC614" s="24"/>
      <c r="DD614" s="24"/>
      <c r="DE614" s="24"/>
      <c r="DF614" s="24"/>
      <c r="DG614" s="24"/>
      <c r="DH614" s="24"/>
      <c r="DI614" s="24"/>
      <c r="DJ614" s="24"/>
      <c r="DK614" s="24"/>
      <c r="DL614" s="24"/>
      <c r="DM614" s="24"/>
      <c r="DN614" s="24"/>
      <c r="DO614" s="24"/>
      <c r="DP614" s="24"/>
      <c r="DQ614" s="24"/>
      <c r="DR614" s="24"/>
      <c r="DS614" s="24"/>
      <c r="DT614" s="24"/>
      <c r="DU614" s="24"/>
      <c r="DV614" s="24"/>
      <c r="DW614" s="24"/>
      <c r="DX614" s="24"/>
      <c r="DY614" s="24"/>
      <c r="DZ614" s="24"/>
      <c r="EA614" s="24"/>
      <c r="EB614" s="24"/>
      <c r="EC614" s="24"/>
      <c r="ED614" s="24"/>
      <c r="EE614" s="24"/>
      <c r="EF614" s="24"/>
      <c r="EG614" s="24"/>
      <c r="EH614" s="24"/>
      <c r="EI614" s="24"/>
      <c r="EJ614" s="24"/>
      <c r="EK614" s="24"/>
      <c r="EL614" s="24"/>
      <c r="EM614" s="24"/>
      <c r="EN614" s="24"/>
      <c r="EO614" s="24"/>
      <c r="EP614" s="24"/>
      <c r="EQ614" s="24"/>
      <c r="ER614" s="24"/>
      <c r="ES614" s="24"/>
      <c r="ET614" s="24"/>
      <c r="EU614" s="24"/>
      <c r="EV614" s="24"/>
      <c r="EW614" s="24"/>
      <c r="EX614" s="24"/>
      <c r="EY614" s="24"/>
      <c r="EZ614" s="24"/>
      <c r="FA614" s="24"/>
      <c r="FB614" s="24"/>
      <c r="FC614" s="24"/>
      <c r="FD614" s="24"/>
      <c r="FE614" s="24"/>
      <c r="FF614" s="24"/>
      <c r="FG614" s="24"/>
      <c r="FH614" s="24"/>
      <c r="FI614" s="24"/>
      <c r="FJ614" s="24"/>
      <c r="FK614" s="24"/>
      <c r="FL614" s="24"/>
      <c r="FM614" s="24"/>
      <c r="FN614" s="24"/>
      <c r="FO614" s="24"/>
      <c r="FP614" s="24"/>
      <c r="FQ614" s="24"/>
      <c r="FR614" s="24"/>
      <c r="FS614" s="24"/>
      <c r="FT614" s="24"/>
      <c r="FU614" s="24"/>
      <c r="FV614" s="24"/>
      <c r="FW614" s="24"/>
      <c r="FX614" s="24"/>
      <c r="FY614" s="24"/>
      <c r="FZ614" s="24"/>
      <c r="GA614" s="24"/>
      <c r="GB614" s="24"/>
      <c r="GC614" s="24"/>
      <c r="GD614" s="24"/>
      <c r="GE614" s="24"/>
      <c r="GF614" s="24"/>
      <c r="GG614" s="24"/>
      <c r="GH614" s="24"/>
      <c r="GI614" s="24"/>
      <c r="GJ614" s="24"/>
      <c r="GK614" s="24"/>
      <c r="GL614" s="24"/>
      <c r="GM614" s="24"/>
      <c r="GN614" s="24"/>
      <c r="GO614" s="24"/>
      <c r="GP614" s="24"/>
      <c r="GQ614" s="24"/>
      <c r="GR614" s="24"/>
      <c r="GS614" s="24"/>
      <c r="GT614" s="24"/>
      <c r="GU614" s="24"/>
      <c r="GV614" s="24"/>
      <c r="GW614" s="24"/>
      <c r="GX614" s="24"/>
      <c r="GY614" s="24"/>
      <c r="GZ614" s="24"/>
      <c r="HA614" s="24"/>
      <c r="HB614" s="24"/>
      <c r="HC614" s="24"/>
      <c r="HD614" s="24"/>
      <c r="HE614" s="24"/>
      <c r="HF614" s="24"/>
      <c r="HG614" s="24"/>
      <c r="HH614" s="24"/>
      <c r="HI614" s="24"/>
      <c r="HJ614" s="24"/>
      <c r="HK614" s="24"/>
      <c r="HL614" s="24"/>
      <c r="HM614" s="24"/>
      <c r="HN614" s="24"/>
      <c r="HO614" s="24"/>
      <c r="HP614" s="24"/>
      <c r="HQ614" s="24"/>
      <c r="HR614" s="24"/>
      <c r="HS614" s="24"/>
      <c r="HT614" s="24"/>
      <c r="HU614" s="24"/>
      <c r="HV614" s="24"/>
      <c r="HW614" s="24"/>
      <c r="HX614" s="24"/>
      <c r="HY614" s="24"/>
      <c r="HZ614" s="24"/>
      <c r="IA614" s="24"/>
      <c r="IB614" s="24"/>
      <c r="IC614" s="24"/>
      <c r="ID614" s="24"/>
      <c r="IE614" s="24"/>
      <c r="IF614" s="24"/>
      <c r="IG614" s="24"/>
      <c r="IH614" s="24"/>
      <c r="II614" s="24"/>
      <c r="IJ614" s="24"/>
      <c r="IK614" s="24"/>
      <c r="IL614" s="24"/>
      <c r="IM614" s="24"/>
      <c r="IN614" s="24"/>
      <c r="IO614" s="24"/>
      <c r="IP614" s="24"/>
      <c r="IQ614" s="24"/>
      <c r="IR614" s="24"/>
      <c r="IS614" s="24"/>
    </row>
    <row r="615" spans="1:253" s="38" customFormat="1" x14ac:dyDescent="0.25">
      <c r="A615" s="33"/>
      <c r="B615" s="432" t="str">
        <f>+IF(LEN(SI!J10)=Poznamky_k_UZ!CH615,"Stav na začiatku BÚO","")</f>
        <v>Stav na začiatku BÚO</v>
      </c>
      <c r="C615" s="433"/>
      <c r="D615" s="433"/>
      <c r="E615" s="433"/>
      <c r="F615" s="433"/>
      <c r="G615" s="433"/>
      <c r="H615" s="433"/>
      <c r="I615" s="433"/>
      <c r="J615" s="434"/>
      <c r="K615" s="383">
        <f>+K599-K605-K610</f>
        <v>0</v>
      </c>
      <c r="L615" s="384"/>
      <c r="M615" s="384"/>
      <c r="N615" s="421"/>
      <c r="O615" s="383">
        <f>+O599-O605-O610</f>
        <v>653682</v>
      </c>
      <c r="P615" s="384"/>
      <c r="Q615" s="384"/>
      <c r="R615" s="421"/>
      <c r="S615" s="383">
        <f>+S599-S605-S610</f>
        <v>0</v>
      </c>
      <c r="T615" s="384"/>
      <c r="U615" s="384"/>
      <c r="V615" s="421"/>
      <c r="W615" s="383">
        <f>+W599-W605-W610</f>
        <v>0</v>
      </c>
      <c r="X615" s="385"/>
      <c r="Y615" s="385"/>
      <c r="Z615" s="383">
        <f>+Z599-Z605-Z610</f>
        <v>0</v>
      </c>
      <c r="AA615" s="385"/>
      <c r="AB615" s="385"/>
      <c r="AC615" s="383">
        <f>+AC599-AC605-AC610</f>
        <v>0</v>
      </c>
      <c r="AD615" s="385"/>
      <c r="AE615" s="385"/>
      <c r="AF615" s="383">
        <f>+SUM(K615:AE615)</f>
        <v>653682</v>
      </c>
      <c r="AG615" s="385"/>
      <c r="AH615" s="403"/>
      <c r="AI615" s="60"/>
      <c r="AJ615" s="144" t="str">
        <f t="shared" si="72"/>
        <v>Riadok bude vidieť.</v>
      </c>
      <c r="AK615" s="145" t="s">
        <v>207</v>
      </c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65">
        <f t="shared" si="74"/>
        <v>1</v>
      </c>
      <c r="BF615" s="51"/>
      <c r="BG615" s="51"/>
      <c r="BH615" s="51">
        <f t="shared" si="73"/>
        <v>1</v>
      </c>
      <c r="BI615" s="51">
        <f t="shared" si="68"/>
        <v>1</v>
      </c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108"/>
      <c r="BY615" s="108"/>
      <c r="BZ615" s="108"/>
      <c r="CA615" s="113">
        <f>SI!BY615</f>
        <v>574</v>
      </c>
      <c r="CB615" s="113"/>
      <c r="CC615" s="113"/>
      <c r="CD615" s="113"/>
      <c r="CE615" s="113"/>
      <c r="CF615" s="113"/>
      <c r="CG615" s="113"/>
      <c r="CH615" s="140">
        <f>SI!BZ615</f>
        <v>29</v>
      </c>
      <c r="CI615" s="108"/>
      <c r="CJ615" s="108"/>
      <c r="CK615" s="108"/>
      <c r="CL615" s="108"/>
      <c r="CM615" s="108"/>
      <c r="CN615" s="108"/>
      <c r="CO615" s="108"/>
      <c r="CP615" s="108"/>
      <c r="CQ615" s="108"/>
      <c r="CR615" s="108"/>
      <c r="CS615" s="108"/>
      <c r="CT615" s="108"/>
      <c r="CU615" s="108"/>
      <c r="CV615" s="108"/>
      <c r="CW615" s="108"/>
      <c r="CX615" s="108"/>
      <c r="CY615" s="108"/>
      <c r="CZ615" s="24"/>
      <c r="DA615" s="24"/>
      <c r="DB615" s="24"/>
      <c r="DC615" s="24"/>
      <c r="DD615" s="24"/>
      <c r="DE615" s="24"/>
      <c r="DF615" s="24"/>
      <c r="DG615" s="24"/>
      <c r="DH615" s="24"/>
      <c r="DI615" s="24"/>
      <c r="DJ615" s="24"/>
      <c r="DK615" s="24"/>
      <c r="DL615" s="24"/>
      <c r="DM615" s="24"/>
      <c r="DN615" s="24"/>
      <c r="DO615" s="24"/>
      <c r="DP615" s="24"/>
      <c r="DQ615" s="24"/>
      <c r="DR615" s="24"/>
      <c r="DS615" s="24"/>
      <c r="DT615" s="24"/>
      <c r="DU615" s="24"/>
      <c r="DV615" s="24"/>
      <c r="DW615" s="24"/>
      <c r="DX615" s="24"/>
      <c r="DY615" s="24"/>
      <c r="DZ615" s="24"/>
      <c r="EA615" s="24"/>
      <c r="EB615" s="24"/>
      <c r="EC615" s="24"/>
      <c r="ED615" s="24"/>
      <c r="EE615" s="24"/>
      <c r="EF615" s="24"/>
      <c r="EG615" s="24"/>
      <c r="EH615" s="24"/>
      <c r="EI615" s="24"/>
      <c r="EJ615" s="24"/>
      <c r="EK615" s="24"/>
      <c r="EL615" s="24"/>
      <c r="EM615" s="24"/>
      <c r="EN615" s="24"/>
      <c r="EO615" s="24"/>
      <c r="EP615" s="24"/>
      <c r="EQ615" s="24"/>
      <c r="ER615" s="24"/>
      <c r="ES615" s="24"/>
      <c r="ET615" s="24"/>
      <c r="EU615" s="24"/>
      <c r="EV615" s="24"/>
      <c r="EW615" s="24"/>
      <c r="EX615" s="24"/>
      <c r="EY615" s="24"/>
      <c r="EZ615" s="24"/>
      <c r="FA615" s="24"/>
      <c r="FB615" s="24"/>
      <c r="FC615" s="24"/>
      <c r="FD615" s="24"/>
      <c r="FE615" s="24"/>
      <c r="FF615" s="24"/>
      <c r="FG615" s="24"/>
      <c r="FH615" s="24"/>
      <c r="FI615" s="24"/>
      <c r="FJ615" s="24"/>
      <c r="FK615" s="24"/>
      <c r="FL615" s="24"/>
      <c r="FM615" s="24"/>
      <c r="FN615" s="24"/>
      <c r="FO615" s="24"/>
      <c r="FP615" s="24"/>
      <c r="FQ615" s="24"/>
      <c r="FR615" s="24"/>
      <c r="FS615" s="24"/>
      <c r="FT615" s="24"/>
      <c r="FU615" s="24"/>
      <c r="FV615" s="24"/>
      <c r="FW615" s="24"/>
      <c r="FX615" s="24"/>
      <c r="FY615" s="24"/>
      <c r="FZ615" s="24"/>
      <c r="GA615" s="24"/>
      <c r="GB615" s="24"/>
      <c r="GC615" s="24"/>
      <c r="GD615" s="24"/>
      <c r="GE615" s="24"/>
      <c r="GF615" s="24"/>
      <c r="GG615" s="24"/>
      <c r="GH615" s="24"/>
      <c r="GI615" s="24"/>
      <c r="GJ615" s="24"/>
      <c r="GK615" s="24"/>
      <c r="GL615" s="24"/>
      <c r="GM615" s="24"/>
      <c r="GN615" s="24"/>
      <c r="GO615" s="24"/>
      <c r="GP615" s="24"/>
      <c r="GQ615" s="24"/>
      <c r="GR615" s="24"/>
      <c r="GS615" s="24"/>
      <c r="GT615" s="24"/>
      <c r="GU615" s="24"/>
      <c r="GV615" s="24"/>
      <c r="GW615" s="24"/>
      <c r="GX615" s="24"/>
      <c r="GY615" s="24"/>
      <c r="GZ615" s="24"/>
      <c r="HA615" s="24"/>
      <c r="HB615" s="24"/>
      <c r="HC615" s="24"/>
      <c r="HD615" s="24"/>
      <c r="HE615" s="24"/>
      <c r="HF615" s="24"/>
      <c r="HG615" s="24"/>
      <c r="HH615" s="24"/>
      <c r="HI615" s="24"/>
      <c r="HJ615" s="24"/>
      <c r="HK615" s="24"/>
      <c r="HL615" s="24"/>
      <c r="HM615" s="24"/>
      <c r="HN615" s="24"/>
      <c r="HO615" s="24"/>
      <c r="HP615" s="24"/>
      <c r="HQ615" s="24"/>
      <c r="HR615" s="24"/>
      <c r="HS615" s="24"/>
      <c r="HT615" s="24"/>
      <c r="HU615" s="24"/>
      <c r="HV615" s="24"/>
      <c r="HW615" s="24"/>
      <c r="HX615" s="24"/>
      <c r="HY615" s="24"/>
      <c r="HZ615" s="24"/>
      <c r="IA615" s="24"/>
      <c r="IB615" s="24"/>
      <c r="IC615" s="24"/>
      <c r="ID615" s="24"/>
      <c r="IE615" s="24"/>
      <c r="IF615" s="24"/>
      <c r="IG615" s="24"/>
      <c r="IH615" s="24"/>
      <c r="II615" s="24"/>
      <c r="IJ615" s="24"/>
      <c r="IK615" s="24"/>
      <c r="IL615" s="24"/>
      <c r="IM615" s="24"/>
      <c r="IN615" s="24"/>
      <c r="IO615" s="24"/>
      <c r="IP615" s="24"/>
      <c r="IQ615" s="24"/>
      <c r="IR615" s="24"/>
      <c r="IS615" s="24"/>
    </row>
    <row r="616" spans="1:253" s="38" customFormat="1" x14ac:dyDescent="0.25">
      <c r="A616" s="33"/>
      <c r="B616" s="432" t="str">
        <f>+IF(LEN(SI!J10)=Poznamky_k_UZ!CH616,"Stav na konci BÚO","")</f>
        <v>Stav na konci BÚO</v>
      </c>
      <c r="C616" s="433"/>
      <c r="D616" s="433"/>
      <c r="E616" s="433"/>
      <c r="F616" s="433"/>
      <c r="G616" s="433"/>
      <c r="H616" s="433"/>
      <c r="I616" s="433"/>
      <c r="J616" s="434"/>
      <c r="K616" s="383">
        <f>+K603-K608-K613</f>
        <v>0</v>
      </c>
      <c r="L616" s="384"/>
      <c r="M616" s="384"/>
      <c r="N616" s="421"/>
      <c r="O616" s="383">
        <f>+O603-O608-O613</f>
        <v>361187.08000000007</v>
      </c>
      <c r="P616" s="384"/>
      <c r="Q616" s="384"/>
      <c r="R616" s="421"/>
      <c r="S616" s="383">
        <f>+S603-S608-S613</f>
        <v>0</v>
      </c>
      <c r="T616" s="384"/>
      <c r="U616" s="384"/>
      <c r="V616" s="421"/>
      <c r="W616" s="383">
        <f>+W603-W608-W613</f>
        <v>0</v>
      </c>
      <c r="X616" s="385"/>
      <c r="Y616" s="385"/>
      <c r="Z616" s="383">
        <f>+Z603-Z608-Z613</f>
        <v>0</v>
      </c>
      <c r="AA616" s="385"/>
      <c r="AB616" s="385"/>
      <c r="AC616" s="383">
        <f>+AC603-AC608-AC613</f>
        <v>0</v>
      </c>
      <c r="AD616" s="385"/>
      <c r="AE616" s="385"/>
      <c r="AF616" s="383">
        <f>+SUM(K616:AE616)</f>
        <v>361187.08000000007</v>
      </c>
      <c r="AG616" s="385"/>
      <c r="AH616" s="403"/>
      <c r="AI616" s="60"/>
      <c r="AJ616" s="144" t="str">
        <f t="shared" si="72"/>
        <v>Riadok bude vidieť.</v>
      </c>
      <c r="AK616" s="145" t="s">
        <v>207</v>
      </c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65">
        <f t="shared" si="74"/>
        <v>1</v>
      </c>
      <c r="BF616" s="51"/>
      <c r="BG616" s="51"/>
      <c r="BH616" s="51">
        <f t="shared" si="73"/>
        <v>1</v>
      </c>
      <c r="BI616" s="51">
        <f t="shared" si="68"/>
        <v>1</v>
      </c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108"/>
      <c r="BY616" s="108"/>
      <c r="BZ616" s="108"/>
      <c r="CA616" s="113">
        <f>SI!BY616</f>
        <v>169</v>
      </c>
      <c r="CB616" s="113"/>
      <c r="CC616" s="113"/>
      <c r="CD616" s="113"/>
      <c r="CE616" s="113"/>
      <c r="CF616" s="113"/>
      <c r="CG616" s="113"/>
      <c r="CH616" s="140">
        <f>SI!BZ616</f>
        <v>29</v>
      </c>
      <c r="CI616" s="108"/>
      <c r="CJ616" s="108"/>
      <c r="CK616" s="108"/>
      <c r="CL616" s="108"/>
      <c r="CM616" s="108"/>
      <c r="CN616" s="108"/>
      <c r="CO616" s="108"/>
      <c r="CP616" s="108"/>
      <c r="CQ616" s="108"/>
      <c r="CR616" s="108"/>
      <c r="CS616" s="108"/>
      <c r="CT616" s="108"/>
      <c r="CU616" s="108"/>
      <c r="CV616" s="108"/>
      <c r="CW616" s="108"/>
      <c r="CX616" s="108"/>
      <c r="CY616" s="108"/>
      <c r="CZ616" s="24"/>
      <c r="DA616" s="24"/>
      <c r="DB616" s="24"/>
      <c r="DC616" s="24"/>
      <c r="DD616" s="24"/>
      <c r="DE616" s="24"/>
      <c r="DF616" s="24"/>
      <c r="DG616" s="24"/>
      <c r="DH616" s="24"/>
      <c r="DI616" s="24"/>
      <c r="DJ616" s="24"/>
      <c r="DK616" s="24"/>
      <c r="DL616" s="24"/>
      <c r="DM616" s="24"/>
      <c r="DN616" s="24"/>
      <c r="DO616" s="24"/>
      <c r="DP616" s="24"/>
      <c r="DQ616" s="24"/>
      <c r="DR616" s="24"/>
      <c r="DS616" s="24"/>
      <c r="DT616" s="24"/>
      <c r="DU616" s="24"/>
      <c r="DV616" s="24"/>
      <c r="DW616" s="24"/>
      <c r="DX616" s="24"/>
      <c r="DY616" s="24"/>
      <c r="DZ616" s="24"/>
      <c r="EA616" s="24"/>
      <c r="EB616" s="24"/>
      <c r="EC616" s="24"/>
      <c r="ED616" s="24"/>
      <c r="EE616" s="24"/>
      <c r="EF616" s="24"/>
      <c r="EG616" s="24"/>
      <c r="EH616" s="24"/>
      <c r="EI616" s="24"/>
      <c r="EJ616" s="24"/>
      <c r="EK616" s="24"/>
      <c r="EL616" s="24"/>
      <c r="EM616" s="24"/>
      <c r="EN616" s="24"/>
      <c r="EO616" s="24"/>
      <c r="EP616" s="24"/>
      <c r="EQ616" s="24"/>
      <c r="ER616" s="24"/>
      <c r="ES616" s="24"/>
      <c r="ET616" s="24"/>
      <c r="EU616" s="24"/>
      <c r="EV616" s="24"/>
      <c r="EW616" s="24"/>
      <c r="EX616" s="24"/>
      <c r="EY616" s="24"/>
      <c r="EZ616" s="24"/>
      <c r="FA616" s="24"/>
      <c r="FB616" s="24"/>
      <c r="FC616" s="24"/>
      <c r="FD616" s="24"/>
      <c r="FE616" s="24"/>
      <c r="FF616" s="24"/>
      <c r="FG616" s="24"/>
      <c r="FH616" s="24"/>
      <c r="FI616" s="24"/>
      <c r="FJ616" s="24"/>
      <c r="FK616" s="24"/>
      <c r="FL616" s="24"/>
      <c r="FM616" s="24"/>
      <c r="FN616" s="24"/>
      <c r="FO616" s="24"/>
      <c r="FP616" s="24"/>
      <c r="FQ616" s="24"/>
      <c r="FR616" s="24"/>
      <c r="FS616" s="24"/>
      <c r="FT616" s="24"/>
      <c r="FU616" s="24"/>
      <c r="FV616" s="24"/>
      <c r="FW616" s="24"/>
      <c r="FX616" s="24"/>
      <c r="FY616" s="24"/>
      <c r="FZ616" s="24"/>
      <c r="GA616" s="24"/>
      <c r="GB616" s="24"/>
      <c r="GC616" s="24"/>
      <c r="GD616" s="24"/>
      <c r="GE616" s="24"/>
      <c r="GF616" s="24"/>
      <c r="GG616" s="24"/>
      <c r="GH616" s="24"/>
      <c r="GI616" s="24"/>
      <c r="GJ616" s="24"/>
      <c r="GK616" s="24"/>
      <c r="GL616" s="24"/>
      <c r="GM616" s="24"/>
      <c r="GN616" s="24"/>
      <c r="GO616" s="24"/>
      <c r="GP616" s="24"/>
      <c r="GQ616" s="24"/>
      <c r="GR616" s="24"/>
      <c r="GS616" s="24"/>
      <c r="GT616" s="24"/>
      <c r="GU616" s="24"/>
      <c r="GV616" s="24"/>
      <c r="GW616" s="24"/>
      <c r="GX616" s="24"/>
      <c r="GY616" s="24"/>
      <c r="GZ616" s="24"/>
      <c r="HA616" s="24"/>
      <c r="HB616" s="24"/>
      <c r="HC616" s="24"/>
      <c r="HD616" s="24"/>
      <c r="HE616" s="24"/>
      <c r="HF616" s="24"/>
      <c r="HG616" s="24"/>
      <c r="HH616" s="24"/>
      <c r="HI616" s="24"/>
      <c r="HJ616" s="24"/>
      <c r="HK616" s="24"/>
      <c r="HL616" s="24"/>
      <c r="HM616" s="24"/>
      <c r="HN616" s="24"/>
      <c r="HO616" s="24"/>
      <c r="HP616" s="24"/>
      <c r="HQ616" s="24"/>
      <c r="HR616" s="24"/>
      <c r="HS616" s="24"/>
      <c r="HT616" s="24"/>
      <c r="HU616" s="24"/>
      <c r="HV616" s="24"/>
      <c r="HW616" s="24"/>
      <c r="HX616" s="24"/>
      <c r="HY616" s="24"/>
      <c r="HZ616" s="24"/>
      <c r="IA616" s="24"/>
      <c r="IB616" s="24"/>
      <c r="IC616" s="24"/>
      <c r="ID616" s="24"/>
      <c r="IE616" s="24"/>
      <c r="IF616" s="24"/>
      <c r="IG616" s="24"/>
      <c r="IH616" s="24"/>
      <c r="II616" s="24"/>
      <c r="IJ616" s="24"/>
      <c r="IK616" s="24"/>
      <c r="IL616" s="24"/>
      <c r="IM616" s="24"/>
      <c r="IN616" s="24"/>
      <c r="IO616" s="24"/>
      <c r="IP616" s="24"/>
      <c r="IQ616" s="24"/>
      <c r="IR616" s="24"/>
      <c r="IS616" s="24"/>
    </row>
    <row r="617" spans="1:253" s="38" customFormat="1" x14ac:dyDescent="0.25">
      <c r="A617" s="33"/>
      <c r="B617" s="77"/>
      <c r="C617" s="78"/>
      <c r="D617" s="42"/>
      <c r="E617" s="42"/>
      <c r="F617" s="42"/>
      <c r="Q617" s="78"/>
      <c r="R617" s="42"/>
      <c r="S617" s="42"/>
      <c r="T617" s="42"/>
      <c r="V617" s="78"/>
      <c r="W617" s="42"/>
      <c r="X617" s="42"/>
      <c r="Y617" s="42"/>
      <c r="AI617" s="60"/>
      <c r="AJ617" s="144" t="str">
        <f t="shared" si="72"/>
        <v>Riadok bude vidieť.</v>
      </c>
      <c r="AK617" s="145" t="s">
        <v>207</v>
      </c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65">
        <f t="shared" si="74"/>
        <v>1</v>
      </c>
      <c r="BF617" s="51"/>
      <c r="BG617" s="51"/>
      <c r="BH617" s="51">
        <f t="shared" si="73"/>
        <v>1</v>
      </c>
      <c r="BI617" s="51">
        <f t="shared" si="68"/>
        <v>1</v>
      </c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108"/>
      <c r="BY617" s="108"/>
      <c r="BZ617" s="108"/>
      <c r="CA617" s="113">
        <f>SI!BY617</f>
        <v>195</v>
      </c>
      <c r="CB617" s="113"/>
      <c r="CC617" s="113"/>
      <c r="CD617" s="113"/>
      <c r="CE617" s="113"/>
      <c r="CF617" s="113"/>
      <c r="CG617" s="113"/>
      <c r="CH617" s="140">
        <f>SI!BZ617</f>
        <v>29</v>
      </c>
      <c r="CI617" s="108"/>
      <c r="CJ617" s="108"/>
      <c r="CK617" s="108"/>
      <c r="CL617" s="108"/>
      <c r="CM617" s="108"/>
      <c r="CN617" s="108"/>
      <c r="CO617" s="108"/>
      <c r="CP617" s="108"/>
      <c r="CQ617" s="108"/>
      <c r="CR617" s="108"/>
      <c r="CS617" s="108"/>
      <c r="CT617" s="108"/>
      <c r="CU617" s="108"/>
      <c r="CV617" s="108"/>
      <c r="CW617" s="108"/>
      <c r="CX617" s="108"/>
      <c r="CY617" s="108"/>
      <c r="CZ617" s="24"/>
      <c r="DA617" s="24"/>
      <c r="DB617" s="24"/>
      <c r="DC617" s="24"/>
      <c r="DD617" s="24"/>
      <c r="DE617" s="24"/>
      <c r="DF617" s="24"/>
      <c r="DG617" s="24"/>
      <c r="DH617" s="24"/>
      <c r="DI617" s="24"/>
      <c r="DJ617" s="24"/>
      <c r="DK617" s="24"/>
      <c r="DL617" s="24"/>
      <c r="DM617" s="24"/>
      <c r="DN617" s="24"/>
      <c r="DO617" s="24"/>
      <c r="DP617" s="24"/>
      <c r="DQ617" s="24"/>
      <c r="DR617" s="24"/>
      <c r="DS617" s="24"/>
      <c r="DT617" s="24"/>
      <c r="DU617" s="24"/>
      <c r="DV617" s="24"/>
      <c r="DW617" s="24"/>
      <c r="DX617" s="24"/>
      <c r="DY617" s="24"/>
      <c r="DZ617" s="24"/>
      <c r="EA617" s="24"/>
      <c r="EB617" s="24"/>
      <c r="EC617" s="24"/>
      <c r="ED617" s="24"/>
      <c r="EE617" s="24"/>
      <c r="EF617" s="24"/>
      <c r="EG617" s="24"/>
      <c r="EH617" s="24"/>
      <c r="EI617" s="24"/>
      <c r="EJ617" s="24"/>
      <c r="EK617" s="24"/>
      <c r="EL617" s="24"/>
      <c r="EM617" s="24"/>
      <c r="EN617" s="24"/>
      <c r="EO617" s="24"/>
      <c r="EP617" s="24"/>
      <c r="EQ617" s="24"/>
      <c r="ER617" s="24"/>
      <c r="ES617" s="24"/>
      <c r="ET617" s="24"/>
      <c r="EU617" s="24"/>
      <c r="EV617" s="24"/>
      <c r="EW617" s="24"/>
      <c r="EX617" s="24"/>
      <c r="EY617" s="24"/>
      <c r="EZ617" s="24"/>
      <c r="FA617" s="24"/>
      <c r="FB617" s="24"/>
      <c r="FC617" s="24"/>
      <c r="FD617" s="24"/>
      <c r="FE617" s="24"/>
      <c r="FF617" s="24"/>
      <c r="FG617" s="24"/>
      <c r="FH617" s="24"/>
      <c r="FI617" s="24"/>
      <c r="FJ617" s="24"/>
      <c r="FK617" s="24"/>
      <c r="FL617" s="24"/>
      <c r="FM617" s="24"/>
      <c r="FN617" s="24"/>
      <c r="FO617" s="24"/>
      <c r="FP617" s="24"/>
      <c r="FQ617" s="24"/>
      <c r="FR617" s="24"/>
      <c r="FS617" s="24"/>
      <c r="FT617" s="24"/>
      <c r="FU617" s="24"/>
      <c r="FV617" s="24"/>
      <c r="FW617" s="24"/>
      <c r="FX617" s="24"/>
      <c r="FY617" s="24"/>
      <c r="FZ617" s="24"/>
      <c r="GA617" s="24"/>
      <c r="GB617" s="24"/>
      <c r="GC617" s="24"/>
      <c r="GD617" s="24"/>
      <c r="GE617" s="24"/>
      <c r="GF617" s="24"/>
      <c r="GG617" s="24"/>
      <c r="GH617" s="24"/>
      <c r="GI617" s="24"/>
      <c r="GJ617" s="24"/>
      <c r="GK617" s="24"/>
      <c r="GL617" s="24"/>
      <c r="GM617" s="24"/>
      <c r="GN617" s="24"/>
      <c r="GO617" s="24"/>
      <c r="GP617" s="24"/>
      <c r="GQ617" s="24"/>
      <c r="GR617" s="24"/>
      <c r="GS617" s="24"/>
      <c r="GT617" s="24"/>
      <c r="GU617" s="24"/>
      <c r="GV617" s="24"/>
      <c r="GW617" s="24"/>
      <c r="GX617" s="24"/>
      <c r="GY617" s="24"/>
      <c r="GZ617" s="24"/>
      <c r="HA617" s="24"/>
      <c r="HB617" s="24"/>
      <c r="HC617" s="24"/>
      <c r="HD617" s="24"/>
      <c r="HE617" s="24"/>
      <c r="HF617" s="24"/>
      <c r="HG617" s="24"/>
      <c r="HH617" s="24"/>
      <c r="HI617" s="24"/>
      <c r="HJ617" s="24"/>
      <c r="HK617" s="24"/>
      <c r="HL617" s="24"/>
      <c r="HM617" s="24"/>
      <c r="HN617" s="24"/>
      <c r="HO617" s="24"/>
      <c r="HP617" s="24"/>
      <c r="HQ617" s="24"/>
      <c r="HR617" s="24"/>
      <c r="HS617" s="24"/>
      <c r="HT617" s="24"/>
      <c r="HU617" s="24"/>
      <c r="HV617" s="24"/>
      <c r="HW617" s="24"/>
      <c r="HX617" s="24"/>
      <c r="HY617" s="24"/>
      <c r="HZ617" s="24"/>
      <c r="IA617" s="24"/>
      <c r="IB617" s="24"/>
      <c r="IC617" s="24"/>
      <c r="ID617" s="24"/>
      <c r="IE617" s="24"/>
      <c r="IF617" s="24"/>
      <c r="IG617" s="24"/>
      <c r="IH617" s="24"/>
      <c r="II617" s="24"/>
      <c r="IJ617" s="24"/>
      <c r="IK617" s="24"/>
      <c r="IL617" s="24"/>
      <c r="IM617" s="24"/>
      <c r="IN617" s="24"/>
      <c r="IO617" s="24"/>
      <c r="IP617" s="24"/>
      <c r="IQ617" s="24"/>
      <c r="IR617" s="24"/>
      <c r="IS617" s="24"/>
    </row>
    <row r="618" spans="1:253" s="38" customFormat="1" ht="15" customHeight="1" x14ac:dyDescent="0.25">
      <c r="A618" s="33"/>
      <c r="B618" s="1299" t="str">
        <f>+IF(LEN(SI!J10)=Poznamky_k_UZ!CH618,"Dlhodobý nehmotný majetok","")</f>
        <v>Dlhodobý nehmotný majetok</v>
      </c>
      <c r="C618" s="1300"/>
      <c r="D618" s="1300"/>
      <c r="E618" s="1300"/>
      <c r="F618" s="1300"/>
      <c r="G618" s="1300"/>
      <c r="H618" s="1300"/>
      <c r="I618" s="1300"/>
      <c r="J618" s="1301"/>
      <c r="K618" s="400">
        <f>+Z85</f>
        <v>2017</v>
      </c>
      <c r="L618" s="401"/>
      <c r="M618" s="401"/>
      <c r="N618" s="401"/>
      <c r="O618" s="401"/>
      <c r="P618" s="401"/>
      <c r="Q618" s="401"/>
      <c r="R618" s="401"/>
      <c r="S618" s="401"/>
      <c r="T618" s="401"/>
      <c r="U618" s="401"/>
      <c r="V618" s="401"/>
      <c r="W618" s="401"/>
      <c r="X618" s="401"/>
      <c r="Y618" s="401"/>
      <c r="Z618" s="401"/>
      <c r="AA618" s="401"/>
      <c r="AB618" s="401"/>
      <c r="AC618" s="401"/>
      <c r="AD618" s="401"/>
      <c r="AE618" s="401"/>
      <c r="AF618" s="401"/>
      <c r="AG618" s="401"/>
      <c r="AH618" s="402"/>
      <c r="AI618" s="62" t="s">
        <v>168</v>
      </c>
      <c r="AJ618" s="144" t="str">
        <f t="shared" si="72"/>
        <v>Riadok bude vidieť.</v>
      </c>
      <c r="AK618" s="145" t="s">
        <v>207</v>
      </c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65">
        <f t="shared" si="74"/>
        <v>1</v>
      </c>
      <c r="BF618" s="55">
        <f t="shared" ref="BF618:BF641" si="75">+IF(YEAR($N$58)=YEAR($P$6),0,1)</f>
        <v>1</v>
      </c>
      <c r="BG618" s="51"/>
      <c r="BH618" s="51">
        <f t="shared" si="73"/>
        <v>1</v>
      </c>
      <c r="BI618" s="51">
        <f>+IF(BE618*BF618=0,0,IF(BH618=0,0,1))</f>
        <v>1</v>
      </c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108"/>
      <c r="BY618" s="108"/>
      <c r="BZ618" s="108"/>
      <c r="CA618" s="113">
        <f>SI!BY618</f>
        <v>168</v>
      </c>
      <c r="CB618" s="113"/>
      <c r="CC618" s="113"/>
      <c r="CD618" s="113"/>
      <c r="CE618" s="113"/>
      <c r="CF618" s="113"/>
      <c r="CG618" s="113"/>
      <c r="CH618" s="140">
        <f>SI!BZ618</f>
        <v>29</v>
      </c>
      <c r="CI618" s="108"/>
      <c r="CJ618" s="108"/>
      <c r="CK618" s="108"/>
      <c r="CL618" s="108"/>
      <c r="CM618" s="108"/>
      <c r="CN618" s="108"/>
      <c r="CO618" s="108"/>
      <c r="CP618" s="108"/>
      <c r="CQ618" s="108"/>
      <c r="CR618" s="108"/>
      <c r="CS618" s="108"/>
      <c r="CT618" s="108"/>
      <c r="CU618" s="108"/>
      <c r="CV618" s="108"/>
      <c r="CW618" s="108"/>
      <c r="CX618" s="108"/>
      <c r="CY618" s="108"/>
      <c r="CZ618" s="24"/>
      <c r="DA618" s="24"/>
      <c r="DB618" s="24"/>
      <c r="DC618" s="24"/>
      <c r="DD618" s="24"/>
      <c r="DE618" s="24"/>
      <c r="DF618" s="24"/>
      <c r="DG618" s="24"/>
      <c r="DH618" s="24"/>
      <c r="DI618" s="24"/>
      <c r="DJ618" s="24"/>
      <c r="DK618" s="24"/>
      <c r="DL618" s="24"/>
      <c r="DM618" s="24"/>
      <c r="DN618" s="24"/>
      <c r="DO618" s="24"/>
      <c r="DP618" s="24"/>
      <c r="DQ618" s="24"/>
      <c r="DR618" s="24"/>
      <c r="DS618" s="24"/>
      <c r="DT618" s="24"/>
      <c r="DU618" s="24"/>
      <c r="DV618" s="24"/>
      <c r="DW618" s="24"/>
      <c r="DX618" s="24"/>
      <c r="DY618" s="24"/>
      <c r="DZ618" s="24"/>
      <c r="EA618" s="24"/>
      <c r="EB618" s="24"/>
      <c r="EC618" s="24"/>
      <c r="ED618" s="24"/>
      <c r="EE618" s="24"/>
      <c r="EF618" s="24"/>
      <c r="EG618" s="24"/>
      <c r="EH618" s="24"/>
      <c r="EI618" s="24"/>
      <c r="EJ618" s="24"/>
      <c r="EK618" s="24"/>
      <c r="EL618" s="24"/>
      <c r="EM618" s="24"/>
      <c r="EN618" s="24"/>
      <c r="EO618" s="24"/>
      <c r="EP618" s="24"/>
      <c r="EQ618" s="24"/>
      <c r="ER618" s="24"/>
      <c r="ES618" s="24"/>
      <c r="ET618" s="24"/>
      <c r="EU618" s="24"/>
      <c r="EV618" s="24"/>
      <c r="EW618" s="24"/>
      <c r="EX618" s="24"/>
      <c r="EY618" s="24"/>
      <c r="EZ618" s="24"/>
      <c r="FA618" s="24"/>
      <c r="FB618" s="24"/>
      <c r="FC618" s="24"/>
      <c r="FD618" s="24"/>
      <c r="FE618" s="24"/>
      <c r="FF618" s="24"/>
      <c r="FG618" s="24"/>
      <c r="FH618" s="24"/>
      <c r="FI618" s="24"/>
      <c r="FJ618" s="24"/>
      <c r="FK618" s="24"/>
      <c r="FL618" s="24"/>
      <c r="FM618" s="24"/>
      <c r="FN618" s="24"/>
      <c r="FO618" s="24"/>
      <c r="FP618" s="24"/>
      <c r="FQ618" s="24"/>
      <c r="FR618" s="24"/>
      <c r="FS618" s="24"/>
      <c r="FT618" s="24"/>
      <c r="FU618" s="24"/>
      <c r="FV618" s="24"/>
      <c r="FW618" s="24"/>
      <c r="FX618" s="24"/>
      <c r="FY618" s="24"/>
      <c r="FZ618" s="24"/>
      <c r="GA618" s="24"/>
      <c r="GB618" s="24"/>
      <c r="GC618" s="24"/>
      <c r="GD618" s="24"/>
      <c r="GE618" s="24"/>
      <c r="GF618" s="24"/>
      <c r="GG618" s="24"/>
      <c r="GH618" s="24"/>
      <c r="GI618" s="24"/>
      <c r="GJ618" s="24"/>
      <c r="GK618" s="24"/>
      <c r="GL618" s="24"/>
      <c r="GM618" s="24"/>
      <c r="GN618" s="24"/>
      <c r="GO618" s="24"/>
      <c r="GP618" s="24"/>
      <c r="GQ618" s="24"/>
      <c r="GR618" s="24"/>
      <c r="GS618" s="24"/>
      <c r="GT618" s="24"/>
      <c r="GU618" s="24"/>
      <c r="GV618" s="24"/>
      <c r="GW618" s="24"/>
      <c r="GX618" s="24"/>
      <c r="GY618" s="24"/>
      <c r="GZ618" s="24"/>
      <c r="HA618" s="24"/>
      <c r="HB618" s="24"/>
      <c r="HC618" s="24"/>
      <c r="HD618" s="24"/>
      <c r="HE618" s="24"/>
      <c r="HF618" s="24"/>
      <c r="HG618" s="24"/>
      <c r="HH618" s="24"/>
      <c r="HI618" s="24"/>
      <c r="HJ618" s="24"/>
      <c r="HK618" s="24"/>
      <c r="HL618" s="24"/>
      <c r="HM618" s="24"/>
      <c r="HN618" s="24"/>
      <c r="HO618" s="24"/>
      <c r="HP618" s="24"/>
      <c r="HQ618" s="24"/>
      <c r="HR618" s="24"/>
      <c r="HS618" s="24"/>
      <c r="HT618" s="24"/>
      <c r="HU618" s="24"/>
      <c r="HV618" s="24"/>
      <c r="HW618" s="24"/>
      <c r="HX618" s="24"/>
      <c r="HY618" s="24"/>
      <c r="HZ618" s="24"/>
      <c r="IA618" s="24"/>
      <c r="IB618" s="24"/>
      <c r="IC618" s="24"/>
      <c r="ID618" s="24"/>
      <c r="IE618" s="24"/>
      <c r="IF618" s="24"/>
      <c r="IG618" s="24"/>
      <c r="IH618" s="24"/>
      <c r="II618" s="24"/>
      <c r="IJ618" s="24"/>
      <c r="IK618" s="24"/>
      <c r="IL618" s="24"/>
      <c r="IM618" s="24"/>
      <c r="IN618" s="24"/>
      <c r="IO618" s="24"/>
      <c r="IP618" s="24"/>
      <c r="IQ618" s="24"/>
      <c r="IR618" s="24"/>
      <c r="IS618" s="24"/>
    </row>
    <row r="619" spans="1:253" s="38" customFormat="1" ht="15" customHeight="1" x14ac:dyDescent="0.25">
      <c r="A619" s="33"/>
      <c r="B619" s="1302"/>
      <c r="C619" s="1303"/>
      <c r="D619" s="1303"/>
      <c r="E619" s="1303"/>
      <c r="F619" s="1303"/>
      <c r="G619" s="1303"/>
      <c r="H619" s="1303"/>
      <c r="I619" s="1303"/>
      <c r="J619" s="1304"/>
      <c r="K619" s="394" t="s">
        <v>283</v>
      </c>
      <c r="L619" s="404"/>
      <c r="M619" s="404"/>
      <c r="N619" s="395"/>
      <c r="O619" s="394" t="s">
        <v>30</v>
      </c>
      <c r="P619" s="404"/>
      <c r="Q619" s="404"/>
      <c r="R619" s="395"/>
      <c r="S619" s="394" t="s">
        <v>64</v>
      </c>
      <c r="T619" s="404"/>
      <c r="U619" s="404"/>
      <c r="V619" s="395"/>
      <c r="W619" s="394" t="s">
        <v>65</v>
      </c>
      <c r="X619" s="404"/>
      <c r="Y619" s="395"/>
      <c r="Z619" s="394" t="s">
        <v>284</v>
      </c>
      <c r="AA619" s="404"/>
      <c r="AB619" s="395"/>
      <c r="AC619" s="394" t="s">
        <v>181</v>
      </c>
      <c r="AD619" s="404"/>
      <c r="AE619" s="395"/>
      <c r="AF619" s="394" t="s">
        <v>21</v>
      </c>
      <c r="AG619" s="404"/>
      <c r="AH619" s="395"/>
      <c r="AI619" s="60"/>
      <c r="AJ619" s="144" t="str">
        <f t="shared" si="72"/>
        <v>Riadok bude vidieť.</v>
      </c>
      <c r="AK619" s="145" t="s">
        <v>207</v>
      </c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65">
        <f t="shared" si="74"/>
        <v>1</v>
      </c>
      <c r="BF619" s="55">
        <f t="shared" si="75"/>
        <v>1</v>
      </c>
      <c r="BG619" s="51"/>
      <c r="BH619" s="51">
        <f t="shared" si="73"/>
        <v>1</v>
      </c>
      <c r="BI619" s="51">
        <f t="shared" ref="BI619:BI663" si="76">+IF(BE619*BF619=0,0,IF(BH619=0,0,1))</f>
        <v>1</v>
      </c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108"/>
      <c r="BY619" s="108"/>
      <c r="BZ619" s="108"/>
      <c r="CA619" s="113">
        <f>SI!BY619</f>
        <v>1029</v>
      </c>
      <c r="CB619" s="113"/>
      <c r="CC619" s="113"/>
      <c r="CD619" s="113"/>
      <c r="CE619" s="113"/>
      <c r="CF619" s="113"/>
      <c r="CG619" s="113"/>
      <c r="CH619" s="140">
        <f>SI!BZ619</f>
        <v>29</v>
      </c>
      <c r="CI619" s="108"/>
      <c r="CJ619" s="108"/>
      <c r="CK619" s="108"/>
      <c r="CL619" s="108"/>
      <c r="CM619" s="108"/>
      <c r="CN619" s="108"/>
      <c r="CO619" s="108"/>
      <c r="CP619" s="108"/>
      <c r="CQ619" s="108"/>
      <c r="CR619" s="108"/>
      <c r="CS619" s="108"/>
      <c r="CT619" s="108"/>
      <c r="CU619" s="108"/>
      <c r="CV619" s="108"/>
      <c r="CW619" s="108"/>
      <c r="CX619" s="108"/>
      <c r="CY619" s="108"/>
      <c r="CZ619" s="24"/>
      <c r="DA619" s="24"/>
      <c r="DB619" s="24"/>
      <c r="DC619" s="24"/>
      <c r="DD619" s="24"/>
      <c r="DE619" s="24"/>
      <c r="DF619" s="24"/>
      <c r="DG619" s="24"/>
      <c r="DH619" s="24"/>
      <c r="DI619" s="24"/>
      <c r="DJ619" s="24"/>
      <c r="DK619" s="24"/>
      <c r="DL619" s="24"/>
      <c r="DM619" s="24"/>
      <c r="DN619" s="24"/>
      <c r="DO619" s="24"/>
      <c r="DP619" s="24"/>
      <c r="DQ619" s="24"/>
      <c r="DR619" s="24"/>
      <c r="DS619" s="24"/>
      <c r="DT619" s="24"/>
      <c r="DU619" s="24"/>
      <c r="DV619" s="24"/>
      <c r="DW619" s="24"/>
      <c r="DX619" s="24"/>
      <c r="DY619" s="24"/>
      <c r="DZ619" s="24"/>
      <c r="EA619" s="24"/>
      <c r="EB619" s="24"/>
      <c r="EC619" s="24"/>
      <c r="ED619" s="24"/>
      <c r="EE619" s="24"/>
      <c r="EF619" s="24"/>
      <c r="EG619" s="24"/>
      <c r="EH619" s="24"/>
      <c r="EI619" s="24"/>
      <c r="EJ619" s="24"/>
      <c r="EK619" s="24"/>
      <c r="EL619" s="24"/>
      <c r="EM619" s="24"/>
      <c r="EN619" s="24"/>
      <c r="EO619" s="24"/>
      <c r="EP619" s="24"/>
      <c r="EQ619" s="24"/>
      <c r="ER619" s="24"/>
      <c r="ES619" s="24"/>
      <c r="ET619" s="24"/>
      <c r="EU619" s="24"/>
      <c r="EV619" s="24"/>
      <c r="EW619" s="24"/>
      <c r="EX619" s="24"/>
      <c r="EY619" s="24"/>
      <c r="EZ619" s="24"/>
      <c r="FA619" s="24"/>
      <c r="FB619" s="24"/>
      <c r="FC619" s="24"/>
      <c r="FD619" s="24"/>
      <c r="FE619" s="24"/>
      <c r="FF619" s="24"/>
      <c r="FG619" s="24"/>
      <c r="FH619" s="24"/>
      <c r="FI619" s="24"/>
      <c r="FJ619" s="24"/>
      <c r="FK619" s="24"/>
      <c r="FL619" s="24"/>
      <c r="FM619" s="24"/>
      <c r="FN619" s="24"/>
      <c r="FO619" s="24"/>
      <c r="FP619" s="24"/>
      <c r="FQ619" s="24"/>
      <c r="FR619" s="24"/>
      <c r="FS619" s="24"/>
      <c r="FT619" s="24"/>
      <c r="FU619" s="24"/>
      <c r="FV619" s="24"/>
      <c r="FW619" s="24"/>
      <c r="FX619" s="24"/>
      <c r="FY619" s="24"/>
      <c r="FZ619" s="24"/>
      <c r="GA619" s="24"/>
      <c r="GB619" s="24"/>
      <c r="GC619" s="24"/>
      <c r="GD619" s="24"/>
      <c r="GE619" s="24"/>
      <c r="GF619" s="24"/>
      <c r="GG619" s="24"/>
      <c r="GH619" s="24"/>
      <c r="GI619" s="24"/>
      <c r="GJ619" s="24"/>
      <c r="GK619" s="24"/>
      <c r="GL619" s="24"/>
      <c r="GM619" s="24"/>
      <c r="GN619" s="24"/>
      <c r="GO619" s="24"/>
      <c r="GP619" s="24"/>
      <c r="GQ619" s="24"/>
      <c r="GR619" s="24"/>
      <c r="GS619" s="24"/>
      <c r="GT619" s="24"/>
      <c r="GU619" s="24"/>
      <c r="GV619" s="24"/>
      <c r="GW619" s="24"/>
      <c r="GX619" s="24"/>
      <c r="GY619" s="24"/>
      <c r="GZ619" s="24"/>
      <c r="HA619" s="24"/>
      <c r="HB619" s="24"/>
      <c r="HC619" s="24"/>
      <c r="HD619" s="24"/>
      <c r="HE619" s="24"/>
      <c r="HF619" s="24"/>
      <c r="HG619" s="24"/>
      <c r="HH619" s="24"/>
      <c r="HI619" s="24"/>
      <c r="HJ619" s="24"/>
      <c r="HK619" s="24"/>
      <c r="HL619" s="24"/>
      <c r="HM619" s="24"/>
      <c r="HN619" s="24"/>
      <c r="HO619" s="24"/>
      <c r="HP619" s="24"/>
      <c r="HQ619" s="24"/>
      <c r="HR619" s="24"/>
      <c r="HS619" s="24"/>
      <c r="HT619" s="24"/>
      <c r="HU619" s="24"/>
      <c r="HV619" s="24"/>
      <c r="HW619" s="24"/>
      <c r="HX619" s="24"/>
      <c r="HY619" s="24"/>
      <c r="HZ619" s="24"/>
      <c r="IA619" s="24"/>
      <c r="IB619" s="24"/>
      <c r="IC619" s="24"/>
      <c r="ID619" s="24"/>
      <c r="IE619" s="24"/>
      <c r="IF619" s="24"/>
      <c r="IG619" s="24"/>
      <c r="IH619" s="24"/>
      <c r="II619" s="24"/>
      <c r="IJ619" s="24"/>
      <c r="IK619" s="24"/>
      <c r="IL619" s="24"/>
      <c r="IM619" s="24"/>
      <c r="IN619" s="24"/>
      <c r="IO619" s="24"/>
      <c r="IP619" s="24"/>
      <c r="IQ619" s="24"/>
      <c r="IR619" s="24"/>
      <c r="IS619" s="24"/>
    </row>
    <row r="620" spans="1:253" s="38" customFormat="1" x14ac:dyDescent="0.25">
      <c r="A620" s="33"/>
      <c r="B620" s="1302"/>
      <c r="C620" s="1303"/>
      <c r="D620" s="1303"/>
      <c r="E620" s="1303"/>
      <c r="F620" s="1303"/>
      <c r="G620" s="1303"/>
      <c r="H620" s="1303"/>
      <c r="I620" s="1303"/>
      <c r="J620" s="1304"/>
      <c r="K620" s="396"/>
      <c r="L620" s="405"/>
      <c r="M620" s="405"/>
      <c r="N620" s="397"/>
      <c r="O620" s="396"/>
      <c r="P620" s="405"/>
      <c r="Q620" s="405"/>
      <c r="R620" s="397"/>
      <c r="S620" s="396"/>
      <c r="T620" s="405"/>
      <c r="U620" s="405"/>
      <c r="V620" s="397"/>
      <c r="W620" s="396"/>
      <c r="X620" s="405"/>
      <c r="Y620" s="397"/>
      <c r="Z620" s="396"/>
      <c r="AA620" s="405"/>
      <c r="AB620" s="397"/>
      <c r="AC620" s="396"/>
      <c r="AD620" s="405"/>
      <c r="AE620" s="397"/>
      <c r="AF620" s="396"/>
      <c r="AG620" s="405"/>
      <c r="AH620" s="397"/>
      <c r="AI620" s="60"/>
      <c r="AJ620" s="144" t="str">
        <f t="shared" si="72"/>
        <v>Riadok bude vidieť.</v>
      </c>
      <c r="AK620" s="145" t="s">
        <v>207</v>
      </c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65">
        <f t="shared" si="74"/>
        <v>1</v>
      </c>
      <c r="BF620" s="55">
        <f t="shared" si="75"/>
        <v>1</v>
      </c>
      <c r="BG620" s="51"/>
      <c r="BH620" s="51">
        <f t="shared" si="73"/>
        <v>1</v>
      </c>
      <c r="BI620" s="51">
        <f t="shared" si="76"/>
        <v>1</v>
      </c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108"/>
      <c r="BY620" s="108"/>
      <c r="BZ620" s="108"/>
      <c r="CA620" s="113">
        <f>SI!BY620</f>
        <v>197</v>
      </c>
      <c r="CB620" s="113"/>
      <c r="CC620" s="113"/>
      <c r="CD620" s="113"/>
      <c r="CE620" s="113"/>
      <c r="CF620" s="113"/>
      <c r="CG620" s="113"/>
      <c r="CH620" s="140">
        <f>SI!BZ620</f>
        <v>29</v>
      </c>
      <c r="CI620" s="108"/>
      <c r="CJ620" s="108"/>
      <c r="CK620" s="108"/>
      <c r="CL620" s="108"/>
      <c r="CM620" s="108"/>
      <c r="CN620" s="108"/>
      <c r="CO620" s="108"/>
      <c r="CP620" s="108"/>
      <c r="CQ620" s="108"/>
      <c r="CR620" s="108"/>
      <c r="CS620" s="108"/>
      <c r="CT620" s="108"/>
      <c r="CU620" s="108"/>
      <c r="CV620" s="108"/>
      <c r="CW620" s="108"/>
      <c r="CX620" s="108"/>
      <c r="CY620" s="108"/>
      <c r="CZ620" s="24"/>
      <c r="DA620" s="24"/>
      <c r="DB620" s="24"/>
      <c r="DC620" s="24"/>
      <c r="DD620" s="24"/>
      <c r="DE620" s="24"/>
      <c r="DF620" s="24"/>
      <c r="DG620" s="24"/>
      <c r="DH620" s="24"/>
      <c r="DI620" s="24"/>
      <c r="DJ620" s="24"/>
      <c r="DK620" s="24"/>
      <c r="DL620" s="24"/>
      <c r="DM620" s="24"/>
      <c r="DN620" s="24"/>
      <c r="DO620" s="24"/>
      <c r="DP620" s="24"/>
      <c r="DQ620" s="24"/>
      <c r="DR620" s="24"/>
      <c r="DS620" s="24"/>
      <c r="DT620" s="24"/>
      <c r="DU620" s="24"/>
      <c r="DV620" s="24"/>
      <c r="DW620" s="24"/>
      <c r="DX620" s="24"/>
      <c r="DY620" s="24"/>
      <c r="DZ620" s="24"/>
      <c r="EA620" s="24"/>
      <c r="EB620" s="24"/>
      <c r="EC620" s="24"/>
      <c r="ED620" s="24"/>
      <c r="EE620" s="24"/>
      <c r="EF620" s="24"/>
      <c r="EG620" s="24"/>
      <c r="EH620" s="24"/>
      <c r="EI620" s="24"/>
      <c r="EJ620" s="24"/>
      <c r="EK620" s="24"/>
      <c r="EL620" s="24"/>
      <c r="EM620" s="24"/>
      <c r="EN620" s="24"/>
      <c r="EO620" s="24"/>
      <c r="EP620" s="24"/>
      <c r="EQ620" s="24"/>
      <c r="ER620" s="24"/>
      <c r="ES620" s="24"/>
      <c r="ET620" s="24"/>
      <c r="EU620" s="24"/>
      <c r="EV620" s="24"/>
      <c r="EW620" s="24"/>
      <c r="EX620" s="24"/>
      <c r="EY620" s="24"/>
      <c r="EZ620" s="24"/>
      <c r="FA620" s="24"/>
      <c r="FB620" s="24"/>
      <c r="FC620" s="24"/>
      <c r="FD620" s="24"/>
      <c r="FE620" s="24"/>
      <c r="FF620" s="24"/>
      <c r="FG620" s="24"/>
      <c r="FH620" s="24"/>
      <c r="FI620" s="24"/>
      <c r="FJ620" s="24"/>
      <c r="FK620" s="24"/>
      <c r="FL620" s="24"/>
      <c r="FM620" s="24"/>
      <c r="FN620" s="24"/>
      <c r="FO620" s="24"/>
      <c r="FP620" s="24"/>
      <c r="FQ620" s="24"/>
      <c r="FR620" s="24"/>
      <c r="FS620" s="24"/>
      <c r="FT620" s="24"/>
      <c r="FU620" s="24"/>
      <c r="FV620" s="24"/>
      <c r="FW620" s="24"/>
      <c r="FX620" s="24"/>
      <c r="FY620" s="24"/>
      <c r="FZ620" s="24"/>
      <c r="GA620" s="24"/>
      <c r="GB620" s="24"/>
      <c r="GC620" s="24"/>
      <c r="GD620" s="24"/>
      <c r="GE620" s="24"/>
      <c r="GF620" s="24"/>
      <c r="GG620" s="24"/>
      <c r="GH620" s="24"/>
      <c r="GI620" s="24"/>
      <c r="GJ620" s="24"/>
      <c r="GK620" s="24"/>
      <c r="GL620" s="24"/>
      <c r="GM620" s="24"/>
      <c r="GN620" s="24"/>
      <c r="GO620" s="24"/>
      <c r="GP620" s="24"/>
      <c r="GQ620" s="24"/>
      <c r="GR620" s="24"/>
      <c r="GS620" s="24"/>
      <c r="GT620" s="24"/>
      <c r="GU620" s="24"/>
      <c r="GV620" s="24"/>
      <c r="GW620" s="24"/>
      <c r="GX620" s="24"/>
      <c r="GY620" s="24"/>
      <c r="GZ620" s="24"/>
      <c r="HA620" s="24"/>
      <c r="HB620" s="24"/>
      <c r="HC620" s="24"/>
      <c r="HD620" s="24"/>
      <c r="HE620" s="24"/>
      <c r="HF620" s="24"/>
      <c r="HG620" s="24"/>
      <c r="HH620" s="24"/>
      <c r="HI620" s="24"/>
      <c r="HJ620" s="24"/>
      <c r="HK620" s="24"/>
      <c r="HL620" s="24"/>
      <c r="HM620" s="24"/>
      <c r="HN620" s="24"/>
      <c r="HO620" s="24"/>
      <c r="HP620" s="24"/>
      <c r="HQ620" s="24"/>
      <c r="HR620" s="24"/>
      <c r="HS620" s="24"/>
      <c r="HT620" s="24"/>
      <c r="HU620" s="24"/>
      <c r="HV620" s="24"/>
      <c r="HW620" s="24"/>
      <c r="HX620" s="24"/>
      <c r="HY620" s="24"/>
      <c r="HZ620" s="24"/>
      <c r="IA620" s="24"/>
      <c r="IB620" s="24"/>
      <c r="IC620" s="24"/>
      <c r="ID620" s="24"/>
      <c r="IE620" s="24"/>
      <c r="IF620" s="24"/>
      <c r="IG620" s="24"/>
      <c r="IH620" s="24"/>
      <c r="II620" s="24"/>
      <c r="IJ620" s="24"/>
      <c r="IK620" s="24"/>
      <c r="IL620" s="24"/>
      <c r="IM620" s="24"/>
      <c r="IN620" s="24"/>
      <c r="IO620" s="24"/>
      <c r="IP620" s="24"/>
      <c r="IQ620" s="24"/>
      <c r="IR620" s="24"/>
      <c r="IS620" s="24"/>
    </row>
    <row r="621" spans="1:253" s="38" customFormat="1" x14ac:dyDescent="0.25">
      <c r="A621" s="33"/>
      <c r="B621" s="1305"/>
      <c r="C621" s="1306"/>
      <c r="D621" s="1306"/>
      <c r="E621" s="1306"/>
      <c r="F621" s="1306"/>
      <c r="G621" s="1306"/>
      <c r="H621" s="1306"/>
      <c r="I621" s="1306"/>
      <c r="J621" s="1307"/>
      <c r="K621" s="398"/>
      <c r="L621" s="406"/>
      <c r="M621" s="406"/>
      <c r="N621" s="399"/>
      <c r="O621" s="398"/>
      <c r="P621" s="406"/>
      <c r="Q621" s="406"/>
      <c r="R621" s="399"/>
      <c r="S621" s="398"/>
      <c r="T621" s="406"/>
      <c r="U621" s="406"/>
      <c r="V621" s="399"/>
      <c r="W621" s="398"/>
      <c r="X621" s="406"/>
      <c r="Y621" s="399"/>
      <c r="Z621" s="398"/>
      <c r="AA621" s="406"/>
      <c r="AB621" s="399"/>
      <c r="AC621" s="398"/>
      <c r="AD621" s="406"/>
      <c r="AE621" s="399"/>
      <c r="AF621" s="398"/>
      <c r="AG621" s="406"/>
      <c r="AH621" s="399"/>
      <c r="AI621" s="60"/>
      <c r="AJ621" s="144" t="str">
        <f t="shared" si="72"/>
        <v>Riadok bude vidieť.</v>
      </c>
      <c r="AK621" s="145" t="s">
        <v>207</v>
      </c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65">
        <f t="shared" si="74"/>
        <v>1</v>
      </c>
      <c r="BF621" s="55">
        <f t="shared" si="75"/>
        <v>1</v>
      </c>
      <c r="BG621" s="51"/>
      <c r="BH621" s="51">
        <f t="shared" si="73"/>
        <v>1</v>
      </c>
      <c r="BI621" s="51">
        <f t="shared" si="76"/>
        <v>1</v>
      </c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108"/>
      <c r="BY621" s="108"/>
      <c r="BZ621" s="108"/>
      <c r="CA621" s="113">
        <f>SI!BY621</f>
        <v>367</v>
      </c>
      <c r="CB621" s="113"/>
      <c r="CC621" s="113"/>
      <c r="CD621" s="113"/>
      <c r="CE621" s="113"/>
      <c r="CF621" s="113"/>
      <c r="CG621" s="113"/>
      <c r="CH621" s="140">
        <f>SI!BZ621</f>
        <v>29</v>
      </c>
      <c r="CI621" s="108"/>
      <c r="CJ621" s="108"/>
      <c r="CK621" s="108"/>
      <c r="CL621" s="108"/>
      <c r="CM621" s="108"/>
      <c r="CN621" s="108"/>
      <c r="CO621" s="108"/>
      <c r="CP621" s="108"/>
      <c r="CQ621" s="108"/>
      <c r="CR621" s="108"/>
      <c r="CS621" s="108"/>
      <c r="CT621" s="108"/>
      <c r="CU621" s="108"/>
      <c r="CV621" s="108"/>
      <c r="CW621" s="108"/>
      <c r="CX621" s="108"/>
      <c r="CY621" s="108"/>
      <c r="CZ621" s="24"/>
      <c r="DA621" s="24"/>
      <c r="DB621" s="24"/>
      <c r="DC621" s="24"/>
      <c r="DD621" s="24"/>
      <c r="DE621" s="24"/>
      <c r="DF621" s="24"/>
      <c r="DG621" s="24"/>
      <c r="DH621" s="24"/>
      <c r="DI621" s="24"/>
      <c r="DJ621" s="24"/>
      <c r="DK621" s="24"/>
      <c r="DL621" s="24"/>
      <c r="DM621" s="24"/>
      <c r="DN621" s="24"/>
      <c r="DO621" s="24"/>
      <c r="DP621" s="24"/>
      <c r="DQ621" s="24"/>
      <c r="DR621" s="24"/>
      <c r="DS621" s="24"/>
      <c r="DT621" s="24"/>
      <c r="DU621" s="24"/>
      <c r="DV621" s="24"/>
      <c r="DW621" s="24"/>
      <c r="DX621" s="24"/>
      <c r="DY621" s="24"/>
      <c r="DZ621" s="24"/>
      <c r="EA621" s="24"/>
      <c r="EB621" s="24"/>
      <c r="EC621" s="24"/>
      <c r="ED621" s="24"/>
      <c r="EE621" s="24"/>
      <c r="EF621" s="24"/>
      <c r="EG621" s="24"/>
      <c r="EH621" s="24"/>
      <c r="EI621" s="24"/>
      <c r="EJ621" s="24"/>
      <c r="EK621" s="24"/>
      <c r="EL621" s="24"/>
      <c r="EM621" s="24"/>
      <c r="EN621" s="24"/>
      <c r="EO621" s="24"/>
      <c r="EP621" s="24"/>
      <c r="EQ621" s="24"/>
      <c r="ER621" s="24"/>
      <c r="ES621" s="24"/>
      <c r="ET621" s="24"/>
      <c r="EU621" s="24"/>
      <c r="EV621" s="24"/>
      <c r="EW621" s="24"/>
      <c r="EX621" s="24"/>
      <c r="EY621" s="24"/>
      <c r="EZ621" s="24"/>
      <c r="FA621" s="24"/>
      <c r="FB621" s="24"/>
      <c r="FC621" s="24"/>
      <c r="FD621" s="24"/>
      <c r="FE621" s="24"/>
      <c r="FF621" s="24"/>
      <c r="FG621" s="24"/>
      <c r="FH621" s="24"/>
      <c r="FI621" s="24"/>
      <c r="FJ621" s="24"/>
      <c r="FK621" s="24"/>
      <c r="FL621" s="24"/>
      <c r="FM621" s="24"/>
      <c r="FN621" s="24"/>
      <c r="FO621" s="24"/>
      <c r="FP621" s="24"/>
      <c r="FQ621" s="24"/>
      <c r="FR621" s="24"/>
      <c r="FS621" s="24"/>
      <c r="FT621" s="24"/>
      <c r="FU621" s="24"/>
      <c r="FV621" s="24"/>
      <c r="FW621" s="24"/>
      <c r="FX621" s="24"/>
      <c r="FY621" s="24"/>
      <c r="FZ621" s="24"/>
      <c r="GA621" s="24"/>
      <c r="GB621" s="24"/>
      <c r="GC621" s="24"/>
      <c r="GD621" s="24"/>
      <c r="GE621" s="24"/>
      <c r="GF621" s="24"/>
      <c r="GG621" s="24"/>
      <c r="GH621" s="24"/>
      <c r="GI621" s="24"/>
      <c r="GJ621" s="24"/>
      <c r="GK621" s="24"/>
      <c r="GL621" s="24"/>
      <c r="GM621" s="24"/>
      <c r="GN621" s="24"/>
      <c r="GO621" s="24"/>
      <c r="GP621" s="24"/>
      <c r="GQ621" s="24"/>
      <c r="GR621" s="24"/>
      <c r="GS621" s="24"/>
      <c r="GT621" s="24"/>
      <c r="GU621" s="24"/>
      <c r="GV621" s="24"/>
      <c r="GW621" s="24"/>
      <c r="GX621" s="24"/>
      <c r="GY621" s="24"/>
      <c r="GZ621" s="24"/>
      <c r="HA621" s="24"/>
      <c r="HB621" s="24"/>
      <c r="HC621" s="24"/>
      <c r="HD621" s="24"/>
      <c r="HE621" s="24"/>
      <c r="HF621" s="24"/>
      <c r="HG621" s="24"/>
      <c r="HH621" s="24"/>
      <c r="HI621" s="24"/>
      <c r="HJ621" s="24"/>
      <c r="HK621" s="24"/>
      <c r="HL621" s="24"/>
      <c r="HM621" s="24"/>
      <c r="HN621" s="24"/>
      <c r="HO621" s="24"/>
      <c r="HP621" s="24"/>
      <c r="HQ621" s="24"/>
      <c r="HR621" s="24"/>
      <c r="HS621" s="24"/>
      <c r="HT621" s="24"/>
      <c r="HU621" s="24"/>
      <c r="HV621" s="24"/>
      <c r="HW621" s="24"/>
      <c r="HX621" s="24"/>
      <c r="HY621" s="24"/>
      <c r="HZ621" s="24"/>
      <c r="IA621" s="24"/>
      <c r="IB621" s="24"/>
      <c r="IC621" s="24"/>
      <c r="ID621" s="24"/>
      <c r="IE621" s="24"/>
      <c r="IF621" s="24"/>
      <c r="IG621" s="24"/>
      <c r="IH621" s="24"/>
      <c r="II621" s="24"/>
      <c r="IJ621" s="24"/>
      <c r="IK621" s="24"/>
      <c r="IL621" s="24"/>
      <c r="IM621" s="24"/>
      <c r="IN621" s="24"/>
      <c r="IO621" s="24"/>
      <c r="IP621" s="24"/>
      <c r="IQ621" s="24"/>
      <c r="IR621" s="24"/>
      <c r="IS621" s="24"/>
    </row>
    <row r="622" spans="1:253" s="38" customFormat="1" x14ac:dyDescent="0.25">
      <c r="A622" s="33"/>
      <c r="B622" s="783" t="str">
        <f>+IF(LEN(SI!J10)=Poznamky_k_UZ!CH622,"Prvotné ocenenie","")</f>
        <v>Prvotné ocenenie</v>
      </c>
      <c r="C622" s="784"/>
      <c r="D622" s="784"/>
      <c r="E622" s="784"/>
      <c r="F622" s="784"/>
      <c r="G622" s="784"/>
      <c r="H622" s="784"/>
      <c r="I622" s="784"/>
      <c r="J622" s="784"/>
      <c r="K622" s="784"/>
      <c r="L622" s="784"/>
      <c r="M622" s="784"/>
      <c r="N622" s="784"/>
      <c r="O622" s="784"/>
      <c r="P622" s="784"/>
      <c r="Q622" s="784"/>
      <c r="R622" s="784"/>
      <c r="S622" s="784"/>
      <c r="T622" s="784"/>
      <c r="U622" s="784"/>
      <c r="V622" s="784"/>
      <c r="W622" s="784"/>
      <c r="X622" s="784"/>
      <c r="Y622" s="784"/>
      <c r="Z622" s="784"/>
      <c r="AA622" s="784"/>
      <c r="AB622" s="784"/>
      <c r="AC622" s="784"/>
      <c r="AD622" s="784"/>
      <c r="AE622" s="784"/>
      <c r="AF622" s="784"/>
      <c r="AG622" s="784"/>
      <c r="AH622" s="785"/>
      <c r="AI622" s="60"/>
      <c r="AJ622" s="144" t="str">
        <f t="shared" si="72"/>
        <v>Riadok bude vidieť.</v>
      </c>
      <c r="AK622" s="145" t="s">
        <v>207</v>
      </c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65">
        <f t="shared" si="74"/>
        <v>1</v>
      </c>
      <c r="BF622" s="55">
        <f t="shared" si="75"/>
        <v>1</v>
      </c>
      <c r="BG622" s="51"/>
      <c r="BH622" s="51">
        <f t="shared" si="73"/>
        <v>1</v>
      </c>
      <c r="BI622" s="51">
        <f t="shared" si="76"/>
        <v>1</v>
      </c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108"/>
      <c r="BY622" s="108"/>
      <c r="BZ622" s="108"/>
      <c r="CA622" s="113">
        <f>SI!BY622</f>
        <v>190</v>
      </c>
      <c r="CB622" s="113"/>
      <c r="CC622" s="113"/>
      <c r="CD622" s="113"/>
      <c r="CE622" s="113"/>
      <c r="CF622" s="113"/>
      <c r="CG622" s="113"/>
      <c r="CH622" s="140">
        <f>SI!BZ622</f>
        <v>29</v>
      </c>
      <c r="CI622" s="108"/>
      <c r="CJ622" s="108"/>
      <c r="CK622" s="108"/>
      <c r="CL622" s="108"/>
      <c r="CM622" s="108"/>
      <c r="CN622" s="108"/>
      <c r="CO622" s="108"/>
      <c r="CP622" s="108"/>
      <c r="CQ622" s="108"/>
      <c r="CR622" s="108"/>
      <c r="CS622" s="108"/>
      <c r="CT622" s="108"/>
      <c r="CU622" s="108"/>
      <c r="CV622" s="108"/>
      <c r="CW622" s="108"/>
      <c r="CX622" s="108"/>
      <c r="CY622" s="108"/>
      <c r="CZ622" s="24"/>
      <c r="DA622" s="24"/>
      <c r="DB622" s="24"/>
      <c r="DC622" s="24"/>
      <c r="DD622" s="24"/>
      <c r="DE622" s="24"/>
      <c r="DF622" s="24"/>
      <c r="DG622" s="24"/>
      <c r="DH622" s="24"/>
      <c r="DI622" s="24"/>
      <c r="DJ622" s="24"/>
      <c r="DK622" s="24"/>
      <c r="DL622" s="24"/>
      <c r="DM622" s="24"/>
      <c r="DN622" s="24"/>
      <c r="DO622" s="24"/>
      <c r="DP622" s="24"/>
      <c r="DQ622" s="24"/>
      <c r="DR622" s="24"/>
      <c r="DS622" s="24"/>
      <c r="DT622" s="24"/>
      <c r="DU622" s="24"/>
      <c r="DV622" s="24"/>
      <c r="DW622" s="24"/>
      <c r="DX622" s="24"/>
      <c r="DY622" s="24"/>
      <c r="DZ622" s="24"/>
      <c r="EA622" s="24"/>
      <c r="EB622" s="24"/>
      <c r="EC622" s="24"/>
      <c r="ED622" s="24"/>
      <c r="EE622" s="24"/>
      <c r="EF622" s="24"/>
      <c r="EG622" s="24"/>
      <c r="EH622" s="24"/>
      <c r="EI622" s="24"/>
      <c r="EJ622" s="24"/>
      <c r="EK622" s="24"/>
      <c r="EL622" s="24"/>
      <c r="EM622" s="24"/>
      <c r="EN622" s="24"/>
      <c r="EO622" s="24"/>
      <c r="EP622" s="24"/>
      <c r="EQ622" s="24"/>
      <c r="ER622" s="24"/>
      <c r="ES622" s="24"/>
      <c r="ET622" s="24"/>
      <c r="EU622" s="24"/>
      <c r="EV622" s="24"/>
      <c r="EW622" s="24"/>
      <c r="EX622" s="24"/>
      <c r="EY622" s="24"/>
      <c r="EZ622" s="24"/>
      <c r="FA622" s="24"/>
      <c r="FB622" s="24"/>
      <c r="FC622" s="24"/>
      <c r="FD622" s="24"/>
      <c r="FE622" s="24"/>
      <c r="FF622" s="24"/>
      <c r="FG622" s="24"/>
      <c r="FH622" s="24"/>
      <c r="FI622" s="24"/>
      <c r="FJ622" s="24"/>
      <c r="FK622" s="24"/>
      <c r="FL622" s="24"/>
      <c r="FM622" s="24"/>
      <c r="FN622" s="24"/>
      <c r="FO622" s="24"/>
      <c r="FP622" s="24"/>
      <c r="FQ622" s="24"/>
      <c r="FR622" s="24"/>
      <c r="FS622" s="24"/>
      <c r="FT622" s="24"/>
      <c r="FU622" s="24"/>
      <c r="FV622" s="24"/>
      <c r="FW622" s="24"/>
      <c r="FX622" s="24"/>
      <c r="FY622" s="24"/>
      <c r="FZ622" s="24"/>
      <c r="GA622" s="24"/>
      <c r="GB622" s="24"/>
      <c r="GC622" s="24"/>
      <c r="GD622" s="24"/>
      <c r="GE622" s="24"/>
      <c r="GF622" s="24"/>
      <c r="GG622" s="24"/>
      <c r="GH622" s="24"/>
      <c r="GI622" s="24"/>
      <c r="GJ622" s="24"/>
      <c r="GK622" s="24"/>
      <c r="GL622" s="24"/>
      <c r="GM622" s="24"/>
      <c r="GN622" s="24"/>
      <c r="GO622" s="24"/>
      <c r="GP622" s="24"/>
      <c r="GQ622" s="24"/>
      <c r="GR622" s="24"/>
      <c r="GS622" s="24"/>
      <c r="GT622" s="24"/>
      <c r="GU622" s="24"/>
      <c r="GV622" s="24"/>
      <c r="GW622" s="24"/>
      <c r="GX622" s="24"/>
      <c r="GY622" s="24"/>
      <c r="GZ622" s="24"/>
      <c r="HA622" s="24"/>
      <c r="HB622" s="24"/>
      <c r="HC622" s="24"/>
      <c r="HD622" s="24"/>
      <c r="HE622" s="24"/>
      <c r="HF622" s="24"/>
      <c r="HG622" s="24"/>
      <c r="HH622" s="24"/>
      <c r="HI622" s="24"/>
      <c r="HJ622" s="24"/>
      <c r="HK622" s="24"/>
      <c r="HL622" s="24"/>
      <c r="HM622" s="24"/>
      <c r="HN622" s="24"/>
      <c r="HO622" s="24"/>
      <c r="HP622" s="24"/>
      <c r="HQ622" s="24"/>
      <c r="HR622" s="24"/>
      <c r="HS622" s="24"/>
      <c r="HT622" s="24"/>
      <c r="HU622" s="24"/>
      <c r="HV622" s="24"/>
      <c r="HW622" s="24"/>
      <c r="HX622" s="24"/>
      <c r="HY622" s="24"/>
      <c r="HZ622" s="24"/>
      <c r="IA622" s="24"/>
      <c r="IB622" s="24"/>
      <c r="IC622" s="24"/>
      <c r="ID622" s="24"/>
      <c r="IE622" s="24"/>
      <c r="IF622" s="24"/>
      <c r="IG622" s="24"/>
      <c r="IH622" s="24"/>
      <c r="II622" s="24"/>
      <c r="IJ622" s="24"/>
      <c r="IK622" s="24"/>
      <c r="IL622" s="24"/>
      <c r="IM622" s="24"/>
      <c r="IN622" s="24"/>
      <c r="IO622" s="24"/>
      <c r="IP622" s="24"/>
      <c r="IQ622" s="24"/>
      <c r="IR622" s="24"/>
      <c r="IS622" s="24"/>
    </row>
    <row r="623" spans="1:253" s="38" customFormat="1" x14ac:dyDescent="0.25">
      <c r="A623" s="33"/>
      <c r="B623" s="444" t="str">
        <f>+IF(LEN(SI!J10)=Poznamky_k_UZ!CH623,"Stav na začiatku BÚO","")</f>
        <v>Stav na začiatku BÚO</v>
      </c>
      <c r="C623" s="445"/>
      <c r="D623" s="445"/>
      <c r="E623" s="445"/>
      <c r="F623" s="445"/>
      <c r="G623" s="445"/>
      <c r="H623" s="445"/>
      <c r="I623" s="445"/>
      <c r="J623" s="446"/>
      <c r="K623" s="389"/>
      <c r="L623" s="393"/>
      <c r="M623" s="393"/>
      <c r="N623" s="431"/>
      <c r="O623" s="389">
        <v>1412614</v>
      </c>
      <c r="P623" s="393"/>
      <c r="Q623" s="393"/>
      <c r="R623" s="431"/>
      <c r="S623" s="389"/>
      <c r="T623" s="393"/>
      <c r="U623" s="393"/>
      <c r="V623" s="431"/>
      <c r="W623" s="389">
        <v>2787</v>
      </c>
      <c r="X623" s="390"/>
      <c r="Y623" s="390"/>
      <c r="Z623" s="389">
        <v>1475</v>
      </c>
      <c r="AA623" s="390"/>
      <c r="AB623" s="390"/>
      <c r="AC623" s="389"/>
      <c r="AD623" s="390"/>
      <c r="AE623" s="390"/>
      <c r="AF623" s="383">
        <f>+SUM(K623:AE623)</f>
        <v>1416876</v>
      </c>
      <c r="AG623" s="385"/>
      <c r="AH623" s="403"/>
      <c r="AI623" s="60"/>
      <c r="AJ623" s="144" t="str">
        <f t="shared" si="72"/>
        <v>Riadok bude vidieť.</v>
      </c>
      <c r="AK623" s="145" t="s">
        <v>207</v>
      </c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65">
        <f t="shared" si="74"/>
        <v>1</v>
      </c>
      <c r="BF623" s="55">
        <f t="shared" si="75"/>
        <v>1</v>
      </c>
      <c r="BG623" s="51"/>
      <c r="BH623" s="51">
        <f t="shared" si="73"/>
        <v>1</v>
      </c>
      <c r="BI623" s="51">
        <f t="shared" si="76"/>
        <v>1</v>
      </c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108"/>
      <c r="BY623" s="108"/>
      <c r="BZ623" s="108"/>
      <c r="CA623" s="113">
        <f>SI!BY623</f>
        <v>173</v>
      </c>
      <c r="CB623" s="113"/>
      <c r="CC623" s="113"/>
      <c r="CD623" s="113"/>
      <c r="CE623" s="113"/>
      <c r="CF623" s="113"/>
      <c r="CG623" s="113"/>
      <c r="CH623" s="140">
        <f>SI!BZ623</f>
        <v>29</v>
      </c>
      <c r="CI623" s="108"/>
      <c r="CJ623" s="108"/>
      <c r="CK623" s="108"/>
      <c r="CL623" s="108"/>
      <c r="CM623" s="108"/>
      <c r="CN623" s="108"/>
      <c r="CO623" s="108"/>
      <c r="CP623" s="108"/>
      <c r="CQ623" s="108"/>
      <c r="CR623" s="108"/>
      <c r="CS623" s="108"/>
      <c r="CT623" s="108"/>
      <c r="CU623" s="108"/>
      <c r="CV623" s="108"/>
      <c r="CW623" s="108"/>
      <c r="CX623" s="108"/>
      <c r="CY623" s="108"/>
      <c r="CZ623" s="24"/>
      <c r="DA623" s="24"/>
      <c r="DB623" s="24"/>
      <c r="DC623" s="24"/>
      <c r="DD623" s="24"/>
      <c r="DE623" s="24"/>
      <c r="DF623" s="24"/>
      <c r="DG623" s="24"/>
      <c r="DH623" s="24"/>
      <c r="DI623" s="24"/>
      <c r="DJ623" s="24"/>
      <c r="DK623" s="24"/>
      <c r="DL623" s="24"/>
      <c r="DM623" s="24"/>
      <c r="DN623" s="24"/>
      <c r="DO623" s="24"/>
      <c r="DP623" s="24"/>
      <c r="DQ623" s="24"/>
      <c r="DR623" s="24"/>
      <c r="DS623" s="24"/>
      <c r="DT623" s="24"/>
      <c r="DU623" s="24"/>
      <c r="DV623" s="24"/>
      <c r="DW623" s="24"/>
      <c r="DX623" s="24"/>
      <c r="DY623" s="24"/>
      <c r="DZ623" s="24"/>
      <c r="EA623" s="24"/>
      <c r="EB623" s="24"/>
      <c r="EC623" s="24"/>
      <c r="ED623" s="24"/>
      <c r="EE623" s="24"/>
      <c r="EF623" s="24"/>
      <c r="EG623" s="24"/>
      <c r="EH623" s="24"/>
      <c r="EI623" s="24"/>
      <c r="EJ623" s="24"/>
      <c r="EK623" s="24"/>
      <c r="EL623" s="24"/>
      <c r="EM623" s="24"/>
      <c r="EN623" s="24"/>
      <c r="EO623" s="24"/>
      <c r="EP623" s="24"/>
      <c r="EQ623" s="24"/>
      <c r="ER623" s="24"/>
      <c r="ES623" s="24"/>
      <c r="ET623" s="24"/>
      <c r="EU623" s="24"/>
      <c r="EV623" s="24"/>
      <c r="EW623" s="24"/>
      <c r="EX623" s="24"/>
      <c r="EY623" s="24"/>
      <c r="EZ623" s="24"/>
      <c r="FA623" s="24"/>
      <c r="FB623" s="24"/>
      <c r="FC623" s="24"/>
      <c r="FD623" s="24"/>
      <c r="FE623" s="24"/>
      <c r="FF623" s="24"/>
      <c r="FG623" s="24"/>
      <c r="FH623" s="24"/>
      <c r="FI623" s="24"/>
      <c r="FJ623" s="24"/>
      <c r="FK623" s="24"/>
      <c r="FL623" s="24"/>
      <c r="FM623" s="24"/>
      <c r="FN623" s="24"/>
      <c r="FO623" s="24"/>
      <c r="FP623" s="24"/>
      <c r="FQ623" s="24"/>
      <c r="FR623" s="24"/>
      <c r="FS623" s="24"/>
      <c r="FT623" s="24"/>
      <c r="FU623" s="24"/>
      <c r="FV623" s="24"/>
      <c r="FW623" s="24"/>
      <c r="FX623" s="24"/>
      <c r="FY623" s="24"/>
      <c r="FZ623" s="24"/>
      <c r="GA623" s="24"/>
      <c r="GB623" s="24"/>
      <c r="GC623" s="24"/>
      <c r="GD623" s="24"/>
      <c r="GE623" s="24"/>
      <c r="GF623" s="24"/>
      <c r="GG623" s="24"/>
      <c r="GH623" s="24"/>
      <c r="GI623" s="24"/>
      <c r="GJ623" s="24"/>
      <c r="GK623" s="24"/>
      <c r="GL623" s="24"/>
      <c r="GM623" s="24"/>
      <c r="GN623" s="24"/>
      <c r="GO623" s="24"/>
      <c r="GP623" s="24"/>
      <c r="GQ623" s="24"/>
      <c r="GR623" s="24"/>
      <c r="GS623" s="24"/>
      <c r="GT623" s="24"/>
      <c r="GU623" s="24"/>
      <c r="GV623" s="24"/>
      <c r="GW623" s="24"/>
      <c r="GX623" s="24"/>
      <c r="GY623" s="24"/>
      <c r="GZ623" s="24"/>
      <c r="HA623" s="24"/>
      <c r="HB623" s="24"/>
      <c r="HC623" s="24"/>
      <c r="HD623" s="24"/>
      <c r="HE623" s="24"/>
      <c r="HF623" s="24"/>
      <c r="HG623" s="24"/>
      <c r="HH623" s="24"/>
      <c r="HI623" s="24"/>
      <c r="HJ623" s="24"/>
      <c r="HK623" s="24"/>
      <c r="HL623" s="24"/>
      <c r="HM623" s="24"/>
      <c r="HN623" s="24"/>
      <c r="HO623" s="24"/>
      <c r="HP623" s="24"/>
      <c r="HQ623" s="24"/>
      <c r="HR623" s="24"/>
      <c r="HS623" s="24"/>
      <c r="HT623" s="24"/>
      <c r="HU623" s="24"/>
      <c r="HV623" s="24"/>
      <c r="HW623" s="24"/>
      <c r="HX623" s="24"/>
      <c r="HY623" s="24"/>
      <c r="HZ623" s="24"/>
      <c r="IA623" s="24"/>
      <c r="IB623" s="24"/>
      <c r="IC623" s="24"/>
      <c r="ID623" s="24"/>
      <c r="IE623" s="24"/>
      <c r="IF623" s="24"/>
      <c r="IG623" s="24"/>
      <c r="IH623" s="24"/>
      <c r="II623" s="24"/>
      <c r="IJ623" s="24"/>
      <c r="IK623" s="24"/>
      <c r="IL623" s="24"/>
      <c r="IM623" s="24"/>
      <c r="IN623" s="24"/>
      <c r="IO623" s="24"/>
      <c r="IP623" s="24"/>
      <c r="IQ623" s="24"/>
      <c r="IR623" s="24"/>
      <c r="IS623" s="24"/>
    </row>
    <row r="624" spans="1:253" s="38" customFormat="1" x14ac:dyDescent="0.25">
      <c r="A624" s="33"/>
      <c r="B624" s="860" t="str">
        <f>+IF(LEN(SI!J10)=Poznamky_k_UZ!CH624,"Prírastky","")</f>
        <v>Prírastky</v>
      </c>
      <c r="C624" s="861"/>
      <c r="D624" s="861"/>
      <c r="E624" s="861"/>
      <c r="F624" s="861"/>
      <c r="G624" s="861"/>
      <c r="H624" s="861"/>
      <c r="I624" s="861"/>
      <c r="J624" s="862"/>
      <c r="K624" s="386"/>
      <c r="L624" s="387"/>
      <c r="M624" s="387"/>
      <c r="N624" s="438"/>
      <c r="O624" s="386">
        <v>0</v>
      </c>
      <c r="P624" s="387"/>
      <c r="Q624" s="387"/>
      <c r="R624" s="438"/>
      <c r="S624" s="386"/>
      <c r="T624" s="387"/>
      <c r="U624" s="387"/>
      <c r="V624" s="438"/>
      <c r="W624" s="386"/>
      <c r="X624" s="388"/>
      <c r="Y624" s="388"/>
      <c r="Z624" s="386"/>
      <c r="AA624" s="388"/>
      <c r="AB624" s="388"/>
      <c r="AC624" s="386"/>
      <c r="AD624" s="388"/>
      <c r="AE624" s="388"/>
      <c r="AF624" s="407">
        <f>+SUM(K624:AE624)</f>
        <v>0</v>
      </c>
      <c r="AG624" s="408"/>
      <c r="AH624" s="409"/>
      <c r="AI624" s="60"/>
      <c r="AJ624" s="144" t="str">
        <f t="shared" si="72"/>
        <v>Riadok bude vidieť.</v>
      </c>
      <c r="AK624" s="145" t="s">
        <v>207</v>
      </c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65">
        <f t="shared" si="74"/>
        <v>1</v>
      </c>
      <c r="BF624" s="55">
        <f t="shared" si="75"/>
        <v>1</v>
      </c>
      <c r="BG624" s="51"/>
      <c r="BH624" s="51">
        <f t="shared" si="73"/>
        <v>1</v>
      </c>
      <c r="BI624" s="51">
        <f t="shared" si="76"/>
        <v>1</v>
      </c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108"/>
      <c r="BY624" s="108"/>
      <c r="BZ624" s="108"/>
      <c r="CA624" s="113">
        <f>SI!BY624</f>
        <v>106</v>
      </c>
      <c r="CB624" s="113"/>
      <c r="CC624" s="113"/>
      <c r="CD624" s="113"/>
      <c r="CE624" s="113"/>
      <c r="CF624" s="113"/>
      <c r="CG624" s="113"/>
      <c r="CH624" s="140">
        <f>SI!BZ624</f>
        <v>29</v>
      </c>
      <c r="CI624" s="108"/>
      <c r="CJ624" s="108"/>
      <c r="CK624" s="108"/>
      <c r="CL624" s="108"/>
      <c r="CM624" s="108"/>
      <c r="CN624" s="108"/>
      <c r="CO624" s="108"/>
      <c r="CP624" s="108"/>
      <c r="CQ624" s="108"/>
      <c r="CR624" s="108"/>
      <c r="CS624" s="108"/>
      <c r="CT624" s="108"/>
      <c r="CU624" s="108"/>
      <c r="CV624" s="108"/>
      <c r="CW624" s="108"/>
      <c r="CX624" s="108"/>
      <c r="CY624" s="108"/>
      <c r="CZ624" s="24"/>
      <c r="DA624" s="24"/>
      <c r="DB624" s="24"/>
      <c r="DC624" s="24"/>
      <c r="DD624" s="24"/>
      <c r="DE624" s="24"/>
      <c r="DF624" s="24"/>
      <c r="DG624" s="24"/>
      <c r="DH624" s="24"/>
      <c r="DI624" s="24"/>
      <c r="DJ624" s="24"/>
      <c r="DK624" s="24"/>
      <c r="DL624" s="24"/>
      <c r="DM624" s="24"/>
      <c r="DN624" s="24"/>
      <c r="DO624" s="24"/>
      <c r="DP624" s="24"/>
      <c r="DQ624" s="24"/>
      <c r="DR624" s="24"/>
      <c r="DS624" s="24"/>
      <c r="DT624" s="24"/>
      <c r="DU624" s="24"/>
      <c r="DV624" s="24"/>
      <c r="DW624" s="24"/>
      <c r="DX624" s="24"/>
      <c r="DY624" s="24"/>
      <c r="DZ624" s="24"/>
      <c r="EA624" s="24"/>
      <c r="EB624" s="24"/>
      <c r="EC624" s="24"/>
      <c r="ED624" s="24"/>
      <c r="EE624" s="24"/>
      <c r="EF624" s="24"/>
      <c r="EG624" s="24"/>
      <c r="EH624" s="24"/>
      <c r="EI624" s="24"/>
      <c r="EJ624" s="24"/>
      <c r="EK624" s="24"/>
      <c r="EL624" s="24"/>
      <c r="EM624" s="24"/>
      <c r="EN624" s="24"/>
      <c r="EO624" s="24"/>
      <c r="EP624" s="24"/>
      <c r="EQ624" s="24"/>
      <c r="ER624" s="24"/>
      <c r="ES624" s="24"/>
      <c r="ET624" s="24"/>
      <c r="EU624" s="24"/>
      <c r="EV624" s="24"/>
      <c r="EW624" s="24"/>
      <c r="EX624" s="24"/>
      <c r="EY624" s="24"/>
      <c r="EZ624" s="24"/>
      <c r="FA624" s="24"/>
      <c r="FB624" s="24"/>
      <c r="FC624" s="24"/>
      <c r="FD624" s="24"/>
      <c r="FE624" s="24"/>
      <c r="FF624" s="24"/>
      <c r="FG624" s="24"/>
      <c r="FH624" s="24"/>
      <c r="FI624" s="24"/>
      <c r="FJ624" s="24"/>
      <c r="FK624" s="24"/>
      <c r="FL624" s="24"/>
      <c r="FM624" s="24"/>
      <c r="FN624" s="24"/>
      <c r="FO624" s="24"/>
      <c r="FP624" s="24"/>
      <c r="FQ624" s="24"/>
      <c r="FR624" s="24"/>
      <c r="FS624" s="24"/>
      <c r="FT624" s="24"/>
      <c r="FU624" s="24"/>
      <c r="FV624" s="24"/>
      <c r="FW624" s="24"/>
      <c r="FX624" s="24"/>
      <c r="FY624" s="24"/>
      <c r="FZ624" s="24"/>
      <c r="GA624" s="24"/>
      <c r="GB624" s="24"/>
      <c r="GC624" s="24"/>
      <c r="GD624" s="24"/>
      <c r="GE624" s="24"/>
      <c r="GF624" s="24"/>
      <c r="GG624" s="24"/>
      <c r="GH624" s="24"/>
      <c r="GI624" s="24"/>
      <c r="GJ624" s="24"/>
      <c r="GK624" s="24"/>
      <c r="GL624" s="24"/>
      <c r="GM624" s="24"/>
      <c r="GN624" s="24"/>
      <c r="GO624" s="24"/>
      <c r="GP624" s="24"/>
      <c r="GQ624" s="24"/>
      <c r="GR624" s="24"/>
      <c r="GS624" s="24"/>
      <c r="GT624" s="24"/>
      <c r="GU624" s="24"/>
      <c r="GV624" s="24"/>
      <c r="GW624" s="24"/>
      <c r="GX624" s="24"/>
      <c r="GY624" s="24"/>
      <c r="GZ624" s="24"/>
      <c r="HA624" s="24"/>
      <c r="HB624" s="24"/>
      <c r="HC624" s="24"/>
      <c r="HD624" s="24"/>
      <c r="HE624" s="24"/>
      <c r="HF624" s="24"/>
      <c r="HG624" s="24"/>
      <c r="HH624" s="24"/>
      <c r="HI624" s="24"/>
      <c r="HJ624" s="24"/>
      <c r="HK624" s="24"/>
      <c r="HL624" s="24"/>
      <c r="HM624" s="24"/>
      <c r="HN624" s="24"/>
      <c r="HO624" s="24"/>
      <c r="HP624" s="24"/>
      <c r="HQ624" s="24"/>
      <c r="HR624" s="24"/>
      <c r="HS624" s="24"/>
      <c r="HT624" s="24"/>
      <c r="HU624" s="24"/>
      <c r="HV624" s="24"/>
      <c r="HW624" s="24"/>
      <c r="HX624" s="24"/>
      <c r="HY624" s="24"/>
      <c r="HZ624" s="24"/>
      <c r="IA624" s="24"/>
      <c r="IB624" s="24"/>
      <c r="IC624" s="24"/>
      <c r="ID624" s="24"/>
      <c r="IE624" s="24"/>
      <c r="IF624" s="24"/>
      <c r="IG624" s="24"/>
      <c r="IH624" s="24"/>
      <c r="II624" s="24"/>
      <c r="IJ624" s="24"/>
      <c r="IK624" s="24"/>
      <c r="IL624" s="24"/>
      <c r="IM624" s="24"/>
      <c r="IN624" s="24"/>
      <c r="IO624" s="24"/>
      <c r="IP624" s="24"/>
      <c r="IQ624" s="24"/>
      <c r="IR624" s="24"/>
      <c r="IS624" s="24"/>
    </row>
    <row r="625" spans="1:253" s="38" customFormat="1" x14ac:dyDescent="0.25">
      <c r="A625" s="33"/>
      <c r="B625" s="786" t="str">
        <f>+IF(LEN(SI!J10)=Poznamky_k_UZ!CH625,"Úbytky","")</f>
        <v>Úbytky</v>
      </c>
      <c r="C625" s="787"/>
      <c r="D625" s="787"/>
      <c r="E625" s="787"/>
      <c r="F625" s="787"/>
      <c r="G625" s="787"/>
      <c r="H625" s="787"/>
      <c r="I625" s="787"/>
      <c r="J625" s="788"/>
      <c r="K625" s="441"/>
      <c r="L625" s="442"/>
      <c r="M625" s="442"/>
      <c r="N625" s="443"/>
      <c r="O625" s="441"/>
      <c r="P625" s="442"/>
      <c r="Q625" s="442"/>
      <c r="R625" s="443"/>
      <c r="S625" s="441"/>
      <c r="T625" s="442"/>
      <c r="U625" s="442"/>
      <c r="V625" s="443"/>
      <c r="W625" s="391"/>
      <c r="X625" s="392"/>
      <c r="Y625" s="392"/>
      <c r="Z625" s="391"/>
      <c r="AA625" s="392"/>
      <c r="AB625" s="392"/>
      <c r="AC625" s="391"/>
      <c r="AD625" s="392"/>
      <c r="AE625" s="392"/>
      <c r="AF625" s="789">
        <f>+SUM(K625:AE625)</f>
        <v>0</v>
      </c>
      <c r="AG625" s="790"/>
      <c r="AH625" s="791"/>
      <c r="AI625" s="60"/>
      <c r="AJ625" s="144" t="str">
        <f t="shared" si="72"/>
        <v>Riadok bude vidieť.</v>
      </c>
      <c r="AK625" s="145" t="s">
        <v>207</v>
      </c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65">
        <f t="shared" si="74"/>
        <v>1</v>
      </c>
      <c r="BF625" s="55">
        <f t="shared" si="75"/>
        <v>1</v>
      </c>
      <c r="BG625" s="51"/>
      <c r="BH625" s="51">
        <f t="shared" si="73"/>
        <v>1</v>
      </c>
      <c r="BI625" s="51">
        <f t="shared" si="76"/>
        <v>1</v>
      </c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108"/>
      <c r="BY625" s="108"/>
      <c r="BZ625" s="108"/>
      <c r="CA625" s="113">
        <f>SI!BY625</f>
        <v>838</v>
      </c>
      <c r="CB625" s="113"/>
      <c r="CC625" s="113"/>
      <c r="CD625" s="113"/>
      <c r="CE625" s="113"/>
      <c r="CF625" s="113"/>
      <c r="CG625" s="113"/>
      <c r="CH625" s="140">
        <f>SI!BZ625</f>
        <v>29</v>
      </c>
      <c r="CI625" s="108"/>
      <c r="CJ625" s="108"/>
      <c r="CK625" s="108"/>
      <c r="CL625" s="108"/>
      <c r="CM625" s="108"/>
      <c r="CN625" s="108"/>
      <c r="CO625" s="108"/>
      <c r="CP625" s="108"/>
      <c r="CQ625" s="108"/>
      <c r="CR625" s="108"/>
      <c r="CS625" s="108"/>
      <c r="CT625" s="108"/>
      <c r="CU625" s="108"/>
      <c r="CV625" s="108"/>
      <c r="CW625" s="108"/>
      <c r="CX625" s="108"/>
      <c r="CY625" s="108"/>
      <c r="CZ625" s="24"/>
      <c r="DA625" s="24"/>
      <c r="DB625" s="24"/>
      <c r="DC625" s="24"/>
      <c r="DD625" s="24"/>
      <c r="DE625" s="24"/>
      <c r="DF625" s="24"/>
      <c r="DG625" s="24"/>
      <c r="DH625" s="24"/>
      <c r="DI625" s="24"/>
      <c r="DJ625" s="24"/>
      <c r="DK625" s="24"/>
      <c r="DL625" s="24"/>
      <c r="DM625" s="24"/>
      <c r="DN625" s="24"/>
      <c r="DO625" s="24"/>
      <c r="DP625" s="24"/>
      <c r="DQ625" s="24"/>
      <c r="DR625" s="24"/>
      <c r="DS625" s="24"/>
      <c r="DT625" s="24"/>
      <c r="DU625" s="24"/>
      <c r="DV625" s="24"/>
      <c r="DW625" s="24"/>
      <c r="DX625" s="24"/>
      <c r="DY625" s="24"/>
      <c r="DZ625" s="24"/>
      <c r="EA625" s="24"/>
      <c r="EB625" s="24"/>
      <c r="EC625" s="24"/>
      <c r="ED625" s="24"/>
      <c r="EE625" s="24"/>
      <c r="EF625" s="24"/>
      <c r="EG625" s="24"/>
      <c r="EH625" s="24"/>
      <c r="EI625" s="24"/>
      <c r="EJ625" s="24"/>
      <c r="EK625" s="24"/>
      <c r="EL625" s="24"/>
      <c r="EM625" s="24"/>
      <c r="EN625" s="24"/>
      <c r="EO625" s="24"/>
      <c r="EP625" s="24"/>
      <c r="EQ625" s="24"/>
      <c r="ER625" s="24"/>
      <c r="ES625" s="24"/>
      <c r="ET625" s="24"/>
      <c r="EU625" s="24"/>
      <c r="EV625" s="24"/>
      <c r="EW625" s="24"/>
      <c r="EX625" s="24"/>
      <c r="EY625" s="24"/>
      <c r="EZ625" s="24"/>
      <c r="FA625" s="24"/>
      <c r="FB625" s="24"/>
      <c r="FC625" s="24"/>
      <c r="FD625" s="24"/>
      <c r="FE625" s="24"/>
      <c r="FF625" s="24"/>
      <c r="FG625" s="24"/>
      <c r="FH625" s="24"/>
      <c r="FI625" s="24"/>
      <c r="FJ625" s="24"/>
      <c r="FK625" s="24"/>
      <c r="FL625" s="24"/>
      <c r="FM625" s="24"/>
      <c r="FN625" s="24"/>
      <c r="FO625" s="24"/>
      <c r="FP625" s="24"/>
      <c r="FQ625" s="24"/>
      <c r="FR625" s="24"/>
      <c r="FS625" s="24"/>
      <c r="FT625" s="24"/>
      <c r="FU625" s="24"/>
      <c r="FV625" s="24"/>
      <c r="FW625" s="24"/>
      <c r="FX625" s="24"/>
      <c r="FY625" s="24"/>
      <c r="FZ625" s="24"/>
      <c r="GA625" s="24"/>
      <c r="GB625" s="24"/>
      <c r="GC625" s="24"/>
      <c r="GD625" s="24"/>
      <c r="GE625" s="24"/>
      <c r="GF625" s="24"/>
      <c r="GG625" s="24"/>
      <c r="GH625" s="24"/>
      <c r="GI625" s="24"/>
      <c r="GJ625" s="24"/>
      <c r="GK625" s="24"/>
      <c r="GL625" s="24"/>
      <c r="GM625" s="24"/>
      <c r="GN625" s="24"/>
      <c r="GO625" s="24"/>
      <c r="GP625" s="24"/>
      <c r="GQ625" s="24"/>
      <c r="GR625" s="24"/>
      <c r="GS625" s="24"/>
      <c r="GT625" s="24"/>
      <c r="GU625" s="24"/>
      <c r="GV625" s="24"/>
      <c r="GW625" s="24"/>
      <c r="GX625" s="24"/>
      <c r="GY625" s="24"/>
      <c r="GZ625" s="24"/>
      <c r="HA625" s="24"/>
      <c r="HB625" s="24"/>
      <c r="HC625" s="24"/>
      <c r="HD625" s="24"/>
      <c r="HE625" s="24"/>
      <c r="HF625" s="24"/>
      <c r="HG625" s="24"/>
      <c r="HH625" s="24"/>
      <c r="HI625" s="24"/>
      <c r="HJ625" s="24"/>
      <c r="HK625" s="24"/>
      <c r="HL625" s="24"/>
      <c r="HM625" s="24"/>
      <c r="HN625" s="24"/>
      <c r="HO625" s="24"/>
      <c r="HP625" s="24"/>
      <c r="HQ625" s="24"/>
      <c r="HR625" s="24"/>
      <c r="HS625" s="24"/>
      <c r="HT625" s="24"/>
      <c r="HU625" s="24"/>
      <c r="HV625" s="24"/>
      <c r="HW625" s="24"/>
      <c r="HX625" s="24"/>
      <c r="HY625" s="24"/>
      <c r="HZ625" s="24"/>
      <c r="IA625" s="24"/>
      <c r="IB625" s="24"/>
      <c r="IC625" s="24"/>
      <c r="ID625" s="24"/>
      <c r="IE625" s="24"/>
      <c r="IF625" s="24"/>
      <c r="IG625" s="24"/>
      <c r="IH625" s="24"/>
      <c r="II625" s="24"/>
      <c r="IJ625" s="24"/>
      <c r="IK625" s="24"/>
      <c r="IL625" s="24"/>
      <c r="IM625" s="24"/>
      <c r="IN625" s="24"/>
      <c r="IO625" s="24"/>
      <c r="IP625" s="24"/>
      <c r="IQ625" s="24"/>
      <c r="IR625" s="24"/>
      <c r="IS625" s="24"/>
    </row>
    <row r="626" spans="1:253" s="38" customFormat="1" x14ac:dyDescent="0.25">
      <c r="A626" s="33"/>
      <c r="B626" s="869" t="str">
        <f>+IF(LEN(SI!J10)=Poznamky_k_UZ!CH626,"Presuny","")</f>
        <v>Presuny</v>
      </c>
      <c r="C626" s="870"/>
      <c r="D626" s="870"/>
      <c r="E626" s="870"/>
      <c r="F626" s="870"/>
      <c r="G626" s="870"/>
      <c r="H626" s="870"/>
      <c r="I626" s="870"/>
      <c r="J626" s="871"/>
      <c r="K626" s="439"/>
      <c r="L626" s="447"/>
      <c r="M626" s="447"/>
      <c r="N626" s="448"/>
      <c r="O626" s="439">
        <v>0</v>
      </c>
      <c r="P626" s="447"/>
      <c r="Q626" s="447"/>
      <c r="R626" s="448"/>
      <c r="S626" s="439"/>
      <c r="T626" s="447"/>
      <c r="U626" s="447"/>
      <c r="V626" s="448"/>
      <c r="W626" s="439"/>
      <c r="X626" s="440"/>
      <c r="Y626" s="440"/>
      <c r="Z626" s="439">
        <v>-1475</v>
      </c>
      <c r="AA626" s="440"/>
      <c r="AB626" s="440"/>
      <c r="AC626" s="439"/>
      <c r="AD626" s="440"/>
      <c r="AE626" s="440"/>
      <c r="AF626" s="449">
        <f>+SUM(K626:AE626)</f>
        <v>-1475</v>
      </c>
      <c r="AG626" s="450"/>
      <c r="AH626" s="451"/>
      <c r="AI626" s="60"/>
      <c r="AJ626" s="144" t="str">
        <f t="shared" si="72"/>
        <v>Riadok bude vidieť.</v>
      </c>
      <c r="AK626" s="145" t="s">
        <v>207</v>
      </c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65">
        <f t="shared" si="74"/>
        <v>1</v>
      </c>
      <c r="BF626" s="55">
        <f t="shared" si="75"/>
        <v>1</v>
      </c>
      <c r="BG626" s="51"/>
      <c r="BH626" s="51">
        <f t="shared" si="73"/>
        <v>1</v>
      </c>
      <c r="BI626" s="51">
        <f t="shared" si="76"/>
        <v>1</v>
      </c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108"/>
      <c r="BY626" s="108"/>
      <c r="BZ626" s="108"/>
      <c r="CA626" s="113">
        <f>SI!BY626</f>
        <v>195</v>
      </c>
      <c r="CB626" s="113"/>
      <c r="CC626" s="113"/>
      <c r="CD626" s="113"/>
      <c r="CE626" s="113"/>
      <c r="CF626" s="113"/>
      <c r="CG626" s="113"/>
      <c r="CH626" s="140">
        <f>SI!BZ626</f>
        <v>29</v>
      </c>
      <c r="CI626" s="108"/>
      <c r="CJ626" s="108"/>
      <c r="CK626" s="108"/>
      <c r="CL626" s="108"/>
      <c r="CM626" s="108"/>
      <c r="CN626" s="108"/>
      <c r="CO626" s="108"/>
      <c r="CP626" s="108"/>
      <c r="CQ626" s="108"/>
      <c r="CR626" s="108"/>
      <c r="CS626" s="108"/>
      <c r="CT626" s="108"/>
      <c r="CU626" s="108"/>
      <c r="CV626" s="108"/>
      <c r="CW626" s="108"/>
      <c r="CX626" s="108"/>
      <c r="CY626" s="108"/>
      <c r="CZ626" s="24"/>
      <c r="DA626" s="24"/>
      <c r="DB626" s="24"/>
      <c r="DC626" s="24"/>
      <c r="DD626" s="24"/>
      <c r="DE626" s="24"/>
      <c r="DF626" s="24"/>
      <c r="DG626" s="24"/>
      <c r="DH626" s="24"/>
      <c r="DI626" s="24"/>
      <c r="DJ626" s="24"/>
      <c r="DK626" s="24"/>
      <c r="DL626" s="24"/>
      <c r="DM626" s="24"/>
      <c r="DN626" s="24"/>
      <c r="DO626" s="24"/>
      <c r="DP626" s="24"/>
      <c r="DQ626" s="24"/>
      <c r="DR626" s="24"/>
      <c r="DS626" s="24"/>
      <c r="DT626" s="24"/>
      <c r="DU626" s="24"/>
      <c r="DV626" s="24"/>
      <c r="DW626" s="24"/>
      <c r="DX626" s="24"/>
      <c r="DY626" s="24"/>
      <c r="DZ626" s="24"/>
      <c r="EA626" s="24"/>
      <c r="EB626" s="24"/>
      <c r="EC626" s="24"/>
      <c r="ED626" s="24"/>
      <c r="EE626" s="24"/>
      <c r="EF626" s="24"/>
      <c r="EG626" s="24"/>
      <c r="EH626" s="24"/>
      <c r="EI626" s="24"/>
      <c r="EJ626" s="24"/>
      <c r="EK626" s="24"/>
      <c r="EL626" s="24"/>
      <c r="EM626" s="24"/>
      <c r="EN626" s="24"/>
      <c r="EO626" s="24"/>
      <c r="EP626" s="24"/>
      <c r="EQ626" s="24"/>
      <c r="ER626" s="24"/>
      <c r="ES626" s="24"/>
      <c r="ET626" s="24"/>
      <c r="EU626" s="24"/>
      <c r="EV626" s="24"/>
      <c r="EW626" s="24"/>
      <c r="EX626" s="24"/>
      <c r="EY626" s="24"/>
      <c r="EZ626" s="24"/>
      <c r="FA626" s="24"/>
      <c r="FB626" s="24"/>
      <c r="FC626" s="24"/>
      <c r="FD626" s="24"/>
      <c r="FE626" s="24"/>
      <c r="FF626" s="24"/>
      <c r="FG626" s="24"/>
      <c r="FH626" s="24"/>
      <c r="FI626" s="24"/>
      <c r="FJ626" s="24"/>
      <c r="FK626" s="24"/>
      <c r="FL626" s="24"/>
      <c r="FM626" s="24"/>
      <c r="FN626" s="24"/>
      <c r="FO626" s="24"/>
      <c r="FP626" s="24"/>
      <c r="FQ626" s="24"/>
      <c r="FR626" s="24"/>
      <c r="FS626" s="24"/>
      <c r="FT626" s="24"/>
      <c r="FU626" s="24"/>
      <c r="FV626" s="24"/>
      <c r="FW626" s="24"/>
      <c r="FX626" s="24"/>
      <c r="FY626" s="24"/>
      <c r="FZ626" s="24"/>
      <c r="GA626" s="24"/>
      <c r="GB626" s="24"/>
      <c r="GC626" s="24"/>
      <c r="GD626" s="24"/>
      <c r="GE626" s="24"/>
      <c r="GF626" s="24"/>
      <c r="GG626" s="24"/>
      <c r="GH626" s="24"/>
      <c r="GI626" s="24"/>
      <c r="GJ626" s="24"/>
      <c r="GK626" s="24"/>
      <c r="GL626" s="24"/>
      <c r="GM626" s="24"/>
      <c r="GN626" s="24"/>
      <c r="GO626" s="24"/>
      <c r="GP626" s="24"/>
      <c r="GQ626" s="24"/>
      <c r="GR626" s="24"/>
      <c r="GS626" s="24"/>
      <c r="GT626" s="24"/>
      <c r="GU626" s="24"/>
      <c r="GV626" s="24"/>
      <c r="GW626" s="24"/>
      <c r="GX626" s="24"/>
      <c r="GY626" s="24"/>
      <c r="GZ626" s="24"/>
      <c r="HA626" s="24"/>
      <c r="HB626" s="24"/>
      <c r="HC626" s="24"/>
      <c r="HD626" s="24"/>
      <c r="HE626" s="24"/>
      <c r="HF626" s="24"/>
      <c r="HG626" s="24"/>
      <c r="HH626" s="24"/>
      <c r="HI626" s="24"/>
      <c r="HJ626" s="24"/>
      <c r="HK626" s="24"/>
      <c r="HL626" s="24"/>
      <c r="HM626" s="24"/>
      <c r="HN626" s="24"/>
      <c r="HO626" s="24"/>
      <c r="HP626" s="24"/>
      <c r="HQ626" s="24"/>
      <c r="HR626" s="24"/>
      <c r="HS626" s="24"/>
      <c r="HT626" s="24"/>
      <c r="HU626" s="24"/>
      <c r="HV626" s="24"/>
      <c r="HW626" s="24"/>
      <c r="HX626" s="24"/>
      <c r="HY626" s="24"/>
      <c r="HZ626" s="24"/>
      <c r="IA626" s="24"/>
      <c r="IB626" s="24"/>
      <c r="IC626" s="24"/>
      <c r="ID626" s="24"/>
      <c r="IE626" s="24"/>
      <c r="IF626" s="24"/>
      <c r="IG626" s="24"/>
      <c r="IH626" s="24"/>
      <c r="II626" s="24"/>
      <c r="IJ626" s="24"/>
      <c r="IK626" s="24"/>
      <c r="IL626" s="24"/>
      <c r="IM626" s="24"/>
      <c r="IN626" s="24"/>
      <c r="IO626" s="24"/>
      <c r="IP626" s="24"/>
      <c r="IQ626" s="24"/>
      <c r="IR626" s="24"/>
      <c r="IS626" s="24"/>
    </row>
    <row r="627" spans="1:253" s="38" customFormat="1" x14ac:dyDescent="0.25">
      <c r="A627" s="33"/>
      <c r="B627" s="872" t="str">
        <f>+IF(LEN(SI!J10)=Poznamky_k_UZ!CH627,"Stav na konci BÚO","")</f>
        <v>Stav na konci BÚO</v>
      </c>
      <c r="C627" s="873"/>
      <c r="D627" s="873"/>
      <c r="E627" s="873"/>
      <c r="F627" s="873"/>
      <c r="G627" s="873"/>
      <c r="H627" s="873"/>
      <c r="I627" s="873"/>
      <c r="J627" s="874"/>
      <c r="K627" s="383">
        <f>+SUM(I623:K626)</f>
        <v>0</v>
      </c>
      <c r="L627" s="384"/>
      <c r="M627" s="384"/>
      <c r="N627" s="421"/>
      <c r="O627" s="383">
        <f>+SUM(M623:O626)</f>
        <v>1412614</v>
      </c>
      <c r="P627" s="384"/>
      <c r="Q627" s="384"/>
      <c r="R627" s="421"/>
      <c r="S627" s="383">
        <f>+SUM(Q623:S626)</f>
        <v>0</v>
      </c>
      <c r="T627" s="384"/>
      <c r="U627" s="384"/>
      <c r="V627" s="421"/>
      <c r="W627" s="435">
        <f>+SUM(W623:Y626)</f>
        <v>2787</v>
      </c>
      <c r="X627" s="436"/>
      <c r="Y627" s="436"/>
      <c r="Z627" s="435">
        <f>+SUM(Z623:AB626)</f>
        <v>0</v>
      </c>
      <c r="AA627" s="436"/>
      <c r="AB627" s="436"/>
      <c r="AC627" s="435">
        <f>+SUM(AC623:AE626)</f>
        <v>0</v>
      </c>
      <c r="AD627" s="436"/>
      <c r="AE627" s="436"/>
      <c r="AF627" s="435">
        <f>+SUM(AF623:AH626)</f>
        <v>1415401</v>
      </c>
      <c r="AG627" s="436"/>
      <c r="AH627" s="437"/>
      <c r="AI627" s="60"/>
      <c r="AJ627" s="144" t="str">
        <f t="shared" si="72"/>
        <v>Riadok bude vidieť.</v>
      </c>
      <c r="AK627" s="145" t="s">
        <v>207</v>
      </c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65">
        <f t="shared" si="74"/>
        <v>1</v>
      </c>
      <c r="BF627" s="55">
        <f t="shared" si="75"/>
        <v>1</v>
      </c>
      <c r="BG627" s="51"/>
      <c r="BH627" s="51">
        <f t="shared" si="73"/>
        <v>1</v>
      </c>
      <c r="BI627" s="51">
        <f t="shared" si="76"/>
        <v>1</v>
      </c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108"/>
      <c r="BY627" s="108"/>
      <c r="BZ627" s="108"/>
      <c r="CA627" s="113">
        <f>SI!BY627</f>
        <v>855</v>
      </c>
      <c r="CB627" s="113"/>
      <c r="CC627" s="113"/>
      <c r="CD627" s="113"/>
      <c r="CE627" s="113"/>
      <c r="CF627" s="113"/>
      <c r="CG627" s="113"/>
      <c r="CH627" s="140">
        <f>SI!BZ627</f>
        <v>29</v>
      </c>
      <c r="CI627" s="108"/>
      <c r="CJ627" s="108"/>
      <c r="CK627" s="108"/>
      <c r="CL627" s="108"/>
      <c r="CM627" s="108"/>
      <c r="CN627" s="108"/>
      <c r="CO627" s="108"/>
      <c r="CP627" s="108"/>
      <c r="CQ627" s="108"/>
      <c r="CR627" s="108"/>
      <c r="CS627" s="108"/>
      <c r="CT627" s="108"/>
      <c r="CU627" s="108"/>
      <c r="CV627" s="108"/>
      <c r="CW627" s="108"/>
      <c r="CX627" s="108"/>
      <c r="CY627" s="108"/>
      <c r="CZ627" s="24"/>
      <c r="DA627" s="24"/>
      <c r="DB627" s="24"/>
      <c r="DC627" s="24"/>
      <c r="DD627" s="24"/>
      <c r="DE627" s="24"/>
      <c r="DF627" s="24"/>
      <c r="DG627" s="24"/>
      <c r="DH627" s="24"/>
      <c r="DI627" s="24"/>
      <c r="DJ627" s="24"/>
      <c r="DK627" s="24"/>
      <c r="DL627" s="24"/>
      <c r="DM627" s="24"/>
      <c r="DN627" s="24"/>
      <c r="DO627" s="24"/>
      <c r="DP627" s="24"/>
      <c r="DQ627" s="24"/>
      <c r="DR627" s="24"/>
      <c r="DS627" s="24"/>
      <c r="DT627" s="24"/>
      <c r="DU627" s="24"/>
      <c r="DV627" s="24"/>
      <c r="DW627" s="24"/>
      <c r="DX627" s="24"/>
      <c r="DY627" s="24"/>
      <c r="DZ627" s="24"/>
      <c r="EA627" s="24"/>
      <c r="EB627" s="24"/>
      <c r="EC627" s="24"/>
      <c r="ED627" s="24"/>
      <c r="EE627" s="24"/>
      <c r="EF627" s="24"/>
      <c r="EG627" s="24"/>
      <c r="EH627" s="24"/>
      <c r="EI627" s="24"/>
      <c r="EJ627" s="24"/>
      <c r="EK627" s="24"/>
      <c r="EL627" s="24"/>
      <c r="EM627" s="24"/>
      <c r="EN627" s="24"/>
      <c r="EO627" s="24"/>
      <c r="EP627" s="24"/>
      <c r="EQ627" s="24"/>
      <c r="ER627" s="24"/>
      <c r="ES627" s="24"/>
      <c r="ET627" s="24"/>
      <c r="EU627" s="24"/>
      <c r="EV627" s="24"/>
      <c r="EW627" s="24"/>
      <c r="EX627" s="24"/>
      <c r="EY627" s="24"/>
      <c r="EZ627" s="24"/>
      <c r="FA627" s="24"/>
      <c r="FB627" s="24"/>
      <c r="FC627" s="24"/>
      <c r="FD627" s="24"/>
      <c r="FE627" s="24"/>
      <c r="FF627" s="24"/>
      <c r="FG627" s="24"/>
      <c r="FH627" s="24"/>
      <c r="FI627" s="24"/>
      <c r="FJ627" s="24"/>
      <c r="FK627" s="24"/>
      <c r="FL627" s="24"/>
      <c r="FM627" s="24"/>
      <c r="FN627" s="24"/>
      <c r="FO627" s="24"/>
      <c r="FP627" s="24"/>
      <c r="FQ627" s="24"/>
      <c r="FR627" s="24"/>
      <c r="FS627" s="24"/>
      <c r="FT627" s="24"/>
      <c r="FU627" s="24"/>
      <c r="FV627" s="24"/>
      <c r="FW627" s="24"/>
      <c r="FX627" s="24"/>
      <c r="FY627" s="24"/>
      <c r="FZ627" s="24"/>
      <c r="GA627" s="24"/>
      <c r="GB627" s="24"/>
      <c r="GC627" s="24"/>
      <c r="GD627" s="24"/>
      <c r="GE627" s="24"/>
      <c r="GF627" s="24"/>
      <c r="GG627" s="24"/>
      <c r="GH627" s="24"/>
      <c r="GI627" s="24"/>
      <c r="GJ627" s="24"/>
      <c r="GK627" s="24"/>
      <c r="GL627" s="24"/>
      <c r="GM627" s="24"/>
      <c r="GN627" s="24"/>
      <c r="GO627" s="24"/>
      <c r="GP627" s="24"/>
      <c r="GQ627" s="24"/>
      <c r="GR627" s="24"/>
      <c r="GS627" s="24"/>
      <c r="GT627" s="24"/>
      <c r="GU627" s="24"/>
      <c r="GV627" s="24"/>
      <c r="GW627" s="24"/>
      <c r="GX627" s="24"/>
      <c r="GY627" s="24"/>
      <c r="GZ627" s="24"/>
      <c r="HA627" s="24"/>
      <c r="HB627" s="24"/>
      <c r="HC627" s="24"/>
      <c r="HD627" s="24"/>
      <c r="HE627" s="24"/>
      <c r="HF627" s="24"/>
      <c r="HG627" s="24"/>
      <c r="HH627" s="24"/>
      <c r="HI627" s="24"/>
      <c r="HJ627" s="24"/>
      <c r="HK627" s="24"/>
      <c r="HL627" s="24"/>
      <c r="HM627" s="24"/>
      <c r="HN627" s="24"/>
      <c r="HO627" s="24"/>
      <c r="HP627" s="24"/>
      <c r="HQ627" s="24"/>
      <c r="HR627" s="24"/>
      <c r="HS627" s="24"/>
      <c r="HT627" s="24"/>
      <c r="HU627" s="24"/>
      <c r="HV627" s="24"/>
      <c r="HW627" s="24"/>
      <c r="HX627" s="24"/>
      <c r="HY627" s="24"/>
      <c r="HZ627" s="24"/>
      <c r="IA627" s="24"/>
      <c r="IB627" s="24"/>
      <c r="IC627" s="24"/>
      <c r="ID627" s="24"/>
      <c r="IE627" s="24"/>
      <c r="IF627" s="24"/>
      <c r="IG627" s="24"/>
      <c r="IH627" s="24"/>
      <c r="II627" s="24"/>
      <c r="IJ627" s="24"/>
      <c r="IK627" s="24"/>
      <c r="IL627" s="24"/>
      <c r="IM627" s="24"/>
      <c r="IN627" s="24"/>
      <c r="IO627" s="24"/>
      <c r="IP627" s="24"/>
      <c r="IQ627" s="24"/>
      <c r="IR627" s="24"/>
      <c r="IS627" s="24"/>
    </row>
    <row r="628" spans="1:253" s="38" customFormat="1" x14ac:dyDescent="0.25">
      <c r="A628" s="33"/>
      <c r="B628" s="783" t="str">
        <f>+IF(LEN(SI!J10)=Poznamky_k_UZ!CH628,"Oprávky","")</f>
        <v>Oprávky</v>
      </c>
      <c r="C628" s="784"/>
      <c r="D628" s="784"/>
      <c r="E628" s="784"/>
      <c r="F628" s="784"/>
      <c r="G628" s="784"/>
      <c r="H628" s="784"/>
      <c r="I628" s="784"/>
      <c r="J628" s="784"/>
      <c r="K628" s="784"/>
      <c r="L628" s="784"/>
      <c r="M628" s="784"/>
      <c r="N628" s="784"/>
      <c r="O628" s="784"/>
      <c r="P628" s="784"/>
      <c r="Q628" s="784"/>
      <c r="R628" s="784"/>
      <c r="S628" s="784"/>
      <c r="T628" s="784"/>
      <c r="U628" s="784"/>
      <c r="V628" s="784"/>
      <c r="W628" s="784"/>
      <c r="X628" s="784"/>
      <c r="Y628" s="784"/>
      <c r="Z628" s="784"/>
      <c r="AA628" s="784"/>
      <c r="AB628" s="784"/>
      <c r="AC628" s="784"/>
      <c r="AD628" s="784"/>
      <c r="AE628" s="784"/>
      <c r="AF628" s="784"/>
      <c r="AG628" s="784"/>
      <c r="AH628" s="785"/>
      <c r="AI628" s="60"/>
      <c r="AJ628" s="144" t="str">
        <f t="shared" si="72"/>
        <v>Riadok bude vidieť.</v>
      </c>
      <c r="AK628" s="145" t="s">
        <v>207</v>
      </c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65">
        <f t="shared" si="74"/>
        <v>1</v>
      </c>
      <c r="BF628" s="55">
        <f t="shared" si="75"/>
        <v>1</v>
      </c>
      <c r="BG628" s="51"/>
      <c r="BH628" s="51">
        <f t="shared" si="73"/>
        <v>1</v>
      </c>
      <c r="BI628" s="51">
        <f t="shared" si="76"/>
        <v>1</v>
      </c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108"/>
      <c r="BY628" s="108"/>
      <c r="BZ628" s="108"/>
      <c r="CA628" s="113">
        <f>SI!BY628</f>
        <v>197</v>
      </c>
      <c r="CB628" s="113"/>
      <c r="CC628" s="113"/>
      <c r="CD628" s="113"/>
      <c r="CE628" s="113"/>
      <c r="CF628" s="113"/>
      <c r="CG628" s="113"/>
      <c r="CH628" s="140">
        <f>SI!BZ628</f>
        <v>29</v>
      </c>
      <c r="CI628" s="108"/>
      <c r="CJ628" s="108"/>
      <c r="CK628" s="108"/>
      <c r="CL628" s="108"/>
      <c r="CM628" s="108"/>
      <c r="CN628" s="108"/>
      <c r="CO628" s="108"/>
      <c r="CP628" s="108"/>
      <c r="CQ628" s="108"/>
      <c r="CR628" s="108"/>
      <c r="CS628" s="108"/>
      <c r="CT628" s="108"/>
      <c r="CU628" s="108"/>
      <c r="CV628" s="108"/>
      <c r="CW628" s="108"/>
      <c r="CX628" s="108"/>
      <c r="CY628" s="108"/>
      <c r="CZ628" s="24"/>
      <c r="DA628" s="24"/>
      <c r="DB628" s="24"/>
      <c r="DC628" s="24"/>
      <c r="DD628" s="24"/>
      <c r="DE628" s="24"/>
      <c r="DF628" s="24"/>
      <c r="DG628" s="24"/>
      <c r="DH628" s="24"/>
      <c r="DI628" s="24"/>
      <c r="DJ628" s="24"/>
      <c r="DK628" s="24"/>
      <c r="DL628" s="24"/>
      <c r="DM628" s="24"/>
      <c r="DN628" s="24"/>
      <c r="DO628" s="24"/>
      <c r="DP628" s="24"/>
      <c r="DQ628" s="24"/>
      <c r="DR628" s="24"/>
      <c r="DS628" s="24"/>
      <c r="DT628" s="24"/>
      <c r="DU628" s="24"/>
      <c r="DV628" s="24"/>
      <c r="DW628" s="24"/>
      <c r="DX628" s="24"/>
      <c r="DY628" s="24"/>
      <c r="DZ628" s="24"/>
      <c r="EA628" s="24"/>
      <c r="EB628" s="24"/>
      <c r="EC628" s="24"/>
      <c r="ED628" s="24"/>
      <c r="EE628" s="24"/>
      <c r="EF628" s="24"/>
      <c r="EG628" s="24"/>
      <c r="EH628" s="24"/>
      <c r="EI628" s="24"/>
      <c r="EJ628" s="24"/>
      <c r="EK628" s="24"/>
      <c r="EL628" s="24"/>
      <c r="EM628" s="24"/>
      <c r="EN628" s="24"/>
      <c r="EO628" s="24"/>
      <c r="EP628" s="24"/>
      <c r="EQ628" s="24"/>
      <c r="ER628" s="24"/>
      <c r="ES628" s="24"/>
      <c r="ET628" s="24"/>
      <c r="EU628" s="24"/>
      <c r="EV628" s="24"/>
      <c r="EW628" s="24"/>
      <c r="EX628" s="24"/>
      <c r="EY628" s="24"/>
      <c r="EZ628" s="24"/>
      <c r="FA628" s="24"/>
      <c r="FB628" s="24"/>
      <c r="FC628" s="24"/>
      <c r="FD628" s="24"/>
      <c r="FE628" s="24"/>
      <c r="FF628" s="24"/>
      <c r="FG628" s="24"/>
      <c r="FH628" s="24"/>
      <c r="FI628" s="24"/>
      <c r="FJ628" s="24"/>
      <c r="FK628" s="24"/>
      <c r="FL628" s="24"/>
      <c r="FM628" s="24"/>
      <c r="FN628" s="24"/>
      <c r="FO628" s="24"/>
      <c r="FP628" s="24"/>
      <c r="FQ628" s="24"/>
      <c r="FR628" s="24"/>
      <c r="FS628" s="24"/>
      <c r="FT628" s="24"/>
      <c r="FU628" s="24"/>
      <c r="FV628" s="24"/>
      <c r="FW628" s="24"/>
      <c r="FX628" s="24"/>
      <c r="FY628" s="24"/>
      <c r="FZ628" s="24"/>
      <c r="GA628" s="24"/>
      <c r="GB628" s="24"/>
      <c r="GC628" s="24"/>
      <c r="GD628" s="24"/>
      <c r="GE628" s="24"/>
      <c r="GF628" s="24"/>
      <c r="GG628" s="24"/>
      <c r="GH628" s="24"/>
      <c r="GI628" s="24"/>
      <c r="GJ628" s="24"/>
      <c r="GK628" s="24"/>
      <c r="GL628" s="24"/>
      <c r="GM628" s="24"/>
      <c r="GN628" s="24"/>
      <c r="GO628" s="24"/>
      <c r="GP628" s="24"/>
      <c r="GQ628" s="24"/>
      <c r="GR628" s="24"/>
      <c r="GS628" s="24"/>
      <c r="GT628" s="24"/>
      <c r="GU628" s="24"/>
      <c r="GV628" s="24"/>
      <c r="GW628" s="24"/>
      <c r="GX628" s="24"/>
      <c r="GY628" s="24"/>
      <c r="GZ628" s="24"/>
      <c r="HA628" s="24"/>
      <c r="HB628" s="24"/>
      <c r="HC628" s="24"/>
      <c r="HD628" s="24"/>
      <c r="HE628" s="24"/>
      <c r="HF628" s="24"/>
      <c r="HG628" s="24"/>
      <c r="HH628" s="24"/>
      <c r="HI628" s="24"/>
      <c r="HJ628" s="24"/>
      <c r="HK628" s="24"/>
      <c r="HL628" s="24"/>
      <c r="HM628" s="24"/>
      <c r="HN628" s="24"/>
      <c r="HO628" s="24"/>
      <c r="HP628" s="24"/>
      <c r="HQ628" s="24"/>
      <c r="HR628" s="24"/>
      <c r="HS628" s="24"/>
      <c r="HT628" s="24"/>
      <c r="HU628" s="24"/>
      <c r="HV628" s="24"/>
      <c r="HW628" s="24"/>
      <c r="HX628" s="24"/>
      <c r="HY628" s="24"/>
      <c r="HZ628" s="24"/>
      <c r="IA628" s="24"/>
      <c r="IB628" s="24"/>
      <c r="IC628" s="24"/>
      <c r="ID628" s="24"/>
      <c r="IE628" s="24"/>
      <c r="IF628" s="24"/>
      <c r="IG628" s="24"/>
      <c r="IH628" s="24"/>
      <c r="II628" s="24"/>
      <c r="IJ628" s="24"/>
      <c r="IK628" s="24"/>
      <c r="IL628" s="24"/>
      <c r="IM628" s="24"/>
      <c r="IN628" s="24"/>
      <c r="IO628" s="24"/>
      <c r="IP628" s="24"/>
      <c r="IQ628" s="24"/>
      <c r="IR628" s="24"/>
      <c r="IS628" s="24"/>
    </row>
    <row r="629" spans="1:253" s="38" customFormat="1" x14ac:dyDescent="0.25">
      <c r="A629" s="33"/>
      <c r="B629" s="444" t="str">
        <f>+IF(LEN(SI!J10)=Poznamky_k_UZ!CH629,"Stav na začiatku BÚO","")</f>
        <v>Stav na začiatku BÚO</v>
      </c>
      <c r="C629" s="445"/>
      <c r="D629" s="445"/>
      <c r="E629" s="445"/>
      <c r="F629" s="445"/>
      <c r="G629" s="445"/>
      <c r="H629" s="445"/>
      <c r="I629" s="445"/>
      <c r="J629" s="446"/>
      <c r="K629" s="389"/>
      <c r="L629" s="393"/>
      <c r="M629" s="393"/>
      <c r="N629" s="431"/>
      <c r="O629" s="389">
        <v>465710</v>
      </c>
      <c r="P629" s="393"/>
      <c r="Q629" s="393"/>
      <c r="R629" s="431"/>
      <c r="S629" s="389"/>
      <c r="T629" s="393"/>
      <c r="U629" s="393"/>
      <c r="V629" s="431"/>
      <c r="W629" s="389">
        <v>2787</v>
      </c>
      <c r="X629" s="390"/>
      <c r="Y629" s="390"/>
      <c r="Z629" s="389"/>
      <c r="AA629" s="390"/>
      <c r="AB629" s="390"/>
      <c r="AC629" s="389"/>
      <c r="AD629" s="390"/>
      <c r="AE629" s="390"/>
      <c r="AF629" s="383">
        <f>+SUM(K629:AE629)</f>
        <v>468497</v>
      </c>
      <c r="AG629" s="385"/>
      <c r="AH629" s="403"/>
      <c r="AI629" s="60"/>
      <c r="AJ629" s="144" t="str">
        <f t="shared" si="72"/>
        <v>Riadok bude vidieť.</v>
      </c>
      <c r="AK629" s="145" t="s">
        <v>207</v>
      </c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65">
        <f t="shared" si="74"/>
        <v>1</v>
      </c>
      <c r="BF629" s="55">
        <f t="shared" si="75"/>
        <v>1</v>
      </c>
      <c r="BG629" s="51"/>
      <c r="BH629" s="51">
        <f t="shared" si="73"/>
        <v>1</v>
      </c>
      <c r="BI629" s="51">
        <f t="shared" si="76"/>
        <v>1</v>
      </c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108"/>
      <c r="BY629" s="108"/>
      <c r="BZ629" s="108"/>
      <c r="CA629" s="113">
        <f>SI!BY629</f>
        <v>260</v>
      </c>
      <c r="CB629" s="113"/>
      <c r="CC629" s="113"/>
      <c r="CD629" s="113"/>
      <c r="CE629" s="113"/>
      <c r="CF629" s="113"/>
      <c r="CG629" s="113"/>
      <c r="CH629" s="140">
        <f>SI!BZ629</f>
        <v>29</v>
      </c>
      <c r="CI629" s="108"/>
      <c r="CJ629" s="108"/>
      <c r="CK629" s="108"/>
      <c r="CL629" s="108"/>
      <c r="CM629" s="108"/>
      <c r="CN629" s="108"/>
      <c r="CO629" s="108"/>
      <c r="CP629" s="108"/>
      <c r="CQ629" s="108"/>
      <c r="CR629" s="108"/>
      <c r="CS629" s="108"/>
      <c r="CT629" s="108"/>
      <c r="CU629" s="108"/>
      <c r="CV629" s="108"/>
      <c r="CW629" s="108"/>
      <c r="CX629" s="108"/>
      <c r="CY629" s="108"/>
      <c r="CZ629" s="24"/>
      <c r="DA629" s="24"/>
      <c r="DB629" s="24"/>
      <c r="DC629" s="24"/>
      <c r="DD629" s="24"/>
      <c r="DE629" s="24"/>
      <c r="DF629" s="24"/>
      <c r="DG629" s="24"/>
      <c r="DH629" s="24"/>
      <c r="DI629" s="24"/>
      <c r="DJ629" s="24"/>
      <c r="DK629" s="24"/>
      <c r="DL629" s="24"/>
      <c r="DM629" s="24"/>
      <c r="DN629" s="24"/>
      <c r="DO629" s="24"/>
      <c r="DP629" s="24"/>
      <c r="DQ629" s="24"/>
      <c r="DR629" s="24"/>
      <c r="DS629" s="24"/>
      <c r="DT629" s="24"/>
      <c r="DU629" s="24"/>
      <c r="DV629" s="24"/>
      <c r="DW629" s="24"/>
      <c r="DX629" s="24"/>
      <c r="DY629" s="24"/>
      <c r="DZ629" s="24"/>
      <c r="EA629" s="24"/>
      <c r="EB629" s="24"/>
      <c r="EC629" s="24"/>
      <c r="ED629" s="24"/>
      <c r="EE629" s="24"/>
      <c r="EF629" s="24"/>
      <c r="EG629" s="24"/>
      <c r="EH629" s="24"/>
      <c r="EI629" s="24"/>
      <c r="EJ629" s="24"/>
      <c r="EK629" s="24"/>
      <c r="EL629" s="24"/>
      <c r="EM629" s="24"/>
      <c r="EN629" s="24"/>
      <c r="EO629" s="24"/>
      <c r="EP629" s="24"/>
      <c r="EQ629" s="24"/>
      <c r="ER629" s="24"/>
      <c r="ES629" s="24"/>
      <c r="ET629" s="24"/>
      <c r="EU629" s="24"/>
      <c r="EV629" s="24"/>
      <c r="EW629" s="24"/>
      <c r="EX629" s="24"/>
      <c r="EY629" s="24"/>
      <c r="EZ629" s="24"/>
      <c r="FA629" s="24"/>
      <c r="FB629" s="24"/>
      <c r="FC629" s="24"/>
      <c r="FD629" s="24"/>
      <c r="FE629" s="24"/>
      <c r="FF629" s="24"/>
      <c r="FG629" s="24"/>
      <c r="FH629" s="24"/>
      <c r="FI629" s="24"/>
      <c r="FJ629" s="24"/>
      <c r="FK629" s="24"/>
      <c r="FL629" s="24"/>
      <c r="FM629" s="24"/>
      <c r="FN629" s="24"/>
      <c r="FO629" s="24"/>
      <c r="FP629" s="24"/>
      <c r="FQ629" s="24"/>
      <c r="FR629" s="24"/>
      <c r="FS629" s="24"/>
      <c r="FT629" s="24"/>
      <c r="FU629" s="24"/>
      <c r="FV629" s="24"/>
      <c r="FW629" s="24"/>
      <c r="FX629" s="24"/>
      <c r="FY629" s="24"/>
      <c r="FZ629" s="24"/>
      <c r="GA629" s="24"/>
      <c r="GB629" s="24"/>
      <c r="GC629" s="24"/>
      <c r="GD629" s="24"/>
      <c r="GE629" s="24"/>
      <c r="GF629" s="24"/>
      <c r="GG629" s="24"/>
      <c r="GH629" s="24"/>
      <c r="GI629" s="24"/>
      <c r="GJ629" s="24"/>
      <c r="GK629" s="24"/>
      <c r="GL629" s="24"/>
      <c r="GM629" s="24"/>
      <c r="GN629" s="24"/>
      <c r="GO629" s="24"/>
      <c r="GP629" s="24"/>
      <c r="GQ629" s="24"/>
      <c r="GR629" s="24"/>
      <c r="GS629" s="24"/>
      <c r="GT629" s="24"/>
      <c r="GU629" s="24"/>
      <c r="GV629" s="24"/>
      <c r="GW629" s="24"/>
      <c r="GX629" s="24"/>
      <c r="GY629" s="24"/>
      <c r="GZ629" s="24"/>
      <c r="HA629" s="24"/>
      <c r="HB629" s="24"/>
      <c r="HC629" s="24"/>
      <c r="HD629" s="24"/>
      <c r="HE629" s="24"/>
      <c r="HF629" s="24"/>
      <c r="HG629" s="24"/>
      <c r="HH629" s="24"/>
      <c r="HI629" s="24"/>
      <c r="HJ629" s="24"/>
      <c r="HK629" s="24"/>
      <c r="HL629" s="24"/>
      <c r="HM629" s="24"/>
      <c r="HN629" s="24"/>
      <c r="HO629" s="24"/>
      <c r="HP629" s="24"/>
      <c r="HQ629" s="24"/>
      <c r="HR629" s="24"/>
      <c r="HS629" s="24"/>
      <c r="HT629" s="24"/>
      <c r="HU629" s="24"/>
      <c r="HV629" s="24"/>
      <c r="HW629" s="24"/>
      <c r="HX629" s="24"/>
      <c r="HY629" s="24"/>
      <c r="HZ629" s="24"/>
      <c r="IA629" s="24"/>
      <c r="IB629" s="24"/>
      <c r="IC629" s="24"/>
      <c r="ID629" s="24"/>
      <c r="IE629" s="24"/>
      <c r="IF629" s="24"/>
      <c r="IG629" s="24"/>
      <c r="IH629" s="24"/>
      <c r="II629" s="24"/>
      <c r="IJ629" s="24"/>
      <c r="IK629" s="24"/>
      <c r="IL629" s="24"/>
      <c r="IM629" s="24"/>
      <c r="IN629" s="24"/>
      <c r="IO629" s="24"/>
      <c r="IP629" s="24"/>
      <c r="IQ629" s="24"/>
      <c r="IR629" s="24"/>
      <c r="IS629" s="24"/>
    </row>
    <row r="630" spans="1:253" s="38" customFormat="1" x14ac:dyDescent="0.25">
      <c r="A630" s="33"/>
      <c r="B630" s="860" t="str">
        <f>+IF(LEN(SI!J10)=Poznamky_k_UZ!CH630,"Prírastky","")</f>
        <v>Prírastky</v>
      </c>
      <c r="C630" s="861"/>
      <c r="D630" s="861"/>
      <c r="E630" s="861"/>
      <c r="F630" s="861"/>
      <c r="G630" s="861"/>
      <c r="H630" s="861"/>
      <c r="I630" s="861"/>
      <c r="J630" s="862"/>
      <c r="K630" s="386"/>
      <c r="L630" s="387"/>
      <c r="M630" s="387"/>
      <c r="N630" s="438"/>
      <c r="O630" s="386">
        <v>293222</v>
      </c>
      <c r="P630" s="387"/>
      <c r="Q630" s="387"/>
      <c r="R630" s="438"/>
      <c r="S630" s="386"/>
      <c r="T630" s="387"/>
      <c r="U630" s="387"/>
      <c r="V630" s="438"/>
      <c r="W630" s="386">
        <v>0</v>
      </c>
      <c r="X630" s="388"/>
      <c r="Y630" s="388"/>
      <c r="Z630" s="386"/>
      <c r="AA630" s="388"/>
      <c r="AB630" s="388"/>
      <c r="AC630" s="386"/>
      <c r="AD630" s="388"/>
      <c r="AE630" s="388"/>
      <c r="AF630" s="407">
        <f>+SUM(K630:AE630)</f>
        <v>293222</v>
      </c>
      <c r="AG630" s="408"/>
      <c r="AH630" s="409"/>
      <c r="AI630" s="60"/>
      <c r="AJ630" s="144" t="str">
        <f t="shared" si="72"/>
        <v>Riadok bude vidieť.</v>
      </c>
      <c r="AK630" s="145" t="s">
        <v>207</v>
      </c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65">
        <f t="shared" si="74"/>
        <v>1</v>
      </c>
      <c r="BF630" s="55">
        <f t="shared" si="75"/>
        <v>1</v>
      </c>
      <c r="BG630" s="51"/>
      <c r="BH630" s="51">
        <f t="shared" si="73"/>
        <v>1</v>
      </c>
      <c r="BI630" s="51">
        <f t="shared" si="76"/>
        <v>1</v>
      </c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108"/>
      <c r="BY630" s="108"/>
      <c r="BZ630" s="108"/>
      <c r="CA630" s="113">
        <f>SI!BY630</f>
        <v>118</v>
      </c>
      <c r="CB630" s="113"/>
      <c r="CC630" s="113"/>
      <c r="CD630" s="113"/>
      <c r="CE630" s="113"/>
      <c r="CF630" s="113"/>
      <c r="CG630" s="113"/>
      <c r="CH630" s="140">
        <f>SI!BZ630</f>
        <v>29</v>
      </c>
      <c r="CI630" s="108"/>
      <c r="CJ630" s="108"/>
      <c r="CK630" s="108"/>
      <c r="CL630" s="108"/>
      <c r="CM630" s="108"/>
      <c r="CN630" s="108"/>
      <c r="CO630" s="108"/>
      <c r="CP630" s="108"/>
      <c r="CQ630" s="108"/>
      <c r="CR630" s="108"/>
      <c r="CS630" s="108"/>
      <c r="CT630" s="108"/>
      <c r="CU630" s="108"/>
      <c r="CV630" s="108"/>
      <c r="CW630" s="108"/>
      <c r="CX630" s="108"/>
      <c r="CY630" s="108"/>
      <c r="CZ630" s="24"/>
      <c r="DA630" s="24"/>
      <c r="DB630" s="24"/>
      <c r="DC630" s="24"/>
      <c r="DD630" s="24"/>
      <c r="DE630" s="24"/>
      <c r="DF630" s="24"/>
      <c r="DG630" s="24"/>
      <c r="DH630" s="24"/>
      <c r="DI630" s="24"/>
      <c r="DJ630" s="24"/>
      <c r="DK630" s="24"/>
      <c r="DL630" s="24"/>
      <c r="DM630" s="24"/>
      <c r="DN630" s="24"/>
      <c r="DO630" s="24"/>
      <c r="DP630" s="24"/>
      <c r="DQ630" s="24"/>
      <c r="DR630" s="24"/>
      <c r="DS630" s="24"/>
      <c r="DT630" s="24"/>
      <c r="DU630" s="24"/>
      <c r="DV630" s="24"/>
      <c r="DW630" s="24"/>
      <c r="DX630" s="24"/>
      <c r="DY630" s="24"/>
      <c r="DZ630" s="24"/>
      <c r="EA630" s="24"/>
      <c r="EB630" s="24"/>
      <c r="EC630" s="24"/>
      <c r="ED630" s="24"/>
      <c r="EE630" s="24"/>
      <c r="EF630" s="24"/>
      <c r="EG630" s="24"/>
      <c r="EH630" s="24"/>
      <c r="EI630" s="24"/>
      <c r="EJ630" s="24"/>
      <c r="EK630" s="24"/>
      <c r="EL630" s="24"/>
      <c r="EM630" s="24"/>
      <c r="EN630" s="24"/>
      <c r="EO630" s="24"/>
      <c r="EP630" s="24"/>
      <c r="EQ630" s="24"/>
      <c r="ER630" s="24"/>
      <c r="ES630" s="24"/>
      <c r="ET630" s="24"/>
      <c r="EU630" s="24"/>
      <c r="EV630" s="24"/>
      <c r="EW630" s="24"/>
      <c r="EX630" s="24"/>
      <c r="EY630" s="24"/>
      <c r="EZ630" s="24"/>
      <c r="FA630" s="24"/>
      <c r="FB630" s="24"/>
      <c r="FC630" s="24"/>
      <c r="FD630" s="24"/>
      <c r="FE630" s="24"/>
      <c r="FF630" s="24"/>
      <c r="FG630" s="24"/>
      <c r="FH630" s="24"/>
      <c r="FI630" s="24"/>
      <c r="FJ630" s="24"/>
      <c r="FK630" s="24"/>
      <c r="FL630" s="24"/>
      <c r="FM630" s="24"/>
      <c r="FN630" s="24"/>
      <c r="FO630" s="24"/>
      <c r="FP630" s="24"/>
      <c r="FQ630" s="24"/>
      <c r="FR630" s="24"/>
      <c r="FS630" s="24"/>
      <c r="FT630" s="24"/>
      <c r="FU630" s="24"/>
      <c r="FV630" s="24"/>
      <c r="FW630" s="24"/>
      <c r="FX630" s="24"/>
      <c r="FY630" s="24"/>
      <c r="FZ630" s="24"/>
      <c r="GA630" s="24"/>
      <c r="GB630" s="24"/>
      <c r="GC630" s="24"/>
      <c r="GD630" s="24"/>
      <c r="GE630" s="24"/>
      <c r="GF630" s="24"/>
      <c r="GG630" s="24"/>
      <c r="GH630" s="24"/>
      <c r="GI630" s="24"/>
      <c r="GJ630" s="24"/>
      <c r="GK630" s="24"/>
      <c r="GL630" s="24"/>
      <c r="GM630" s="24"/>
      <c r="GN630" s="24"/>
      <c r="GO630" s="24"/>
      <c r="GP630" s="24"/>
      <c r="GQ630" s="24"/>
      <c r="GR630" s="24"/>
      <c r="GS630" s="24"/>
      <c r="GT630" s="24"/>
      <c r="GU630" s="24"/>
      <c r="GV630" s="24"/>
      <c r="GW630" s="24"/>
      <c r="GX630" s="24"/>
      <c r="GY630" s="24"/>
      <c r="GZ630" s="24"/>
      <c r="HA630" s="24"/>
      <c r="HB630" s="24"/>
      <c r="HC630" s="24"/>
      <c r="HD630" s="24"/>
      <c r="HE630" s="24"/>
      <c r="HF630" s="24"/>
      <c r="HG630" s="24"/>
      <c r="HH630" s="24"/>
      <c r="HI630" s="24"/>
      <c r="HJ630" s="24"/>
      <c r="HK630" s="24"/>
      <c r="HL630" s="24"/>
      <c r="HM630" s="24"/>
      <c r="HN630" s="24"/>
      <c r="HO630" s="24"/>
      <c r="HP630" s="24"/>
      <c r="HQ630" s="24"/>
      <c r="HR630" s="24"/>
      <c r="HS630" s="24"/>
      <c r="HT630" s="24"/>
      <c r="HU630" s="24"/>
      <c r="HV630" s="24"/>
      <c r="HW630" s="24"/>
      <c r="HX630" s="24"/>
      <c r="HY630" s="24"/>
      <c r="HZ630" s="24"/>
      <c r="IA630" s="24"/>
      <c r="IB630" s="24"/>
      <c r="IC630" s="24"/>
      <c r="ID630" s="24"/>
      <c r="IE630" s="24"/>
      <c r="IF630" s="24"/>
      <c r="IG630" s="24"/>
      <c r="IH630" s="24"/>
      <c r="II630" s="24"/>
      <c r="IJ630" s="24"/>
      <c r="IK630" s="24"/>
      <c r="IL630" s="24"/>
      <c r="IM630" s="24"/>
      <c r="IN630" s="24"/>
      <c r="IO630" s="24"/>
      <c r="IP630" s="24"/>
      <c r="IQ630" s="24"/>
      <c r="IR630" s="24"/>
      <c r="IS630" s="24"/>
    </row>
    <row r="631" spans="1:253" s="38" customFormat="1" x14ac:dyDescent="0.25">
      <c r="A631" s="33"/>
      <c r="B631" s="869" t="str">
        <f>+IF(LEN(SI!J10)=Poznamky_k_UZ!CH631,"Úbytky","")</f>
        <v>Úbytky</v>
      </c>
      <c r="C631" s="870"/>
      <c r="D631" s="870"/>
      <c r="E631" s="870"/>
      <c r="F631" s="870"/>
      <c r="G631" s="870"/>
      <c r="H631" s="870"/>
      <c r="I631" s="870"/>
      <c r="J631" s="871"/>
      <c r="K631" s="439"/>
      <c r="L631" s="447"/>
      <c r="M631" s="447"/>
      <c r="N631" s="448"/>
      <c r="O631" s="439"/>
      <c r="P631" s="447"/>
      <c r="Q631" s="447"/>
      <c r="R631" s="448"/>
      <c r="S631" s="439"/>
      <c r="T631" s="447"/>
      <c r="U631" s="447"/>
      <c r="V631" s="448"/>
      <c r="W631" s="439"/>
      <c r="X631" s="440"/>
      <c r="Y631" s="440"/>
      <c r="Z631" s="439"/>
      <c r="AA631" s="440"/>
      <c r="AB631" s="440"/>
      <c r="AC631" s="439"/>
      <c r="AD631" s="440"/>
      <c r="AE631" s="440"/>
      <c r="AF631" s="449">
        <f>+SUM(K631:AE631)</f>
        <v>0</v>
      </c>
      <c r="AG631" s="450"/>
      <c r="AH631" s="451"/>
      <c r="AI631" s="60"/>
      <c r="AJ631" s="144" t="str">
        <f t="shared" si="72"/>
        <v>Riadok bude vidieť.</v>
      </c>
      <c r="AK631" s="145" t="s">
        <v>207</v>
      </c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65">
        <f t="shared" si="74"/>
        <v>1</v>
      </c>
      <c r="BF631" s="55">
        <f t="shared" si="75"/>
        <v>1</v>
      </c>
      <c r="BG631" s="51"/>
      <c r="BH631" s="51">
        <f t="shared" si="73"/>
        <v>1</v>
      </c>
      <c r="BI631" s="51">
        <f t="shared" si="76"/>
        <v>1</v>
      </c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108"/>
      <c r="BY631" s="108"/>
      <c r="BZ631" s="108"/>
      <c r="CA631" s="113">
        <f>SI!BY631</f>
        <v>160</v>
      </c>
      <c r="CB631" s="113"/>
      <c r="CC631" s="113"/>
      <c r="CD631" s="113"/>
      <c r="CE631" s="113"/>
      <c r="CF631" s="113"/>
      <c r="CG631" s="113"/>
      <c r="CH631" s="140">
        <f>SI!BZ631</f>
        <v>29</v>
      </c>
      <c r="CI631" s="108"/>
      <c r="CJ631" s="108"/>
      <c r="CK631" s="108"/>
      <c r="CL631" s="108"/>
      <c r="CM631" s="108"/>
      <c r="CN631" s="108"/>
      <c r="CO631" s="108"/>
      <c r="CP631" s="108"/>
      <c r="CQ631" s="108"/>
      <c r="CR631" s="108"/>
      <c r="CS631" s="108"/>
      <c r="CT631" s="108"/>
      <c r="CU631" s="108"/>
      <c r="CV631" s="108"/>
      <c r="CW631" s="108"/>
      <c r="CX631" s="108"/>
      <c r="CY631" s="108"/>
      <c r="CZ631" s="24"/>
      <c r="DA631" s="24"/>
      <c r="DB631" s="24"/>
      <c r="DC631" s="24"/>
      <c r="DD631" s="24"/>
      <c r="DE631" s="24"/>
      <c r="DF631" s="24"/>
      <c r="DG631" s="24"/>
      <c r="DH631" s="24"/>
      <c r="DI631" s="24"/>
      <c r="DJ631" s="24"/>
      <c r="DK631" s="24"/>
      <c r="DL631" s="24"/>
      <c r="DM631" s="24"/>
      <c r="DN631" s="24"/>
      <c r="DO631" s="24"/>
      <c r="DP631" s="24"/>
      <c r="DQ631" s="24"/>
      <c r="DR631" s="24"/>
      <c r="DS631" s="24"/>
      <c r="DT631" s="24"/>
      <c r="DU631" s="24"/>
      <c r="DV631" s="24"/>
      <c r="DW631" s="24"/>
      <c r="DX631" s="24"/>
      <c r="DY631" s="24"/>
      <c r="DZ631" s="24"/>
      <c r="EA631" s="24"/>
      <c r="EB631" s="24"/>
      <c r="EC631" s="24"/>
      <c r="ED631" s="24"/>
      <c r="EE631" s="24"/>
      <c r="EF631" s="24"/>
      <c r="EG631" s="24"/>
      <c r="EH631" s="24"/>
      <c r="EI631" s="24"/>
      <c r="EJ631" s="24"/>
      <c r="EK631" s="24"/>
      <c r="EL631" s="24"/>
      <c r="EM631" s="24"/>
      <c r="EN631" s="24"/>
      <c r="EO631" s="24"/>
      <c r="EP631" s="24"/>
      <c r="EQ631" s="24"/>
      <c r="ER631" s="24"/>
      <c r="ES631" s="24"/>
      <c r="ET631" s="24"/>
      <c r="EU631" s="24"/>
      <c r="EV631" s="24"/>
      <c r="EW631" s="24"/>
      <c r="EX631" s="24"/>
      <c r="EY631" s="24"/>
      <c r="EZ631" s="24"/>
      <c r="FA631" s="24"/>
      <c r="FB631" s="24"/>
      <c r="FC631" s="24"/>
      <c r="FD631" s="24"/>
      <c r="FE631" s="24"/>
      <c r="FF631" s="24"/>
      <c r="FG631" s="24"/>
      <c r="FH631" s="24"/>
      <c r="FI631" s="24"/>
      <c r="FJ631" s="24"/>
      <c r="FK631" s="24"/>
      <c r="FL631" s="24"/>
      <c r="FM631" s="24"/>
      <c r="FN631" s="24"/>
      <c r="FO631" s="24"/>
      <c r="FP631" s="24"/>
      <c r="FQ631" s="24"/>
      <c r="FR631" s="24"/>
      <c r="FS631" s="24"/>
      <c r="FT631" s="24"/>
      <c r="FU631" s="24"/>
      <c r="FV631" s="24"/>
      <c r="FW631" s="24"/>
      <c r="FX631" s="24"/>
      <c r="FY631" s="24"/>
      <c r="FZ631" s="24"/>
      <c r="GA631" s="24"/>
      <c r="GB631" s="24"/>
      <c r="GC631" s="24"/>
      <c r="GD631" s="24"/>
      <c r="GE631" s="24"/>
      <c r="GF631" s="24"/>
      <c r="GG631" s="24"/>
      <c r="GH631" s="24"/>
      <c r="GI631" s="24"/>
      <c r="GJ631" s="24"/>
      <c r="GK631" s="24"/>
      <c r="GL631" s="24"/>
      <c r="GM631" s="24"/>
      <c r="GN631" s="24"/>
      <c r="GO631" s="24"/>
      <c r="GP631" s="24"/>
      <c r="GQ631" s="24"/>
      <c r="GR631" s="24"/>
      <c r="GS631" s="24"/>
      <c r="GT631" s="24"/>
      <c r="GU631" s="24"/>
      <c r="GV631" s="24"/>
      <c r="GW631" s="24"/>
      <c r="GX631" s="24"/>
      <c r="GY631" s="24"/>
      <c r="GZ631" s="24"/>
      <c r="HA631" s="24"/>
      <c r="HB631" s="24"/>
      <c r="HC631" s="24"/>
      <c r="HD631" s="24"/>
      <c r="HE631" s="24"/>
      <c r="HF631" s="24"/>
      <c r="HG631" s="24"/>
      <c r="HH631" s="24"/>
      <c r="HI631" s="24"/>
      <c r="HJ631" s="24"/>
      <c r="HK631" s="24"/>
      <c r="HL631" s="24"/>
      <c r="HM631" s="24"/>
      <c r="HN631" s="24"/>
      <c r="HO631" s="24"/>
      <c r="HP631" s="24"/>
      <c r="HQ631" s="24"/>
      <c r="HR631" s="24"/>
      <c r="HS631" s="24"/>
      <c r="HT631" s="24"/>
      <c r="HU631" s="24"/>
      <c r="HV631" s="24"/>
      <c r="HW631" s="24"/>
      <c r="HX631" s="24"/>
      <c r="HY631" s="24"/>
      <c r="HZ631" s="24"/>
      <c r="IA631" s="24"/>
      <c r="IB631" s="24"/>
      <c r="IC631" s="24"/>
      <c r="ID631" s="24"/>
      <c r="IE631" s="24"/>
      <c r="IF631" s="24"/>
      <c r="IG631" s="24"/>
      <c r="IH631" s="24"/>
      <c r="II631" s="24"/>
      <c r="IJ631" s="24"/>
      <c r="IK631" s="24"/>
      <c r="IL631" s="24"/>
      <c r="IM631" s="24"/>
      <c r="IN631" s="24"/>
      <c r="IO631" s="24"/>
      <c r="IP631" s="24"/>
      <c r="IQ631" s="24"/>
      <c r="IR631" s="24"/>
      <c r="IS631" s="24"/>
    </row>
    <row r="632" spans="1:253" s="38" customFormat="1" x14ac:dyDescent="0.25">
      <c r="A632" s="33"/>
      <c r="B632" s="872" t="str">
        <f>+IF(LEN(SI!J10)=Poznamky_k_UZ!CH632,"Stav na konci BÚO","")</f>
        <v>Stav na konci BÚO</v>
      </c>
      <c r="C632" s="873"/>
      <c r="D632" s="873"/>
      <c r="E632" s="873"/>
      <c r="F632" s="873"/>
      <c r="G632" s="873"/>
      <c r="H632" s="873"/>
      <c r="I632" s="873"/>
      <c r="J632" s="874"/>
      <c r="K632" s="383">
        <f>+SUM(I629:K631)</f>
        <v>0</v>
      </c>
      <c r="L632" s="384"/>
      <c r="M632" s="384"/>
      <c r="N632" s="421"/>
      <c r="O632" s="383">
        <f>+SUM(M629:O631)</f>
        <v>758932</v>
      </c>
      <c r="P632" s="384"/>
      <c r="Q632" s="384"/>
      <c r="R632" s="421"/>
      <c r="S632" s="383">
        <f>+SUM(Q629:S631)</f>
        <v>0</v>
      </c>
      <c r="T632" s="384"/>
      <c r="U632" s="384"/>
      <c r="V632" s="421"/>
      <c r="W632" s="435">
        <f>+SUM(W629:Y631)</f>
        <v>2787</v>
      </c>
      <c r="X632" s="436"/>
      <c r="Y632" s="436"/>
      <c r="Z632" s="435">
        <f>+SUM(Z629:AB631)</f>
        <v>0</v>
      </c>
      <c r="AA632" s="436"/>
      <c r="AB632" s="436"/>
      <c r="AC632" s="435">
        <f>+SUM(AC629:AE631)</f>
        <v>0</v>
      </c>
      <c r="AD632" s="436"/>
      <c r="AE632" s="436"/>
      <c r="AF632" s="435">
        <f>+SUM(AF629:AH631)</f>
        <v>761719</v>
      </c>
      <c r="AG632" s="436"/>
      <c r="AH632" s="437"/>
      <c r="AI632" s="60"/>
      <c r="AJ632" s="144" t="str">
        <f t="shared" si="72"/>
        <v>Riadok bude vidieť.</v>
      </c>
      <c r="AK632" s="145" t="s">
        <v>207</v>
      </c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65">
        <f t="shared" si="74"/>
        <v>1</v>
      </c>
      <c r="BF632" s="55">
        <f t="shared" si="75"/>
        <v>1</v>
      </c>
      <c r="BG632" s="51"/>
      <c r="BH632" s="51">
        <f t="shared" si="73"/>
        <v>1</v>
      </c>
      <c r="BI632" s="51">
        <f t="shared" si="76"/>
        <v>1</v>
      </c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108"/>
      <c r="BY632" s="108"/>
      <c r="BZ632" s="108"/>
      <c r="CA632" s="113">
        <f>SI!BY632</f>
        <v>494</v>
      </c>
      <c r="CB632" s="113"/>
      <c r="CC632" s="113"/>
      <c r="CD632" s="113"/>
      <c r="CE632" s="113"/>
      <c r="CF632" s="113"/>
      <c r="CG632" s="113"/>
      <c r="CH632" s="140">
        <f>SI!BZ632</f>
        <v>29</v>
      </c>
      <c r="CI632" s="108"/>
      <c r="CJ632" s="108"/>
      <c r="CK632" s="108"/>
      <c r="CL632" s="108"/>
      <c r="CM632" s="108"/>
      <c r="CN632" s="108"/>
      <c r="CO632" s="108"/>
      <c r="CP632" s="108"/>
      <c r="CQ632" s="108"/>
      <c r="CR632" s="108"/>
      <c r="CS632" s="108"/>
      <c r="CT632" s="108"/>
      <c r="CU632" s="108"/>
      <c r="CV632" s="108"/>
      <c r="CW632" s="108"/>
      <c r="CX632" s="108"/>
      <c r="CY632" s="108"/>
      <c r="CZ632" s="24"/>
      <c r="DA632" s="24"/>
      <c r="DB632" s="24"/>
      <c r="DC632" s="24"/>
      <c r="DD632" s="24"/>
      <c r="DE632" s="24"/>
      <c r="DF632" s="24"/>
      <c r="DG632" s="24"/>
      <c r="DH632" s="24"/>
      <c r="DI632" s="24"/>
      <c r="DJ632" s="24"/>
      <c r="DK632" s="24"/>
      <c r="DL632" s="24"/>
      <c r="DM632" s="24"/>
      <c r="DN632" s="24"/>
      <c r="DO632" s="24"/>
      <c r="DP632" s="24"/>
      <c r="DQ632" s="24"/>
      <c r="DR632" s="24"/>
      <c r="DS632" s="24"/>
      <c r="DT632" s="24"/>
      <c r="DU632" s="24"/>
      <c r="DV632" s="24"/>
      <c r="DW632" s="24"/>
      <c r="DX632" s="24"/>
      <c r="DY632" s="24"/>
      <c r="DZ632" s="24"/>
      <c r="EA632" s="24"/>
      <c r="EB632" s="24"/>
      <c r="EC632" s="24"/>
      <c r="ED632" s="24"/>
      <c r="EE632" s="24"/>
      <c r="EF632" s="24"/>
      <c r="EG632" s="24"/>
      <c r="EH632" s="24"/>
      <c r="EI632" s="24"/>
      <c r="EJ632" s="24"/>
      <c r="EK632" s="24"/>
      <c r="EL632" s="24"/>
      <c r="EM632" s="24"/>
      <c r="EN632" s="24"/>
      <c r="EO632" s="24"/>
      <c r="EP632" s="24"/>
      <c r="EQ632" s="24"/>
      <c r="ER632" s="24"/>
      <c r="ES632" s="24"/>
      <c r="ET632" s="24"/>
      <c r="EU632" s="24"/>
      <c r="EV632" s="24"/>
      <c r="EW632" s="24"/>
      <c r="EX632" s="24"/>
      <c r="EY632" s="24"/>
      <c r="EZ632" s="24"/>
      <c r="FA632" s="24"/>
      <c r="FB632" s="24"/>
      <c r="FC632" s="24"/>
      <c r="FD632" s="24"/>
      <c r="FE632" s="24"/>
      <c r="FF632" s="24"/>
      <c r="FG632" s="24"/>
      <c r="FH632" s="24"/>
      <c r="FI632" s="24"/>
      <c r="FJ632" s="24"/>
      <c r="FK632" s="24"/>
      <c r="FL632" s="24"/>
      <c r="FM632" s="24"/>
      <c r="FN632" s="24"/>
      <c r="FO632" s="24"/>
      <c r="FP632" s="24"/>
      <c r="FQ632" s="24"/>
      <c r="FR632" s="24"/>
      <c r="FS632" s="24"/>
      <c r="FT632" s="24"/>
      <c r="FU632" s="24"/>
      <c r="FV632" s="24"/>
      <c r="FW632" s="24"/>
      <c r="FX632" s="24"/>
      <c r="FY632" s="24"/>
      <c r="FZ632" s="24"/>
      <c r="GA632" s="24"/>
      <c r="GB632" s="24"/>
      <c r="GC632" s="24"/>
      <c r="GD632" s="24"/>
      <c r="GE632" s="24"/>
      <c r="GF632" s="24"/>
      <c r="GG632" s="24"/>
      <c r="GH632" s="24"/>
      <c r="GI632" s="24"/>
      <c r="GJ632" s="24"/>
      <c r="GK632" s="24"/>
      <c r="GL632" s="24"/>
      <c r="GM632" s="24"/>
      <c r="GN632" s="24"/>
      <c r="GO632" s="24"/>
      <c r="GP632" s="24"/>
      <c r="GQ632" s="24"/>
      <c r="GR632" s="24"/>
      <c r="GS632" s="24"/>
      <c r="GT632" s="24"/>
      <c r="GU632" s="24"/>
      <c r="GV632" s="24"/>
      <c r="GW632" s="24"/>
      <c r="GX632" s="24"/>
      <c r="GY632" s="24"/>
      <c r="GZ632" s="24"/>
      <c r="HA632" s="24"/>
      <c r="HB632" s="24"/>
      <c r="HC632" s="24"/>
      <c r="HD632" s="24"/>
      <c r="HE632" s="24"/>
      <c r="HF632" s="24"/>
      <c r="HG632" s="24"/>
      <c r="HH632" s="24"/>
      <c r="HI632" s="24"/>
      <c r="HJ632" s="24"/>
      <c r="HK632" s="24"/>
      <c r="HL632" s="24"/>
      <c r="HM632" s="24"/>
      <c r="HN632" s="24"/>
      <c r="HO632" s="24"/>
      <c r="HP632" s="24"/>
      <c r="HQ632" s="24"/>
      <c r="HR632" s="24"/>
      <c r="HS632" s="24"/>
      <c r="HT632" s="24"/>
      <c r="HU632" s="24"/>
      <c r="HV632" s="24"/>
      <c r="HW632" s="24"/>
      <c r="HX632" s="24"/>
      <c r="HY632" s="24"/>
      <c r="HZ632" s="24"/>
      <c r="IA632" s="24"/>
      <c r="IB632" s="24"/>
      <c r="IC632" s="24"/>
      <c r="ID632" s="24"/>
      <c r="IE632" s="24"/>
      <c r="IF632" s="24"/>
      <c r="IG632" s="24"/>
      <c r="IH632" s="24"/>
      <c r="II632" s="24"/>
      <c r="IJ632" s="24"/>
      <c r="IK632" s="24"/>
      <c r="IL632" s="24"/>
      <c r="IM632" s="24"/>
      <c r="IN632" s="24"/>
      <c r="IO632" s="24"/>
      <c r="IP632" s="24"/>
      <c r="IQ632" s="24"/>
      <c r="IR632" s="24"/>
      <c r="IS632" s="24"/>
    </row>
    <row r="633" spans="1:253" s="38" customFormat="1" x14ac:dyDescent="0.25">
      <c r="A633" s="33"/>
      <c r="B633" s="783" t="str">
        <f>+IF(LEN(SI!J10)=Poznamky_k_UZ!CH633,"Opravné položky","")</f>
        <v>Opravné položky</v>
      </c>
      <c r="C633" s="784"/>
      <c r="D633" s="784"/>
      <c r="E633" s="784"/>
      <c r="F633" s="784"/>
      <c r="G633" s="784"/>
      <c r="H633" s="784"/>
      <c r="I633" s="784"/>
      <c r="J633" s="784"/>
      <c r="K633" s="784"/>
      <c r="L633" s="784"/>
      <c r="M633" s="784"/>
      <c r="N633" s="784"/>
      <c r="O633" s="784"/>
      <c r="P633" s="784"/>
      <c r="Q633" s="784"/>
      <c r="R633" s="784"/>
      <c r="S633" s="784"/>
      <c r="T633" s="784"/>
      <c r="U633" s="784"/>
      <c r="V633" s="784"/>
      <c r="W633" s="784"/>
      <c r="X633" s="784"/>
      <c r="Y633" s="784"/>
      <c r="Z633" s="784"/>
      <c r="AA633" s="784"/>
      <c r="AB633" s="784"/>
      <c r="AC633" s="784"/>
      <c r="AD633" s="784"/>
      <c r="AE633" s="784"/>
      <c r="AF633" s="784"/>
      <c r="AG633" s="784"/>
      <c r="AH633" s="785"/>
      <c r="AI633" s="60"/>
      <c r="AJ633" s="144" t="str">
        <f t="shared" si="72"/>
        <v>Riadok bude vidieť.</v>
      </c>
      <c r="AK633" s="145" t="s">
        <v>207</v>
      </c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65">
        <f t="shared" si="74"/>
        <v>1</v>
      </c>
      <c r="BF633" s="55">
        <f t="shared" si="75"/>
        <v>1</v>
      </c>
      <c r="BG633" s="51"/>
      <c r="BH633" s="51">
        <f t="shared" si="73"/>
        <v>1</v>
      </c>
      <c r="BI633" s="51">
        <f t="shared" si="76"/>
        <v>1</v>
      </c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108"/>
      <c r="BY633" s="108"/>
      <c r="BZ633" s="108"/>
      <c r="CA633" s="113">
        <f>SI!BY633</f>
        <v>151</v>
      </c>
      <c r="CB633" s="113"/>
      <c r="CC633" s="113"/>
      <c r="CD633" s="113"/>
      <c r="CE633" s="113"/>
      <c r="CF633" s="113"/>
      <c r="CG633" s="113"/>
      <c r="CH633" s="140">
        <f>SI!BZ633</f>
        <v>29</v>
      </c>
      <c r="CI633" s="108"/>
      <c r="CJ633" s="108"/>
      <c r="CK633" s="108"/>
      <c r="CL633" s="108"/>
      <c r="CM633" s="108"/>
      <c r="CN633" s="108"/>
      <c r="CO633" s="108"/>
      <c r="CP633" s="108"/>
      <c r="CQ633" s="108"/>
      <c r="CR633" s="108"/>
      <c r="CS633" s="108"/>
      <c r="CT633" s="108"/>
      <c r="CU633" s="108"/>
      <c r="CV633" s="108"/>
      <c r="CW633" s="108"/>
      <c r="CX633" s="108"/>
      <c r="CY633" s="108"/>
      <c r="CZ633" s="24"/>
      <c r="DA633" s="24"/>
      <c r="DB633" s="24"/>
      <c r="DC633" s="24"/>
      <c r="DD633" s="24"/>
      <c r="DE633" s="24"/>
      <c r="DF633" s="24"/>
      <c r="DG633" s="24"/>
      <c r="DH633" s="24"/>
      <c r="DI633" s="24"/>
      <c r="DJ633" s="24"/>
      <c r="DK633" s="24"/>
      <c r="DL633" s="24"/>
      <c r="DM633" s="24"/>
      <c r="DN633" s="24"/>
      <c r="DO633" s="24"/>
      <c r="DP633" s="24"/>
      <c r="DQ633" s="24"/>
      <c r="DR633" s="24"/>
      <c r="DS633" s="24"/>
      <c r="DT633" s="24"/>
      <c r="DU633" s="24"/>
      <c r="DV633" s="24"/>
      <c r="DW633" s="24"/>
      <c r="DX633" s="24"/>
      <c r="DY633" s="24"/>
      <c r="DZ633" s="24"/>
      <c r="EA633" s="24"/>
      <c r="EB633" s="24"/>
      <c r="EC633" s="24"/>
      <c r="ED633" s="24"/>
      <c r="EE633" s="24"/>
      <c r="EF633" s="24"/>
      <c r="EG633" s="24"/>
      <c r="EH633" s="24"/>
      <c r="EI633" s="24"/>
      <c r="EJ633" s="24"/>
      <c r="EK633" s="24"/>
      <c r="EL633" s="24"/>
      <c r="EM633" s="24"/>
      <c r="EN633" s="24"/>
      <c r="EO633" s="24"/>
      <c r="EP633" s="24"/>
      <c r="EQ633" s="24"/>
      <c r="ER633" s="24"/>
      <c r="ES633" s="24"/>
      <c r="ET633" s="24"/>
      <c r="EU633" s="24"/>
      <c r="EV633" s="24"/>
      <c r="EW633" s="24"/>
      <c r="EX633" s="24"/>
      <c r="EY633" s="24"/>
      <c r="EZ633" s="24"/>
      <c r="FA633" s="24"/>
      <c r="FB633" s="24"/>
      <c r="FC633" s="24"/>
      <c r="FD633" s="24"/>
      <c r="FE633" s="24"/>
      <c r="FF633" s="24"/>
      <c r="FG633" s="24"/>
      <c r="FH633" s="24"/>
      <c r="FI633" s="24"/>
      <c r="FJ633" s="24"/>
      <c r="FK633" s="24"/>
      <c r="FL633" s="24"/>
      <c r="FM633" s="24"/>
      <c r="FN633" s="24"/>
      <c r="FO633" s="24"/>
      <c r="FP633" s="24"/>
      <c r="FQ633" s="24"/>
      <c r="FR633" s="24"/>
      <c r="FS633" s="24"/>
      <c r="FT633" s="24"/>
      <c r="FU633" s="24"/>
      <c r="FV633" s="24"/>
      <c r="FW633" s="24"/>
      <c r="FX633" s="24"/>
      <c r="FY633" s="24"/>
      <c r="FZ633" s="24"/>
      <c r="GA633" s="24"/>
      <c r="GB633" s="24"/>
      <c r="GC633" s="24"/>
      <c r="GD633" s="24"/>
      <c r="GE633" s="24"/>
      <c r="GF633" s="24"/>
      <c r="GG633" s="24"/>
      <c r="GH633" s="24"/>
      <c r="GI633" s="24"/>
      <c r="GJ633" s="24"/>
      <c r="GK633" s="24"/>
      <c r="GL633" s="24"/>
      <c r="GM633" s="24"/>
      <c r="GN633" s="24"/>
      <c r="GO633" s="24"/>
      <c r="GP633" s="24"/>
      <c r="GQ633" s="24"/>
      <c r="GR633" s="24"/>
      <c r="GS633" s="24"/>
      <c r="GT633" s="24"/>
      <c r="GU633" s="24"/>
      <c r="GV633" s="24"/>
      <c r="GW633" s="24"/>
      <c r="GX633" s="24"/>
      <c r="GY633" s="24"/>
      <c r="GZ633" s="24"/>
      <c r="HA633" s="24"/>
      <c r="HB633" s="24"/>
      <c r="HC633" s="24"/>
      <c r="HD633" s="24"/>
      <c r="HE633" s="24"/>
      <c r="HF633" s="24"/>
      <c r="HG633" s="24"/>
      <c r="HH633" s="24"/>
      <c r="HI633" s="24"/>
      <c r="HJ633" s="24"/>
      <c r="HK633" s="24"/>
      <c r="HL633" s="24"/>
      <c r="HM633" s="24"/>
      <c r="HN633" s="24"/>
      <c r="HO633" s="24"/>
      <c r="HP633" s="24"/>
      <c r="HQ633" s="24"/>
      <c r="HR633" s="24"/>
      <c r="HS633" s="24"/>
      <c r="HT633" s="24"/>
      <c r="HU633" s="24"/>
      <c r="HV633" s="24"/>
      <c r="HW633" s="24"/>
      <c r="HX633" s="24"/>
      <c r="HY633" s="24"/>
      <c r="HZ633" s="24"/>
      <c r="IA633" s="24"/>
      <c r="IB633" s="24"/>
      <c r="IC633" s="24"/>
      <c r="ID633" s="24"/>
      <c r="IE633" s="24"/>
      <c r="IF633" s="24"/>
      <c r="IG633" s="24"/>
      <c r="IH633" s="24"/>
      <c r="II633" s="24"/>
      <c r="IJ633" s="24"/>
      <c r="IK633" s="24"/>
      <c r="IL633" s="24"/>
      <c r="IM633" s="24"/>
      <c r="IN633" s="24"/>
      <c r="IO633" s="24"/>
      <c r="IP633" s="24"/>
      <c r="IQ633" s="24"/>
      <c r="IR633" s="24"/>
      <c r="IS633" s="24"/>
    </row>
    <row r="634" spans="1:253" s="38" customFormat="1" x14ac:dyDescent="0.25">
      <c r="A634" s="33"/>
      <c r="B634" s="444" t="str">
        <f>+IF(LEN(SI!J10)=Poznamky_k_UZ!CH634,"Stav na začiatku BÚO","")</f>
        <v>Stav na začiatku BÚO</v>
      </c>
      <c r="C634" s="445"/>
      <c r="D634" s="445"/>
      <c r="E634" s="445"/>
      <c r="F634" s="445"/>
      <c r="G634" s="445"/>
      <c r="H634" s="445"/>
      <c r="I634" s="445"/>
      <c r="J634" s="446"/>
      <c r="K634" s="389"/>
      <c r="L634" s="393"/>
      <c r="M634" s="393"/>
      <c r="N634" s="431"/>
      <c r="O634" s="389"/>
      <c r="P634" s="393"/>
      <c r="Q634" s="393"/>
      <c r="R634" s="431"/>
      <c r="S634" s="389"/>
      <c r="T634" s="393"/>
      <c r="U634" s="393"/>
      <c r="V634" s="431"/>
      <c r="W634" s="389"/>
      <c r="X634" s="390"/>
      <c r="Y634" s="390"/>
      <c r="Z634" s="389"/>
      <c r="AA634" s="390"/>
      <c r="AB634" s="390"/>
      <c r="AC634" s="389"/>
      <c r="AD634" s="390"/>
      <c r="AE634" s="390"/>
      <c r="AF634" s="383">
        <f>+SUM(K634:AE634)</f>
        <v>0</v>
      </c>
      <c r="AG634" s="385"/>
      <c r="AH634" s="403"/>
      <c r="AI634" s="60"/>
      <c r="AJ634" s="144" t="str">
        <f t="shared" si="72"/>
        <v>Riadok bude vidieť.</v>
      </c>
      <c r="AK634" s="145" t="s">
        <v>207</v>
      </c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65">
        <f t="shared" si="74"/>
        <v>1</v>
      </c>
      <c r="BF634" s="55">
        <f t="shared" si="75"/>
        <v>1</v>
      </c>
      <c r="BG634" s="51"/>
      <c r="BH634" s="51">
        <f t="shared" si="73"/>
        <v>1</v>
      </c>
      <c r="BI634" s="51">
        <f t="shared" si="76"/>
        <v>1</v>
      </c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108"/>
      <c r="BY634" s="108"/>
      <c r="BZ634" s="108"/>
      <c r="CA634" s="113">
        <f>SI!BY634</f>
        <v>508</v>
      </c>
      <c r="CB634" s="113"/>
      <c r="CC634" s="113"/>
      <c r="CD634" s="113"/>
      <c r="CE634" s="113"/>
      <c r="CF634" s="113"/>
      <c r="CG634" s="113"/>
      <c r="CH634" s="140">
        <f>SI!BZ634</f>
        <v>29</v>
      </c>
      <c r="CI634" s="108"/>
      <c r="CJ634" s="108"/>
      <c r="CK634" s="108"/>
      <c r="CL634" s="108"/>
      <c r="CM634" s="108"/>
      <c r="CN634" s="108"/>
      <c r="CO634" s="108"/>
      <c r="CP634" s="108"/>
      <c r="CQ634" s="108"/>
      <c r="CR634" s="108"/>
      <c r="CS634" s="108"/>
      <c r="CT634" s="108"/>
      <c r="CU634" s="108"/>
      <c r="CV634" s="108"/>
      <c r="CW634" s="108"/>
      <c r="CX634" s="108"/>
      <c r="CY634" s="108"/>
      <c r="CZ634" s="24"/>
      <c r="DA634" s="24"/>
      <c r="DB634" s="24"/>
      <c r="DC634" s="24"/>
      <c r="DD634" s="24"/>
      <c r="DE634" s="24"/>
      <c r="DF634" s="24"/>
      <c r="DG634" s="24"/>
      <c r="DH634" s="24"/>
      <c r="DI634" s="24"/>
      <c r="DJ634" s="24"/>
      <c r="DK634" s="24"/>
      <c r="DL634" s="24"/>
      <c r="DM634" s="24"/>
      <c r="DN634" s="24"/>
      <c r="DO634" s="24"/>
      <c r="DP634" s="24"/>
      <c r="DQ634" s="24"/>
      <c r="DR634" s="24"/>
      <c r="DS634" s="24"/>
      <c r="DT634" s="24"/>
      <c r="DU634" s="24"/>
      <c r="DV634" s="24"/>
      <c r="DW634" s="24"/>
      <c r="DX634" s="24"/>
      <c r="DY634" s="24"/>
      <c r="DZ634" s="24"/>
      <c r="EA634" s="24"/>
      <c r="EB634" s="24"/>
      <c r="EC634" s="24"/>
      <c r="ED634" s="24"/>
      <c r="EE634" s="24"/>
      <c r="EF634" s="24"/>
      <c r="EG634" s="24"/>
      <c r="EH634" s="24"/>
      <c r="EI634" s="24"/>
      <c r="EJ634" s="24"/>
      <c r="EK634" s="24"/>
      <c r="EL634" s="24"/>
      <c r="EM634" s="24"/>
      <c r="EN634" s="24"/>
      <c r="EO634" s="24"/>
      <c r="EP634" s="24"/>
      <c r="EQ634" s="24"/>
      <c r="ER634" s="24"/>
      <c r="ES634" s="24"/>
      <c r="ET634" s="24"/>
      <c r="EU634" s="24"/>
      <c r="EV634" s="24"/>
      <c r="EW634" s="24"/>
      <c r="EX634" s="24"/>
      <c r="EY634" s="24"/>
      <c r="EZ634" s="24"/>
      <c r="FA634" s="24"/>
      <c r="FB634" s="24"/>
      <c r="FC634" s="24"/>
      <c r="FD634" s="24"/>
      <c r="FE634" s="24"/>
      <c r="FF634" s="24"/>
      <c r="FG634" s="24"/>
      <c r="FH634" s="24"/>
      <c r="FI634" s="24"/>
      <c r="FJ634" s="24"/>
      <c r="FK634" s="24"/>
      <c r="FL634" s="24"/>
      <c r="FM634" s="24"/>
      <c r="FN634" s="24"/>
      <c r="FO634" s="24"/>
      <c r="FP634" s="24"/>
      <c r="FQ634" s="24"/>
      <c r="FR634" s="24"/>
      <c r="FS634" s="24"/>
      <c r="FT634" s="24"/>
      <c r="FU634" s="24"/>
      <c r="FV634" s="24"/>
      <c r="FW634" s="24"/>
      <c r="FX634" s="24"/>
      <c r="FY634" s="24"/>
      <c r="FZ634" s="24"/>
      <c r="GA634" s="24"/>
      <c r="GB634" s="24"/>
      <c r="GC634" s="24"/>
      <c r="GD634" s="24"/>
      <c r="GE634" s="24"/>
      <c r="GF634" s="24"/>
      <c r="GG634" s="24"/>
      <c r="GH634" s="24"/>
      <c r="GI634" s="24"/>
      <c r="GJ634" s="24"/>
      <c r="GK634" s="24"/>
      <c r="GL634" s="24"/>
      <c r="GM634" s="24"/>
      <c r="GN634" s="24"/>
      <c r="GO634" s="24"/>
      <c r="GP634" s="24"/>
      <c r="GQ634" s="24"/>
      <c r="GR634" s="24"/>
      <c r="GS634" s="24"/>
      <c r="GT634" s="24"/>
      <c r="GU634" s="24"/>
      <c r="GV634" s="24"/>
      <c r="GW634" s="24"/>
      <c r="GX634" s="24"/>
      <c r="GY634" s="24"/>
      <c r="GZ634" s="24"/>
      <c r="HA634" s="24"/>
      <c r="HB634" s="24"/>
      <c r="HC634" s="24"/>
      <c r="HD634" s="24"/>
      <c r="HE634" s="24"/>
      <c r="HF634" s="24"/>
      <c r="HG634" s="24"/>
      <c r="HH634" s="24"/>
      <c r="HI634" s="24"/>
      <c r="HJ634" s="24"/>
      <c r="HK634" s="24"/>
      <c r="HL634" s="24"/>
      <c r="HM634" s="24"/>
      <c r="HN634" s="24"/>
      <c r="HO634" s="24"/>
      <c r="HP634" s="24"/>
      <c r="HQ634" s="24"/>
      <c r="HR634" s="24"/>
      <c r="HS634" s="24"/>
      <c r="HT634" s="24"/>
      <c r="HU634" s="24"/>
      <c r="HV634" s="24"/>
      <c r="HW634" s="24"/>
      <c r="HX634" s="24"/>
      <c r="HY634" s="24"/>
      <c r="HZ634" s="24"/>
      <c r="IA634" s="24"/>
      <c r="IB634" s="24"/>
      <c r="IC634" s="24"/>
      <c r="ID634" s="24"/>
      <c r="IE634" s="24"/>
      <c r="IF634" s="24"/>
      <c r="IG634" s="24"/>
      <c r="IH634" s="24"/>
      <c r="II634" s="24"/>
      <c r="IJ634" s="24"/>
      <c r="IK634" s="24"/>
      <c r="IL634" s="24"/>
      <c r="IM634" s="24"/>
      <c r="IN634" s="24"/>
      <c r="IO634" s="24"/>
      <c r="IP634" s="24"/>
      <c r="IQ634" s="24"/>
      <c r="IR634" s="24"/>
      <c r="IS634" s="24"/>
    </row>
    <row r="635" spans="1:253" s="38" customFormat="1" x14ac:dyDescent="0.25">
      <c r="A635" s="33"/>
      <c r="B635" s="860" t="str">
        <f>+IF(LEN(SI!J10)=Poznamky_k_UZ!CH635,"Prírastky","")</f>
        <v>Prírastky</v>
      </c>
      <c r="C635" s="861"/>
      <c r="D635" s="861"/>
      <c r="E635" s="861"/>
      <c r="F635" s="861"/>
      <c r="G635" s="861"/>
      <c r="H635" s="861"/>
      <c r="I635" s="861"/>
      <c r="J635" s="862"/>
      <c r="K635" s="386"/>
      <c r="L635" s="387"/>
      <c r="M635" s="387"/>
      <c r="N635" s="438"/>
      <c r="O635" s="386"/>
      <c r="P635" s="387"/>
      <c r="Q635" s="387"/>
      <c r="R635" s="438"/>
      <c r="S635" s="386"/>
      <c r="T635" s="387"/>
      <c r="U635" s="387"/>
      <c r="V635" s="438"/>
      <c r="W635" s="386"/>
      <c r="X635" s="388"/>
      <c r="Y635" s="388"/>
      <c r="Z635" s="386"/>
      <c r="AA635" s="388"/>
      <c r="AB635" s="388"/>
      <c r="AC635" s="386"/>
      <c r="AD635" s="388"/>
      <c r="AE635" s="388"/>
      <c r="AF635" s="407">
        <f>+SUM(K635:AE635)</f>
        <v>0</v>
      </c>
      <c r="AG635" s="408"/>
      <c r="AH635" s="409"/>
      <c r="AI635" s="60"/>
      <c r="AJ635" s="144" t="str">
        <f t="shared" si="72"/>
        <v>Riadok bude vidieť.</v>
      </c>
      <c r="AK635" s="145" t="s">
        <v>207</v>
      </c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65">
        <f t="shared" ref="BE635:BE644" si="77">+IF($H$569="neeviduje",0,1)</f>
        <v>1</v>
      </c>
      <c r="BF635" s="55">
        <f t="shared" si="75"/>
        <v>1</v>
      </c>
      <c r="BG635" s="51"/>
      <c r="BH635" s="51">
        <f t="shared" si="73"/>
        <v>1</v>
      </c>
      <c r="BI635" s="51">
        <f t="shared" si="76"/>
        <v>1</v>
      </c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108"/>
      <c r="BY635" s="108"/>
      <c r="BZ635" s="108"/>
      <c r="CA635" s="113">
        <f>SI!BY635</f>
        <v>175</v>
      </c>
      <c r="CB635" s="113"/>
      <c r="CC635" s="113"/>
      <c r="CD635" s="113"/>
      <c r="CE635" s="113"/>
      <c r="CF635" s="113"/>
      <c r="CG635" s="113"/>
      <c r="CH635" s="140">
        <f>SI!BZ635</f>
        <v>29</v>
      </c>
      <c r="CI635" s="108"/>
      <c r="CJ635" s="108"/>
      <c r="CK635" s="108"/>
      <c r="CL635" s="108"/>
      <c r="CM635" s="108"/>
      <c r="CN635" s="108"/>
      <c r="CO635" s="108"/>
      <c r="CP635" s="108"/>
      <c r="CQ635" s="108"/>
      <c r="CR635" s="108"/>
      <c r="CS635" s="108"/>
      <c r="CT635" s="108"/>
      <c r="CU635" s="108"/>
      <c r="CV635" s="108"/>
      <c r="CW635" s="108"/>
      <c r="CX635" s="108"/>
      <c r="CY635" s="108"/>
      <c r="CZ635" s="24"/>
      <c r="DA635" s="24"/>
      <c r="DB635" s="24"/>
      <c r="DC635" s="24"/>
      <c r="DD635" s="24"/>
      <c r="DE635" s="24"/>
      <c r="DF635" s="24"/>
      <c r="DG635" s="24"/>
      <c r="DH635" s="24"/>
      <c r="DI635" s="24"/>
      <c r="DJ635" s="24"/>
      <c r="DK635" s="24"/>
      <c r="DL635" s="24"/>
      <c r="DM635" s="24"/>
      <c r="DN635" s="24"/>
      <c r="DO635" s="24"/>
      <c r="DP635" s="24"/>
      <c r="DQ635" s="24"/>
      <c r="DR635" s="24"/>
      <c r="DS635" s="24"/>
      <c r="DT635" s="24"/>
      <c r="DU635" s="24"/>
      <c r="DV635" s="24"/>
      <c r="DW635" s="24"/>
      <c r="DX635" s="24"/>
      <c r="DY635" s="24"/>
      <c r="DZ635" s="24"/>
      <c r="EA635" s="24"/>
      <c r="EB635" s="24"/>
      <c r="EC635" s="24"/>
      <c r="ED635" s="24"/>
      <c r="EE635" s="24"/>
      <c r="EF635" s="24"/>
      <c r="EG635" s="24"/>
      <c r="EH635" s="24"/>
      <c r="EI635" s="24"/>
      <c r="EJ635" s="24"/>
      <c r="EK635" s="24"/>
      <c r="EL635" s="24"/>
      <c r="EM635" s="24"/>
      <c r="EN635" s="24"/>
      <c r="EO635" s="24"/>
      <c r="EP635" s="24"/>
      <c r="EQ635" s="24"/>
      <c r="ER635" s="24"/>
      <c r="ES635" s="24"/>
      <c r="ET635" s="24"/>
      <c r="EU635" s="24"/>
      <c r="EV635" s="24"/>
      <c r="EW635" s="24"/>
      <c r="EX635" s="24"/>
      <c r="EY635" s="24"/>
      <c r="EZ635" s="24"/>
      <c r="FA635" s="24"/>
      <c r="FB635" s="24"/>
      <c r="FC635" s="24"/>
      <c r="FD635" s="24"/>
      <c r="FE635" s="24"/>
      <c r="FF635" s="24"/>
      <c r="FG635" s="24"/>
      <c r="FH635" s="24"/>
      <c r="FI635" s="24"/>
      <c r="FJ635" s="24"/>
      <c r="FK635" s="24"/>
      <c r="FL635" s="24"/>
      <c r="FM635" s="24"/>
      <c r="FN635" s="24"/>
      <c r="FO635" s="24"/>
      <c r="FP635" s="24"/>
      <c r="FQ635" s="24"/>
      <c r="FR635" s="24"/>
      <c r="FS635" s="24"/>
      <c r="FT635" s="24"/>
      <c r="FU635" s="24"/>
      <c r="FV635" s="24"/>
      <c r="FW635" s="24"/>
      <c r="FX635" s="24"/>
      <c r="FY635" s="24"/>
      <c r="FZ635" s="24"/>
      <c r="GA635" s="24"/>
      <c r="GB635" s="24"/>
      <c r="GC635" s="24"/>
      <c r="GD635" s="24"/>
      <c r="GE635" s="24"/>
      <c r="GF635" s="24"/>
      <c r="GG635" s="24"/>
      <c r="GH635" s="24"/>
      <c r="GI635" s="24"/>
      <c r="GJ635" s="24"/>
      <c r="GK635" s="24"/>
      <c r="GL635" s="24"/>
      <c r="GM635" s="24"/>
      <c r="GN635" s="24"/>
      <c r="GO635" s="24"/>
      <c r="GP635" s="24"/>
      <c r="GQ635" s="24"/>
      <c r="GR635" s="24"/>
      <c r="GS635" s="24"/>
      <c r="GT635" s="24"/>
      <c r="GU635" s="24"/>
      <c r="GV635" s="24"/>
      <c r="GW635" s="24"/>
      <c r="GX635" s="24"/>
      <c r="GY635" s="24"/>
      <c r="GZ635" s="24"/>
      <c r="HA635" s="24"/>
      <c r="HB635" s="24"/>
      <c r="HC635" s="24"/>
      <c r="HD635" s="24"/>
      <c r="HE635" s="24"/>
      <c r="HF635" s="24"/>
      <c r="HG635" s="24"/>
      <c r="HH635" s="24"/>
      <c r="HI635" s="24"/>
      <c r="HJ635" s="24"/>
      <c r="HK635" s="24"/>
      <c r="HL635" s="24"/>
      <c r="HM635" s="24"/>
      <c r="HN635" s="24"/>
      <c r="HO635" s="24"/>
      <c r="HP635" s="24"/>
      <c r="HQ635" s="24"/>
      <c r="HR635" s="24"/>
      <c r="HS635" s="24"/>
      <c r="HT635" s="24"/>
      <c r="HU635" s="24"/>
      <c r="HV635" s="24"/>
      <c r="HW635" s="24"/>
      <c r="HX635" s="24"/>
      <c r="HY635" s="24"/>
      <c r="HZ635" s="24"/>
      <c r="IA635" s="24"/>
      <c r="IB635" s="24"/>
      <c r="IC635" s="24"/>
      <c r="ID635" s="24"/>
      <c r="IE635" s="24"/>
      <c r="IF635" s="24"/>
      <c r="IG635" s="24"/>
      <c r="IH635" s="24"/>
      <c r="II635" s="24"/>
      <c r="IJ635" s="24"/>
      <c r="IK635" s="24"/>
      <c r="IL635" s="24"/>
      <c r="IM635" s="24"/>
      <c r="IN635" s="24"/>
      <c r="IO635" s="24"/>
      <c r="IP635" s="24"/>
      <c r="IQ635" s="24"/>
      <c r="IR635" s="24"/>
      <c r="IS635" s="24"/>
    </row>
    <row r="636" spans="1:253" s="38" customFormat="1" x14ac:dyDescent="0.25">
      <c r="A636" s="33"/>
      <c r="B636" s="869" t="str">
        <f>+IF(LEN(SI!J10)=Poznamky_k_UZ!CH636,"Úbytky","")</f>
        <v>Úbytky</v>
      </c>
      <c r="C636" s="870"/>
      <c r="D636" s="870"/>
      <c r="E636" s="870"/>
      <c r="F636" s="870"/>
      <c r="G636" s="870"/>
      <c r="H636" s="870"/>
      <c r="I636" s="870"/>
      <c r="J636" s="871"/>
      <c r="K636" s="439"/>
      <c r="L636" s="447"/>
      <c r="M636" s="447"/>
      <c r="N636" s="448"/>
      <c r="O636" s="439"/>
      <c r="P636" s="447"/>
      <c r="Q636" s="447"/>
      <c r="R636" s="448"/>
      <c r="S636" s="439"/>
      <c r="T636" s="447"/>
      <c r="U636" s="447"/>
      <c r="V636" s="448"/>
      <c r="W636" s="439"/>
      <c r="X636" s="440"/>
      <c r="Y636" s="440"/>
      <c r="Z636" s="439"/>
      <c r="AA636" s="440"/>
      <c r="AB636" s="440"/>
      <c r="AC636" s="439"/>
      <c r="AD636" s="440"/>
      <c r="AE636" s="440"/>
      <c r="AF636" s="449">
        <f>+SUM(K636:AE636)</f>
        <v>0</v>
      </c>
      <c r="AG636" s="450"/>
      <c r="AH636" s="451"/>
      <c r="AI636" s="60"/>
      <c r="AJ636" s="144" t="str">
        <f t="shared" si="72"/>
        <v>Riadok bude vidieť.</v>
      </c>
      <c r="AK636" s="145" t="s">
        <v>207</v>
      </c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65">
        <f t="shared" si="77"/>
        <v>1</v>
      </c>
      <c r="BF636" s="55">
        <f t="shared" si="75"/>
        <v>1</v>
      </c>
      <c r="BG636" s="51"/>
      <c r="BH636" s="51">
        <f t="shared" si="73"/>
        <v>1</v>
      </c>
      <c r="BI636" s="51">
        <f t="shared" si="76"/>
        <v>1</v>
      </c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108"/>
      <c r="BY636" s="108"/>
      <c r="BZ636" s="108"/>
      <c r="CA636" s="113">
        <f>SI!BY636</f>
        <v>834</v>
      </c>
      <c r="CB636" s="113"/>
      <c r="CC636" s="113"/>
      <c r="CD636" s="113"/>
      <c r="CE636" s="113"/>
      <c r="CF636" s="113"/>
      <c r="CG636" s="113"/>
      <c r="CH636" s="140">
        <f>SI!BZ636</f>
        <v>29</v>
      </c>
      <c r="CI636" s="108"/>
      <c r="CJ636" s="108"/>
      <c r="CK636" s="108"/>
      <c r="CL636" s="108"/>
      <c r="CM636" s="108"/>
      <c r="CN636" s="108"/>
      <c r="CO636" s="108"/>
      <c r="CP636" s="108"/>
      <c r="CQ636" s="108"/>
      <c r="CR636" s="108"/>
      <c r="CS636" s="108"/>
      <c r="CT636" s="108"/>
      <c r="CU636" s="108"/>
      <c r="CV636" s="108"/>
      <c r="CW636" s="108"/>
      <c r="CX636" s="108"/>
      <c r="CY636" s="108"/>
      <c r="CZ636" s="24"/>
      <c r="DA636" s="24"/>
      <c r="DB636" s="24"/>
      <c r="DC636" s="24"/>
      <c r="DD636" s="24"/>
      <c r="DE636" s="24"/>
      <c r="DF636" s="24"/>
      <c r="DG636" s="24"/>
      <c r="DH636" s="24"/>
      <c r="DI636" s="24"/>
      <c r="DJ636" s="24"/>
      <c r="DK636" s="24"/>
      <c r="DL636" s="24"/>
      <c r="DM636" s="24"/>
      <c r="DN636" s="24"/>
      <c r="DO636" s="24"/>
      <c r="DP636" s="24"/>
      <c r="DQ636" s="24"/>
      <c r="DR636" s="24"/>
      <c r="DS636" s="24"/>
      <c r="DT636" s="24"/>
      <c r="DU636" s="24"/>
      <c r="DV636" s="24"/>
      <c r="DW636" s="24"/>
      <c r="DX636" s="24"/>
      <c r="DY636" s="24"/>
      <c r="DZ636" s="24"/>
      <c r="EA636" s="24"/>
      <c r="EB636" s="24"/>
      <c r="EC636" s="24"/>
      <c r="ED636" s="24"/>
      <c r="EE636" s="24"/>
      <c r="EF636" s="24"/>
      <c r="EG636" s="24"/>
      <c r="EH636" s="24"/>
      <c r="EI636" s="24"/>
      <c r="EJ636" s="24"/>
      <c r="EK636" s="24"/>
      <c r="EL636" s="24"/>
      <c r="EM636" s="24"/>
      <c r="EN636" s="24"/>
      <c r="EO636" s="24"/>
      <c r="EP636" s="24"/>
      <c r="EQ636" s="24"/>
      <c r="ER636" s="24"/>
      <c r="ES636" s="24"/>
      <c r="ET636" s="24"/>
      <c r="EU636" s="24"/>
      <c r="EV636" s="24"/>
      <c r="EW636" s="24"/>
      <c r="EX636" s="24"/>
      <c r="EY636" s="24"/>
      <c r="EZ636" s="24"/>
      <c r="FA636" s="24"/>
      <c r="FB636" s="24"/>
      <c r="FC636" s="24"/>
      <c r="FD636" s="24"/>
      <c r="FE636" s="24"/>
      <c r="FF636" s="24"/>
      <c r="FG636" s="24"/>
      <c r="FH636" s="24"/>
      <c r="FI636" s="24"/>
      <c r="FJ636" s="24"/>
      <c r="FK636" s="24"/>
      <c r="FL636" s="24"/>
      <c r="FM636" s="24"/>
      <c r="FN636" s="24"/>
      <c r="FO636" s="24"/>
      <c r="FP636" s="24"/>
      <c r="FQ636" s="24"/>
      <c r="FR636" s="24"/>
      <c r="FS636" s="24"/>
      <c r="FT636" s="24"/>
      <c r="FU636" s="24"/>
      <c r="FV636" s="24"/>
      <c r="FW636" s="24"/>
      <c r="FX636" s="24"/>
      <c r="FY636" s="24"/>
      <c r="FZ636" s="24"/>
      <c r="GA636" s="24"/>
      <c r="GB636" s="24"/>
      <c r="GC636" s="24"/>
      <c r="GD636" s="24"/>
      <c r="GE636" s="24"/>
      <c r="GF636" s="24"/>
      <c r="GG636" s="24"/>
      <c r="GH636" s="24"/>
      <c r="GI636" s="24"/>
      <c r="GJ636" s="24"/>
      <c r="GK636" s="24"/>
      <c r="GL636" s="24"/>
      <c r="GM636" s="24"/>
      <c r="GN636" s="24"/>
      <c r="GO636" s="24"/>
      <c r="GP636" s="24"/>
      <c r="GQ636" s="24"/>
      <c r="GR636" s="24"/>
      <c r="GS636" s="24"/>
      <c r="GT636" s="24"/>
      <c r="GU636" s="24"/>
      <c r="GV636" s="24"/>
      <c r="GW636" s="24"/>
      <c r="GX636" s="24"/>
      <c r="GY636" s="24"/>
      <c r="GZ636" s="24"/>
      <c r="HA636" s="24"/>
      <c r="HB636" s="24"/>
      <c r="HC636" s="24"/>
      <c r="HD636" s="24"/>
      <c r="HE636" s="24"/>
      <c r="HF636" s="24"/>
      <c r="HG636" s="24"/>
      <c r="HH636" s="24"/>
      <c r="HI636" s="24"/>
      <c r="HJ636" s="24"/>
      <c r="HK636" s="24"/>
      <c r="HL636" s="24"/>
      <c r="HM636" s="24"/>
      <c r="HN636" s="24"/>
      <c r="HO636" s="24"/>
      <c r="HP636" s="24"/>
      <c r="HQ636" s="24"/>
      <c r="HR636" s="24"/>
      <c r="HS636" s="24"/>
      <c r="HT636" s="24"/>
      <c r="HU636" s="24"/>
      <c r="HV636" s="24"/>
      <c r="HW636" s="24"/>
      <c r="HX636" s="24"/>
      <c r="HY636" s="24"/>
      <c r="HZ636" s="24"/>
      <c r="IA636" s="24"/>
      <c r="IB636" s="24"/>
      <c r="IC636" s="24"/>
      <c r="ID636" s="24"/>
      <c r="IE636" s="24"/>
      <c r="IF636" s="24"/>
      <c r="IG636" s="24"/>
      <c r="IH636" s="24"/>
      <c r="II636" s="24"/>
      <c r="IJ636" s="24"/>
      <c r="IK636" s="24"/>
      <c r="IL636" s="24"/>
      <c r="IM636" s="24"/>
      <c r="IN636" s="24"/>
      <c r="IO636" s="24"/>
      <c r="IP636" s="24"/>
      <c r="IQ636" s="24"/>
      <c r="IR636" s="24"/>
      <c r="IS636" s="24"/>
    </row>
    <row r="637" spans="1:253" s="38" customFormat="1" x14ac:dyDescent="0.25">
      <c r="A637" s="33"/>
      <c r="B637" s="872" t="str">
        <f>+IF(LEN(SI!J10)=Poznamky_k_UZ!CH637,"Stav na konci BÚO","")</f>
        <v>Stav na konci BÚO</v>
      </c>
      <c r="C637" s="873"/>
      <c r="D637" s="873"/>
      <c r="E637" s="873"/>
      <c r="F637" s="873"/>
      <c r="G637" s="873"/>
      <c r="H637" s="873"/>
      <c r="I637" s="873"/>
      <c r="J637" s="874"/>
      <c r="K637" s="383">
        <f>+SUM(I634:K636)</f>
        <v>0</v>
      </c>
      <c r="L637" s="384"/>
      <c r="M637" s="384"/>
      <c r="N637" s="421"/>
      <c r="O637" s="383">
        <f>+SUM(M634:O636)</f>
        <v>0</v>
      </c>
      <c r="P637" s="384"/>
      <c r="Q637" s="384"/>
      <c r="R637" s="421"/>
      <c r="S637" s="383">
        <f>+SUM(Q634:S636)</f>
        <v>0</v>
      </c>
      <c r="T637" s="384"/>
      <c r="U637" s="384"/>
      <c r="V637" s="421"/>
      <c r="W637" s="435">
        <f>+SUM(W634:Y636)</f>
        <v>0</v>
      </c>
      <c r="X637" s="436"/>
      <c r="Y637" s="436"/>
      <c r="Z637" s="435">
        <f>+SUM(Z634:AB636)</f>
        <v>0</v>
      </c>
      <c r="AA637" s="436"/>
      <c r="AB637" s="436"/>
      <c r="AC637" s="435">
        <f>+SUM(AC634:AE636)</f>
        <v>0</v>
      </c>
      <c r="AD637" s="436"/>
      <c r="AE637" s="436"/>
      <c r="AF637" s="435">
        <f>+SUM(AF634:AH636)</f>
        <v>0</v>
      </c>
      <c r="AG637" s="436"/>
      <c r="AH637" s="437"/>
      <c r="AI637" s="60"/>
      <c r="AJ637" s="144" t="str">
        <f t="shared" si="72"/>
        <v>Riadok bude vidieť.</v>
      </c>
      <c r="AK637" s="145" t="s">
        <v>207</v>
      </c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65">
        <f t="shared" si="77"/>
        <v>1</v>
      </c>
      <c r="BF637" s="55">
        <f t="shared" si="75"/>
        <v>1</v>
      </c>
      <c r="BG637" s="51"/>
      <c r="BH637" s="51">
        <f t="shared" si="73"/>
        <v>1</v>
      </c>
      <c r="BI637" s="51">
        <f t="shared" si="76"/>
        <v>1</v>
      </c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108"/>
      <c r="BY637" s="108"/>
      <c r="BZ637" s="108"/>
      <c r="CA637" s="113">
        <f>SI!BY637</f>
        <v>202</v>
      </c>
      <c r="CB637" s="113"/>
      <c r="CC637" s="113"/>
      <c r="CD637" s="113"/>
      <c r="CE637" s="113"/>
      <c r="CF637" s="113"/>
      <c r="CG637" s="113"/>
      <c r="CH637" s="140">
        <f>SI!BZ637</f>
        <v>29</v>
      </c>
      <c r="CI637" s="108"/>
      <c r="CJ637" s="108"/>
      <c r="CK637" s="108"/>
      <c r="CL637" s="108"/>
      <c r="CM637" s="108"/>
      <c r="CN637" s="108"/>
      <c r="CO637" s="108"/>
      <c r="CP637" s="108"/>
      <c r="CQ637" s="108"/>
      <c r="CR637" s="108"/>
      <c r="CS637" s="108"/>
      <c r="CT637" s="108"/>
      <c r="CU637" s="108"/>
      <c r="CV637" s="108"/>
      <c r="CW637" s="108"/>
      <c r="CX637" s="108"/>
      <c r="CY637" s="108"/>
      <c r="CZ637" s="24"/>
      <c r="DA637" s="24"/>
      <c r="DB637" s="24"/>
      <c r="DC637" s="24"/>
      <c r="DD637" s="24"/>
      <c r="DE637" s="24"/>
      <c r="DF637" s="24"/>
      <c r="DG637" s="24"/>
      <c r="DH637" s="24"/>
      <c r="DI637" s="24"/>
      <c r="DJ637" s="24"/>
      <c r="DK637" s="24"/>
      <c r="DL637" s="24"/>
      <c r="DM637" s="24"/>
      <c r="DN637" s="24"/>
      <c r="DO637" s="24"/>
      <c r="DP637" s="24"/>
      <c r="DQ637" s="24"/>
      <c r="DR637" s="24"/>
      <c r="DS637" s="24"/>
      <c r="DT637" s="24"/>
      <c r="DU637" s="24"/>
      <c r="DV637" s="24"/>
      <c r="DW637" s="24"/>
      <c r="DX637" s="24"/>
      <c r="DY637" s="24"/>
      <c r="DZ637" s="24"/>
      <c r="EA637" s="24"/>
      <c r="EB637" s="24"/>
      <c r="EC637" s="24"/>
      <c r="ED637" s="24"/>
      <c r="EE637" s="24"/>
      <c r="EF637" s="24"/>
      <c r="EG637" s="24"/>
      <c r="EH637" s="24"/>
      <c r="EI637" s="24"/>
      <c r="EJ637" s="24"/>
      <c r="EK637" s="24"/>
      <c r="EL637" s="24"/>
      <c r="EM637" s="24"/>
      <c r="EN637" s="24"/>
      <c r="EO637" s="24"/>
      <c r="EP637" s="24"/>
      <c r="EQ637" s="24"/>
      <c r="ER637" s="24"/>
      <c r="ES637" s="24"/>
      <c r="ET637" s="24"/>
      <c r="EU637" s="24"/>
      <c r="EV637" s="24"/>
      <c r="EW637" s="24"/>
      <c r="EX637" s="24"/>
      <c r="EY637" s="24"/>
      <c r="EZ637" s="24"/>
      <c r="FA637" s="24"/>
      <c r="FB637" s="24"/>
      <c r="FC637" s="24"/>
      <c r="FD637" s="24"/>
      <c r="FE637" s="24"/>
      <c r="FF637" s="24"/>
      <c r="FG637" s="24"/>
      <c r="FH637" s="24"/>
      <c r="FI637" s="24"/>
      <c r="FJ637" s="24"/>
      <c r="FK637" s="24"/>
      <c r="FL637" s="24"/>
      <c r="FM637" s="24"/>
      <c r="FN637" s="24"/>
      <c r="FO637" s="24"/>
      <c r="FP637" s="24"/>
      <c r="FQ637" s="24"/>
      <c r="FR637" s="24"/>
      <c r="FS637" s="24"/>
      <c r="FT637" s="24"/>
      <c r="FU637" s="24"/>
      <c r="FV637" s="24"/>
      <c r="FW637" s="24"/>
      <c r="FX637" s="24"/>
      <c r="FY637" s="24"/>
      <c r="FZ637" s="24"/>
      <c r="GA637" s="24"/>
      <c r="GB637" s="24"/>
      <c r="GC637" s="24"/>
      <c r="GD637" s="24"/>
      <c r="GE637" s="24"/>
      <c r="GF637" s="24"/>
      <c r="GG637" s="24"/>
      <c r="GH637" s="24"/>
      <c r="GI637" s="24"/>
      <c r="GJ637" s="24"/>
      <c r="GK637" s="24"/>
      <c r="GL637" s="24"/>
      <c r="GM637" s="24"/>
      <c r="GN637" s="24"/>
      <c r="GO637" s="24"/>
      <c r="GP637" s="24"/>
      <c r="GQ637" s="24"/>
      <c r="GR637" s="24"/>
      <c r="GS637" s="24"/>
      <c r="GT637" s="24"/>
      <c r="GU637" s="24"/>
      <c r="GV637" s="24"/>
      <c r="GW637" s="24"/>
      <c r="GX637" s="24"/>
      <c r="GY637" s="24"/>
      <c r="GZ637" s="24"/>
      <c r="HA637" s="24"/>
      <c r="HB637" s="24"/>
      <c r="HC637" s="24"/>
      <c r="HD637" s="24"/>
      <c r="HE637" s="24"/>
      <c r="HF637" s="24"/>
      <c r="HG637" s="24"/>
      <c r="HH637" s="24"/>
      <c r="HI637" s="24"/>
      <c r="HJ637" s="24"/>
      <c r="HK637" s="24"/>
      <c r="HL637" s="24"/>
      <c r="HM637" s="24"/>
      <c r="HN637" s="24"/>
      <c r="HO637" s="24"/>
      <c r="HP637" s="24"/>
      <c r="HQ637" s="24"/>
      <c r="HR637" s="24"/>
      <c r="HS637" s="24"/>
      <c r="HT637" s="24"/>
      <c r="HU637" s="24"/>
      <c r="HV637" s="24"/>
      <c r="HW637" s="24"/>
      <c r="HX637" s="24"/>
      <c r="HY637" s="24"/>
      <c r="HZ637" s="24"/>
      <c r="IA637" s="24"/>
      <c r="IB637" s="24"/>
      <c r="IC637" s="24"/>
      <c r="ID637" s="24"/>
      <c r="IE637" s="24"/>
      <c r="IF637" s="24"/>
      <c r="IG637" s="24"/>
      <c r="IH637" s="24"/>
      <c r="II637" s="24"/>
      <c r="IJ637" s="24"/>
      <c r="IK637" s="24"/>
      <c r="IL637" s="24"/>
      <c r="IM637" s="24"/>
      <c r="IN637" s="24"/>
      <c r="IO637" s="24"/>
      <c r="IP637" s="24"/>
      <c r="IQ637" s="24"/>
      <c r="IR637" s="24"/>
      <c r="IS637" s="24"/>
    </row>
    <row r="638" spans="1:253" s="38" customFormat="1" x14ac:dyDescent="0.25">
      <c r="A638" s="33"/>
      <c r="B638" s="783" t="str">
        <f>+IF(LEN(SI!J10)=Poznamky_k_UZ!CH638,"Zostatková hodnota","")</f>
        <v>Zostatková hodnota</v>
      </c>
      <c r="C638" s="784"/>
      <c r="D638" s="784"/>
      <c r="E638" s="784"/>
      <c r="F638" s="784"/>
      <c r="G638" s="784"/>
      <c r="H638" s="784"/>
      <c r="I638" s="784"/>
      <c r="J638" s="784"/>
      <c r="K638" s="784"/>
      <c r="L638" s="784"/>
      <c r="M638" s="784"/>
      <c r="N638" s="784"/>
      <c r="O638" s="784"/>
      <c r="P638" s="784"/>
      <c r="Q638" s="784"/>
      <c r="R638" s="784"/>
      <c r="S638" s="784"/>
      <c r="T638" s="784"/>
      <c r="U638" s="784"/>
      <c r="V638" s="784"/>
      <c r="W638" s="784"/>
      <c r="X638" s="784"/>
      <c r="Y638" s="784"/>
      <c r="Z638" s="784"/>
      <c r="AA638" s="784"/>
      <c r="AB638" s="784"/>
      <c r="AC638" s="784"/>
      <c r="AD638" s="784"/>
      <c r="AE638" s="784"/>
      <c r="AF638" s="784"/>
      <c r="AG638" s="784"/>
      <c r="AH638" s="785"/>
      <c r="AI638" s="60"/>
      <c r="AJ638" s="144" t="str">
        <f t="shared" si="72"/>
        <v>Riadok bude vidieť.</v>
      </c>
      <c r="AK638" s="145" t="s">
        <v>207</v>
      </c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65">
        <f t="shared" si="77"/>
        <v>1</v>
      </c>
      <c r="BF638" s="55">
        <f t="shared" si="75"/>
        <v>1</v>
      </c>
      <c r="BG638" s="51"/>
      <c r="BH638" s="51">
        <f t="shared" si="73"/>
        <v>1</v>
      </c>
      <c r="BI638" s="51">
        <f t="shared" si="76"/>
        <v>1</v>
      </c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108"/>
      <c r="BY638" s="108"/>
      <c r="BZ638" s="108"/>
      <c r="CA638" s="113">
        <f>SI!BY638</f>
        <v>1032</v>
      </c>
      <c r="CB638" s="113"/>
      <c r="CC638" s="113"/>
      <c r="CD638" s="113"/>
      <c r="CE638" s="113"/>
      <c r="CF638" s="113"/>
      <c r="CG638" s="113"/>
      <c r="CH638" s="140">
        <f>SI!BZ638</f>
        <v>29</v>
      </c>
      <c r="CI638" s="108"/>
      <c r="CJ638" s="108"/>
      <c r="CK638" s="108"/>
      <c r="CL638" s="108"/>
      <c r="CM638" s="108"/>
      <c r="CN638" s="108"/>
      <c r="CO638" s="108"/>
      <c r="CP638" s="108"/>
      <c r="CQ638" s="108"/>
      <c r="CR638" s="108"/>
      <c r="CS638" s="108"/>
      <c r="CT638" s="108"/>
      <c r="CU638" s="108"/>
      <c r="CV638" s="108"/>
      <c r="CW638" s="108"/>
      <c r="CX638" s="108"/>
      <c r="CY638" s="108"/>
      <c r="CZ638" s="24"/>
      <c r="DA638" s="24"/>
      <c r="DB638" s="24"/>
      <c r="DC638" s="24"/>
      <c r="DD638" s="24"/>
      <c r="DE638" s="24"/>
      <c r="DF638" s="24"/>
      <c r="DG638" s="24"/>
      <c r="DH638" s="24"/>
      <c r="DI638" s="24"/>
      <c r="DJ638" s="24"/>
      <c r="DK638" s="24"/>
      <c r="DL638" s="24"/>
      <c r="DM638" s="24"/>
      <c r="DN638" s="24"/>
      <c r="DO638" s="24"/>
      <c r="DP638" s="24"/>
      <c r="DQ638" s="24"/>
      <c r="DR638" s="24"/>
      <c r="DS638" s="24"/>
      <c r="DT638" s="24"/>
      <c r="DU638" s="24"/>
      <c r="DV638" s="24"/>
      <c r="DW638" s="24"/>
      <c r="DX638" s="24"/>
      <c r="DY638" s="24"/>
      <c r="DZ638" s="24"/>
      <c r="EA638" s="24"/>
      <c r="EB638" s="24"/>
      <c r="EC638" s="24"/>
      <c r="ED638" s="24"/>
      <c r="EE638" s="24"/>
      <c r="EF638" s="24"/>
      <c r="EG638" s="24"/>
      <c r="EH638" s="24"/>
      <c r="EI638" s="24"/>
      <c r="EJ638" s="24"/>
      <c r="EK638" s="24"/>
      <c r="EL638" s="24"/>
      <c r="EM638" s="24"/>
      <c r="EN638" s="24"/>
      <c r="EO638" s="24"/>
      <c r="EP638" s="24"/>
      <c r="EQ638" s="24"/>
      <c r="ER638" s="24"/>
      <c r="ES638" s="24"/>
      <c r="ET638" s="24"/>
      <c r="EU638" s="24"/>
      <c r="EV638" s="24"/>
      <c r="EW638" s="24"/>
      <c r="EX638" s="24"/>
      <c r="EY638" s="24"/>
      <c r="EZ638" s="24"/>
      <c r="FA638" s="24"/>
      <c r="FB638" s="24"/>
      <c r="FC638" s="24"/>
      <c r="FD638" s="24"/>
      <c r="FE638" s="24"/>
      <c r="FF638" s="24"/>
      <c r="FG638" s="24"/>
      <c r="FH638" s="24"/>
      <c r="FI638" s="24"/>
      <c r="FJ638" s="24"/>
      <c r="FK638" s="24"/>
      <c r="FL638" s="24"/>
      <c r="FM638" s="24"/>
      <c r="FN638" s="24"/>
      <c r="FO638" s="24"/>
      <c r="FP638" s="24"/>
      <c r="FQ638" s="24"/>
      <c r="FR638" s="24"/>
      <c r="FS638" s="24"/>
      <c r="FT638" s="24"/>
      <c r="FU638" s="24"/>
      <c r="FV638" s="24"/>
      <c r="FW638" s="24"/>
      <c r="FX638" s="24"/>
      <c r="FY638" s="24"/>
      <c r="FZ638" s="24"/>
      <c r="GA638" s="24"/>
      <c r="GB638" s="24"/>
      <c r="GC638" s="24"/>
      <c r="GD638" s="24"/>
      <c r="GE638" s="24"/>
      <c r="GF638" s="24"/>
      <c r="GG638" s="24"/>
      <c r="GH638" s="24"/>
      <c r="GI638" s="24"/>
      <c r="GJ638" s="24"/>
      <c r="GK638" s="24"/>
      <c r="GL638" s="24"/>
      <c r="GM638" s="24"/>
      <c r="GN638" s="24"/>
      <c r="GO638" s="24"/>
      <c r="GP638" s="24"/>
      <c r="GQ638" s="24"/>
      <c r="GR638" s="24"/>
      <c r="GS638" s="24"/>
      <c r="GT638" s="24"/>
      <c r="GU638" s="24"/>
      <c r="GV638" s="24"/>
      <c r="GW638" s="24"/>
      <c r="GX638" s="24"/>
      <c r="GY638" s="24"/>
      <c r="GZ638" s="24"/>
      <c r="HA638" s="24"/>
      <c r="HB638" s="24"/>
      <c r="HC638" s="24"/>
      <c r="HD638" s="24"/>
      <c r="HE638" s="24"/>
      <c r="HF638" s="24"/>
      <c r="HG638" s="24"/>
      <c r="HH638" s="24"/>
      <c r="HI638" s="24"/>
      <c r="HJ638" s="24"/>
      <c r="HK638" s="24"/>
      <c r="HL638" s="24"/>
      <c r="HM638" s="24"/>
      <c r="HN638" s="24"/>
      <c r="HO638" s="24"/>
      <c r="HP638" s="24"/>
      <c r="HQ638" s="24"/>
      <c r="HR638" s="24"/>
      <c r="HS638" s="24"/>
      <c r="HT638" s="24"/>
      <c r="HU638" s="24"/>
      <c r="HV638" s="24"/>
      <c r="HW638" s="24"/>
      <c r="HX638" s="24"/>
      <c r="HY638" s="24"/>
      <c r="HZ638" s="24"/>
      <c r="IA638" s="24"/>
      <c r="IB638" s="24"/>
      <c r="IC638" s="24"/>
      <c r="ID638" s="24"/>
      <c r="IE638" s="24"/>
      <c r="IF638" s="24"/>
      <c r="IG638" s="24"/>
      <c r="IH638" s="24"/>
      <c r="II638" s="24"/>
      <c r="IJ638" s="24"/>
      <c r="IK638" s="24"/>
      <c r="IL638" s="24"/>
      <c r="IM638" s="24"/>
      <c r="IN638" s="24"/>
      <c r="IO638" s="24"/>
      <c r="IP638" s="24"/>
      <c r="IQ638" s="24"/>
      <c r="IR638" s="24"/>
      <c r="IS638" s="24"/>
    </row>
    <row r="639" spans="1:253" s="38" customFormat="1" x14ac:dyDescent="0.25">
      <c r="A639" s="33"/>
      <c r="B639" s="444" t="str">
        <f>+IF(LEN(SI!J10)=Poznamky_k_UZ!CH639,"Stav na začiatku BÚO","")</f>
        <v>Stav na začiatku BÚO</v>
      </c>
      <c r="C639" s="445"/>
      <c r="D639" s="445"/>
      <c r="E639" s="445"/>
      <c r="F639" s="445"/>
      <c r="G639" s="445"/>
      <c r="H639" s="445"/>
      <c r="I639" s="445"/>
      <c r="J639" s="446"/>
      <c r="K639" s="383">
        <f>+K623-K629-K634</f>
        <v>0</v>
      </c>
      <c r="L639" s="384"/>
      <c r="M639" s="384"/>
      <c r="N639" s="421"/>
      <c r="O639" s="383">
        <f>+O623-O629-O634</f>
        <v>946904</v>
      </c>
      <c r="P639" s="384"/>
      <c r="Q639" s="384"/>
      <c r="R639" s="421"/>
      <c r="S639" s="383">
        <f>+S623-S629-S634</f>
        <v>0</v>
      </c>
      <c r="T639" s="384"/>
      <c r="U639" s="384"/>
      <c r="V639" s="421"/>
      <c r="W639" s="383">
        <f>+W623-W629-W634</f>
        <v>0</v>
      </c>
      <c r="X639" s="385"/>
      <c r="Y639" s="385"/>
      <c r="Z639" s="383">
        <v>1475</v>
      </c>
      <c r="AA639" s="385"/>
      <c r="AB639" s="385"/>
      <c r="AC639" s="383">
        <f>+AC623-AC629-AC634</f>
        <v>0</v>
      </c>
      <c r="AD639" s="385"/>
      <c r="AE639" s="385"/>
      <c r="AF639" s="383">
        <f>+SUM(K639:AE639)</f>
        <v>948379</v>
      </c>
      <c r="AG639" s="385"/>
      <c r="AH639" s="403"/>
      <c r="AI639" s="60"/>
      <c r="AJ639" s="144" t="str">
        <f t="shared" si="72"/>
        <v>Riadok bude vidieť.</v>
      </c>
      <c r="AK639" s="145" t="s">
        <v>207</v>
      </c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65">
        <f t="shared" si="77"/>
        <v>1</v>
      </c>
      <c r="BF639" s="55">
        <f t="shared" si="75"/>
        <v>1</v>
      </c>
      <c r="BG639" s="51"/>
      <c r="BH639" s="51">
        <f t="shared" si="73"/>
        <v>1</v>
      </c>
      <c r="BI639" s="51">
        <f t="shared" si="76"/>
        <v>1</v>
      </c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108"/>
      <c r="BY639" s="108"/>
      <c r="BZ639" s="108"/>
      <c r="CA639" s="113">
        <f>SI!BY639</f>
        <v>160</v>
      </c>
      <c r="CB639" s="113"/>
      <c r="CC639" s="113"/>
      <c r="CD639" s="113"/>
      <c r="CE639" s="113"/>
      <c r="CF639" s="113"/>
      <c r="CG639" s="113"/>
      <c r="CH639" s="140">
        <f>SI!BZ639</f>
        <v>29</v>
      </c>
      <c r="CI639" s="108"/>
      <c r="CJ639" s="108"/>
      <c r="CK639" s="108"/>
      <c r="CL639" s="108"/>
      <c r="CM639" s="108"/>
      <c r="CN639" s="108"/>
      <c r="CO639" s="108"/>
      <c r="CP639" s="108"/>
      <c r="CQ639" s="108"/>
      <c r="CR639" s="108"/>
      <c r="CS639" s="108"/>
      <c r="CT639" s="108"/>
      <c r="CU639" s="108"/>
      <c r="CV639" s="108"/>
      <c r="CW639" s="108"/>
      <c r="CX639" s="108"/>
      <c r="CY639" s="108"/>
      <c r="CZ639" s="24"/>
      <c r="DA639" s="24"/>
      <c r="DB639" s="24"/>
      <c r="DC639" s="24"/>
      <c r="DD639" s="24"/>
      <c r="DE639" s="24"/>
      <c r="DF639" s="24"/>
      <c r="DG639" s="24"/>
      <c r="DH639" s="24"/>
      <c r="DI639" s="24"/>
      <c r="DJ639" s="24"/>
      <c r="DK639" s="24"/>
      <c r="DL639" s="24"/>
      <c r="DM639" s="24"/>
      <c r="DN639" s="24"/>
      <c r="DO639" s="24"/>
      <c r="DP639" s="24"/>
      <c r="DQ639" s="24"/>
      <c r="DR639" s="24"/>
      <c r="DS639" s="24"/>
      <c r="DT639" s="24"/>
      <c r="DU639" s="24"/>
      <c r="DV639" s="24"/>
      <c r="DW639" s="24"/>
      <c r="DX639" s="24"/>
      <c r="DY639" s="24"/>
      <c r="DZ639" s="24"/>
      <c r="EA639" s="24"/>
      <c r="EB639" s="24"/>
      <c r="EC639" s="24"/>
      <c r="ED639" s="24"/>
      <c r="EE639" s="24"/>
      <c r="EF639" s="24"/>
      <c r="EG639" s="24"/>
      <c r="EH639" s="24"/>
      <c r="EI639" s="24"/>
      <c r="EJ639" s="24"/>
      <c r="EK639" s="24"/>
      <c r="EL639" s="24"/>
      <c r="EM639" s="24"/>
      <c r="EN639" s="24"/>
      <c r="EO639" s="24"/>
      <c r="EP639" s="24"/>
      <c r="EQ639" s="24"/>
      <c r="ER639" s="24"/>
      <c r="ES639" s="24"/>
      <c r="ET639" s="24"/>
      <c r="EU639" s="24"/>
      <c r="EV639" s="24"/>
      <c r="EW639" s="24"/>
      <c r="EX639" s="24"/>
      <c r="EY639" s="24"/>
      <c r="EZ639" s="24"/>
      <c r="FA639" s="24"/>
      <c r="FB639" s="24"/>
      <c r="FC639" s="24"/>
      <c r="FD639" s="24"/>
      <c r="FE639" s="24"/>
      <c r="FF639" s="24"/>
      <c r="FG639" s="24"/>
      <c r="FH639" s="24"/>
      <c r="FI639" s="24"/>
      <c r="FJ639" s="24"/>
      <c r="FK639" s="24"/>
      <c r="FL639" s="24"/>
      <c r="FM639" s="24"/>
      <c r="FN639" s="24"/>
      <c r="FO639" s="24"/>
      <c r="FP639" s="24"/>
      <c r="FQ639" s="24"/>
      <c r="FR639" s="24"/>
      <c r="FS639" s="24"/>
      <c r="FT639" s="24"/>
      <c r="FU639" s="24"/>
      <c r="FV639" s="24"/>
      <c r="FW639" s="24"/>
      <c r="FX639" s="24"/>
      <c r="FY639" s="24"/>
      <c r="FZ639" s="24"/>
      <c r="GA639" s="24"/>
      <c r="GB639" s="24"/>
      <c r="GC639" s="24"/>
      <c r="GD639" s="24"/>
      <c r="GE639" s="24"/>
      <c r="GF639" s="24"/>
      <c r="GG639" s="24"/>
      <c r="GH639" s="24"/>
      <c r="GI639" s="24"/>
      <c r="GJ639" s="24"/>
      <c r="GK639" s="24"/>
      <c r="GL639" s="24"/>
      <c r="GM639" s="24"/>
      <c r="GN639" s="24"/>
      <c r="GO639" s="24"/>
      <c r="GP639" s="24"/>
      <c r="GQ639" s="24"/>
      <c r="GR639" s="24"/>
      <c r="GS639" s="24"/>
      <c r="GT639" s="24"/>
      <c r="GU639" s="24"/>
      <c r="GV639" s="24"/>
      <c r="GW639" s="24"/>
      <c r="GX639" s="24"/>
      <c r="GY639" s="24"/>
      <c r="GZ639" s="24"/>
      <c r="HA639" s="24"/>
      <c r="HB639" s="24"/>
      <c r="HC639" s="24"/>
      <c r="HD639" s="24"/>
      <c r="HE639" s="24"/>
      <c r="HF639" s="24"/>
      <c r="HG639" s="24"/>
      <c r="HH639" s="24"/>
      <c r="HI639" s="24"/>
      <c r="HJ639" s="24"/>
      <c r="HK639" s="24"/>
      <c r="HL639" s="24"/>
      <c r="HM639" s="24"/>
      <c r="HN639" s="24"/>
      <c r="HO639" s="24"/>
      <c r="HP639" s="24"/>
      <c r="HQ639" s="24"/>
      <c r="HR639" s="24"/>
      <c r="HS639" s="24"/>
      <c r="HT639" s="24"/>
      <c r="HU639" s="24"/>
      <c r="HV639" s="24"/>
      <c r="HW639" s="24"/>
      <c r="HX639" s="24"/>
      <c r="HY639" s="24"/>
      <c r="HZ639" s="24"/>
      <c r="IA639" s="24"/>
      <c r="IB639" s="24"/>
      <c r="IC639" s="24"/>
      <c r="ID639" s="24"/>
      <c r="IE639" s="24"/>
      <c r="IF639" s="24"/>
      <c r="IG639" s="24"/>
      <c r="IH639" s="24"/>
      <c r="II639" s="24"/>
      <c r="IJ639" s="24"/>
      <c r="IK639" s="24"/>
      <c r="IL639" s="24"/>
      <c r="IM639" s="24"/>
      <c r="IN639" s="24"/>
      <c r="IO639" s="24"/>
      <c r="IP639" s="24"/>
      <c r="IQ639" s="24"/>
      <c r="IR639" s="24"/>
      <c r="IS639" s="24"/>
    </row>
    <row r="640" spans="1:253" s="38" customFormat="1" x14ac:dyDescent="0.25">
      <c r="A640" s="33"/>
      <c r="B640" s="444" t="str">
        <f>+IF(LEN(SI!J10)=Poznamky_k_UZ!CH640,"Stav na konci BÚO","")</f>
        <v>Stav na konci BÚO</v>
      </c>
      <c r="C640" s="445"/>
      <c r="D640" s="445"/>
      <c r="E640" s="445"/>
      <c r="F640" s="445"/>
      <c r="G640" s="445"/>
      <c r="H640" s="445"/>
      <c r="I640" s="445"/>
      <c r="J640" s="446"/>
      <c r="K640" s="383">
        <f>+K627-K632-K637</f>
        <v>0</v>
      </c>
      <c r="L640" s="384"/>
      <c r="M640" s="384"/>
      <c r="N640" s="421"/>
      <c r="O640" s="383">
        <f>+O627-O632-O637</f>
        <v>653682</v>
      </c>
      <c r="P640" s="384"/>
      <c r="Q640" s="384"/>
      <c r="R640" s="421"/>
      <c r="S640" s="383">
        <f>+S627-S632-S637</f>
        <v>0</v>
      </c>
      <c r="T640" s="384"/>
      <c r="U640" s="384"/>
      <c r="V640" s="421"/>
      <c r="W640" s="383">
        <f>+W627-W632-W637</f>
        <v>0</v>
      </c>
      <c r="X640" s="385"/>
      <c r="Y640" s="385"/>
      <c r="Z640" s="383">
        <f>+Z627-Z632-Z637</f>
        <v>0</v>
      </c>
      <c r="AA640" s="385"/>
      <c r="AB640" s="385"/>
      <c r="AC640" s="383">
        <f>+AC627-AC632-AC637</f>
        <v>0</v>
      </c>
      <c r="AD640" s="385"/>
      <c r="AE640" s="385"/>
      <c r="AF640" s="383">
        <f>+SUM(K640:AE640)</f>
        <v>653682</v>
      </c>
      <c r="AG640" s="385"/>
      <c r="AH640" s="403"/>
      <c r="AI640" s="60"/>
      <c r="AJ640" s="144" t="str">
        <f t="shared" si="72"/>
        <v>Riadok bude vidieť.</v>
      </c>
      <c r="AK640" s="145" t="s">
        <v>207</v>
      </c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65">
        <f t="shared" si="77"/>
        <v>1</v>
      </c>
      <c r="BF640" s="55">
        <f t="shared" si="75"/>
        <v>1</v>
      </c>
      <c r="BG640" s="51"/>
      <c r="BH640" s="51">
        <f t="shared" si="73"/>
        <v>1</v>
      </c>
      <c r="BI640" s="51">
        <f t="shared" si="76"/>
        <v>1</v>
      </c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108"/>
      <c r="BY640" s="108"/>
      <c r="BZ640" s="108"/>
      <c r="CA640" s="113">
        <f>SI!BY640</f>
        <v>184</v>
      </c>
      <c r="CB640" s="113"/>
      <c r="CC640" s="113"/>
      <c r="CD640" s="113"/>
      <c r="CE640" s="113"/>
      <c r="CF640" s="113"/>
      <c r="CG640" s="113"/>
      <c r="CH640" s="140">
        <f>SI!BZ640</f>
        <v>29</v>
      </c>
      <c r="CI640" s="108"/>
      <c r="CJ640" s="108"/>
      <c r="CK640" s="108"/>
      <c r="CL640" s="108"/>
      <c r="CM640" s="108"/>
      <c r="CN640" s="108"/>
      <c r="CO640" s="108"/>
      <c r="CP640" s="108"/>
      <c r="CQ640" s="108"/>
      <c r="CR640" s="108"/>
      <c r="CS640" s="108"/>
      <c r="CT640" s="108"/>
      <c r="CU640" s="108"/>
      <c r="CV640" s="108"/>
      <c r="CW640" s="108"/>
      <c r="CX640" s="108"/>
      <c r="CY640" s="108"/>
      <c r="CZ640" s="24"/>
      <c r="DA640" s="24"/>
      <c r="DB640" s="24"/>
      <c r="DC640" s="24"/>
      <c r="DD640" s="24"/>
      <c r="DE640" s="24"/>
      <c r="DF640" s="24"/>
      <c r="DG640" s="24"/>
      <c r="DH640" s="24"/>
      <c r="DI640" s="24"/>
      <c r="DJ640" s="24"/>
      <c r="DK640" s="24"/>
      <c r="DL640" s="24"/>
      <c r="DM640" s="24"/>
      <c r="DN640" s="24"/>
      <c r="DO640" s="24"/>
      <c r="DP640" s="24"/>
      <c r="DQ640" s="24"/>
      <c r="DR640" s="24"/>
      <c r="DS640" s="24"/>
      <c r="DT640" s="24"/>
      <c r="DU640" s="24"/>
      <c r="DV640" s="24"/>
      <c r="DW640" s="24"/>
      <c r="DX640" s="24"/>
      <c r="DY640" s="24"/>
      <c r="DZ640" s="24"/>
      <c r="EA640" s="24"/>
      <c r="EB640" s="24"/>
      <c r="EC640" s="24"/>
      <c r="ED640" s="24"/>
      <c r="EE640" s="24"/>
      <c r="EF640" s="24"/>
      <c r="EG640" s="24"/>
      <c r="EH640" s="24"/>
      <c r="EI640" s="24"/>
      <c r="EJ640" s="24"/>
      <c r="EK640" s="24"/>
      <c r="EL640" s="24"/>
      <c r="EM640" s="24"/>
      <c r="EN640" s="24"/>
      <c r="EO640" s="24"/>
      <c r="EP640" s="24"/>
      <c r="EQ640" s="24"/>
      <c r="ER640" s="24"/>
      <c r="ES640" s="24"/>
      <c r="ET640" s="24"/>
      <c r="EU640" s="24"/>
      <c r="EV640" s="24"/>
      <c r="EW640" s="24"/>
      <c r="EX640" s="24"/>
      <c r="EY640" s="24"/>
      <c r="EZ640" s="24"/>
      <c r="FA640" s="24"/>
      <c r="FB640" s="24"/>
      <c r="FC640" s="24"/>
      <c r="FD640" s="24"/>
      <c r="FE640" s="24"/>
      <c r="FF640" s="24"/>
      <c r="FG640" s="24"/>
      <c r="FH640" s="24"/>
      <c r="FI640" s="24"/>
      <c r="FJ640" s="24"/>
      <c r="FK640" s="24"/>
      <c r="FL640" s="24"/>
      <c r="FM640" s="24"/>
      <c r="FN640" s="24"/>
      <c r="FO640" s="24"/>
      <c r="FP640" s="24"/>
      <c r="FQ640" s="24"/>
      <c r="FR640" s="24"/>
      <c r="FS640" s="24"/>
      <c r="FT640" s="24"/>
      <c r="FU640" s="24"/>
      <c r="FV640" s="24"/>
      <c r="FW640" s="24"/>
      <c r="FX640" s="24"/>
      <c r="FY640" s="24"/>
      <c r="FZ640" s="24"/>
      <c r="GA640" s="24"/>
      <c r="GB640" s="24"/>
      <c r="GC640" s="24"/>
      <c r="GD640" s="24"/>
      <c r="GE640" s="24"/>
      <c r="GF640" s="24"/>
      <c r="GG640" s="24"/>
      <c r="GH640" s="24"/>
      <c r="GI640" s="24"/>
      <c r="GJ640" s="24"/>
      <c r="GK640" s="24"/>
      <c r="GL640" s="24"/>
      <c r="GM640" s="24"/>
      <c r="GN640" s="24"/>
      <c r="GO640" s="24"/>
      <c r="GP640" s="24"/>
      <c r="GQ640" s="24"/>
      <c r="GR640" s="24"/>
      <c r="GS640" s="24"/>
      <c r="GT640" s="24"/>
      <c r="GU640" s="24"/>
      <c r="GV640" s="24"/>
      <c r="GW640" s="24"/>
      <c r="GX640" s="24"/>
      <c r="GY640" s="24"/>
      <c r="GZ640" s="24"/>
      <c r="HA640" s="24"/>
      <c r="HB640" s="24"/>
      <c r="HC640" s="24"/>
      <c r="HD640" s="24"/>
      <c r="HE640" s="24"/>
      <c r="HF640" s="24"/>
      <c r="HG640" s="24"/>
      <c r="HH640" s="24"/>
      <c r="HI640" s="24"/>
      <c r="HJ640" s="24"/>
      <c r="HK640" s="24"/>
      <c r="HL640" s="24"/>
      <c r="HM640" s="24"/>
      <c r="HN640" s="24"/>
      <c r="HO640" s="24"/>
      <c r="HP640" s="24"/>
      <c r="HQ640" s="24"/>
      <c r="HR640" s="24"/>
      <c r="HS640" s="24"/>
      <c r="HT640" s="24"/>
      <c r="HU640" s="24"/>
      <c r="HV640" s="24"/>
      <c r="HW640" s="24"/>
      <c r="HX640" s="24"/>
      <c r="HY640" s="24"/>
      <c r="HZ640" s="24"/>
      <c r="IA640" s="24"/>
      <c r="IB640" s="24"/>
      <c r="IC640" s="24"/>
      <c r="ID640" s="24"/>
      <c r="IE640" s="24"/>
      <c r="IF640" s="24"/>
      <c r="IG640" s="24"/>
      <c r="IH640" s="24"/>
      <c r="II640" s="24"/>
      <c r="IJ640" s="24"/>
      <c r="IK640" s="24"/>
      <c r="IL640" s="24"/>
      <c r="IM640" s="24"/>
      <c r="IN640" s="24"/>
      <c r="IO640" s="24"/>
      <c r="IP640" s="24"/>
      <c r="IQ640" s="24"/>
      <c r="IR640" s="24"/>
      <c r="IS640" s="24"/>
    </row>
    <row r="641" spans="1:253" s="38" customFormat="1" x14ac:dyDescent="0.25">
      <c r="A641" s="33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  <c r="AC641" s="101"/>
      <c r="AD641" s="101"/>
      <c r="AE641" s="101"/>
      <c r="AF641" s="101"/>
      <c r="AG641" s="101"/>
      <c r="AH641" s="101"/>
      <c r="AI641" s="60"/>
      <c r="AJ641" s="144" t="str">
        <f t="shared" si="72"/>
        <v>Riadok bude vidieť.</v>
      </c>
      <c r="AK641" s="145" t="s">
        <v>207</v>
      </c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65">
        <f t="shared" si="77"/>
        <v>1</v>
      </c>
      <c r="BF641" s="55">
        <f t="shared" si="75"/>
        <v>1</v>
      </c>
      <c r="BG641" s="51"/>
      <c r="BH641" s="51">
        <f t="shared" si="73"/>
        <v>1</v>
      </c>
      <c r="BI641" s="51">
        <f t="shared" si="76"/>
        <v>1</v>
      </c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108"/>
      <c r="BY641" s="108"/>
      <c r="BZ641" s="108"/>
      <c r="CA641" s="113">
        <f>SI!BY641</f>
        <v>158</v>
      </c>
      <c r="CB641" s="113"/>
      <c r="CC641" s="113"/>
      <c r="CD641" s="113"/>
      <c r="CE641" s="113"/>
      <c r="CF641" s="113"/>
      <c r="CG641" s="113"/>
      <c r="CH641" s="140">
        <f>SI!BZ641</f>
        <v>0</v>
      </c>
      <c r="CI641" s="108"/>
      <c r="CJ641" s="108"/>
      <c r="CK641" s="108"/>
      <c r="CL641" s="108"/>
      <c r="CM641" s="108"/>
      <c r="CN641" s="108"/>
      <c r="CO641" s="108"/>
      <c r="CP641" s="108"/>
      <c r="CQ641" s="108"/>
      <c r="CR641" s="108"/>
      <c r="CS641" s="108"/>
      <c r="CT641" s="108"/>
      <c r="CU641" s="108"/>
      <c r="CV641" s="108"/>
      <c r="CW641" s="108"/>
      <c r="CX641" s="108"/>
      <c r="CY641" s="108"/>
      <c r="CZ641" s="24"/>
      <c r="DA641" s="24"/>
      <c r="DB641" s="24"/>
      <c r="DC641" s="24"/>
      <c r="DD641" s="24"/>
      <c r="DE641" s="24"/>
      <c r="DF641" s="24"/>
      <c r="DG641" s="24"/>
      <c r="DH641" s="24"/>
      <c r="DI641" s="24"/>
      <c r="DJ641" s="24"/>
      <c r="DK641" s="24"/>
      <c r="DL641" s="24"/>
      <c r="DM641" s="24"/>
      <c r="DN641" s="24"/>
      <c r="DO641" s="24"/>
      <c r="DP641" s="24"/>
      <c r="DQ641" s="24"/>
      <c r="DR641" s="24"/>
      <c r="DS641" s="24"/>
      <c r="DT641" s="24"/>
      <c r="DU641" s="24"/>
      <c r="DV641" s="24"/>
      <c r="DW641" s="24"/>
      <c r="DX641" s="24"/>
      <c r="DY641" s="24"/>
      <c r="DZ641" s="24"/>
      <c r="EA641" s="24"/>
      <c r="EB641" s="24"/>
      <c r="EC641" s="24"/>
      <c r="ED641" s="24"/>
      <c r="EE641" s="24"/>
      <c r="EF641" s="24"/>
      <c r="EG641" s="24"/>
      <c r="EH641" s="24"/>
      <c r="EI641" s="24"/>
      <c r="EJ641" s="24"/>
      <c r="EK641" s="24"/>
      <c r="EL641" s="24"/>
      <c r="EM641" s="24"/>
      <c r="EN641" s="24"/>
      <c r="EO641" s="24"/>
      <c r="EP641" s="24"/>
      <c r="EQ641" s="24"/>
      <c r="ER641" s="24"/>
      <c r="ES641" s="24"/>
      <c r="ET641" s="24"/>
      <c r="EU641" s="24"/>
      <c r="EV641" s="24"/>
      <c r="EW641" s="24"/>
      <c r="EX641" s="24"/>
      <c r="EY641" s="24"/>
      <c r="EZ641" s="24"/>
      <c r="FA641" s="24"/>
      <c r="FB641" s="24"/>
      <c r="FC641" s="24"/>
      <c r="FD641" s="24"/>
      <c r="FE641" s="24"/>
      <c r="FF641" s="24"/>
      <c r="FG641" s="24"/>
      <c r="FH641" s="24"/>
      <c r="FI641" s="24"/>
      <c r="FJ641" s="24"/>
      <c r="FK641" s="24"/>
      <c r="FL641" s="24"/>
      <c r="FM641" s="24"/>
      <c r="FN641" s="24"/>
      <c r="FO641" s="24"/>
      <c r="FP641" s="24"/>
      <c r="FQ641" s="24"/>
      <c r="FR641" s="24"/>
      <c r="FS641" s="24"/>
      <c r="FT641" s="24"/>
      <c r="FU641" s="24"/>
      <c r="FV641" s="24"/>
      <c r="FW641" s="24"/>
      <c r="FX641" s="24"/>
      <c r="FY641" s="24"/>
      <c r="FZ641" s="24"/>
      <c r="GA641" s="24"/>
      <c r="GB641" s="24"/>
      <c r="GC641" s="24"/>
      <c r="GD641" s="24"/>
      <c r="GE641" s="24"/>
      <c r="GF641" s="24"/>
      <c r="GG641" s="24"/>
      <c r="GH641" s="24"/>
      <c r="GI641" s="24"/>
      <c r="GJ641" s="24"/>
      <c r="GK641" s="24"/>
      <c r="GL641" s="24"/>
      <c r="GM641" s="24"/>
      <c r="GN641" s="24"/>
      <c r="GO641" s="24"/>
      <c r="GP641" s="24"/>
      <c r="GQ641" s="24"/>
      <c r="GR641" s="24"/>
      <c r="GS641" s="24"/>
      <c r="GT641" s="24"/>
      <c r="GU641" s="24"/>
      <c r="GV641" s="24"/>
      <c r="GW641" s="24"/>
      <c r="GX641" s="24"/>
      <c r="GY641" s="24"/>
      <c r="GZ641" s="24"/>
      <c r="HA641" s="24"/>
      <c r="HB641" s="24"/>
      <c r="HC641" s="24"/>
      <c r="HD641" s="24"/>
      <c r="HE641" s="24"/>
      <c r="HF641" s="24"/>
      <c r="HG641" s="24"/>
      <c r="HH641" s="24"/>
      <c r="HI641" s="24"/>
      <c r="HJ641" s="24"/>
      <c r="HK641" s="24"/>
      <c r="HL641" s="24"/>
      <c r="HM641" s="24"/>
      <c r="HN641" s="24"/>
      <c r="HO641" s="24"/>
      <c r="HP641" s="24"/>
      <c r="HQ641" s="24"/>
      <c r="HR641" s="24"/>
      <c r="HS641" s="24"/>
      <c r="HT641" s="24"/>
      <c r="HU641" s="24"/>
      <c r="HV641" s="24"/>
      <c r="HW641" s="24"/>
      <c r="HX641" s="24"/>
      <c r="HY641" s="24"/>
      <c r="HZ641" s="24"/>
      <c r="IA641" s="24"/>
      <c r="IB641" s="24"/>
      <c r="IC641" s="24"/>
      <c r="ID641" s="24"/>
      <c r="IE641" s="24"/>
      <c r="IF641" s="24"/>
      <c r="IG641" s="24"/>
      <c r="IH641" s="24"/>
      <c r="II641" s="24"/>
      <c r="IJ641" s="24"/>
      <c r="IK641" s="24"/>
      <c r="IL641" s="24"/>
      <c r="IM641" s="24"/>
      <c r="IN641" s="24"/>
      <c r="IO641" s="24"/>
      <c r="IP641" s="24"/>
      <c r="IQ641" s="24"/>
      <c r="IR641" s="24"/>
      <c r="IS641" s="24"/>
    </row>
    <row r="642" spans="1:253" s="38" customFormat="1" x14ac:dyDescent="0.25">
      <c r="A642" s="33"/>
      <c r="B642" s="101"/>
      <c r="C642" s="101"/>
      <c r="D642" s="101"/>
      <c r="E642" s="101"/>
      <c r="F642" s="101"/>
      <c r="G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  <c r="AC642" s="101"/>
      <c r="AD642" s="101"/>
      <c r="AE642" s="101"/>
      <c r="AF642" s="101"/>
      <c r="AG642" s="101"/>
      <c r="AH642" s="101"/>
      <c r="AI642" s="60"/>
      <c r="AJ642" s="144" t="str">
        <f t="shared" ref="AJ642:AJ690" si="78">+IF(BI642=0,"Riadok bude skrytý.","Riadok bude vidieť.")</f>
        <v>Riadok bude vidieť.</v>
      </c>
      <c r="AK642" s="145" t="s">
        <v>207</v>
      </c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65">
        <f t="shared" si="77"/>
        <v>1</v>
      </c>
      <c r="BF642" s="51"/>
      <c r="BG642" s="51"/>
      <c r="BH642" s="51">
        <f t="shared" ref="BH642:BH690" si="79">IF(AK642="",1,IF(AK642="Chcem skryť riadok.",0,1))</f>
        <v>1</v>
      </c>
      <c r="BI642" s="51">
        <f>+IF(BE642+BF642+BG642=0,0,IF(BH642=0,0,1))</f>
        <v>1</v>
      </c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108"/>
      <c r="BY642" s="108"/>
      <c r="BZ642" s="108"/>
      <c r="CA642" s="113">
        <f>SI!BY642</f>
        <v>165</v>
      </c>
      <c r="CB642" s="113"/>
      <c r="CC642" s="113"/>
      <c r="CD642" s="113"/>
      <c r="CE642" s="113"/>
      <c r="CF642" s="113"/>
      <c r="CG642" s="113"/>
      <c r="CH642" s="140">
        <f>SI!BZ642</f>
        <v>0</v>
      </c>
      <c r="CI642" s="108"/>
      <c r="CJ642" s="108"/>
      <c r="CK642" s="108"/>
      <c r="CL642" s="108"/>
      <c r="CM642" s="108"/>
      <c r="CN642" s="108"/>
      <c r="CO642" s="108"/>
      <c r="CP642" s="108"/>
      <c r="CQ642" s="108"/>
      <c r="CR642" s="108"/>
      <c r="CS642" s="108"/>
      <c r="CT642" s="108"/>
      <c r="CU642" s="108"/>
      <c r="CV642" s="108"/>
      <c r="CW642" s="108"/>
      <c r="CX642" s="108"/>
      <c r="CY642" s="108"/>
      <c r="CZ642" s="24"/>
      <c r="DA642" s="24"/>
      <c r="DB642" s="24"/>
      <c r="DC642" s="24"/>
      <c r="DD642" s="24"/>
      <c r="DE642" s="24"/>
      <c r="DF642" s="24"/>
      <c r="DG642" s="24"/>
      <c r="DH642" s="24"/>
      <c r="DI642" s="24"/>
      <c r="DJ642" s="24"/>
      <c r="DK642" s="24"/>
      <c r="DL642" s="24"/>
      <c r="DM642" s="24"/>
      <c r="DN642" s="24"/>
      <c r="DO642" s="24"/>
      <c r="DP642" s="24"/>
      <c r="DQ642" s="24"/>
      <c r="DR642" s="24"/>
      <c r="DS642" s="24"/>
      <c r="DT642" s="24"/>
      <c r="DU642" s="24"/>
      <c r="DV642" s="24"/>
      <c r="DW642" s="24"/>
      <c r="DX642" s="24"/>
      <c r="DY642" s="24"/>
      <c r="DZ642" s="24"/>
      <c r="EA642" s="24"/>
      <c r="EB642" s="24"/>
      <c r="EC642" s="24"/>
      <c r="ED642" s="24"/>
      <c r="EE642" s="24"/>
      <c r="EF642" s="24"/>
      <c r="EG642" s="24"/>
      <c r="EH642" s="24"/>
      <c r="EI642" s="24"/>
      <c r="EJ642" s="24"/>
      <c r="EK642" s="24"/>
      <c r="EL642" s="24"/>
      <c r="EM642" s="24"/>
      <c r="EN642" s="24"/>
      <c r="EO642" s="24"/>
      <c r="EP642" s="24"/>
      <c r="EQ642" s="24"/>
      <c r="ER642" s="24"/>
      <c r="ES642" s="24"/>
      <c r="ET642" s="24"/>
      <c r="EU642" s="24"/>
      <c r="EV642" s="24"/>
      <c r="EW642" s="24"/>
      <c r="EX642" s="24"/>
      <c r="EY642" s="24"/>
      <c r="EZ642" s="24"/>
      <c r="FA642" s="24"/>
      <c r="FB642" s="24"/>
      <c r="FC642" s="24"/>
      <c r="FD642" s="24"/>
      <c r="FE642" s="24"/>
      <c r="FF642" s="24"/>
      <c r="FG642" s="24"/>
      <c r="FH642" s="24"/>
      <c r="FI642" s="24"/>
      <c r="FJ642" s="24"/>
      <c r="FK642" s="24"/>
      <c r="FL642" s="24"/>
      <c r="FM642" s="24"/>
      <c r="FN642" s="24"/>
      <c r="FO642" s="24"/>
      <c r="FP642" s="24"/>
      <c r="FQ642" s="24"/>
      <c r="FR642" s="24"/>
      <c r="FS642" s="24"/>
      <c r="FT642" s="24"/>
      <c r="FU642" s="24"/>
      <c r="FV642" s="24"/>
      <c r="FW642" s="24"/>
      <c r="FX642" s="24"/>
      <c r="FY642" s="24"/>
      <c r="FZ642" s="24"/>
      <c r="GA642" s="24"/>
      <c r="GB642" s="24"/>
      <c r="GC642" s="24"/>
      <c r="GD642" s="24"/>
      <c r="GE642" s="24"/>
      <c r="GF642" s="24"/>
      <c r="GG642" s="24"/>
      <c r="GH642" s="24"/>
      <c r="GI642" s="24"/>
      <c r="GJ642" s="24"/>
      <c r="GK642" s="24"/>
      <c r="GL642" s="24"/>
      <c r="GM642" s="24"/>
      <c r="GN642" s="24"/>
      <c r="GO642" s="24"/>
      <c r="GP642" s="24"/>
      <c r="GQ642" s="24"/>
      <c r="GR642" s="24"/>
      <c r="GS642" s="24"/>
      <c r="GT642" s="24"/>
      <c r="GU642" s="24"/>
      <c r="GV642" s="24"/>
      <c r="GW642" s="24"/>
      <c r="GX642" s="24"/>
      <c r="GY642" s="24"/>
      <c r="GZ642" s="24"/>
      <c r="HA642" s="24"/>
      <c r="HB642" s="24"/>
      <c r="HC642" s="24"/>
      <c r="HD642" s="24"/>
      <c r="HE642" s="24"/>
      <c r="HF642" s="24"/>
      <c r="HG642" s="24"/>
      <c r="HH642" s="24"/>
      <c r="HI642" s="24"/>
      <c r="HJ642" s="24"/>
      <c r="HK642" s="24"/>
      <c r="HL642" s="24"/>
      <c r="HM642" s="24"/>
      <c r="HN642" s="24"/>
      <c r="HO642" s="24"/>
      <c r="HP642" s="24"/>
      <c r="HQ642" s="24"/>
      <c r="HR642" s="24"/>
      <c r="HS642" s="24"/>
      <c r="HT642" s="24"/>
      <c r="HU642" s="24"/>
      <c r="HV642" s="24"/>
      <c r="HW642" s="24"/>
      <c r="HX642" s="24"/>
      <c r="HY642" s="24"/>
      <c r="HZ642" s="24"/>
      <c r="IA642" s="24"/>
      <c r="IB642" s="24"/>
      <c r="IC642" s="24"/>
      <c r="ID642" s="24"/>
      <c r="IE642" s="24"/>
      <c r="IF642" s="24"/>
      <c r="IG642" s="24"/>
      <c r="IH642" s="24"/>
      <c r="II642" s="24"/>
      <c r="IJ642" s="24"/>
      <c r="IK642" s="24"/>
      <c r="IL642" s="24"/>
      <c r="IM642" s="24"/>
      <c r="IN642" s="24"/>
      <c r="IO642" s="24"/>
      <c r="IP642" s="24"/>
      <c r="IQ642" s="24"/>
      <c r="IR642" s="24"/>
      <c r="IS642" s="24"/>
    </row>
    <row r="643" spans="1:253" s="38" customFormat="1" x14ac:dyDescent="0.25">
      <c r="A643" s="33"/>
      <c r="B643" s="2" t="s">
        <v>274</v>
      </c>
      <c r="C643" s="24"/>
      <c r="D643" s="24"/>
      <c r="E643" s="24"/>
      <c r="H643" s="237" t="s">
        <v>565</v>
      </c>
      <c r="I643" s="181"/>
      <c r="J643" s="2" t="str">
        <f>+IF($J$27&lt;&gt;"",IF((CODE(MID($J$27,1,1)))*(GCD(121,132))*(IF(SI!EE929="",1,SI!EE929))+(LEN(SI!J13)+LEN(SI!J14))=CA643,"vo svojej evidencii nehmotný majetok, ku ktorému je zriadené záložné právo. ","NEPOVOLENÉ POUŽITIE!"),"NEPOVOLENÉ POUŽITIE!")</f>
        <v xml:space="preserve">vo svojej evidencii nehmotný majetok, ku ktorému je zriadené záložné právo. </v>
      </c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62" t="s">
        <v>168</v>
      </c>
      <c r="AJ643" s="144" t="str">
        <f t="shared" si="78"/>
        <v>Riadok bude vidieť.</v>
      </c>
      <c r="AK643" s="145" t="s">
        <v>207</v>
      </c>
      <c r="AL643" s="24"/>
      <c r="AM643" s="24"/>
      <c r="AN643" s="21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65">
        <f t="shared" si="77"/>
        <v>1</v>
      </c>
      <c r="BF643" s="51">
        <f>+IF($H$643="nemá",1,1)</f>
        <v>1</v>
      </c>
      <c r="BG643" s="81"/>
      <c r="BH643" s="51">
        <f t="shared" si="79"/>
        <v>1</v>
      </c>
      <c r="BI643" s="89">
        <f t="shared" si="76"/>
        <v>1</v>
      </c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108"/>
      <c r="BY643" s="108"/>
      <c r="BZ643" s="108"/>
      <c r="CA643" s="113">
        <f>SI!BY643</f>
        <v>16</v>
      </c>
      <c r="CB643" s="113"/>
      <c r="CC643" s="113"/>
      <c r="CD643" s="113"/>
      <c r="CE643" s="113"/>
      <c r="CF643" s="113"/>
      <c r="CG643" s="113"/>
      <c r="CH643" s="140">
        <f>SI!BZ643</f>
        <v>0</v>
      </c>
      <c r="CI643" s="108"/>
      <c r="CJ643" s="108"/>
      <c r="CK643" s="108"/>
      <c r="CL643" s="108"/>
      <c r="CM643" s="108"/>
      <c r="CN643" s="108"/>
      <c r="CO643" s="108"/>
      <c r="CP643" s="108"/>
      <c r="CQ643" s="108"/>
      <c r="CR643" s="108"/>
      <c r="CS643" s="108"/>
      <c r="CT643" s="108"/>
      <c r="CU643" s="108"/>
      <c r="CV643" s="108"/>
      <c r="CW643" s="108"/>
      <c r="CX643" s="108"/>
      <c r="CY643" s="108"/>
      <c r="CZ643" s="24"/>
      <c r="DA643" s="24"/>
      <c r="DB643" s="24"/>
      <c r="DC643" s="24"/>
      <c r="DD643" s="24"/>
      <c r="DE643" s="24"/>
      <c r="DF643" s="24"/>
      <c r="DG643" s="24"/>
      <c r="DH643" s="24"/>
      <c r="DI643" s="24"/>
      <c r="DJ643" s="24"/>
      <c r="DK643" s="24"/>
      <c r="DL643" s="24"/>
      <c r="DM643" s="24"/>
      <c r="DN643" s="24"/>
      <c r="DO643" s="24"/>
      <c r="DP643" s="24"/>
      <c r="DQ643" s="24"/>
      <c r="DR643" s="24"/>
      <c r="DS643" s="24"/>
      <c r="DT643" s="24"/>
      <c r="DU643" s="24"/>
      <c r="DV643" s="24"/>
      <c r="DW643" s="24"/>
      <c r="DX643" s="24"/>
      <c r="DY643" s="24"/>
      <c r="DZ643" s="24"/>
      <c r="EA643" s="24"/>
      <c r="EB643" s="24"/>
      <c r="EC643" s="24"/>
      <c r="ED643" s="24"/>
      <c r="EE643" s="24"/>
      <c r="EF643" s="24"/>
      <c r="EG643" s="24"/>
      <c r="EH643" s="24"/>
      <c r="EI643" s="24"/>
      <c r="EJ643" s="24"/>
      <c r="EK643" s="24"/>
      <c r="EL643" s="24"/>
      <c r="EM643" s="24"/>
      <c r="EN643" s="24"/>
      <c r="EO643" s="24"/>
      <c r="EP643" s="24"/>
      <c r="EQ643" s="24"/>
      <c r="ER643" s="24"/>
      <c r="ES643" s="24"/>
      <c r="ET643" s="24"/>
      <c r="EU643" s="24"/>
      <c r="EV643" s="24"/>
      <c r="EW643" s="24"/>
      <c r="EX643" s="24"/>
      <c r="EY643" s="24"/>
      <c r="EZ643" s="24"/>
      <c r="FA643" s="24"/>
      <c r="FB643" s="24"/>
      <c r="FC643" s="24"/>
      <c r="FD643" s="24"/>
      <c r="FE643" s="24"/>
      <c r="FF643" s="24"/>
      <c r="FG643" s="24"/>
      <c r="FH643" s="24"/>
      <c r="FI643" s="24"/>
      <c r="FJ643" s="24"/>
      <c r="FK643" s="24"/>
      <c r="FL643" s="24"/>
      <c r="FM643" s="24"/>
      <c r="FN643" s="24"/>
      <c r="FO643" s="24"/>
      <c r="FP643" s="24"/>
      <c r="FQ643" s="24"/>
      <c r="FR643" s="24"/>
      <c r="FS643" s="24"/>
      <c r="FT643" s="24"/>
      <c r="FU643" s="24"/>
      <c r="FV643" s="24"/>
      <c r="FW643" s="24"/>
      <c r="FX643" s="24"/>
      <c r="FY643" s="24"/>
      <c r="FZ643" s="24"/>
      <c r="GA643" s="24"/>
      <c r="GB643" s="24"/>
      <c r="GC643" s="24"/>
      <c r="GD643" s="24"/>
      <c r="GE643" s="24"/>
      <c r="GF643" s="24"/>
      <c r="GG643" s="24"/>
      <c r="GH643" s="24"/>
      <c r="GI643" s="24"/>
      <c r="GJ643" s="24"/>
      <c r="GK643" s="24"/>
      <c r="GL643" s="24"/>
      <c r="GM643" s="24"/>
      <c r="GN643" s="24"/>
      <c r="GO643" s="24"/>
      <c r="GP643" s="24"/>
      <c r="GQ643" s="24"/>
      <c r="GR643" s="24"/>
      <c r="GS643" s="24"/>
      <c r="GT643" s="24"/>
      <c r="GU643" s="24"/>
      <c r="GV643" s="24"/>
      <c r="GW643" s="24"/>
      <c r="GX643" s="24"/>
      <c r="GY643" s="24"/>
      <c r="GZ643" s="24"/>
      <c r="HA643" s="24"/>
      <c r="HB643" s="24"/>
      <c r="HC643" s="24"/>
      <c r="HD643" s="24"/>
      <c r="HE643" s="24"/>
      <c r="HF643" s="24"/>
      <c r="HG643" s="24"/>
      <c r="HH643" s="24"/>
      <c r="HI643" s="24"/>
      <c r="HJ643" s="24"/>
      <c r="HK643" s="24"/>
      <c r="HL643" s="24"/>
      <c r="HM643" s="24"/>
      <c r="HN643" s="24"/>
      <c r="HO643" s="24"/>
      <c r="HP643" s="24"/>
      <c r="HQ643" s="24"/>
      <c r="HR643" s="24"/>
      <c r="HS643" s="24"/>
      <c r="HT643" s="24"/>
      <c r="HU643" s="24"/>
      <c r="HV643" s="24"/>
      <c r="HW643" s="24"/>
      <c r="HX643" s="24"/>
      <c r="HY643" s="24"/>
      <c r="HZ643" s="24"/>
      <c r="IA643" s="24"/>
      <c r="IB643" s="24"/>
      <c r="IC643" s="24"/>
      <c r="ID643" s="24"/>
      <c r="IE643" s="24"/>
      <c r="IF643" s="24"/>
      <c r="IG643" s="24"/>
      <c r="IH643" s="24"/>
      <c r="II643" s="24"/>
      <c r="IJ643" s="24"/>
      <c r="IK643" s="24"/>
      <c r="IL643" s="24"/>
      <c r="IM643" s="24"/>
      <c r="IN643" s="24"/>
      <c r="IO643" s="24"/>
      <c r="IP643" s="24"/>
      <c r="IQ643" s="24"/>
      <c r="IR643" s="24"/>
      <c r="IS643" s="24"/>
    </row>
    <row r="644" spans="1:253" s="36" customFormat="1" hidden="1" x14ac:dyDescent="0.25">
      <c r="A644" s="33"/>
      <c r="B644" s="36" t="str">
        <f>+IF($H$27&lt;&gt;"",IF(SQRT(INT(FACT(DAY(24324))*FACT(DAY(24385))/576))=CA644,IF(H643="nemá","","Hodnota dlhodobého nehmotného majetku, ku ktorému je zriadené záložné právo, je uvedená v tabuľke:"),"NEPOVOLENÉ POUŽITIE!"),"NEPOVOLENÉ POUŽITIE!")</f>
        <v/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60"/>
      <c r="AJ644" s="144" t="str">
        <f t="shared" si="78"/>
        <v>Riadok bude skrytý.</v>
      </c>
      <c r="AK644" s="145" t="s">
        <v>207</v>
      </c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65">
        <f t="shared" si="77"/>
        <v>1</v>
      </c>
      <c r="BF644" s="51">
        <f>+IF($H$643="nemá",0,1)</f>
        <v>0</v>
      </c>
      <c r="BG644" s="51"/>
      <c r="BH644" s="51">
        <f t="shared" si="79"/>
        <v>1</v>
      </c>
      <c r="BI644" s="89">
        <f t="shared" si="76"/>
        <v>0</v>
      </c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108"/>
      <c r="BY644" s="108"/>
      <c r="BZ644" s="108"/>
      <c r="CA644" s="113">
        <f>SI!BY644</f>
        <v>5</v>
      </c>
      <c r="CB644" s="113"/>
      <c r="CC644" s="113"/>
      <c r="CD644" s="113"/>
      <c r="CE644" s="113"/>
      <c r="CF644" s="113"/>
      <c r="CG644" s="113"/>
      <c r="CH644" s="140">
        <f>SI!BZ644</f>
        <v>0</v>
      </c>
      <c r="CI644" s="108"/>
      <c r="CJ644" s="108"/>
      <c r="CK644" s="108"/>
      <c r="CL644" s="108"/>
      <c r="CM644" s="108"/>
      <c r="CN644" s="108"/>
      <c r="CO644" s="108"/>
      <c r="CP644" s="108"/>
      <c r="CQ644" s="108"/>
      <c r="CR644" s="108"/>
      <c r="CS644" s="108"/>
      <c r="CT644" s="108"/>
      <c r="CU644" s="108"/>
      <c r="CV644" s="108"/>
      <c r="CW644" s="108"/>
      <c r="CX644" s="108"/>
      <c r="CY644" s="108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</row>
    <row r="645" spans="1:253" s="36" customFormat="1" hidden="1" x14ac:dyDescent="0.25">
      <c r="A645" s="33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60"/>
      <c r="AJ645" s="144" t="str">
        <f t="shared" si="78"/>
        <v>Riadok bude skrytý.</v>
      </c>
      <c r="AK645" s="145" t="s">
        <v>207</v>
      </c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65">
        <f t="shared" ref="BE645:BE663" si="80">+IF($H$569="neeviduje",0,1)</f>
        <v>1</v>
      </c>
      <c r="BF645" s="51">
        <f>+IF($H$643="nemá",0,1)</f>
        <v>0</v>
      </c>
      <c r="BG645" s="51"/>
      <c r="BH645" s="51">
        <f t="shared" si="79"/>
        <v>1</v>
      </c>
      <c r="BI645" s="89">
        <f t="shared" si="76"/>
        <v>0</v>
      </c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108"/>
      <c r="BY645" s="108"/>
      <c r="BZ645" s="108"/>
      <c r="CA645" s="113">
        <f>SI!BY645</f>
        <v>112</v>
      </c>
      <c r="CB645" s="113"/>
      <c r="CC645" s="113"/>
      <c r="CD645" s="113"/>
      <c r="CE645" s="113"/>
      <c r="CF645" s="113"/>
      <c r="CG645" s="113"/>
      <c r="CH645" s="140">
        <f>SI!BZ645</f>
        <v>0</v>
      </c>
      <c r="CI645" s="108"/>
      <c r="CJ645" s="108"/>
      <c r="CK645" s="108"/>
      <c r="CL645" s="108"/>
      <c r="CM645" s="108"/>
      <c r="CN645" s="108"/>
      <c r="CO645" s="108"/>
      <c r="CP645" s="108"/>
      <c r="CQ645" s="108"/>
      <c r="CR645" s="108"/>
      <c r="CS645" s="108"/>
      <c r="CT645" s="108"/>
      <c r="CU645" s="108"/>
      <c r="CV645" s="108"/>
      <c r="CW645" s="108"/>
      <c r="CX645" s="108"/>
      <c r="CY645" s="108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</row>
    <row r="646" spans="1:253" s="36" customFormat="1" hidden="1" x14ac:dyDescent="0.25">
      <c r="A646" s="33"/>
      <c r="B646" s="552" t="s">
        <v>63</v>
      </c>
      <c r="C646" s="553"/>
      <c r="D646" s="553"/>
      <c r="E646" s="553"/>
      <c r="F646" s="553"/>
      <c r="G646" s="553"/>
      <c r="H646" s="553"/>
      <c r="I646" s="553"/>
      <c r="J646" s="553"/>
      <c r="K646" s="553"/>
      <c r="L646" s="553"/>
      <c r="M646" s="553"/>
      <c r="N646" s="553"/>
      <c r="O646" s="553"/>
      <c r="P646" s="553"/>
      <c r="Q646" s="553"/>
      <c r="R646" s="553"/>
      <c r="S646" s="553"/>
      <c r="T646" s="553"/>
      <c r="U646" s="553"/>
      <c r="V646" s="553"/>
      <c r="W646" s="553"/>
      <c r="X646" s="553"/>
      <c r="Y646" s="554"/>
      <c r="Z646" s="400">
        <f>+P85</f>
        <v>2018</v>
      </c>
      <c r="AA646" s="875"/>
      <c r="AB646" s="875"/>
      <c r="AC646" s="875"/>
      <c r="AD646" s="875"/>
      <c r="AE646" s="875"/>
      <c r="AF646" s="875"/>
      <c r="AG646" s="875"/>
      <c r="AH646" s="876"/>
      <c r="AI646" s="40"/>
      <c r="AJ646" s="144" t="str">
        <f t="shared" si="78"/>
        <v>Riadok bude skrytý.</v>
      </c>
      <c r="AK646" s="145" t="s">
        <v>207</v>
      </c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65">
        <f t="shared" si="80"/>
        <v>1</v>
      </c>
      <c r="BF646" s="51">
        <f>+IF($H$643="nemá",0,1)</f>
        <v>0</v>
      </c>
      <c r="BG646" s="51"/>
      <c r="BH646" s="51">
        <f t="shared" si="79"/>
        <v>1</v>
      </c>
      <c r="BI646" s="89">
        <f t="shared" si="76"/>
        <v>0</v>
      </c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108"/>
      <c r="BY646" s="108"/>
      <c r="BZ646" s="108"/>
      <c r="CA646" s="113">
        <f>SI!BY646</f>
        <v>462</v>
      </c>
      <c r="CB646" s="113"/>
      <c r="CC646" s="113"/>
      <c r="CD646" s="113"/>
      <c r="CE646" s="113"/>
      <c r="CF646" s="113"/>
      <c r="CG646" s="113"/>
      <c r="CH646" s="140">
        <f>SI!BZ646</f>
        <v>0</v>
      </c>
      <c r="CI646" s="108"/>
      <c r="CJ646" s="108"/>
      <c r="CK646" s="108"/>
      <c r="CL646" s="108"/>
      <c r="CM646" s="108"/>
      <c r="CN646" s="108"/>
      <c r="CO646" s="108"/>
      <c r="CP646" s="108"/>
      <c r="CQ646" s="108"/>
      <c r="CR646" s="108"/>
      <c r="CS646" s="108"/>
      <c r="CT646" s="108"/>
      <c r="CU646" s="108"/>
      <c r="CV646" s="108"/>
      <c r="CW646" s="108"/>
      <c r="CX646" s="108"/>
      <c r="CY646" s="108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</row>
    <row r="647" spans="1:253" s="36" customFormat="1" hidden="1" x14ac:dyDescent="0.25">
      <c r="A647" s="33"/>
      <c r="B647" s="880" t="s">
        <v>169</v>
      </c>
      <c r="C647" s="881"/>
      <c r="D647" s="881"/>
      <c r="E647" s="881"/>
      <c r="F647" s="881"/>
      <c r="G647" s="881"/>
      <c r="H647" s="881"/>
      <c r="I647" s="881"/>
      <c r="J647" s="881"/>
      <c r="K647" s="881"/>
      <c r="L647" s="881"/>
      <c r="M647" s="881"/>
      <c r="N647" s="881"/>
      <c r="O647" s="881"/>
      <c r="P647" s="881"/>
      <c r="Q647" s="881"/>
      <c r="R647" s="881"/>
      <c r="S647" s="881"/>
      <c r="T647" s="881"/>
      <c r="U647" s="881"/>
      <c r="V647" s="881"/>
      <c r="W647" s="881"/>
      <c r="X647" s="881"/>
      <c r="Y647" s="882"/>
      <c r="Z647" s="691"/>
      <c r="AA647" s="697"/>
      <c r="AB647" s="697"/>
      <c r="AC647" s="697"/>
      <c r="AD647" s="697"/>
      <c r="AE647" s="697"/>
      <c r="AF647" s="697"/>
      <c r="AG647" s="697"/>
      <c r="AH647" s="698"/>
      <c r="AI647" s="60"/>
      <c r="AJ647" s="144" t="str">
        <f t="shared" si="78"/>
        <v>Riadok bude skrytý.</v>
      </c>
      <c r="AK647" s="145" t="s">
        <v>207</v>
      </c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65">
        <f t="shared" si="80"/>
        <v>1</v>
      </c>
      <c r="BF647" s="51">
        <f>+IF($H$643="nemá",0,1)</f>
        <v>0</v>
      </c>
      <c r="BG647" s="51"/>
      <c r="BH647" s="51">
        <f t="shared" si="79"/>
        <v>1</v>
      </c>
      <c r="BI647" s="89">
        <f t="shared" si="76"/>
        <v>0</v>
      </c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108"/>
      <c r="BY647" s="108"/>
      <c r="BZ647" s="108"/>
      <c r="CA647" s="113">
        <f>SI!BY647</f>
        <v>193</v>
      </c>
      <c r="CB647" s="113"/>
      <c r="CC647" s="113"/>
      <c r="CD647" s="113"/>
      <c r="CE647" s="113"/>
      <c r="CF647" s="113"/>
      <c r="CG647" s="113"/>
      <c r="CH647" s="140">
        <f>SI!BZ647</f>
        <v>0</v>
      </c>
      <c r="CI647" s="108"/>
      <c r="CJ647" s="108"/>
      <c r="CK647" s="108"/>
      <c r="CL647" s="108"/>
      <c r="CM647" s="108"/>
      <c r="CN647" s="108"/>
      <c r="CO647" s="108"/>
      <c r="CP647" s="108"/>
      <c r="CQ647" s="108"/>
      <c r="CR647" s="108"/>
      <c r="CS647" s="108"/>
      <c r="CT647" s="108"/>
      <c r="CU647" s="108"/>
      <c r="CV647" s="108"/>
      <c r="CW647" s="108"/>
      <c r="CX647" s="108"/>
      <c r="CY647" s="108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</row>
    <row r="648" spans="1:253" s="36" customFormat="1" hidden="1" x14ac:dyDescent="0.25">
      <c r="A648" s="33"/>
      <c r="B648" s="884" t="s">
        <v>192</v>
      </c>
      <c r="C648" s="885"/>
      <c r="D648" s="885"/>
      <c r="E648" s="885"/>
      <c r="F648" s="885"/>
      <c r="G648" s="885"/>
      <c r="H648" s="885"/>
      <c r="I648" s="885"/>
      <c r="J648" s="885"/>
      <c r="K648" s="885"/>
      <c r="L648" s="885"/>
      <c r="M648" s="885"/>
      <c r="N648" s="885"/>
      <c r="O648" s="885"/>
      <c r="P648" s="885"/>
      <c r="Q648" s="885"/>
      <c r="R648" s="885"/>
      <c r="S648" s="885"/>
      <c r="T648" s="885"/>
      <c r="U648" s="885"/>
      <c r="V648" s="885"/>
      <c r="W648" s="885"/>
      <c r="X648" s="885"/>
      <c r="Y648" s="886"/>
      <c r="Z648" s="165"/>
      <c r="AA648" s="792"/>
      <c r="AB648" s="792"/>
      <c r="AC648" s="792"/>
      <c r="AD648" s="792"/>
      <c r="AE648" s="792"/>
      <c r="AF648" s="792"/>
      <c r="AG648" s="792"/>
      <c r="AH648" s="793"/>
      <c r="AI648" s="60"/>
      <c r="AJ648" s="144" t="str">
        <f t="shared" si="78"/>
        <v>Riadok bude skrytý.</v>
      </c>
      <c r="AK648" s="145" t="s">
        <v>207</v>
      </c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65">
        <f t="shared" si="80"/>
        <v>1</v>
      </c>
      <c r="BF648" s="51">
        <f>+IF($H$643="nemá",0,1)</f>
        <v>0</v>
      </c>
      <c r="BG648" s="51"/>
      <c r="BH648" s="51">
        <f t="shared" si="79"/>
        <v>1</v>
      </c>
      <c r="BI648" s="89">
        <f t="shared" si="76"/>
        <v>0</v>
      </c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108"/>
      <c r="BY648" s="108"/>
      <c r="BZ648" s="108"/>
      <c r="CA648" s="113">
        <f>SI!BY648</f>
        <v>396</v>
      </c>
      <c r="CB648" s="113"/>
      <c r="CC648" s="113"/>
      <c r="CD648" s="113"/>
      <c r="CE648" s="113"/>
      <c r="CF648" s="113"/>
      <c r="CG648" s="113"/>
      <c r="CH648" s="140">
        <f>SI!BZ648</f>
        <v>0</v>
      </c>
      <c r="CI648" s="108"/>
      <c r="CJ648" s="108"/>
      <c r="CK648" s="108"/>
      <c r="CL648" s="108"/>
      <c r="CM648" s="108"/>
      <c r="CN648" s="108"/>
      <c r="CO648" s="108"/>
      <c r="CP648" s="108"/>
      <c r="CQ648" s="108"/>
      <c r="CR648" s="108"/>
      <c r="CS648" s="108"/>
      <c r="CT648" s="108"/>
      <c r="CU648" s="108"/>
      <c r="CV648" s="108"/>
      <c r="CW648" s="108"/>
      <c r="CX648" s="108"/>
      <c r="CY648" s="108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</row>
    <row r="649" spans="1:253" s="36" customFormat="1" hidden="1" x14ac:dyDescent="0.25">
      <c r="A649" s="33"/>
      <c r="B649" s="25"/>
      <c r="C649" s="25"/>
      <c r="D649" s="25"/>
      <c r="E649" s="25"/>
      <c r="F649" s="25"/>
      <c r="G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6"/>
      <c r="AA649" s="27"/>
      <c r="AB649" s="27"/>
      <c r="AC649" s="27"/>
      <c r="AD649" s="27"/>
      <c r="AE649" s="27"/>
      <c r="AF649" s="27"/>
      <c r="AG649" s="27"/>
      <c r="AH649" s="27"/>
      <c r="AI649" s="60"/>
      <c r="AJ649" s="144" t="str">
        <f t="shared" si="78"/>
        <v>Riadok bude skrytý.</v>
      </c>
      <c r="AK649" s="145" t="s">
        <v>207</v>
      </c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65">
        <f t="shared" si="80"/>
        <v>1</v>
      </c>
      <c r="BF649" s="51">
        <f t="shared" ref="BF649:BF663" si="81">+IF($H$643="nemá",0,1)</f>
        <v>0</v>
      </c>
      <c r="BG649" s="51"/>
      <c r="BH649" s="51">
        <f t="shared" si="79"/>
        <v>1</v>
      </c>
      <c r="BI649" s="89">
        <f t="shared" si="76"/>
        <v>0</v>
      </c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108"/>
      <c r="BY649" s="108"/>
      <c r="BZ649" s="108"/>
      <c r="CA649" s="113">
        <f>SI!BY649</f>
        <v>190</v>
      </c>
      <c r="CB649" s="113"/>
      <c r="CC649" s="113"/>
      <c r="CD649" s="113"/>
      <c r="CE649" s="113"/>
      <c r="CF649" s="113"/>
      <c r="CG649" s="113"/>
      <c r="CH649" s="140">
        <f>SI!BZ649</f>
        <v>0</v>
      </c>
      <c r="CI649" s="108"/>
      <c r="CJ649" s="108"/>
      <c r="CK649" s="108"/>
      <c r="CL649" s="108"/>
      <c r="CM649" s="108"/>
      <c r="CN649" s="108"/>
      <c r="CO649" s="108"/>
      <c r="CP649" s="108"/>
      <c r="CQ649" s="108"/>
      <c r="CR649" s="108"/>
      <c r="CS649" s="108"/>
      <c r="CT649" s="108"/>
      <c r="CU649" s="108"/>
      <c r="CV649" s="108"/>
      <c r="CW649" s="108"/>
      <c r="CX649" s="108"/>
      <c r="CY649" s="108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</row>
    <row r="650" spans="1:253" s="36" customFormat="1" hidden="1" x14ac:dyDescent="0.25">
      <c r="A650" s="33"/>
      <c r="B650" s="2" t="str">
        <f>+IF(H643="má",IF($G$27&lt;&gt;"",IF(INT(SQRT((CODE(MID($G$27,1,1)))))*(IF(SI!EE936="",1,SI!EE936))+LEN(SI!J13)=CA650,"Prehľad majetku, ku ktorému je zriadené záložné právo, alebo obmedzené právo s ním nakladať:","NEPOVOLENÉ POUŽITIE!"),"NEPOVOLENÉ POUŽITIE!"),"")</f>
        <v/>
      </c>
      <c r="C650" s="2"/>
      <c r="D650" s="2"/>
      <c r="E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62" t="s">
        <v>168</v>
      </c>
      <c r="AJ650" s="144" t="str">
        <f t="shared" si="78"/>
        <v>Riadok bude skrytý.</v>
      </c>
      <c r="AK650" s="145" t="s">
        <v>207</v>
      </c>
      <c r="AL650" s="2"/>
      <c r="AM650" s="2"/>
      <c r="AN650" s="21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65">
        <f t="shared" si="80"/>
        <v>1</v>
      </c>
      <c r="BF650" s="51">
        <f t="shared" si="81"/>
        <v>0</v>
      </c>
      <c r="BG650" s="81"/>
      <c r="BH650" s="51">
        <f t="shared" si="79"/>
        <v>1</v>
      </c>
      <c r="BI650" s="89">
        <f t="shared" si="76"/>
        <v>0</v>
      </c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108"/>
      <c r="BY650" s="108"/>
      <c r="BZ650" s="108"/>
      <c r="CA650" s="113">
        <f>SI!BY650</f>
        <v>11</v>
      </c>
      <c r="CB650" s="113"/>
      <c r="CC650" s="113"/>
      <c r="CD650" s="113"/>
      <c r="CE650" s="113"/>
      <c r="CF650" s="113"/>
      <c r="CG650" s="113"/>
      <c r="CH650" s="140">
        <f>SI!BZ650</f>
        <v>0</v>
      </c>
      <c r="CI650" s="108"/>
      <c r="CJ650" s="108"/>
      <c r="CK650" s="108"/>
      <c r="CL650" s="108"/>
      <c r="CM650" s="108"/>
      <c r="CN650" s="108"/>
      <c r="CO650" s="108"/>
      <c r="CP650" s="108"/>
      <c r="CQ650" s="108"/>
      <c r="CR650" s="108"/>
      <c r="CS650" s="108"/>
      <c r="CT650" s="108"/>
      <c r="CU650" s="108"/>
      <c r="CV650" s="108"/>
      <c r="CW650" s="108"/>
      <c r="CX650" s="108"/>
      <c r="CY650" s="108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</row>
    <row r="651" spans="1:253" s="36" customFormat="1" hidden="1" x14ac:dyDescent="0.25">
      <c r="A651" s="3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60"/>
      <c r="AJ651" s="144" t="str">
        <f t="shared" si="78"/>
        <v>Riadok bude skrytý.</v>
      </c>
      <c r="AK651" s="145" t="s">
        <v>207</v>
      </c>
      <c r="AL651" s="2"/>
      <c r="AM651" s="2"/>
      <c r="AN651" s="21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65">
        <f t="shared" si="80"/>
        <v>1</v>
      </c>
      <c r="BF651" s="51">
        <f t="shared" si="81"/>
        <v>0</v>
      </c>
      <c r="BG651" s="81"/>
      <c r="BH651" s="51">
        <f t="shared" si="79"/>
        <v>1</v>
      </c>
      <c r="BI651" s="89">
        <f t="shared" si="76"/>
        <v>0</v>
      </c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108"/>
      <c r="BY651" s="108"/>
      <c r="BZ651" s="108"/>
      <c r="CA651" s="113">
        <f>SI!BY651</f>
        <v>100</v>
      </c>
      <c r="CB651" s="113"/>
      <c r="CC651" s="113"/>
      <c r="CD651" s="113"/>
      <c r="CE651" s="113"/>
      <c r="CF651" s="113"/>
      <c r="CG651" s="113"/>
      <c r="CH651" s="140">
        <f>SI!BZ651</f>
        <v>0</v>
      </c>
      <c r="CI651" s="108"/>
      <c r="CJ651" s="108"/>
      <c r="CK651" s="108"/>
      <c r="CL651" s="108"/>
      <c r="CM651" s="108"/>
      <c r="CN651" s="108"/>
      <c r="CO651" s="108"/>
      <c r="CP651" s="108"/>
      <c r="CQ651" s="108"/>
      <c r="CR651" s="108"/>
      <c r="CS651" s="108"/>
      <c r="CT651" s="108"/>
      <c r="CU651" s="108"/>
      <c r="CV651" s="108"/>
      <c r="CW651" s="108"/>
      <c r="CX651" s="108"/>
      <c r="CY651" s="108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</row>
    <row r="652" spans="1:253" s="36" customFormat="1" hidden="1" x14ac:dyDescent="0.25">
      <c r="A652" s="33"/>
      <c r="B652" s="780" t="s">
        <v>59</v>
      </c>
      <c r="C652" s="781"/>
      <c r="D652" s="781"/>
      <c r="E652" s="781"/>
      <c r="F652" s="781"/>
      <c r="G652" s="781"/>
      <c r="H652" s="781"/>
      <c r="I652" s="781"/>
      <c r="J652" s="781"/>
      <c r="K652" s="781"/>
      <c r="L652" s="781"/>
      <c r="M652" s="781"/>
      <c r="N652" s="781"/>
      <c r="O652" s="781"/>
      <c r="P652" s="781"/>
      <c r="Q652" s="781"/>
      <c r="R652" s="781"/>
      <c r="S652" s="781"/>
      <c r="T652" s="781"/>
      <c r="U652" s="781"/>
      <c r="V652" s="781"/>
      <c r="W652" s="781"/>
      <c r="X652" s="781"/>
      <c r="Y652" s="781"/>
      <c r="Z652" s="781"/>
      <c r="AA652" s="780" t="s">
        <v>292</v>
      </c>
      <c r="AB652" s="781"/>
      <c r="AC652" s="781"/>
      <c r="AD652" s="781"/>
      <c r="AE652" s="781"/>
      <c r="AF652" s="781"/>
      <c r="AG652" s="781"/>
      <c r="AH652" s="782"/>
      <c r="AI652" s="60"/>
      <c r="AJ652" s="144" t="str">
        <f t="shared" si="78"/>
        <v>Riadok bude skrytý.</v>
      </c>
      <c r="AK652" s="145" t="s">
        <v>207</v>
      </c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65">
        <f t="shared" si="80"/>
        <v>1</v>
      </c>
      <c r="BF652" s="51">
        <f t="shared" si="81"/>
        <v>0</v>
      </c>
      <c r="BG652" s="51"/>
      <c r="BH652" s="51">
        <f t="shared" si="79"/>
        <v>1</v>
      </c>
      <c r="BI652" s="89">
        <f t="shared" si="76"/>
        <v>0</v>
      </c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108"/>
      <c r="BY652" s="108"/>
      <c r="BZ652" s="108"/>
      <c r="CA652" s="113">
        <f>SI!BY652</f>
        <v>193</v>
      </c>
      <c r="CB652" s="113"/>
      <c r="CC652" s="113"/>
      <c r="CD652" s="113"/>
      <c r="CE652" s="113"/>
      <c r="CF652" s="113"/>
      <c r="CG652" s="113"/>
      <c r="CH652" s="140">
        <f>SI!BZ652</f>
        <v>0</v>
      </c>
      <c r="CI652" s="108"/>
      <c r="CJ652" s="108"/>
      <c r="CK652" s="108"/>
      <c r="CL652" s="108"/>
      <c r="CM652" s="108"/>
      <c r="CN652" s="108"/>
      <c r="CO652" s="108"/>
      <c r="CP652" s="108"/>
      <c r="CQ652" s="108"/>
      <c r="CR652" s="108"/>
      <c r="CS652" s="108"/>
      <c r="CT652" s="108"/>
      <c r="CU652" s="108"/>
      <c r="CV652" s="108"/>
      <c r="CW652" s="108"/>
      <c r="CX652" s="108"/>
      <c r="CY652" s="108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</row>
    <row r="653" spans="1:253" s="36" customFormat="1" hidden="1" x14ac:dyDescent="0.25">
      <c r="A653" s="33"/>
      <c r="B653" s="363"/>
      <c r="C653" s="364"/>
      <c r="D653" s="364"/>
      <c r="E653" s="364"/>
      <c r="F653" s="364"/>
      <c r="G653" s="364"/>
      <c r="H653" s="364"/>
      <c r="I653" s="364"/>
      <c r="J653" s="364"/>
      <c r="K653" s="364"/>
      <c r="L653" s="364"/>
      <c r="M653" s="364"/>
      <c r="N653" s="364"/>
      <c r="O653" s="364"/>
      <c r="P653" s="364"/>
      <c r="Q653" s="364"/>
      <c r="R653" s="364"/>
      <c r="S653" s="364"/>
      <c r="T653" s="364"/>
      <c r="U653" s="364"/>
      <c r="V653" s="364"/>
      <c r="W653" s="364"/>
      <c r="X653" s="364"/>
      <c r="Y653" s="364"/>
      <c r="Z653" s="364"/>
      <c r="AA653" s="416" t="s">
        <v>293</v>
      </c>
      <c r="AB653" s="417"/>
      <c r="AC653" s="417"/>
      <c r="AD653" s="417"/>
      <c r="AE653" s="417"/>
      <c r="AF653" s="417"/>
      <c r="AG653" s="417"/>
      <c r="AH653" s="418"/>
      <c r="AI653" s="60"/>
      <c r="AJ653" s="144" t="str">
        <f t="shared" si="78"/>
        <v>Riadok bude skrytý.</v>
      </c>
      <c r="AK653" s="145" t="s">
        <v>207</v>
      </c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65">
        <f t="shared" si="80"/>
        <v>1</v>
      </c>
      <c r="BF653" s="51">
        <f t="shared" si="81"/>
        <v>0</v>
      </c>
      <c r="BG653" s="51"/>
      <c r="BH653" s="51">
        <f t="shared" si="79"/>
        <v>1</v>
      </c>
      <c r="BI653" s="89">
        <f t="shared" si="76"/>
        <v>0</v>
      </c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108"/>
      <c r="BY653" s="108"/>
      <c r="BZ653" s="108"/>
      <c r="CA653" s="113">
        <f>SI!BY653</f>
        <v>189</v>
      </c>
      <c r="CB653" s="113"/>
      <c r="CC653" s="113"/>
      <c r="CD653" s="113"/>
      <c r="CE653" s="113"/>
      <c r="CF653" s="113"/>
      <c r="CG653" s="113"/>
      <c r="CH653" s="140">
        <f>SI!BZ653</f>
        <v>0</v>
      </c>
      <c r="CI653" s="108"/>
      <c r="CJ653" s="108"/>
      <c r="CK653" s="108"/>
      <c r="CL653" s="108"/>
      <c r="CM653" s="108"/>
      <c r="CN653" s="108"/>
      <c r="CO653" s="108"/>
      <c r="CP653" s="108"/>
      <c r="CQ653" s="108"/>
      <c r="CR653" s="108"/>
      <c r="CS653" s="108"/>
      <c r="CT653" s="108"/>
      <c r="CU653" s="108"/>
      <c r="CV653" s="108"/>
      <c r="CW653" s="108"/>
      <c r="CX653" s="108"/>
      <c r="CY653" s="108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</row>
    <row r="654" spans="1:253" s="36" customFormat="1" hidden="1" x14ac:dyDescent="0.25">
      <c r="A654" s="33"/>
      <c r="B654" s="527"/>
      <c r="C654" s="528"/>
      <c r="D654" s="528"/>
      <c r="E654" s="528"/>
      <c r="F654" s="528"/>
      <c r="G654" s="528"/>
      <c r="H654" s="528"/>
      <c r="I654" s="528"/>
      <c r="J654" s="528"/>
      <c r="K654" s="528"/>
      <c r="L654" s="528"/>
      <c r="M654" s="528"/>
      <c r="N654" s="528"/>
      <c r="O654" s="528"/>
      <c r="P654" s="528"/>
      <c r="Q654" s="528"/>
      <c r="R654" s="528"/>
      <c r="S654" s="528"/>
      <c r="T654" s="528"/>
      <c r="U654" s="528"/>
      <c r="V654" s="528"/>
      <c r="W654" s="528"/>
      <c r="X654" s="528"/>
      <c r="Y654" s="528"/>
      <c r="Z654" s="528"/>
      <c r="AA654" s="416"/>
      <c r="AB654" s="417"/>
      <c r="AC654" s="417"/>
      <c r="AD654" s="417"/>
      <c r="AE654" s="417"/>
      <c r="AF654" s="417"/>
      <c r="AG654" s="417"/>
      <c r="AH654" s="418"/>
      <c r="AI654" s="60"/>
      <c r="AJ654" s="144" t="str">
        <f t="shared" si="78"/>
        <v>Riadok bude skrytý.</v>
      </c>
      <c r="AK654" s="145" t="s">
        <v>207</v>
      </c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65">
        <f t="shared" si="80"/>
        <v>1</v>
      </c>
      <c r="BF654" s="51">
        <f t="shared" si="81"/>
        <v>0</v>
      </c>
      <c r="BG654" s="51">
        <f t="shared" ref="BG654:BG663" si="82">+IF(B654="",0,1)</f>
        <v>0</v>
      </c>
      <c r="BH654" s="51">
        <f t="shared" si="79"/>
        <v>1</v>
      </c>
      <c r="BI654" s="90">
        <f>+IF(BE654*BF654*BG654=0,0,IF(BH654=0,0,1))</f>
        <v>0</v>
      </c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108"/>
      <c r="BY654" s="108"/>
      <c r="BZ654" s="108"/>
      <c r="CA654" s="113">
        <f>SI!BY654</f>
        <v>2</v>
      </c>
      <c r="CB654" s="113"/>
      <c r="CC654" s="113"/>
      <c r="CD654" s="113"/>
      <c r="CE654" s="113"/>
      <c r="CF654" s="113"/>
      <c r="CG654" s="113"/>
      <c r="CH654" s="140">
        <f>SI!BZ654</f>
        <v>0</v>
      </c>
      <c r="CI654" s="108"/>
      <c r="CJ654" s="108"/>
      <c r="CK654" s="108"/>
      <c r="CL654" s="108"/>
      <c r="CM654" s="108"/>
      <c r="CN654" s="108"/>
      <c r="CO654" s="108"/>
      <c r="CP654" s="108"/>
      <c r="CQ654" s="108"/>
      <c r="CR654" s="108"/>
      <c r="CS654" s="108"/>
      <c r="CT654" s="108"/>
      <c r="CU654" s="108"/>
      <c r="CV654" s="108"/>
      <c r="CW654" s="108"/>
      <c r="CX654" s="108"/>
      <c r="CY654" s="108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</row>
    <row r="655" spans="1:253" s="36" customFormat="1" hidden="1" x14ac:dyDescent="0.25">
      <c r="A655" s="33"/>
      <c r="B655" s="527"/>
      <c r="C655" s="528"/>
      <c r="D655" s="528"/>
      <c r="E655" s="528"/>
      <c r="F655" s="528"/>
      <c r="G655" s="528"/>
      <c r="H655" s="528"/>
      <c r="I655" s="528"/>
      <c r="J655" s="528"/>
      <c r="K655" s="528"/>
      <c r="L655" s="528"/>
      <c r="M655" s="528"/>
      <c r="N655" s="528"/>
      <c r="O655" s="528"/>
      <c r="P655" s="528"/>
      <c r="Q655" s="528"/>
      <c r="R655" s="528"/>
      <c r="S655" s="528"/>
      <c r="T655" s="528"/>
      <c r="U655" s="528"/>
      <c r="V655" s="528"/>
      <c r="W655" s="528"/>
      <c r="X655" s="528"/>
      <c r="Y655" s="528"/>
      <c r="Z655" s="528"/>
      <c r="AA655" s="416"/>
      <c r="AB655" s="417"/>
      <c r="AC655" s="417"/>
      <c r="AD655" s="417"/>
      <c r="AE655" s="417"/>
      <c r="AF655" s="417"/>
      <c r="AG655" s="417"/>
      <c r="AH655" s="418"/>
      <c r="AI655" s="60"/>
      <c r="AJ655" s="144" t="str">
        <f t="shared" si="78"/>
        <v>Riadok bude skrytý.</v>
      </c>
      <c r="AK655" s="145" t="s">
        <v>207</v>
      </c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65">
        <f t="shared" si="80"/>
        <v>1</v>
      </c>
      <c r="BF655" s="51">
        <f t="shared" si="81"/>
        <v>0</v>
      </c>
      <c r="BG655" s="51">
        <f t="shared" si="82"/>
        <v>0</v>
      </c>
      <c r="BH655" s="51">
        <f t="shared" si="79"/>
        <v>1</v>
      </c>
      <c r="BI655" s="90">
        <f t="shared" ref="BI655:BI661" si="83">+IF(BE655*BF655*BG655=0,0,IF(BH655=0,0,1))</f>
        <v>0</v>
      </c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108"/>
      <c r="BY655" s="108"/>
      <c r="BZ655" s="108"/>
      <c r="CA655" s="113">
        <f>SI!BY655</f>
        <v>180</v>
      </c>
      <c r="CB655" s="113"/>
      <c r="CC655" s="113"/>
      <c r="CD655" s="113"/>
      <c r="CE655" s="113"/>
      <c r="CF655" s="113"/>
      <c r="CG655" s="113"/>
      <c r="CH655" s="140">
        <f>SI!BZ655</f>
        <v>0</v>
      </c>
      <c r="CI655" s="108"/>
      <c r="CJ655" s="108"/>
      <c r="CK655" s="108"/>
      <c r="CL655" s="108"/>
      <c r="CM655" s="108"/>
      <c r="CN655" s="108"/>
      <c r="CO655" s="108"/>
      <c r="CP655" s="108"/>
      <c r="CQ655" s="108"/>
      <c r="CR655" s="108"/>
      <c r="CS655" s="108"/>
      <c r="CT655" s="108"/>
      <c r="CU655" s="108"/>
      <c r="CV655" s="108"/>
      <c r="CW655" s="108"/>
      <c r="CX655" s="108"/>
      <c r="CY655" s="108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</row>
    <row r="656" spans="1:253" s="36" customFormat="1" hidden="1" x14ac:dyDescent="0.25">
      <c r="A656" s="33"/>
      <c r="B656" s="527"/>
      <c r="C656" s="528"/>
      <c r="D656" s="528"/>
      <c r="E656" s="528"/>
      <c r="F656" s="528"/>
      <c r="G656" s="528"/>
      <c r="H656" s="528"/>
      <c r="I656" s="528"/>
      <c r="J656" s="528"/>
      <c r="K656" s="528"/>
      <c r="L656" s="528"/>
      <c r="M656" s="528"/>
      <c r="N656" s="528"/>
      <c r="O656" s="528"/>
      <c r="P656" s="528"/>
      <c r="Q656" s="528"/>
      <c r="R656" s="528"/>
      <c r="S656" s="528"/>
      <c r="T656" s="528"/>
      <c r="U656" s="528"/>
      <c r="V656" s="528"/>
      <c r="W656" s="528"/>
      <c r="X656" s="528"/>
      <c r="Y656" s="528"/>
      <c r="Z656" s="528"/>
      <c r="AA656" s="416"/>
      <c r="AB656" s="417"/>
      <c r="AC656" s="417"/>
      <c r="AD656" s="417"/>
      <c r="AE656" s="417"/>
      <c r="AF656" s="417"/>
      <c r="AG656" s="417"/>
      <c r="AH656" s="418"/>
      <c r="AI656" s="60"/>
      <c r="AJ656" s="144" t="str">
        <f t="shared" si="78"/>
        <v>Riadok bude skrytý.</v>
      </c>
      <c r="AK656" s="145" t="s">
        <v>207</v>
      </c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65">
        <f t="shared" si="80"/>
        <v>1</v>
      </c>
      <c r="BF656" s="51">
        <f t="shared" si="81"/>
        <v>0</v>
      </c>
      <c r="BG656" s="51">
        <f t="shared" si="82"/>
        <v>0</v>
      </c>
      <c r="BH656" s="51">
        <f t="shared" si="79"/>
        <v>1</v>
      </c>
      <c r="BI656" s="90">
        <f t="shared" si="83"/>
        <v>0</v>
      </c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108"/>
      <c r="BY656" s="108"/>
      <c r="BZ656" s="108"/>
      <c r="CA656" s="113">
        <f>SI!BY656</f>
        <v>517</v>
      </c>
      <c r="CB656" s="113"/>
      <c r="CC656" s="113"/>
      <c r="CD656" s="113"/>
      <c r="CE656" s="113"/>
      <c r="CF656" s="113"/>
      <c r="CG656" s="113"/>
      <c r="CH656" s="140">
        <f>SI!BZ656</f>
        <v>0</v>
      </c>
      <c r="CI656" s="108"/>
      <c r="CJ656" s="108"/>
      <c r="CK656" s="108"/>
      <c r="CL656" s="108"/>
      <c r="CM656" s="108"/>
      <c r="CN656" s="108"/>
      <c r="CO656" s="108"/>
      <c r="CP656" s="108"/>
      <c r="CQ656" s="108"/>
      <c r="CR656" s="108"/>
      <c r="CS656" s="108"/>
      <c r="CT656" s="108"/>
      <c r="CU656" s="108"/>
      <c r="CV656" s="108"/>
      <c r="CW656" s="108"/>
      <c r="CX656" s="108"/>
      <c r="CY656" s="108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</row>
    <row r="657" spans="1:253" s="36" customFormat="1" hidden="1" x14ac:dyDescent="0.25">
      <c r="A657" s="33"/>
      <c r="B657" s="527"/>
      <c r="C657" s="528"/>
      <c r="D657" s="528"/>
      <c r="E657" s="528"/>
      <c r="F657" s="528"/>
      <c r="G657" s="528"/>
      <c r="H657" s="528"/>
      <c r="I657" s="528"/>
      <c r="J657" s="528"/>
      <c r="K657" s="528"/>
      <c r="L657" s="528"/>
      <c r="M657" s="528"/>
      <c r="N657" s="528"/>
      <c r="O657" s="528"/>
      <c r="P657" s="528"/>
      <c r="Q657" s="528"/>
      <c r="R657" s="528"/>
      <c r="S657" s="528"/>
      <c r="T657" s="528"/>
      <c r="U657" s="528"/>
      <c r="V657" s="528"/>
      <c r="W657" s="528"/>
      <c r="X657" s="528"/>
      <c r="Y657" s="528"/>
      <c r="Z657" s="528"/>
      <c r="AA657" s="416"/>
      <c r="AB657" s="417"/>
      <c r="AC657" s="417"/>
      <c r="AD657" s="417"/>
      <c r="AE657" s="417"/>
      <c r="AF657" s="417"/>
      <c r="AG657" s="417"/>
      <c r="AH657" s="418"/>
      <c r="AI657" s="60"/>
      <c r="AJ657" s="144" t="str">
        <f t="shared" si="78"/>
        <v>Riadok bude skrytý.</v>
      </c>
      <c r="AK657" s="145" t="s">
        <v>207</v>
      </c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65">
        <f t="shared" si="80"/>
        <v>1</v>
      </c>
      <c r="BF657" s="51">
        <f t="shared" si="81"/>
        <v>0</v>
      </c>
      <c r="BG657" s="51">
        <f t="shared" si="82"/>
        <v>0</v>
      </c>
      <c r="BH657" s="51">
        <f t="shared" si="79"/>
        <v>1</v>
      </c>
      <c r="BI657" s="90">
        <f t="shared" si="83"/>
        <v>0</v>
      </c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108"/>
      <c r="BY657" s="108"/>
      <c r="BZ657" s="108"/>
      <c r="CA657" s="113">
        <f>SI!BY657</f>
        <v>207</v>
      </c>
      <c r="CB657" s="113"/>
      <c r="CC657" s="113"/>
      <c r="CD657" s="113"/>
      <c r="CE657" s="113"/>
      <c r="CF657" s="113"/>
      <c r="CG657" s="113"/>
      <c r="CH657" s="140">
        <f>SI!BZ657</f>
        <v>0</v>
      </c>
      <c r="CI657" s="108"/>
      <c r="CJ657" s="108"/>
      <c r="CK657" s="108"/>
      <c r="CL657" s="108"/>
      <c r="CM657" s="108"/>
      <c r="CN657" s="108"/>
      <c r="CO657" s="108"/>
      <c r="CP657" s="108"/>
      <c r="CQ657" s="108"/>
      <c r="CR657" s="108"/>
      <c r="CS657" s="108"/>
      <c r="CT657" s="108"/>
      <c r="CU657" s="108"/>
      <c r="CV657" s="108"/>
      <c r="CW657" s="108"/>
      <c r="CX657" s="108"/>
      <c r="CY657" s="108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</row>
    <row r="658" spans="1:253" s="36" customFormat="1" hidden="1" x14ac:dyDescent="0.25">
      <c r="A658" s="33"/>
      <c r="B658" s="527"/>
      <c r="C658" s="528"/>
      <c r="D658" s="528"/>
      <c r="E658" s="528"/>
      <c r="F658" s="528"/>
      <c r="G658" s="528"/>
      <c r="H658" s="528"/>
      <c r="I658" s="528"/>
      <c r="J658" s="528"/>
      <c r="K658" s="528"/>
      <c r="L658" s="528"/>
      <c r="M658" s="528"/>
      <c r="N658" s="528"/>
      <c r="O658" s="528"/>
      <c r="P658" s="528"/>
      <c r="Q658" s="528"/>
      <c r="R658" s="528"/>
      <c r="S658" s="528"/>
      <c r="T658" s="528"/>
      <c r="U658" s="528"/>
      <c r="V658" s="528"/>
      <c r="W658" s="528"/>
      <c r="X658" s="528"/>
      <c r="Y658" s="528"/>
      <c r="Z658" s="528"/>
      <c r="AA658" s="416"/>
      <c r="AB658" s="417"/>
      <c r="AC658" s="417"/>
      <c r="AD658" s="417"/>
      <c r="AE658" s="417"/>
      <c r="AF658" s="417"/>
      <c r="AG658" s="417"/>
      <c r="AH658" s="418"/>
      <c r="AI658" s="60"/>
      <c r="AJ658" s="144" t="str">
        <f t="shared" si="78"/>
        <v>Riadok bude skrytý.</v>
      </c>
      <c r="AK658" s="145" t="s">
        <v>207</v>
      </c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65">
        <f t="shared" si="80"/>
        <v>1</v>
      </c>
      <c r="BF658" s="51">
        <f t="shared" si="81"/>
        <v>0</v>
      </c>
      <c r="BG658" s="51">
        <f t="shared" si="82"/>
        <v>0</v>
      </c>
      <c r="BH658" s="51">
        <f t="shared" si="79"/>
        <v>1</v>
      </c>
      <c r="BI658" s="90">
        <f t="shared" si="83"/>
        <v>0</v>
      </c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108"/>
      <c r="BY658" s="108"/>
      <c r="BZ658" s="108"/>
      <c r="CA658" s="113">
        <f>SI!BY658</f>
        <v>488</v>
      </c>
      <c r="CB658" s="113"/>
      <c r="CC658" s="113"/>
      <c r="CD658" s="113"/>
      <c r="CE658" s="113"/>
      <c r="CF658" s="113"/>
      <c r="CG658" s="113"/>
      <c r="CH658" s="140">
        <f>SI!BZ658</f>
        <v>0</v>
      </c>
      <c r="CI658" s="108"/>
      <c r="CJ658" s="108"/>
      <c r="CK658" s="108"/>
      <c r="CL658" s="108"/>
      <c r="CM658" s="108"/>
      <c r="CN658" s="108"/>
      <c r="CO658" s="108"/>
      <c r="CP658" s="108"/>
      <c r="CQ658" s="108"/>
      <c r="CR658" s="108"/>
      <c r="CS658" s="108"/>
      <c r="CT658" s="108"/>
      <c r="CU658" s="108"/>
      <c r="CV658" s="108"/>
      <c r="CW658" s="108"/>
      <c r="CX658" s="108"/>
      <c r="CY658" s="108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</row>
    <row r="659" spans="1:253" s="36" customFormat="1" hidden="1" x14ac:dyDescent="0.25">
      <c r="A659" s="33"/>
      <c r="B659" s="527"/>
      <c r="C659" s="528"/>
      <c r="D659" s="528"/>
      <c r="E659" s="528"/>
      <c r="F659" s="528"/>
      <c r="G659" s="528"/>
      <c r="H659" s="528"/>
      <c r="I659" s="528"/>
      <c r="J659" s="528"/>
      <c r="K659" s="528"/>
      <c r="L659" s="528"/>
      <c r="M659" s="528"/>
      <c r="N659" s="528"/>
      <c r="O659" s="528"/>
      <c r="P659" s="528"/>
      <c r="Q659" s="528"/>
      <c r="R659" s="528"/>
      <c r="S659" s="528"/>
      <c r="T659" s="528"/>
      <c r="U659" s="528"/>
      <c r="V659" s="528"/>
      <c r="W659" s="528"/>
      <c r="X659" s="528"/>
      <c r="Y659" s="528"/>
      <c r="Z659" s="528"/>
      <c r="AA659" s="416"/>
      <c r="AB659" s="417"/>
      <c r="AC659" s="417"/>
      <c r="AD659" s="417"/>
      <c r="AE659" s="417"/>
      <c r="AF659" s="417"/>
      <c r="AG659" s="417"/>
      <c r="AH659" s="418"/>
      <c r="AI659" s="60"/>
      <c r="AJ659" s="144" t="str">
        <f t="shared" si="78"/>
        <v>Riadok bude skrytý.</v>
      </c>
      <c r="AK659" s="145" t="s">
        <v>207</v>
      </c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65">
        <f t="shared" si="80"/>
        <v>1</v>
      </c>
      <c r="BF659" s="51">
        <f t="shared" si="81"/>
        <v>0</v>
      </c>
      <c r="BG659" s="51">
        <f t="shared" si="82"/>
        <v>0</v>
      </c>
      <c r="BH659" s="51">
        <f t="shared" si="79"/>
        <v>1</v>
      </c>
      <c r="BI659" s="90">
        <f t="shared" si="83"/>
        <v>0</v>
      </c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108"/>
      <c r="BY659" s="108"/>
      <c r="BZ659" s="108"/>
      <c r="CA659" s="113">
        <f>SI!BY659</f>
        <v>1036</v>
      </c>
      <c r="CB659" s="113"/>
      <c r="CC659" s="113"/>
      <c r="CD659" s="113"/>
      <c r="CE659" s="113"/>
      <c r="CF659" s="113"/>
      <c r="CG659" s="113"/>
      <c r="CH659" s="140">
        <f>SI!BZ659</f>
        <v>0</v>
      </c>
      <c r="CI659" s="108"/>
      <c r="CJ659" s="108"/>
      <c r="CK659" s="108"/>
      <c r="CL659" s="108"/>
      <c r="CM659" s="108"/>
      <c r="CN659" s="108"/>
      <c r="CO659" s="108"/>
      <c r="CP659" s="108"/>
      <c r="CQ659" s="108"/>
      <c r="CR659" s="108"/>
      <c r="CS659" s="108"/>
      <c r="CT659" s="108"/>
      <c r="CU659" s="108"/>
      <c r="CV659" s="108"/>
      <c r="CW659" s="108"/>
      <c r="CX659" s="108"/>
      <c r="CY659" s="108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</row>
    <row r="660" spans="1:253" s="36" customFormat="1" hidden="1" x14ac:dyDescent="0.25">
      <c r="A660" s="33"/>
      <c r="B660" s="527"/>
      <c r="C660" s="528"/>
      <c r="D660" s="528"/>
      <c r="E660" s="528"/>
      <c r="F660" s="528"/>
      <c r="G660" s="528"/>
      <c r="H660" s="528"/>
      <c r="I660" s="528"/>
      <c r="J660" s="528"/>
      <c r="K660" s="528"/>
      <c r="L660" s="528"/>
      <c r="M660" s="528"/>
      <c r="N660" s="528"/>
      <c r="O660" s="528"/>
      <c r="P660" s="528"/>
      <c r="Q660" s="528"/>
      <c r="R660" s="528"/>
      <c r="S660" s="528"/>
      <c r="T660" s="528"/>
      <c r="U660" s="528"/>
      <c r="V660" s="528"/>
      <c r="W660" s="528"/>
      <c r="X660" s="528"/>
      <c r="Y660" s="528"/>
      <c r="Z660" s="528"/>
      <c r="AA660" s="416"/>
      <c r="AB660" s="417"/>
      <c r="AC660" s="417"/>
      <c r="AD660" s="417"/>
      <c r="AE660" s="417"/>
      <c r="AF660" s="417"/>
      <c r="AG660" s="417"/>
      <c r="AH660" s="418"/>
      <c r="AI660" s="60"/>
      <c r="AJ660" s="144" t="str">
        <f t="shared" si="78"/>
        <v>Riadok bude skrytý.</v>
      </c>
      <c r="AK660" s="145" t="s">
        <v>207</v>
      </c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65">
        <f t="shared" si="80"/>
        <v>1</v>
      </c>
      <c r="BF660" s="51">
        <f t="shared" si="81"/>
        <v>0</v>
      </c>
      <c r="BG660" s="51">
        <f t="shared" si="82"/>
        <v>0</v>
      </c>
      <c r="BH660" s="51">
        <f t="shared" si="79"/>
        <v>1</v>
      </c>
      <c r="BI660" s="90">
        <f t="shared" si="83"/>
        <v>0</v>
      </c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108"/>
      <c r="BY660" s="108"/>
      <c r="BZ660" s="108"/>
      <c r="CA660" s="113">
        <f>SI!BY660</f>
        <v>142</v>
      </c>
      <c r="CB660" s="113"/>
      <c r="CC660" s="113"/>
      <c r="CD660" s="113"/>
      <c r="CE660" s="113"/>
      <c r="CF660" s="113"/>
      <c r="CG660" s="113"/>
      <c r="CH660" s="140">
        <f>SI!BZ660</f>
        <v>0</v>
      </c>
      <c r="CI660" s="108"/>
      <c r="CJ660" s="108"/>
      <c r="CK660" s="108"/>
      <c r="CL660" s="108"/>
      <c r="CM660" s="108"/>
      <c r="CN660" s="108"/>
      <c r="CO660" s="108"/>
      <c r="CP660" s="108"/>
      <c r="CQ660" s="108"/>
      <c r="CR660" s="108"/>
      <c r="CS660" s="108"/>
      <c r="CT660" s="108"/>
      <c r="CU660" s="108"/>
      <c r="CV660" s="108"/>
      <c r="CW660" s="108"/>
      <c r="CX660" s="108"/>
      <c r="CY660" s="108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</row>
    <row r="661" spans="1:253" s="36" customFormat="1" hidden="1" x14ac:dyDescent="0.25">
      <c r="A661" s="33"/>
      <c r="B661" s="527"/>
      <c r="C661" s="528"/>
      <c r="D661" s="528"/>
      <c r="E661" s="528"/>
      <c r="F661" s="528"/>
      <c r="G661" s="528"/>
      <c r="H661" s="528"/>
      <c r="I661" s="528"/>
      <c r="J661" s="528"/>
      <c r="K661" s="528"/>
      <c r="L661" s="528"/>
      <c r="M661" s="528"/>
      <c r="N661" s="528"/>
      <c r="O661" s="528"/>
      <c r="P661" s="528"/>
      <c r="Q661" s="528"/>
      <c r="R661" s="528"/>
      <c r="S661" s="528"/>
      <c r="T661" s="528"/>
      <c r="U661" s="528"/>
      <c r="V661" s="528"/>
      <c r="W661" s="528"/>
      <c r="X661" s="528"/>
      <c r="Y661" s="528"/>
      <c r="Z661" s="528"/>
      <c r="AA661" s="416"/>
      <c r="AB661" s="417"/>
      <c r="AC661" s="417"/>
      <c r="AD661" s="417"/>
      <c r="AE661" s="417"/>
      <c r="AF661" s="417"/>
      <c r="AG661" s="417"/>
      <c r="AH661" s="418"/>
      <c r="AI661" s="60"/>
      <c r="AJ661" s="144" t="str">
        <f t="shared" si="78"/>
        <v>Riadok bude skrytý.</v>
      </c>
      <c r="AK661" s="145" t="s">
        <v>207</v>
      </c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65">
        <f t="shared" si="80"/>
        <v>1</v>
      </c>
      <c r="BF661" s="51">
        <f t="shared" si="81"/>
        <v>0</v>
      </c>
      <c r="BG661" s="51">
        <f t="shared" si="82"/>
        <v>0</v>
      </c>
      <c r="BH661" s="51">
        <f t="shared" si="79"/>
        <v>1</v>
      </c>
      <c r="BI661" s="90">
        <f t="shared" si="83"/>
        <v>0</v>
      </c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108"/>
      <c r="BY661" s="108"/>
      <c r="BZ661" s="108"/>
      <c r="CA661" s="113">
        <f>SI!BY661</f>
        <v>279</v>
      </c>
      <c r="CB661" s="113"/>
      <c r="CC661" s="113"/>
      <c r="CD661" s="113"/>
      <c r="CE661" s="113"/>
      <c r="CF661" s="113"/>
      <c r="CG661" s="113"/>
      <c r="CH661" s="140">
        <f>SI!BZ661</f>
        <v>0</v>
      </c>
      <c r="CI661" s="108"/>
      <c r="CJ661" s="108"/>
      <c r="CK661" s="108"/>
      <c r="CL661" s="108"/>
      <c r="CM661" s="108"/>
      <c r="CN661" s="108"/>
      <c r="CO661" s="108"/>
      <c r="CP661" s="108"/>
      <c r="CQ661" s="108"/>
      <c r="CR661" s="108"/>
      <c r="CS661" s="108"/>
      <c r="CT661" s="108"/>
      <c r="CU661" s="108"/>
      <c r="CV661" s="108"/>
      <c r="CW661" s="108"/>
      <c r="CX661" s="108"/>
      <c r="CY661" s="108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</row>
    <row r="662" spans="1:253" s="36" customFormat="1" hidden="1" x14ac:dyDescent="0.25">
      <c r="A662" s="33"/>
      <c r="B662" s="527"/>
      <c r="C662" s="528"/>
      <c r="D662" s="528"/>
      <c r="E662" s="528"/>
      <c r="F662" s="528"/>
      <c r="G662" s="528"/>
      <c r="H662" s="528"/>
      <c r="I662" s="528"/>
      <c r="J662" s="528"/>
      <c r="K662" s="528"/>
      <c r="L662" s="528"/>
      <c r="M662" s="528"/>
      <c r="N662" s="528"/>
      <c r="O662" s="528"/>
      <c r="P662" s="528"/>
      <c r="Q662" s="528"/>
      <c r="R662" s="528"/>
      <c r="S662" s="528"/>
      <c r="T662" s="528"/>
      <c r="U662" s="528"/>
      <c r="V662" s="528"/>
      <c r="W662" s="528"/>
      <c r="X662" s="528"/>
      <c r="Y662" s="528"/>
      <c r="Z662" s="528"/>
      <c r="AA662" s="416"/>
      <c r="AB662" s="417"/>
      <c r="AC662" s="417"/>
      <c r="AD662" s="417"/>
      <c r="AE662" s="417"/>
      <c r="AF662" s="417"/>
      <c r="AG662" s="417"/>
      <c r="AH662" s="418"/>
      <c r="AI662" s="60"/>
      <c r="AJ662" s="144" t="str">
        <f t="shared" si="78"/>
        <v>Riadok bude skrytý.</v>
      </c>
      <c r="AK662" s="145" t="s">
        <v>207</v>
      </c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65">
        <f t="shared" si="80"/>
        <v>1</v>
      </c>
      <c r="BF662" s="51">
        <f t="shared" si="81"/>
        <v>0</v>
      </c>
      <c r="BG662" s="51">
        <f t="shared" si="82"/>
        <v>0</v>
      </c>
      <c r="BH662" s="51">
        <f t="shared" si="79"/>
        <v>1</v>
      </c>
      <c r="BI662" s="90">
        <f>+IF(BE662*BF662*BG662=0,0,IF(BH662=0,0,1))</f>
        <v>0</v>
      </c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108"/>
      <c r="BY662" s="108"/>
      <c r="BZ662" s="108"/>
      <c r="CA662" s="113">
        <f>SI!BY662</f>
        <v>156</v>
      </c>
      <c r="CB662" s="113"/>
      <c r="CC662" s="113"/>
      <c r="CD662" s="113"/>
      <c r="CE662" s="113"/>
      <c r="CF662" s="113"/>
      <c r="CG662" s="113"/>
      <c r="CH662" s="140">
        <f>SI!BZ662</f>
        <v>0</v>
      </c>
      <c r="CI662" s="108"/>
      <c r="CJ662" s="108"/>
      <c r="CK662" s="108"/>
      <c r="CL662" s="108"/>
      <c r="CM662" s="108"/>
      <c r="CN662" s="108"/>
      <c r="CO662" s="108"/>
      <c r="CP662" s="108"/>
      <c r="CQ662" s="108"/>
      <c r="CR662" s="108"/>
      <c r="CS662" s="108"/>
      <c r="CT662" s="108"/>
      <c r="CU662" s="108"/>
      <c r="CV662" s="108"/>
      <c r="CW662" s="108"/>
      <c r="CX662" s="108"/>
      <c r="CY662" s="108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</row>
    <row r="663" spans="1:253" s="36" customFormat="1" hidden="1" x14ac:dyDescent="0.25">
      <c r="A663" s="33"/>
      <c r="B663" s="419"/>
      <c r="C663" s="420"/>
      <c r="D663" s="420"/>
      <c r="E663" s="420"/>
      <c r="F663" s="420"/>
      <c r="G663" s="420"/>
      <c r="H663" s="420"/>
      <c r="I663" s="420"/>
      <c r="J663" s="420"/>
      <c r="K663" s="420"/>
      <c r="L663" s="420"/>
      <c r="M663" s="420"/>
      <c r="N663" s="420"/>
      <c r="O663" s="420"/>
      <c r="P663" s="420"/>
      <c r="Q663" s="420"/>
      <c r="R663" s="420"/>
      <c r="S663" s="420"/>
      <c r="T663" s="420"/>
      <c r="U663" s="420"/>
      <c r="V663" s="420"/>
      <c r="W663" s="420"/>
      <c r="X663" s="420"/>
      <c r="Y663" s="420"/>
      <c r="Z663" s="420"/>
      <c r="AA663" s="877"/>
      <c r="AB663" s="878"/>
      <c r="AC663" s="878"/>
      <c r="AD663" s="878"/>
      <c r="AE663" s="878"/>
      <c r="AF663" s="878"/>
      <c r="AG663" s="878"/>
      <c r="AH663" s="879"/>
      <c r="AI663" s="60"/>
      <c r="AJ663" s="144" t="str">
        <f t="shared" si="78"/>
        <v>Riadok bude skrytý.</v>
      </c>
      <c r="AK663" s="145" t="s">
        <v>207</v>
      </c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65">
        <f t="shared" si="80"/>
        <v>1</v>
      </c>
      <c r="BF663" s="51">
        <f t="shared" si="81"/>
        <v>0</v>
      </c>
      <c r="BG663" s="51">
        <f t="shared" si="82"/>
        <v>0</v>
      </c>
      <c r="BH663" s="51">
        <f t="shared" si="79"/>
        <v>1</v>
      </c>
      <c r="BI663" s="89">
        <f t="shared" si="76"/>
        <v>0</v>
      </c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108"/>
      <c r="BY663" s="108"/>
      <c r="BZ663" s="108"/>
      <c r="CA663" s="113">
        <f>SI!BY663</f>
        <v>1074</v>
      </c>
      <c r="CB663" s="113"/>
      <c r="CC663" s="113"/>
      <c r="CD663" s="113"/>
      <c r="CE663" s="113"/>
      <c r="CF663" s="113"/>
      <c r="CG663" s="113"/>
      <c r="CH663" s="140">
        <f>SI!BZ663</f>
        <v>0</v>
      </c>
      <c r="CI663" s="108"/>
      <c r="CJ663" s="108"/>
      <c r="CK663" s="108"/>
      <c r="CL663" s="108"/>
      <c r="CM663" s="108"/>
      <c r="CN663" s="108"/>
      <c r="CO663" s="108"/>
      <c r="CP663" s="108"/>
      <c r="CQ663" s="108"/>
      <c r="CR663" s="108"/>
      <c r="CS663" s="108"/>
      <c r="CT663" s="108"/>
      <c r="CU663" s="108"/>
      <c r="CV663" s="108"/>
      <c r="CW663" s="108"/>
      <c r="CX663" s="108"/>
      <c r="CY663" s="108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</row>
    <row r="664" spans="1:253" x14ac:dyDescent="0.25">
      <c r="A664" s="33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6"/>
      <c r="AA664" s="27"/>
      <c r="AB664" s="27"/>
      <c r="AC664" s="27"/>
      <c r="AD664" s="27"/>
      <c r="AE664" s="27"/>
      <c r="AF664" s="27"/>
      <c r="AG664" s="27"/>
      <c r="AH664" s="27"/>
      <c r="AI664" s="59"/>
      <c r="AJ664" s="144" t="str">
        <f t="shared" si="78"/>
        <v>Riadok bude vidieť.</v>
      </c>
      <c r="AK664" s="145" t="s">
        <v>207</v>
      </c>
      <c r="BE664" s="86">
        <v>1</v>
      </c>
      <c r="BF664" s="51">
        <f>+IF($H$650="nemá",0,1)</f>
        <v>1</v>
      </c>
      <c r="BH664" s="51">
        <f t="shared" si="79"/>
        <v>1</v>
      </c>
      <c r="BI664" s="51">
        <f>+IF(BE664+BF664+BG664=0,0,IF(BH664=0,0,1))</f>
        <v>1</v>
      </c>
      <c r="CA664" s="113">
        <f>SI!BY664</f>
        <v>161</v>
      </c>
      <c r="CH664" s="140">
        <f>SI!BZ664</f>
        <v>0</v>
      </c>
    </row>
    <row r="665" spans="1:253" x14ac:dyDescent="0.25">
      <c r="A665" s="33"/>
      <c r="B665" s="23" t="str">
        <f>+IF($K$27&lt;&gt;"",IF((CODE(MID($K$27,1,1))/100)&lt;10,IF(COMBIN(LEN(SI!J11),2)=CA665,"Dlhodobý hmotný majetok","NEPOVOLENÉ POUŽITIE !"),"NEPOVOLENÉ POUŽITIE !"),"NEPOVOLENÉ POUŽITIE !")</f>
        <v>Dlhodobý hmotný majetok</v>
      </c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62" t="s">
        <v>168</v>
      </c>
      <c r="AJ665" s="144" t="str">
        <f t="shared" si="78"/>
        <v>Riadok bude vidieť.</v>
      </c>
      <c r="AK665" s="145" t="s">
        <v>207</v>
      </c>
      <c r="BE665" s="86">
        <v>1</v>
      </c>
      <c r="BH665" s="51">
        <f t="shared" si="79"/>
        <v>1</v>
      </c>
      <c r="BI665" s="51">
        <f>+IF(BE665+BF665+BG665=0,0,IF(BH665=0,0,1))</f>
        <v>1</v>
      </c>
      <c r="CA665" s="113">
        <f>SI!BY665</f>
        <v>91</v>
      </c>
      <c r="CH665" s="140">
        <f>SI!BZ665</f>
        <v>0</v>
      </c>
    </row>
    <row r="666" spans="1:253" x14ac:dyDescent="0.25">
      <c r="A666" s="33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Q666" s="25"/>
      <c r="R666" s="25"/>
      <c r="T666" s="25"/>
      <c r="U666" s="25"/>
      <c r="V666" s="25"/>
      <c r="W666" s="25"/>
      <c r="X666" s="25"/>
      <c r="Y666" s="25"/>
      <c r="Z666" s="26"/>
      <c r="AA666" s="27"/>
      <c r="AB666" s="27"/>
      <c r="AC666" s="27"/>
      <c r="AD666" s="27"/>
      <c r="AE666" s="27"/>
      <c r="AF666" s="27"/>
      <c r="AG666" s="27"/>
      <c r="AH666" s="27"/>
      <c r="AI666" s="59"/>
      <c r="AJ666" s="144" t="str">
        <f t="shared" si="78"/>
        <v>Riadok bude vidieť.</v>
      </c>
      <c r="AK666" s="145" t="s">
        <v>207</v>
      </c>
      <c r="BE666" s="86">
        <v>1</v>
      </c>
      <c r="BH666" s="51">
        <f t="shared" si="79"/>
        <v>1</v>
      </c>
      <c r="BI666" s="51">
        <f>+IF(BE666+BF666+BG666=0,0,IF(BH666=0,0,1))</f>
        <v>1</v>
      </c>
      <c r="CA666" s="113">
        <f>SI!BY666</f>
        <v>185</v>
      </c>
      <c r="CH666" s="140">
        <f>SI!BZ666</f>
        <v>0</v>
      </c>
    </row>
    <row r="667" spans="1:253" s="24" customFormat="1" x14ac:dyDescent="0.25">
      <c r="A667" s="33"/>
      <c r="B667" s="28" t="str">
        <f>+IF($I$27&lt;&gt;"",IF(CODE(MID($I$27,1,1))*(IF(SI!EE953="",1,SI!EE953))+ROUNDDOWN(LEN(SI!J13)/2,0)=CA667,IF(YEAR(N58)=YEAR(P6),"Účtovná jednotka","Účtovná jednotka"),"NEPOVOLENÉ POUŽITIE!"),"NEPOVOLENÉ POUŽITIE!")</f>
        <v>Účtovná jednotka</v>
      </c>
      <c r="C667" s="73"/>
      <c r="D667" s="74"/>
      <c r="E667" s="74"/>
      <c r="H667" s="883" t="s">
        <v>79</v>
      </c>
      <c r="I667" s="883"/>
      <c r="J667" s="883"/>
      <c r="K667" s="883"/>
      <c r="L667" s="2" t="s">
        <v>180</v>
      </c>
      <c r="V667" s="73"/>
      <c r="W667" s="74"/>
      <c r="X667" s="74"/>
      <c r="Y667" s="74"/>
      <c r="AI667" s="75"/>
      <c r="AJ667" s="144" t="str">
        <f t="shared" si="78"/>
        <v>Riadok bude vidieť.</v>
      </c>
      <c r="AK667" s="145" t="s">
        <v>207</v>
      </c>
      <c r="BE667" s="86">
        <v>1</v>
      </c>
      <c r="BF667" s="51"/>
      <c r="BG667" s="51"/>
      <c r="BH667" s="51">
        <f t="shared" si="79"/>
        <v>1</v>
      </c>
      <c r="BI667" s="51">
        <f>+IF(BE667+BF667+BG667=0,0,IF(BH667=0,0,1))</f>
        <v>1</v>
      </c>
      <c r="BX667" s="108"/>
      <c r="BY667" s="108"/>
      <c r="BZ667" s="108"/>
      <c r="CA667" s="113">
        <f>SI!BY667</f>
        <v>5</v>
      </c>
      <c r="CB667" s="113"/>
      <c r="CC667" s="113"/>
      <c r="CD667" s="113"/>
      <c r="CE667" s="113"/>
      <c r="CF667" s="113"/>
      <c r="CG667" s="113"/>
      <c r="CH667" s="140">
        <f>SI!BZ667</f>
        <v>0</v>
      </c>
      <c r="CI667" s="108"/>
      <c r="CJ667" s="108"/>
      <c r="CK667" s="108"/>
      <c r="CL667" s="108"/>
      <c r="CM667" s="108"/>
      <c r="CN667" s="108"/>
      <c r="CO667" s="108"/>
      <c r="CP667" s="108"/>
      <c r="CQ667" s="108"/>
      <c r="CR667" s="108"/>
      <c r="CS667" s="108"/>
      <c r="CT667" s="108"/>
      <c r="CU667" s="108"/>
      <c r="CV667" s="108"/>
      <c r="CW667" s="108"/>
      <c r="CX667" s="108"/>
      <c r="CY667" s="108"/>
    </row>
    <row r="668" spans="1:253" s="38" customFormat="1" x14ac:dyDescent="0.25">
      <c r="A668" s="33"/>
      <c r="B668" s="28" t="str">
        <f>+IF($L$27&lt;&gt;"",IF((ROUNDDOWN(CODE(MID($L$27,1,1)),0)-(BIN2DEC(1010)/10))*(IF(SI!EE954="",1,SI!EE954))+(LEN(SI!J10)+LEN(SI!J13))=CA668,IF(H667="eviduje","K dlhodobému hmotnému majetku účtovná jednotka uvádza nasledujúce informácie:","Účtovná jednotka nemá pre túto časť poznámok obsahovú náplň."),"NEPOVOLENÉ POUŽITIE!"),"NEPOVOLENÉ POUŽITIE!")</f>
        <v>K dlhodobému hmotnému majetku účtovná jednotka uvádza nasledujúce informácie:</v>
      </c>
      <c r="C668" s="73"/>
      <c r="D668" s="74"/>
      <c r="E668" s="74"/>
      <c r="F668" s="7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73"/>
      <c r="R668" s="74"/>
      <c r="S668" s="74"/>
      <c r="T668" s="74"/>
      <c r="U668" s="24"/>
      <c r="V668" s="73"/>
      <c r="W668" s="74"/>
      <c r="X668" s="74"/>
      <c r="Y668" s="74"/>
      <c r="Z668" s="24"/>
      <c r="AA668" s="24"/>
      <c r="AB668" s="24"/>
      <c r="AC668" s="24"/>
      <c r="AD668" s="24"/>
      <c r="AE668" s="24"/>
      <c r="AF668" s="24"/>
      <c r="AG668" s="24"/>
      <c r="AH668" s="24"/>
      <c r="AI668" s="76"/>
      <c r="AJ668" s="144" t="str">
        <f t="shared" si="78"/>
        <v>Riadok bude vidieť.</v>
      </c>
      <c r="AK668" s="145" t="s">
        <v>207</v>
      </c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51">
        <f>+IF($H$667="neeviduje",1,1)</f>
        <v>1</v>
      </c>
      <c r="BF668" s="51"/>
      <c r="BG668" s="51"/>
      <c r="BH668" s="51">
        <f t="shared" si="79"/>
        <v>1</v>
      </c>
      <c r="BI668" s="51">
        <f>+IF(BE668+BF668+BG668=0,0,IF(BH668=0,0,1))</f>
        <v>1</v>
      </c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108"/>
      <c r="BY668" s="108"/>
      <c r="BZ668" s="108"/>
      <c r="CA668" s="113">
        <f>SI!BY668</f>
        <v>40</v>
      </c>
      <c r="CB668" s="113"/>
      <c r="CC668" s="113"/>
      <c r="CD668" s="113"/>
      <c r="CE668" s="113"/>
      <c r="CF668" s="113"/>
      <c r="CG668" s="113"/>
      <c r="CH668" s="140">
        <f>SI!BZ668</f>
        <v>0</v>
      </c>
      <c r="CI668" s="108"/>
      <c r="CJ668" s="108"/>
      <c r="CK668" s="108"/>
      <c r="CL668" s="108"/>
      <c r="CM668" s="108"/>
      <c r="CN668" s="108"/>
      <c r="CO668" s="108"/>
      <c r="CP668" s="108"/>
      <c r="CQ668" s="108"/>
      <c r="CR668" s="108"/>
      <c r="CS668" s="108"/>
      <c r="CT668" s="108"/>
      <c r="CU668" s="108"/>
      <c r="CV668" s="108"/>
      <c r="CW668" s="108"/>
      <c r="CX668" s="108"/>
      <c r="CY668" s="108"/>
      <c r="CZ668" s="24"/>
      <c r="DA668" s="24"/>
      <c r="DB668" s="24"/>
      <c r="DC668" s="24"/>
      <c r="DD668" s="24"/>
      <c r="DE668" s="24"/>
      <c r="DF668" s="24"/>
      <c r="DG668" s="24"/>
      <c r="DH668" s="24"/>
      <c r="DI668" s="24"/>
      <c r="DJ668" s="24"/>
      <c r="DK668" s="24"/>
      <c r="DL668" s="24"/>
      <c r="DM668" s="24"/>
      <c r="DN668" s="24"/>
      <c r="DO668" s="24"/>
      <c r="DP668" s="24"/>
      <c r="DQ668" s="24"/>
      <c r="DR668" s="24"/>
      <c r="DS668" s="24"/>
      <c r="DT668" s="24"/>
      <c r="DU668" s="24"/>
      <c r="DV668" s="24"/>
      <c r="DW668" s="24"/>
      <c r="DX668" s="24"/>
      <c r="DY668" s="24"/>
      <c r="DZ668" s="24"/>
      <c r="EA668" s="24"/>
      <c r="EB668" s="24"/>
      <c r="EC668" s="24"/>
      <c r="ED668" s="24"/>
      <c r="EE668" s="24"/>
      <c r="EF668" s="24"/>
      <c r="EG668" s="24"/>
      <c r="EH668" s="24"/>
      <c r="EI668" s="24"/>
      <c r="EJ668" s="24"/>
      <c r="EK668" s="24"/>
      <c r="EL668" s="24"/>
      <c r="EM668" s="24"/>
      <c r="EN668" s="24"/>
      <c r="EO668" s="24"/>
      <c r="EP668" s="24"/>
      <c r="EQ668" s="24"/>
      <c r="ER668" s="24"/>
      <c r="ES668" s="24"/>
      <c r="ET668" s="24"/>
      <c r="EU668" s="24"/>
      <c r="EV668" s="24"/>
      <c r="EW668" s="24"/>
      <c r="EX668" s="24"/>
      <c r="EY668" s="24"/>
      <c r="EZ668" s="24"/>
      <c r="FA668" s="24"/>
      <c r="FB668" s="24"/>
      <c r="FC668" s="24"/>
      <c r="FD668" s="24"/>
      <c r="FE668" s="24"/>
      <c r="FF668" s="24"/>
      <c r="FG668" s="24"/>
      <c r="FH668" s="24"/>
      <c r="FI668" s="24"/>
      <c r="FJ668" s="24"/>
      <c r="FK668" s="24"/>
      <c r="FL668" s="24"/>
      <c r="FM668" s="24"/>
      <c r="FN668" s="24"/>
      <c r="FO668" s="24"/>
      <c r="FP668" s="24"/>
      <c r="FQ668" s="24"/>
      <c r="FR668" s="24"/>
      <c r="FS668" s="24"/>
      <c r="FT668" s="24"/>
      <c r="FU668" s="24"/>
      <c r="FV668" s="24"/>
      <c r="FW668" s="24"/>
      <c r="FX668" s="24"/>
      <c r="FY668" s="24"/>
      <c r="FZ668" s="24"/>
      <c r="GA668" s="24"/>
      <c r="GB668" s="24"/>
      <c r="GC668" s="24"/>
      <c r="GD668" s="24"/>
      <c r="GE668" s="24"/>
      <c r="GF668" s="24"/>
      <c r="GG668" s="24"/>
      <c r="GH668" s="24"/>
      <c r="GI668" s="24"/>
      <c r="GJ668" s="24"/>
      <c r="GK668" s="24"/>
      <c r="GL668" s="24"/>
      <c r="GM668" s="24"/>
      <c r="GN668" s="24"/>
      <c r="GO668" s="24"/>
      <c r="GP668" s="24"/>
      <c r="GQ668" s="24"/>
      <c r="GR668" s="24"/>
      <c r="GS668" s="24"/>
      <c r="GT668" s="24"/>
      <c r="GU668" s="24"/>
      <c r="GV668" s="24"/>
      <c r="GW668" s="24"/>
      <c r="GX668" s="24"/>
      <c r="GY668" s="24"/>
      <c r="GZ668" s="24"/>
      <c r="HA668" s="24"/>
      <c r="HB668" s="24"/>
      <c r="HC668" s="24"/>
      <c r="HD668" s="24"/>
      <c r="HE668" s="24"/>
      <c r="HF668" s="24"/>
      <c r="HG668" s="24"/>
      <c r="HH668" s="24"/>
      <c r="HI668" s="24"/>
      <c r="HJ668" s="24"/>
      <c r="HK668" s="24"/>
      <c r="HL668" s="24"/>
      <c r="HM668" s="24"/>
      <c r="HN668" s="24"/>
      <c r="HO668" s="24"/>
      <c r="HP668" s="24"/>
      <c r="HQ668" s="24"/>
      <c r="HR668" s="24"/>
      <c r="HS668" s="24"/>
      <c r="HT668" s="24"/>
      <c r="HU668" s="24"/>
      <c r="HV668" s="24"/>
      <c r="HW668" s="24"/>
      <c r="HX668" s="24"/>
      <c r="HY668" s="24"/>
      <c r="HZ668" s="24"/>
      <c r="IA668" s="24"/>
      <c r="IB668" s="24"/>
      <c r="IC668" s="24"/>
      <c r="ID668" s="24"/>
      <c r="IE668" s="24"/>
      <c r="IF668" s="24"/>
      <c r="IG668" s="24"/>
      <c r="IH668" s="24"/>
      <c r="II668" s="24"/>
      <c r="IJ668" s="24"/>
      <c r="IK668" s="24"/>
      <c r="IL668" s="24"/>
      <c r="IM668" s="24"/>
      <c r="IN668" s="24"/>
      <c r="IO668" s="24"/>
      <c r="IP668" s="24"/>
      <c r="IQ668" s="24"/>
      <c r="IR668" s="24"/>
      <c r="IS668" s="24"/>
    </row>
    <row r="669" spans="1:253" s="36" customFormat="1" x14ac:dyDescent="0.25">
      <c r="A669" s="33"/>
      <c r="B669" s="168" t="s">
        <v>692</v>
      </c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63"/>
      <c r="AJ669" s="144" t="str">
        <f t="shared" si="78"/>
        <v>Riadok bude vidieť.</v>
      </c>
      <c r="AK669" s="145" t="s">
        <v>207</v>
      </c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51">
        <f t="shared" ref="BE669:BE700" si="84">+IF($H$667="neeviduje",0,1)</f>
        <v>1</v>
      </c>
      <c r="BF669" s="51">
        <f t="shared" ref="BF669:BF688" si="85">+IF(B669="",0,1)</f>
        <v>1</v>
      </c>
      <c r="BG669" s="51"/>
      <c r="BH669" s="51">
        <f t="shared" si="79"/>
        <v>1</v>
      </c>
      <c r="BI669" s="89">
        <f t="shared" ref="BI669:BI688" si="86">+IF(BE669*BF669=0,0,IF(BH669=0,0,1))</f>
        <v>1</v>
      </c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108"/>
      <c r="BY669" s="108"/>
      <c r="BZ669" s="108"/>
      <c r="CA669" s="113">
        <f>SI!BY669</f>
        <v>746</v>
      </c>
      <c r="CB669" s="113"/>
      <c r="CC669" s="113"/>
      <c r="CD669" s="113"/>
      <c r="CE669" s="113"/>
      <c r="CF669" s="113"/>
      <c r="CG669" s="113"/>
      <c r="CH669" s="140">
        <f>SI!BZ669</f>
        <v>0</v>
      </c>
      <c r="CI669" s="108"/>
      <c r="CJ669" s="108"/>
      <c r="CK669" s="108"/>
      <c r="CL669" s="108"/>
      <c r="CM669" s="108"/>
      <c r="CN669" s="108"/>
      <c r="CO669" s="108"/>
      <c r="CP669" s="108"/>
      <c r="CQ669" s="108"/>
      <c r="CR669" s="108"/>
      <c r="CS669" s="108"/>
      <c r="CT669" s="108"/>
      <c r="CU669" s="108"/>
      <c r="CV669" s="108"/>
      <c r="CW669" s="108"/>
      <c r="CX669" s="108"/>
      <c r="CY669" s="108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</row>
    <row r="670" spans="1:253" s="36" customFormat="1" x14ac:dyDescent="0.25">
      <c r="A670" s="33"/>
      <c r="B670" s="168" t="s">
        <v>693</v>
      </c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63"/>
      <c r="AJ670" s="144" t="str">
        <f t="shared" si="78"/>
        <v>Riadok bude vidieť.</v>
      </c>
      <c r="AK670" s="145" t="s">
        <v>207</v>
      </c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51">
        <f t="shared" si="84"/>
        <v>1</v>
      </c>
      <c r="BF670" s="51">
        <f t="shared" si="85"/>
        <v>1</v>
      </c>
      <c r="BG670" s="51"/>
      <c r="BH670" s="51">
        <f t="shared" si="79"/>
        <v>1</v>
      </c>
      <c r="BI670" s="89">
        <f t="shared" si="86"/>
        <v>1</v>
      </c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108"/>
      <c r="BY670" s="108"/>
      <c r="BZ670" s="108"/>
      <c r="CA670" s="113">
        <f>SI!BY670</f>
        <v>180</v>
      </c>
      <c r="CB670" s="113"/>
      <c r="CC670" s="113"/>
      <c r="CD670" s="113"/>
      <c r="CE670" s="113"/>
      <c r="CF670" s="113"/>
      <c r="CG670" s="113"/>
      <c r="CH670" s="140">
        <f>SI!BZ670</f>
        <v>0</v>
      </c>
      <c r="CI670" s="108"/>
      <c r="CJ670" s="108"/>
      <c r="CK670" s="108"/>
      <c r="CL670" s="108"/>
      <c r="CM670" s="108"/>
      <c r="CN670" s="108"/>
      <c r="CO670" s="108"/>
      <c r="CP670" s="108"/>
      <c r="CQ670" s="108"/>
      <c r="CR670" s="108"/>
      <c r="CS670" s="108"/>
      <c r="CT670" s="108"/>
      <c r="CU670" s="108"/>
      <c r="CV670" s="108"/>
      <c r="CW670" s="108"/>
      <c r="CX670" s="108"/>
      <c r="CY670" s="108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</row>
    <row r="671" spans="1:253" s="36" customFormat="1" hidden="1" x14ac:dyDescent="0.25">
      <c r="A671" s="33"/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63"/>
      <c r="AJ671" s="144" t="str">
        <f t="shared" si="78"/>
        <v>Riadok bude skrytý.</v>
      </c>
      <c r="AK671" s="145" t="s">
        <v>207</v>
      </c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51">
        <f t="shared" si="84"/>
        <v>1</v>
      </c>
      <c r="BF671" s="51">
        <f t="shared" si="85"/>
        <v>0</v>
      </c>
      <c r="BG671" s="51"/>
      <c r="BH671" s="51">
        <f t="shared" si="79"/>
        <v>1</v>
      </c>
      <c r="BI671" s="89">
        <f t="shared" si="86"/>
        <v>0</v>
      </c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108"/>
      <c r="BY671" s="108"/>
      <c r="BZ671" s="108"/>
      <c r="CA671" s="113">
        <f>SI!BY671</f>
        <v>115</v>
      </c>
      <c r="CB671" s="113"/>
      <c r="CC671" s="113"/>
      <c r="CD671" s="113"/>
      <c r="CE671" s="113"/>
      <c r="CF671" s="113"/>
      <c r="CG671" s="113"/>
      <c r="CH671" s="140">
        <f>SI!BZ671</f>
        <v>0</v>
      </c>
      <c r="CI671" s="108"/>
      <c r="CJ671" s="108"/>
      <c r="CK671" s="108"/>
      <c r="CL671" s="108"/>
      <c r="CM671" s="108"/>
      <c r="CN671" s="108"/>
      <c r="CO671" s="108"/>
      <c r="CP671" s="108"/>
      <c r="CQ671" s="108"/>
      <c r="CR671" s="108"/>
      <c r="CS671" s="108"/>
      <c r="CT671" s="108"/>
      <c r="CU671" s="108"/>
      <c r="CV671" s="108"/>
      <c r="CW671" s="108"/>
      <c r="CX671" s="108"/>
      <c r="CY671" s="108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</row>
    <row r="672" spans="1:253" s="36" customFormat="1" hidden="1" x14ac:dyDescent="0.25">
      <c r="A672" s="33"/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63"/>
      <c r="AJ672" s="144" t="str">
        <f t="shared" si="78"/>
        <v>Riadok bude skrytý.</v>
      </c>
      <c r="AK672" s="145" t="s">
        <v>207</v>
      </c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51">
        <f t="shared" si="84"/>
        <v>1</v>
      </c>
      <c r="BF672" s="51">
        <f t="shared" si="85"/>
        <v>0</v>
      </c>
      <c r="BG672" s="51"/>
      <c r="BH672" s="51">
        <f t="shared" si="79"/>
        <v>1</v>
      </c>
      <c r="BI672" s="89">
        <f t="shared" si="86"/>
        <v>0</v>
      </c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108"/>
      <c r="BY672" s="108"/>
      <c r="BZ672" s="108"/>
      <c r="CA672" s="113">
        <f>SI!BY672</f>
        <v>176</v>
      </c>
      <c r="CB672" s="113"/>
      <c r="CC672" s="113"/>
      <c r="CD672" s="113"/>
      <c r="CE672" s="113"/>
      <c r="CF672" s="113"/>
      <c r="CG672" s="113"/>
      <c r="CH672" s="140">
        <f>SI!BZ672</f>
        <v>0</v>
      </c>
      <c r="CI672" s="108"/>
      <c r="CJ672" s="108"/>
      <c r="CK672" s="108"/>
      <c r="CL672" s="108"/>
      <c r="CM672" s="108"/>
      <c r="CN672" s="108"/>
      <c r="CO672" s="108"/>
      <c r="CP672" s="108"/>
      <c r="CQ672" s="108"/>
      <c r="CR672" s="108"/>
      <c r="CS672" s="108"/>
      <c r="CT672" s="108"/>
      <c r="CU672" s="108"/>
      <c r="CV672" s="108"/>
      <c r="CW672" s="108"/>
      <c r="CX672" s="108"/>
      <c r="CY672" s="108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</row>
    <row r="673" spans="1:253" s="36" customFormat="1" hidden="1" x14ac:dyDescent="0.25">
      <c r="A673" s="33"/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63"/>
      <c r="AJ673" s="144" t="str">
        <f t="shared" si="78"/>
        <v>Riadok bude skrytý.</v>
      </c>
      <c r="AK673" s="145" t="s">
        <v>207</v>
      </c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51">
        <f t="shared" si="84"/>
        <v>1</v>
      </c>
      <c r="BF673" s="51">
        <f t="shared" si="85"/>
        <v>0</v>
      </c>
      <c r="BG673" s="51"/>
      <c r="BH673" s="51">
        <f t="shared" si="79"/>
        <v>1</v>
      </c>
      <c r="BI673" s="89">
        <f t="shared" si="86"/>
        <v>0</v>
      </c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108"/>
      <c r="BY673" s="108"/>
      <c r="BZ673" s="108"/>
      <c r="CA673" s="113">
        <f>SI!BY673</f>
        <v>97</v>
      </c>
      <c r="CB673" s="113"/>
      <c r="CC673" s="113"/>
      <c r="CD673" s="113"/>
      <c r="CE673" s="113"/>
      <c r="CF673" s="113"/>
      <c r="CG673" s="113"/>
      <c r="CH673" s="140">
        <f>SI!BZ673</f>
        <v>0</v>
      </c>
      <c r="CI673" s="108"/>
      <c r="CJ673" s="108"/>
      <c r="CK673" s="108"/>
      <c r="CL673" s="108"/>
      <c r="CM673" s="108"/>
      <c r="CN673" s="108"/>
      <c r="CO673" s="108"/>
      <c r="CP673" s="108"/>
      <c r="CQ673" s="108"/>
      <c r="CR673" s="108"/>
      <c r="CS673" s="108"/>
      <c r="CT673" s="108"/>
      <c r="CU673" s="108"/>
      <c r="CV673" s="108"/>
      <c r="CW673" s="108"/>
      <c r="CX673" s="108"/>
      <c r="CY673" s="108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</row>
    <row r="674" spans="1:253" s="36" customFormat="1" hidden="1" x14ac:dyDescent="0.25">
      <c r="A674" s="33"/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63"/>
      <c r="AJ674" s="144" t="str">
        <f t="shared" si="78"/>
        <v>Riadok bude skrytý.</v>
      </c>
      <c r="AK674" s="145" t="s">
        <v>207</v>
      </c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51">
        <f t="shared" si="84"/>
        <v>1</v>
      </c>
      <c r="BF674" s="51">
        <f t="shared" si="85"/>
        <v>0</v>
      </c>
      <c r="BG674" s="51"/>
      <c r="BH674" s="51">
        <f t="shared" si="79"/>
        <v>1</v>
      </c>
      <c r="BI674" s="89">
        <f t="shared" si="86"/>
        <v>0</v>
      </c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108"/>
      <c r="BY674" s="108"/>
      <c r="BZ674" s="108"/>
      <c r="CA674" s="113">
        <f>SI!BY674</f>
        <v>179</v>
      </c>
      <c r="CB674" s="113"/>
      <c r="CC674" s="113"/>
      <c r="CD674" s="113"/>
      <c r="CE674" s="113"/>
      <c r="CF674" s="113"/>
      <c r="CG674" s="113"/>
      <c r="CH674" s="140">
        <f>SI!BZ674</f>
        <v>0</v>
      </c>
      <c r="CI674" s="108"/>
      <c r="CJ674" s="108"/>
      <c r="CK674" s="108"/>
      <c r="CL674" s="108"/>
      <c r="CM674" s="108"/>
      <c r="CN674" s="108"/>
      <c r="CO674" s="108"/>
      <c r="CP674" s="108"/>
      <c r="CQ674" s="108"/>
      <c r="CR674" s="108"/>
      <c r="CS674" s="108"/>
      <c r="CT674" s="108"/>
      <c r="CU674" s="108"/>
      <c r="CV674" s="108"/>
      <c r="CW674" s="108"/>
      <c r="CX674" s="108"/>
      <c r="CY674" s="108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</row>
    <row r="675" spans="1:253" s="36" customFormat="1" hidden="1" x14ac:dyDescent="0.25">
      <c r="A675" s="33"/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63"/>
      <c r="AJ675" s="144" t="str">
        <f t="shared" si="78"/>
        <v>Riadok bude skrytý.</v>
      </c>
      <c r="AK675" s="145" t="s">
        <v>207</v>
      </c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51">
        <f t="shared" si="84"/>
        <v>1</v>
      </c>
      <c r="BF675" s="51">
        <f t="shared" si="85"/>
        <v>0</v>
      </c>
      <c r="BG675" s="51"/>
      <c r="BH675" s="51">
        <f t="shared" si="79"/>
        <v>1</v>
      </c>
      <c r="BI675" s="89">
        <f t="shared" si="86"/>
        <v>0</v>
      </c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108"/>
      <c r="BY675" s="108"/>
      <c r="BZ675" s="108"/>
      <c r="CA675" s="113">
        <f>SI!BY675</f>
        <v>709</v>
      </c>
      <c r="CB675" s="113"/>
      <c r="CC675" s="113"/>
      <c r="CD675" s="113"/>
      <c r="CE675" s="113"/>
      <c r="CF675" s="113"/>
      <c r="CG675" s="113"/>
      <c r="CH675" s="140">
        <f>SI!BZ675</f>
        <v>0</v>
      </c>
      <c r="CI675" s="108"/>
      <c r="CJ675" s="108"/>
      <c r="CK675" s="108"/>
      <c r="CL675" s="108"/>
      <c r="CM675" s="108"/>
      <c r="CN675" s="108"/>
      <c r="CO675" s="108"/>
      <c r="CP675" s="108"/>
      <c r="CQ675" s="108"/>
      <c r="CR675" s="108"/>
      <c r="CS675" s="108"/>
      <c r="CT675" s="108"/>
      <c r="CU675" s="108"/>
      <c r="CV675" s="108"/>
      <c r="CW675" s="108"/>
      <c r="CX675" s="108"/>
      <c r="CY675" s="108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</row>
    <row r="676" spans="1:253" s="36" customFormat="1" hidden="1" x14ac:dyDescent="0.25">
      <c r="A676" s="33"/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63"/>
      <c r="AJ676" s="144" t="str">
        <f t="shared" si="78"/>
        <v>Riadok bude skrytý.</v>
      </c>
      <c r="AK676" s="145" t="s">
        <v>207</v>
      </c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51">
        <f t="shared" si="84"/>
        <v>1</v>
      </c>
      <c r="BF676" s="51">
        <f t="shared" si="85"/>
        <v>0</v>
      </c>
      <c r="BG676" s="51"/>
      <c r="BH676" s="51">
        <f t="shared" si="79"/>
        <v>1</v>
      </c>
      <c r="BI676" s="89">
        <f t="shared" si="86"/>
        <v>0</v>
      </c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108"/>
      <c r="BY676" s="108"/>
      <c r="BZ676" s="108"/>
      <c r="CA676" s="113">
        <f>SI!BY676</f>
        <v>132</v>
      </c>
      <c r="CB676" s="113"/>
      <c r="CC676" s="113"/>
      <c r="CD676" s="113"/>
      <c r="CE676" s="113"/>
      <c r="CF676" s="113"/>
      <c r="CG676" s="113"/>
      <c r="CH676" s="140">
        <f>SI!BZ676</f>
        <v>0</v>
      </c>
      <c r="CI676" s="108"/>
      <c r="CJ676" s="108"/>
      <c r="CK676" s="108"/>
      <c r="CL676" s="108"/>
      <c r="CM676" s="108"/>
      <c r="CN676" s="108"/>
      <c r="CO676" s="108"/>
      <c r="CP676" s="108"/>
      <c r="CQ676" s="108"/>
      <c r="CR676" s="108"/>
      <c r="CS676" s="108"/>
      <c r="CT676" s="108"/>
      <c r="CU676" s="108"/>
      <c r="CV676" s="108"/>
      <c r="CW676" s="108"/>
      <c r="CX676" s="108"/>
      <c r="CY676" s="108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</row>
    <row r="677" spans="1:253" s="36" customFormat="1" hidden="1" x14ac:dyDescent="0.25">
      <c r="A677" s="33"/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63"/>
      <c r="AJ677" s="144" t="str">
        <f t="shared" si="78"/>
        <v>Riadok bude skrytý.</v>
      </c>
      <c r="AK677" s="145" t="s">
        <v>207</v>
      </c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51">
        <f t="shared" si="84"/>
        <v>1</v>
      </c>
      <c r="BF677" s="51">
        <f t="shared" si="85"/>
        <v>0</v>
      </c>
      <c r="BG677" s="51"/>
      <c r="BH677" s="51">
        <f t="shared" si="79"/>
        <v>1</v>
      </c>
      <c r="BI677" s="89">
        <f t="shared" si="86"/>
        <v>0</v>
      </c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108"/>
      <c r="BY677" s="108"/>
      <c r="BZ677" s="108"/>
      <c r="CA677" s="113">
        <f>SI!BY677</f>
        <v>915</v>
      </c>
      <c r="CB677" s="113"/>
      <c r="CC677" s="113"/>
      <c r="CD677" s="113"/>
      <c r="CE677" s="113"/>
      <c r="CF677" s="113"/>
      <c r="CG677" s="113"/>
      <c r="CH677" s="140">
        <f>SI!BZ677</f>
        <v>0</v>
      </c>
      <c r="CI677" s="108"/>
      <c r="CJ677" s="108"/>
      <c r="CK677" s="108"/>
      <c r="CL677" s="108"/>
      <c r="CM677" s="108"/>
      <c r="CN677" s="108"/>
      <c r="CO677" s="108"/>
      <c r="CP677" s="108"/>
      <c r="CQ677" s="108"/>
      <c r="CR677" s="108"/>
      <c r="CS677" s="108"/>
      <c r="CT677" s="108"/>
      <c r="CU677" s="108"/>
      <c r="CV677" s="108"/>
      <c r="CW677" s="108"/>
      <c r="CX677" s="108"/>
      <c r="CY677" s="108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</row>
    <row r="678" spans="1:253" s="36" customFormat="1" hidden="1" x14ac:dyDescent="0.25">
      <c r="A678" s="33"/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63"/>
      <c r="AJ678" s="144" t="str">
        <f t="shared" si="78"/>
        <v>Riadok bude skrytý.</v>
      </c>
      <c r="AK678" s="145" t="s">
        <v>207</v>
      </c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51">
        <f t="shared" si="84"/>
        <v>1</v>
      </c>
      <c r="BF678" s="51">
        <f t="shared" si="85"/>
        <v>0</v>
      </c>
      <c r="BG678" s="51"/>
      <c r="BH678" s="51">
        <f t="shared" si="79"/>
        <v>1</v>
      </c>
      <c r="BI678" s="89">
        <f t="shared" si="86"/>
        <v>0</v>
      </c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108"/>
      <c r="BY678" s="108"/>
      <c r="BZ678" s="108"/>
      <c r="CA678" s="113">
        <f>SI!BY678</f>
        <v>155</v>
      </c>
      <c r="CB678" s="113"/>
      <c r="CC678" s="113"/>
      <c r="CD678" s="113"/>
      <c r="CE678" s="113"/>
      <c r="CF678" s="113"/>
      <c r="CG678" s="113"/>
      <c r="CH678" s="140">
        <f>SI!BZ678</f>
        <v>0</v>
      </c>
      <c r="CI678" s="108"/>
      <c r="CJ678" s="108"/>
      <c r="CK678" s="108"/>
      <c r="CL678" s="108"/>
      <c r="CM678" s="108"/>
      <c r="CN678" s="108"/>
      <c r="CO678" s="108"/>
      <c r="CP678" s="108"/>
      <c r="CQ678" s="108"/>
      <c r="CR678" s="108"/>
      <c r="CS678" s="108"/>
      <c r="CT678" s="108"/>
      <c r="CU678" s="108"/>
      <c r="CV678" s="108"/>
      <c r="CW678" s="108"/>
      <c r="CX678" s="108"/>
      <c r="CY678" s="108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</row>
    <row r="679" spans="1:253" s="36" customFormat="1" hidden="1" x14ac:dyDescent="0.25">
      <c r="A679" s="33"/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63"/>
      <c r="AJ679" s="144" t="str">
        <f t="shared" si="78"/>
        <v>Riadok bude skrytý.</v>
      </c>
      <c r="AK679" s="145" t="s">
        <v>207</v>
      </c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51">
        <f t="shared" si="84"/>
        <v>1</v>
      </c>
      <c r="BF679" s="51">
        <f t="shared" si="85"/>
        <v>0</v>
      </c>
      <c r="BG679" s="51"/>
      <c r="BH679" s="51">
        <f t="shared" si="79"/>
        <v>1</v>
      </c>
      <c r="BI679" s="89">
        <f t="shared" si="86"/>
        <v>0</v>
      </c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108"/>
      <c r="BY679" s="108"/>
      <c r="BZ679" s="108"/>
      <c r="CA679" s="113">
        <f>SI!BY679</f>
        <v>1158</v>
      </c>
      <c r="CB679" s="113"/>
      <c r="CC679" s="113"/>
      <c r="CD679" s="113"/>
      <c r="CE679" s="113"/>
      <c r="CF679" s="113"/>
      <c r="CG679" s="113"/>
      <c r="CH679" s="140">
        <f>SI!BZ679</f>
        <v>0</v>
      </c>
      <c r="CI679" s="108"/>
      <c r="CJ679" s="108"/>
      <c r="CK679" s="108"/>
      <c r="CL679" s="108"/>
      <c r="CM679" s="108"/>
      <c r="CN679" s="108"/>
      <c r="CO679" s="108"/>
      <c r="CP679" s="108"/>
      <c r="CQ679" s="108"/>
      <c r="CR679" s="108"/>
      <c r="CS679" s="108"/>
      <c r="CT679" s="108"/>
      <c r="CU679" s="108"/>
      <c r="CV679" s="108"/>
      <c r="CW679" s="108"/>
      <c r="CX679" s="108"/>
      <c r="CY679" s="108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</row>
    <row r="680" spans="1:253" s="36" customFormat="1" hidden="1" x14ac:dyDescent="0.25">
      <c r="A680" s="33"/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63"/>
      <c r="AJ680" s="144" t="str">
        <f t="shared" si="78"/>
        <v>Riadok bude skrytý.</v>
      </c>
      <c r="AK680" s="145" t="s">
        <v>207</v>
      </c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51">
        <f t="shared" si="84"/>
        <v>1</v>
      </c>
      <c r="BF680" s="51">
        <f t="shared" si="85"/>
        <v>0</v>
      </c>
      <c r="BG680" s="51"/>
      <c r="BH680" s="51">
        <f t="shared" si="79"/>
        <v>1</v>
      </c>
      <c r="BI680" s="89">
        <f t="shared" si="86"/>
        <v>0</v>
      </c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108"/>
      <c r="BY680" s="108"/>
      <c r="BZ680" s="108"/>
      <c r="CA680" s="113">
        <f>SI!BY680</f>
        <v>156</v>
      </c>
      <c r="CB680" s="113"/>
      <c r="CC680" s="113"/>
      <c r="CD680" s="113"/>
      <c r="CE680" s="113"/>
      <c r="CF680" s="113"/>
      <c r="CG680" s="113"/>
      <c r="CH680" s="140">
        <f>SI!BZ680</f>
        <v>0</v>
      </c>
      <c r="CI680" s="108"/>
      <c r="CJ680" s="108"/>
      <c r="CK680" s="108"/>
      <c r="CL680" s="108"/>
      <c r="CM680" s="108"/>
      <c r="CN680" s="108"/>
      <c r="CO680" s="108"/>
      <c r="CP680" s="108"/>
      <c r="CQ680" s="108"/>
      <c r="CR680" s="108"/>
      <c r="CS680" s="108"/>
      <c r="CT680" s="108"/>
      <c r="CU680" s="108"/>
      <c r="CV680" s="108"/>
      <c r="CW680" s="108"/>
      <c r="CX680" s="108"/>
      <c r="CY680" s="108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</row>
    <row r="681" spans="1:253" s="36" customFormat="1" hidden="1" x14ac:dyDescent="0.25">
      <c r="A681" s="33"/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63"/>
      <c r="AJ681" s="144" t="str">
        <f t="shared" si="78"/>
        <v>Riadok bude skrytý.</v>
      </c>
      <c r="AK681" s="145" t="s">
        <v>207</v>
      </c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51">
        <f t="shared" si="84"/>
        <v>1</v>
      </c>
      <c r="BF681" s="51">
        <f t="shared" si="85"/>
        <v>0</v>
      </c>
      <c r="BG681" s="51"/>
      <c r="BH681" s="51">
        <f t="shared" si="79"/>
        <v>1</v>
      </c>
      <c r="BI681" s="89">
        <f t="shared" si="86"/>
        <v>0</v>
      </c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108"/>
      <c r="BY681" s="108"/>
      <c r="BZ681" s="108"/>
      <c r="CA681" s="113">
        <f>SI!BY681</f>
        <v>1064</v>
      </c>
      <c r="CB681" s="113"/>
      <c r="CC681" s="113"/>
      <c r="CD681" s="113"/>
      <c r="CE681" s="113"/>
      <c r="CF681" s="113"/>
      <c r="CG681" s="113"/>
      <c r="CH681" s="140">
        <f>SI!BZ681</f>
        <v>0</v>
      </c>
      <c r="CI681" s="108"/>
      <c r="CJ681" s="108"/>
      <c r="CK681" s="108"/>
      <c r="CL681" s="108"/>
      <c r="CM681" s="108"/>
      <c r="CN681" s="108"/>
      <c r="CO681" s="108"/>
      <c r="CP681" s="108"/>
      <c r="CQ681" s="108"/>
      <c r="CR681" s="108"/>
      <c r="CS681" s="108"/>
      <c r="CT681" s="108"/>
      <c r="CU681" s="108"/>
      <c r="CV681" s="108"/>
      <c r="CW681" s="108"/>
      <c r="CX681" s="108"/>
      <c r="CY681" s="108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</row>
    <row r="682" spans="1:253" s="36" customFormat="1" hidden="1" x14ac:dyDescent="0.25">
      <c r="A682" s="33"/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63"/>
      <c r="AJ682" s="144" t="str">
        <f t="shared" si="78"/>
        <v>Riadok bude skrytý.</v>
      </c>
      <c r="AK682" s="145" t="s">
        <v>207</v>
      </c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51">
        <f t="shared" si="84"/>
        <v>1</v>
      </c>
      <c r="BF682" s="51">
        <f t="shared" si="85"/>
        <v>0</v>
      </c>
      <c r="BG682" s="51"/>
      <c r="BH682" s="51">
        <f t="shared" si="79"/>
        <v>1</v>
      </c>
      <c r="BI682" s="89">
        <f t="shared" si="86"/>
        <v>0</v>
      </c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108"/>
      <c r="BY682" s="108"/>
      <c r="BZ682" s="108"/>
      <c r="CA682" s="113">
        <f>SI!BY682</f>
        <v>104</v>
      </c>
      <c r="CB682" s="113"/>
      <c r="CC682" s="113"/>
      <c r="CD682" s="113"/>
      <c r="CE682" s="113"/>
      <c r="CF682" s="113"/>
      <c r="CG682" s="113"/>
      <c r="CH682" s="140">
        <f>SI!BZ682</f>
        <v>0</v>
      </c>
      <c r="CI682" s="108"/>
      <c r="CJ682" s="108"/>
      <c r="CK682" s="108"/>
      <c r="CL682" s="108"/>
      <c r="CM682" s="108"/>
      <c r="CN682" s="108"/>
      <c r="CO682" s="108"/>
      <c r="CP682" s="108"/>
      <c r="CQ682" s="108"/>
      <c r="CR682" s="108"/>
      <c r="CS682" s="108"/>
      <c r="CT682" s="108"/>
      <c r="CU682" s="108"/>
      <c r="CV682" s="108"/>
      <c r="CW682" s="108"/>
      <c r="CX682" s="108"/>
      <c r="CY682" s="108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</row>
    <row r="683" spans="1:253" s="36" customFormat="1" hidden="1" x14ac:dyDescent="0.25">
      <c r="A683" s="33"/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63"/>
      <c r="AJ683" s="144" t="str">
        <f t="shared" si="78"/>
        <v>Riadok bude skrytý.</v>
      </c>
      <c r="AK683" s="145" t="s">
        <v>207</v>
      </c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51">
        <f t="shared" si="84"/>
        <v>1</v>
      </c>
      <c r="BF683" s="51">
        <f t="shared" si="85"/>
        <v>0</v>
      </c>
      <c r="BG683" s="51"/>
      <c r="BH683" s="51">
        <f t="shared" si="79"/>
        <v>1</v>
      </c>
      <c r="BI683" s="89">
        <f t="shared" si="86"/>
        <v>0</v>
      </c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108"/>
      <c r="BY683" s="108"/>
      <c r="BZ683" s="108"/>
      <c r="CA683" s="113">
        <f>SI!BY683</f>
        <v>921</v>
      </c>
      <c r="CB683" s="113"/>
      <c r="CC683" s="113"/>
      <c r="CD683" s="113"/>
      <c r="CE683" s="113"/>
      <c r="CF683" s="113"/>
      <c r="CG683" s="113"/>
      <c r="CH683" s="140">
        <f>SI!BZ683</f>
        <v>0</v>
      </c>
      <c r="CI683" s="108"/>
      <c r="CJ683" s="108"/>
      <c r="CK683" s="108"/>
      <c r="CL683" s="108"/>
      <c r="CM683" s="108"/>
      <c r="CN683" s="108"/>
      <c r="CO683" s="108"/>
      <c r="CP683" s="108"/>
      <c r="CQ683" s="108"/>
      <c r="CR683" s="108"/>
      <c r="CS683" s="108"/>
      <c r="CT683" s="108"/>
      <c r="CU683" s="108"/>
      <c r="CV683" s="108"/>
      <c r="CW683" s="108"/>
      <c r="CX683" s="108"/>
      <c r="CY683" s="108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</row>
    <row r="684" spans="1:253" s="36" customFormat="1" hidden="1" x14ac:dyDescent="0.25">
      <c r="A684" s="33"/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63"/>
      <c r="AJ684" s="144" t="str">
        <f t="shared" si="78"/>
        <v>Riadok bude skrytý.</v>
      </c>
      <c r="AK684" s="145" t="s">
        <v>207</v>
      </c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51">
        <f t="shared" si="84"/>
        <v>1</v>
      </c>
      <c r="BF684" s="51">
        <f t="shared" si="85"/>
        <v>0</v>
      </c>
      <c r="BG684" s="51"/>
      <c r="BH684" s="51">
        <f t="shared" si="79"/>
        <v>1</v>
      </c>
      <c r="BI684" s="89">
        <f t="shared" si="86"/>
        <v>0</v>
      </c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108"/>
      <c r="BY684" s="108"/>
      <c r="BZ684" s="108"/>
      <c r="CA684" s="113">
        <f>SI!BY684</f>
        <v>109</v>
      </c>
      <c r="CB684" s="113"/>
      <c r="CC684" s="113"/>
      <c r="CD684" s="113"/>
      <c r="CE684" s="113"/>
      <c r="CF684" s="113"/>
      <c r="CG684" s="113"/>
      <c r="CH684" s="140">
        <f>SI!BZ684</f>
        <v>0</v>
      </c>
      <c r="CI684" s="108"/>
      <c r="CJ684" s="108"/>
      <c r="CK684" s="108"/>
      <c r="CL684" s="108"/>
      <c r="CM684" s="108"/>
      <c r="CN684" s="108"/>
      <c r="CO684" s="108"/>
      <c r="CP684" s="108"/>
      <c r="CQ684" s="108"/>
      <c r="CR684" s="108"/>
      <c r="CS684" s="108"/>
      <c r="CT684" s="108"/>
      <c r="CU684" s="108"/>
      <c r="CV684" s="108"/>
      <c r="CW684" s="108"/>
      <c r="CX684" s="108"/>
      <c r="CY684" s="108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</row>
    <row r="685" spans="1:253" s="36" customFormat="1" hidden="1" x14ac:dyDescent="0.25">
      <c r="A685" s="33"/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63"/>
      <c r="AJ685" s="144" t="str">
        <f t="shared" si="78"/>
        <v>Riadok bude skrytý.</v>
      </c>
      <c r="AK685" s="145" t="s">
        <v>207</v>
      </c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51">
        <f t="shared" si="84"/>
        <v>1</v>
      </c>
      <c r="BF685" s="51">
        <f t="shared" si="85"/>
        <v>0</v>
      </c>
      <c r="BG685" s="51"/>
      <c r="BH685" s="51">
        <f t="shared" si="79"/>
        <v>1</v>
      </c>
      <c r="BI685" s="89">
        <f t="shared" si="86"/>
        <v>0</v>
      </c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108"/>
      <c r="BY685" s="108"/>
      <c r="BZ685" s="108"/>
      <c r="CA685" s="113">
        <f>SI!BY685</f>
        <v>181</v>
      </c>
      <c r="CB685" s="113"/>
      <c r="CC685" s="113"/>
      <c r="CD685" s="113"/>
      <c r="CE685" s="113"/>
      <c r="CF685" s="113"/>
      <c r="CG685" s="113"/>
      <c r="CH685" s="140">
        <f>SI!BZ685</f>
        <v>0</v>
      </c>
      <c r="CI685" s="108"/>
      <c r="CJ685" s="108"/>
      <c r="CK685" s="108"/>
      <c r="CL685" s="108"/>
      <c r="CM685" s="108"/>
      <c r="CN685" s="108"/>
      <c r="CO685" s="108"/>
      <c r="CP685" s="108"/>
      <c r="CQ685" s="108"/>
      <c r="CR685" s="108"/>
      <c r="CS685" s="108"/>
      <c r="CT685" s="108"/>
      <c r="CU685" s="108"/>
      <c r="CV685" s="108"/>
      <c r="CW685" s="108"/>
      <c r="CX685" s="108"/>
      <c r="CY685" s="108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</row>
    <row r="686" spans="1:253" s="36" customFormat="1" hidden="1" x14ac:dyDescent="0.25">
      <c r="A686" s="33"/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63"/>
      <c r="AJ686" s="144" t="str">
        <f t="shared" si="78"/>
        <v>Riadok bude skrytý.</v>
      </c>
      <c r="AK686" s="145" t="s">
        <v>207</v>
      </c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51">
        <f t="shared" si="84"/>
        <v>1</v>
      </c>
      <c r="BF686" s="51">
        <f t="shared" si="85"/>
        <v>0</v>
      </c>
      <c r="BG686" s="51"/>
      <c r="BH686" s="51">
        <f t="shared" si="79"/>
        <v>1</v>
      </c>
      <c r="BI686" s="89">
        <f t="shared" si="86"/>
        <v>0</v>
      </c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108"/>
      <c r="BY686" s="108"/>
      <c r="BZ686" s="108"/>
      <c r="CA686" s="113">
        <f>SI!BY686</f>
        <v>492</v>
      </c>
      <c r="CB686" s="113"/>
      <c r="CC686" s="113"/>
      <c r="CD686" s="113"/>
      <c r="CE686" s="113"/>
      <c r="CF686" s="113"/>
      <c r="CG686" s="113"/>
      <c r="CH686" s="140">
        <f>SI!BZ686</f>
        <v>0</v>
      </c>
      <c r="CI686" s="108"/>
      <c r="CJ686" s="108"/>
      <c r="CK686" s="108"/>
      <c r="CL686" s="108"/>
      <c r="CM686" s="108"/>
      <c r="CN686" s="108"/>
      <c r="CO686" s="108"/>
      <c r="CP686" s="108"/>
      <c r="CQ686" s="108"/>
      <c r="CR686" s="108"/>
      <c r="CS686" s="108"/>
      <c r="CT686" s="108"/>
      <c r="CU686" s="108"/>
      <c r="CV686" s="108"/>
      <c r="CW686" s="108"/>
      <c r="CX686" s="108"/>
      <c r="CY686" s="108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</row>
    <row r="687" spans="1:253" s="36" customFormat="1" hidden="1" x14ac:dyDescent="0.25">
      <c r="A687" s="33"/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63"/>
      <c r="AJ687" s="144" t="str">
        <f t="shared" si="78"/>
        <v>Riadok bude skrytý.</v>
      </c>
      <c r="AK687" s="145" t="s">
        <v>207</v>
      </c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51">
        <f t="shared" si="84"/>
        <v>1</v>
      </c>
      <c r="BF687" s="51">
        <f t="shared" si="85"/>
        <v>0</v>
      </c>
      <c r="BG687" s="51"/>
      <c r="BH687" s="51">
        <f t="shared" si="79"/>
        <v>1</v>
      </c>
      <c r="BI687" s="89">
        <f t="shared" si="86"/>
        <v>0</v>
      </c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108"/>
      <c r="BY687" s="108"/>
      <c r="BZ687" s="108"/>
      <c r="CA687" s="113">
        <f>SI!BY687</f>
        <v>160</v>
      </c>
      <c r="CB687" s="113"/>
      <c r="CC687" s="113"/>
      <c r="CD687" s="113"/>
      <c r="CE687" s="113"/>
      <c r="CF687" s="113"/>
      <c r="CG687" s="113"/>
      <c r="CH687" s="140">
        <f>SI!BZ687</f>
        <v>0</v>
      </c>
      <c r="CI687" s="108"/>
      <c r="CJ687" s="108"/>
      <c r="CK687" s="108"/>
      <c r="CL687" s="108"/>
      <c r="CM687" s="108"/>
      <c r="CN687" s="108"/>
      <c r="CO687" s="108"/>
      <c r="CP687" s="108"/>
      <c r="CQ687" s="108"/>
      <c r="CR687" s="108"/>
      <c r="CS687" s="108"/>
      <c r="CT687" s="108"/>
      <c r="CU687" s="108"/>
      <c r="CV687" s="108"/>
      <c r="CW687" s="108"/>
      <c r="CX687" s="108"/>
      <c r="CY687" s="108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</row>
    <row r="688" spans="1:253" s="36" customFormat="1" hidden="1" x14ac:dyDescent="0.25">
      <c r="A688" s="33"/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63"/>
      <c r="AJ688" s="144" t="str">
        <f t="shared" si="78"/>
        <v>Riadok bude skrytý.</v>
      </c>
      <c r="AK688" s="145" t="s">
        <v>207</v>
      </c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51">
        <f t="shared" si="84"/>
        <v>1</v>
      </c>
      <c r="BF688" s="51">
        <f t="shared" si="85"/>
        <v>0</v>
      </c>
      <c r="BG688" s="51"/>
      <c r="BH688" s="51">
        <f t="shared" si="79"/>
        <v>1</v>
      </c>
      <c r="BI688" s="89">
        <f t="shared" si="86"/>
        <v>0</v>
      </c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108"/>
      <c r="BY688" s="108"/>
      <c r="BZ688" s="108"/>
      <c r="CA688" s="113">
        <f>SI!BY688</f>
        <v>885</v>
      </c>
      <c r="CB688" s="113"/>
      <c r="CC688" s="113"/>
      <c r="CD688" s="113"/>
      <c r="CE688" s="113"/>
      <c r="CF688" s="113"/>
      <c r="CG688" s="113"/>
      <c r="CH688" s="140">
        <f>SI!BZ688</f>
        <v>0</v>
      </c>
      <c r="CI688" s="108"/>
      <c r="CJ688" s="108"/>
      <c r="CK688" s="108"/>
      <c r="CL688" s="108"/>
      <c r="CM688" s="108"/>
      <c r="CN688" s="108"/>
      <c r="CO688" s="108"/>
      <c r="CP688" s="108"/>
      <c r="CQ688" s="108"/>
      <c r="CR688" s="108"/>
      <c r="CS688" s="108"/>
      <c r="CT688" s="108"/>
      <c r="CU688" s="108"/>
      <c r="CV688" s="108"/>
      <c r="CW688" s="108"/>
      <c r="CX688" s="108"/>
      <c r="CY688" s="108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</row>
    <row r="689" spans="1:253" s="36" customFormat="1" x14ac:dyDescent="0.25">
      <c r="A689" s="33"/>
      <c r="B689" s="44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6"/>
      <c r="AA689" s="27"/>
      <c r="AB689" s="27"/>
      <c r="AC689" s="27"/>
      <c r="AD689" s="27"/>
      <c r="AE689" s="27"/>
      <c r="AF689" s="27"/>
      <c r="AG689" s="27"/>
      <c r="AH689" s="27"/>
      <c r="AI689" s="60"/>
      <c r="AJ689" s="144" t="str">
        <f t="shared" si="78"/>
        <v>Riadok bude vidieť.</v>
      </c>
      <c r="AK689" s="145" t="s">
        <v>207</v>
      </c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51">
        <f t="shared" si="84"/>
        <v>1</v>
      </c>
      <c r="BF689" s="51"/>
      <c r="BG689" s="51"/>
      <c r="BH689" s="51">
        <f t="shared" si="79"/>
        <v>1</v>
      </c>
      <c r="BI689" s="51">
        <f t="shared" ref="BI689:BI713" si="87">+IF(BE689+BF689+BG689=0,0,IF(BH689=0,0,1))</f>
        <v>1</v>
      </c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108"/>
      <c r="BY689" s="108"/>
      <c r="BZ689" s="108"/>
      <c r="CA689" s="113">
        <f>SI!BY689</f>
        <v>195</v>
      </c>
      <c r="CB689" s="113"/>
      <c r="CC689" s="113"/>
      <c r="CD689" s="113"/>
      <c r="CE689" s="113"/>
      <c r="CF689" s="113"/>
      <c r="CG689" s="113"/>
      <c r="CH689" s="140">
        <f>SI!BZ689</f>
        <v>0</v>
      </c>
      <c r="CI689" s="108"/>
      <c r="CJ689" s="108"/>
      <c r="CK689" s="108"/>
      <c r="CL689" s="108"/>
      <c r="CM689" s="108"/>
      <c r="CN689" s="108"/>
      <c r="CO689" s="108"/>
      <c r="CP689" s="108"/>
      <c r="CQ689" s="108"/>
      <c r="CR689" s="108"/>
      <c r="CS689" s="108"/>
      <c r="CT689" s="108"/>
      <c r="CU689" s="108"/>
      <c r="CV689" s="108"/>
      <c r="CW689" s="108"/>
      <c r="CX689" s="108"/>
      <c r="CY689" s="108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</row>
    <row r="690" spans="1:253" s="36" customFormat="1" ht="15" customHeight="1" x14ac:dyDescent="0.25">
      <c r="A690" s="33"/>
      <c r="B690" s="369" t="s">
        <v>57</v>
      </c>
      <c r="C690" s="370"/>
      <c r="D690" s="370"/>
      <c r="E690" s="370"/>
      <c r="F690" s="370"/>
      <c r="G690" s="371"/>
      <c r="H690" s="400">
        <f>+P85</f>
        <v>2018</v>
      </c>
      <c r="I690" s="401"/>
      <c r="J690" s="401"/>
      <c r="K690" s="401"/>
      <c r="L690" s="401"/>
      <c r="M690" s="401"/>
      <c r="N690" s="401"/>
      <c r="O690" s="401"/>
      <c r="P690" s="401"/>
      <c r="Q690" s="401"/>
      <c r="R690" s="401"/>
      <c r="S690" s="401"/>
      <c r="T690" s="401"/>
      <c r="U690" s="401"/>
      <c r="V690" s="401"/>
      <c r="W690" s="401"/>
      <c r="X690" s="401"/>
      <c r="Y690" s="401"/>
      <c r="Z690" s="401"/>
      <c r="AA690" s="401"/>
      <c r="AB690" s="401"/>
      <c r="AC690" s="401"/>
      <c r="AD690" s="401"/>
      <c r="AE690" s="401"/>
      <c r="AF690" s="401"/>
      <c r="AG690" s="401"/>
      <c r="AH690" s="402"/>
      <c r="AI690" s="62" t="s">
        <v>168</v>
      </c>
      <c r="AJ690" s="144" t="str">
        <f t="shared" si="78"/>
        <v>Riadok bude vidieť.</v>
      </c>
      <c r="AK690" s="145" t="s">
        <v>207</v>
      </c>
      <c r="AL690" s="149" t="s">
        <v>502</v>
      </c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51">
        <f t="shared" si="84"/>
        <v>1</v>
      </c>
      <c r="BF690" s="51"/>
      <c r="BG690" s="51"/>
      <c r="BH690" s="51">
        <f t="shared" si="79"/>
        <v>1</v>
      </c>
      <c r="BI690" s="51">
        <f t="shared" si="87"/>
        <v>1</v>
      </c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108"/>
      <c r="BY690" s="108"/>
      <c r="BZ690" s="108"/>
      <c r="CA690" s="113">
        <f>SI!BY690</f>
        <v>669</v>
      </c>
      <c r="CB690" s="113"/>
      <c r="CC690" s="113"/>
      <c r="CD690" s="113"/>
      <c r="CE690" s="113"/>
      <c r="CF690" s="113"/>
      <c r="CG690" s="113"/>
      <c r="CH690" s="140">
        <f>SI!BZ690</f>
        <v>0</v>
      </c>
      <c r="CI690" s="108"/>
      <c r="CJ690" s="108"/>
      <c r="CK690" s="108"/>
      <c r="CL690" s="108"/>
      <c r="CM690" s="108"/>
      <c r="CN690" s="108"/>
      <c r="CO690" s="108"/>
      <c r="CP690" s="108"/>
      <c r="CQ690" s="108"/>
      <c r="CR690" s="108"/>
      <c r="CS690" s="108"/>
      <c r="CT690" s="108"/>
      <c r="CU690" s="108"/>
      <c r="CV690" s="108"/>
      <c r="CW690" s="108"/>
      <c r="CX690" s="108"/>
      <c r="CY690" s="108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</row>
    <row r="691" spans="1:253" s="36" customFormat="1" ht="23.25" customHeight="1" x14ac:dyDescent="0.25">
      <c r="A691" s="33"/>
      <c r="B691" s="413"/>
      <c r="C691" s="414"/>
      <c r="D691" s="414"/>
      <c r="E691" s="414"/>
      <c r="F691" s="414"/>
      <c r="G691" s="415"/>
      <c r="H691" s="394" t="s">
        <v>73</v>
      </c>
      <c r="I691" s="395"/>
      <c r="J691" s="394" t="s">
        <v>285</v>
      </c>
      <c r="K691" s="395"/>
      <c r="L691" s="394" t="s">
        <v>34</v>
      </c>
      <c r="M691" s="395"/>
      <c r="N691" s="394" t="s">
        <v>74</v>
      </c>
      <c r="O691" s="404"/>
      <c r="P691" s="395"/>
      <c r="Q691" s="394" t="s">
        <v>286</v>
      </c>
      <c r="R691" s="404"/>
      <c r="S691" s="395"/>
      <c r="T691" s="863" t="s">
        <v>287</v>
      </c>
      <c r="U691" s="864"/>
      <c r="V691" s="394" t="s">
        <v>75</v>
      </c>
      <c r="W691" s="404"/>
      <c r="X691" s="395"/>
      <c r="Y691" s="394" t="s">
        <v>288</v>
      </c>
      <c r="Z691" s="395"/>
      <c r="AA691" s="394" t="s">
        <v>289</v>
      </c>
      <c r="AB691" s="395"/>
      <c r="AC691" s="394" t="s">
        <v>182</v>
      </c>
      <c r="AD691" s="404"/>
      <c r="AE691" s="395"/>
      <c r="AF691" s="394" t="s">
        <v>21</v>
      </c>
      <c r="AG691" s="404"/>
      <c r="AH691" s="395"/>
      <c r="AI691" s="60"/>
      <c r="AJ691" s="144" t="str">
        <f t="shared" ref="AJ691:AJ754" si="88">+IF(BI691=0,"Riadok bude skrytý.","Riadok bude vidieť.")</f>
        <v>Riadok bude vidieť.</v>
      </c>
      <c r="AK691" s="145" t="s">
        <v>207</v>
      </c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51">
        <f t="shared" si="84"/>
        <v>1</v>
      </c>
      <c r="BF691" s="51"/>
      <c r="BG691" s="51"/>
      <c r="BH691" s="51">
        <f t="shared" ref="BH691:BH754" si="89">IF(AK691="",1,IF(AK691="Chcem skryť riadok.",0,1))</f>
        <v>1</v>
      </c>
      <c r="BI691" s="51">
        <f t="shared" si="87"/>
        <v>1</v>
      </c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108"/>
      <c r="BY691" s="108"/>
      <c r="BZ691" s="108"/>
      <c r="CA691" s="113">
        <f>SI!BY691</f>
        <v>9</v>
      </c>
      <c r="CB691" s="113"/>
      <c r="CC691" s="113"/>
      <c r="CD691" s="113"/>
      <c r="CE691" s="113"/>
      <c r="CF691" s="113"/>
      <c r="CG691" s="113"/>
      <c r="CH691" s="140">
        <f>SI!BZ691</f>
        <v>0</v>
      </c>
      <c r="CI691" s="108"/>
      <c r="CJ691" s="108"/>
      <c r="CK691" s="108"/>
      <c r="CL691" s="108"/>
      <c r="CM691" s="108"/>
      <c r="CN691" s="108"/>
      <c r="CO691" s="108"/>
      <c r="CP691" s="108"/>
      <c r="CQ691" s="108"/>
      <c r="CR691" s="108"/>
      <c r="CS691" s="108"/>
      <c r="CT691" s="108"/>
      <c r="CU691" s="108"/>
      <c r="CV691" s="108"/>
      <c r="CW691" s="108"/>
      <c r="CX691" s="108"/>
      <c r="CY691" s="108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</row>
    <row r="692" spans="1:253" s="36" customFormat="1" ht="23.25" customHeight="1" x14ac:dyDescent="0.25">
      <c r="A692" s="33"/>
      <c r="B692" s="413"/>
      <c r="C692" s="414"/>
      <c r="D692" s="414"/>
      <c r="E692" s="414"/>
      <c r="F692" s="414"/>
      <c r="G692" s="415"/>
      <c r="H692" s="396"/>
      <c r="I692" s="397"/>
      <c r="J692" s="396"/>
      <c r="K692" s="397"/>
      <c r="L692" s="396"/>
      <c r="M692" s="397"/>
      <c r="N692" s="396"/>
      <c r="O692" s="405"/>
      <c r="P692" s="397"/>
      <c r="Q692" s="396"/>
      <c r="R692" s="405"/>
      <c r="S692" s="397"/>
      <c r="T692" s="865"/>
      <c r="U692" s="866"/>
      <c r="V692" s="396"/>
      <c r="W692" s="405"/>
      <c r="X692" s="397"/>
      <c r="Y692" s="396"/>
      <c r="Z692" s="397"/>
      <c r="AA692" s="396"/>
      <c r="AB692" s="397"/>
      <c r="AC692" s="396"/>
      <c r="AD692" s="405"/>
      <c r="AE692" s="397"/>
      <c r="AF692" s="396"/>
      <c r="AG692" s="405"/>
      <c r="AH692" s="397"/>
      <c r="AI692" s="60"/>
      <c r="AJ692" s="144" t="str">
        <f t="shared" si="88"/>
        <v>Riadok bude vidieť.</v>
      </c>
      <c r="AK692" s="145" t="s">
        <v>207</v>
      </c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51">
        <f t="shared" si="84"/>
        <v>1</v>
      </c>
      <c r="BF692" s="51"/>
      <c r="BG692" s="51"/>
      <c r="BH692" s="51">
        <f t="shared" si="89"/>
        <v>1</v>
      </c>
      <c r="BI692" s="51">
        <f t="shared" si="87"/>
        <v>1</v>
      </c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108"/>
      <c r="BY692" s="108"/>
      <c r="BZ692" s="108"/>
      <c r="CA692" s="113">
        <f>SI!BY692</f>
        <v>1043</v>
      </c>
      <c r="CB692" s="113"/>
      <c r="CC692" s="113"/>
      <c r="CD692" s="113"/>
      <c r="CE692" s="113"/>
      <c r="CF692" s="113"/>
      <c r="CG692" s="113"/>
      <c r="CH692" s="140">
        <f>SI!BZ692</f>
        <v>0</v>
      </c>
      <c r="CI692" s="108"/>
      <c r="CJ692" s="108"/>
      <c r="CK692" s="108"/>
      <c r="CL692" s="108"/>
      <c r="CM692" s="108"/>
      <c r="CN692" s="108"/>
      <c r="CO692" s="108"/>
      <c r="CP692" s="108"/>
      <c r="CQ692" s="108"/>
      <c r="CR692" s="108"/>
      <c r="CS692" s="108"/>
      <c r="CT692" s="108"/>
      <c r="CU692" s="108"/>
      <c r="CV692" s="108"/>
      <c r="CW692" s="108"/>
      <c r="CX692" s="108"/>
      <c r="CY692" s="108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</row>
    <row r="693" spans="1:253" s="72" customFormat="1" x14ac:dyDescent="0.25">
      <c r="A693" s="33"/>
      <c r="B693" s="372"/>
      <c r="C693" s="373"/>
      <c r="D693" s="373"/>
      <c r="E693" s="373"/>
      <c r="F693" s="373"/>
      <c r="G693" s="374"/>
      <c r="H693" s="398"/>
      <c r="I693" s="399"/>
      <c r="J693" s="398"/>
      <c r="K693" s="399"/>
      <c r="L693" s="398"/>
      <c r="M693" s="399"/>
      <c r="N693" s="398"/>
      <c r="O693" s="406"/>
      <c r="P693" s="399"/>
      <c r="Q693" s="398"/>
      <c r="R693" s="406"/>
      <c r="S693" s="399"/>
      <c r="T693" s="867"/>
      <c r="U693" s="868"/>
      <c r="V693" s="398"/>
      <c r="W693" s="406"/>
      <c r="X693" s="399"/>
      <c r="Y693" s="398"/>
      <c r="Z693" s="399"/>
      <c r="AA693" s="398"/>
      <c r="AB693" s="399"/>
      <c r="AC693" s="398"/>
      <c r="AD693" s="406"/>
      <c r="AE693" s="399"/>
      <c r="AF693" s="398"/>
      <c r="AG693" s="406"/>
      <c r="AH693" s="399"/>
      <c r="AI693" s="60"/>
      <c r="AJ693" s="144" t="str">
        <f t="shared" si="88"/>
        <v>Riadok bude vidieť.</v>
      </c>
      <c r="AK693" s="145" t="s">
        <v>207</v>
      </c>
      <c r="AL693" s="159"/>
      <c r="AM693" s="159"/>
      <c r="AN693" s="159"/>
      <c r="AO693" s="159"/>
      <c r="AP693" s="159"/>
      <c r="AQ693" s="159"/>
      <c r="AR693" s="159"/>
      <c r="AS693" s="159"/>
      <c r="AT693" s="159"/>
      <c r="AU693" s="159"/>
      <c r="AV693" s="159"/>
      <c r="AW693" s="159"/>
      <c r="AX693" s="159"/>
      <c r="AY693" s="159"/>
      <c r="AZ693" s="159"/>
      <c r="BA693" s="159"/>
      <c r="BB693" s="159"/>
      <c r="BC693" s="159"/>
      <c r="BD693" s="159"/>
      <c r="BE693" s="51">
        <f t="shared" si="84"/>
        <v>1</v>
      </c>
      <c r="BF693" s="82"/>
      <c r="BG693" s="82"/>
      <c r="BH693" s="51">
        <f t="shared" si="89"/>
        <v>1</v>
      </c>
      <c r="BI693" s="51">
        <f t="shared" si="87"/>
        <v>1</v>
      </c>
      <c r="BJ693" s="159"/>
      <c r="BK693" s="159"/>
      <c r="BL693" s="159"/>
      <c r="BM693" s="159"/>
      <c r="BN693" s="159"/>
      <c r="BO693" s="159"/>
      <c r="BP693" s="159"/>
      <c r="BQ693" s="159"/>
      <c r="BR693" s="159"/>
      <c r="BS693" s="159"/>
      <c r="BT693" s="159"/>
      <c r="BU693" s="159"/>
      <c r="BV693" s="159"/>
      <c r="BW693" s="159"/>
      <c r="BX693" s="115"/>
      <c r="BY693" s="115"/>
      <c r="BZ693" s="115"/>
      <c r="CA693" s="113">
        <f>SI!BY693</f>
        <v>113</v>
      </c>
      <c r="CB693" s="113"/>
      <c r="CC693" s="113"/>
      <c r="CD693" s="113"/>
      <c r="CE693" s="113"/>
      <c r="CF693" s="113"/>
      <c r="CG693" s="113"/>
      <c r="CH693" s="140">
        <f>SI!BZ693</f>
        <v>0</v>
      </c>
      <c r="CI693" s="115"/>
      <c r="CJ693" s="115"/>
      <c r="CK693" s="115"/>
      <c r="CL693" s="115"/>
      <c r="CM693" s="115"/>
      <c r="CN693" s="115"/>
      <c r="CO693" s="115"/>
      <c r="CP693" s="115"/>
      <c r="CQ693" s="115"/>
      <c r="CR693" s="115"/>
      <c r="CS693" s="115"/>
      <c r="CT693" s="115"/>
      <c r="CU693" s="115"/>
      <c r="CV693" s="115"/>
      <c r="CW693" s="115"/>
      <c r="CX693" s="115"/>
      <c r="CY693" s="115"/>
      <c r="CZ693" s="159"/>
      <c r="DA693" s="159"/>
      <c r="DB693" s="159"/>
      <c r="DC693" s="159"/>
      <c r="DD693" s="159"/>
      <c r="DE693" s="159"/>
      <c r="DF693" s="159"/>
      <c r="DG693" s="159"/>
      <c r="DH693" s="159"/>
      <c r="DI693" s="159"/>
      <c r="DJ693" s="159"/>
      <c r="DK693" s="159"/>
      <c r="DL693" s="159"/>
      <c r="DM693" s="159"/>
      <c r="DN693" s="159"/>
      <c r="DO693" s="159"/>
      <c r="DP693" s="159"/>
      <c r="DQ693" s="159"/>
      <c r="DR693" s="159"/>
      <c r="DS693" s="159"/>
      <c r="DT693" s="159"/>
      <c r="DU693" s="159"/>
      <c r="DV693" s="159"/>
      <c r="DW693" s="159"/>
      <c r="DX693" s="159"/>
      <c r="DY693" s="159"/>
      <c r="DZ693" s="159"/>
      <c r="EA693" s="159"/>
      <c r="EB693" s="159"/>
      <c r="EC693" s="159"/>
      <c r="ED693" s="159"/>
      <c r="EE693" s="159"/>
      <c r="EF693" s="159"/>
      <c r="EG693" s="159"/>
      <c r="EH693" s="159"/>
      <c r="EI693" s="159"/>
      <c r="EJ693" s="159"/>
      <c r="EK693" s="159"/>
      <c r="EL693" s="159"/>
      <c r="EM693" s="159"/>
      <c r="EN693" s="159"/>
      <c r="EO693" s="159"/>
      <c r="EP693" s="159"/>
      <c r="EQ693" s="159"/>
      <c r="ER693" s="159"/>
      <c r="ES693" s="159"/>
      <c r="ET693" s="159"/>
      <c r="EU693" s="159"/>
      <c r="EV693" s="159"/>
      <c r="EW693" s="159"/>
      <c r="EX693" s="159"/>
      <c r="EY693" s="159"/>
      <c r="EZ693" s="159"/>
      <c r="FA693" s="159"/>
      <c r="FB693" s="159"/>
      <c r="FC693" s="159"/>
      <c r="FD693" s="159"/>
      <c r="FE693" s="159"/>
      <c r="FF693" s="159"/>
      <c r="FG693" s="159"/>
      <c r="FH693" s="159"/>
      <c r="FI693" s="159"/>
      <c r="FJ693" s="159"/>
      <c r="FK693" s="159"/>
      <c r="FL693" s="159"/>
      <c r="FM693" s="159"/>
      <c r="FN693" s="159"/>
      <c r="FO693" s="159"/>
      <c r="FP693" s="159"/>
      <c r="FQ693" s="159"/>
      <c r="FR693" s="159"/>
      <c r="FS693" s="159"/>
      <c r="FT693" s="159"/>
      <c r="FU693" s="159"/>
      <c r="FV693" s="159"/>
      <c r="FW693" s="159"/>
      <c r="FX693" s="159"/>
      <c r="FY693" s="159"/>
      <c r="FZ693" s="159"/>
      <c r="GA693" s="159"/>
      <c r="GB693" s="159"/>
      <c r="GC693" s="159"/>
      <c r="GD693" s="159"/>
      <c r="GE693" s="159"/>
      <c r="GF693" s="159"/>
      <c r="GG693" s="159"/>
      <c r="GH693" s="159"/>
      <c r="GI693" s="159"/>
      <c r="GJ693" s="159"/>
      <c r="GK693" s="159"/>
      <c r="GL693" s="159"/>
      <c r="GM693" s="159"/>
      <c r="GN693" s="159"/>
      <c r="GO693" s="159"/>
      <c r="GP693" s="159"/>
      <c r="GQ693" s="159"/>
      <c r="GR693" s="159"/>
      <c r="GS693" s="159"/>
      <c r="GT693" s="159"/>
      <c r="GU693" s="159"/>
      <c r="GV693" s="159"/>
      <c r="GW693" s="159"/>
      <c r="GX693" s="159"/>
      <c r="GY693" s="159"/>
      <c r="GZ693" s="159"/>
      <c r="HA693" s="159"/>
      <c r="HB693" s="159"/>
      <c r="HC693" s="159"/>
      <c r="HD693" s="159"/>
      <c r="HE693" s="159"/>
      <c r="HF693" s="159"/>
      <c r="HG693" s="159"/>
      <c r="HH693" s="159"/>
      <c r="HI693" s="159"/>
      <c r="HJ693" s="159"/>
      <c r="HK693" s="159"/>
      <c r="HL693" s="159"/>
      <c r="HM693" s="159"/>
      <c r="HN693" s="159"/>
      <c r="HO693" s="159"/>
      <c r="HP693" s="159"/>
      <c r="HQ693" s="159"/>
      <c r="HR693" s="159"/>
      <c r="HS693" s="159"/>
      <c r="HT693" s="159"/>
      <c r="HU693" s="159"/>
      <c r="HV693" s="159"/>
      <c r="HW693" s="159"/>
      <c r="HX693" s="159"/>
      <c r="HY693" s="159"/>
      <c r="HZ693" s="159"/>
      <c r="IA693" s="159"/>
      <c r="IB693" s="159"/>
      <c r="IC693" s="159"/>
      <c r="ID693" s="159"/>
      <c r="IE693" s="159"/>
      <c r="IF693" s="159"/>
      <c r="IG693" s="159"/>
      <c r="IH693" s="159"/>
      <c r="II693" s="159"/>
      <c r="IJ693" s="159"/>
      <c r="IK693" s="159"/>
      <c r="IL693" s="159"/>
      <c r="IM693" s="159"/>
      <c r="IN693" s="159"/>
      <c r="IO693" s="159"/>
      <c r="IP693" s="159"/>
      <c r="IQ693" s="159"/>
      <c r="IR693" s="159"/>
      <c r="IS693" s="159"/>
    </row>
    <row r="694" spans="1:253" s="36" customFormat="1" x14ac:dyDescent="0.25">
      <c r="A694" s="33"/>
      <c r="B694" s="377" t="s">
        <v>66</v>
      </c>
      <c r="C694" s="378"/>
      <c r="D694" s="378"/>
      <c r="E694" s="378"/>
      <c r="F694" s="378"/>
      <c r="G694" s="378"/>
      <c r="H694" s="378"/>
      <c r="I694" s="378"/>
      <c r="J694" s="378"/>
      <c r="K694" s="378"/>
      <c r="L694" s="378"/>
      <c r="M694" s="378"/>
      <c r="N694" s="378"/>
      <c r="O694" s="378"/>
      <c r="P694" s="378"/>
      <c r="Q694" s="378"/>
      <c r="R694" s="378"/>
      <c r="S694" s="378"/>
      <c r="T694" s="378"/>
      <c r="U694" s="378"/>
      <c r="V694" s="378"/>
      <c r="W694" s="378"/>
      <c r="X694" s="378"/>
      <c r="Y694" s="378"/>
      <c r="Z694" s="378"/>
      <c r="AA694" s="378"/>
      <c r="AB694" s="378"/>
      <c r="AC694" s="378"/>
      <c r="AD694" s="378"/>
      <c r="AE694" s="378"/>
      <c r="AF694" s="378"/>
      <c r="AG694" s="378"/>
      <c r="AH694" s="379"/>
      <c r="AI694" s="60"/>
      <c r="AJ694" s="144" t="str">
        <f t="shared" si="88"/>
        <v>Riadok bude vidieť.</v>
      </c>
      <c r="AK694" s="145" t="s">
        <v>207</v>
      </c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51">
        <f t="shared" si="84"/>
        <v>1</v>
      </c>
      <c r="BF694" s="51"/>
      <c r="BG694" s="51"/>
      <c r="BH694" s="51">
        <f t="shared" si="89"/>
        <v>1</v>
      </c>
      <c r="BI694" s="51">
        <f t="shared" si="87"/>
        <v>1</v>
      </c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108"/>
      <c r="BY694" s="108"/>
      <c r="BZ694" s="108"/>
      <c r="CA694" s="113">
        <f>SI!BY694</f>
        <v>1101</v>
      </c>
      <c r="CB694" s="113"/>
      <c r="CC694" s="113"/>
      <c r="CD694" s="113"/>
      <c r="CE694" s="113"/>
      <c r="CF694" s="113"/>
      <c r="CG694" s="113"/>
      <c r="CH694" s="140">
        <f>SI!BZ694</f>
        <v>0</v>
      </c>
      <c r="CI694" s="108"/>
      <c r="CJ694" s="108"/>
      <c r="CK694" s="108"/>
      <c r="CL694" s="108"/>
      <c r="CM694" s="108"/>
      <c r="CN694" s="108"/>
      <c r="CO694" s="108"/>
      <c r="CP694" s="108"/>
      <c r="CQ694" s="108"/>
      <c r="CR694" s="108"/>
      <c r="CS694" s="108"/>
      <c r="CT694" s="108"/>
      <c r="CU694" s="108"/>
      <c r="CV694" s="108"/>
      <c r="CW694" s="108"/>
      <c r="CX694" s="108"/>
      <c r="CY694" s="108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</row>
    <row r="695" spans="1:253" s="36" customFormat="1" x14ac:dyDescent="0.25">
      <c r="A695" s="33"/>
      <c r="B695" s="380" t="s">
        <v>290</v>
      </c>
      <c r="C695" s="381"/>
      <c r="D695" s="381"/>
      <c r="E695" s="381"/>
      <c r="F695" s="381"/>
      <c r="G695" s="382"/>
      <c r="H695" s="389"/>
      <c r="I695" s="390"/>
      <c r="J695" s="389">
        <v>160330</v>
      </c>
      <c r="K695" s="390"/>
      <c r="L695" s="389"/>
      <c r="M695" s="390"/>
      <c r="N695" s="389">
        <v>2743944</v>
      </c>
      <c r="O695" s="393"/>
      <c r="P695" s="390"/>
      <c r="Q695" s="389"/>
      <c r="R695" s="393"/>
      <c r="S695" s="390"/>
      <c r="T695" s="389"/>
      <c r="U695" s="390"/>
      <c r="V695" s="389"/>
      <c r="W695" s="390"/>
      <c r="X695" s="390"/>
      <c r="Y695" s="389">
        <v>92286</v>
      </c>
      <c r="Z695" s="390"/>
      <c r="AA695" s="389"/>
      <c r="AB695" s="390"/>
      <c r="AC695" s="389"/>
      <c r="AD695" s="393"/>
      <c r="AE695" s="390"/>
      <c r="AF695" s="383">
        <f>+SUM(H695:AE695)</f>
        <v>2996560</v>
      </c>
      <c r="AG695" s="385"/>
      <c r="AH695" s="403"/>
      <c r="AI695" s="60"/>
      <c r="AJ695" s="144" t="str">
        <f t="shared" si="88"/>
        <v>Riadok bude vidieť.</v>
      </c>
      <c r="AK695" s="145" t="s">
        <v>207</v>
      </c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51">
        <f t="shared" si="84"/>
        <v>1</v>
      </c>
      <c r="BF695" s="51"/>
      <c r="BG695" s="51"/>
      <c r="BH695" s="51">
        <f t="shared" si="89"/>
        <v>1</v>
      </c>
      <c r="BI695" s="51">
        <f t="shared" si="87"/>
        <v>1</v>
      </c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108"/>
      <c r="BY695" s="108"/>
      <c r="BZ695" s="108"/>
      <c r="CA695" s="113">
        <f>SI!BY695</f>
        <v>134</v>
      </c>
      <c r="CB695" s="113"/>
      <c r="CC695" s="113"/>
      <c r="CD695" s="113"/>
      <c r="CE695" s="113"/>
      <c r="CF695" s="113"/>
      <c r="CG695" s="113"/>
      <c r="CH695" s="140">
        <f>SI!BZ695</f>
        <v>0</v>
      </c>
      <c r="CI695" s="108"/>
      <c r="CJ695" s="108"/>
      <c r="CK695" s="108"/>
      <c r="CL695" s="108"/>
      <c r="CM695" s="108"/>
      <c r="CN695" s="108"/>
      <c r="CO695" s="108"/>
      <c r="CP695" s="108"/>
      <c r="CQ695" s="108"/>
      <c r="CR695" s="108"/>
      <c r="CS695" s="108"/>
      <c r="CT695" s="108"/>
      <c r="CU695" s="108"/>
      <c r="CV695" s="108"/>
      <c r="CW695" s="108"/>
      <c r="CX695" s="108"/>
      <c r="CY695" s="108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</row>
    <row r="696" spans="1:253" s="36" customFormat="1" x14ac:dyDescent="0.25">
      <c r="A696" s="33"/>
      <c r="B696" s="422" t="s">
        <v>68</v>
      </c>
      <c r="C696" s="423"/>
      <c r="D696" s="423"/>
      <c r="E696" s="423"/>
      <c r="F696" s="423"/>
      <c r="G696" s="424"/>
      <c r="H696" s="386"/>
      <c r="I696" s="388"/>
      <c r="J696" s="386">
        <v>0</v>
      </c>
      <c r="K696" s="388"/>
      <c r="L696" s="386"/>
      <c r="M696" s="388"/>
      <c r="N696" s="386">
        <v>19144</v>
      </c>
      <c r="O696" s="387"/>
      <c r="P696" s="388"/>
      <c r="Q696" s="386"/>
      <c r="R696" s="387"/>
      <c r="S696" s="388"/>
      <c r="T696" s="386"/>
      <c r="U696" s="388"/>
      <c r="V696" s="386"/>
      <c r="W696" s="388"/>
      <c r="X696" s="388"/>
      <c r="Y696" s="386">
        <v>0</v>
      </c>
      <c r="Z696" s="388"/>
      <c r="AA696" s="386"/>
      <c r="AB696" s="388"/>
      <c r="AC696" s="386"/>
      <c r="AD696" s="387"/>
      <c r="AE696" s="388"/>
      <c r="AF696" s="407">
        <f>+SUM(H696:AE696)</f>
        <v>19144</v>
      </c>
      <c r="AG696" s="408"/>
      <c r="AH696" s="409"/>
      <c r="AI696" s="60"/>
      <c r="AJ696" s="144" t="str">
        <f t="shared" si="88"/>
        <v>Riadok bude vidieť.</v>
      </c>
      <c r="AK696" s="145" t="s">
        <v>207</v>
      </c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51">
        <f t="shared" si="84"/>
        <v>1</v>
      </c>
      <c r="BF696" s="51"/>
      <c r="BG696" s="51"/>
      <c r="BH696" s="51">
        <f t="shared" si="89"/>
        <v>1</v>
      </c>
      <c r="BI696" s="51">
        <f t="shared" si="87"/>
        <v>1</v>
      </c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108"/>
      <c r="BY696" s="108"/>
      <c r="BZ696" s="108"/>
      <c r="CA696" s="113">
        <f>SI!BY696</f>
        <v>525</v>
      </c>
      <c r="CB696" s="113"/>
      <c r="CC696" s="113"/>
      <c r="CD696" s="113"/>
      <c r="CE696" s="113"/>
      <c r="CF696" s="113"/>
      <c r="CG696" s="113"/>
      <c r="CH696" s="140">
        <f>SI!BZ696</f>
        <v>0</v>
      </c>
      <c r="CI696" s="108"/>
      <c r="CJ696" s="108"/>
      <c r="CK696" s="108"/>
      <c r="CL696" s="108"/>
      <c r="CM696" s="108"/>
      <c r="CN696" s="108"/>
      <c r="CO696" s="108"/>
      <c r="CP696" s="108"/>
      <c r="CQ696" s="108"/>
      <c r="CR696" s="108"/>
      <c r="CS696" s="108"/>
      <c r="CT696" s="108"/>
      <c r="CU696" s="108"/>
      <c r="CV696" s="108"/>
      <c r="CW696" s="108"/>
      <c r="CX696" s="108"/>
      <c r="CY696" s="108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</row>
    <row r="697" spans="1:253" s="36" customFormat="1" x14ac:dyDescent="0.25">
      <c r="A697" s="33"/>
      <c r="B697" s="425" t="s">
        <v>69</v>
      </c>
      <c r="C697" s="426"/>
      <c r="D697" s="426"/>
      <c r="E697" s="426"/>
      <c r="F697" s="426"/>
      <c r="G697" s="427"/>
      <c r="H697" s="391"/>
      <c r="I697" s="392"/>
      <c r="J697" s="391"/>
      <c r="K697" s="392"/>
      <c r="L697" s="391"/>
      <c r="M697" s="392"/>
      <c r="N697" s="391"/>
      <c r="O697" s="887"/>
      <c r="P697" s="392"/>
      <c r="Q697" s="391"/>
      <c r="R697" s="887"/>
      <c r="S697" s="392"/>
      <c r="T697" s="391"/>
      <c r="U697" s="392"/>
      <c r="V697" s="391"/>
      <c r="W697" s="392"/>
      <c r="X697" s="392"/>
      <c r="Y697" s="391"/>
      <c r="Z697" s="392"/>
      <c r="AA697" s="391"/>
      <c r="AB697" s="392"/>
      <c r="AC697" s="391"/>
      <c r="AD697" s="887"/>
      <c r="AE697" s="392"/>
      <c r="AF697" s="789"/>
      <c r="AG697" s="790"/>
      <c r="AH697" s="791"/>
      <c r="AI697" s="60"/>
      <c r="AJ697" s="144" t="str">
        <f t="shared" si="88"/>
        <v>Riadok bude vidieť.</v>
      </c>
      <c r="AK697" s="145" t="s">
        <v>207</v>
      </c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51">
        <f t="shared" si="84"/>
        <v>1</v>
      </c>
      <c r="BF697" s="51"/>
      <c r="BG697" s="51"/>
      <c r="BH697" s="51">
        <f t="shared" si="89"/>
        <v>1</v>
      </c>
      <c r="BI697" s="51">
        <f t="shared" si="87"/>
        <v>1</v>
      </c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108"/>
      <c r="BY697" s="108"/>
      <c r="BZ697" s="108"/>
      <c r="CA697" s="113">
        <f>SI!BY697</f>
        <v>113</v>
      </c>
      <c r="CB697" s="113"/>
      <c r="CC697" s="113"/>
      <c r="CD697" s="113"/>
      <c r="CE697" s="113"/>
      <c r="CF697" s="113"/>
      <c r="CG697" s="113"/>
      <c r="CH697" s="140">
        <f>SI!BZ697</f>
        <v>0</v>
      </c>
      <c r="CI697" s="108"/>
      <c r="CJ697" s="108"/>
      <c r="CK697" s="108"/>
      <c r="CL697" s="108"/>
      <c r="CM697" s="108"/>
      <c r="CN697" s="108"/>
      <c r="CO697" s="108"/>
      <c r="CP697" s="108"/>
      <c r="CQ697" s="108"/>
      <c r="CR697" s="108"/>
      <c r="CS697" s="108"/>
      <c r="CT697" s="108"/>
      <c r="CU697" s="108"/>
      <c r="CV697" s="108"/>
      <c r="CW697" s="108"/>
      <c r="CX697" s="108"/>
      <c r="CY697" s="108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</row>
    <row r="698" spans="1:253" s="36" customFormat="1" x14ac:dyDescent="0.25">
      <c r="A698" s="33"/>
      <c r="B698" s="410" t="s">
        <v>70</v>
      </c>
      <c r="C698" s="411"/>
      <c r="D698" s="411"/>
      <c r="E698" s="411"/>
      <c r="F698" s="411"/>
      <c r="G698" s="412"/>
      <c r="H698" s="375"/>
      <c r="I698" s="376"/>
      <c r="J698" s="375"/>
      <c r="K698" s="376"/>
      <c r="L698" s="375"/>
      <c r="M698" s="376"/>
      <c r="N698" s="375"/>
      <c r="O698" s="715"/>
      <c r="P698" s="376"/>
      <c r="Q698" s="375"/>
      <c r="R698" s="715"/>
      <c r="S698" s="376"/>
      <c r="T698" s="375"/>
      <c r="U698" s="376"/>
      <c r="V698" s="375"/>
      <c r="W698" s="376"/>
      <c r="X698" s="376"/>
      <c r="Y698" s="375"/>
      <c r="Z698" s="376"/>
      <c r="AA698" s="375"/>
      <c r="AB698" s="376"/>
      <c r="AC698" s="375"/>
      <c r="AD698" s="715"/>
      <c r="AE698" s="376"/>
      <c r="AF698" s="435">
        <f>+SUM(H698:AE698)</f>
        <v>0</v>
      </c>
      <c r="AG698" s="436"/>
      <c r="AH698" s="437"/>
      <c r="AI698" s="60"/>
      <c r="AJ698" s="144" t="str">
        <f t="shared" si="88"/>
        <v>Riadok bude vidieť.</v>
      </c>
      <c r="AK698" s="145" t="s">
        <v>207</v>
      </c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51">
        <f t="shared" si="84"/>
        <v>1</v>
      </c>
      <c r="BF698" s="51"/>
      <c r="BG698" s="51"/>
      <c r="BH698" s="51">
        <f t="shared" si="89"/>
        <v>1</v>
      </c>
      <c r="BI698" s="51">
        <f t="shared" si="87"/>
        <v>1</v>
      </c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108"/>
      <c r="BY698" s="108"/>
      <c r="BZ698" s="108"/>
      <c r="CA698" s="113">
        <f>SI!BY698</f>
        <v>182</v>
      </c>
      <c r="CB698" s="113"/>
      <c r="CC698" s="113"/>
      <c r="CD698" s="113"/>
      <c r="CE698" s="113"/>
      <c r="CF698" s="113"/>
      <c r="CG698" s="113"/>
      <c r="CH698" s="140">
        <f>SI!BZ698</f>
        <v>0</v>
      </c>
      <c r="CI698" s="108"/>
      <c r="CJ698" s="108"/>
      <c r="CK698" s="108"/>
      <c r="CL698" s="108"/>
      <c r="CM698" s="108"/>
      <c r="CN698" s="108"/>
      <c r="CO698" s="108"/>
      <c r="CP698" s="108"/>
      <c r="CQ698" s="108"/>
      <c r="CR698" s="108"/>
      <c r="CS698" s="108"/>
      <c r="CT698" s="108"/>
      <c r="CU698" s="108"/>
      <c r="CV698" s="108"/>
      <c r="CW698" s="108"/>
      <c r="CX698" s="108"/>
      <c r="CY698" s="108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</row>
    <row r="699" spans="1:253" s="36" customFormat="1" x14ac:dyDescent="0.25">
      <c r="A699" s="33"/>
      <c r="B699" s="380" t="s">
        <v>291</v>
      </c>
      <c r="C699" s="381"/>
      <c r="D699" s="381"/>
      <c r="E699" s="381"/>
      <c r="F699" s="381"/>
      <c r="G699" s="382"/>
      <c r="H699" s="383">
        <f>+SUM(H695:I698)</f>
        <v>0</v>
      </c>
      <c r="I699" s="385"/>
      <c r="J699" s="383">
        <f>+SUM(J695:K698)</f>
        <v>160330</v>
      </c>
      <c r="K699" s="385"/>
      <c r="L699" s="383">
        <f>+SUM(L695:M698)</f>
        <v>0</v>
      </c>
      <c r="M699" s="385"/>
      <c r="N699" s="383">
        <f>+SUM(N695:P698)</f>
        <v>2763088</v>
      </c>
      <c r="O699" s="384"/>
      <c r="P699" s="385"/>
      <c r="Q699" s="383">
        <f>+SUM(Q695:S698)</f>
        <v>0</v>
      </c>
      <c r="R699" s="384"/>
      <c r="S699" s="385"/>
      <c r="T699" s="383">
        <f>+SUM(T695:U698)</f>
        <v>0</v>
      </c>
      <c r="U699" s="385"/>
      <c r="V699" s="383">
        <f>+SUM(V695:X698)</f>
        <v>0</v>
      </c>
      <c r="W699" s="385"/>
      <c r="X699" s="385"/>
      <c r="Y699" s="383">
        <f>+SUM(Y695:Z698)</f>
        <v>92286</v>
      </c>
      <c r="Z699" s="385"/>
      <c r="AA699" s="383">
        <f>+SUM(AA695:AB698)</f>
        <v>0</v>
      </c>
      <c r="AB699" s="385"/>
      <c r="AC699" s="383">
        <f>+SUM(AC695:AE698)</f>
        <v>0</v>
      </c>
      <c r="AD699" s="384"/>
      <c r="AE699" s="385"/>
      <c r="AF699" s="383">
        <v>3015704</v>
      </c>
      <c r="AG699" s="385"/>
      <c r="AH699" s="403"/>
      <c r="AI699" s="60"/>
      <c r="AJ699" s="144" t="str">
        <f t="shared" si="88"/>
        <v>Riadok bude vidieť.</v>
      </c>
      <c r="AK699" s="145" t="s">
        <v>207</v>
      </c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51">
        <f t="shared" si="84"/>
        <v>1</v>
      </c>
      <c r="BF699" s="51"/>
      <c r="BG699" s="51"/>
      <c r="BH699" s="51">
        <f t="shared" si="89"/>
        <v>1</v>
      </c>
      <c r="BI699" s="51">
        <f t="shared" si="87"/>
        <v>1</v>
      </c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108"/>
      <c r="BY699" s="108"/>
      <c r="BZ699" s="108"/>
      <c r="CA699" s="113">
        <f>SI!BY699</f>
        <v>709</v>
      </c>
      <c r="CB699" s="113"/>
      <c r="CC699" s="113"/>
      <c r="CD699" s="113"/>
      <c r="CE699" s="113"/>
      <c r="CF699" s="113"/>
      <c r="CG699" s="113"/>
      <c r="CH699" s="140">
        <f>SI!BZ699</f>
        <v>0</v>
      </c>
      <c r="CI699" s="108"/>
      <c r="CJ699" s="108"/>
      <c r="CK699" s="108"/>
      <c r="CL699" s="108"/>
      <c r="CM699" s="108"/>
      <c r="CN699" s="108"/>
      <c r="CO699" s="108"/>
      <c r="CP699" s="108"/>
      <c r="CQ699" s="108"/>
      <c r="CR699" s="108"/>
      <c r="CS699" s="108"/>
      <c r="CT699" s="108"/>
      <c r="CU699" s="108"/>
      <c r="CV699" s="108"/>
      <c r="CW699" s="108"/>
      <c r="CX699" s="108"/>
      <c r="CY699" s="108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</row>
    <row r="700" spans="1:253" s="36" customFormat="1" x14ac:dyDescent="0.25">
      <c r="A700" s="33"/>
      <c r="B700" s="377" t="s">
        <v>71</v>
      </c>
      <c r="C700" s="378"/>
      <c r="D700" s="378"/>
      <c r="E700" s="378"/>
      <c r="F700" s="378"/>
      <c r="G700" s="378"/>
      <c r="H700" s="378"/>
      <c r="I700" s="378"/>
      <c r="J700" s="378"/>
      <c r="K700" s="378"/>
      <c r="L700" s="378"/>
      <c r="M700" s="378"/>
      <c r="N700" s="378"/>
      <c r="O700" s="378"/>
      <c r="P700" s="378"/>
      <c r="Q700" s="378"/>
      <c r="R700" s="378"/>
      <c r="S700" s="378"/>
      <c r="T700" s="378"/>
      <c r="U700" s="378"/>
      <c r="V700" s="378"/>
      <c r="W700" s="378"/>
      <c r="X700" s="378"/>
      <c r="Y700" s="378"/>
      <c r="Z700" s="378"/>
      <c r="AA700" s="378"/>
      <c r="AB700" s="378"/>
      <c r="AC700" s="378"/>
      <c r="AD700" s="378"/>
      <c r="AE700" s="378"/>
      <c r="AF700" s="378"/>
      <c r="AG700" s="378"/>
      <c r="AH700" s="379"/>
      <c r="AI700" s="60"/>
      <c r="AJ700" s="144" t="str">
        <f t="shared" si="88"/>
        <v>Riadok bude vidieť.</v>
      </c>
      <c r="AK700" s="145" t="s">
        <v>207</v>
      </c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51">
        <f t="shared" si="84"/>
        <v>1</v>
      </c>
      <c r="BF700" s="51"/>
      <c r="BG700" s="51"/>
      <c r="BH700" s="51">
        <f t="shared" si="89"/>
        <v>1</v>
      </c>
      <c r="BI700" s="51">
        <f t="shared" si="87"/>
        <v>1</v>
      </c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108"/>
      <c r="BY700" s="108"/>
      <c r="BZ700" s="108"/>
      <c r="CA700" s="113">
        <f>SI!BY700</f>
        <v>125</v>
      </c>
      <c r="CB700" s="113"/>
      <c r="CC700" s="113"/>
      <c r="CD700" s="113"/>
      <c r="CE700" s="113"/>
      <c r="CF700" s="113"/>
      <c r="CG700" s="113"/>
      <c r="CH700" s="140">
        <f>SI!BZ700</f>
        <v>0</v>
      </c>
      <c r="CI700" s="108"/>
      <c r="CJ700" s="108"/>
      <c r="CK700" s="108"/>
      <c r="CL700" s="108"/>
      <c r="CM700" s="108"/>
      <c r="CN700" s="108"/>
      <c r="CO700" s="108"/>
      <c r="CP700" s="108"/>
      <c r="CQ700" s="108"/>
      <c r="CR700" s="108"/>
      <c r="CS700" s="108"/>
      <c r="CT700" s="108"/>
      <c r="CU700" s="108"/>
      <c r="CV700" s="108"/>
      <c r="CW700" s="108"/>
      <c r="CX700" s="108"/>
      <c r="CY700" s="108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</row>
    <row r="701" spans="1:253" s="36" customFormat="1" x14ac:dyDescent="0.25">
      <c r="A701" s="33"/>
      <c r="B701" s="380" t="s">
        <v>290</v>
      </c>
      <c r="C701" s="381"/>
      <c r="D701" s="381"/>
      <c r="E701" s="381"/>
      <c r="F701" s="381"/>
      <c r="G701" s="382"/>
      <c r="H701" s="389"/>
      <c r="I701" s="390"/>
      <c r="J701" s="389"/>
      <c r="K701" s="390"/>
      <c r="L701" s="389"/>
      <c r="M701" s="390"/>
      <c r="N701" s="389">
        <v>2591697</v>
      </c>
      <c r="O701" s="393"/>
      <c r="P701" s="390"/>
      <c r="Q701" s="389"/>
      <c r="R701" s="393"/>
      <c r="S701" s="390"/>
      <c r="T701" s="389"/>
      <c r="U701" s="390"/>
      <c r="V701" s="389"/>
      <c r="W701" s="390"/>
      <c r="X701" s="390"/>
      <c r="Y701" s="389">
        <v>92286</v>
      </c>
      <c r="Z701" s="390"/>
      <c r="AA701" s="389"/>
      <c r="AB701" s="390"/>
      <c r="AC701" s="389"/>
      <c r="AD701" s="393"/>
      <c r="AE701" s="390"/>
      <c r="AF701" s="383">
        <f>+SUM(H701:AE701)</f>
        <v>2683983</v>
      </c>
      <c r="AG701" s="385"/>
      <c r="AH701" s="403"/>
      <c r="AI701" s="60"/>
      <c r="AJ701" s="144" t="str">
        <f t="shared" si="88"/>
        <v>Riadok bude vidieť.</v>
      </c>
      <c r="AK701" s="145" t="s">
        <v>207</v>
      </c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51">
        <f t="shared" ref="BE701:BE732" si="90">+IF($H$667="neeviduje",0,1)</f>
        <v>1</v>
      </c>
      <c r="BF701" s="51"/>
      <c r="BG701" s="51"/>
      <c r="BH701" s="51">
        <f t="shared" si="89"/>
        <v>1</v>
      </c>
      <c r="BI701" s="51">
        <f t="shared" si="87"/>
        <v>1</v>
      </c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108"/>
      <c r="BY701" s="108"/>
      <c r="BZ701" s="108"/>
      <c r="CA701" s="113">
        <f>SI!BY701</f>
        <v>635</v>
      </c>
      <c r="CB701" s="113"/>
      <c r="CC701" s="113"/>
      <c r="CD701" s="113"/>
      <c r="CE701" s="113"/>
      <c r="CF701" s="113"/>
      <c r="CG701" s="113"/>
      <c r="CH701" s="140">
        <f>SI!BZ701</f>
        <v>0</v>
      </c>
      <c r="CI701" s="108"/>
      <c r="CJ701" s="108"/>
      <c r="CK701" s="108"/>
      <c r="CL701" s="108"/>
      <c r="CM701" s="108"/>
      <c r="CN701" s="108"/>
      <c r="CO701" s="108"/>
      <c r="CP701" s="108"/>
      <c r="CQ701" s="108"/>
      <c r="CR701" s="108"/>
      <c r="CS701" s="108"/>
      <c r="CT701" s="108"/>
      <c r="CU701" s="108"/>
      <c r="CV701" s="108"/>
      <c r="CW701" s="108"/>
      <c r="CX701" s="108"/>
      <c r="CY701" s="108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</row>
    <row r="702" spans="1:253" s="36" customFormat="1" x14ac:dyDescent="0.25">
      <c r="A702" s="33"/>
      <c r="B702" s="422" t="s">
        <v>68</v>
      </c>
      <c r="C702" s="423"/>
      <c r="D702" s="423"/>
      <c r="E702" s="423"/>
      <c r="F702" s="423"/>
      <c r="G702" s="424"/>
      <c r="H702" s="386"/>
      <c r="I702" s="388"/>
      <c r="J702" s="386"/>
      <c r="K702" s="388"/>
      <c r="L702" s="386"/>
      <c r="M702" s="388"/>
      <c r="N702" s="386">
        <v>69057</v>
      </c>
      <c r="O702" s="387"/>
      <c r="P702" s="388"/>
      <c r="Q702" s="386"/>
      <c r="R702" s="387"/>
      <c r="S702" s="388"/>
      <c r="T702" s="386"/>
      <c r="U702" s="388"/>
      <c r="V702" s="386"/>
      <c r="W702" s="388"/>
      <c r="X702" s="388"/>
      <c r="Y702" s="386">
        <v>0</v>
      </c>
      <c r="Z702" s="388"/>
      <c r="AA702" s="386"/>
      <c r="AB702" s="388"/>
      <c r="AC702" s="386"/>
      <c r="AD702" s="387"/>
      <c r="AE702" s="388"/>
      <c r="AF702" s="407">
        <f>+SUM(H702:AE702)</f>
        <v>69057</v>
      </c>
      <c r="AG702" s="408"/>
      <c r="AH702" s="409"/>
      <c r="AI702" s="60"/>
      <c r="AJ702" s="144" t="str">
        <f t="shared" si="88"/>
        <v>Riadok bude vidieť.</v>
      </c>
      <c r="AK702" s="145" t="s">
        <v>207</v>
      </c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51">
        <f t="shared" si="90"/>
        <v>1</v>
      </c>
      <c r="BF702" s="51"/>
      <c r="BG702" s="51"/>
      <c r="BH702" s="51">
        <f t="shared" si="89"/>
        <v>1</v>
      </c>
      <c r="BI702" s="51">
        <f t="shared" si="87"/>
        <v>1</v>
      </c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108"/>
      <c r="BY702" s="108"/>
      <c r="BZ702" s="108"/>
      <c r="CA702" s="113">
        <f>SI!BY702</f>
        <v>112</v>
      </c>
      <c r="CB702" s="113"/>
      <c r="CC702" s="113"/>
      <c r="CD702" s="113"/>
      <c r="CE702" s="113"/>
      <c r="CF702" s="113"/>
      <c r="CG702" s="113"/>
      <c r="CH702" s="140">
        <f>SI!BZ702</f>
        <v>0</v>
      </c>
      <c r="CI702" s="108"/>
      <c r="CJ702" s="108"/>
      <c r="CK702" s="108"/>
      <c r="CL702" s="108"/>
      <c r="CM702" s="108"/>
      <c r="CN702" s="108"/>
      <c r="CO702" s="108"/>
      <c r="CP702" s="108"/>
      <c r="CQ702" s="108"/>
      <c r="CR702" s="108"/>
      <c r="CS702" s="108"/>
      <c r="CT702" s="108"/>
      <c r="CU702" s="108"/>
      <c r="CV702" s="108"/>
      <c r="CW702" s="108"/>
      <c r="CX702" s="108"/>
      <c r="CY702" s="108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</row>
    <row r="703" spans="1:253" s="36" customFormat="1" x14ac:dyDescent="0.25">
      <c r="A703" s="33"/>
      <c r="B703" s="410" t="s">
        <v>69</v>
      </c>
      <c r="C703" s="411"/>
      <c r="D703" s="411"/>
      <c r="E703" s="411"/>
      <c r="F703" s="411"/>
      <c r="G703" s="412"/>
      <c r="H703" s="375"/>
      <c r="I703" s="376"/>
      <c r="J703" s="375"/>
      <c r="K703" s="376"/>
      <c r="L703" s="375"/>
      <c r="M703" s="376"/>
      <c r="N703" s="375"/>
      <c r="O703" s="715"/>
      <c r="P703" s="376"/>
      <c r="Q703" s="375"/>
      <c r="R703" s="715"/>
      <c r="S703" s="376"/>
      <c r="T703" s="375"/>
      <c r="U703" s="376"/>
      <c r="V703" s="375"/>
      <c r="W703" s="376"/>
      <c r="X703" s="376"/>
      <c r="Y703" s="375"/>
      <c r="Z703" s="376"/>
      <c r="AA703" s="375"/>
      <c r="AB703" s="376"/>
      <c r="AC703" s="375"/>
      <c r="AD703" s="715"/>
      <c r="AE703" s="376"/>
      <c r="AF703" s="435"/>
      <c r="AG703" s="436"/>
      <c r="AH703" s="437"/>
      <c r="AI703" s="60"/>
      <c r="AJ703" s="144" t="str">
        <f t="shared" si="88"/>
        <v>Riadok bude vidieť.</v>
      </c>
      <c r="AK703" s="145" t="s">
        <v>207</v>
      </c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51">
        <f t="shared" si="90"/>
        <v>1</v>
      </c>
      <c r="BF703" s="51"/>
      <c r="BG703" s="51"/>
      <c r="BH703" s="51">
        <f t="shared" si="89"/>
        <v>1</v>
      </c>
      <c r="BI703" s="51">
        <f t="shared" si="87"/>
        <v>1</v>
      </c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108"/>
      <c r="BY703" s="108"/>
      <c r="BZ703" s="108"/>
      <c r="CA703" s="113">
        <f>SI!BY703</f>
        <v>1036</v>
      </c>
      <c r="CB703" s="113"/>
      <c r="CC703" s="113"/>
      <c r="CD703" s="113"/>
      <c r="CE703" s="113"/>
      <c r="CF703" s="113"/>
      <c r="CG703" s="113"/>
      <c r="CH703" s="140">
        <f>SI!BZ703</f>
        <v>0</v>
      </c>
      <c r="CI703" s="108"/>
      <c r="CJ703" s="108"/>
      <c r="CK703" s="108"/>
      <c r="CL703" s="108"/>
      <c r="CM703" s="108"/>
      <c r="CN703" s="108"/>
      <c r="CO703" s="108"/>
      <c r="CP703" s="108"/>
      <c r="CQ703" s="108"/>
      <c r="CR703" s="108"/>
      <c r="CS703" s="108"/>
      <c r="CT703" s="108"/>
      <c r="CU703" s="108"/>
      <c r="CV703" s="108"/>
      <c r="CW703" s="108"/>
      <c r="CX703" s="108"/>
      <c r="CY703" s="108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</row>
    <row r="704" spans="1:253" s="36" customFormat="1" x14ac:dyDescent="0.25">
      <c r="A704" s="33"/>
      <c r="B704" s="380" t="s">
        <v>291</v>
      </c>
      <c r="C704" s="381"/>
      <c r="D704" s="381"/>
      <c r="E704" s="381"/>
      <c r="F704" s="381"/>
      <c r="G704" s="382"/>
      <c r="H704" s="383">
        <f>+SUM(H701:I703)</f>
        <v>0</v>
      </c>
      <c r="I704" s="385"/>
      <c r="J704" s="383">
        <f>+SUM(J701:K703)</f>
        <v>0</v>
      </c>
      <c r="K704" s="385"/>
      <c r="L704" s="383">
        <f>+SUM(L701:M703)</f>
        <v>0</v>
      </c>
      <c r="M704" s="385"/>
      <c r="N704" s="383">
        <f>+SUM(N701:P703)</f>
        <v>2660754</v>
      </c>
      <c r="O704" s="384"/>
      <c r="P704" s="385"/>
      <c r="Q704" s="383">
        <f>+SUM(Q701:S703)</f>
        <v>0</v>
      </c>
      <c r="R704" s="384"/>
      <c r="S704" s="385"/>
      <c r="T704" s="383">
        <f>+SUM(T701:U703)</f>
        <v>0</v>
      </c>
      <c r="U704" s="385"/>
      <c r="V704" s="383">
        <f>+SUM(V701:X703)</f>
        <v>0</v>
      </c>
      <c r="W704" s="385"/>
      <c r="X704" s="385"/>
      <c r="Y704" s="383">
        <f>+SUM(Y701:Z703)</f>
        <v>92286</v>
      </c>
      <c r="Z704" s="385"/>
      <c r="AA704" s="383">
        <f>+SUM(AA701:AB703)</f>
        <v>0</v>
      </c>
      <c r="AB704" s="385"/>
      <c r="AC704" s="383">
        <f>+SUM(AC701:AE703)</f>
        <v>0</v>
      </c>
      <c r="AD704" s="384"/>
      <c r="AE704" s="385"/>
      <c r="AF704" s="383">
        <v>2753026</v>
      </c>
      <c r="AG704" s="384"/>
      <c r="AH704" s="421"/>
      <c r="AI704" s="60"/>
      <c r="AJ704" s="144" t="str">
        <f t="shared" si="88"/>
        <v>Riadok bude vidieť.</v>
      </c>
      <c r="AK704" s="145" t="s">
        <v>207</v>
      </c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51">
        <f t="shared" si="90"/>
        <v>1</v>
      </c>
      <c r="BF704" s="51"/>
      <c r="BG704" s="51"/>
      <c r="BH704" s="51">
        <f t="shared" si="89"/>
        <v>1</v>
      </c>
      <c r="BI704" s="51">
        <f t="shared" si="87"/>
        <v>1</v>
      </c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108"/>
      <c r="BY704" s="108"/>
      <c r="BZ704" s="108"/>
      <c r="CA704" s="113">
        <f>SI!BY704</f>
        <v>148</v>
      </c>
      <c r="CB704" s="113"/>
      <c r="CC704" s="113"/>
      <c r="CD704" s="113"/>
      <c r="CE704" s="113"/>
      <c r="CF704" s="113"/>
      <c r="CG704" s="113"/>
      <c r="CH704" s="140">
        <f>SI!BZ704</f>
        <v>0</v>
      </c>
      <c r="CI704" s="108"/>
      <c r="CJ704" s="108"/>
      <c r="CK704" s="108"/>
      <c r="CL704" s="108"/>
      <c r="CM704" s="108"/>
      <c r="CN704" s="108"/>
      <c r="CO704" s="108"/>
      <c r="CP704" s="108"/>
      <c r="CQ704" s="108"/>
      <c r="CR704" s="108"/>
      <c r="CS704" s="108"/>
      <c r="CT704" s="108"/>
      <c r="CU704" s="108"/>
      <c r="CV704" s="108"/>
      <c r="CW704" s="108"/>
      <c r="CX704" s="108"/>
      <c r="CY704" s="108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</row>
    <row r="705" spans="1:253" s="36" customFormat="1" x14ac:dyDescent="0.25">
      <c r="A705" s="33"/>
      <c r="B705" s="377" t="s">
        <v>72</v>
      </c>
      <c r="C705" s="378"/>
      <c r="D705" s="378"/>
      <c r="E705" s="378"/>
      <c r="F705" s="378"/>
      <c r="G705" s="378"/>
      <c r="H705" s="378"/>
      <c r="I705" s="378"/>
      <c r="J705" s="378"/>
      <c r="K705" s="378"/>
      <c r="L705" s="378"/>
      <c r="M705" s="378"/>
      <c r="N705" s="378"/>
      <c r="O705" s="378"/>
      <c r="P705" s="378"/>
      <c r="Q705" s="378"/>
      <c r="R705" s="378"/>
      <c r="S705" s="378"/>
      <c r="T705" s="378"/>
      <c r="U705" s="378"/>
      <c r="V705" s="378"/>
      <c r="W705" s="378"/>
      <c r="X705" s="378"/>
      <c r="Y705" s="378"/>
      <c r="Z705" s="378"/>
      <c r="AA705" s="378"/>
      <c r="AB705" s="378"/>
      <c r="AC705" s="378"/>
      <c r="AD705" s="378"/>
      <c r="AE705" s="378"/>
      <c r="AF705" s="378"/>
      <c r="AG705" s="378"/>
      <c r="AH705" s="379"/>
      <c r="AI705" s="60"/>
      <c r="AJ705" s="144" t="str">
        <f t="shared" si="88"/>
        <v>Riadok bude vidieť.</v>
      </c>
      <c r="AK705" s="145" t="s">
        <v>207</v>
      </c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51">
        <f t="shared" si="90"/>
        <v>1</v>
      </c>
      <c r="BF705" s="51"/>
      <c r="BG705" s="51"/>
      <c r="BH705" s="51">
        <f t="shared" si="89"/>
        <v>1</v>
      </c>
      <c r="BI705" s="51">
        <f t="shared" si="87"/>
        <v>1</v>
      </c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108"/>
      <c r="BY705" s="108"/>
      <c r="BZ705" s="108"/>
      <c r="CA705" s="113">
        <f>SI!BY705</f>
        <v>808</v>
      </c>
      <c r="CB705" s="113"/>
      <c r="CC705" s="113"/>
      <c r="CD705" s="113"/>
      <c r="CE705" s="113"/>
      <c r="CF705" s="113"/>
      <c r="CG705" s="113"/>
      <c r="CH705" s="140">
        <f>SI!BZ705</f>
        <v>0</v>
      </c>
      <c r="CI705" s="108"/>
      <c r="CJ705" s="108"/>
      <c r="CK705" s="108"/>
      <c r="CL705" s="108"/>
      <c r="CM705" s="108"/>
      <c r="CN705" s="108"/>
      <c r="CO705" s="108"/>
      <c r="CP705" s="108"/>
      <c r="CQ705" s="108"/>
      <c r="CR705" s="108"/>
      <c r="CS705" s="108"/>
      <c r="CT705" s="108"/>
      <c r="CU705" s="108"/>
      <c r="CV705" s="108"/>
      <c r="CW705" s="108"/>
      <c r="CX705" s="108"/>
      <c r="CY705" s="108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</row>
    <row r="706" spans="1:253" s="36" customFormat="1" x14ac:dyDescent="0.25">
      <c r="A706" s="33"/>
      <c r="B706" s="380" t="s">
        <v>290</v>
      </c>
      <c r="C706" s="381"/>
      <c r="D706" s="381"/>
      <c r="E706" s="381"/>
      <c r="F706" s="381"/>
      <c r="G706" s="382"/>
      <c r="H706" s="389"/>
      <c r="I706" s="390"/>
      <c r="J706" s="389"/>
      <c r="K706" s="390"/>
      <c r="L706" s="389"/>
      <c r="M706" s="390"/>
      <c r="N706" s="389"/>
      <c r="O706" s="393"/>
      <c r="P706" s="390"/>
      <c r="Q706" s="389"/>
      <c r="R706" s="393"/>
      <c r="S706" s="390"/>
      <c r="T706" s="389"/>
      <c r="U706" s="390"/>
      <c r="V706" s="389"/>
      <c r="W706" s="390"/>
      <c r="X706" s="390"/>
      <c r="Y706" s="389"/>
      <c r="Z706" s="390"/>
      <c r="AA706" s="389"/>
      <c r="AB706" s="390"/>
      <c r="AC706" s="389"/>
      <c r="AD706" s="393"/>
      <c r="AE706" s="390"/>
      <c r="AF706" s="383">
        <f>+SUM(H706:AE706)</f>
        <v>0</v>
      </c>
      <c r="AG706" s="385"/>
      <c r="AH706" s="403"/>
      <c r="AI706" s="60"/>
      <c r="AJ706" s="144" t="str">
        <f t="shared" si="88"/>
        <v>Riadok bude vidieť.</v>
      </c>
      <c r="AK706" s="145" t="s">
        <v>207</v>
      </c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51">
        <f t="shared" si="90"/>
        <v>1</v>
      </c>
      <c r="BF706" s="51"/>
      <c r="BG706" s="51"/>
      <c r="BH706" s="51">
        <f t="shared" si="89"/>
        <v>1</v>
      </c>
      <c r="BI706" s="51">
        <f t="shared" si="87"/>
        <v>1</v>
      </c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108"/>
      <c r="BY706" s="108"/>
      <c r="BZ706" s="108"/>
      <c r="CA706" s="113">
        <f>SI!BY706</f>
        <v>157</v>
      </c>
      <c r="CB706" s="113"/>
      <c r="CC706" s="113"/>
      <c r="CD706" s="113"/>
      <c r="CE706" s="113"/>
      <c r="CF706" s="113"/>
      <c r="CG706" s="113"/>
      <c r="CH706" s="140">
        <f>SI!BZ706</f>
        <v>0</v>
      </c>
      <c r="CI706" s="108"/>
      <c r="CJ706" s="108"/>
      <c r="CK706" s="108"/>
      <c r="CL706" s="108"/>
      <c r="CM706" s="108"/>
      <c r="CN706" s="108"/>
      <c r="CO706" s="108"/>
      <c r="CP706" s="108"/>
      <c r="CQ706" s="108"/>
      <c r="CR706" s="108"/>
      <c r="CS706" s="108"/>
      <c r="CT706" s="108"/>
      <c r="CU706" s="108"/>
      <c r="CV706" s="108"/>
      <c r="CW706" s="108"/>
      <c r="CX706" s="108"/>
      <c r="CY706" s="108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</row>
    <row r="707" spans="1:253" s="36" customFormat="1" x14ac:dyDescent="0.25">
      <c r="A707" s="33"/>
      <c r="B707" s="422" t="s">
        <v>68</v>
      </c>
      <c r="C707" s="423"/>
      <c r="D707" s="423"/>
      <c r="E707" s="423"/>
      <c r="F707" s="423"/>
      <c r="G707" s="424"/>
      <c r="H707" s="386"/>
      <c r="I707" s="388"/>
      <c r="J707" s="386"/>
      <c r="K707" s="388"/>
      <c r="L707" s="386"/>
      <c r="M707" s="388"/>
      <c r="N707" s="386"/>
      <c r="O707" s="387"/>
      <c r="P707" s="388"/>
      <c r="Q707" s="386"/>
      <c r="R707" s="387"/>
      <c r="S707" s="388"/>
      <c r="T707" s="386"/>
      <c r="U707" s="388"/>
      <c r="V707" s="386"/>
      <c r="W707" s="388"/>
      <c r="X707" s="388"/>
      <c r="Y707" s="386"/>
      <c r="Z707" s="388"/>
      <c r="AA707" s="386"/>
      <c r="AB707" s="388"/>
      <c r="AC707" s="386"/>
      <c r="AD707" s="387"/>
      <c r="AE707" s="388"/>
      <c r="AF707" s="407">
        <f>+SUM(H707:AE707)</f>
        <v>0</v>
      </c>
      <c r="AG707" s="408"/>
      <c r="AH707" s="409"/>
      <c r="AI707" s="60"/>
      <c r="AJ707" s="144" t="str">
        <f t="shared" si="88"/>
        <v>Riadok bude vidieť.</v>
      </c>
      <c r="AK707" s="145" t="s">
        <v>207</v>
      </c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51">
        <f t="shared" si="90"/>
        <v>1</v>
      </c>
      <c r="BF707" s="51"/>
      <c r="BG707" s="51"/>
      <c r="BH707" s="51">
        <f t="shared" si="89"/>
        <v>1</v>
      </c>
      <c r="BI707" s="51">
        <f t="shared" si="87"/>
        <v>1</v>
      </c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108"/>
      <c r="BY707" s="108"/>
      <c r="BZ707" s="108"/>
      <c r="CA707" s="113">
        <f>SI!BY707</f>
        <v>162</v>
      </c>
      <c r="CB707" s="113"/>
      <c r="CC707" s="113"/>
      <c r="CD707" s="113"/>
      <c r="CE707" s="113"/>
      <c r="CF707" s="113"/>
      <c r="CG707" s="113"/>
      <c r="CH707" s="140">
        <f>SI!BZ707</f>
        <v>0</v>
      </c>
      <c r="CI707" s="108"/>
      <c r="CJ707" s="108"/>
      <c r="CK707" s="108"/>
      <c r="CL707" s="108"/>
      <c r="CM707" s="108"/>
      <c r="CN707" s="108"/>
      <c r="CO707" s="108"/>
      <c r="CP707" s="108"/>
      <c r="CQ707" s="108"/>
      <c r="CR707" s="108"/>
      <c r="CS707" s="108"/>
      <c r="CT707" s="108"/>
      <c r="CU707" s="108"/>
      <c r="CV707" s="108"/>
      <c r="CW707" s="108"/>
      <c r="CX707" s="108"/>
      <c r="CY707" s="108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</row>
    <row r="708" spans="1:253" s="36" customFormat="1" x14ac:dyDescent="0.25">
      <c r="A708" s="33"/>
      <c r="B708" s="410" t="s">
        <v>69</v>
      </c>
      <c r="C708" s="411"/>
      <c r="D708" s="411"/>
      <c r="E708" s="411"/>
      <c r="F708" s="411"/>
      <c r="G708" s="412"/>
      <c r="H708" s="375"/>
      <c r="I708" s="376"/>
      <c r="J708" s="375"/>
      <c r="K708" s="376"/>
      <c r="L708" s="375"/>
      <c r="M708" s="376"/>
      <c r="N708" s="375"/>
      <c r="O708" s="715"/>
      <c r="P708" s="376"/>
      <c r="Q708" s="375"/>
      <c r="R708" s="715"/>
      <c r="S708" s="376"/>
      <c r="T708" s="375"/>
      <c r="U708" s="376"/>
      <c r="V708" s="375"/>
      <c r="W708" s="376"/>
      <c r="X708" s="376"/>
      <c r="Y708" s="375"/>
      <c r="Z708" s="376"/>
      <c r="AA708" s="375"/>
      <c r="AB708" s="376"/>
      <c r="AC708" s="375"/>
      <c r="AD708" s="715"/>
      <c r="AE708" s="376"/>
      <c r="AF708" s="435">
        <f>+SUM(H708:AE708)</f>
        <v>0</v>
      </c>
      <c r="AG708" s="436"/>
      <c r="AH708" s="437"/>
      <c r="AI708" s="60"/>
      <c r="AJ708" s="144" t="str">
        <f t="shared" si="88"/>
        <v>Riadok bude vidieť.</v>
      </c>
      <c r="AK708" s="145" t="s">
        <v>207</v>
      </c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51">
        <f t="shared" si="90"/>
        <v>1</v>
      </c>
      <c r="BF708" s="51"/>
      <c r="BG708" s="51"/>
      <c r="BH708" s="51">
        <f t="shared" si="89"/>
        <v>1</v>
      </c>
      <c r="BI708" s="51">
        <f t="shared" si="87"/>
        <v>1</v>
      </c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108"/>
      <c r="BY708" s="108"/>
      <c r="BZ708" s="108"/>
      <c r="CA708" s="113">
        <f>SI!BY708</f>
        <v>184</v>
      </c>
      <c r="CB708" s="113"/>
      <c r="CC708" s="113"/>
      <c r="CD708" s="113"/>
      <c r="CE708" s="113"/>
      <c r="CF708" s="113"/>
      <c r="CG708" s="113"/>
      <c r="CH708" s="140">
        <f>SI!BZ708</f>
        <v>0</v>
      </c>
      <c r="CI708" s="108"/>
      <c r="CJ708" s="108"/>
      <c r="CK708" s="108"/>
      <c r="CL708" s="108"/>
      <c r="CM708" s="108"/>
      <c r="CN708" s="108"/>
      <c r="CO708" s="108"/>
      <c r="CP708" s="108"/>
      <c r="CQ708" s="108"/>
      <c r="CR708" s="108"/>
      <c r="CS708" s="108"/>
      <c r="CT708" s="108"/>
      <c r="CU708" s="108"/>
      <c r="CV708" s="108"/>
      <c r="CW708" s="108"/>
      <c r="CX708" s="108"/>
      <c r="CY708" s="108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</row>
    <row r="709" spans="1:253" s="36" customFormat="1" x14ac:dyDescent="0.25">
      <c r="A709" s="33"/>
      <c r="B709" s="380" t="s">
        <v>291</v>
      </c>
      <c r="C709" s="381"/>
      <c r="D709" s="381"/>
      <c r="E709" s="381"/>
      <c r="F709" s="381"/>
      <c r="G709" s="382"/>
      <c r="H709" s="383">
        <f>+SUM(H706:I708)</f>
        <v>0</v>
      </c>
      <c r="I709" s="385"/>
      <c r="J709" s="383">
        <f>+SUM(J706:K708)</f>
        <v>0</v>
      </c>
      <c r="K709" s="385"/>
      <c r="L709" s="383">
        <f>+SUM(L706:M708)</f>
        <v>0</v>
      </c>
      <c r="M709" s="385"/>
      <c r="N709" s="383">
        <f>+SUM(N706:P708)</f>
        <v>0</v>
      </c>
      <c r="O709" s="384"/>
      <c r="P709" s="385"/>
      <c r="Q709" s="383">
        <f>+SUM(Q706:S708)</f>
        <v>0</v>
      </c>
      <c r="R709" s="384"/>
      <c r="S709" s="385"/>
      <c r="T709" s="383">
        <f>+SUM(T706:U708)</f>
        <v>0</v>
      </c>
      <c r="U709" s="385"/>
      <c r="V709" s="383">
        <f>+SUM(V706:X708)</f>
        <v>0</v>
      </c>
      <c r="W709" s="385"/>
      <c r="X709" s="385"/>
      <c r="Y709" s="383">
        <f>+SUM(Y706:Z708)</f>
        <v>0</v>
      </c>
      <c r="Z709" s="385"/>
      <c r="AA709" s="383">
        <f>+SUM(AA706:AB708)</f>
        <v>0</v>
      </c>
      <c r="AB709" s="385"/>
      <c r="AC709" s="383">
        <f>+SUM(AC706:AE708)</f>
        <v>0</v>
      </c>
      <c r="AD709" s="384"/>
      <c r="AE709" s="385"/>
      <c r="AF709" s="383">
        <f>+SUM(AF706:AH708)</f>
        <v>0</v>
      </c>
      <c r="AG709" s="384"/>
      <c r="AH709" s="421"/>
      <c r="AI709" s="60"/>
      <c r="AJ709" s="144" t="str">
        <f t="shared" si="88"/>
        <v>Riadok bude vidieť.</v>
      </c>
      <c r="AK709" s="145" t="s">
        <v>207</v>
      </c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51">
        <f t="shared" si="90"/>
        <v>1</v>
      </c>
      <c r="BF709" s="51"/>
      <c r="BG709" s="51"/>
      <c r="BH709" s="51">
        <f t="shared" si="89"/>
        <v>1</v>
      </c>
      <c r="BI709" s="51">
        <f t="shared" si="87"/>
        <v>1</v>
      </c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108"/>
      <c r="BY709" s="108"/>
      <c r="BZ709" s="108"/>
      <c r="CA709" s="113">
        <f>SI!BY709</f>
        <v>141</v>
      </c>
      <c r="CB709" s="113"/>
      <c r="CC709" s="113"/>
      <c r="CD709" s="113"/>
      <c r="CE709" s="113"/>
      <c r="CF709" s="113"/>
      <c r="CG709" s="113"/>
      <c r="CH709" s="140">
        <f>SI!BZ709</f>
        <v>0</v>
      </c>
      <c r="CI709" s="108"/>
      <c r="CJ709" s="108"/>
      <c r="CK709" s="108"/>
      <c r="CL709" s="108"/>
      <c r="CM709" s="108"/>
      <c r="CN709" s="108"/>
      <c r="CO709" s="108"/>
      <c r="CP709" s="108"/>
      <c r="CQ709" s="108"/>
      <c r="CR709" s="108"/>
      <c r="CS709" s="108"/>
      <c r="CT709" s="108"/>
      <c r="CU709" s="108"/>
      <c r="CV709" s="108"/>
      <c r="CW709" s="108"/>
      <c r="CX709" s="108"/>
      <c r="CY709" s="108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</row>
    <row r="710" spans="1:253" s="36" customFormat="1" x14ac:dyDescent="0.25">
      <c r="A710" s="33"/>
      <c r="B710" s="377" t="s">
        <v>76</v>
      </c>
      <c r="C710" s="378"/>
      <c r="D710" s="378"/>
      <c r="E710" s="378"/>
      <c r="F710" s="378"/>
      <c r="G710" s="378"/>
      <c r="H710" s="378"/>
      <c r="I710" s="378"/>
      <c r="J710" s="378"/>
      <c r="K710" s="378"/>
      <c r="L710" s="378"/>
      <c r="M710" s="378"/>
      <c r="N710" s="378"/>
      <c r="O710" s="378"/>
      <c r="P710" s="378"/>
      <c r="Q710" s="378"/>
      <c r="R710" s="378"/>
      <c r="S710" s="378"/>
      <c r="T710" s="378"/>
      <c r="U710" s="378"/>
      <c r="V710" s="378"/>
      <c r="W710" s="378"/>
      <c r="X710" s="378"/>
      <c r="Y710" s="378"/>
      <c r="Z710" s="378"/>
      <c r="AA710" s="378"/>
      <c r="AB710" s="378"/>
      <c r="AC710" s="378"/>
      <c r="AD710" s="378"/>
      <c r="AE710" s="378"/>
      <c r="AF710" s="378"/>
      <c r="AG710" s="378"/>
      <c r="AH710" s="379"/>
      <c r="AI710" s="60"/>
      <c r="AJ710" s="144" t="str">
        <f t="shared" si="88"/>
        <v>Riadok bude vidieť.</v>
      </c>
      <c r="AK710" s="145" t="s">
        <v>207</v>
      </c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51">
        <f t="shared" si="90"/>
        <v>1</v>
      </c>
      <c r="BF710" s="51"/>
      <c r="BG710" s="51"/>
      <c r="BH710" s="51">
        <f t="shared" si="89"/>
        <v>1</v>
      </c>
      <c r="BI710" s="51">
        <f t="shared" si="87"/>
        <v>1</v>
      </c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108"/>
      <c r="BY710" s="108"/>
      <c r="BZ710" s="108"/>
      <c r="CA710" s="113">
        <f>SI!BY710</f>
        <v>182</v>
      </c>
      <c r="CB710" s="113"/>
      <c r="CC710" s="113"/>
      <c r="CD710" s="113"/>
      <c r="CE710" s="113"/>
      <c r="CF710" s="113"/>
      <c r="CG710" s="113"/>
      <c r="CH710" s="140">
        <f>SI!BZ710</f>
        <v>0</v>
      </c>
      <c r="CI710" s="108"/>
      <c r="CJ710" s="108"/>
      <c r="CK710" s="108"/>
      <c r="CL710" s="108"/>
      <c r="CM710" s="108"/>
      <c r="CN710" s="108"/>
      <c r="CO710" s="108"/>
      <c r="CP710" s="108"/>
      <c r="CQ710" s="108"/>
      <c r="CR710" s="108"/>
      <c r="CS710" s="108"/>
      <c r="CT710" s="108"/>
      <c r="CU710" s="108"/>
      <c r="CV710" s="108"/>
      <c r="CW710" s="108"/>
      <c r="CX710" s="108"/>
      <c r="CY710" s="108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</row>
    <row r="711" spans="1:253" s="36" customFormat="1" x14ac:dyDescent="0.25">
      <c r="A711" s="33"/>
      <c r="B711" s="380" t="s">
        <v>290</v>
      </c>
      <c r="C711" s="381"/>
      <c r="D711" s="381"/>
      <c r="E711" s="381"/>
      <c r="F711" s="381"/>
      <c r="G711" s="382"/>
      <c r="H711" s="383">
        <f>+H695-H701-H706</f>
        <v>0</v>
      </c>
      <c r="I711" s="385"/>
      <c r="J711" s="383">
        <f>+J695-J701-J706</f>
        <v>160330</v>
      </c>
      <c r="K711" s="385"/>
      <c r="L711" s="383">
        <f>+L695-L701-L706</f>
        <v>0</v>
      </c>
      <c r="M711" s="385"/>
      <c r="N711" s="383">
        <f>+N695-N701-N706</f>
        <v>152247</v>
      </c>
      <c r="O711" s="384"/>
      <c r="P711" s="385"/>
      <c r="Q711" s="383">
        <f>+Q695-Q701-Q706</f>
        <v>0</v>
      </c>
      <c r="R711" s="384"/>
      <c r="S711" s="385"/>
      <c r="T711" s="383">
        <f>+T695-T701-T706</f>
        <v>0</v>
      </c>
      <c r="U711" s="385"/>
      <c r="V711" s="383">
        <f>+V695-V701-V706</f>
        <v>0</v>
      </c>
      <c r="W711" s="385"/>
      <c r="X711" s="385"/>
      <c r="Y711" s="383">
        <f>+Y695-Y701-Y706</f>
        <v>0</v>
      </c>
      <c r="Z711" s="385"/>
      <c r="AA711" s="383">
        <f>+AA695-AA701-AA706</f>
        <v>0</v>
      </c>
      <c r="AB711" s="385"/>
      <c r="AC711" s="383">
        <f>+AC695-AC701-AC706</f>
        <v>0</v>
      </c>
      <c r="AD711" s="384"/>
      <c r="AE711" s="385"/>
      <c r="AF711" s="383">
        <f>+SUM(H711:AE711)</f>
        <v>312577</v>
      </c>
      <c r="AG711" s="385"/>
      <c r="AH711" s="403"/>
      <c r="AI711" s="60"/>
      <c r="AJ711" s="144" t="str">
        <f t="shared" si="88"/>
        <v>Riadok bude vidieť.</v>
      </c>
      <c r="AK711" s="145" t="s">
        <v>207</v>
      </c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51">
        <f t="shared" si="90"/>
        <v>1</v>
      </c>
      <c r="BF711" s="51"/>
      <c r="BG711" s="51"/>
      <c r="BH711" s="51">
        <f t="shared" si="89"/>
        <v>1</v>
      </c>
      <c r="BI711" s="51">
        <f t="shared" si="87"/>
        <v>1</v>
      </c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108"/>
      <c r="BY711" s="108"/>
      <c r="BZ711" s="108"/>
      <c r="CA711" s="113">
        <f>SI!BY711</f>
        <v>139</v>
      </c>
      <c r="CB711" s="113"/>
      <c r="CC711" s="113"/>
      <c r="CD711" s="113"/>
      <c r="CE711" s="113"/>
      <c r="CF711" s="113"/>
      <c r="CG711" s="113"/>
      <c r="CH711" s="140">
        <f>SI!BZ711</f>
        <v>0</v>
      </c>
      <c r="CI711" s="108"/>
      <c r="CJ711" s="108"/>
      <c r="CK711" s="108"/>
      <c r="CL711" s="108"/>
      <c r="CM711" s="108"/>
      <c r="CN711" s="108"/>
      <c r="CO711" s="108"/>
      <c r="CP711" s="108"/>
      <c r="CQ711" s="108"/>
      <c r="CR711" s="108"/>
      <c r="CS711" s="108"/>
      <c r="CT711" s="108"/>
      <c r="CU711" s="108"/>
      <c r="CV711" s="108"/>
      <c r="CW711" s="108"/>
      <c r="CX711" s="108"/>
      <c r="CY711" s="108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</row>
    <row r="712" spans="1:253" s="36" customFormat="1" x14ac:dyDescent="0.25">
      <c r="A712" s="33"/>
      <c r="B712" s="380" t="s">
        <v>291</v>
      </c>
      <c r="C712" s="381"/>
      <c r="D712" s="381"/>
      <c r="E712" s="381"/>
      <c r="F712" s="381"/>
      <c r="G712" s="382"/>
      <c r="H712" s="383">
        <f>+H699-H704-H709</f>
        <v>0</v>
      </c>
      <c r="I712" s="385"/>
      <c r="J712" s="383">
        <f>+J699-J704-J709</f>
        <v>160330</v>
      </c>
      <c r="K712" s="385"/>
      <c r="L712" s="383">
        <f>+L699-L704-L709</f>
        <v>0</v>
      </c>
      <c r="M712" s="385"/>
      <c r="N712" s="383">
        <f>+N699-N704-N709</f>
        <v>102334</v>
      </c>
      <c r="O712" s="384"/>
      <c r="P712" s="385"/>
      <c r="Q712" s="383">
        <f>+Q699-Q704-Q709</f>
        <v>0</v>
      </c>
      <c r="R712" s="384"/>
      <c r="S712" s="385"/>
      <c r="T712" s="383">
        <f>+T699-T704-T709</f>
        <v>0</v>
      </c>
      <c r="U712" s="385"/>
      <c r="V712" s="383">
        <f>+V699-V704-V709</f>
        <v>0</v>
      </c>
      <c r="W712" s="385"/>
      <c r="X712" s="385"/>
      <c r="Y712" s="383">
        <f>+Y699-Y704-Y709</f>
        <v>0</v>
      </c>
      <c r="Z712" s="385"/>
      <c r="AA712" s="383">
        <f>+AA699-AA704-AA709</f>
        <v>0</v>
      </c>
      <c r="AB712" s="385"/>
      <c r="AC712" s="383">
        <f>+AC699-AC704-AC709</f>
        <v>0</v>
      </c>
      <c r="AD712" s="384"/>
      <c r="AE712" s="385"/>
      <c r="AF712" s="383">
        <f>+SUM(H712:AE712)</f>
        <v>262664</v>
      </c>
      <c r="AG712" s="385"/>
      <c r="AH712" s="403"/>
      <c r="AI712" s="60"/>
      <c r="AJ712" s="144" t="str">
        <f t="shared" si="88"/>
        <v>Riadok bude vidieť.</v>
      </c>
      <c r="AK712" s="145" t="s">
        <v>207</v>
      </c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51">
        <f t="shared" si="90"/>
        <v>1</v>
      </c>
      <c r="BF712" s="51"/>
      <c r="BG712" s="51"/>
      <c r="BH712" s="51">
        <f t="shared" si="89"/>
        <v>1</v>
      </c>
      <c r="BI712" s="51">
        <f t="shared" si="87"/>
        <v>1</v>
      </c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108"/>
      <c r="BY712" s="108"/>
      <c r="BZ712" s="108"/>
      <c r="CA712" s="113">
        <f>SI!BY712</f>
        <v>139</v>
      </c>
      <c r="CB712" s="113"/>
      <c r="CC712" s="113"/>
      <c r="CD712" s="113"/>
      <c r="CE712" s="113"/>
      <c r="CF712" s="113"/>
      <c r="CG712" s="113"/>
      <c r="CH712" s="140">
        <f>SI!BZ712</f>
        <v>0</v>
      </c>
      <c r="CI712" s="108"/>
      <c r="CJ712" s="108"/>
      <c r="CK712" s="108"/>
      <c r="CL712" s="108"/>
      <c r="CM712" s="108"/>
      <c r="CN712" s="108"/>
      <c r="CO712" s="108"/>
      <c r="CP712" s="108"/>
      <c r="CQ712" s="108"/>
      <c r="CR712" s="108"/>
      <c r="CS712" s="108"/>
      <c r="CT712" s="108"/>
      <c r="CU712" s="108"/>
      <c r="CV712" s="108"/>
      <c r="CW712" s="108"/>
      <c r="CX712" s="108"/>
      <c r="CY712" s="108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</row>
    <row r="713" spans="1:253" s="36" customFormat="1" x14ac:dyDescent="0.25">
      <c r="A713" s="3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60"/>
      <c r="AJ713" s="144" t="str">
        <f t="shared" si="88"/>
        <v>Riadok bude vidieť.</v>
      </c>
      <c r="AK713" s="145" t="s">
        <v>207</v>
      </c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51">
        <f t="shared" si="90"/>
        <v>1</v>
      </c>
      <c r="BF713" s="51"/>
      <c r="BG713" s="51"/>
      <c r="BH713" s="51">
        <f t="shared" si="89"/>
        <v>1</v>
      </c>
      <c r="BI713" s="51">
        <f t="shared" si="87"/>
        <v>1</v>
      </c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108"/>
      <c r="BY713" s="108"/>
      <c r="BZ713" s="108"/>
      <c r="CA713" s="113">
        <f>SI!BY713</f>
        <v>478</v>
      </c>
      <c r="CB713" s="113"/>
      <c r="CC713" s="113"/>
      <c r="CD713" s="113"/>
      <c r="CE713" s="113"/>
      <c r="CF713" s="113"/>
      <c r="CG713" s="113"/>
      <c r="CH713" s="140">
        <f>SI!BZ713</f>
        <v>0</v>
      </c>
      <c r="CI713" s="108"/>
      <c r="CJ713" s="108"/>
      <c r="CK713" s="108"/>
      <c r="CL713" s="108"/>
      <c r="CM713" s="108"/>
      <c r="CN713" s="108"/>
      <c r="CO713" s="108"/>
      <c r="CP713" s="108"/>
      <c r="CQ713" s="108"/>
      <c r="CR713" s="108"/>
      <c r="CS713" s="108"/>
      <c r="CT713" s="108"/>
      <c r="CU713" s="108"/>
      <c r="CV713" s="108"/>
      <c r="CW713" s="108"/>
      <c r="CX713" s="108"/>
      <c r="CY713" s="108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</row>
    <row r="714" spans="1:253" s="36" customFormat="1" ht="15" customHeight="1" x14ac:dyDescent="0.25">
      <c r="A714" s="33"/>
      <c r="B714" s="369" t="s">
        <v>57</v>
      </c>
      <c r="C714" s="370"/>
      <c r="D714" s="370"/>
      <c r="E714" s="370"/>
      <c r="F714" s="370"/>
      <c r="G714" s="371"/>
      <c r="H714" s="400">
        <f>+Z85</f>
        <v>2017</v>
      </c>
      <c r="I714" s="401"/>
      <c r="J714" s="401"/>
      <c r="K714" s="401"/>
      <c r="L714" s="401"/>
      <c r="M714" s="401"/>
      <c r="N714" s="401"/>
      <c r="O714" s="401"/>
      <c r="P714" s="401"/>
      <c r="Q714" s="401"/>
      <c r="R714" s="401"/>
      <c r="S714" s="401"/>
      <c r="T714" s="401"/>
      <c r="U714" s="401"/>
      <c r="V714" s="401"/>
      <c r="W714" s="401"/>
      <c r="X714" s="401"/>
      <c r="Y714" s="401"/>
      <c r="Z714" s="401"/>
      <c r="AA714" s="401"/>
      <c r="AB714" s="401"/>
      <c r="AC714" s="401"/>
      <c r="AD714" s="401"/>
      <c r="AE714" s="401"/>
      <c r="AF714" s="401"/>
      <c r="AG714" s="401"/>
      <c r="AH714" s="402"/>
      <c r="AI714" s="62" t="s">
        <v>168</v>
      </c>
      <c r="AJ714" s="144" t="str">
        <f t="shared" si="88"/>
        <v>Riadok bude vidieť.</v>
      </c>
      <c r="AK714" s="145" t="s">
        <v>207</v>
      </c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51">
        <f t="shared" si="90"/>
        <v>1</v>
      </c>
      <c r="BF714" s="55">
        <f t="shared" ref="BF714:BF737" si="91">+IF(YEAR($N$58)=YEAR($P$6),0,1)</f>
        <v>1</v>
      </c>
      <c r="BG714" s="51"/>
      <c r="BH714" s="51">
        <f t="shared" si="89"/>
        <v>1</v>
      </c>
      <c r="BI714" s="89">
        <f t="shared" ref="BI714:BI737" si="92">+IF(BE714*BF714=0,0,IF(BH714=0,0,1))</f>
        <v>1</v>
      </c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108"/>
      <c r="BY714" s="108"/>
      <c r="BZ714" s="108"/>
      <c r="CA714" s="113">
        <f>SI!BY714</f>
        <v>106</v>
      </c>
      <c r="CB714" s="113"/>
      <c r="CC714" s="113"/>
      <c r="CD714" s="113"/>
      <c r="CE714" s="113"/>
      <c r="CF714" s="113"/>
      <c r="CG714" s="113"/>
      <c r="CH714" s="140">
        <f>SI!BZ714</f>
        <v>0</v>
      </c>
      <c r="CI714" s="108"/>
      <c r="CJ714" s="108"/>
      <c r="CK714" s="108"/>
      <c r="CL714" s="108"/>
      <c r="CM714" s="108"/>
      <c r="CN714" s="108"/>
      <c r="CO714" s="108"/>
      <c r="CP714" s="108"/>
      <c r="CQ714" s="108"/>
      <c r="CR714" s="108"/>
      <c r="CS714" s="108"/>
      <c r="CT714" s="108"/>
      <c r="CU714" s="108"/>
      <c r="CV714" s="108"/>
      <c r="CW714" s="108"/>
      <c r="CX714" s="108"/>
      <c r="CY714" s="108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</row>
    <row r="715" spans="1:253" s="36" customFormat="1" ht="22.5" customHeight="1" x14ac:dyDescent="0.25">
      <c r="A715" s="33"/>
      <c r="B715" s="413"/>
      <c r="C715" s="414"/>
      <c r="D715" s="414"/>
      <c r="E715" s="414"/>
      <c r="F715" s="414"/>
      <c r="G715" s="415"/>
      <c r="H715" s="394" t="s">
        <v>73</v>
      </c>
      <c r="I715" s="395"/>
      <c r="J715" s="394" t="s">
        <v>285</v>
      </c>
      <c r="K715" s="395"/>
      <c r="L715" s="394" t="s">
        <v>34</v>
      </c>
      <c r="M715" s="395"/>
      <c r="N715" s="394" t="s">
        <v>74</v>
      </c>
      <c r="O715" s="404"/>
      <c r="P715" s="395"/>
      <c r="Q715" s="394" t="s">
        <v>286</v>
      </c>
      <c r="R715" s="404"/>
      <c r="S715" s="395"/>
      <c r="T715" s="863" t="s">
        <v>287</v>
      </c>
      <c r="U715" s="864"/>
      <c r="V715" s="394" t="s">
        <v>75</v>
      </c>
      <c r="W715" s="404"/>
      <c r="X715" s="395"/>
      <c r="Y715" s="394" t="s">
        <v>288</v>
      </c>
      <c r="Z715" s="395"/>
      <c r="AA715" s="394" t="s">
        <v>289</v>
      </c>
      <c r="AB715" s="395"/>
      <c r="AC715" s="394" t="s">
        <v>182</v>
      </c>
      <c r="AD715" s="404"/>
      <c r="AE715" s="395"/>
      <c r="AF715" s="394" t="s">
        <v>21</v>
      </c>
      <c r="AG715" s="404"/>
      <c r="AH715" s="395"/>
      <c r="AI715" s="60"/>
      <c r="AJ715" s="144" t="str">
        <f t="shared" si="88"/>
        <v>Riadok bude vidieť.</v>
      </c>
      <c r="AK715" s="145" t="s">
        <v>207</v>
      </c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51">
        <f t="shared" si="90"/>
        <v>1</v>
      </c>
      <c r="BF715" s="55">
        <f t="shared" si="91"/>
        <v>1</v>
      </c>
      <c r="BG715" s="51"/>
      <c r="BH715" s="51">
        <f t="shared" si="89"/>
        <v>1</v>
      </c>
      <c r="BI715" s="89">
        <f t="shared" si="92"/>
        <v>1</v>
      </c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108"/>
      <c r="BY715" s="108"/>
      <c r="BZ715" s="108"/>
      <c r="CA715" s="113">
        <f>SI!BY715</f>
        <v>1002</v>
      </c>
      <c r="CB715" s="113"/>
      <c r="CC715" s="113"/>
      <c r="CD715" s="113"/>
      <c r="CE715" s="113"/>
      <c r="CF715" s="113"/>
      <c r="CG715" s="113"/>
      <c r="CH715" s="140">
        <f>SI!BZ715</f>
        <v>0</v>
      </c>
      <c r="CI715" s="108"/>
      <c r="CJ715" s="108"/>
      <c r="CK715" s="108"/>
      <c r="CL715" s="108"/>
      <c r="CM715" s="108"/>
      <c r="CN715" s="108"/>
      <c r="CO715" s="108"/>
      <c r="CP715" s="108"/>
      <c r="CQ715" s="108"/>
      <c r="CR715" s="108"/>
      <c r="CS715" s="108"/>
      <c r="CT715" s="108"/>
      <c r="CU715" s="108"/>
      <c r="CV715" s="108"/>
      <c r="CW715" s="108"/>
      <c r="CX715" s="108"/>
      <c r="CY715" s="108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</row>
    <row r="716" spans="1:253" s="36" customFormat="1" ht="22.5" customHeight="1" x14ac:dyDescent="0.25">
      <c r="A716" s="33"/>
      <c r="B716" s="413"/>
      <c r="C716" s="414"/>
      <c r="D716" s="414"/>
      <c r="E716" s="414"/>
      <c r="F716" s="414"/>
      <c r="G716" s="415"/>
      <c r="H716" s="396"/>
      <c r="I716" s="397"/>
      <c r="J716" s="396"/>
      <c r="K716" s="397"/>
      <c r="L716" s="396"/>
      <c r="M716" s="397"/>
      <c r="N716" s="396"/>
      <c r="O716" s="405"/>
      <c r="P716" s="397"/>
      <c r="Q716" s="396"/>
      <c r="R716" s="405"/>
      <c r="S716" s="397"/>
      <c r="T716" s="865"/>
      <c r="U716" s="866"/>
      <c r="V716" s="396"/>
      <c r="W716" s="405"/>
      <c r="X716" s="397"/>
      <c r="Y716" s="396"/>
      <c r="Z716" s="397"/>
      <c r="AA716" s="396"/>
      <c r="AB716" s="397"/>
      <c r="AC716" s="396"/>
      <c r="AD716" s="405"/>
      <c r="AE716" s="397"/>
      <c r="AF716" s="396"/>
      <c r="AG716" s="405"/>
      <c r="AH716" s="397"/>
      <c r="AI716" s="60"/>
      <c r="AJ716" s="144" t="str">
        <f t="shared" si="88"/>
        <v>Riadok bude vidieť.</v>
      </c>
      <c r="AK716" s="145" t="s">
        <v>207</v>
      </c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51">
        <f t="shared" si="90"/>
        <v>1</v>
      </c>
      <c r="BF716" s="55">
        <f t="shared" si="91"/>
        <v>1</v>
      </c>
      <c r="BG716" s="51"/>
      <c r="BH716" s="51">
        <f t="shared" si="89"/>
        <v>1</v>
      </c>
      <c r="BI716" s="89">
        <f t="shared" si="92"/>
        <v>1</v>
      </c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108"/>
      <c r="BY716" s="108"/>
      <c r="BZ716" s="108"/>
      <c r="CA716" s="113">
        <f>SI!BY716</f>
        <v>112</v>
      </c>
      <c r="CB716" s="113"/>
      <c r="CC716" s="113"/>
      <c r="CD716" s="113"/>
      <c r="CE716" s="113"/>
      <c r="CF716" s="113"/>
      <c r="CG716" s="113"/>
      <c r="CH716" s="140">
        <f>SI!BZ716</f>
        <v>0</v>
      </c>
      <c r="CI716" s="108"/>
      <c r="CJ716" s="108"/>
      <c r="CK716" s="108"/>
      <c r="CL716" s="108"/>
      <c r="CM716" s="108"/>
      <c r="CN716" s="108"/>
      <c r="CO716" s="108"/>
      <c r="CP716" s="108"/>
      <c r="CQ716" s="108"/>
      <c r="CR716" s="108"/>
      <c r="CS716" s="108"/>
      <c r="CT716" s="108"/>
      <c r="CU716" s="108"/>
      <c r="CV716" s="108"/>
      <c r="CW716" s="108"/>
      <c r="CX716" s="108"/>
      <c r="CY716" s="108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</row>
    <row r="717" spans="1:253" s="36" customFormat="1" x14ac:dyDescent="0.25">
      <c r="A717" s="33"/>
      <c r="B717" s="372"/>
      <c r="C717" s="373"/>
      <c r="D717" s="373"/>
      <c r="E717" s="373"/>
      <c r="F717" s="373"/>
      <c r="G717" s="374"/>
      <c r="H717" s="398"/>
      <c r="I717" s="399"/>
      <c r="J717" s="398"/>
      <c r="K717" s="399"/>
      <c r="L717" s="398"/>
      <c r="M717" s="399"/>
      <c r="N717" s="398"/>
      <c r="O717" s="406"/>
      <c r="P717" s="399"/>
      <c r="Q717" s="398"/>
      <c r="R717" s="406"/>
      <c r="S717" s="399"/>
      <c r="T717" s="867"/>
      <c r="U717" s="868"/>
      <c r="V717" s="398"/>
      <c r="W717" s="406"/>
      <c r="X717" s="399"/>
      <c r="Y717" s="398"/>
      <c r="Z717" s="399"/>
      <c r="AA717" s="398"/>
      <c r="AB717" s="399"/>
      <c r="AC717" s="398"/>
      <c r="AD717" s="406"/>
      <c r="AE717" s="399"/>
      <c r="AF717" s="398"/>
      <c r="AG717" s="406"/>
      <c r="AH717" s="399"/>
      <c r="AI717" s="60"/>
      <c r="AJ717" s="144" t="str">
        <f t="shared" si="88"/>
        <v>Riadok bude vidieť.</v>
      </c>
      <c r="AK717" s="145" t="s">
        <v>207</v>
      </c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51">
        <f t="shared" si="90"/>
        <v>1</v>
      </c>
      <c r="BF717" s="55">
        <f t="shared" si="91"/>
        <v>1</v>
      </c>
      <c r="BG717" s="51"/>
      <c r="BH717" s="51">
        <f t="shared" si="89"/>
        <v>1</v>
      </c>
      <c r="BI717" s="89">
        <f t="shared" si="92"/>
        <v>1</v>
      </c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108"/>
      <c r="BY717" s="108"/>
      <c r="BZ717" s="108"/>
      <c r="CA717" s="113">
        <f>SI!BY717</f>
        <v>586</v>
      </c>
      <c r="CB717" s="113"/>
      <c r="CC717" s="113"/>
      <c r="CD717" s="113"/>
      <c r="CE717" s="113"/>
      <c r="CF717" s="113"/>
      <c r="CG717" s="113"/>
      <c r="CH717" s="140">
        <f>SI!BZ717</f>
        <v>0</v>
      </c>
      <c r="CI717" s="108"/>
      <c r="CJ717" s="108"/>
      <c r="CK717" s="108"/>
      <c r="CL717" s="108"/>
      <c r="CM717" s="108"/>
      <c r="CN717" s="108"/>
      <c r="CO717" s="108"/>
      <c r="CP717" s="108"/>
      <c r="CQ717" s="108"/>
      <c r="CR717" s="108"/>
      <c r="CS717" s="108"/>
      <c r="CT717" s="108"/>
      <c r="CU717" s="108"/>
      <c r="CV717" s="108"/>
      <c r="CW717" s="108"/>
      <c r="CX717" s="108"/>
      <c r="CY717" s="108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</row>
    <row r="718" spans="1:253" s="36" customFormat="1" x14ac:dyDescent="0.25">
      <c r="A718" s="33"/>
      <c r="B718" s="377" t="s">
        <v>66</v>
      </c>
      <c r="C718" s="378"/>
      <c r="D718" s="378"/>
      <c r="E718" s="378"/>
      <c r="F718" s="378"/>
      <c r="G718" s="378"/>
      <c r="H718" s="378"/>
      <c r="I718" s="378"/>
      <c r="J718" s="378"/>
      <c r="K718" s="378"/>
      <c r="L718" s="378"/>
      <c r="M718" s="378"/>
      <c r="N718" s="378"/>
      <c r="O718" s="378"/>
      <c r="P718" s="378"/>
      <c r="Q718" s="378"/>
      <c r="R718" s="378"/>
      <c r="S718" s="378"/>
      <c r="T718" s="378"/>
      <c r="U718" s="378"/>
      <c r="V718" s="378"/>
      <c r="W718" s="378"/>
      <c r="X718" s="378"/>
      <c r="Y718" s="378"/>
      <c r="Z718" s="378"/>
      <c r="AA718" s="378"/>
      <c r="AB718" s="378"/>
      <c r="AC718" s="378"/>
      <c r="AD718" s="378"/>
      <c r="AE718" s="378"/>
      <c r="AF718" s="378"/>
      <c r="AG718" s="378"/>
      <c r="AH718" s="379"/>
      <c r="AI718" s="60"/>
      <c r="AJ718" s="144" t="str">
        <f t="shared" si="88"/>
        <v>Riadok bude vidieť.</v>
      </c>
      <c r="AK718" s="145" t="s">
        <v>207</v>
      </c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51">
        <f t="shared" si="90"/>
        <v>1</v>
      </c>
      <c r="BF718" s="55">
        <f t="shared" si="91"/>
        <v>1</v>
      </c>
      <c r="BG718" s="51"/>
      <c r="BH718" s="51">
        <f t="shared" si="89"/>
        <v>1</v>
      </c>
      <c r="BI718" s="89">
        <f t="shared" si="92"/>
        <v>1</v>
      </c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108"/>
      <c r="BY718" s="108"/>
      <c r="BZ718" s="108"/>
      <c r="CA718" s="113">
        <f>SI!BY718</f>
        <v>123</v>
      </c>
      <c r="CB718" s="113"/>
      <c r="CC718" s="113"/>
      <c r="CD718" s="113"/>
      <c r="CE718" s="113"/>
      <c r="CF718" s="113"/>
      <c r="CG718" s="113"/>
      <c r="CH718" s="140">
        <f>SI!BZ718</f>
        <v>0</v>
      </c>
      <c r="CI718" s="108"/>
      <c r="CJ718" s="108"/>
      <c r="CK718" s="108"/>
      <c r="CL718" s="108"/>
      <c r="CM718" s="108"/>
      <c r="CN718" s="108"/>
      <c r="CO718" s="108"/>
      <c r="CP718" s="108"/>
      <c r="CQ718" s="108"/>
      <c r="CR718" s="108"/>
      <c r="CS718" s="108"/>
      <c r="CT718" s="108"/>
      <c r="CU718" s="108"/>
      <c r="CV718" s="108"/>
      <c r="CW718" s="108"/>
      <c r="CX718" s="108"/>
      <c r="CY718" s="108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</row>
    <row r="719" spans="1:253" s="36" customFormat="1" x14ac:dyDescent="0.25">
      <c r="A719" s="33"/>
      <c r="B719" s="380" t="s">
        <v>290</v>
      </c>
      <c r="C719" s="381"/>
      <c r="D719" s="381"/>
      <c r="E719" s="381"/>
      <c r="F719" s="381"/>
      <c r="G719" s="382"/>
      <c r="H719" s="389"/>
      <c r="I719" s="390"/>
      <c r="J719" s="389">
        <v>160330</v>
      </c>
      <c r="K719" s="390"/>
      <c r="L719" s="389"/>
      <c r="M719" s="390"/>
      <c r="N719" s="389">
        <v>2743944</v>
      </c>
      <c r="O719" s="393"/>
      <c r="P719" s="390"/>
      <c r="Q719" s="389"/>
      <c r="R719" s="393"/>
      <c r="S719" s="390"/>
      <c r="T719" s="389"/>
      <c r="U719" s="390"/>
      <c r="V719" s="389"/>
      <c r="W719" s="390"/>
      <c r="X719" s="390"/>
      <c r="Y719" s="389">
        <v>92286</v>
      </c>
      <c r="Z719" s="390"/>
      <c r="AA719" s="389">
        <v>4701</v>
      </c>
      <c r="AB719" s="390"/>
      <c r="AC719" s="389"/>
      <c r="AD719" s="393"/>
      <c r="AE719" s="390"/>
      <c r="AF719" s="383">
        <f>+SUM(H719:AE719)</f>
        <v>3001261</v>
      </c>
      <c r="AG719" s="385"/>
      <c r="AH719" s="403"/>
      <c r="AI719" s="60"/>
      <c r="AJ719" s="144" t="str">
        <f t="shared" si="88"/>
        <v>Riadok bude vidieť.</v>
      </c>
      <c r="AK719" s="145" t="s">
        <v>207</v>
      </c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51">
        <f t="shared" si="90"/>
        <v>1</v>
      </c>
      <c r="BF719" s="55">
        <f t="shared" si="91"/>
        <v>1</v>
      </c>
      <c r="BG719" s="51"/>
      <c r="BH719" s="51">
        <f t="shared" si="89"/>
        <v>1</v>
      </c>
      <c r="BI719" s="89">
        <f t="shared" si="92"/>
        <v>1</v>
      </c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108"/>
      <c r="BY719" s="108"/>
      <c r="BZ719" s="108"/>
      <c r="CA719" s="113">
        <f>SI!BY719</f>
        <v>695</v>
      </c>
      <c r="CB719" s="113"/>
      <c r="CC719" s="113"/>
      <c r="CD719" s="113"/>
      <c r="CE719" s="113"/>
      <c r="CF719" s="113"/>
      <c r="CG719" s="113"/>
      <c r="CH719" s="140">
        <f>SI!BZ719</f>
        <v>0</v>
      </c>
      <c r="CI719" s="108"/>
      <c r="CJ719" s="108"/>
      <c r="CK719" s="108"/>
      <c r="CL719" s="108"/>
      <c r="CM719" s="108"/>
      <c r="CN719" s="108"/>
      <c r="CO719" s="108"/>
      <c r="CP719" s="108"/>
      <c r="CQ719" s="108"/>
      <c r="CR719" s="108"/>
      <c r="CS719" s="108"/>
      <c r="CT719" s="108"/>
      <c r="CU719" s="108"/>
      <c r="CV719" s="108"/>
      <c r="CW719" s="108"/>
      <c r="CX719" s="108"/>
      <c r="CY719" s="108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</row>
    <row r="720" spans="1:253" s="36" customFormat="1" x14ac:dyDescent="0.25">
      <c r="A720" s="33"/>
      <c r="B720" s="422" t="s">
        <v>68</v>
      </c>
      <c r="C720" s="423"/>
      <c r="D720" s="423"/>
      <c r="E720" s="423"/>
      <c r="F720" s="423"/>
      <c r="G720" s="424"/>
      <c r="H720" s="386"/>
      <c r="I720" s="388"/>
      <c r="J720" s="386"/>
      <c r="K720" s="388"/>
      <c r="L720" s="386"/>
      <c r="M720" s="388"/>
      <c r="N720" s="386">
        <v>0</v>
      </c>
      <c r="O720" s="387"/>
      <c r="P720" s="388"/>
      <c r="Q720" s="386"/>
      <c r="R720" s="387"/>
      <c r="S720" s="388"/>
      <c r="T720" s="386"/>
      <c r="U720" s="388"/>
      <c r="V720" s="386"/>
      <c r="W720" s="388"/>
      <c r="X720" s="388"/>
      <c r="Y720" s="386"/>
      <c r="Z720" s="388"/>
      <c r="AA720" s="386">
        <v>0</v>
      </c>
      <c r="AB720" s="388"/>
      <c r="AC720" s="386"/>
      <c r="AD720" s="387"/>
      <c r="AE720" s="388"/>
      <c r="AF720" s="407">
        <f>+SUM(H720:AE720)</f>
        <v>0</v>
      </c>
      <c r="AG720" s="408"/>
      <c r="AH720" s="409"/>
      <c r="AI720" s="60"/>
      <c r="AJ720" s="144" t="str">
        <f t="shared" si="88"/>
        <v>Riadok bude vidieť.</v>
      </c>
      <c r="AK720" s="145" t="s">
        <v>207</v>
      </c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51">
        <f t="shared" si="90"/>
        <v>1</v>
      </c>
      <c r="BF720" s="55">
        <f t="shared" si="91"/>
        <v>1</v>
      </c>
      <c r="BG720" s="51"/>
      <c r="BH720" s="51">
        <f t="shared" si="89"/>
        <v>1</v>
      </c>
      <c r="BI720" s="89">
        <f t="shared" si="92"/>
        <v>1</v>
      </c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108"/>
      <c r="BY720" s="108"/>
      <c r="BZ720" s="108"/>
      <c r="CA720" s="113">
        <f>SI!BY720</f>
        <v>182</v>
      </c>
      <c r="CB720" s="113"/>
      <c r="CC720" s="113"/>
      <c r="CD720" s="113"/>
      <c r="CE720" s="113"/>
      <c r="CF720" s="113"/>
      <c r="CG720" s="113"/>
      <c r="CH720" s="140">
        <f>SI!BZ720</f>
        <v>0</v>
      </c>
      <c r="CI720" s="108"/>
      <c r="CJ720" s="108"/>
      <c r="CK720" s="108"/>
      <c r="CL720" s="108"/>
      <c r="CM720" s="108"/>
      <c r="CN720" s="108"/>
      <c r="CO720" s="108"/>
      <c r="CP720" s="108"/>
      <c r="CQ720" s="108"/>
      <c r="CR720" s="108"/>
      <c r="CS720" s="108"/>
      <c r="CT720" s="108"/>
      <c r="CU720" s="108"/>
      <c r="CV720" s="108"/>
      <c r="CW720" s="108"/>
      <c r="CX720" s="108"/>
      <c r="CY720" s="108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</row>
    <row r="721" spans="1:253" s="36" customFormat="1" x14ac:dyDescent="0.25">
      <c r="A721" s="33"/>
      <c r="B721" s="425" t="s">
        <v>69</v>
      </c>
      <c r="C721" s="426"/>
      <c r="D721" s="426"/>
      <c r="E721" s="426"/>
      <c r="F721" s="426"/>
      <c r="G721" s="427"/>
      <c r="H721" s="391"/>
      <c r="I721" s="392"/>
      <c r="J721" s="391"/>
      <c r="K721" s="392"/>
      <c r="L721" s="391"/>
      <c r="M721" s="392"/>
      <c r="N721" s="391"/>
      <c r="O721" s="887"/>
      <c r="P721" s="392"/>
      <c r="Q721" s="391"/>
      <c r="R721" s="887"/>
      <c r="S721" s="392"/>
      <c r="T721" s="391"/>
      <c r="U721" s="392"/>
      <c r="V721" s="391"/>
      <c r="W721" s="392"/>
      <c r="X721" s="392"/>
      <c r="Y721" s="391"/>
      <c r="Z721" s="392"/>
      <c r="AA721" s="391"/>
      <c r="AB721" s="392"/>
      <c r="AC721" s="391"/>
      <c r="AD721" s="887"/>
      <c r="AE721" s="392"/>
      <c r="AF721" s="789">
        <f>+SUM(H721:AE721)</f>
        <v>0</v>
      </c>
      <c r="AG721" s="790"/>
      <c r="AH721" s="791"/>
      <c r="AI721" s="60"/>
      <c r="AJ721" s="144" t="str">
        <f t="shared" si="88"/>
        <v>Riadok bude vidieť.</v>
      </c>
      <c r="AK721" s="145" t="s">
        <v>207</v>
      </c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51">
        <f t="shared" si="90"/>
        <v>1</v>
      </c>
      <c r="BF721" s="55">
        <f t="shared" si="91"/>
        <v>1</v>
      </c>
      <c r="BG721" s="51"/>
      <c r="BH721" s="51">
        <f t="shared" si="89"/>
        <v>1</v>
      </c>
      <c r="BI721" s="89">
        <f t="shared" si="92"/>
        <v>1</v>
      </c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108"/>
      <c r="BY721" s="108"/>
      <c r="BZ721" s="108"/>
      <c r="CA721" s="113">
        <f>SI!BY721</f>
        <v>137</v>
      </c>
      <c r="CB721" s="113"/>
      <c r="CC721" s="113"/>
      <c r="CD721" s="113"/>
      <c r="CE721" s="113"/>
      <c r="CF721" s="113"/>
      <c r="CG721" s="113"/>
      <c r="CH721" s="140">
        <f>SI!BZ721</f>
        <v>0</v>
      </c>
      <c r="CI721" s="108"/>
      <c r="CJ721" s="108"/>
      <c r="CK721" s="108"/>
      <c r="CL721" s="108"/>
      <c r="CM721" s="108"/>
      <c r="CN721" s="108"/>
      <c r="CO721" s="108"/>
      <c r="CP721" s="108"/>
      <c r="CQ721" s="108"/>
      <c r="CR721" s="108"/>
      <c r="CS721" s="108"/>
      <c r="CT721" s="108"/>
      <c r="CU721" s="108"/>
      <c r="CV721" s="108"/>
      <c r="CW721" s="108"/>
      <c r="CX721" s="108"/>
      <c r="CY721" s="108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</row>
    <row r="722" spans="1:253" s="36" customFormat="1" x14ac:dyDescent="0.25">
      <c r="A722" s="33"/>
      <c r="B722" s="410" t="s">
        <v>70</v>
      </c>
      <c r="C722" s="411"/>
      <c r="D722" s="411"/>
      <c r="E722" s="411"/>
      <c r="F722" s="411"/>
      <c r="G722" s="412"/>
      <c r="H722" s="375"/>
      <c r="I722" s="376"/>
      <c r="J722" s="375"/>
      <c r="K722" s="376"/>
      <c r="L722" s="375"/>
      <c r="M722" s="376"/>
      <c r="N722" s="375"/>
      <c r="O722" s="715"/>
      <c r="P722" s="376"/>
      <c r="Q722" s="375"/>
      <c r="R722" s="715"/>
      <c r="S722" s="376"/>
      <c r="T722" s="375"/>
      <c r="U722" s="376"/>
      <c r="V722" s="375"/>
      <c r="W722" s="376"/>
      <c r="X722" s="376"/>
      <c r="Y722" s="375"/>
      <c r="Z722" s="376"/>
      <c r="AA722" s="375">
        <v>-4701</v>
      </c>
      <c r="AB722" s="376"/>
      <c r="AC722" s="375"/>
      <c r="AD722" s="715"/>
      <c r="AE722" s="376"/>
      <c r="AF722" s="435">
        <f>+SUM(H722:AE722)</f>
        <v>-4701</v>
      </c>
      <c r="AG722" s="436"/>
      <c r="AH722" s="437"/>
      <c r="AI722" s="60"/>
      <c r="AJ722" s="144" t="str">
        <f t="shared" si="88"/>
        <v>Riadok bude vidieť.</v>
      </c>
      <c r="AK722" s="145" t="s">
        <v>207</v>
      </c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51">
        <f t="shared" si="90"/>
        <v>1</v>
      </c>
      <c r="BF722" s="55">
        <f t="shared" si="91"/>
        <v>1</v>
      </c>
      <c r="BG722" s="51"/>
      <c r="BH722" s="51">
        <f t="shared" si="89"/>
        <v>1</v>
      </c>
      <c r="BI722" s="89">
        <f t="shared" si="92"/>
        <v>1</v>
      </c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108"/>
      <c r="BY722" s="108"/>
      <c r="BZ722" s="108"/>
      <c r="CA722" s="113">
        <f>SI!BY722</f>
        <v>161</v>
      </c>
      <c r="CB722" s="113"/>
      <c r="CC722" s="113"/>
      <c r="CD722" s="113"/>
      <c r="CE722" s="113"/>
      <c r="CF722" s="113"/>
      <c r="CG722" s="113"/>
      <c r="CH722" s="140">
        <f>SI!BZ722</f>
        <v>0</v>
      </c>
      <c r="CI722" s="108"/>
      <c r="CJ722" s="108"/>
      <c r="CK722" s="108"/>
      <c r="CL722" s="108"/>
      <c r="CM722" s="108"/>
      <c r="CN722" s="108"/>
      <c r="CO722" s="108"/>
      <c r="CP722" s="108"/>
      <c r="CQ722" s="108"/>
      <c r="CR722" s="108"/>
      <c r="CS722" s="108"/>
      <c r="CT722" s="108"/>
      <c r="CU722" s="108"/>
      <c r="CV722" s="108"/>
      <c r="CW722" s="108"/>
      <c r="CX722" s="108"/>
      <c r="CY722" s="108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</row>
    <row r="723" spans="1:253" s="36" customFormat="1" x14ac:dyDescent="0.25">
      <c r="A723" s="33"/>
      <c r="B723" s="380" t="s">
        <v>291</v>
      </c>
      <c r="C723" s="381"/>
      <c r="D723" s="381"/>
      <c r="E723" s="381"/>
      <c r="F723" s="381"/>
      <c r="G723" s="382"/>
      <c r="H723" s="383">
        <f>+SUM(H719:I722)</f>
        <v>0</v>
      </c>
      <c r="I723" s="385"/>
      <c r="J723" s="383">
        <f>+SUM(J719:K722)</f>
        <v>160330</v>
      </c>
      <c r="K723" s="385"/>
      <c r="L723" s="383">
        <f>+SUM(L719:M722)</f>
        <v>0</v>
      </c>
      <c r="M723" s="385"/>
      <c r="N723" s="383">
        <f>+SUM(N719:P722)</f>
        <v>2743944</v>
      </c>
      <c r="O723" s="384"/>
      <c r="P723" s="385"/>
      <c r="Q723" s="383">
        <f>+SUM(Q719:S722)</f>
        <v>0</v>
      </c>
      <c r="R723" s="384"/>
      <c r="S723" s="385"/>
      <c r="T723" s="383">
        <f>+SUM(T719:U722)</f>
        <v>0</v>
      </c>
      <c r="U723" s="385"/>
      <c r="V723" s="383">
        <f>+SUM(V719:X722)</f>
        <v>0</v>
      </c>
      <c r="W723" s="385"/>
      <c r="X723" s="385"/>
      <c r="Y723" s="383">
        <f>+SUM(Y719:Z722)</f>
        <v>92286</v>
      </c>
      <c r="Z723" s="385"/>
      <c r="AA723" s="383">
        <f>+SUM(AA719:AB722)</f>
        <v>0</v>
      </c>
      <c r="AB723" s="385"/>
      <c r="AC723" s="383">
        <f>+SUM(AC719:AE722)</f>
        <v>0</v>
      </c>
      <c r="AD723" s="384"/>
      <c r="AE723" s="385"/>
      <c r="AF723" s="383">
        <f>+SUM(AF719:AH722)</f>
        <v>2996560</v>
      </c>
      <c r="AG723" s="385"/>
      <c r="AH723" s="403"/>
      <c r="AI723" s="60"/>
      <c r="AJ723" s="144" t="str">
        <f t="shared" si="88"/>
        <v>Riadok bude vidieť.</v>
      </c>
      <c r="AK723" s="145" t="s">
        <v>207</v>
      </c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51">
        <f t="shared" si="90"/>
        <v>1</v>
      </c>
      <c r="BF723" s="55">
        <f t="shared" si="91"/>
        <v>1</v>
      </c>
      <c r="BG723" s="51"/>
      <c r="BH723" s="51">
        <f t="shared" si="89"/>
        <v>1</v>
      </c>
      <c r="BI723" s="89">
        <f t="shared" si="92"/>
        <v>1</v>
      </c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108"/>
      <c r="BY723" s="108"/>
      <c r="BZ723" s="108"/>
      <c r="CA723" s="113">
        <f>SI!BY723</f>
        <v>142</v>
      </c>
      <c r="CB723" s="113"/>
      <c r="CC723" s="113"/>
      <c r="CD723" s="113"/>
      <c r="CE723" s="113"/>
      <c r="CF723" s="113"/>
      <c r="CG723" s="113"/>
      <c r="CH723" s="140">
        <f>SI!BZ723</f>
        <v>0</v>
      </c>
      <c r="CI723" s="108"/>
      <c r="CJ723" s="108"/>
      <c r="CK723" s="108"/>
      <c r="CL723" s="108"/>
      <c r="CM723" s="108"/>
      <c r="CN723" s="108"/>
      <c r="CO723" s="108"/>
      <c r="CP723" s="108"/>
      <c r="CQ723" s="108"/>
      <c r="CR723" s="108"/>
      <c r="CS723" s="108"/>
      <c r="CT723" s="108"/>
      <c r="CU723" s="108"/>
      <c r="CV723" s="108"/>
      <c r="CW723" s="108"/>
      <c r="CX723" s="108"/>
      <c r="CY723" s="108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</row>
    <row r="724" spans="1:253" s="36" customFormat="1" x14ac:dyDescent="0.25">
      <c r="A724" s="33"/>
      <c r="B724" s="377" t="s">
        <v>71</v>
      </c>
      <c r="C724" s="378"/>
      <c r="D724" s="378"/>
      <c r="E724" s="378"/>
      <c r="F724" s="378"/>
      <c r="G724" s="378"/>
      <c r="H724" s="378"/>
      <c r="I724" s="378"/>
      <c r="J724" s="378"/>
      <c r="K724" s="378"/>
      <c r="L724" s="378"/>
      <c r="M724" s="378"/>
      <c r="N724" s="378"/>
      <c r="O724" s="378"/>
      <c r="P724" s="378"/>
      <c r="Q724" s="378"/>
      <c r="R724" s="378"/>
      <c r="S724" s="378"/>
      <c r="T724" s="378"/>
      <c r="U724" s="378"/>
      <c r="V724" s="378"/>
      <c r="W724" s="378"/>
      <c r="X724" s="378"/>
      <c r="Y724" s="378"/>
      <c r="Z724" s="378"/>
      <c r="AA724" s="378"/>
      <c r="AB724" s="378"/>
      <c r="AC724" s="378"/>
      <c r="AD724" s="378"/>
      <c r="AE724" s="378"/>
      <c r="AF724" s="378"/>
      <c r="AG724" s="378"/>
      <c r="AH724" s="379"/>
      <c r="AI724" s="60"/>
      <c r="AJ724" s="144" t="str">
        <f t="shared" si="88"/>
        <v>Riadok bude vidieť.</v>
      </c>
      <c r="AK724" s="145" t="s">
        <v>207</v>
      </c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51">
        <f t="shared" si="90"/>
        <v>1</v>
      </c>
      <c r="BF724" s="55">
        <f t="shared" si="91"/>
        <v>1</v>
      </c>
      <c r="BG724" s="51"/>
      <c r="BH724" s="51">
        <f t="shared" si="89"/>
        <v>1</v>
      </c>
      <c r="BI724" s="89">
        <f t="shared" si="92"/>
        <v>1</v>
      </c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108"/>
      <c r="BY724" s="108"/>
      <c r="BZ724" s="108"/>
      <c r="CA724" s="113">
        <f>SI!BY724</f>
        <v>190</v>
      </c>
      <c r="CB724" s="113"/>
      <c r="CC724" s="113"/>
      <c r="CD724" s="113"/>
      <c r="CE724" s="113"/>
      <c r="CF724" s="113"/>
      <c r="CG724" s="113"/>
      <c r="CH724" s="140">
        <f>SI!BZ724</f>
        <v>0</v>
      </c>
      <c r="CI724" s="108"/>
      <c r="CJ724" s="108"/>
      <c r="CK724" s="108"/>
      <c r="CL724" s="108"/>
      <c r="CM724" s="108"/>
      <c r="CN724" s="108"/>
      <c r="CO724" s="108"/>
      <c r="CP724" s="108"/>
      <c r="CQ724" s="108"/>
      <c r="CR724" s="108"/>
      <c r="CS724" s="108"/>
      <c r="CT724" s="108"/>
      <c r="CU724" s="108"/>
      <c r="CV724" s="108"/>
      <c r="CW724" s="108"/>
      <c r="CX724" s="108"/>
      <c r="CY724" s="108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</row>
    <row r="725" spans="1:253" s="36" customFormat="1" x14ac:dyDescent="0.25">
      <c r="A725" s="33"/>
      <c r="B725" s="380" t="s">
        <v>290</v>
      </c>
      <c r="C725" s="381"/>
      <c r="D725" s="381"/>
      <c r="E725" s="381"/>
      <c r="F725" s="381"/>
      <c r="G725" s="382"/>
      <c r="H725" s="389"/>
      <c r="I725" s="390"/>
      <c r="J725" s="389"/>
      <c r="K725" s="390"/>
      <c r="L725" s="389"/>
      <c r="M725" s="390"/>
      <c r="N725" s="389">
        <v>2515802</v>
      </c>
      <c r="O725" s="393"/>
      <c r="P725" s="390"/>
      <c r="Q725" s="389"/>
      <c r="R725" s="393"/>
      <c r="S725" s="390"/>
      <c r="T725" s="389"/>
      <c r="U725" s="390"/>
      <c r="V725" s="389"/>
      <c r="W725" s="390"/>
      <c r="X725" s="390"/>
      <c r="Y725" s="389">
        <v>92286</v>
      </c>
      <c r="Z725" s="390"/>
      <c r="AA725" s="389"/>
      <c r="AB725" s="390"/>
      <c r="AC725" s="389"/>
      <c r="AD725" s="393"/>
      <c r="AE725" s="390"/>
      <c r="AF725" s="383">
        <f>+SUM(H725:AE725)</f>
        <v>2608088</v>
      </c>
      <c r="AG725" s="385"/>
      <c r="AH725" s="403"/>
      <c r="AI725" s="60"/>
      <c r="AJ725" s="144" t="str">
        <f t="shared" si="88"/>
        <v>Riadok bude vidieť.</v>
      </c>
      <c r="AK725" s="145" t="s">
        <v>207</v>
      </c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51">
        <f t="shared" si="90"/>
        <v>1</v>
      </c>
      <c r="BF725" s="55">
        <f t="shared" si="91"/>
        <v>1</v>
      </c>
      <c r="BG725" s="51"/>
      <c r="BH725" s="51">
        <f t="shared" si="89"/>
        <v>1</v>
      </c>
      <c r="BI725" s="89">
        <f t="shared" si="92"/>
        <v>1</v>
      </c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108"/>
      <c r="BY725" s="108"/>
      <c r="BZ725" s="108"/>
      <c r="CA725" s="113">
        <f>SI!BY725</f>
        <v>708</v>
      </c>
      <c r="CB725" s="113"/>
      <c r="CC725" s="113"/>
      <c r="CD725" s="113"/>
      <c r="CE725" s="113"/>
      <c r="CF725" s="113"/>
      <c r="CG725" s="113"/>
      <c r="CH725" s="140">
        <f>SI!BZ725</f>
        <v>0</v>
      </c>
      <c r="CI725" s="108"/>
      <c r="CJ725" s="108"/>
      <c r="CK725" s="108"/>
      <c r="CL725" s="108"/>
      <c r="CM725" s="108"/>
      <c r="CN725" s="108"/>
      <c r="CO725" s="108"/>
      <c r="CP725" s="108"/>
      <c r="CQ725" s="108"/>
      <c r="CR725" s="108"/>
      <c r="CS725" s="108"/>
      <c r="CT725" s="108"/>
      <c r="CU725" s="108"/>
      <c r="CV725" s="108"/>
      <c r="CW725" s="108"/>
      <c r="CX725" s="108"/>
      <c r="CY725" s="108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</row>
    <row r="726" spans="1:253" s="36" customFormat="1" x14ac:dyDescent="0.25">
      <c r="A726" s="33"/>
      <c r="B726" s="422" t="s">
        <v>68</v>
      </c>
      <c r="C726" s="423"/>
      <c r="D726" s="423"/>
      <c r="E726" s="423"/>
      <c r="F726" s="423"/>
      <c r="G726" s="424"/>
      <c r="H726" s="386"/>
      <c r="I726" s="388"/>
      <c r="J726" s="386"/>
      <c r="K726" s="388"/>
      <c r="L726" s="386"/>
      <c r="M726" s="388"/>
      <c r="N726" s="386">
        <v>75895</v>
      </c>
      <c r="O726" s="387"/>
      <c r="P726" s="388"/>
      <c r="Q726" s="386"/>
      <c r="R726" s="387"/>
      <c r="S726" s="388"/>
      <c r="T726" s="386"/>
      <c r="U726" s="388"/>
      <c r="V726" s="386"/>
      <c r="W726" s="388"/>
      <c r="X726" s="388"/>
      <c r="Y726" s="386"/>
      <c r="Z726" s="388"/>
      <c r="AA726" s="386"/>
      <c r="AB726" s="388"/>
      <c r="AC726" s="386"/>
      <c r="AD726" s="387"/>
      <c r="AE726" s="388"/>
      <c r="AF726" s="407">
        <f>+SUM(H726:AE726)</f>
        <v>75895</v>
      </c>
      <c r="AG726" s="408"/>
      <c r="AH726" s="409"/>
      <c r="AI726" s="60"/>
      <c r="AJ726" s="144" t="str">
        <f t="shared" si="88"/>
        <v>Riadok bude vidieť.</v>
      </c>
      <c r="AK726" s="145" t="s">
        <v>207</v>
      </c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51">
        <f t="shared" si="90"/>
        <v>1</v>
      </c>
      <c r="BF726" s="55">
        <f t="shared" si="91"/>
        <v>1</v>
      </c>
      <c r="BG726" s="51"/>
      <c r="BH726" s="51">
        <f t="shared" si="89"/>
        <v>1</v>
      </c>
      <c r="BI726" s="89">
        <f t="shared" si="92"/>
        <v>1</v>
      </c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108"/>
      <c r="BY726" s="108"/>
      <c r="BZ726" s="108"/>
      <c r="CA726" s="113">
        <f>SI!BY726</f>
        <v>142</v>
      </c>
      <c r="CB726" s="113"/>
      <c r="CC726" s="113"/>
      <c r="CD726" s="113"/>
      <c r="CE726" s="113"/>
      <c r="CF726" s="113"/>
      <c r="CG726" s="113"/>
      <c r="CH726" s="140">
        <f>SI!BZ726</f>
        <v>0</v>
      </c>
      <c r="CI726" s="108"/>
      <c r="CJ726" s="108"/>
      <c r="CK726" s="108"/>
      <c r="CL726" s="108"/>
      <c r="CM726" s="108"/>
      <c r="CN726" s="108"/>
      <c r="CO726" s="108"/>
      <c r="CP726" s="108"/>
      <c r="CQ726" s="108"/>
      <c r="CR726" s="108"/>
      <c r="CS726" s="108"/>
      <c r="CT726" s="108"/>
      <c r="CU726" s="108"/>
      <c r="CV726" s="108"/>
      <c r="CW726" s="108"/>
      <c r="CX726" s="108"/>
      <c r="CY726" s="108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</row>
    <row r="727" spans="1:253" s="36" customFormat="1" x14ac:dyDescent="0.25">
      <c r="A727" s="33"/>
      <c r="B727" s="410" t="s">
        <v>69</v>
      </c>
      <c r="C727" s="411"/>
      <c r="D727" s="411"/>
      <c r="E727" s="411"/>
      <c r="F727" s="411"/>
      <c r="G727" s="412"/>
      <c r="H727" s="375"/>
      <c r="I727" s="376"/>
      <c r="J727" s="375"/>
      <c r="K727" s="376"/>
      <c r="L727" s="375"/>
      <c r="M727" s="376"/>
      <c r="N727" s="375"/>
      <c r="O727" s="715"/>
      <c r="P727" s="376"/>
      <c r="Q727" s="375"/>
      <c r="R727" s="715"/>
      <c r="S727" s="376"/>
      <c r="T727" s="375"/>
      <c r="U727" s="376"/>
      <c r="V727" s="375"/>
      <c r="W727" s="376"/>
      <c r="X727" s="376"/>
      <c r="Y727" s="375"/>
      <c r="Z727" s="376"/>
      <c r="AA727" s="375"/>
      <c r="AB727" s="376"/>
      <c r="AC727" s="375"/>
      <c r="AD727" s="715"/>
      <c r="AE727" s="376"/>
      <c r="AF727" s="160"/>
      <c r="AG727" s="162">
        <f>AF727</f>
        <v>0</v>
      </c>
      <c r="AH727" s="161"/>
      <c r="AI727" s="60"/>
      <c r="AJ727" s="144" t="str">
        <f t="shared" si="88"/>
        <v>Riadok bude vidieť.</v>
      </c>
      <c r="AK727" s="145" t="s">
        <v>207</v>
      </c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51">
        <f t="shared" si="90"/>
        <v>1</v>
      </c>
      <c r="BF727" s="55">
        <f t="shared" si="91"/>
        <v>1</v>
      </c>
      <c r="BG727" s="51"/>
      <c r="BH727" s="51">
        <f t="shared" si="89"/>
        <v>1</v>
      </c>
      <c r="BI727" s="89">
        <f t="shared" si="92"/>
        <v>1</v>
      </c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108"/>
      <c r="BY727" s="108"/>
      <c r="BZ727" s="108"/>
      <c r="CA727" s="113">
        <f>SI!BY727</f>
        <v>1070</v>
      </c>
      <c r="CB727" s="113"/>
      <c r="CC727" s="113"/>
      <c r="CD727" s="113"/>
      <c r="CE727" s="113"/>
      <c r="CF727" s="113"/>
      <c r="CG727" s="113"/>
      <c r="CH727" s="140">
        <f>SI!BZ727</f>
        <v>0</v>
      </c>
      <c r="CI727" s="108"/>
      <c r="CJ727" s="108"/>
      <c r="CK727" s="108"/>
      <c r="CL727" s="108"/>
      <c r="CM727" s="108"/>
      <c r="CN727" s="108"/>
      <c r="CO727" s="108"/>
      <c r="CP727" s="108"/>
      <c r="CQ727" s="108"/>
      <c r="CR727" s="108"/>
      <c r="CS727" s="108"/>
      <c r="CT727" s="108"/>
      <c r="CU727" s="108"/>
      <c r="CV727" s="108"/>
      <c r="CW727" s="108"/>
      <c r="CX727" s="108"/>
      <c r="CY727" s="108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</row>
    <row r="728" spans="1:253" s="36" customFormat="1" x14ac:dyDescent="0.25">
      <c r="A728" s="33"/>
      <c r="B728" s="380" t="s">
        <v>291</v>
      </c>
      <c r="C728" s="381"/>
      <c r="D728" s="381"/>
      <c r="E728" s="381"/>
      <c r="F728" s="381"/>
      <c r="G728" s="382"/>
      <c r="H728" s="383">
        <f>+SUM(H725:I727)</f>
        <v>0</v>
      </c>
      <c r="I728" s="385"/>
      <c r="J728" s="383">
        <f>+SUM(J725:K727)</f>
        <v>0</v>
      </c>
      <c r="K728" s="385"/>
      <c r="L728" s="383">
        <f>+SUM(L725:M727)</f>
        <v>0</v>
      </c>
      <c r="M728" s="385"/>
      <c r="N728" s="383">
        <f>+SUM(N725:P727)</f>
        <v>2591697</v>
      </c>
      <c r="O728" s="384"/>
      <c r="P728" s="385"/>
      <c r="Q728" s="383">
        <f>+SUM(Q725:S727)</f>
        <v>0</v>
      </c>
      <c r="R728" s="384"/>
      <c r="S728" s="385"/>
      <c r="T728" s="383">
        <f>+SUM(T725:U727)</f>
        <v>0</v>
      </c>
      <c r="U728" s="385"/>
      <c r="V728" s="383">
        <f>+SUM(V725:X727)</f>
        <v>0</v>
      </c>
      <c r="W728" s="385"/>
      <c r="X728" s="385"/>
      <c r="Y728" s="383">
        <v>92286</v>
      </c>
      <c r="Z728" s="385"/>
      <c r="AA728" s="383">
        <f>+SUM(AA725:AB727)</f>
        <v>0</v>
      </c>
      <c r="AB728" s="385"/>
      <c r="AC728" s="383">
        <f>+SUM(AC725:AE727)</f>
        <v>0</v>
      </c>
      <c r="AD728" s="384"/>
      <c r="AE728" s="385"/>
      <c r="AF728" s="383">
        <v>2683983</v>
      </c>
      <c r="AG728" s="384"/>
      <c r="AH728" s="421"/>
      <c r="AI728" s="60"/>
      <c r="AJ728" s="144" t="str">
        <f t="shared" si="88"/>
        <v>Riadok bude vidieť.</v>
      </c>
      <c r="AK728" s="145" t="s">
        <v>207</v>
      </c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51">
        <f t="shared" si="90"/>
        <v>1</v>
      </c>
      <c r="BF728" s="55">
        <f t="shared" si="91"/>
        <v>1</v>
      </c>
      <c r="BG728" s="51"/>
      <c r="BH728" s="51">
        <f t="shared" si="89"/>
        <v>1</v>
      </c>
      <c r="BI728" s="89">
        <f t="shared" si="92"/>
        <v>1</v>
      </c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108"/>
      <c r="BY728" s="108"/>
      <c r="BZ728" s="108"/>
      <c r="CA728" s="113">
        <f>SI!BY728</f>
        <v>120</v>
      </c>
      <c r="CB728" s="113"/>
      <c r="CC728" s="113"/>
      <c r="CD728" s="113"/>
      <c r="CE728" s="113"/>
      <c r="CF728" s="113"/>
      <c r="CG728" s="113"/>
      <c r="CH728" s="140">
        <f>SI!BZ728</f>
        <v>0</v>
      </c>
      <c r="CI728" s="108"/>
      <c r="CJ728" s="108"/>
      <c r="CK728" s="108"/>
      <c r="CL728" s="108"/>
      <c r="CM728" s="108"/>
      <c r="CN728" s="108"/>
      <c r="CO728" s="108"/>
      <c r="CP728" s="108"/>
      <c r="CQ728" s="108"/>
      <c r="CR728" s="108"/>
      <c r="CS728" s="108"/>
      <c r="CT728" s="108"/>
      <c r="CU728" s="108"/>
      <c r="CV728" s="108"/>
      <c r="CW728" s="108"/>
      <c r="CX728" s="108"/>
      <c r="CY728" s="108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</row>
    <row r="729" spans="1:253" s="36" customFormat="1" x14ac:dyDescent="0.25">
      <c r="A729" s="33"/>
      <c r="B729" s="377" t="s">
        <v>72</v>
      </c>
      <c r="C729" s="378"/>
      <c r="D729" s="378"/>
      <c r="E729" s="378"/>
      <c r="F729" s="378"/>
      <c r="G729" s="378"/>
      <c r="H729" s="378"/>
      <c r="I729" s="378"/>
      <c r="J729" s="378"/>
      <c r="K729" s="378"/>
      <c r="L729" s="378"/>
      <c r="M729" s="378"/>
      <c r="N729" s="378"/>
      <c r="O729" s="378"/>
      <c r="P729" s="378"/>
      <c r="Q729" s="378"/>
      <c r="R729" s="378"/>
      <c r="S729" s="378"/>
      <c r="T729" s="378"/>
      <c r="U729" s="378"/>
      <c r="V729" s="378"/>
      <c r="W729" s="378"/>
      <c r="X729" s="378"/>
      <c r="Y729" s="378"/>
      <c r="Z729" s="378"/>
      <c r="AA729" s="378"/>
      <c r="AB729" s="378"/>
      <c r="AC729" s="378"/>
      <c r="AD729" s="378"/>
      <c r="AE729" s="378"/>
      <c r="AF729" s="378"/>
      <c r="AG729" s="378"/>
      <c r="AH729" s="379"/>
      <c r="AI729" s="60"/>
      <c r="AJ729" s="144" t="str">
        <f t="shared" si="88"/>
        <v>Riadok bude vidieť.</v>
      </c>
      <c r="AK729" s="145" t="s">
        <v>207</v>
      </c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51">
        <f t="shared" si="90"/>
        <v>1</v>
      </c>
      <c r="BF729" s="55">
        <f t="shared" si="91"/>
        <v>1</v>
      </c>
      <c r="BG729" s="51"/>
      <c r="BH729" s="51">
        <f t="shared" si="89"/>
        <v>1</v>
      </c>
      <c r="BI729" s="89">
        <f t="shared" si="92"/>
        <v>1</v>
      </c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108"/>
      <c r="BY729" s="108"/>
      <c r="BZ729" s="108"/>
      <c r="CA729" s="113">
        <f>SI!BY729</f>
        <v>352</v>
      </c>
      <c r="CB729" s="113"/>
      <c r="CC729" s="113"/>
      <c r="CD729" s="113"/>
      <c r="CE729" s="113"/>
      <c r="CF729" s="113"/>
      <c r="CG729" s="113"/>
      <c r="CH729" s="140">
        <f>SI!BZ729</f>
        <v>0</v>
      </c>
      <c r="CI729" s="108"/>
      <c r="CJ729" s="108"/>
      <c r="CK729" s="108"/>
      <c r="CL729" s="108"/>
      <c r="CM729" s="108"/>
      <c r="CN729" s="108"/>
      <c r="CO729" s="108"/>
      <c r="CP729" s="108"/>
      <c r="CQ729" s="108"/>
      <c r="CR729" s="108"/>
      <c r="CS729" s="108"/>
      <c r="CT729" s="108"/>
      <c r="CU729" s="108"/>
      <c r="CV729" s="108"/>
      <c r="CW729" s="108"/>
      <c r="CX729" s="108"/>
      <c r="CY729" s="108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</row>
    <row r="730" spans="1:253" s="36" customFormat="1" x14ac:dyDescent="0.25">
      <c r="A730" s="33"/>
      <c r="B730" s="380" t="s">
        <v>290</v>
      </c>
      <c r="C730" s="381"/>
      <c r="D730" s="381"/>
      <c r="E730" s="381"/>
      <c r="F730" s="381"/>
      <c r="G730" s="382"/>
      <c r="H730" s="389"/>
      <c r="I730" s="390"/>
      <c r="J730" s="389"/>
      <c r="K730" s="390"/>
      <c r="L730" s="389"/>
      <c r="M730" s="390"/>
      <c r="N730" s="389"/>
      <c r="O730" s="393"/>
      <c r="P730" s="390"/>
      <c r="Q730" s="389"/>
      <c r="R730" s="393"/>
      <c r="S730" s="390"/>
      <c r="T730" s="389"/>
      <c r="U730" s="390"/>
      <c r="V730" s="389"/>
      <c r="W730" s="390"/>
      <c r="X730" s="390"/>
      <c r="Y730" s="389"/>
      <c r="Z730" s="390"/>
      <c r="AA730" s="389"/>
      <c r="AB730" s="390"/>
      <c r="AC730" s="389"/>
      <c r="AD730" s="393"/>
      <c r="AE730" s="390"/>
      <c r="AF730" s="383">
        <f>+SUM(H730:AE730)</f>
        <v>0</v>
      </c>
      <c r="AG730" s="385"/>
      <c r="AH730" s="403"/>
      <c r="AI730" s="60"/>
      <c r="AJ730" s="144" t="str">
        <f t="shared" si="88"/>
        <v>Riadok bude vidieť.</v>
      </c>
      <c r="AK730" s="145" t="s">
        <v>207</v>
      </c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51">
        <f t="shared" si="90"/>
        <v>1</v>
      </c>
      <c r="BF730" s="55">
        <f t="shared" si="91"/>
        <v>1</v>
      </c>
      <c r="BG730" s="51"/>
      <c r="BH730" s="51">
        <f t="shared" si="89"/>
        <v>1</v>
      </c>
      <c r="BI730" s="89">
        <f t="shared" si="92"/>
        <v>1</v>
      </c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108"/>
      <c r="BY730" s="108"/>
      <c r="BZ730" s="108"/>
      <c r="CA730" s="113">
        <f>SI!BY730</f>
        <v>192</v>
      </c>
      <c r="CB730" s="113"/>
      <c r="CC730" s="113"/>
      <c r="CD730" s="113"/>
      <c r="CE730" s="113"/>
      <c r="CF730" s="113"/>
      <c r="CG730" s="113"/>
      <c r="CH730" s="140">
        <f>SI!BZ730</f>
        <v>0</v>
      </c>
      <c r="CI730" s="108"/>
      <c r="CJ730" s="108"/>
      <c r="CK730" s="108"/>
      <c r="CL730" s="108"/>
      <c r="CM730" s="108"/>
      <c r="CN730" s="108"/>
      <c r="CO730" s="108"/>
      <c r="CP730" s="108"/>
      <c r="CQ730" s="108"/>
      <c r="CR730" s="108"/>
      <c r="CS730" s="108"/>
      <c r="CT730" s="108"/>
      <c r="CU730" s="108"/>
      <c r="CV730" s="108"/>
      <c r="CW730" s="108"/>
      <c r="CX730" s="108"/>
      <c r="CY730" s="108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</row>
    <row r="731" spans="1:253" s="36" customFormat="1" x14ac:dyDescent="0.25">
      <c r="A731" s="33"/>
      <c r="B731" s="422" t="s">
        <v>68</v>
      </c>
      <c r="C731" s="423"/>
      <c r="D731" s="423"/>
      <c r="E731" s="423"/>
      <c r="F731" s="423"/>
      <c r="G731" s="424"/>
      <c r="H731" s="386"/>
      <c r="I731" s="388"/>
      <c r="J731" s="386"/>
      <c r="K731" s="388"/>
      <c r="L731" s="386"/>
      <c r="M731" s="388"/>
      <c r="N731" s="386"/>
      <c r="O731" s="387"/>
      <c r="P731" s="388"/>
      <c r="Q731" s="386"/>
      <c r="R731" s="387"/>
      <c r="S731" s="388"/>
      <c r="T731" s="386"/>
      <c r="U731" s="388"/>
      <c r="V731" s="386"/>
      <c r="W731" s="388"/>
      <c r="X731" s="388"/>
      <c r="Y731" s="386"/>
      <c r="Z731" s="388"/>
      <c r="AA731" s="386"/>
      <c r="AB731" s="388"/>
      <c r="AC731" s="386"/>
      <c r="AD731" s="387"/>
      <c r="AE731" s="388"/>
      <c r="AF731" s="407">
        <f>+SUM(H731:AE731)</f>
        <v>0</v>
      </c>
      <c r="AG731" s="408"/>
      <c r="AH731" s="409"/>
      <c r="AI731" s="60"/>
      <c r="AJ731" s="144" t="str">
        <f t="shared" si="88"/>
        <v>Riadok bude vidieť.</v>
      </c>
      <c r="AK731" s="145" t="s">
        <v>207</v>
      </c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51">
        <f t="shared" si="90"/>
        <v>1</v>
      </c>
      <c r="BF731" s="55">
        <f t="shared" si="91"/>
        <v>1</v>
      </c>
      <c r="BG731" s="51"/>
      <c r="BH731" s="51">
        <f t="shared" si="89"/>
        <v>1</v>
      </c>
      <c r="BI731" s="89">
        <f t="shared" si="92"/>
        <v>1</v>
      </c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108"/>
      <c r="BY731" s="108"/>
      <c r="BZ731" s="108"/>
      <c r="CA731" s="113">
        <f>SI!BY731</f>
        <v>254</v>
      </c>
      <c r="CB731" s="113"/>
      <c r="CC731" s="113"/>
      <c r="CD731" s="113"/>
      <c r="CE731" s="113"/>
      <c r="CF731" s="113"/>
      <c r="CG731" s="113"/>
      <c r="CH731" s="140">
        <f>SI!BZ731</f>
        <v>0</v>
      </c>
      <c r="CI731" s="108"/>
      <c r="CJ731" s="108"/>
      <c r="CK731" s="108"/>
      <c r="CL731" s="108"/>
      <c r="CM731" s="108"/>
      <c r="CN731" s="108"/>
      <c r="CO731" s="108"/>
      <c r="CP731" s="108"/>
      <c r="CQ731" s="108"/>
      <c r="CR731" s="108"/>
      <c r="CS731" s="108"/>
      <c r="CT731" s="108"/>
      <c r="CU731" s="108"/>
      <c r="CV731" s="108"/>
      <c r="CW731" s="108"/>
      <c r="CX731" s="108"/>
      <c r="CY731" s="108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</row>
    <row r="732" spans="1:253" s="36" customFormat="1" x14ac:dyDescent="0.25">
      <c r="A732" s="33"/>
      <c r="B732" s="410" t="s">
        <v>69</v>
      </c>
      <c r="C732" s="411"/>
      <c r="D732" s="411"/>
      <c r="E732" s="411"/>
      <c r="F732" s="411"/>
      <c r="G732" s="412"/>
      <c r="H732" s="375"/>
      <c r="I732" s="376"/>
      <c r="J732" s="375"/>
      <c r="K732" s="376"/>
      <c r="L732" s="375"/>
      <c r="M732" s="376"/>
      <c r="N732" s="375"/>
      <c r="O732" s="715"/>
      <c r="P732" s="376"/>
      <c r="Q732" s="375"/>
      <c r="R732" s="715"/>
      <c r="S732" s="376"/>
      <c r="T732" s="375"/>
      <c r="U732" s="376"/>
      <c r="V732" s="375"/>
      <c r="W732" s="376"/>
      <c r="X732" s="376"/>
      <c r="Y732" s="375"/>
      <c r="Z732" s="376"/>
      <c r="AA732" s="375"/>
      <c r="AB732" s="376"/>
      <c r="AC732" s="375"/>
      <c r="AD732" s="715"/>
      <c r="AE732" s="376"/>
      <c r="AF732" s="435">
        <f>+SUM(H732:AE732)</f>
        <v>0</v>
      </c>
      <c r="AG732" s="436"/>
      <c r="AH732" s="437"/>
      <c r="AI732" s="60"/>
      <c r="AJ732" s="144" t="str">
        <f t="shared" si="88"/>
        <v>Riadok bude vidieť.</v>
      </c>
      <c r="AK732" s="145" t="s">
        <v>207</v>
      </c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51">
        <f t="shared" si="90"/>
        <v>1</v>
      </c>
      <c r="BF732" s="55">
        <f t="shared" si="91"/>
        <v>1</v>
      </c>
      <c r="BG732" s="51"/>
      <c r="BH732" s="51">
        <f t="shared" si="89"/>
        <v>1</v>
      </c>
      <c r="BI732" s="89">
        <f t="shared" si="92"/>
        <v>1</v>
      </c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108"/>
      <c r="BY732" s="108"/>
      <c r="BZ732" s="108"/>
      <c r="CA732" s="113">
        <f>SI!BY732</f>
        <v>146</v>
      </c>
      <c r="CB732" s="113"/>
      <c r="CC732" s="113"/>
      <c r="CD732" s="113"/>
      <c r="CE732" s="113"/>
      <c r="CF732" s="113"/>
      <c r="CG732" s="113"/>
      <c r="CH732" s="140">
        <f>SI!BZ732</f>
        <v>0</v>
      </c>
      <c r="CI732" s="108"/>
      <c r="CJ732" s="108"/>
      <c r="CK732" s="108"/>
      <c r="CL732" s="108"/>
      <c r="CM732" s="108"/>
      <c r="CN732" s="108"/>
      <c r="CO732" s="108"/>
      <c r="CP732" s="108"/>
      <c r="CQ732" s="108"/>
      <c r="CR732" s="108"/>
      <c r="CS732" s="108"/>
      <c r="CT732" s="108"/>
      <c r="CU732" s="108"/>
      <c r="CV732" s="108"/>
      <c r="CW732" s="108"/>
      <c r="CX732" s="108"/>
      <c r="CY732" s="108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</row>
    <row r="733" spans="1:253" s="36" customFormat="1" x14ac:dyDescent="0.25">
      <c r="A733" s="33"/>
      <c r="B733" s="380" t="s">
        <v>291</v>
      </c>
      <c r="C733" s="381"/>
      <c r="D733" s="381"/>
      <c r="E733" s="381"/>
      <c r="F733" s="381"/>
      <c r="G733" s="382"/>
      <c r="H733" s="383">
        <f>+SUM(H730:I732)</f>
        <v>0</v>
      </c>
      <c r="I733" s="385"/>
      <c r="J733" s="383">
        <f>+SUM(J730:K732)</f>
        <v>0</v>
      </c>
      <c r="K733" s="385"/>
      <c r="L733" s="383">
        <f>+SUM(L730:M732)</f>
        <v>0</v>
      </c>
      <c r="M733" s="385"/>
      <c r="N733" s="383">
        <f>+SUM(N730:P732)</f>
        <v>0</v>
      </c>
      <c r="O733" s="384"/>
      <c r="P733" s="385"/>
      <c r="Q733" s="383">
        <f>+SUM(Q730:S732)</f>
        <v>0</v>
      </c>
      <c r="R733" s="384"/>
      <c r="S733" s="385"/>
      <c r="T733" s="383">
        <f>+SUM(T730:U732)</f>
        <v>0</v>
      </c>
      <c r="U733" s="385"/>
      <c r="V733" s="383">
        <f>+SUM(V730:X732)</f>
        <v>0</v>
      </c>
      <c r="W733" s="385"/>
      <c r="X733" s="385"/>
      <c r="Y733" s="383">
        <f>+SUM(Y730:Z732)</f>
        <v>0</v>
      </c>
      <c r="Z733" s="385"/>
      <c r="AA733" s="383">
        <f>+SUM(AA730:AB732)</f>
        <v>0</v>
      </c>
      <c r="AB733" s="385"/>
      <c r="AC733" s="383">
        <f>+SUM(AC730:AE732)</f>
        <v>0</v>
      </c>
      <c r="AD733" s="384"/>
      <c r="AE733" s="385"/>
      <c r="AF733" s="383">
        <f>+SUM(AF730:AH732)</f>
        <v>0</v>
      </c>
      <c r="AG733" s="384"/>
      <c r="AH733" s="421"/>
      <c r="AI733" s="60"/>
      <c r="AJ733" s="144" t="str">
        <f t="shared" si="88"/>
        <v>Riadok bude vidieť.</v>
      </c>
      <c r="AK733" s="145" t="s">
        <v>207</v>
      </c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51">
        <f t="shared" ref="BE733:BE759" si="93">+IF($H$667="neeviduje",0,1)</f>
        <v>1</v>
      </c>
      <c r="BF733" s="55">
        <f t="shared" si="91"/>
        <v>1</v>
      </c>
      <c r="BG733" s="51"/>
      <c r="BH733" s="51">
        <f t="shared" si="89"/>
        <v>1</v>
      </c>
      <c r="BI733" s="89">
        <f t="shared" si="92"/>
        <v>1</v>
      </c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108"/>
      <c r="BY733" s="108"/>
      <c r="BZ733" s="108"/>
      <c r="CA733" s="113">
        <f>SI!BY733</f>
        <v>610</v>
      </c>
      <c r="CB733" s="113"/>
      <c r="CC733" s="113"/>
      <c r="CD733" s="113"/>
      <c r="CE733" s="113"/>
      <c r="CF733" s="113"/>
      <c r="CG733" s="113"/>
      <c r="CH733" s="140">
        <f>SI!BZ733</f>
        <v>0</v>
      </c>
      <c r="CI733" s="108"/>
      <c r="CJ733" s="108"/>
      <c r="CK733" s="108"/>
      <c r="CL733" s="108"/>
      <c r="CM733" s="108"/>
      <c r="CN733" s="108"/>
      <c r="CO733" s="108"/>
      <c r="CP733" s="108"/>
      <c r="CQ733" s="108"/>
      <c r="CR733" s="108"/>
      <c r="CS733" s="108"/>
      <c r="CT733" s="108"/>
      <c r="CU733" s="108"/>
      <c r="CV733" s="108"/>
      <c r="CW733" s="108"/>
      <c r="CX733" s="108"/>
      <c r="CY733" s="108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</row>
    <row r="734" spans="1:253" s="36" customFormat="1" x14ac:dyDescent="0.25">
      <c r="A734" s="33"/>
      <c r="B734" s="377" t="s">
        <v>76</v>
      </c>
      <c r="C734" s="378"/>
      <c r="D734" s="378"/>
      <c r="E734" s="378"/>
      <c r="F734" s="378"/>
      <c r="G734" s="378"/>
      <c r="H734" s="378"/>
      <c r="I734" s="378"/>
      <c r="J734" s="378"/>
      <c r="K734" s="378"/>
      <c r="L734" s="378"/>
      <c r="M734" s="378"/>
      <c r="N734" s="378"/>
      <c r="O734" s="378"/>
      <c r="P734" s="378"/>
      <c r="Q734" s="378"/>
      <c r="R734" s="378"/>
      <c r="S734" s="378"/>
      <c r="T734" s="378"/>
      <c r="U734" s="378"/>
      <c r="V734" s="378"/>
      <c r="W734" s="378"/>
      <c r="X734" s="378"/>
      <c r="Y734" s="378"/>
      <c r="Z734" s="378"/>
      <c r="AA734" s="378"/>
      <c r="AB734" s="378"/>
      <c r="AC734" s="378"/>
      <c r="AD734" s="378"/>
      <c r="AE734" s="378"/>
      <c r="AF734" s="378"/>
      <c r="AG734" s="378"/>
      <c r="AH734" s="379"/>
      <c r="AI734" s="60"/>
      <c r="AJ734" s="144" t="str">
        <f t="shared" si="88"/>
        <v>Riadok bude vidieť.</v>
      </c>
      <c r="AK734" s="145" t="s">
        <v>207</v>
      </c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51">
        <f t="shared" si="93"/>
        <v>1</v>
      </c>
      <c r="BF734" s="55">
        <f t="shared" si="91"/>
        <v>1</v>
      </c>
      <c r="BG734" s="51"/>
      <c r="BH734" s="51">
        <f t="shared" si="89"/>
        <v>1</v>
      </c>
      <c r="BI734" s="89">
        <f t="shared" si="92"/>
        <v>1</v>
      </c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108"/>
      <c r="BY734" s="108"/>
      <c r="BZ734" s="108"/>
      <c r="CA734" s="113">
        <f>SI!BY734</f>
        <v>146</v>
      </c>
      <c r="CB734" s="113"/>
      <c r="CC734" s="113"/>
      <c r="CD734" s="113"/>
      <c r="CE734" s="113"/>
      <c r="CF734" s="113"/>
      <c r="CG734" s="113"/>
      <c r="CH734" s="140">
        <f>SI!BZ734</f>
        <v>0</v>
      </c>
      <c r="CI734" s="108"/>
      <c r="CJ734" s="108"/>
      <c r="CK734" s="108"/>
      <c r="CL734" s="108"/>
      <c r="CM734" s="108"/>
      <c r="CN734" s="108"/>
      <c r="CO734" s="108"/>
      <c r="CP734" s="108"/>
      <c r="CQ734" s="108"/>
      <c r="CR734" s="108"/>
      <c r="CS734" s="108"/>
      <c r="CT734" s="108"/>
      <c r="CU734" s="108"/>
      <c r="CV734" s="108"/>
      <c r="CW734" s="108"/>
      <c r="CX734" s="108"/>
      <c r="CY734" s="108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</row>
    <row r="735" spans="1:253" s="36" customFormat="1" x14ac:dyDescent="0.25">
      <c r="A735" s="33"/>
      <c r="B735" s="380" t="s">
        <v>290</v>
      </c>
      <c r="C735" s="381"/>
      <c r="D735" s="381"/>
      <c r="E735" s="381"/>
      <c r="F735" s="381"/>
      <c r="G735" s="382"/>
      <c r="H735" s="383">
        <f>+H719-H725-H730</f>
        <v>0</v>
      </c>
      <c r="I735" s="385"/>
      <c r="J735" s="383">
        <f>+J719-J725-J730</f>
        <v>160330</v>
      </c>
      <c r="K735" s="385"/>
      <c r="L735" s="383">
        <f>+L719-L725-L730</f>
        <v>0</v>
      </c>
      <c r="M735" s="385"/>
      <c r="N735" s="383">
        <f>+N719-N725-N730</f>
        <v>228142</v>
      </c>
      <c r="O735" s="384"/>
      <c r="P735" s="385"/>
      <c r="Q735" s="383">
        <f>+Q719-Q725-Q730</f>
        <v>0</v>
      </c>
      <c r="R735" s="384"/>
      <c r="S735" s="385"/>
      <c r="T735" s="383">
        <f>+T719-T725-T730</f>
        <v>0</v>
      </c>
      <c r="U735" s="385"/>
      <c r="V735" s="383">
        <f>+V719-V725-V730</f>
        <v>0</v>
      </c>
      <c r="W735" s="385"/>
      <c r="X735" s="385"/>
      <c r="Y735" s="383">
        <f>+Y719-Y725-Y730</f>
        <v>0</v>
      </c>
      <c r="Z735" s="385"/>
      <c r="AA735" s="383">
        <f>+AA719-AA725-AA730</f>
        <v>4701</v>
      </c>
      <c r="AB735" s="385"/>
      <c r="AC735" s="383">
        <f>+AC719-AC725-AC730</f>
        <v>0</v>
      </c>
      <c r="AD735" s="384"/>
      <c r="AE735" s="385"/>
      <c r="AF735" s="383">
        <f>+SUM(H735:AE735)</f>
        <v>393173</v>
      </c>
      <c r="AG735" s="385"/>
      <c r="AH735" s="403"/>
      <c r="AI735" s="60"/>
      <c r="AJ735" s="144" t="str">
        <f t="shared" si="88"/>
        <v>Riadok bude vidieť.</v>
      </c>
      <c r="AK735" s="145" t="s">
        <v>207</v>
      </c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51">
        <f t="shared" si="93"/>
        <v>1</v>
      </c>
      <c r="BF735" s="55">
        <f t="shared" si="91"/>
        <v>1</v>
      </c>
      <c r="BG735" s="51"/>
      <c r="BH735" s="51">
        <f t="shared" si="89"/>
        <v>1</v>
      </c>
      <c r="BI735" s="89">
        <f t="shared" si="92"/>
        <v>1</v>
      </c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108"/>
      <c r="BY735" s="108"/>
      <c r="BZ735" s="108"/>
      <c r="CA735" s="113">
        <f>SI!BY735</f>
        <v>218</v>
      </c>
      <c r="CB735" s="113"/>
      <c r="CC735" s="113"/>
      <c r="CD735" s="113"/>
      <c r="CE735" s="113"/>
      <c r="CF735" s="113"/>
      <c r="CG735" s="113"/>
      <c r="CH735" s="140">
        <f>SI!BZ735</f>
        <v>0</v>
      </c>
      <c r="CI735" s="108"/>
      <c r="CJ735" s="108"/>
      <c r="CK735" s="108"/>
      <c r="CL735" s="108"/>
      <c r="CM735" s="108"/>
      <c r="CN735" s="108"/>
      <c r="CO735" s="108"/>
      <c r="CP735" s="108"/>
      <c r="CQ735" s="108"/>
      <c r="CR735" s="108"/>
      <c r="CS735" s="108"/>
      <c r="CT735" s="108"/>
      <c r="CU735" s="108"/>
      <c r="CV735" s="108"/>
      <c r="CW735" s="108"/>
      <c r="CX735" s="108"/>
      <c r="CY735" s="108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</row>
    <row r="736" spans="1:253" s="36" customFormat="1" x14ac:dyDescent="0.25">
      <c r="A736" s="33"/>
      <c r="B736" s="380" t="s">
        <v>291</v>
      </c>
      <c r="C736" s="381"/>
      <c r="D736" s="381"/>
      <c r="E736" s="381"/>
      <c r="F736" s="381"/>
      <c r="G736" s="382"/>
      <c r="H736" s="383">
        <f>+H723-H728-H733</f>
        <v>0</v>
      </c>
      <c r="I736" s="385"/>
      <c r="J736" s="383">
        <f>+J723-J728-J733</f>
        <v>160330</v>
      </c>
      <c r="K736" s="385"/>
      <c r="L736" s="383">
        <f>+L723-L728-L733</f>
        <v>0</v>
      </c>
      <c r="M736" s="385"/>
      <c r="N736" s="383">
        <f>+N723-N728-N733</f>
        <v>152247</v>
      </c>
      <c r="O736" s="384"/>
      <c r="P736" s="385"/>
      <c r="Q736" s="383">
        <f>+Q723-Q728-Q733</f>
        <v>0</v>
      </c>
      <c r="R736" s="384"/>
      <c r="S736" s="385"/>
      <c r="T736" s="383">
        <f>+T723-T728-T733</f>
        <v>0</v>
      </c>
      <c r="U736" s="385"/>
      <c r="V736" s="383">
        <f>+V723-V728-V733</f>
        <v>0</v>
      </c>
      <c r="W736" s="385"/>
      <c r="X736" s="385"/>
      <c r="Y736" s="383">
        <f>+Y723-Y728-Y733</f>
        <v>0</v>
      </c>
      <c r="Z736" s="385"/>
      <c r="AA736" s="383">
        <f>+AA723-AA728-AA733</f>
        <v>0</v>
      </c>
      <c r="AB736" s="385"/>
      <c r="AC736" s="383">
        <f>+AC723-AC728-AC733</f>
        <v>0</v>
      </c>
      <c r="AD736" s="384"/>
      <c r="AE736" s="385"/>
      <c r="AF736" s="383">
        <f>+SUM(H736:AE736)</f>
        <v>312577</v>
      </c>
      <c r="AG736" s="385"/>
      <c r="AH736" s="403"/>
      <c r="AI736" s="60"/>
      <c r="AJ736" s="144" t="str">
        <f t="shared" si="88"/>
        <v>Riadok bude vidieť.</v>
      </c>
      <c r="AK736" s="145" t="s">
        <v>207</v>
      </c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51">
        <f t="shared" si="93"/>
        <v>1</v>
      </c>
      <c r="BF736" s="55">
        <f t="shared" si="91"/>
        <v>1</v>
      </c>
      <c r="BG736" s="51"/>
      <c r="BH736" s="51">
        <f t="shared" si="89"/>
        <v>1</v>
      </c>
      <c r="BI736" s="89">
        <f t="shared" si="92"/>
        <v>1</v>
      </c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108"/>
      <c r="BY736" s="108"/>
      <c r="BZ736" s="108"/>
      <c r="CA736" s="113">
        <f>SI!BY736</f>
        <v>183</v>
      </c>
      <c r="CB736" s="113"/>
      <c r="CC736" s="113"/>
      <c r="CD736" s="113"/>
      <c r="CE736" s="113"/>
      <c r="CF736" s="113"/>
      <c r="CG736" s="113"/>
      <c r="CH736" s="140">
        <f>SI!BZ736</f>
        <v>0</v>
      </c>
      <c r="CI736" s="108"/>
      <c r="CJ736" s="108"/>
      <c r="CK736" s="108"/>
      <c r="CL736" s="108"/>
      <c r="CM736" s="108"/>
      <c r="CN736" s="108"/>
      <c r="CO736" s="108"/>
      <c r="CP736" s="108"/>
      <c r="CQ736" s="108"/>
      <c r="CR736" s="108"/>
      <c r="CS736" s="108"/>
      <c r="CT736" s="108"/>
      <c r="CU736" s="108"/>
      <c r="CV736" s="108"/>
      <c r="CW736" s="108"/>
      <c r="CX736" s="108"/>
      <c r="CY736" s="108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</row>
    <row r="737" spans="1:253" s="36" customFormat="1" x14ac:dyDescent="0.25">
      <c r="A737" s="3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60"/>
      <c r="AJ737" s="144" t="str">
        <f t="shared" si="88"/>
        <v>Riadok bude vidieť.</v>
      </c>
      <c r="AK737" s="145" t="s">
        <v>207</v>
      </c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51">
        <f t="shared" si="93"/>
        <v>1</v>
      </c>
      <c r="BF737" s="55">
        <f t="shared" si="91"/>
        <v>1</v>
      </c>
      <c r="BG737" s="51"/>
      <c r="BH737" s="51">
        <f t="shared" si="89"/>
        <v>1</v>
      </c>
      <c r="BI737" s="89">
        <f t="shared" si="92"/>
        <v>1</v>
      </c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108"/>
      <c r="BY737" s="108"/>
      <c r="BZ737" s="108"/>
      <c r="CA737" s="113">
        <f>SI!BY737</f>
        <v>236</v>
      </c>
      <c r="CB737" s="113"/>
      <c r="CC737" s="113"/>
      <c r="CD737" s="113"/>
      <c r="CE737" s="113"/>
      <c r="CF737" s="113"/>
      <c r="CG737" s="113"/>
      <c r="CH737" s="140">
        <f>SI!BZ737</f>
        <v>0</v>
      </c>
      <c r="CI737" s="108"/>
      <c r="CJ737" s="108"/>
      <c r="CK737" s="108"/>
      <c r="CL737" s="108"/>
      <c r="CM737" s="108"/>
      <c r="CN737" s="108"/>
      <c r="CO737" s="108"/>
      <c r="CP737" s="108"/>
      <c r="CQ737" s="108"/>
      <c r="CR737" s="108"/>
      <c r="CS737" s="108"/>
      <c r="CT737" s="108"/>
      <c r="CU737" s="108"/>
      <c r="CV737" s="108"/>
      <c r="CW737" s="108"/>
      <c r="CX737" s="108"/>
      <c r="CY737" s="108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</row>
    <row r="738" spans="1:253" s="36" customFormat="1" x14ac:dyDescent="0.25">
      <c r="A738" s="33"/>
      <c r="B738" s="2" t="s">
        <v>282</v>
      </c>
      <c r="C738" s="24"/>
      <c r="D738" s="24"/>
      <c r="E738" s="24"/>
      <c r="H738" s="237" t="s">
        <v>565</v>
      </c>
      <c r="I738" s="181"/>
      <c r="J738" s="24" t="str">
        <f>+IF($F$27&lt;&gt;"",IF((ROUNDDOWN(CODE(MID($F$27,1,1))*3,0)+DAY(36167))*(IF(SI!EE1024="",1,SI!EE1024))+(2*LEN(SI!J11))=CA738,"vo svojej evidencii hmotný majetok, ku ktorému je zriadené záložné právo. ","NEPOVOLENÉ POUŽITIE!"),"NEPOVOLENÉ POUŽITIE!")</f>
        <v xml:space="preserve">vo svojej evidencii hmotný majetok, ku ktorému je zriadené záložné právo. </v>
      </c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62" t="s">
        <v>168</v>
      </c>
      <c r="AJ738" s="144" t="str">
        <f t="shared" si="88"/>
        <v>Riadok bude vidieť.</v>
      </c>
      <c r="AK738" s="145" t="s">
        <v>207</v>
      </c>
      <c r="AL738" s="2"/>
      <c r="AM738" s="2"/>
      <c r="AN738" s="21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51">
        <f t="shared" si="93"/>
        <v>1</v>
      </c>
      <c r="BF738" s="51">
        <f>+IF($H$738="nemá",1,1)</f>
        <v>1</v>
      </c>
      <c r="BG738" s="81"/>
      <c r="BH738" s="51">
        <f t="shared" si="89"/>
        <v>1</v>
      </c>
      <c r="BI738" s="89">
        <f t="shared" ref="BI738:BI744" si="94">+IF(BE738*BF738=0,0,IF(BH738=0,0,1))</f>
        <v>1</v>
      </c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108"/>
      <c r="BY738" s="108"/>
      <c r="BZ738" s="108"/>
      <c r="CA738" s="113">
        <f>SI!BY738</f>
        <v>28</v>
      </c>
      <c r="CB738" s="113"/>
      <c r="CC738" s="113"/>
      <c r="CD738" s="113"/>
      <c r="CE738" s="113"/>
      <c r="CF738" s="113"/>
      <c r="CG738" s="113"/>
      <c r="CH738" s="140">
        <f>SI!BZ738</f>
        <v>0</v>
      </c>
      <c r="CI738" s="108"/>
      <c r="CJ738" s="108"/>
      <c r="CK738" s="108"/>
      <c r="CL738" s="108"/>
      <c r="CM738" s="108"/>
      <c r="CN738" s="108"/>
      <c r="CO738" s="108"/>
      <c r="CP738" s="108"/>
      <c r="CQ738" s="108"/>
      <c r="CR738" s="108"/>
      <c r="CS738" s="108"/>
      <c r="CT738" s="108"/>
      <c r="CU738" s="108"/>
      <c r="CV738" s="108"/>
      <c r="CW738" s="108"/>
      <c r="CX738" s="108"/>
      <c r="CY738" s="108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</row>
    <row r="739" spans="1:253" s="36" customFormat="1" x14ac:dyDescent="0.25">
      <c r="A739" s="33"/>
      <c r="B739" s="2" t="str">
        <f>+IF(H738="nemá","","Hodnota dlhodobého hmotného majetku, ku ktorému je zriadené záložné právo, je uvedená v tabuľke:")</f>
        <v/>
      </c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60"/>
      <c r="AJ739" s="144" t="str">
        <f t="shared" si="88"/>
        <v>Riadok bude vidieť.</v>
      </c>
      <c r="AK739" s="145" t="s">
        <v>207</v>
      </c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51">
        <f t="shared" si="93"/>
        <v>1</v>
      </c>
      <c r="BF739" s="51">
        <f>+IF($H$738="nemá",1,1)</f>
        <v>1</v>
      </c>
      <c r="BG739" s="51"/>
      <c r="BH739" s="51">
        <f t="shared" si="89"/>
        <v>1</v>
      </c>
      <c r="BI739" s="89">
        <f t="shared" si="94"/>
        <v>1</v>
      </c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108"/>
      <c r="BY739" s="108"/>
      <c r="BZ739" s="108"/>
      <c r="CA739" s="113">
        <f>SI!BY739</f>
        <v>133</v>
      </c>
      <c r="CB739" s="113"/>
      <c r="CC739" s="113"/>
      <c r="CD739" s="113"/>
      <c r="CE739" s="113"/>
      <c r="CF739" s="113"/>
      <c r="CG739" s="113"/>
      <c r="CH739" s="140">
        <f>SI!BZ739</f>
        <v>0</v>
      </c>
      <c r="CI739" s="108"/>
      <c r="CJ739" s="108"/>
      <c r="CK739" s="108"/>
      <c r="CL739" s="108"/>
      <c r="CM739" s="108"/>
      <c r="CN739" s="108"/>
      <c r="CO739" s="108"/>
      <c r="CP739" s="108"/>
      <c r="CQ739" s="108"/>
      <c r="CR739" s="108"/>
      <c r="CS739" s="108"/>
      <c r="CT739" s="108"/>
      <c r="CU739" s="108"/>
      <c r="CV739" s="108"/>
      <c r="CW739" s="108"/>
      <c r="CX739" s="108"/>
      <c r="CY739" s="108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</row>
    <row r="740" spans="1:253" s="36" customFormat="1" hidden="1" x14ac:dyDescent="0.25">
      <c r="A740" s="3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60"/>
      <c r="AJ740" s="144" t="str">
        <f t="shared" si="88"/>
        <v>Riadok bude skrytý.</v>
      </c>
      <c r="AK740" s="145" t="s">
        <v>207</v>
      </c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51">
        <f t="shared" si="93"/>
        <v>1</v>
      </c>
      <c r="BF740" s="51">
        <f>+IF($H$738="nemá",0,1)</f>
        <v>0</v>
      </c>
      <c r="BG740" s="51"/>
      <c r="BH740" s="51">
        <f t="shared" si="89"/>
        <v>1</v>
      </c>
      <c r="BI740" s="89">
        <f t="shared" si="94"/>
        <v>0</v>
      </c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108"/>
      <c r="BY740" s="108"/>
      <c r="BZ740" s="108"/>
      <c r="CA740" s="113">
        <f>SI!BY740</f>
        <v>900</v>
      </c>
      <c r="CB740" s="113"/>
      <c r="CC740" s="113"/>
      <c r="CD740" s="113"/>
      <c r="CE740" s="113"/>
      <c r="CF740" s="113"/>
      <c r="CG740" s="113"/>
      <c r="CH740" s="140">
        <f>SI!BZ740</f>
        <v>0</v>
      </c>
      <c r="CI740" s="108"/>
      <c r="CJ740" s="108"/>
      <c r="CK740" s="108"/>
      <c r="CL740" s="108"/>
      <c r="CM740" s="108"/>
      <c r="CN740" s="108"/>
      <c r="CO740" s="108"/>
      <c r="CP740" s="108"/>
      <c r="CQ740" s="108"/>
      <c r="CR740" s="108"/>
      <c r="CS740" s="108"/>
      <c r="CT740" s="108"/>
      <c r="CU740" s="108"/>
      <c r="CV740" s="108"/>
      <c r="CW740" s="108"/>
      <c r="CX740" s="108"/>
      <c r="CY740" s="108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</row>
    <row r="741" spans="1:253" s="36" customFormat="1" hidden="1" x14ac:dyDescent="0.25">
      <c r="A741" s="33"/>
      <c r="B741" s="552" t="s">
        <v>57</v>
      </c>
      <c r="C741" s="553"/>
      <c r="D741" s="553"/>
      <c r="E741" s="553"/>
      <c r="F741" s="553"/>
      <c r="G741" s="553"/>
      <c r="H741" s="553"/>
      <c r="I741" s="553"/>
      <c r="J741" s="553"/>
      <c r="K741" s="553"/>
      <c r="L741" s="553"/>
      <c r="M741" s="553"/>
      <c r="N741" s="553"/>
      <c r="O741" s="553"/>
      <c r="P741" s="553"/>
      <c r="Q741" s="553"/>
      <c r="R741" s="553"/>
      <c r="S741" s="553"/>
      <c r="T741" s="553"/>
      <c r="U741" s="553"/>
      <c r="V741" s="553"/>
      <c r="W741" s="553"/>
      <c r="X741" s="553"/>
      <c r="Y741" s="554"/>
      <c r="Z741" s="400">
        <f>+P85</f>
        <v>2018</v>
      </c>
      <c r="AA741" s="401"/>
      <c r="AB741" s="401"/>
      <c r="AC741" s="401"/>
      <c r="AD741" s="401"/>
      <c r="AE741" s="401"/>
      <c r="AF741" s="401"/>
      <c r="AG741" s="401"/>
      <c r="AH741" s="402"/>
      <c r="AI741" s="60"/>
      <c r="AJ741" s="144" t="str">
        <f t="shared" si="88"/>
        <v>Riadok bude skrytý.</v>
      </c>
      <c r="AK741" s="145" t="s">
        <v>207</v>
      </c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51">
        <f t="shared" si="93"/>
        <v>1</v>
      </c>
      <c r="BF741" s="51">
        <f t="shared" ref="BF741:BF757" si="95">+IF($H$738="nemá",0,1)</f>
        <v>0</v>
      </c>
      <c r="BG741" s="51"/>
      <c r="BH741" s="51">
        <f t="shared" si="89"/>
        <v>1</v>
      </c>
      <c r="BI741" s="89">
        <f t="shared" si="94"/>
        <v>0</v>
      </c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108"/>
      <c r="BY741" s="108"/>
      <c r="BZ741" s="108"/>
      <c r="CA741" s="113">
        <f>SI!BY741</f>
        <v>133</v>
      </c>
      <c r="CB741" s="113"/>
      <c r="CC741" s="113"/>
      <c r="CD741" s="113"/>
      <c r="CE741" s="113"/>
      <c r="CF741" s="113"/>
      <c r="CG741" s="113"/>
      <c r="CH741" s="140">
        <f>SI!BZ741</f>
        <v>0</v>
      </c>
      <c r="CI741" s="108"/>
      <c r="CJ741" s="108"/>
      <c r="CK741" s="108"/>
      <c r="CL741" s="108"/>
      <c r="CM741" s="108"/>
      <c r="CN741" s="108"/>
      <c r="CO741" s="108"/>
      <c r="CP741" s="108"/>
      <c r="CQ741" s="108"/>
      <c r="CR741" s="108"/>
      <c r="CS741" s="108"/>
      <c r="CT741" s="108"/>
      <c r="CU741" s="108"/>
      <c r="CV741" s="108"/>
      <c r="CW741" s="108"/>
      <c r="CX741" s="108"/>
      <c r="CY741" s="108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</row>
    <row r="742" spans="1:253" s="36" customFormat="1" hidden="1" x14ac:dyDescent="0.25">
      <c r="A742" s="33"/>
      <c r="B742" s="880" t="s">
        <v>170</v>
      </c>
      <c r="C742" s="881"/>
      <c r="D742" s="881"/>
      <c r="E742" s="881"/>
      <c r="F742" s="881"/>
      <c r="G742" s="881"/>
      <c r="H742" s="881"/>
      <c r="I742" s="881"/>
      <c r="J742" s="881"/>
      <c r="K742" s="881"/>
      <c r="L742" s="881"/>
      <c r="M742" s="881"/>
      <c r="N742" s="881"/>
      <c r="O742" s="881"/>
      <c r="P742" s="881"/>
      <c r="Q742" s="881"/>
      <c r="R742" s="881"/>
      <c r="S742" s="881"/>
      <c r="T742" s="881"/>
      <c r="U742" s="881"/>
      <c r="V742" s="881"/>
      <c r="W742" s="881"/>
      <c r="X742" s="881"/>
      <c r="Y742" s="882"/>
      <c r="Z742" s="691"/>
      <c r="AA742" s="697"/>
      <c r="AB742" s="697"/>
      <c r="AC742" s="697"/>
      <c r="AD742" s="697"/>
      <c r="AE742" s="697"/>
      <c r="AF742" s="697"/>
      <c r="AG742" s="697"/>
      <c r="AH742" s="698"/>
      <c r="AI742" s="60"/>
      <c r="AJ742" s="144" t="str">
        <f t="shared" si="88"/>
        <v>Riadok bude skrytý.</v>
      </c>
      <c r="AK742" s="145" t="s">
        <v>207</v>
      </c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51">
        <f t="shared" si="93"/>
        <v>1</v>
      </c>
      <c r="BF742" s="51">
        <f t="shared" si="95"/>
        <v>0</v>
      </c>
      <c r="BG742" s="51"/>
      <c r="BH742" s="51">
        <f t="shared" si="89"/>
        <v>1</v>
      </c>
      <c r="BI742" s="89">
        <f t="shared" si="94"/>
        <v>0</v>
      </c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108"/>
      <c r="BY742" s="108"/>
      <c r="BZ742" s="108"/>
      <c r="CA742" s="113">
        <f>SI!BY742</f>
        <v>418</v>
      </c>
      <c r="CB742" s="113"/>
      <c r="CC742" s="113"/>
      <c r="CD742" s="113"/>
      <c r="CE742" s="113"/>
      <c r="CF742" s="113"/>
      <c r="CG742" s="113"/>
      <c r="CH742" s="140">
        <f>SI!BZ742</f>
        <v>0</v>
      </c>
      <c r="CI742" s="108"/>
      <c r="CJ742" s="108"/>
      <c r="CK742" s="108"/>
      <c r="CL742" s="108"/>
      <c r="CM742" s="108"/>
      <c r="CN742" s="108"/>
      <c r="CO742" s="108"/>
      <c r="CP742" s="108"/>
      <c r="CQ742" s="108"/>
      <c r="CR742" s="108"/>
      <c r="CS742" s="108"/>
      <c r="CT742" s="108"/>
      <c r="CU742" s="108"/>
      <c r="CV742" s="108"/>
      <c r="CW742" s="108"/>
      <c r="CX742" s="108"/>
      <c r="CY742" s="108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</row>
    <row r="743" spans="1:253" s="36" customFormat="1" hidden="1" x14ac:dyDescent="0.25">
      <c r="A743" s="33"/>
      <c r="B743" s="884" t="s">
        <v>191</v>
      </c>
      <c r="C743" s="885"/>
      <c r="D743" s="885"/>
      <c r="E743" s="885"/>
      <c r="F743" s="885"/>
      <c r="G743" s="885"/>
      <c r="H743" s="885"/>
      <c r="I743" s="885"/>
      <c r="J743" s="885"/>
      <c r="K743" s="885"/>
      <c r="L743" s="885"/>
      <c r="M743" s="885"/>
      <c r="N743" s="885"/>
      <c r="O743" s="885"/>
      <c r="P743" s="885"/>
      <c r="Q743" s="885"/>
      <c r="R743" s="885"/>
      <c r="S743" s="885"/>
      <c r="T743" s="885"/>
      <c r="U743" s="885"/>
      <c r="V743" s="885"/>
      <c r="W743" s="885"/>
      <c r="X743" s="885"/>
      <c r="Y743" s="886"/>
      <c r="Z743" s="165"/>
      <c r="AA743" s="792"/>
      <c r="AB743" s="792"/>
      <c r="AC743" s="792"/>
      <c r="AD743" s="792"/>
      <c r="AE743" s="792"/>
      <c r="AF743" s="792"/>
      <c r="AG743" s="792"/>
      <c r="AH743" s="793"/>
      <c r="AI743" s="60"/>
      <c r="AJ743" s="144" t="str">
        <f t="shared" si="88"/>
        <v>Riadok bude skrytý.</v>
      </c>
      <c r="AK743" s="145" t="s">
        <v>207</v>
      </c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51">
        <f t="shared" si="93"/>
        <v>1</v>
      </c>
      <c r="BF743" s="51">
        <f t="shared" si="95"/>
        <v>0</v>
      </c>
      <c r="BG743" s="51"/>
      <c r="BH743" s="51">
        <f t="shared" si="89"/>
        <v>1</v>
      </c>
      <c r="BI743" s="89">
        <f t="shared" si="94"/>
        <v>0</v>
      </c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108"/>
      <c r="BY743" s="108"/>
      <c r="BZ743" s="108"/>
      <c r="CA743" s="113">
        <f>SI!BY743</f>
        <v>203</v>
      </c>
      <c r="CB743" s="113"/>
      <c r="CC743" s="113"/>
      <c r="CD743" s="113"/>
      <c r="CE743" s="113"/>
      <c r="CF743" s="113"/>
      <c r="CG743" s="113"/>
      <c r="CH743" s="140">
        <f>SI!BZ743</f>
        <v>0</v>
      </c>
      <c r="CI743" s="108"/>
      <c r="CJ743" s="108"/>
      <c r="CK743" s="108"/>
      <c r="CL743" s="108"/>
      <c r="CM743" s="108"/>
      <c r="CN743" s="108"/>
      <c r="CO743" s="108"/>
      <c r="CP743" s="108"/>
      <c r="CQ743" s="108"/>
      <c r="CR743" s="108"/>
      <c r="CS743" s="108"/>
      <c r="CT743" s="108"/>
      <c r="CU743" s="108"/>
      <c r="CV743" s="108"/>
      <c r="CW743" s="108"/>
      <c r="CX743" s="108"/>
      <c r="CY743" s="108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</row>
    <row r="744" spans="1:253" s="36" customFormat="1" hidden="1" x14ac:dyDescent="0.25">
      <c r="A744" s="3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60"/>
      <c r="AJ744" s="144" t="str">
        <f t="shared" si="88"/>
        <v>Riadok bude skrytý.</v>
      </c>
      <c r="AK744" s="145" t="s">
        <v>207</v>
      </c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51">
        <f t="shared" si="93"/>
        <v>1</v>
      </c>
      <c r="BF744" s="51">
        <f t="shared" si="95"/>
        <v>0</v>
      </c>
      <c r="BG744" s="51"/>
      <c r="BH744" s="51">
        <f t="shared" si="89"/>
        <v>1</v>
      </c>
      <c r="BI744" s="89">
        <f t="shared" si="94"/>
        <v>0</v>
      </c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108"/>
      <c r="BY744" s="108"/>
      <c r="BZ744" s="108"/>
      <c r="CA744" s="113">
        <f>SI!BY744</f>
        <v>728</v>
      </c>
      <c r="CB744" s="113"/>
      <c r="CC744" s="113"/>
      <c r="CD744" s="113"/>
      <c r="CE744" s="113"/>
      <c r="CF744" s="113"/>
      <c r="CG744" s="113"/>
      <c r="CH744" s="140">
        <f>SI!BZ744</f>
        <v>0</v>
      </c>
      <c r="CI744" s="108"/>
      <c r="CJ744" s="108"/>
      <c r="CK744" s="108"/>
      <c r="CL744" s="108"/>
      <c r="CM744" s="108"/>
      <c r="CN744" s="108"/>
      <c r="CO744" s="108"/>
      <c r="CP744" s="108"/>
      <c r="CQ744" s="108"/>
      <c r="CR744" s="108"/>
      <c r="CS744" s="108"/>
      <c r="CT744" s="108"/>
      <c r="CU744" s="108"/>
      <c r="CV744" s="108"/>
      <c r="CW744" s="108"/>
      <c r="CX744" s="108"/>
      <c r="CY744" s="108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</row>
    <row r="745" spans="1:253" s="36" customFormat="1" hidden="1" x14ac:dyDescent="0.25">
      <c r="A745" s="33"/>
      <c r="B745" s="2" t="str">
        <f>IF(H738="má",IF($C$27&lt;&gt;"",IF(CODE(MID($C$27,1,1))*(IF(SI!EE1031="",1,SI!EE1031))+LEN(SI!J10)=CA745,"Prehľad majetku, ku ktorému je zriadené záložné právo, alebo obmedzené právo s ním nakladať:","NEPOVOLENÉ POUŽITIE!"),"NEPOVOLENÉ POUŽITIE!"),"")</f>
        <v/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62" t="s">
        <v>168</v>
      </c>
      <c r="AJ745" s="144" t="str">
        <f t="shared" si="88"/>
        <v>Riadok bude skrytý.</v>
      </c>
      <c r="AK745" s="145" t="s">
        <v>207</v>
      </c>
      <c r="AL745" s="2"/>
      <c r="AM745" s="2"/>
      <c r="AN745" s="21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51">
        <f t="shared" si="93"/>
        <v>1</v>
      </c>
      <c r="BF745" s="51">
        <f t="shared" si="95"/>
        <v>0</v>
      </c>
      <c r="BG745" s="81"/>
      <c r="BH745" s="51">
        <f t="shared" si="89"/>
        <v>1</v>
      </c>
      <c r="BI745" s="89">
        <f>+IF(BE745*BF745=0,0,IF(BH745=0,0,1))</f>
        <v>0</v>
      </c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108"/>
      <c r="BY745" s="108"/>
      <c r="BZ745" s="108"/>
      <c r="CA745" s="113">
        <f>SI!BY745</f>
        <v>29</v>
      </c>
      <c r="CB745" s="113"/>
      <c r="CC745" s="113"/>
      <c r="CD745" s="113"/>
      <c r="CE745" s="113"/>
      <c r="CF745" s="113"/>
      <c r="CG745" s="113"/>
      <c r="CH745" s="140">
        <f>SI!BZ745</f>
        <v>0</v>
      </c>
      <c r="CI745" s="108"/>
      <c r="CJ745" s="108"/>
      <c r="CK745" s="108"/>
      <c r="CL745" s="108"/>
      <c r="CM745" s="108"/>
      <c r="CN745" s="108"/>
      <c r="CO745" s="108"/>
      <c r="CP745" s="108"/>
      <c r="CQ745" s="108"/>
      <c r="CR745" s="108"/>
      <c r="CS745" s="108"/>
      <c r="CT745" s="108"/>
      <c r="CU745" s="108"/>
      <c r="CV745" s="108"/>
      <c r="CW745" s="108"/>
      <c r="CX745" s="108"/>
      <c r="CY745" s="108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</row>
    <row r="746" spans="1:253" s="36" customFormat="1" hidden="1" x14ac:dyDescent="0.25">
      <c r="A746" s="3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60"/>
      <c r="AJ746" s="144" t="str">
        <f t="shared" si="88"/>
        <v>Riadok bude skrytý.</v>
      </c>
      <c r="AK746" s="145" t="s">
        <v>207</v>
      </c>
      <c r="AL746" s="2"/>
      <c r="AM746" s="2"/>
      <c r="AN746" s="21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51">
        <f t="shared" si="93"/>
        <v>1</v>
      </c>
      <c r="BF746" s="51">
        <f t="shared" si="95"/>
        <v>0</v>
      </c>
      <c r="BG746" s="81"/>
      <c r="BH746" s="51">
        <f t="shared" si="89"/>
        <v>1</v>
      </c>
      <c r="BI746" s="89">
        <f>+IF(BE746*BF746=0,0,IF(BH746=0,0,1))</f>
        <v>0</v>
      </c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108"/>
      <c r="BY746" s="108"/>
      <c r="BZ746" s="108"/>
      <c r="CA746" s="113">
        <f>SI!BY746</f>
        <v>974</v>
      </c>
      <c r="CB746" s="113"/>
      <c r="CC746" s="113"/>
      <c r="CD746" s="113"/>
      <c r="CE746" s="113"/>
      <c r="CF746" s="113"/>
      <c r="CG746" s="113"/>
      <c r="CH746" s="140">
        <f>SI!BZ746</f>
        <v>0</v>
      </c>
      <c r="CI746" s="108"/>
      <c r="CJ746" s="108"/>
      <c r="CK746" s="108"/>
      <c r="CL746" s="108"/>
      <c r="CM746" s="108"/>
      <c r="CN746" s="108"/>
      <c r="CO746" s="108"/>
      <c r="CP746" s="108"/>
      <c r="CQ746" s="108"/>
      <c r="CR746" s="108"/>
      <c r="CS746" s="108"/>
      <c r="CT746" s="108"/>
      <c r="CU746" s="108"/>
      <c r="CV746" s="108"/>
      <c r="CW746" s="108"/>
      <c r="CX746" s="108"/>
      <c r="CY746" s="108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</row>
    <row r="747" spans="1:253" s="36" customFormat="1" hidden="1" x14ac:dyDescent="0.25">
      <c r="A747" s="33"/>
      <c r="B747" s="780" t="s">
        <v>59</v>
      </c>
      <c r="C747" s="781"/>
      <c r="D747" s="781"/>
      <c r="E747" s="781"/>
      <c r="F747" s="781"/>
      <c r="G747" s="781"/>
      <c r="H747" s="781"/>
      <c r="I747" s="781"/>
      <c r="J747" s="781"/>
      <c r="K747" s="781"/>
      <c r="L747" s="781"/>
      <c r="M747" s="781"/>
      <c r="N747" s="781"/>
      <c r="O747" s="781"/>
      <c r="P747" s="781"/>
      <c r="Q747" s="781"/>
      <c r="R747" s="781"/>
      <c r="S747" s="781"/>
      <c r="T747" s="781"/>
      <c r="U747" s="781"/>
      <c r="V747" s="781"/>
      <c r="W747" s="781"/>
      <c r="X747" s="781"/>
      <c r="Y747" s="781"/>
      <c r="Z747" s="781"/>
      <c r="AA747" s="780" t="s">
        <v>292</v>
      </c>
      <c r="AB747" s="781"/>
      <c r="AC747" s="781"/>
      <c r="AD747" s="781"/>
      <c r="AE747" s="781"/>
      <c r="AF747" s="781"/>
      <c r="AG747" s="781"/>
      <c r="AH747" s="782"/>
      <c r="AI747" s="60"/>
      <c r="AJ747" s="144" t="str">
        <f t="shared" si="88"/>
        <v>Riadok bude skrytý.</v>
      </c>
      <c r="AK747" s="145" t="s">
        <v>207</v>
      </c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51">
        <f t="shared" si="93"/>
        <v>1</v>
      </c>
      <c r="BF747" s="51">
        <f t="shared" si="95"/>
        <v>0</v>
      </c>
      <c r="BG747" s="51"/>
      <c r="BH747" s="51">
        <f t="shared" si="89"/>
        <v>1</v>
      </c>
      <c r="BI747" s="89">
        <f>+IF(BE747*BF747=0,0,IF(BH747=0,0,1))</f>
        <v>0</v>
      </c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108"/>
      <c r="BY747" s="108"/>
      <c r="BZ747" s="108"/>
      <c r="CA747" s="113">
        <f>SI!BY747</f>
        <v>194</v>
      </c>
      <c r="CB747" s="113"/>
      <c r="CC747" s="113"/>
      <c r="CD747" s="113"/>
      <c r="CE747" s="113"/>
      <c r="CF747" s="113"/>
      <c r="CG747" s="113"/>
      <c r="CH747" s="140">
        <f>SI!BZ747</f>
        <v>0</v>
      </c>
      <c r="CI747" s="108"/>
      <c r="CJ747" s="108"/>
      <c r="CK747" s="108"/>
      <c r="CL747" s="108"/>
      <c r="CM747" s="108"/>
      <c r="CN747" s="108"/>
      <c r="CO747" s="108"/>
      <c r="CP747" s="108"/>
      <c r="CQ747" s="108"/>
      <c r="CR747" s="108"/>
      <c r="CS747" s="108"/>
      <c r="CT747" s="108"/>
      <c r="CU747" s="108"/>
      <c r="CV747" s="108"/>
      <c r="CW747" s="108"/>
      <c r="CX747" s="108"/>
      <c r="CY747" s="108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</row>
    <row r="748" spans="1:253" s="36" customFormat="1" hidden="1" x14ac:dyDescent="0.25">
      <c r="A748" s="33"/>
      <c r="B748" s="363"/>
      <c r="C748" s="364"/>
      <c r="D748" s="364"/>
      <c r="E748" s="364"/>
      <c r="F748" s="364"/>
      <c r="G748" s="364"/>
      <c r="H748" s="364"/>
      <c r="I748" s="364"/>
      <c r="J748" s="364"/>
      <c r="K748" s="364"/>
      <c r="L748" s="364"/>
      <c r="M748" s="364"/>
      <c r="N748" s="364"/>
      <c r="O748" s="364"/>
      <c r="P748" s="364"/>
      <c r="Q748" s="364"/>
      <c r="R748" s="364"/>
      <c r="S748" s="364"/>
      <c r="T748" s="364"/>
      <c r="U748" s="364"/>
      <c r="V748" s="364"/>
      <c r="W748" s="364"/>
      <c r="X748" s="364"/>
      <c r="Y748" s="364"/>
      <c r="Z748" s="364"/>
      <c r="AA748" s="416"/>
      <c r="AB748" s="417"/>
      <c r="AC748" s="417"/>
      <c r="AD748" s="417"/>
      <c r="AE748" s="417"/>
      <c r="AF748" s="417"/>
      <c r="AG748" s="417"/>
      <c r="AH748" s="418"/>
      <c r="AI748" s="60"/>
      <c r="AJ748" s="144" t="str">
        <f t="shared" si="88"/>
        <v>Riadok bude skrytý.</v>
      </c>
      <c r="AK748" s="145" t="s">
        <v>207</v>
      </c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51">
        <f t="shared" si="93"/>
        <v>1</v>
      </c>
      <c r="BF748" s="51">
        <f t="shared" si="95"/>
        <v>0</v>
      </c>
      <c r="BG748" s="51"/>
      <c r="BH748" s="51">
        <f t="shared" si="89"/>
        <v>1</v>
      </c>
      <c r="BI748" s="89">
        <f>+IF(BE748*BF748=0,0,IF(BH748=0,0,1))</f>
        <v>0</v>
      </c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108"/>
      <c r="BY748" s="108"/>
      <c r="BZ748" s="108"/>
      <c r="CA748" s="113">
        <f>SI!BY748</f>
        <v>1136</v>
      </c>
      <c r="CB748" s="113"/>
      <c r="CC748" s="113"/>
      <c r="CD748" s="113"/>
      <c r="CE748" s="113"/>
      <c r="CF748" s="113"/>
      <c r="CG748" s="113"/>
      <c r="CH748" s="140">
        <f>SI!BZ748</f>
        <v>0</v>
      </c>
      <c r="CI748" s="108"/>
      <c r="CJ748" s="108"/>
      <c r="CK748" s="108"/>
      <c r="CL748" s="108"/>
      <c r="CM748" s="108"/>
      <c r="CN748" s="108"/>
      <c r="CO748" s="108"/>
      <c r="CP748" s="108"/>
      <c r="CQ748" s="108"/>
      <c r="CR748" s="108"/>
      <c r="CS748" s="108"/>
      <c r="CT748" s="108"/>
      <c r="CU748" s="108"/>
      <c r="CV748" s="108"/>
      <c r="CW748" s="108"/>
      <c r="CX748" s="108"/>
      <c r="CY748" s="108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</row>
    <row r="749" spans="1:253" s="36" customFormat="1" hidden="1" x14ac:dyDescent="0.25">
      <c r="A749" s="33"/>
      <c r="B749" s="527"/>
      <c r="C749" s="528"/>
      <c r="D749" s="528"/>
      <c r="E749" s="528"/>
      <c r="F749" s="528"/>
      <c r="G749" s="528"/>
      <c r="H749" s="528"/>
      <c r="I749" s="528"/>
      <c r="J749" s="528"/>
      <c r="K749" s="528"/>
      <c r="L749" s="528"/>
      <c r="M749" s="528"/>
      <c r="N749" s="528"/>
      <c r="O749" s="528"/>
      <c r="P749" s="528"/>
      <c r="Q749" s="528"/>
      <c r="R749" s="528"/>
      <c r="S749" s="528"/>
      <c r="T749" s="528"/>
      <c r="U749" s="528"/>
      <c r="V749" s="528"/>
      <c r="W749" s="528"/>
      <c r="X749" s="528"/>
      <c r="Y749" s="528"/>
      <c r="Z749" s="528"/>
      <c r="AA749" s="416"/>
      <c r="AB749" s="417"/>
      <c r="AC749" s="417"/>
      <c r="AD749" s="417"/>
      <c r="AE749" s="417"/>
      <c r="AF749" s="417"/>
      <c r="AG749" s="417"/>
      <c r="AH749" s="418"/>
      <c r="AI749" s="60"/>
      <c r="AJ749" s="144" t="str">
        <f t="shared" si="88"/>
        <v>Riadok bude skrytý.</v>
      </c>
      <c r="AK749" s="145" t="s">
        <v>207</v>
      </c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51">
        <f t="shared" si="93"/>
        <v>1</v>
      </c>
      <c r="BF749" s="51">
        <f t="shared" si="95"/>
        <v>0</v>
      </c>
      <c r="BG749" s="51">
        <f t="shared" ref="BG749:BG755" si="96">+IF(B749="",0,1)</f>
        <v>0</v>
      </c>
      <c r="BH749" s="51">
        <f t="shared" si="89"/>
        <v>1</v>
      </c>
      <c r="BI749" s="90">
        <f>+IF(BE749*BF749*BG749=0,0,IF(BH749=0,0,1))</f>
        <v>0</v>
      </c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108"/>
      <c r="BY749" s="108"/>
      <c r="BZ749" s="108"/>
      <c r="CA749" s="113">
        <f>SI!BY749</f>
        <v>199</v>
      </c>
      <c r="CB749" s="113"/>
      <c r="CC749" s="113"/>
      <c r="CD749" s="113"/>
      <c r="CE749" s="113"/>
      <c r="CF749" s="113"/>
      <c r="CG749" s="113"/>
      <c r="CH749" s="140">
        <f>SI!BZ749</f>
        <v>0</v>
      </c>
      <c r="CI749" s="108"/>
      <c r="CJ749" s="108"/>
      <c r="CK749" s="108"/>
      <c r="CL749" s="108"/>
      <c r="CM749" s="108"/>
      <c r="CN749" s="108"/>
      <c r="CO749" s="108"/>
      <c r="CP749" s="108"/>
      <c r="CQ749" s="108"/>
      <c r="CR749" s="108"/>
      <c r="CS749" s="108"/>
      <c r="CT749" s="108"/>
      <c r="CU749" s="108"/>
      <c r="CV749" s="108"/>
      <c r="CW749" s="108"/>
      <c r="CX749" s="108"/>
      <c r="CY749" s="108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</row>
    <row r="750" spans="1:253" s="36" customFormat="1" hidden="1" x14ac:dyDescent="0.25">
      <c r="A750" s="33"/>
      <c r="B750" s="527"/>
      <c r="C750" s="528"/>
      <c r="D750" s="528"/>
      <c r="E750" s="528"/>
      <c r="F750" s="528"/>
      <c r="G750" s="528"/>
      <c r="H750" s="528"/>
      <c r="I750" s="528"/>
      <c r="J750" s="528"/>
      <c r="K750" s="528"/>
      <c r="L750" s="528"/>
      <c r="M750" s="528"/>
      <c r="N750" s="528"/>
      <c r="O750" s="528"/>
      <c r="P750" s="528"/>
      <c r="Q750" s="528"/>
      <c r="R750" s="528"/>
      <c r="S750" s="528"/>
      <c r="T750" s="528"/>
      <c r="U750" s="528"/>
      <c r="V750" s="528"/>
      <c r="W750" s="528"/>
      <c r="X750" s="528"/>
      <c r="Y750" s="528"/>
      <c r="Z750" s="528"/>
      <c r="AA750" s="416"/>
      <c r="AB750" s="417"/>
      <c r="AC750" s="417"/>
      <c r="AD750" s="417"/>
      <c r="AE750" s="417"/>
      <c r="AF750" s="417"/>
      <c r="AG750" s="417"/>
      <c r="AH750" s="418"/>
      <c r="AI750" s="60"/>
      <c r="AJ750" s="144" t="str">
        <f t="shared" si="88"/>
        <v>Riadok bude skrytý.</v>
      </c>
      <c r="AK750" s="145" t="s">
        <v>207</v>
      </c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51">
        <f t="shared" si="93"/>
        <v>1</v>
      </c>
      <c r="BF750" s="51">
        <f t="shared" si="95"/>
        <v>0</v>
      </c>
      <c r="BG750" s="51">
        <f t="shared" si="96"/>
        <v>0</v>
      </c>
      <c r="BH750" s="51">
        <f t="shared" si="89"/>
        <v>1</v>
      </c>
      <c r="BI750" s="90">
        <f t="shared" ref="BI750:BI755" si="97">+IF(BE750*BF750*BG750=0,0,IF(BH750=0,0,1))</f>
        <v>0</v>
      </c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108"/>
      <c r="BY750" s="108"/>
      <c r="BZ750" s="108"/>
      <c r="CA750" s="113">
        <f>SI!BY750</f>
        <v>192</v>
      </c>
      <c r="CB750" s="113"/>
      <c r="CC750" s="113"/>
      <c r="CD750" s="113"/>
      <c r="CE750" s="113"/>
      <c r="CF750" s="113"/>
      <c r="CG750" s="113"/>
      <c r="CH750" s="140">
        <f>SI!BZ750</f>
        <v>0</v>
      </c>
      <c r="CI750" s="108"/>
      <c r="CJ750" s="108"/>
      <c r="CK750" s="108"/>
      <c r="CL750" s="108"/>
      <c r="CM750" s="108"/>
      <c r="CN750" s="108"/>
      <c r="CO750" s="108"/>
      <c r="CP750" s="108"/>
      <c r="CQ750" s="108"/>
      <c r="CR750" s="108"/>
      <c r="CS750" s="108"/>
      <c r="CT750" s="108"/>
      <c r="CU750" s="108"/>
      <c r="CV750" s="108"/>
      <c r="CW750" s="108"/>
      <c r="CX750" s="108"/>
      <c r="CY750" s="108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</row>
    <row r="751" spans="1:253" s="36" customFormat="1" hidden="1" x14ac:dyDescent="0.25">
      <c r="A751" s="33"/>
      <c r="B751" s="527"/>
      <c r="C751" s="528"/>
      <c r="D751" s="528"/>
      <c r="E751" s="528"/>
      <c r="F751" s="528"/>
      <c r="G751" s="528"/>
      <c r="H751" s="528"/>
      <c r="I751" s="528"/>
      <c r="J751" s="528"/>
      <c r="K751" s="528"/>
      <c r="L751" s="528"/>
      <c r="M751" s="528"/>
      <c r="N751" s="528"/>
      <c r="O751" s="528"/>
      <c r="P751" s="528"/>
      <c r="Q751" s="528"/>
      <c r="R751" s="528"/>
      <c r="S751" s="528"/>
      <c r="T751" s="528"/>
      <c r="U751" s="528"/>
      <c r="V751" s="528"/>
      <c r="W751" s="528"/>
      <c r="X751" s="528"/>
      <c r="Y751" s="528"/>
      <c r="Z751" s="528"/>
      <c r="AA751" s="416"/>
      <c r="AB751" s="417"/>
      <c r="AC751" s="417"/>
      <c r="AD751" s="417"/>
      <c r="AE751" s="417"/>
      <c r="AF751" s="417"/>
      <c r="AG751" s="417"/>
      <c r="AH751" s="418"/>
      <c r="AI751" s="60"/>
      <c r="AJ751" s="144" t="str">
        <f t="shared" si="88"/>
        <v>Riadok bude skrytý.</v>
      </c>
      <c r="AK751" s="145" t="s">
        <v>207</v>
      </c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51">
        <f t="shared" si="93"/>
        <v>1</v>
      </c>
      <c r="BF751" s="51">
        <f t="shared" si="95"/>
        <v>0</v>
      </c>
      <c r="BG751" s="51">
        <f t="shared" si="96"/>
        <v>0</v>
      </c>
      <c r="BH751" s="51">
        <f t="shared" si="89"/>
        <v>1</v>
      </c>
      <c r="BI751" s="90">
        <f t="shared" si="97"/>
        <v>0</v>
      </c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108"/>
      <c r="BY751" s="108"/>
      <c r="BZ751" s="108"/>
      <c r="CA751" s="113">
        <f>SI!BY751</f>
        <v>191</v>
      </c>
      <c r="CB751" s="113"/>
      <c r="CC751" s="113"/>
      <c r="CD751" s="113"/>
      <c r="CE751" s="113"/>
      <c r="CF751" s="113"/>
      <c r="CG751" s="113"/>
      <c r="CH751" s="140">
        <f>SI!BZ751</f>
        <v>0</v>
      </c>
      <c r="CI751" s="108"/>
      <c r="CJ751" s="108"/>
      <c r="CK751" s="108"/>
      <c r="CL751" s="108"/>
      <c r="CM751" s="108"/>
      <c r="CN751" s="108"/>
      <c r="CO751" s="108"/>
      <c r="CP751" s="108"/>
      <c r="CQ751" s="108"/>
      <c r="CR751" s="108"/>
      <c r="CS751" s="108"/>
      <c r="CT751" s="108"/>
      <c r="CU751" s="108"/>
      <c r="CV751" s="108"/>
      <c r="CW751" s="108"/>
      <c r="CX751" s="108"/>
      <c r="CY751" s="108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</row>
    <row r="752" spans="1:253" s="36" customFormat="1" hidden="1" x14ac:dyDescent="0.25">
      <c r="A752" s="33"/>
      <c r="B752" s="527"/>
      <c r="C752" s="528"/>
      <c r="D752" s="528"/>
      <c r="E752" s="528"/>
      <c r="F752" s="528"/>
      <c r="G752" s="528"/>
      <c r="H752" s="528"/>
      <c r="I752" s="528"/>
      <c r="J752" s="528"/>
      <c r="K752" s="528"/>
      <c r="L752" s="528"/>
      <c r="M752" s="528"/>
      <c r="N752" s="528"/>
      <c r="O752" s="528"/>
      <c r="P752" s="528"/>
      <c r="Q752" s="528"/>
      <c r="R752" s="528"/>
      <c r="S752" s="528"/>
      <c r="T752" s="528"/>
      <c r="U752" s="528"/>
      <c r="V752" s="528"/>
      <c r="W752" s="528"/>
      <c r="X752" s="528"/>
      <c r="Y752" s="528"/>
      <c r="Z752" s="528"/>
      <c r="AA752" s="416"/>
      <c r="AB752" s="417"/>
      <c r="AC752" s="417"/>
      <c r="AD752" s="417"/>
      <c r="AE752" s="417"/>
      <c r="AF752" s="417"/>
      <c r="AG752" s="417"/>
      <c r="AH752" s="418"/>
      <c r="AI752" s="60"/>
      <c r="AJ752" s="144" t="str">
        <f t="shared" si="88"/>
        <v>Riadok bude skrytý.</v>
      </c>
      <c r="AK752" s="145" t="s">
        <v>207</v>
      </c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51">
        <f t="shared" si="93"/>
        <v>1</v>
      </c>
      <c r="BF752" s="51">
        <f t="shared" si="95"/>
        <v>0</v>
      </c>
      <c r="BG752" s="51">
        <f t="shared" si="96"/>
        <v>0</v>
      </c>
      <c r="BH752" s="51">
        <f t="shared" si="89"/>
        <v>1</v>
      </c>
      <c r="BI752" s="90">
        <f t="shared" si="97"/>
        <v>0</v>
      </c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108"/>
      <c r="BY752" s="108"/>
      <c r="BZ752" s="108"/>
      <c r="CA752" s="113">
        <f>SI!BY752</f>
        <v>725</v>
      </c>
      <c r="CB752" s="113"/>
      <c r="CC752" s="113"/>
      <c r="CD752" s="113"/>
      <c r="CE752" s="113"/>
      <c r="CF752" s="113"/>
      <c r="CG752" s="113"/>
      <c r="CH752" s="140">
        <f>SI!BZ752</f>
        <v>0</v>
      </c>
      <c r="CI752" s="108"/>
      <c r="CJ752" s="108"/>
      <c r="CK752" s="108"/>
      <c r="CL752" s="108"/>
      <c r="CM752" s="108"/>
      <c r="CN752" s="108"/>
      <c r="CO752" s="108"/>
      <c r="CP752" s="108"/>
      <c r="CQ752" s="108"/>
      <c r="CR752" s="108"/>
      <c r="CS752" s="108"/>
      <c r="CT752" s="108"/>
      <c r="CU752" s="108"/>
      <c r="CV752" s="108"/>
      <c r="CW752" s="108"/>
      <c r="CX752" s="108"/>
      <c r="CY752" s="108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</row>
    <row r="753" spans="1:253" s="36" customFormat="1" hidden="1" x14ac:dyDescent="0.25">
      <c r="A753" s="33"/>
      <c r="B753" s="527"/>
      <c r="C753" s="528"/>
      <c r="D753" s="528"/>
      <c r="E753" s="528"/>
      <c r="F753" s="528"/>
      <c r="G753" s="528"/>
      <c r="H753" s="528"/>
      <c r="I753" s="528"/>
      <c r="J753" s="528"/>
      <c r="K753" s="528"/>
      <c r="L753" s="528"/>
      <c r="M753" s="528"/>
      <c r="N753" s="528"/>
      <c r="O753" s="528"/>
      <c r="P753" s="528"/>
      <c r="Q753" s="528"/>
      <c r="R753" s="528"/>
      <c r="S753" s="528"/>
      <c r="T753" s="528"/>
      <c r="U753" s="528"/>
      <c r="V753" s="528"/>
      <c r="W753" s="528"/>
      <c r="X753" s="528"/>
      <c r="Y753" s="528"/>
      <c r="Z753" s="528"/>
      <c r="AA753" s="416"/>
      <c r="AB753" s="417"/>
      <c r="AC753" s="417"/>
      <c r="AD753" s="417"/>
      <c r="AE753" s="417"/>
      <c r="AF753" s="417"/>
      <c r="AG753" s="417"/>
      <c r="AH753" s="418"/>
      <c r="AI753" s="60"/>
      <c r="AJ753" s="144" t="str">
        <f t="shared" si="88"/>
        <v>Riadok bude skrytý.</v>
      </c>
      <c r="AK753" s="145" t="s">
        <v>207</v>
      </c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51">
        <f t="shared" si="93"/>
        <v>1</v>
      </c>
      <c r="BF753" s="51">
        <f t="shared" si="95"/>
        <v>0</v>
      </c>
      <c r="BG753" s="51">
        <f t="shared" si="96"/>
        <v>0</v>
      </c>
      <c r="BH753" s="51">
        <f t="shared" si="89"/>
        <v>1</v>
      </c>
      <c r="BI753" s="90">
        <f t="shared" si="97"/>
        <v>0</v>
      </c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108"/>
      <c r="BY753" s="108"/>
      <c r="BZ753" s="108"/>
      <c r="CA753" s="113">
        <f>SI!BY753</f>
        <v>187</v>
      </c>
      <c r="CB753" s="113"/>
      <c r="CC753" s="113"/>
      <c r="CD753" s="113"/>
      <c r="CE753" s="113"/>
      <c r="CF753" s="113"/>
      <c r="CG753" s="113"/>
      <c r="CH753" s="140">
        <f>SI!BZ753</f>
        <v>0</v>
      </c>
      <c r="CI753" s="108"/>
      <c r="CJ753" s="108"/>
      <c r="CK753" s="108"/>
      <c r="CL753" s="108"/>
      <c r="CM753" s="108"/>
      <c r="CN753" s="108"/>
      <c r="CO753" s="108"/>
      <c r="CP753" s="108"/>
      <c r="CQ753" s="108"/>
      <c r="CR753" s="108"/>
      <c r="CS753" s="108"/>
      <c r="CT753" s="108"/>
      <c r="CU753" s="108"/>
      <c r="CV753" s="108"/>
      <c r="CW753" s="108"/>
      <c r="CX753" s="108"/>
      <c r="CY753" s="108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</row>
    <row r="754" spans="1:253" s="36" customFormat="1" hidden="1" x14ac:dyDescent="0.25">
      <c r="A754" s="33"/>
      <c r="B754" s="527"/>
      <c r="C754" s="528"/>
      <c r="D754" s="528"/>
      <c r="E754" s="528"/>
      <c r="F754" s="528"/>
      <c r="G754" s="528"/>
      <c r="H754" s="528"/>
      <c r="I754" s="528"/>
      <c r="J754" s="528"/>
      <c r="K754" s="528"/>
      <c r="L754" s="528"/>
      <c r="M754" s="528"/>
      <c r="N754" s="528"/>
      <c r="O754" s="528"/>
      <c r="P754" s="528"/>
      <c r="Q754" s="528"/>
      <c r="R754" s="528"/>
      <c r="S754" s="528"/>
      <c r="T754" s="528"/>
      <c r="U754" s="528"/>
      <c r="V754" s="528"/>
      <c r="W754" s="528"/>
      <c r="X754" s="528"/>
      <c r="Y754" s="528"/>
      <c r="Z754" s="528"/>
      <c r="AA754" s="416"/>
      <c r="AB754" s="417"/>
      <c r="AC754" s="417"/>
      <c r="AD754" s="417"/>
      <c r="AE754" s="417"/>
      <c r="AF754" s="417"/>
      <c r="AG754" s="417"/>
      <c r="AH754" s="418"/>
      <c r="AI754" s="60"/>
      <c r="AJ754" s="144" t="str">
        <f t="shared" si="88"/>
        <v>Riadok bude skrytý.</v>
      </c>
      <c r="AK754" s="145" t="s">
        <v>207</v>
      </c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51">
        <f t="shared" si="93"/>
        <v>1</v>
      </c>
      <c r="BF754" s="51">
        <f t="shared" si="95"/>
        <v>0</v>
      </c>
      <c r="BG754" s="51">
        <f t="shared" si="96"/>
        <v>0</v>
      </c>
      <c r="BH754" s="51">
        <f t="shared" si="89"/>
        <v>1</v>
      </c>
      <c r="BI754" s="90">
        <f t="shared" si="97"/>
        <v>0</v>
      </c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108"/>
      <c r="BY754" s="108"/>
      <c r="BZ754" s="108"/>
      <c r="CA754" s="113">
        <f>SI!BY754</f>
        <v>477</v>
      </c>
      <c r="CB754" s="113"/>
      <c r="CC754" s="113"/>
      <c r="CD754" s="113"/>
      <c r="CE754" s="113"/>
      <c r="CF754" s="113"/>
      <c r="CG754" s="113"/>
      <c r="CH754" s="140">
        <f>SI!BZ754</f>
        <v>0</v>
      </c>
      <c r="CI754" s="108"/>
      <c r="CJ754" s="108"/>
      <c r="CK754" s="108"/>
      <c r="CL754" s="108"/>
      <c r="CM754" s="108"/>
      <c r="CN754" s="108"/>
      <c r="CO754" s="108"/>
      <c r="CP754" s="108"/>
      <c r="CQ754" s="108"/>
      <c r="CR754" s="108"/>
      <c r="CS754" s="108"/>
      <c r="CT754" s="108"/>
      <c r="CU754" s="108"/>
      <c r="CV754" s="108"/>
      <c r="CW754" s="108"/>
      <c r="CX754" s="108"/>
      <c r="CY754" s="108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</row>
    <row r="755" spans="1:253" s="36" customFormat="1" hidden="1" x14ac:dyDescent="0.25">
      <c r="A755" s="33"/>
      <c r="B755" s="527"/>
      <c r="C755" s="528"/>
      <c r="D755" s="528"/>
      <c r="E755" s="528"/>
      <c r="F755" s="528"/>
      <c r="G755" s="528"/>
      <c r="H755" s="528"/>
      <c r="I755" s="528"/>
      <c r="J755" s="528"/>
      <c r="K755" s="528"/>
      <c r="L755" s="528"/>
      <c r="M755" s="528"/>
      <c r="N755" s="528"/>
      <c r="O755" s="528"/>
      <c r="P755" s="528"/>
      <c r="Q755" s="528"/>
      <c r="R755" s="528"/>
      <c r="S755" s="528"/>
      <c r="T755" s="528"/>
      <c r="U755" s="528"/>
      <c r="V755" s="528"/>
      <c r="W755" s="528"/>
      <c r="X755" s="528"/>
      <c r="Y755" s="528"/>
      <c r="Z755" s="528"/>
      <c r="AA755" s="416"/>
      <c r="AB755" s="417"/>
      <c r="AC755" s="417"/>
      <c r="AD755" s="417"/>
      <c r="AE755" s="417"/>
      <c r="AF755" s="417"/>
      <c r="AG755" s="417"/>
      <c r="AH755" s="418"/>
      <c r="AI755" s="60"/>
      <c r="AJ755" s="144" t="str">
        <f t="shared" ref="AJ755:AJ818" si="98">+IF(BI755=0,"Riadok bude skrytý.","Riadok bude vidieť.")</f>
        <v>Riadok bude skrytý.</v>
      </c>
      <c r="AK755" s="145" t="s">
        <v>207</v>
      </c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51">
        <f t="shared" si="93"/>
        <v>1</v>
      </c>
      <c r="BF755" s="51">
        <f t="shared" si="95"/>
        <v>0</v>
      </c>
      <c r="BG755" s="51">
        <f t="shared" si="96"/>
        <v>0</v>
      </c>
      <c r="BH755" s="51">
        <f t="shared" ref="BH755:BH818" si="99">IF(AK755="",1,IF(AK755="Chcem skryť riadok.",0,1))</f>
        <v>1</v>
      </c>
      <c r="BI755" s="90">
        <f t="shared" si="97"/>
        <v>0</v>
      </c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108"/>
      <c r="BY755" s="108"/>
      <c r="BZ755" s="108"/>
      <c r="CA755" s="113">
        <f>SI!BY755</f>
        <v>172</v>
      </c>
      <c r="CB755" s="113"/>
      <c r="CC755" s="113"/>
      <c r="CD755" s="113"/>
      <c r="CE755" s="113"/>
      <c r="CF755" s="113"/>
      <c r="CG755" s="113"/>
      <c r="CH755" s="140">
        <f>SI!BZ755</f>
        <v>0</v>
      </c>
      <c r="CI755" s="108"/>
      <c r="CJ755" s="108"/>
      <c r="CK755" s="108"/>
      <c r="CL755" s="108"/>
      <c r="CM755" s="108"/>
      <c r="CN755" s="108"/>
      <c r="CO755" s="108"/>
      <c r="CP755" s="108"/>
      <c r="CQ755" s="108"/>
      <c r="CR755" s="108"/>
      <c r="CS755" s="108"/>
      <c r="CT755" s="108"/>
      <c r="CU755" s="108"/>
      <c r="CV755" s="108"/>
      <c r="CW755" s="108"/>
      <c r="CX755" s="108"/>
      <c r="CY755" s="108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</row>
    <row r="756" spans="1:253" s="36" customFormat="1" hidden="1" x14ac:dyDescent="0.25">
      <c r="A756" s="33"/>
      <c r="B756" s="419"/>
      <c r="C756" s="420"/>
      <c r="D756" s="420"/>
      <c r="E756" s="420"/>
      <c r="F756" s="420"/>
      <c r="G756" s="420"/>
      <c r="H756" s="420"/>
      <c r="I756" s="420"/>
      <c r="J756" s="420"/>
      <c r="K756" s="420"/>
      <c r="L756" s="420"/>
      <c r="M756" s="420"/>
      <c r="N756" s="420"/>
      <c r="O756" s="420"/>
      <c r="P756" s="420"/>
      <c r="Q756" s="420"/>
      <c r="R756" s="420"/>
      <c r="S756" s="420"/>
      <c r="T756" s="420"/>
      <c r="U756" s="420"/>
      <c r="V756" s="420"/>
      <c r="W756" s="420"/>
      <c r="X756" s="420"/>
      <c r="Y756" s="420"/>
      <c r="Z756" s="888"/>
      <c r="AA756" s="899"/>
      <c r="AB756" s="900"/>
      <c r="AC756" s="900"/>
      <c r="AD756" s="900"/>
      <c r="AE756" s="900"/>
      <c r="AF756" s="900"/>
      <c r="AG756" s="900"/>
      <c r="AH756" s="901"/>
      <c r="AI756" s="60"/>
      <c r="AJ756" s="144" t="str">
        <f t="shared" si="98"/>
        <v>Riadok bude skrytý.</v>
      </c>
      <c r="AK756" s="145" t="s">
        <v>207</v>
      </c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51">
        <f t="shared" si="93"/>
        <v>1</v>
      </c>
      <c r="BF756" s="51">
        <f t="shared" si="95"/>
        <v>0</v>
      </c>
      <c r="BG756" s="51"/>
      <c r="BH756" s="51">
        <f t="shared" si="99"/>
        <v>1</v>
      </c>
      <c r="BI756" s="89">
        <f>+IF(BE756*BF756=0,0,IF(BH756=0,0,1))</f>
        <v>0</v>
      </c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108"/>
      <c r="BY756" s="108"/>
      <c r="BZ756" s="108"/>
      <c r="CA756" s="113">
        <f>SI!BY756</f>
        <v>457</v>
      </c>
      <c r="CB756" s="113"/>
      <c r="CC756" s="113"/>
      <c r="CD756" s="113"/>
      <c r="CE756" s="113"/>
      <c r="CF756" s="113"/>
      <c r="CG756" s="113"/>
      <c r="CH756" s="140">
        <f>SI!BZ756</f>
        <v>0</v>
      </c>
      <c r="CI756" s="108"/>
      <c r="CJ756" s="108"/>
      <c r="CK756" s="108"/>
      <c r="CL756" s="108"/>
      <c r="CM756" s="108"/>
      <c r="CN756" s="108"/>
      <c r="CO756" s="108"/>
      <c r="CP756" s="108"/>
      <c r="CQ756" s="108"/>
      <c r="CR756" s="108"/>
      <c r="CS756" s="108"/>
      <c r="CT756" s="108"/>
      <c r="CU756" s="108"/>
      <c r="CV756" s="108"/>
      <c r="CW756" s="108"/>
      <c r="CX756" s="108"/>
      <c r="CY756" s="108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</row>
    <row r="757" spans="1:253" s="36" customFormat="1" hidden="1" x14ac:dyDescent="0.25">
      <c r="A757" s="3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60"/>
      <c r="AJ757" s="144" t="str">
        <f t="shared" si="98"/>
        <v>Riadok bude skrytý.</v>
      </c>
      <c r="AK757" s="145" t="s">
        <v>207</v>
      </c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51">
        <f t="shared" si="93"/>
        <v>1</v>
      </c>
      <c r="BF757" s="51">
        <f t="shared" si="95"/>
        <v>0</v>
      </c>
      <c r="BG757" s="51"/>
      <c r="BH757" s="51">
        <f>IF(AK757="",1,IF(AK757="Chcem skryť riadok.",0,1))</f>
        <v>1</v>
      </c>
      <c r="BI757" s="89">
        <f>+IF(BE757*BF757=0,0,IF(BH757=0,0,1))</f>
        <v>0</v>
      </c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108"/>
      <c r="BY757" s="108"/>
      <c r="BZ757" s="108"/>
      <c r="CA757" s="113">
        <f>SI!BY757</f>
        <v>113</v>
      </c>
      <c r="CB757" s="113"/>
      <c r="CC757" s="113"/>
      <c r="CD757" s="113"/>
      <c r="CE757" s="113"/>
      <c r="CF757" s="113"/>
      <c r="CG757" s="113"/>
      <c r="CH757" s="140">
        <f>SI!BZ757</f>
        <v>0</v>
      </c>
      <c r="CI757" s="108"/>
      <c r="CJ757" s="108"/>
      <c r="CK757" s="108"/>
      <c r="CL757" s="108"/>
      <c r="CM757" s="108"/>
      <c r="CN757" s="108"/>
      <c r="CO757" s="108"/>
      <c r="CP757" s="108"/>
      <c r="CQ757" s="108"/>
      <c r="CR757" s="108"/>
      <c r="CS757" s="108"/>
      <c r="CT757" s="108"/>
      <c r="CU757" s="108"/>
      <c r="CV757" s="108"/>
      <c r="CW757" s="108"/>
      <c r="CX757" s="108"/>
      <c r="CY757" s="108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</row>
    <row r="758" spans="1:253" s="36" customFormat="1" x14ac:dyDescent="0.25">
      <c r="A758" s="33"/>
      <c r="B758" s="23" t="s">
        <v>294</v>
      </c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62" t="s">
        <v>168</v>
      </c>
      <c r="AJ758" s="144" t="str">
        <f t="shared" si="98"/>
        <v>Riadok bude vidieť.</v>
      </c>
      <c r="AK758" s="145" t="s">
        <v>207</v>
      </c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51">
        <f t="shared" si="93"/>
        <v>1</v>
      </c>
      <c r="BF758" s="51"/>
      <c r="BG758" s="51"/>
      <c r="BH758" s="51">
        <f t="shared" si="99"/>
        <v>1</v>
      </c>
      <c r="BI758" s="51">
        <f>+IF(BE758+BF758+BG758=0,0,IF(BH758=0,0,1))</f>
        <v>1</v>
      </c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108"/>
      <c r="BY758" s="108"/>
      <c r="BZ758" s="108"/>
      <c r="CA758" s="113">
        <f>SI!BY758</f>
        <v>958</v>
      </c>
      <c r="CB758" s="113"/>
      <c r="CC758" s="113"/>
      <c r="CD758" s="113"/>
      <c r="CE758" s="113"/>
      <c r="CF758" s="113"/>
      <c r="CG758" s="113"/>
      <c r="CH758" s="140">
        <f>SI!BZ758</f>
        <v>0</v>
      </c>
      <c r="CI758" s="108"/>
      <c r="CJ758" s="108"/>
      <c r="CK758" s="108"/>
      <c r="CL758" s="108"/>
      <c r="CM758" s="108"/>
      <c r="CN758" s="108"/>
      <c r="CO758" s="108"/>
      <c r="CP758" s="108"/>
      <c r="CQ758" s="108"/>
      <c r="CR758" s="108"/>
      <c r="CS758" s="108"/>
      <c r="CT758" s="108"/>
      <c r="CU758" s="108"/>
      <c r="CV758" s="108"/>
      <c r="CW758" s="108"/>
      <c r="CX758" s="108"/>
      <c r="CY758" s="108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</row>
    <row r="759" spans="1:253" s="36" customFormat="1" x14ac:dyDescent="0.25">
      <c r="A759" s="3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60"/>
      <c r="AJ759" s="144" t="str">
        <f t="shared" si="98"/>
        <v>Riadok bude vidieť.</v>
      </c>
      <c r="AK759" s="145" t="s">
        <v>207</v>
      </c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51">
        <f t="shared" si="93"/>
        <v>1</v>
      </c>
      <c r="BF759" s="51"/>
      <c r="BG759" s="51"/>
      <c r="BH759" s="51">
        <f t="shared" si="99"/>
        <v>1</v>
      </c>
      <c r="BI759" s="51">
        <f>+IF(BE759+BF759+BG759=0,0,IF(BH759=0,0,1))</f>
        <v>1</v>
      </c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108"/>
      <c r="BY759" s="108"/>
      <c r="BZ759" s="108"/>
      <c r="CA759" s="113">
        <f>SI!BY759</f>
        <v>152</v>
      </c>
      <c r="CB759" s="113"/>
      <c r="CC759" s="113"/>
      <c r="CD759" s="113"/>
      <c r="CE759" s="113"/>
      <c r="CF759" s="113"/>
      <c r="CG759" s="113"/>
      <c r="CH759" s="140">
        <f>SI!BZ759</f>
        <v>0</v>
      </c>
      <c r="CI759" s="108"/>
      <c r="CJ759" s="108"/>
      <c r="CK759" s="108"/>
      <c r="CL759" s="108"/>
      <c r="CM759" s="108"/>
      <c r="CN759" s="108"/>
      <c r="CO759" s="108"/>
      <c r="CP759" s="108"/>
      <c r="CQ759" s="108"/>
      <c r="CR759" s="108"/>
      <c r="CS759" s="108"/>
      <c r="CT759" s="108"/>
      <c r="CU759" s="108"/>
      <c r="CV759" s="108"/>
      <c r="CW759" s="108"/>
      <c r="CX759" s="108"/>
      <c r="CY759" s="108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</row>
    <row r="760" spans="1:253" s="36" customFormat="1" x14ac:dyDescent="0.25">
      <c r="A760" s="33"/>
      <c r="B760" s="2" t="s">
        <v>282</v>
      </c>
      <c r="E760" s="2"/>
      <c r="H760" s="181" t="s">
        <v>565</v>
      </c>
      <c r="I760" s="181"/>
      <c r="J760" s="2" t="str">
        <f>+IF($G$27&lt;&gt;"",IF(INT(SQRT((CODE(MID($G$27,1,1)))))*(IF(SI!EE1046="",1,SI!EE1046))+LEN(SI!J13)=CA760,"v evidencii dlhodobý nehmotný majetok, ku ktorému tvorila opravné položky.","NEPOVOLENÉ POUŽITIE!"),"NEPOVOLENÉ POUŽITIE!")</f>
        <v>v evidencii dlhodobý nehmotný majetok, ku ktorému tvorila opravné položky.</v>
      </c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62"/>
      <c r="AJ760" s="144" t="str">
        <f t="shared" si="98"/>
        <v>Riadok bude vidieť.</v>
      </c>
      <c r="AK760" s="145" t="s">
        <v>207</v>
      </c>
      <c r="AL760" s="2"/>
      <c r="AM760" s="2"/>
      <c r="AN760" s="21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51">
        <f>+IF($H$569="neeviduje",0,1)</f>
        <v>1</v>
      </c>
      <c r="BF760" s="51">
        <f>+IF($H$760="nemá",1,1)</f>
        <v>1</v>
      </c>
      <c r="BG760" s="81"/>
      <c r="BH760" s="51">
        <f t="shared" si="99"/>
        <v>1</v>
      </c>
      <c r="BI760" s="89">
        <f>+IF(BE760*BF760=0,0,IF(BH760=0,0,1))</f>
        <v>1</v>
      </c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108"/>
      <c r="BY760" s="108"/>
      <c r="BZ760" s="108"/>
      <c r="CA760" s="113">
        <f>SI!BY760</f>
        <v>11</v>
      </c>
      <c r="CB760" s="113"/>
      <c r="CC760" s="113"/>
      <c r="CD760" s="113"/>
      <c r="CE760" s="113"/>
      <c r="CF760" s="113"/>
      <c r="CG760" s="113"/>
      <c r="CH760" s="140">
        <f>SI!BZ760</f>
        <v>0</v>
      </c>
      <c r="CI760" s="108"/>
      <c r="CJ760" s="108"/>
      <c r="CK760" s="108"/>
      <c r="CL760" s="108"/>
      <c r="CM760" s="108"/>
      <c r="CN760" s="108"/>
      <c r="CO760" s="108"/>
      <c r="CP760" s="108"/>
      <c r="CQ760" s="108"/>
      <c r="CR760" s="108"/>
      <c r="CS760" s="108"/>
      <c r="CT760" s="108"/>
      <c r="CU760" s="108"/>
      <c r="CV760" s="108"/>
      <c r="CW760" s="108"/>
      <c r="CX760" s="108"/>
      <c r="CY760" s="108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</row>
    <row r="761" spans="1:253" s="36" customFormat="1" x14ac:dyDescent="0.25">
      <c r="A761" s="33"/>
      <c r="B761" s="2" t="str">
        <f>+IF(H760="má","Údaje o opravných položkách k dlhodobému nehmotnému majetku sú uvedené v tabuľke:","")</f>
        <v/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60"/>
      <c r="AJ761" s="144" t="str">
        <f t="shared" si="98"/>
        <v>Riadok bude vidieť.</v>
      </c>
      <c r="AK761" s="145" t="s">
        <v>207</v>
      </c>
      <c r="AL761" s="2"/>
      <c r="AM761" s="2"/>
      <c r="AN761" s="21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51">
        <f t="shared" ref="BE761:BE774" si="100">+IF($H$569="neeviduje",0,1)</f>
        <v>1</v>
      </c>
      <c r="BF761" s="51">
        <f>+IF($H$760="nemá",1,1)</f>
        <v>1</v>
      </c>
      <c r="BG761" s="81"/>
      <c r="BH761" s="51">
        <f t="shared" si="99"/>
        <v>1</v>
      </c>
      <c r="BI761" s="89">
        <f>+IF(BE761*BF761=0,0,IF(BH761=0,0,1))</f>
        <v>1</v>
      </c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108"/>
      <c r="BY761" s="108"/>
      <c r="BZ761" s="108"/>
      <c r="CA761" s="113">
        <f>SI!BY761</f>
        <v>153</v>
      </c>
      <c r="CB761" s="113"/>
      <c r="CC761" s="113"/>
      <c r="CD761" s="113"/>
      <c r="CE761" s="113"/>
      <c r="CF761" s="113"/>
      <c r="CG761" s="113"/>
      <c r="CH761" s="140">
        <f>SI!BZ761</f>
        <v>0</v>
      </c>
      <c r="CI761" s="108"/>
      <c r="CJ761" s="108"/>
      <c r="CK761" s="108"/>
      <c r="CL761" s="108"/>
      <c r="CM761" s="108"/>
      <c r="CN761" s="108"/>
      <c r="CO761" s="108"/>
      <c r="CP761" s="108"/>
      <c r="CQ761" s="108"/>
      <c r="CR761" s="108"/>
      <c r="CS761" s="108"/>
      <c r="CT761" s="108"/>
      <c r="CU761" s="108"/>
      <c r="CV761" s="108"/>
      <c r="CW761" s="108"/>
      <c r="CX761" s="108"/>
      <c r="CY761" s="108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</row>
    <row r="762" spans="1:253" s="36" customFormat="1" x14ac:dyDescent="0.25">
      <c r="A762" s="3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60"/>
      <c r="AJ762" s="144" t="str">
        <f t="shared" si="98"/>
        <v>Riadok bude skrytý.</v>
      </c>
      <c r="AK762" s="145" t="s">
        <v>207</v>
      </c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51">
        <f t="shared" si="100"/>
        <v>1</v>
      </c>
      <c r="BF762" s="51">
        <f t="shared" ref="BF762:BF774" si="101">+IF($H$760="nemá",0,1)</f>
        <v>0</v>
      </c>
      <c r="BG762" s="51"/>
      <c r="BH762" s="51">
        <f t="shared" si="99"/>
        <v>1</v>
      </c>
      <c r="BI762" s="89">
        <f>+IF(BE762*BF762=0,0,IF(BH762=0,0,1))</f>
        <v>0</v>
      </c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108"/>
      <c r="BY762" s="108"/>
      <c r="BZ762" s="108"/>
      <c r="CA762" s="113">
        <f>SI!BY762</f>
        <v>246</v>
      </c>
      <c r="CB762" s="113"/>
      <c r="CC762" s="113"/>
      <c r="CD762" s="113"/>
      <c r="CE762" s="113"/>
      <c r="CF762" s="113"/>
      <c r="CG762" s="113"/>
      <c r="CH762" s="140">
        <f>SI!BZ762</f>
        <v>0</v>
      </c>
      <c r="CI762" s="108"/>
      <c r="CJ762" s="108"/>
      <c r="CK762" s="108"/>
      <c r="CL762" s="108"/>
      <c r="CM762" s="108"/>
      <c r="CN762" s="108"/>
      <c r="CO762" s="108"/>
      <c r="CP762" s="108"/>
      <c r="CQ762" s="108"/>
      <c r="CR762" s="108"/>
      <c r="CS762" s="108"/>
      <c r="CT762" s="108"/>
      <c r="CU762" s="108"/>
      <c r="CV762" s="108"/>
      <c r="CW762" s="108"/>
      <c r="CX762" s="108"/>
      <c r="CY762" s="108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</row>
    <row r="763" spans="1:253" s="36" customFormat="1" x14ac:dyDescent="0.25">
      <c r="A763" s="33"/>
      <c r="B763" s="552" t="s">
        <v>295</v>
      </c>
      <c r="C763" s="553"/>
      <c r="D763" s="553"/>
      <c r="E763" s="553"/>
      <c r="F763" s="553"/>
      <c r="G763" s="553"/>
      <c r="H763" s="553"/>
      <c r="I763" s="553"/>
      <c r="J763" s="553"/>
      <c r="K763" s="553"/>
      <c r="L763" s="553"/>
      <c r="M763" s="553"/>
      <c r="N763" s="553"/>
      <c r="O763" s="553"/>
      <c r="P763" s="554"/>
      <c r="Q763" s="896" t="s">
        <v>61</v>
      </c>
      <c r="R763" s="897"/>
      <c r="S763" s="897"/>
      <c r="T763" s="897"/>
      <c r="U763" s="897"/>
      <c r="V763" s="898"/>
      <c r="W763" s="780" t="s">
        <v>60</v>
      </c>
      <c r="X763" s="781"/>
      <c r="Y763" s="781"/>
      <c r="Z763" s="781"/>
      <c r="AA763" s="781"/>
      <c r="AB763" s="782"/>
      <c r="AC763" s="780" t="s">
        <v>62</v>
      </c>
      <c r="AD763" s="781"/>
      <c r="AE763" s="781"/>
      <c r="AF763" s="781"/>
      <c r="AG763" s="781"/>
      <c r="AH763" s="782"/>
      <c r="AI763" s="62" t="s">
        <v>168</v>
      </c>
      <c r="AJ763" s="144" t="str">
        <f t="shared" si="98"/>
        <v>Riadok bude skrytý.</v>
      </c>
      <c r="AK763" s="145" t="s">
        <v>207</v>
      </c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51">
        <f t="shared" si="100"/>
        <v>1</v>
      </c>
      <c r="BF763" s="51">
        <f t="shared" si="101"/>
        <v>0</v>
      </c>
      <c r="BG763" s="51"/>
      <c r="BH763" s="51">
        <f t="shared" si="99"/>
        <v>1</v>
      </c>
      <c r="BI763" s="89">
        <f>+IF(BE763*BF763=0,0,IF(BH763=0,0,1))</f>
        <v>0</v>
      </c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108"/>
      <c r="BY763" s="108"/>
      <c r="BZ763" s="108"/>
      <c r="CA763" s="113">
        <f>SI!BY763</f>
        <v>108</v>
      </c>
      <c r="CB763" s="113"/>
      <c r="CC763" s="113"/>
      <c r="CD763" s="113"/>
      <c r="CE763" s="113"/>
      <c r="CF763" s="113"/>
      <c r="CG763" s="113"/>
      <c r="CH763" s="140">
        <f>SI!BZ763</f>
        <v>0</v>
      </c>
      <c r="CI763" s="108"/>
      <c r="CJ763" s="108"/>
      <c r="CK763" s="108"/>
      <c r="CL763" s="108"/>
      <c r="CM763" s="108"/>
      <c r="CN763" s="108"/>
      <c r="CO763" s="108"/>
      <c r="CP763" s="108"/>
      <c r="CQ763" s="108"/>
      <c r="CR763" s="108"/>
      <c r="CS763" s="108"/>
      <c r="CT763" s="108"/>
      <c r="CU763" s="108"/>
      <c r="CV763" s="108"/>
      <c r="CW763" s="108"/>
      <c r="CX763" s="108"/>
      <c r="CY763" s="108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</row>
    <row r="764" spans="1:253" s="36" customFormat="1" hidden="1" x14ac:dyDescent="0.25">
      <c r="A764" s="33"/>
      <c r="B764" s="803"/>
      <c r="C764" s="804"/>
      <c r="D764" s="804"/>
      <c r="E764" s="804"/>
      <c r="F764" s="804"/>
      <c r="G764" s="804"/>
      <c r="H764" s="804"/>
      <c r="I764" s="804"/>
      <c r="J764" s="804"/>
      <c r="K764" s="804"/>
      <c r="L764" s="804"/>
      <c r="M764" s="804"/>
      <c r="N764" s="804"/>
      <c r="O764" s="804"/>
      <c r="P764" s="805"/>
      <c r="Q764" s="691"/>
      <c r="R764" s="692"/>
      <c r="S764" s="692"/>
      <c r="T764" s="692"/>
      <c r="U764" s="692"/>
      <c r="V764" s="693"/>
      <c r="W764" s="691"/>
      <c r="X764" s="692"/>
      <c r="Y764" s="692"/>
      <c r="Z764" s="692"/>
      <c r="AA764" s="692"/>
      <c r="AB764" s="693"/>
      <c r="AC764" s="795">
        <f t="shared" ref="AC764:AC773" si="102">+Q764-W764</f>
        <v>0</v>
      </c>
      <c r="AD764" s="796"/>
      <c r="AE764" s="796"/>
      <c r="AF764" s="796"/>
      <c r="AG764" s="796"/>
      <c r="AH764" s="797"/>
      <c r="AI764" s="60"/>
      <c r="AJ764" s="144" t="str">
        <f t="shared" si="98"/>
        <v>Riadok bude skrytý.</v>
      </c>
      <c r="AK764" s="145" t="s">
        <v>207</v>
      </c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51">
        <f t="shared" si="100"/>
        <v>1</v>
      </c>
      <c r="BF764" s="51">
        <f t="shared" si="101"/>
        <v>0</v>
      </c>
      <c r="BG764" s="51">
        <f t="shared" ref="BG764:BG773" si="103">+IF(B764="",0,1)</f>
        <v>0</v>
      </c>
      <c r="BH764" s="51">
        <f t="shared" si="99"/>
        <v>1</v>
      </c>
      <c r="BI764" s="90">
        <f t="shared" ref="BI764:BI772" si="104">+IF(BE764*BF764*BG764=0,0,IF(BH764=0,0,1))</f>
        <v>0</v>
      </c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108"/>
      <c r="BY764" s="108"/>
      <c r="BZ764" s="108"/>
      <c r="CA764" s="113">
        <f>SI!BY764</f>
        <v>177</v>
      </c>
      <c r="CB764" s="113"/>
      <c r="CC764" s="113"/>
      <c r="CD764" s="113"/>
      <c r="CE764" s="113"/>
      <c r="CF764" s="113"/>
      <c r="CG764" s="113"/>
      <c r="CH764" s="140">
        <f>SI!BZ764</f>
        <v>0</v>
      </c>
      <c r="CI764" s="108"/>
      <c r="CJ764" s="108"/>
      <c r="CK764" s="108"/>
      <c r="CL764" s="108"/>
      <c r="CM764" s="108"/>
      <c r="CN764" s="108"/>
      <c r="CO764" s="108"/>
      <c r="CP764" s="108"/>
      <c r="CQ764" s="108"/>
      <c r="CR764" s="108"/>
      <c r="CS764" s="108"/>
      <c r="CT764" s="108"/>
      <c r="CU764" s="108"/>
      <c r="CV764" s="108"/>
      <c r="CW764" s="108"/>
      <c r="CX764" s="108"/>
      <c r="CY764" s="108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</row>
    <row r="765" spans="1:253" s="36" customFormat="1" hidden="1" x14ac:dyDescent="0.25">
      <c r="A765" s="33"/>
      <c r="B765" s="527"/>
      <c r="C765" s="528"/>
      <c r="D765" s="528"/>
      <c r="E765" s="528"/>
      <c r="F765" s="528"/>
      <c r="G765" s="528"/>
      <c r="H765" s="528"/>
      <c r="I765" s="528"/>
      <c r="J765" s="528"/>
      <c r="K765" s="528"/>
      <c r="L765" s="528"/>
      <c r="M765" s="528"/>
      <c r="N765" s="528"/>
      <c r="O765" s="528"/>
      <c r="P765" s="529"/>
      <c r="Q765" s="223"/>
      <c r="R765" s="224"/>
      <c r="S765" s="224"/>
      <c r="T765" s="224"/>
      <c r="U765" s="224"/>
      <c r="V765" s="225"/>
      <c r="W765" s="223"/>
      <c r="X765" s="224"/>
      <c r="Y765" s="224"/>
      <c r="Z765" s="224"/>
      <c r="AA765" s="224"/>
      <c r="AB765" s="225"/>
      <c r="AC765" s="724">
        <f t="shared" si="102"/>
        <v>0</v>
      </c>
      <c r="AD765" s="725"/>
      <c r="AE765" s="725"/>
      <c r="AF765" s="725"/>
      <c r="AG765" s="725"/>
      <c r="AH765" s="726"/>
      <c r="AI765" s="60"/>
      <c r="AJ765" s="144" t="str">
        <f t="shared" si="98"/>
        <v>Riadok bude skrytý.</v>
      </c>
      <c r="AK765" s="145" t="s">
        <v>207</v>
      </c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51">
        <f t="shared" si="100"/>
        <v>1</v>
      </c>
      <c r="BF765" s="51">
        <f t="shared" si="101"/>
        <v>0</v>
      </c>
      <c r="BG765" s="51">
        <f t="shared" si="103"/>
        <v>0</v>
      </c>
      <c r="BH765" s="51">
        <f t="shared" si="99"/>
        <v>1</v>
      </c>
      <c r="BI765" s="90">
        <f t="shared" si="104"/>
        <v>0</v>
      </c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108"/>
      <c r="BY765" s="108"/>
      <c r="BZ765" s="108"/>
      <c r="CA765" s="113">
        <f>SI!BY765</f>
        <v>3</v>
      </c>
      <c r="CB765" s="113"/>
      <c r="CC765" s="113"/>
      <c r="CD765" s="113"/>
      <c r="CE765" s="113"/>
      <c r="CF765" s="113"/>
      <c r="CG765" s="113"/>
      <c r="CH765" s="140">
        <f>SI!BZ765</f>
        <v>0</v>
      </c>
      <c r="CI765" s="108"/>
      <c r="CJ765" s="108"/>
      <c r="CK765" s="108"/>
      <c r="CL765" s="108"/>
      <c r="CM765" s="108"/>
      <c r="CN765" s="108"/>
      <c r="CO765" s="108"/>
      <c r="CP765" s="108"/>
      <c r="CQ765" s="108"/>
      <c r="CR765" s="108"/>
      <c r="CS765" s="108"/>
      <c r="CT765" s="108"/>
      <c r="CU765" s="108"/>
      <c r="CV765" s="108"/>
      <c r="CW765" s="108"/>
      <c r="CX765" s="108"/>
      <c r="CY765" s="108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</row>
    <row r="766" spans="1:253" s="36" customFormat="1" hidden="1" x14ac:dyDescent="0.25">
      <c r="A766" s="33"/>
      <c r="B766" s="527"/>
      <c r="C766" s="528"/>
      <c r="D766" s="528"/>
      <c r="E766" s="528"/>
      <c r="F766" s="528"/>
      <c r="G766" s="528"/>
      <c r="H766" s="528"/>
      <c r="I766" s="528"/>
      <c r="J766" s="528"/>
      <c r="K766" s="528"/>
      <c r="L766" s="528"/>
      <c r="M766" s="528"/>
      <c r="N766" s="528"/>
      <c r="O766" s="528"/>
      <c r="P766" s="529"/>
      <c r="Q766" s="223"/>
      <c r="R766" s="224"/>
      <c r="S766" s="224"/>
      <c r="T766" s="224"/>
      <c r="U766" s="224"/>
      <c r="V766" s="225"/>
      <c r="W766" s="223"/>
      <c r="X766" s="224"/>
      <c r="Y766" s="224"/>
      <c r="Z766" s="224"/>
      <c r="AA766" s="224"/>
      <c r="AB766" s="225"/>
      <c r="AC766" s="724">
        <f t="shared" si="102"/>
        <v>0</v>
      </c>
      <c r="AD766" s="725"/>
      <c r="AE766" s="725"/>
      <c r="AF766" s="725"/>
      <c r="AG766" s="725"/>
      <c r="AH766" s="726"/>
      <c r="AI766" s="60"/>
      <c r="AJ766" s="144" t="str">
        <f t="shared" si="98"/>
        <v>Riadok bude skrytý.</v>
      </c>
      <c r="AK766" s="145" t="s">
        <v>207</v>
      </c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51">
        <f t="shared" si="100"/>
        <v>1</v>
      </c>
      <c r="BF766" s="51">
        <f t="shared" si="101"/>
        <v>0</v>
      </c>
      <c r="BG766" s="51">
        <f t="shared" si="103"/>
        <v>0</v>
      </c>
      <c r="BH766" s="51">
        <f t="shared" si="99"/>
        <v>1</v>
      </c>
      <c r="BI766" s="90">
        <f t="shared" si="104"/>
        <v>0</v>
      </c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108"/>
      <c r="BY766" s="108"/>
      <c r="BZ766" s="108"/>
      <c r="CA766" s="113">
        <f>SI!BY766</f>
        <v>193</v>
      </c>
      <c r="CB766" s="113"/>
      <c r="CC766" s="113"/>
      <c r="CD766" s="113"/>
      <c r="CE766" s="113"/>
      <c r="CF766" s="113"/>
      <c r="CG766" s="113"/>
      <c r="CH766" s="140">
        <f>SI!BZ766</f>
        <v>0</v>
      </c>
      <c r="CI766" s="108"/>
      <c r="CJ766" s="108"/>
      <c r="CK766" s="108"/>
      <c r="CL766" s="108"/>
      <c r="CM766" s="108"/>
      <c r="CN766" s="108"/>
      <c r="CO766" s="108"/>
      <c r="CP766" s="108"/>
      <c r="CQ766" s="108"/>
      <c r="CR766" s="108"/>
      <c r="CS766" s="108"/>
      <c r="CT766" s="108"/>
      <c r="CU766" s="108"/>
      <c r="CV766" s="108"/>
      <c r="CW766" s="108"/>
      <c r="CX766" s="108"/>
      <c r="CY766" s="108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</row>
    <row r="767" spans="1:253" s="36" customFormat="1" hidden="1" x14ac:dyDescent="0.25">
      <c r="A767" s="33"/>
      <c r="B767" s="527"/>
      <c r="C767" s="528"/>
      <c r="D767" s="528"/>
      <c r="E767" s="528"/>
      <c r="F767" s="528"/>
      <c r="G767" s="528"/>
      <c r="H767" s="528"/>
      <c r="I767" s="528"/>
      <c r="J767" s="528"/>
      <c r="K767" s="528"/>
      <c r="L767" s="528"/>
      <c r="M767" s="528"/>
      <c r="N767" s="528"/>
      <c r="O767" s="528"/>
      <c r="P767" s="529"/>
      <c r="Q767" s="223"/>
      <c r="R767" s="224"/>
      <c r="S767" s="224"/>
      <c r="T767" s="224"/>
      <c r="U767" s="224"/>
      <c r="V767" s="225"/>
      <c r="W767" s="223"/>
      <c r="X767" s="224"/>
      <c r="Y767" s="224"/>
      <c r="Z767" s="224"/>
      <c r="AA767" s="224"/>
      <c r="AB767" s="225"/>
      <c r="AC767" s="724">
        <f t="shared" si="102"/>
        <v>0</v>
      </c>
      <c r="AD767" s="725"/>
      <c r="AE767" s="725"/>
      <c r="AF767" s="725"/>
      <c r="AG767" s="725"/>
      <c r="AH767" s="726"/>
      <c r="AI767" s="60"/>
      <c r="AJ767" s="144" t="str">
        <f t="shared" si="98"/>
        <v>Riadok bude skrytý.</v>
      </c>
      <c r="AK767" s="145" t="s">
        <v>207</v>
      </c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51">
        <f t="shared" si="100"/>
        <v>1</v>
      </c>
      <c r="BF767" s="51">
        <f t="shared" si="101"/>
        <v>0</v>
      </c>
      <c r="BG767" s="51">
        <f t="shared" si="103"/>
        <v>0</v>
      </c>
      <c r="BH767" s="51">
        <f t="shared" si="99"/>
        <v>1</v>
      </c>
      <c r="BI767" s="90">
        <f t="shared" si="104"/>
        <v>0</v>
      </c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108"/>
      <c r="BY767" s="108"/>
      <c r="BZ767" s="108"/>
      <c r="CA767" s="113">
        <f>SI!BY767</f>
        <v>133</v>
      </c>
      <c r="CB767" s="113"/>
      <c r="CC767" s="113"/>
      <c r="CD767" s="113"/>
      <c r="CE767" s="113"/>
      <c r="CF767" s="113"/>
      <c r="CG767" s="113"/>
      <c r="CH767" s="140">
        <f>SI!BZ767</f>
        <v>0</v>
      </c>
      <c r="CI767" s="108"/>
      <c r="CJ767" s="108"/>
      <c r="CK767" s="108"/>
      <c r="CL767" s="108"/>
      <c r="CM767" s="108"/>
      <c r="CN767" s="108"/>
      <c r="CO767" s="108"/>
      <c r="CP767" s="108"/>
      <c r="CQ767" s="108"/>
      <c r="CR767" s="108"/>
      <c r="CS767" s="108"/>
      <c r="CT767" s="108"/>
      <c r="CU767" s="108"/>
      <c r="CV767" s="108"/>
      <c r="CW767" s="108"/>
      <c r="CX767" s="108"/>
      <c r="CY767" s="108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</row>
    <row r="768" spans="1:253" s="36" customFormat="1" hidden="1" x14ac:dyDescent="0.25">
      <c r="A768" s="33"/>
      <c r="B768" s="527"/>
      <c r="C768" s="528"/>
      <c r="D768" s="528"/>
      <c r="E768" s="528"/>
      <c r="F768" s="528"/>
      <c r="G768" s="528"/>
      <c r="H768" s="528"/>
      <c r="I768" s="528"/>
      <c r="J768" s="528"/>
      <c r="K768" s="528"/>
      <c r="L768" s="528"/>
      <c r="M768" s="528"/>
      <c r="N768" s="528"/>
      <c r="O768" s="528"/>
      <c r="P768" s="529"/>
      <c r="Q768" s="223"/>
      <c r="R768" s="224"/>
      <c r="S768" s="224"/>
      <c r="T768" s="224"/>
      <c r="U768" s="224"/>
      <c r="V768" s="225"/>
      <c r="W768" s="223"/>
      <c r="X768" s="224"/>
      <c r="Y768" s="224"/>
      <c r="Z768" s="224"/>
      <c r="AA768" s="224"/>
      <c r="AB768" s="225"/>
      <c r="AC768" s="724">
        <f t="shared" si="102"/>
        <v>0</v>
      </c>
      <c r="AD768" s="725"/>
      <c r="AE768" s="725"/>
      <c r="AF768" s="725"/>
      <c r="AG768" s="725"/>
      <c r="AH768" s="726"/>
      <c r="AI768" s="60"/>
      <c r="AJ768" s="144" t="str">
        <f t="shared" si="98"/>
        <v>Riadok bude skrytý.</v>
      </c>
      <c r="AK768" s="145" t="s">
        <v>207</v>
      </c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51">
        <f t="shared" si="100"/>
        <v>1</v>
      </c>
      <c r="BF768" s="51">
        <f t="shared" si="101"/>
        <v>0</v>
      </c>
      <c r="BG768" s="51">
        <f t="shared" si="103"/>
        <v>0</v>
      </c>
      <c r="BH768" s="51">
        <f t="shared" si="99"/>
        <v>1</v>
      </c>
      <c r="BI768" s="90">
        <f t="shared" si="104"/>
        <v>0</v>
      </c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108"/>
      <c r="BY768" s="108"/>
      <c r="BZ768" s="108"/>
      <c r="CA768" s="113">
        <f>SI!BY768</f>
        <v>196</v>
      </c>
      <c r="CB768" s="113"/>
      <c r="CC768" s="113"/>
      <c r="CD768" s="113"/>
      <c r="CE768" s="113"/>
      <c r="CF768" s="113"/>
      <c r="CG768" s="113"/>
      <c r="CH768" s="140">
        <f>SI!BZ768</f>
        <v>0</v>
      </c>
      <c r="CI768" s="108"/>
      <c r="CJ768" s="108"/>
      <c r="CK768" s="108"/>
      <c r="CL768" s="108"/>
      <c r="CM768" s="108"/>
      <c r="CN768" s="108"/>
      <c r="CO768" s="108"/>
      <c r="CP768" s="108"/>
      <c r="CQ768" s="108"/>
      <c r="CR768" s="108"/>
      <c r="CS768" s="108"/>
      <c r="CT768" s="108"/>
      <c r="CU768" s="108"/>
      <c r="CV768" s="108"/>
      <c r="CW768" s="108"/>
      <c r="CX768" s="108"/>
      <c r="CY768" s="108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</row>
    <row r="769" spans="1:253" s="36" customFormat="1" hidden="1" x14ac:dyDescent="0.25">
      <c r="A769" s="33"/>
      <c r="B769" s="527"/>
      <c r="C769" s="528"/>
      <c r="D769" s="528"/>
      <c r="E769" s="528"/>
      <c r="F769" s="528"/>
      <c r="G769" s="528"/>
      <c r="H769" s="528"/>
      <c r="I769" s="528"/>
      <c r="J769" s="528"/>
      <c r="K769" s="528"/>
      <c r="L769" s="528"/>
      <c r="M769" s="528"/>
      <c r="N769" s="528"/>
      <c r="O769" s="528"/>
      <c r="P769" s="529"/>
      <c r="Q769" s="223"/>
      <c r="R769" s="224"/>
      <c r="S769" s="224"/>
      <c r="T769" s="224"/>
      <c r="U769" s="224"/>
      <c r="V769" s="225"/>
      <c r="W769" s="223"/>
      <c r="X769" s="224"/>
      <c r="Y769" s="224"/>
      <c r="Z769" s="224"/>
      <c r="AA769" s="224"/>
      <c r="AB769" s="225"/>
      <c r="AC769" s="724">
        <f t="shared" si="102"/>
        <v>0</v>
      </c>
      <c r="AD769" s="725"/>
      <c r="AE769" s="725"/>
      <c r="AF769" s="725"/>
      <c r="AG769" s="725"/>
      <c r="AH769" s="726"/>
      <c r="AI769" s="60"/>
      <c r="AJ769" s="144" t="str">
        <f t="shared" si="98"/>
        <v>Riadok bude skrytý.</v>
      </c>
      <c r="AK769" s="145" t="s">
        <v>207</v>
      </c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51">
        <f t="shared" si="100"/>
        <v>1</v>
      </c>
      <c r="BF769" s="51">
        <f t="shared" si="101"/>
        <v>0</v>
      </c>
      <c r="BG769" s="51">
        <f t="shared" si="103"/>
        <v>0</v>
      </c>
      <c r="BH769" s="51">
        <f t="shared" si="99"/>
        <v>1</v>
      </c>
      <c r="BI769" s="90">
        <f t="shared" si="104"/>
        <v>0</v>
      </c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108"/>
      <c r="BY769" s="108"/>
      <c r="BZ769" s="108"/>
      <c r="CA769" s="113">
        <f>SI!BY769</f>
        <v>178</v>
      </c>
      <c r="CB769" s="113"/>
      <c r="CC769" s="113"/>
      <c r="CD769" s="113"/>
      <c r="CE769" s="113"/>
      <c r="CF769" s="113"/>
      <c r="CG769" s="113"/>
      <c r="CH769" s="140">
        <f>SI!BZ769</f>
        <v>0</v>
      </c>
      <c r="CI769" s="108"/>
      <c r="CJ769" s="108"/>
      <c r="CK769" s="108"/>
      <c r="CL769" s="108"/>
      <c r="CM769" s="108"/>
      <c r="CN769" s="108"/>
      <c r="CO769" s="108"/>
      <c r="CP769" s="108"/>
      <c r="CQ769" s="108"/>
      <c r="CR769" s="108"/>
      <c r="CS769" s="108"/>
      <c r="CT769" s="108"/>
      <c r="CU769" s="108"/>
      <c r="CV769" s="108"/>
      <c r="CW769" s="108"/>
      <c r="CX769" s="108"/>
      <c r="CY769" s="108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</row>
    <row r="770" spans="1:253" s="36" customFormat="1" hidden="1" x14ac:dyDescent="0.25">
      <c r="A770" s="33"/>
      <c r="B770" s="527"/>
      <c r="C770" s="528"/>
      <c r="D770" s="528"/>
      <c r="E770" s="528"/>
      <c r="F770" s="528"/>
      <c r="G770" s="528"/>
      <c r="H770" s="528"/>
      <c r="I770" s="528"/>
      <c r="J770" s="528"/>
      <c r="K770" s="528"/>
      <c r="L770" s="528"/>
      <c r="M770" s="528"/>
      <c r="N770" s="528"/>
      <c r="O770" s="528"/>
      <c r="P770" s="529"/>
      <c r="Q770" s="223"/>
      <c r="R770" s="224"/>
      <c r="S770" s="224"/>
      <c r="T770" s="224"/>
      <c r="U770" s="224"/>
      <c r="V770" s="225"/>
      <c r="W770" s="223"/>
      <c r="X770" s="224"/>
      <c r="Y770" s="224"/>
      <c r="Z770" s="224"/>
      <c r="AA770" s="224"/>
      <c r="AB770" s="225"/>
      <c r="AC770" s="724">
        <f t="shared" si="102"/>
        <v>0</v>
      </c>
      <c r="AD770" s="725"/>
      <c r="AE770" s="725"/>
      <c r="AF770" s="725"/>
      <c r="AG770" s="725"/>
      <c r="AH770" s="726"/>
      <c r="AI770" s="60"/>
      <c r="AJ770" s="144" t="str">
        <f t="shared" si="98"/>
        <v>Riadok bude skrytý.</v>
      </c>
      <c r="AK770" s="145" t="s">
        <v>207</v>
      </c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51">
        <f t="shared" si="100"/>
        <v>1</v>
      </c>
      <c r="BF770" s="51">
        <f t="shared" si="101"/>
        <v>0</v>
      </c>
      <c r="BG770" s="51">
        <f t="shared" si="103"/>
        <v>0</v>
      </c>
      <c r="BH770" s="51">
        <f t="shared" si="99"/>
        <v>1</v>
      </c>
      <c r="BI770" s="90">
        <f t="shared" si="104"/>
        <v>0</v>
      </c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108"/>
      <c r="BY770" s="108"/>
      <c r="BZ770" s="108"/>
      <c r="CA770" s="113">
        <f>SI!BY770</f>
        <v>107</v>
      </c>
      <c r="CB770" s="113"/>
      <c r="CC770" s="113"/>
      <c r="CD770" s="113"/>
      <c r="CE770" s="113"/>
      <c r="CF770" s="113"/>
      <c r="CG770" s="113"/>
      <c r="CH770" s="140">
        <f>SI!BZ770</f>
        <v>0</v>
      </c>
      <c r="CI770" s="108"/>
      <c r="CJ770" s="108"/>
      <c r="CK770" s="108"/>
      <c r="CL770" s="108"/>
      <c r="CM770" s="108"/>
      <c r="CN770" s="108"/>
      <c r="CO770" s="108"/>
      <c r="CP770" s="108"/>
      <c r="CQ770" s="108"/>
      <c r="CR770" s="108"/>
      <c r="CS770" s="108"/>
      <c r="CT770" s="108"/>
      <c r="CU770" s="108"/>
      <c r="CV770" s="108"/>
      <c r="CW770" s="108"/>
      <c r="CX770" s="108"/>
      <c r="CY770" s="108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</row>
    <row r="771" spans="1:253" s="36" customFormat="1" hidden="1" x14ac:dyDescent="0.25">
      <c r="A771" s="33"/>
      <c r="B771" s="527"/>
      <c r="C771" s="528"/>
      <c r="D771" s="528"/>
      <c r="E771" s="528"/>
      <c r="F771" s="528"/>
      <c r="G771" s="528"/>
      <c r="H771" s="528"/>
      <c r="I771" s="528"/>
      <c r="J771" s="528"/>
      <c r="K771" s="528"/>
      <c r="L771" s="528"/>
      <c r="M771" s="528"/>
      <c r="N771" s="528"/>
      <c r="O771" s="528"/>
      <c r="P771" s="529"/>
      <c r="Q771" s="223"/>
      <c r="R771" s="224"/>
      <c r="S771" s="224"/>
      <c r="T771" s="224"/>
      <c r="U771" s="224"/>
      <c r="V771" s="225"/>
      <c r="W771" s="223"/>
      <c r="X771" s="224"/>
      <c r="Y771" s="224"/>
      <c r="Z771" s="224"/>
      <c r="AA771" s="224"/>
      <c r="AB771" s="225"/>
      <c r="AC771" s="724">
        <f t="shared" si="102"/>
        <v>0</v>
      </c>
      <c r="AD771" s="725"/>
      <c r="AE771" s="725"/>
      <c r="AF771" s="725"/>
      <c r="AG771" s="725"/>
      <c r="AH771" s="726"/>
      <c r="AI771" s="60"/>
      <c r="AJ771" s="144" t="str">
        <f t="shared" si="98"/>
        <v>Riadok bude skrytý.</v>
      </c>
      <c r="AK771" s="145" t="s">
        <v>207</v>
      </c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51">
        <f t="shared" si="100"/>
        <v>1</v>
      </c>
      <c r="BF771" s="51">
        <f t="shared" si="101"/>
        <v>0</v>
      </c>
      <c r="BG771" s="51">
        <f t="shared" si="103"/>
        <v>0</v>
      </c>
      <c r="BH771" s="51">
        <f t="shared" si="99"/>
        <v>1</v>
      </c>
      <c r="BI771" s="90">
        <f t="shared" si="104"/>
        <v>0</v>
      </c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108"/>
      <c r="BY771" s="108"/>
      <c r="BZ771" s="108"/>
      <c r="CA771" s="113">
        <f>SI!BY771</f>
        <v>1034</v>
      </c>
      <c r="CB771" s="113"/>
      <c r="CC771" s="113"/>
      <c r="CD771" s="113"/>
      <c r="CE771" s="113"/>
      <c r="CF771" s="113"/>
      <c r="CG771" s="113"/>
      <c r="CH771" s="140">
        <f>SI!BZ771</f>
        <v>0</v>
      </c>
      <c r="CI771" s="108"/>
      <c r="CJ771" s="108"/>
      <c r="CK771" s="108"/>
      <c r="CL771" s="108"/>
      <c r="CM771" s="108"/>
      <c r="CN771" s="108"/>
      <c r="CO771" s="108"/>
      <c r="CP771" s="108"/>
      <c r="CQ771" s="108"/>
      <c r="CR771" s="108"/>
      <c r="CS771" s="108"/>
      <c r="CT771" s="108"/>
      <c r="CU771" s="108"/>
      <c r="CV771" s="108"/>
      <c r="CW771" s="108"/>
      <c r="CX771" s="108"/>
      <c r="CY771" s="108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</row>
    <row r="772" spans="1:253" s="36" customFormat="1" hidden="1" x14ac:dyDescent="0.25">
      <c r="A772" s="33"/>
      <c r="B772" s="527"/>
      <c r="C772" s="528"/>
      <c r="D772" s="528"/>
      <c r="E772" s="528"/>
      <c r="F772" s="528"/>
      <c r="G772" s="528"/>
      <c r="H772" s="528"/>
      <c r="I772" s="528"/>
      <c r="J772" s="528"/>
      <c r="K772" s="528"/>
      <c r="L772" s="528"/>
      <c r="M772" s="528"/>
      <c r="N772" s="528"/>
      <c r="O772" s="528"/>
      <c r="P772" s="529"/>
      <c r="Q772" s="223"/>
      <c r="R772" s="224"/>
      <c r="S772" s="224"/>
      <c r="T772" s="224"/>
      <c r="U772" s="224"/>
      <c r="V772" s="225"/>
      <c r="W772" s="223"/>
      <c r="X772" s="224"/>
      <c r="Y772" s="224"/>
      <c r="Z772" s="224"/>
      <c r="AA772" s="224"/>
      <c r="AB772" s="225"/>
      <c r="AC772" s="724">
        <f t="shared" si="102"/>
        <v>0</v>
      </c>
      <c r="AD772" s="725"/>
      <c r="AE772" s="725"/>
      <c r="AF772" s="725"/>
      <c r="AG772" s="725"/>
      <c r="AH772" s="726"/>
      <c r="AI772" s="60"/>
      <c r="AJ772" s="144" t="str">
        <f t="shared" si="98"/>
        <v>Riadok bude skrytý.</v>
      </c>
      <c r="AK772" s="145" t="s">
        <v>207</v>
      </c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51">
        <f t="shared" si="100"/>
        <v>1</v>
      </c>
      <c r="BF772" s="51">
        <f t="shared" si="101"/>
        <v>0</v>
      </c>
      <c r="BG772" s="51">
        <f t="shared" si="103"/>
        <v>0</v>
      </c>
      <c r="BH772" s="51">
        <f t="shared" si="99"/>
        <v>1</v>
      </c>
      <c r="BI772" s="90">
        <f t="shared" si="104"/>
        <v>0</v>
      </c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108"/>
      <c r="BY772" s="108"/>
      <c r="BZ772" s="108"/>
      <c r="CA772" s="113">
        <f>SI!BY772</f>
        <v>111</v>
      </c>
      <c r="CB772" s="113"/>
      <c r="CC772" s="113"/>
      <c r="CD772" s="113"/>
      <c r="CE772" s="113"/>
      <c r="CF772" s="113"/>
      <c r="CG772" s="113"/>
      <c r="CH772" s="140">
        <f>SI!BZ772</f>
        <v>0</v>
      </c>
      <c r="CI772" s="108"/>
      <c r="CJ772" s="108"/>
      <c r="CK772" s="108"/>
      <c r="CL772" s="108"/>
      <c r="CM772" s="108"/>
      <c r="CN772" s="108"/>
      <c r="CO772" s="108"/>
      <c r="CP772" s="108"/>
      <c r="CQ772" s="108"/>
      <c r="CR772" s="108"/>
      <c r="CS772" s="108"/>
      <c r="CT772" s="108"/>
      <c r="CU772" s="108"/>
      <c r="CV772" s="108"/>
      <c r="CW772" s="108"/>
      <c r="CX772" s="108"/>
      <c r="CY772" s="108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</row>
    <row r="773" spans="1:253" s="36" customFormat="1" x14ac:dyDescent="0.25">
      <c r="A773" s="33"/>
      <c r="B773" s="419"/>
      <c r="C773" s="420"/>
      <c r="D773" s="420"/>
      <c r="E773" s="420"/>
      <c r="F773" s="420"/>
      <c r="G773" s="420"/>
      <c r="H773" s="420"/>
      <c r="I773" s="420"/>
      <c r="J773" s="420"/>
      <c r="K773" s="420"/>
      <c r="L773" s="420"/>
      <c r="M773" s="420"/>
      <c r="N773" s="420"/>
      <c r="O773" s="420"/>
      <c r="P773" s="888"/>
      <c r="Q773" s="165"/>
      <c r="R773" s="166"/>
      <c r="S773" s="166"/>
      <c r="T773" s="166"/>
      <c r="U773" s="166"/>
      <c r="V773" s="167"/>
      <c r="W773" s="165"/>
      <c r="X773" s="166"/>
      <c r="Y773" s="166"/>
      <c r="Z773" s="166"/>
      <c r="AA773" s="166"/>
      <c r="AB773" s="167"/>
      <c r="AC773" s="670">
        <f t="shared" si="102"/>
        <v>0</v>
      </c>
      <c r="AD773" s="671"/>
      <c r="AE773" s="671"/>
      <c r="AF773" s="671"/>
      <c r="AG773" s="671"/>
      <c r="AH773" s="672"/>
      <c r="AI773" s="60"/>
      <c r="AJ773" s="144" t="str">
        <f t="shared" si="98"/>
        <v>Riadok bude skrytý.</v>
      </c>
      <c r="AK773" s="145" t="s">
        <v>207</v>
      </c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51">
        <f t="shared" si="100"/>
        <v>1</v>
      </c>
      <c r="BF773" s="51">
        <f t="shared" si="101"/>
        <v>0</v>
      </c>
      <c r="BG773" s="51">
        <f t="shared" si="103"/>
        <v>0</v>
      </c>
      <c r="BH773" s="51">
        <f t="shared" si="99"/>
        <v>1</v>
      </c>
      <c r="BI773" s="89">
        <f t="shared" ref="BI773:BI779" si="105">+IF(BE773*BF773=0,0,IF(BH773=0,0,1))</f>
        <v>0</v>
      </c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108"/>
      <c r="BY773" s="108"/>
      <c r="BZ773" s="108"/>
      <c r="CA773" s="113">
        <f>SI!BY773</f>
        <v>1014</v>
      </c>
      <c r="CB773" s="113"/>
      <c r="CC773" s="113"/>
      <c r="CD773" s="113"/>
      <c r="CE773" s="113"/>
      <c r="CF773" s="113"/>
      <c r="CG773" s="113"/>
      <c r="CH773" s="140">
        <f>SI!BZ773</f>
        <v>0</v>
      </c>
      <c r="CI773" s="108"/>
      <c r="CJ773" s="108"/>
      <c r="CK773" s="108"/>
      <c r="CL773" s="108"/>
      <c r="CM773" s="108"/>
      <c r="CN773" s="108"/>
      <c r="CO773" s="108"/>
      <c r="CP773" s="108"/>
      <c r="CQ773" s="108"/>
      <c r="CR773" s="108"/>
      <c r="CS773" s="108"/>
      <c r="CT773" s="108"/>
      <c r="CU773" s="108"/>
      <c r="CV773" s="108"/>
      <c r="CW773" s="108"/>
      <c r="CX773" s="108"/>
      <c r="CY773" s="108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</row>
    <row r="774" spans="1:253" s="36" customFormat="1" x14ac:dyDescent="0.25">
      <c r="A774" s="3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60"/>
      <c r="AJ774" s="144" t="str">
        <f t="shared" si="98"/>
        <v>Riadok bude skrytý.</v>
      </c>
      <c r="AK774" s="145" t="s">
        <v>207</v>
      </c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51">
        <f t="shared" si="100"/>
        <v>1</v>
      </c>
      <c r="BF774" s="51">
        <f t="shared" si="101"/>
        <v>0</v>
      </c>
      <c r="BG774" s="51"/>
      <c r="BH774" s="51">
        <f t="shared" si="99"/>
        <v>1</v>
      </c>
      <c r="BI774" s="89">
        <f t="shared" si="105"/>
        <v>0</v>
      </c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108"/>
      <c r="BY774" s="108"/>
      <c r="BZ774" s="108"/>
      <c r="CA774" s="113">
        <f>SI!BY774</f>
        <v>112</v>
      </c>
      <c r="CB774" s="113"/>
      <c r="CC774" s="113"/>
      <c r="CD774" s="113"/>
      <c r="CE774" s="113"/>
      <c r="CF774" s="113"/>
      <c r="CG774" s="113"/>
      <c r="CH774" s="140">
        <f>SI!BZ774</f>
        <v>0</v>
      </c>
      <c r="CI774" s="108"/>
      <c r="CJ774" s="108"/>
      <c r="CK774" s="108"/>
      <c r="CL774" s="108"/>
      <c r="CM774" s="108"/>
      <c r="CN774" s="108"/>
      <c r="CO774" s="108"/>
      <c r="CP774" s="108"/>
      <c r="CQ774" s="108"/>
      <c r="CR774" s="108"/>
      <c r="CS774" s="108"/>
      <c r="CT774" s="108"/>
      <c r="CU774" s="108"/>
      <c r="CV774" s="108"/>
      <c r="CW774" s="108"/>
      <c r="CX774" s="108"/>
      <c r="CY774" s="108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</row>
    <row r="775" spans="1:253" s="36" customFormat="1" x14ac:dyDescent="0.25">
      <c r="A775" s="33"/>
      <c r="B775" s="2" t="s">
        <v>282</v>
      </c>
      <c r="C775" s="2"/>
      <c r="D775" s="2"/>
      <c r="E775" s="2"/>
      <c r="H775" s="237" t="s">
        <v>565</v>
      </c>
      <c r="I775" s="181"/>
      <c r="J775" s="2" t="str">
        <f>+IF($H$27&lt;&gt;"",IF(SQRT(INT(FACT(DAY(24324))*FACT(DAY(24385))/576))=CA775,"v evidencii dlhodobý hmotný majetok, ku ktorému tvorila opravné položky.","NEPOVOLENÉ POUŽITIE!"),"NEPOVOLENÉ POUŽITIE!")</f>
        <v>v evidencii dlhodobý hmotný majetok, ku ktorému tvorila opravné položky.</v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62" t="s">
        <v>168</v>
      </c>
      <c r="AJ775" s="144" t="str">
        <f t="shared" si="98"/>
        <v>Riadok bude vidieť.</v>
      </c>
      <c r="AK775" s="145" t="s">
        <v>207</v>
      </c>
      <c r="AL775" s="2"/>
      <c r="AM775" s="2"/>
      <c r="AN775" s="21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51">
        <f t="shared" ref="BE775:BE789" si="106">+IF($H$667="neeviduje",0,1)</f>
        <v>1</v>
      </c>
      <c r="BF775" s="51">
        <f>+IF($H$775="nemá",1,1)</f>
        <v>1</v>
      </c>
      <c r="BG775" s="81"/>
      <c r="BH775" s="51">
        <f t="shared" si="99"/>
        <v>1</v>
      </c>
      <c r="BI775" s="89">
        <f t="shared" si="105"/>
        <v>1</v>
      </c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108"/>
      <c r="BY775" s="108"/>
      <c r="BZ775" s="108"/>
      <c r="CA775" s="113">
        <f>SI!BY775</f>
        <v>5</v>
      </c>
      <c r="CB775" s="113"/>
      <c r="CC775" s="113"/>
      <c r="CD775" s="113"/>
      <c r="CE775" s="113"/>
      <c r="CF775" s="113"/>
      <c r="CG775" s="113"/>
      <c r="CH775" s="140">
        <f>SI!BZ775</f>
        <v>0</v>
      </c>
      <c r="CI775" s="108"/>
      <c r="CJ775" s="108"/>
      <c r="CK775" s="108"/>
      <c r="CL775" s="108"/>
      <c r="CM775" s="108"/>
      <c r="CN775" s="108"/>
      <c r="CO775" s="108"/>
      <c r="CP775" s="108"/>
      <c r="CQ775" s="108"/>
      <c r="CR775" s="108"/>
      <c r="CS775" s="108"/>
      <c r="CT775" s="108"/>
      <c r="CU775" s="108"/>
      <c r="CV775" s="108"/>
      <c r="CW775" s="108"/>
      <c r="CX775" s="108"/>
      <c r="CY775" s="108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</row>
    <row r="776" spans="1:253" s="36" customFormat="1" x14ac:dyDescent="0.25">
      <c r="A776" s="33"/>
      <c r="B776" s="2" t="str">
        <f>+IF(H775="má","Údaje o opravných položkách k dlhodobému hmotnému majetku sú uvedené v tabuľke:","")</f>
        <v/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60"/>
      <c r="AJ776" s="144" t="str">
        <f t="shared" si="98"/>
        <v>Riadok bude vidieť.</v>
      </c>
      <c r="AK776" s="145" t="s">
        <v>207</v>
      </c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51">
        <f t="shared" si="106"/>
        <v>1</v>
      </c>
      <c r="BF776" s="51">
        <f>+IF($H$775="nemá",1,1)</f>
        <v>1</v>
      </c>
      <c r="BG776" s="51"/>
      <c r="BH776" s="51">
        <f t="shared" si="99"/>
        <v>1</v>
      </c>
      <c r="BI776" s="89">
        <f t="shared" si="105"/>
        <v>1</v>
      </c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108"/>
      <c r="BY776" s="108"/>
      <c r="BZ776" s="108"/>
      <c r="CA776" s="113">
        <f>SI!BY776</f>
        <v>104</v>
      </c>
      <c r="CB776" s="113"/>
      <c r="CC776" s="113"/>
      <c r="CD776" s="113"/>
      <c r="CE776" s="113"/>
      <c r="CF776" s="113"/>
      <c r="CG776" s="113"/>
      <c r="CH776" s="140">
        <f>SI!BZ776</f>
        <v>0</v>
      </c>
      <c r="CI776" s="108"/>
      <c r="CJ776" s="108"/>
      <c r="CK776" s="108"/>
      <c r="CL776" s="108"/>
      <c r="CM776" s="108"/>
      <c r="CN776" s="108"/>
      <c r="CO776" s="108"/>
      <c r="CP776" s="108"/>
      <c r="CQ776" s="108"/>
      <c r="CR776" s="108"/>
      <c r="CS776" s="108"/>
      <c r="CT776" s="108"/>
      <c r="CU776" s="108"/>
      <c r="CV776" s="108"/>
      <c r="CW776" s="108"/>
      <c r="CX776" s="108"/>
      <c r="CY776" s="108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</row>
    <row r="777" spans="1:253" s="36" customFormat="1" hidden="1" x14ac:dyDescent="0.25">
      <c r="A777" s="3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60"/>
      <c r="AJ777" s="144" t="str">
        <f t="shared" si="98"/>
        <v>Riadok bude skrytý.</v>
      </c>
      <c r="AK777" s="145" t="s">
        <v>207</v>
      </c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51">
        <f t="shared" si="106"/>
        <v>1</v>
      </c>
      <c r="BF777" s="51">
        <f t="shared" ref="BF777:BF790" si="107">+IF($H$775="nemá",0,1)</f>
        <v>0</v>
      </c>
      <c r="BG777" s="51"/>
      <c r="BH777" s="51">
        <f t="shared" si="99"/>
        <v>1</v>
      </c>
      <c r="BI777" s="89">
        <f t="shared" si="105"/>
        <v>0</v>
      </c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108"/>
      <c r="BY777" s="108"/>
      <c r="BZ777" s="108"/>
      <c r="CA777" s="113">
        <f>SI!BY777</f>
        <v>823</v>
      </c>
      <c r="CB777" s="113"/>
      <c r="CC777" s="113"/>
      <c r="CD777" s="113"/>
      <c r="CE777" s="113"/>
      <c r="CF777" s="113"/>
      <c r="CG777" s="113"/>
      <c r="CH777" s="140">
        <f>SI!BZ777</f>
        <v>0</v>
      </c>
      <c r="CI777" s="108"/>
      <c r="CJ777" s="108"/>
      <c r="CK777" s="108"/>
      <c r="CL777" s="108"/>
      <c r="CM777" s="108"/>
      <c r="CN777" s="108"/>
      <c r="CO777" s="108"/>
      <c r="CP777" s="108"/>
      <c r="CQ777" s="108"/>
      <c r="CR777" s="108"/>
      <c r="CS777" s="108"/>
      <c r="CT777" s="108"/>
      <c r="CU777" s="108"/>
      <c r="CV777" s="108"/>
      <c r="CW777" s="108"/>
      <c r="CX777" s="108"/>
      <c r="CY777" s="108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</row>
    <row r="778" spans="1:253" s="36" customFormat="1" ht="15" hidden="1" customHeight="1" x14ac:dyDescent="0.25">
      <c r="A778" s="33"/>
      <c r="B778" s="552" t="s">
        <v>296</v>
      </c>
      <c r="C778" s="553"/>
      <c r="D778" s="553"/>
      <c r="E778" s="553"/>
      <c r="F778" s="553"/>
      <c r="G778" s="553"/>
      <c r="H778" s="553"/>
      <c r="I778" s="553"/>
      <c r="J778" s="553"/>
      <c r="K778" s="553"/>
      <c r="L778" s="553"/>
      <c r="M778" s="553"/>
      <c r="N778" s="553"/>
      <c r="O778" s="553"/>
      <c r="P778" s="554"/>
      <c r="Q778" s="896" t="s">
        <v>61</v>
      </c>
      <c r="R778" s="897"/>
      <c r="S778" s="897"/>
      <c r="T778" s="897"/>
      <c r="U778" s="897"/>
      <c r="V778" s="898"/>
      <c r="W778" s="780" t="s">
        <v>60</v>
      </c>
      <c r="X778" s="781"/>
      <c r="Y778" s="781"/>
      <c r="Z778" s="781"/>
      <c r="AA778" s="781"/>
      <c r="AB778" s="782"/>
      <c r="AC778" s="780" t="s">
        <v>62</v>
      </c>
      <c r="AD778" s="781"/>
      <c r="AE778" s="781"/>
      <c r="AF778" s="781"/>
      <c r="AG778" s="781"/>
      <c r="AH778" s="782"/>
      <c r="AI778" s="60"/>
      <c r="AJ778" s="144" t="str">
        <f t="shared" si="98"/>
        <v>Riadok bude skrytý.</v>
      </c>
      <c r="AK778" s="145" t="s">
        <v>207</v>
      </c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51">
        <f t="shared" si="106"/>
        <v>1</v>
      </c>
      <c r="BF778" s="51">
        <f t="shared" si="107"/>
        <v>0</v>
      </c>
      <c r="BG778" s="51"/>
      <c r="BH778" s="51">
        <f t="shared" si="99"/>
        <v>1</v>
      </c>
      <c r="BI778" s="89">
        <f t="shared" si="105"/>
        <v>0</v>
      </c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108"/>
      <c r="BY778" s="108"/>
      <c r="BZ778" s="108"/>
      <c r="CA778" s="113">
        <f>SI!BY778</f>
        <v>487</v>
      </c>
      <c r="CB778" s="113"/>
      <c r="CC778" s="113"/>
      <c r="CD778" s="113"/>
      <c r="CE778" s="113"/>
      <c r="CF778" s="113"/>
      <c r="CG778" s="113"/>
      <c r="CH778" s="140">
        <f>SI!BZ778</f>
        <v>0</v>
      </c>
      <c r="CI778" s="108"/>
      <c r="CJ778" s="108"/>
      <c r="CK778" s="108"/>
      <c r="CL778" s="108"/>
      <c r="CM778" s="108"/>
      <c r="CN778" s="108"/>
      <c r="CO778" s="108"/>
      <c r="CP778" s="108"/>
      <c r="CQ778" s="108"/>
      <c r="CR778" s="108"/>
      <c r="CS778" s="108"/>
      <c r="CT778" s="108"/>
      <c r="CU778" s="108"/>
      <c r="CV778" s="108"/>
      <c r="CW778" s="108"/>
      <c r="CX778" s="108"/>
      <c r="CY778" s="108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</row>
    <row r="779" spans="1:253" s="36" customFormat="1" hidden="1" x14ac:dyDescent="0.25">
      <c r="A779" s="33"/>
      <c r="B779" s="893"/>
      <c r="C779" s="894"/>
      <c r="D779" s="894"/>
      <c r="E779" s="894"/>
      <c r="F779" s="894"/>
      <c r="G779" s="894"/>
      <c r="H779" s="894"/>
      <c r="I779" s="894"/>
      <c r="J779" s="894"/>
      <c r="K779" s="894"/>
      <c r="L779" s="894"/>
      <c r="M779" s="894"/>
      <c r="N779" s="894"/>
      <c r="O779" s="894"/>
      <c r="P779" s="895"/>
      <c r="Q779" s="691"/>
      <c r="R779" s="692"/>
      <c r="S779" s="692"/>
      <c r="T779" s="692"/>
      <c r="U779" s="692"/>
      <c r="V779" s="693"/>
      <c r="W779" s="691"/>
      <c r="X779" s="692"/>
      <c r="Y779" s="692"/>
      <c r="Z779" s="692"/>
      <c r="AA779" s="692"/>
      <c r="AB779" s="693"/>
      <c r="AC779" s="795">
        <f t="shared" ref="AC779:AC786" si="108">+Q779-W779</f>
        <v>0</v>
      </c>
      <c r="AD779" s="796"/>
      <c r="AE779" s="796"/>
      <c r="AF779" s="796"/>
      <c r="AG779" s="796"/>
      <c r="AH779" s="797"/>
      <c r="AI779" s="60"/>
      <c r="AJ779" s="144" t="str">
        <f t="shared" si="98"/>
        <v>Riadok bude skrytý.</v>
      </c>
      <c r="AK779" s="145" t="s">
        <v>207</v>
      </c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51">
        <f t="shared" si="106"/>
        <v>1</v>
      </c>
      <c r="BF779" s="51">
        <f t="shared" si="107"/>
        <v>0</v>
      </c>
      <c r="BG779" s="51"/>
      <c r="BH779" s="51">
        <f t="shared" si="99"/>
        <v>1</v>
      </c>
      <c r="BI779" s="89">
        <f t="shared" si="105"/>
        <v>0</v>
      </c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108"/>
      <c r="BY779" s="108"/>
      <c r="BZ779" s="108"/>
      <c r="CA779" s="113">
        <f>SI!BY779</f>
        <v>112</v>
      </c>
      <c r="CB779" s="113"/>
      <c r="CC779" s="113"/>
      <c r="CD779" s="113"/>
      <c r="CE779" s="113"/>
      <c r="CF779" s="113"/>
      <c r="CG779" s="113"/>
      <c r="CH779" s="140">
        <f>SI!BZ779</f>
        <v>0</v>
      </c>
      <c r="CI779" s="108"/>
      <c r="CJ779" s="108"/>
      <c r="CK779" s="108"/>
      <c r="CL779" s="108"/>
      <c r="CM779" s="108"/>
      <c r="CN779" s="108"/>
      <c r="CO779" s="108"/>
      <c r="CP779" s="108"/>
      <c r="CQ779" s="108"/>
      <c r="CR779" s="108"/>
      <c r="CS779" s="108"/>
      <c r="CT779" s="108"/>
      <c r="CU779" s="108"/>
      <c r="CV779" s="108"/>
      <c r="CW779" s="108"/>
      <c r="CX779" s="108"/>
      <c r="CY779" s="108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</row>
    <row r="780" spans="1:253" s="36" customFormat="1" hidden="1" x14ac:dyDescent="0.25">
      <c r="A780" s="33"/>
      <c r="B780" s="742"/>
      <c r="C780" s="743"/>
      <c r="D780" s="743"/>
      <c r="E780" s="743"/>
      <c r="F780" s="743"/>
      <c r="G780" s="743"/>
      <c r="H780" s="743"/>
      <c r="I780" s="743"/>
      <c r="J780" s="743"/>
      <c r="K780" s="743"/>
      <c r="L780" s="743"/>
      <c r="M780" s="743"/>
      <c r="N780" s="743"/>
      <c r="O780" s="743"/>
      <c r="P780" s="744"/>
      <c r="Q780" s="223"/>
      <c r="R780" s="224"/>
      <c r="S780" s="224"/>
      <c r="T780" s="224"/>
      <c r="U780" s="224"/>
      <c r="V780" s="225"/>
      <c r="W780" s="223"/>
      <c r="X780" s="224"/>
      <c r="Y780" s="224"/>
      <c r="Z780" s="224"/>
      <c r="AA780" s="224"/>
      <c r="AB780" s="225"/>
      <c r="AC780" s="724">
        <f t="shared" si="108"/>
        <v>0</v>
      </c>
      <c r="AD780" s="725"/>
      <c r="AE780" s="725"/>
      <c r="AF780" s="725"/>
      <c r="AG780" s="725"/>
      <c r="AH780" s="726"/>
      <c r="AI780" s="60"/>
      <c r="AJ780" s="144" t="str">
        <f t="shared" si="98"/>
        <v>Riadok bude skrytý.</v>
      </c>
      <c r="AK780" s="145" t="s">
        <v>207</v>
      </c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51">
        <f t="shared" si="106"/>
        <v>1</v>
      </c>
      <c r="BF780" s="51">
        <f t="shared" si="107"/>
        <v>0</v>
      </c>
      <c r="BG780" s="51">
        <f t="shared" ref="BG780:BG789" si="109">+IF(B780="",0,1)</f>
        <v>0</v>
      </c>
      <c r="BH780" s="51">
        <f t="shared" si="99"/>
        <v>1</v>
      </c>
      <c r="BI780" s="90">
        <f t="shared" ref="BI780:BI788" si="110">+IF(BE780*BF780*BG780=0,0,IF(BH780=0,0,1))</f>
        <v>0</v>
      </c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108"/>
      <c r="BY780" s="108"/>
      <c r="BZ780" s="108"/>
      <c r="CA780" s="113">
        <f>SI!BY780</f>
        <v>473</v>
      </c>
      <c r="CB780" s="113"/>
      <c r="CC780" s="113"/>
      <c r="CD780" s="113"/>
      <c r="CE780" s="113"/>
      <c r="CF780" s="113"/>
      <c r="CG780" s="113"/>
      <c r="CH780" s="140">
        <f>SI!BZ780</f>
        <v>0</v>
      </c>
      <c r="CI780" s="108"/>
      <c r="CJ780" s="108"/>
      <c r="CK780" s="108"/>
      <c r="CL780" s="108"/>
      <c r="CM780" s="108"/>
      <c r="CN780" s="108"/>
      <c r="CO780" s="108"/>
      <c r="CP780" s="108"/>
      <c r="CQ780" s="108"/>
      <c r="CR780" s="108"/>
      <c r="CS780" s="108"/>
      <c r="CT780" s="108"/>
      <c r="CU780" s="108"/>
      <c r="CV780" s="108"/>
      <c r="CW780" s="108"/>
      <c r="CX780" s="108"/>
      <c r="CY780" s="108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</row>
    <row r="781" spans="1:253" s="36" customFormat="1" hidden="1" x14ac:dyDescent="0.25">
      <c r="A781" s="33"/>
      <c r="B781" s="742"/>
      <c r="C781" s="743"/>
      <c r="D781" s="743"/>
      <c r="E781" s="743"/>
      <c r="F781" s="743"/>
      <c r="G781" s="743"/>
      <c r="H781" s="743"/>
      <c r="I781" s="743"/>
      <c r="J781" s="743"/>
      <c r="K781" s="743"/>
      <c r="L781" s="743"/>
      <c r="M781" s="743"/>
      <c r="N781" s="743"/>
      <c r="O781" s="743"/>
      <c r="P781" s="744"/>
      <c r="Q781" s="223"/>
      <c r="R781" s="224"/>
      <c r="S781" s="224"/>
      <c r="T781" s="224"/>
      <c r="U781" s="224"/>
      <c r="V781" s="225"/>
      <c r="W781" s="223"/>
      <c r="X781" s="224"/>
      <c r="Y781" s="224"/>
      <c r="Z781" s="224"/>
      <c r="AA781" s="224"/>
      <c r="AB781" s="225"/>
      <c r="AC781" s="724">
        <f t="shared" si="108"/>
        <v>0</v>
      </c>
      <c r="AD781" s="725"/>
      <c r="AE781" s="725"/>
      <c r="AF781" s="725"/>
      <c r="AG781" s="725"/>
      <c r="AH781" s="726"/>
      <c r="AI781" s="60"/>
      <c r="AJ781" s="144" t="str">
        <f t="shared" si="98"/>
        <v>Riadok bude skrytý.</v>
      </c>
      <c r="AK781" s="145" t="s">
        <v>207</v>
      </c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51">
        <f t="shared" si="106"/>
        <v>1</v>
      </c>
      <c r="BF781" s="51">
        <f t="shared" si="107"/>
        <v>0</v>
      </c>
      <c r="BG781" s="51">
        <f t="shared" si="109"/>
        <v>0</v>
      </c>
      <c r="BH781" s="51">
        <f t="shared" si="99"/>
        <v>1</v>
      </c>
      <c r="BI781" s="90">
        <f t="shared" si="110"/>
        <v>0</v>
      </c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108"/>
      <c r="BY781" s="108"/>
      <c r="BZ781" s="108"/>
      <c r="CA781" s="113">
        <f>SI!BY781</f>
        <v>175</v>
      </c>
      <c r="CB781" s="113"/>
      <c r="CC781" s="113"/>
      <c r="CD781" s="113"/>
      <c r="CE781" s="113"/>
      <c r="CF781" s="113"/>
      <c r="CG781" s="113"/>
      <c r="CH781" s="140">
        <f>SI!BZ781</f>
        <v>0</v>
      </c>
      <c r="CI781" s="108"/>
      <c r="CJ781" s="108"/>
      <c r="CK781" s="108"/>
      <c r="CL781" s="108"/>
      <c r="CM781" s="108"/>
      <c r="CN781" s="108"/>
      <c r="CO781" s="108"/>
      <c r="CP781" s="108"/>
      <c r="CQ781" s="108"/>
      <c r="CR781" s="108"/>
      <c r="CS781" s="108"/>
      <c r="CT781" s="108"/>
      <c r="CU781" s="108"/>
      <c r="CV781" s="108"/>
      <c r="CW781" s="108"/>
      <c r="CX781" s="108"/>
      <c r="CY781" s="108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</row>
    <row r="782" spans="1:253" s="36" customFormat="1" hidden="1" x14ac:dyDescent="0.25">
      <c r="A782" s="33"/>
      <c r="B782" s="742"/>
      <c r="C782" s="743"/>
      <c r="D782" s="743"/>
      <c r="E782" s="743"/>
      <c r="F782" s="743"/>
      <c r="G782" s="743"/>
      <c r="H782" s="743"/>
      <c r="I782" s="743"/>
      <c r="J782" s="743"/>
      <c r="K782" s="743"/>
      <c r="L782" s="743"/>
      <c r="M782" s="743"/>
      <c r="N782" s="743"/>
      <c r="O782" s="743"/>
      <c r="P782" s="744"/>
      <c r="Q782" s="223"/>
      <c r="R782" s="224"/>
      <c r="S782" s="224"/>
      <c r="T782" s="224"/>
      <c r="U782" s="224"/>
      <c r="V782" s="225"/>
      <c r="W782" s="223"/>
      <c r="X782" s="224"/>
      <c r="Y782" s="224"/>
      <c r="Z782" s="224"/>
      <c r="AA782" s="224"/>
      <c r="AB782" s="225"/>
      <c r="AC782" s="724">
        <f t="shared" si="108"/>
        <v>0</v>
      </c>
      <c r="AD782" s="725"/>
      <c r="AE782" s="725"/>
      <c r="AF782" s="725"/>
      <c r="AG782" s="725"/>
      <c r="AH782" s="726"/>
      <c r="AI782" s="60"/>
      <c r="AJ782" s="144" t="str">
        <f t="shared" si="98"/>
        <v>Riadok bude skrytý.</v>
      </c>
      <c r="AK782" s="145" t="s">
        <v>207</v>
      </c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51">
        <f t="shared" si="106"/>
        <v>1</v>
      </c>
      <c r="BF782" s="51">
        <f t="shared" si="107"/>
        <v>0</v>
      </c>
      <c r="BG782" s="51">
        <f t="shared" si="109"/>
        <v>0</v>
      </c>
      <c r="BH782" s="51">
        <f t="shared" si="99"/>
        <v>1</v>
      </c>
      <c r="BI782" s="90">
        <f t="shared" si="110"/>
        <v>0</v>
      </c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108"/>
      <c r="BY782" s="108"/>
      <c r="BZ782" s="108"/>
      <c r="CA782" s="113">
        <f>SI!BY782</f>
        <v>351</v>
      </c>
      <c r="CB782" s="113"/>
      <c r="CC782" s="113"/>
      <c r="CD782" s="113"/>
      <c r="CE782" s="113"/>
      <c r="CF782" s="113"/>
      <c r="CG782" s="113"/>
      <c r="CH782" s="140">
        <f>SI!BZ782</f>
        <v>0</v>
      </c>
      <c r="CI782" s="108"/>
      <c r="CJ782" s="108"/>
      <c r="CK782" s="108"/>
      <c r="CL782" s="108"/>
      <c r="CM782" s="108"/>
      <c r="CN782" s="108"/>
      <c r="CO782" s="108"/>
      <c r="CP782" s="108"/>
      <c r="CQ782" s="108"/>
      <c r="CR782" s="108"/>
      <c r="CS782" s="108"/>
      <c r="CT782" s="108"/>
      <c r="CU782" s="108"/>
      <c r="CV782" s="108"/>
      <c r="CW782" s="108"/>
      <c r="CX782" s="108"/>
      <c r="CY782" s="108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</row>
    <row r="783" spans="1:253" s="36" customFormat="1" hidden="1" x14ac:dyDescent="0.25">
      <c r="A783" s="33"/>
      <c r="B783" s="742"/>
      <c r="C783" s="743"/>
      <c r="D783" s="743"/>
      <c r="E783" s="743"/>
      <c r="F783" s="743"/>
      <c r="G783" s="743"/>
      <c r="H783" s="743"/>
      <c r="I783" s="743"/>
      <c r="J783" s="743"/>
      <c r="K783" s="743"/>
      <c r="L783" s="743"/>
      <c r="M783" s="743"/>
      <c r="N783" s="743"/>
      <c r="O783" s="743"/>
      <c r="P783" s="744"/>
      <c r="Q783" s="223"/>
      <c r="R783" s="224"/>
      <c r="S783" s="224"/>
      <c r="T783" s="224"/>
      <c r="U783" s="224"/>
      <c r="V783" s="225"/>
      <c r="W783" s="223"/>
      <c r="X783" s="224"/>
      <c r="Y783" s="224"/>
      <c r="Z783" s="224"/>
      <c r="AA783" s="224"/>
      <c r="AB783" s="225"/>
      <c r="AC783" s="724">
        <f t="shared" si="108"/>
        <v>0</v>
      </c>
      <c r="AD783" s="725"/>
      <c r="AE783" s="725"/>
      <c r="AF783" s="725"/>
      <c r="AG783" s="725"/>
      <c r="AH783" s="726"/>
      <c r="AI783" s="60"/>
      <c r="AJ783" s="144" t="str">
        <f t="shared" si="98"/>
        <v>Riadok bude skrytý.</v>
      </c>
      <c r="AK783" s="145" t="s">
        <v>207</v>
      </c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51">
        <f t="shared" si="106"/>
        <v>1</v>
      </c>
      <c r="BF783" s="51">
        <f t="shared" si="107"/>
        <v>0</v>
      </c>
      <c r="BG783" s="51">
        <f t="shared" si="109"/>
        <v>0</v>
      </c>
      <c r="BH783" s="51">
        <f t="shared" si="99"/>
        <v>1</v>
      </c>
      <c r="BI783" s="90">
        <f t="shared" si="110"/>
        <v>0</v>
      </c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108"/>
      <c r="BY783" s="108"/>
      <c r="BZ783" s="108"/>
      <c r="CA783" s="113">
        <f>SI!BY783</f>
        <v>187</v>
      </c>
      <c r="CB783" s="113"/>
      <c r="CC783" s="113"/>
      <c r="CD783" s="113"/>
      <c r="CE783" s="113"/>
      <c r="CF783" s="113"/>
      <c r="CG783" s="113"/>
      <c r="CH783" s="140">
        <f>SI!BZ783</f>
        <v>0</v>
      </c>
      <c r="CI783" s="108"/>
      <c r="CJ783" s="108"/>
      <c r="CK783" s="108"/>
      <c r="CL783" s="108"/>
      <c r="CM783" s="108"/>
      <c r="CN783" s="108"/>
      <c r="CO783" s="108"/>
      <c r="CP783" s="108"/>
      <c r="CQ783" s="108"/>
      <c r="CR783" s="108"/>
      <c r="CS783" s="108"/>
      <c r="CT783" s="108"/>
      <c r="CU783" s="108"/>
      <c r="CV783" s="108"/>
      <c r="CW783" s="108"/>
      <c r="CX783" s="108"/>
      <c r="CY783" s="108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</row>
    <row r="784" spans="1:253" s="36" customFormat="1" hidden="1" x14ac:dyDescent="0.25">
      <c r="A784" s="33"/>
      <c r="B784" s="742"/>
      <c r="C784" s="743"/>
      <c r="D784" s="743"/>
      <c r="E784" s="743"/>
      <c r="F784" s="743"/>
      <c r="G784" s="743"/>
      <c r="H784" s="743"/>
      <c r="I784" s="743"/>
      <c r="J784" s="743"/>
      <c r="K784" s="743"/>
      <c r="L784" s="743"/>
      <c r="M784" s="743"/>
      <c r="N784" s="743"/>
      <c r="O784" s="743"/>
      <c r="P784" s="744"/>
      <c r="Q784" s="223"/>
      <c r="R784" s="224"/>
      <c r="S784" s="224"/>
      <c r="T784" s="224"/>
      <c r="U784" s="224"/>
      <c r="V784" s="225"/>
      <c r="W784" s="223"/>
      <c r="X784" s="224"/>
      <c r="Y784" s="224"/>
      <c r="Z784" s="224"/>
      <c r="AA784" s="224"/>
      <c r="AB784" s="225"/>
      <c r="AC784" s="724">
        <f t="shared" si="108"/>
        <v>0</v>
      </c>
      <c r="AD784" s="725"/>
      <c r="AE784" s="725"/>
      <c r="AF784" s="725"/>
      <c r="AG784" s="725"/>
      <c r="AH784" s="726"/>
      <c r="AI784" s="60"/>
      <c r="AJ784" s="144" t="str">
        <f t="shared" si="98"/>
        <v>Riadok bude skrytý.</v>
      </c>
      <c r="AK784" s="145" t="s">
        <v>207</v>
      </c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51">
        <f t="shared" si="106"/>
        <v>1</v>
      </c>
      <c r="BF784" s="51">
        <f t="shared" si="107"/>
        <v>0</v>
      </c>
      <c r="BG784" s="51">
        <f t="shared" si="109"/>
        <v>0</v>
      </c>
      <c r="BH784" s="51">
        <f t="shared" si="99"/>
        <v>1</v>
      </c>
      <c r="BI784" s="90">
        <f t="shared" si="110"/>
        <v>0</v>
      </c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108"/>
      <c r="BY784" s="108"/>
      <c r="BZ784" s="108"/>
      <c r="CA784" s="113">
        <f>SI!BY784</f>
        <v>193</v>
      </c>
      <c r="CB784" s="113"/>
      <c r="CC784" s="113"/>
      <c r="CD784" s="113"/>
      <c r="CE784" s="113"/>
      <c r="CF784" s="113"/>
      <c r="CG784" s="113"/>
      <c r="CH784" s="140">
        <f>SI!BZ784</f>
        <v>0</v>
      </c>
      <c r="CI784" s="108"/>
      <c r="CJ784" s="108"/>
      <c r="CK784" s="108"/>
      <c r="CL784" s="108"/>
      <c r="CM784" s="108"/>
      <c r="CN784" s="108"/>
      <c r="CO784" s="108"/>
      <c r="CP784" s="108"/>
      <c r="CQ784" s="108"/>
      <c r="CR784" s="108"/>
      <c r="CS784" s="108"/>
      <c r="CT784" s="108"/>
      <c r="CU784" s="108"/>
      <c r="CV784" s="108"/>
      <c r="CW784" s="108"/>
      <c r="CX784" s="108"/>
      <c r="CY784" s="108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</row>
    <row r="785" spans="1:253" s="36" customFormat="1" hidden="1" x14ac:dyDescent="0.25">
      <c r="A785" s="33"/>
      <c r="B785" s="742"/>
      <c r="C785" s="743"/>
      <c r="D785" s="743"/>
      <c r="E785" s="743"/>
      <c r="F785" s="743"/>
      <c r="G785" s="743"/>
      <c r="H785" s="743"/>
      <c r="I785" s="743"/>
      <c r="J785" s="743"/>
      <c r="K785" s="743"/>
      <c r="L785" s="743"/>
      <c r="M785" s="743"/>
      <c r="N785" s="743"/>
      <c r="O785" s="743"/>
      <c r="P785" s="744"/>
      <c r="Q785" s="223"/>
      <c r="R785" s="224"/>
      <c r="S785" s="224"/>
      <c r="T785" s="224"/>
      <c r="U785" s="224"/>
      <c r="V785" s="225"/>
      <c r="W785" s="223"/>
      <c r="X785" s="224"/>
      <c r="Y785" s="224"/>
      <c r="Z785" s="224"/>
      <c r="AA785" s="224"/>
      <c r="AB785" s="225"/>
      <c r="AC785" s="724">
        <f t="shared" si="108"/>
        <v>0</v>
      </c>
      <c r="AD785" s="725"/>
      <c r="AE785" s="725"/>
      <c r="AF785" s="725"/>
      <c r="AG785" s="725"/>
      <c r="AH785" s="726"/>
      <c r="AI785" s="60"/>
      <c r="AJ785" s="144" t="str">
        <f t="shared" si="98"/>
        <v>Riadok bude skrytý.</v>
      </c>
      <c r="AK785" s="145" t="s">
        <v>207</v>
      </c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51">
        <f t="shared" si="106"/>
        <v>1</v>
      </c>
      <c r="BF785" s="51">
        <f t="shared" si="107"/>
        <v>0</v>
      </c>
      <c r="BG785" s="51">
        <f t="shared" si="109"/>
        <v>0</v>
      </c>
      <c r="BH785" s="51">
        <f t="shared" si="99"/>
        <v>1</v>
      </c>
      <c r="BI785" s="90">
        <f t="shared" si="110"/>
        <v>0</v>
      </c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108"/>
      <c r="BY785" s="108"/>
      <c r="BZ785" s="108"/>
      <c r="CA785" s="113">
        <f>SI!BY785</f>
        <v>179</v>
      </c>
      <c r="CB785" s="113"/>
      <c r="CC785" s="113"/>
      <c r="CD785" s="113"/>
      <c r="CE785" s="113"/>
      <c r="CF785" s="113"/>
      <c r="CG785" s="113"/>
      <c r="CH785" s="140">
        <f>SI!BZ785</f>
        <v>0</v>
      </c>
      <c r="CI785" s="108"/>
      <c r="CJ785" s="108"/>
      <c r="CK785" s="108"/>
      <c r="CL785" s="108"/>
      <c r="CM785" s="108"/>
      <c r="CN785" s="108"/>
      <c r="CO785" s="108"/>
      <c r="CP785" s="108"/>
      <c r="CQ785" s="108"/>
      <c r="CR785" s="108"/>
      <c r="CS785" s="108"/>
      <c r="CT785" s="108"/>
      <c r="CU785" s="108"/>
      <c r="CV785" s="108"/>
      <c r="CW785" s="108"/>
      <c r="CX785" s="108"/>
      <c r="CY785" s="108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</row>
    <row r="786" spans="1:253" s="36" customFormat="1" hidden="1" x14ac:dyDescent="0.25">
      <c r="A786" s="33"/>
      <c r="B786" s="742"/>
      <c r="C786" s="743"/>
      <c r="D786" s="743"/>
      <c r="E786" s="743"/>
      <c r="F786" s="743"/>
      <c r="G786" s="743"/>
      <c r="H786" s="743"/>
      <c r="I786" s="743"/>
      <c r="J786" s="743"/>
      <c r="K786" s="743"/>
      <c r="L786" s="743"/>
      <c r="M786" s="743"/>
      <c r="N786" s="743"/>
      <c r="O786" s="743"/>
      <c r="P786" s="744"/>
      <c r="Q786" s="223"/>
      <c r="R786" s="224"/>
      <c r="S786" s="224"/>
      <c r="T786" s="224"/>
      <c r="U786" s="224"/>
      <c r="V786" s="225"/>
      <c r="W786" s="223"/>
      <c r="X786" s="224"/>
      <c r="Y786" s="224"/>
      <c r="Z786" s="224"/>
      <c r="AA786" s="224"/>
      <c r="AB786" s="225"/>
      <c r="AC786" s="724">
        <f t="shared" si="108"/>
        <v>0</v>
      </c>
      <c r="AD786" s="725"/>
      <c r="AE786" s="725"/>
      <c r="AF786" s="725"/>
      <c r="AG786" s="725"/>
      <c r="AH786" s="726"/>
      <c r="AI786" s="60"/>
      <c r="AJ786" s="144" t="str">
        <f t="shared" si="98"/>
        <v>Riadok bude skrytý.</v>
      </c>
      <c r="AK786" s="145" t="s">
        <v>207</v>
      </c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51">
        <f t="shared" si="106"/>
        <v>1</v>
      </c>
      <c r="BF786" s="51">
        <f t="shared" si="107"/>
        <v>0</v>
      </c>
      <c r="BG786" s="51">
        <f t="shared" si="109"/>
        <v>0</v>
      </c>
      <c r="BH786" s="51">
        <f t="shared" si="99"/>
        <v>1</v>
      </c>
      <c r="BI786" s="90">
        <f t="shared" si="110"/>
        <v>0</v>
      </c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108"/>
      <c r="BY786" s="108"/>
      <c r="BZ786" s="108"/>
      <c r="CA786" s="113">
        <f>SI!BY786</f>
        <v>97</v>
      </c>
      <c r="CB786" s="113"/>
      <c r="CC786" s="113"/>
      <c r="CD786" s="113"/>
      <c r="CE786" s="113"/>
      <c r="CF786" s="113"/>
      <c r="CG786" s="113"/>
      <c r="CH786" s="140">
        <f>SI!BZ786</f>
        <v>0</v>
      </c>
      <c r="CI786" s="108"/>
      <c r="CJ786" s="108"/>
      <c r="CK786" s="108"/>
      <c r="CL786" s="108"/>
      <c r="CM786" s="108"/>
      <c r="CN786" s="108"/>
      <c r="CO786" s="108"/>
      <c r="CP786" s="108"/>
      <c r="CQ786" s="108"/>
      <c r="CR786" s="108"/>
      <c r="CS786" s="108"/>
      <c r="CT786" s="108"/>
      <c r="CU786" s="108"/>
      <c r="CV786" s="108"/>
      <c r="CW786" s="108"/>
      <c r="CX786" s="108"/>
      <c r="CY786" s="108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</row>
    <row r="787" spans="1:253" s="36" customFormat="1" hidden="1" x14ac:dyDescent="0.25">
      <c r="A787" s="33"/>
      <c r="B787" s="742"/>
      <c r="C787" s="743"/>
      <c r="D787" s="743"/>
      <c r="E787" s="743"/>
      <c r="F787" s="743"/>
      <c r="G787" s="743"/>
      <c r="H787" s="743"/>
      <c r="I787" s="743"/>
      <c r="J787" s="743"/>
      <c r="K787" s="743"/>
      <c r="L787" s="743"/>
      <c r="M787" s="743"/>
      <c r="N787" s="743"/>
      <c r="O787" s="743"/>
      <c r="P787" s="744"/>
      <c r="Q787" s="223"/>
      <c r="R787" s="224"/>
      <c r="S787" s="224"/>
      <c r="T787" s="224"/>
      <c r="U787" s="224"/>
      <c r="V787" s="225"/>
      <c r="W787" s="223"/>
      <c r="X787" s="224"/>
      <c r="Y787" s="224"/>
      <c r="Z787" s="224"/>
      <c r="AA787" s="224"/>
      <c r="AB787" s="225"/>
      <c r="AC787" s="724">
        <f>+Q787-W787</f>
        <v>0</v>
      </c>
      <c r="AD787" s="725"/>
      <c r="AE787" s="725"/>
      <c r="AF787" s="725"/>
      <c r="AG787" s="725"/>
      <c r="AH787" s="726"/>
      <c r="AI787" s="60"/>
      <c r="AJ787" s="144" t="str">
        <f t="shared" si="98"/>
        <v>Riadok bude skrytý.</v>
      </c>
      <c r="AK787" s="145" t="s">
        <v>207</v>
      </c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51">
        <f t="shared" si="106"/>
        <v>1</v>
      </c>
      <c r="BF787" s="51">
        <f t="shared" si="107"/>
        <v>0</v>
      </c>
      <c r="BG787" s="51">
        <f t="shared" si="109"/>
        <v>0</v>
      </c>
      <c r="BH787" s="51">
        <f t="shared" si="99"/>
        <v>1</v>
      </c>
      <c r="BI787" s="90">
        <f t="shared" si="110"/>
        <v>0</v>
      </c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108"/>
      <c r="BY787" s="108"/>
      <c r="BZ787" s="108"/>
      <c r="CA787" s="113">
        <f>SI!BY787</f>
        <v>121</v>
      </c>
      <c r="CB787" s="113"/>
      <c r="CC787" s="113"/>
      <c r="CD787" s="113"/>
      <c r="CE787" s="113"/>
      <c r="CF787" s="113"/>
      <c r="CG787" s="113"/>
      <c r="CH787" s="140">
        <f>SI!BZ787</f>
        <v>0</v>
      </c>
      <c r="CI787" s="108"/>
      <c r="CJ787" s="108"/>
      <c r="CK787" s="108"/>
      <c r="CL787" s="108"/>
      <c r="CM787" s="108"/>
      <c r="CN787" s="108"/>
      <c r="CO787" s="108"/>
      <c r="CP787" s="108"/>
      <c r="CQ787" s="108"/>
      <c r="CR787" s="108"/>
      <c r="CS787" s="108"/>
      <c r="CT787" s="108"/>
      <c r="CU787" s="108"/>
      <c r="CV787" s="108"/>
      <c r="CW787" s="108"/>
      <c r="CX787" s="108"/>
      <c r="CY787" s="108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</row>
    <row r="788" spans="1:253" s="36" customFormat="1" hidden="1" x14ac:dyDescent="0.25">
      <c r="A788" s="33"/>
      <c r="B788" s="742"/>
      <c r="C788" s="743"/>
      <c r="D788" s="743"/>
      <c r="E788" s="743"/>
      <c r="F788" s="743"/>
      <c r="G788" s="743"/>
      <c r="H788" s="743"/>
      <c r="I788" s="743"/>
      <c r="J788" s="743"/>
      <c r="K788" s="743"/>
      <c r="L788" s="743"/>
      <c r="M788" s="743"/>
      <c r="N788" s="743"/>
      <c r="O788" s="743"/>
      <c r="P788" s="744"/>
      <c r="Q788" s="223"/>
      <c r="R788" s="224"/>
      <c r="S788" s="224"/>
      <c r="T788" s="224"/>
      <c r="U788" s="224"/>
      <c r="V788" s="225"/>
      <c r="W788" s="223"/>
      <c r="X788" s="224"/>
      <c r="Y788" s="224"/>
      <c r="Z788" s="224"/>
      <c r="AA788" s="224"/>
      <c r="AB788" s="225"/>
      <c r="AC788" s="724">
        <f>+Q788-W788</f>
        <v>0</v>
      </c>
      <c r="AD788" s="725"/>
      <c r="AE788" s="725"/>
      <c r="AF788" s="725"/>
      <c r="AG788" s="725"/>
      <c r="AH788" s="726"/>
      <c r="AI788" s="60"/>
      <c r="AJ788" s="144" t="str">
        <f t="shared" si="98"/>
        <v>Riadok bude skrytý.</v>
      </c>
      <c r="AK788" s="145" t="s">
        <v>207</v>
      </c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51">
        <f t="shared" si="106"/>
        <v>1</v>
      </c>
      <c r="BF788" s="51">
        <f t="shared" si="107"/>
        <v>0</v>
      </c>
      <c r="BG788" s="51">
        <f t="shared" si="109"/>
        <v>0</v>
      </c>
      <c r="BH788" s="51">
        <f t="shared" si="99"/>
        <v>1</v>
      </c>
      <c r="BI788" s="90">
        <f t="shared" si="110"/>
        <v>0</v>
      </c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108"/>
      <c r="BY788" s="108"/>
      <c r="BZ788" s="108"/>
      <c r="CA788" s="113">
        <f>SI!BY788</f>
        <v>587</v>
      </c>
      <c r="CB788" s="113"/>
      <c r="CC788" s="113"/>
      <c r="CD788" s="113"/>
      <c r="CE788" s="113"/>
      <c r="CF788" s="113"/>
      <c r="CG788" s="113"/>
      <c r="CH788" s="140">
        <f>SI!BZ788</f>
        <v>0</v>
      </c>
      <c r="CI788" s="108"/>
      <c r="CJ788" s="108"/>
      <c r="CK788" s="108"/>
      <c r="CL788" s="108"/>
      <c r="CM788" s="108"/>
      <c r="CN788" s="108"/>
      <c r="CO788" s="108"/>
      <c r="CP788" s="108"/>
      <c r="CQ788" s="108"/>
      <c r="CR788" s="108"/>
      <c r="CS788" s="108"/>
      <c r="CT788" s="108"/>
      <c r="CU788" s="108"/>
      <c r="CV788" s="108"/>
      <c r="CW788" s="108"/>
      <c r="CX788" s="108"/>
      <c r="CY788" s="108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</row>
    <row r="789" spans="1:253" s="36" customFormat="1" hidden="1" x14ac:dyDescent="0.25">
      <c r="A789" s="33"/>
      <c r="B789" s="903"/>
      <c r="C789" s="904"/>
      <c r="D789" s="904"/>
      <c r="E789" s="904"/>
      <c r="F789" s="904"/>
      <c r="G789" s="904"/>
      <c r="H789" s="904"/>
      <c r="I789" s="904"/>
      <c r="J789" s="904"/>
      <c r="K789" s="904"/>
      <c r="L789" s="904"/>
      <c r="M789" s="904"/>
      <c r="N789" s="904"/>
      <c r="O789" s="904"/>
      <c r="P789" s="905"/>
      <c r="Q789" s="165"/>
      <c r="R789" s="166"/>
      <c r="S789" s="166"/>
      <c r="T789" s="166"/>
      <c r="U789" s="166"/>
      <c r="V789" s="167"/>
      <c r="W789" s="165"/>
      <c r="X789" s="166"/>
      <c r="Y789" s="166"/>
      <c r="Z789" s="166"/>
      <c r="AA789" s="166"/>
      <c r="AB789" s="167"/>
      <c r="AC789" s="670">
        <f>+Q789-W789</f>
        <v>0</v>
      </c>
      <c r="AD789" s="671"/>
      <c r="AE789" s="671"/>
      <c r="AF789" s="671"/>
      <c r="AG789" s="671"/>
      <c r="AH789" s="672"/>
      <c r="AI789" s="60"/>
      <c r="AJ789" s="144" t="str">
        <f t="shared" si="98"/>
        <v>Riadok bude skrytý.</v>
      </c>
      <c r="AK789" s="145" t="s">
        <v>207</v>
      </c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51">
        <f t="shared" si="106"/>
        <v>1</v>
      </c>
      <c r="BF789" s="51">
        <f t="shared" si="107"/>
        <v>0</v>
      </c>
      <c r="BG789" s="51">
        <f t="shared" si="109"/>
        <v>0</v>
      </c>
      <c r="BH789" s="51">
        <f t="shared" si="99"/>
        <v>1</v>
      </c>
      <c r="BI789" s="89">
        <f>+IF(BE789*BF789=0,0,IF(BH789=0,0,1))</f>
        <v>0</v>
      </c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108"/>
      <c r="BY789" s="108"/>
      <c r="BZ789" s="108"/>
      <c r="CA789" s="113">
        <f>SI!BY789</f>
        <v>190</v>
      </c>
      <c r="CB789" s="113"/>
      <c r="CC789" s="113"/>
      <c r="CD789" s="113"/>
      <c r="CE789" s="113"/>
      <c r="CF789" s="113"/>
      <c r="CG789" s="113"/>
      <c r="CH789" s="140">
        <f>SI!BZ789</f>
        <v>0</v>
      </c>
      <c r="CI789" s="108"/>
      <c r="CJ789" s="108"/>
      <c r="CK789" s="108"/>
      <c r="CL789" s="108"/>
      <c r="CM789" s="108"/>
      <c r="CN789" s="108"/>
      <c r="CO789" s="108"/>
      <c r="CP789" s="108"/>
      <c r="CQ789" s="108"/>
      <c r="CR789" s="108"/>
      <c r="CS789" s="108"/>
      <c r="CT789" s="108"/>
      <c r="CU789" s="108"/>
      <c r="CV789" s="108"/>
      <c r="CW789" s="108"/>
      <c r="CX789" s="108"/>
      <c r="CY789" s="108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</row>
    <row r="790" spans="1:253" s="36" customFormat="1" hidden="1" x14ac:dyDescent="0.25">
      <c r="A790" s="3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59"/>
      <c r="AJ790" s="144" t="str">
        <f t="shared" si="98"/>
        <v>Riadok bude skrytý.</v>
      </c>
      <c r="AK790" s="145" t="s">
        <v>207</v>
      </c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104">
        <v>1</v>
      </c>
      <c r="BF790" s="51">
        <f t="shared" si="107"/>
        <v>0</v>
      </c>
      <c r="BG790" s="51"/>
      <c r="BH790" s="51">
        <f t="shared" si="99"/>
        <v>1</v>
      </c>
      <c r="BI790" s="89">
        <f>+IF(BE790*BF790=0,0,IF(BH790=0,0,1))</f>
        <v>0</v>
      </c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108"/>
      <c r="BY790" s="108"/>
      <c r="BZ790" s="108"/>
      <c r="CA790" s="113">
        <f>SI!BY790</f>
        <v>102</v>
      </c>
      <c r="CB790" s="113"/>
      <c r="CC790" s="113"/>
      <c r="CD790" s="113"/>
      <c r="CE790" s="113"/>
      <c r="CF790" s="113"/>
      <c r="CG790" s="113"/>
      <c r="CH790" s="140">
        <f>SI!BZ790</f>
        <v>0</v>
      </c>
      <c r="CI790" s="108"/>
      <c r="CJ790" s="108"/>
      <c r="CK790" s="108"/>
      <c r="CL790" s="108"/>
      <c r="CM790" s="108"/>
      <c r="CN790" s="108"/>
      <c r="CO790" s="108"/>
      <c r="CP790" s="108"/>
      <c r="CQ790" s="108"/>
      <c r="CR790" s="108"/>
      <c r="CS790" s="108"/>
      <c r="CT790" s="108"/>
      <c r="CU790" s="108"/>
      <c r="CV790" s="108"/>
      <c r="CW790" s="108"/>
      <c r="CX790" s="108"/>
      <c r="CY790" s="108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</row>
    <row r="791" spans="1:253" x14ac:dyDescent="0.25">
      <c r="A791" s="33"/>
      <c r="B791" s="2" t="s">
        <v>282</v>
      </c>
      <c r="F791" s="126"/>
      <c r="G791" s="126"/>
      <c r="H791" s="237" t="s">
        <v>56</v>
      </c>
      <c r="I791" s="181"/>
      <c r="J791" s="2" t="str">
        <f>+IF($L$27&lt;&gt;"",IF((ROUNDDOWN(CODE(MID($L$27,1,1)),0)-(BIN2DEC(1010)/10))*(IF(SI!EE1077="",1,SI!EE1077))+(LEN(SI!J10)+LEN(SI!J13))=CA791,"dlhodobý majetok poistený. ","NEPOVOLENÉ POUŽITIE!"),"NEPOVOLENÉ POUŽITIE!")</f>
        <v xml:space="preserve">dlhodobý majetok poistený. </v>
      </c>
      <c r="AI791" s="62" t="s">
        <v>168</v>
      </c>
      <c r="AJ791" s="144" t="str">
        <f t="shared" si="98"/>
        <v>Riadok bude vidieť.</v>
      </c>
      <c r="AK791" s="145" t="s">
        <v>207</v>
      </c>
      <c r="AN791" s="21"/>
      <c r="BE791" s="51">
        <f>+IF($F$791="neeviduje",1,1)</f>
        <v>1</v>
      </c>
      <c r="BG791" s="81"/>
      <c r="BH791" s="51">
        <f t="shared" si="99"/>
        <v>1</v>
      </c>
      <c r="BI791" s="51">
        <f>+IF(BE791+BF791+BG791=0,0,IF(BH791=0,0,1))</f>
        <v>1</v>
      </c>
      <c r="CA791" s="113">
        <f>SI!BY791</f>
        <v>40</v>
      </c>
      <c r="CH791" s="140">
        <f>SI!BZ791</f>
        <v>0</v>
      </c>
    </row>
    <row r="792" spans="1:253" x14ac:dyDescent="0.25">
      <c r="A792" s="33"/>
      <c r="B792" s="2" t="str">
        <f>IF(H791="má",IF($D$27&lt;&gt;"",IF(ROUNDDOWN(CODE(MID($D$27,1,1))/10,0)*(IF(SI!EE1078="",1,SI!EE1078))+(LEN(SI!J10)+2)=CA792,"Druh majetku, spôsob a výška jeho poistenia sú uvedené v tabuľke:","NEPOVOLENÉ POUŽITIE!"),"NEPOVOLENÉ POUŽITIE!"),"")</f>
        <v>Druh majetku, spôsob a výška jeho poistenia sú uvedené v tabuľke:</v>
      </c>
      <c r="AI792" s="70"/>
      <c r="AJ792" s="144" t="str">
        <f t="shared" si="98"/>
        <v>Riadok bude vidieť.</v>
      </c>
      <c r="AK792" s="145" t="s">
        <v>207</v>
      </c>
      <c r="AN792" s="21"/>
      <c r="BE792" s="51">
        <f>+IF($F$791="neeviduje",1,1)</f>
        <v>1</v>
      </c>
      <c r="BF792" s="51">
        <f>+IF($H$791="nemá",0,1)</f>
        <v>1</v>
      </c>
      <c r="BG792" s="81"/>
      <c r="BH792" s="51">
        <f t="shared" si="99"/>
        <v>1</v>
      </c>
      <c r="BI792" s="89">
        <f>+IF(BE792*BF792=0,0,IF(BH792=0,0,1))</f>
        <v>1</v>
      </c>
      <c r="CA792" s="113">
        <f>SI!BY792</f>
        <v>31</v>
      </c>
      <c r="CH792" s="140">
        <f>SI!BZ792</f>
        <v>0</v>
      </c>
    </row>
    <row r="793" spans="1:253" s="36" customFormat="1" x14ac:dyDescent="0.25">
      <c r="A793" s="33"/>
      <c r="B793" s="2" t="str">
        <f>+IF(F791="eviduje","Zoznam takéhoto nehnuteľného majetku je uvedený v tabuľke:","")</f>
        <v/>
      </c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60"/>
      <c r="AJ793" s="144" t="str">
        <f t="shared" si="98"/>
        <v>Riadok bude vidieť.</v>
      </c>
      <c r="AK793" s="145" t="s">
        <v>207</v>
      </c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51">
        <f>+IF($F$791="neeviduje",1,1)</f>
        <v>1</v>
      </c>
      <c r="BF793" s="51">
        <f t="shared" ref="BF793:BF806" si="111">+IF($H$791="nemá",0,1)</f>
        <v>1</v>
      </c>
      <c r="BG793" s="51"/>
      <c r="BH793" s="51">
        <f t="shared" si="99"/>
        <v>1</v>
      </c>
      <c r="BI793" s="89">
        <f>+IF(BE793*BF793=0,0,IF(BH793=0,0,1))</f>
        <v>1</v>
      </c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108"/>
      <c r="BY793" s="108"/>
      <c r="BZ793" s="108"/>
      <c r="CA793" s="113">
        <f>SI!BY793</f>
        <v>171</v>
      </c>
      <c r="CB793" s="113"/>
      <c r="CC793" s="113"/>
      <c r="CD793" s="113"/>
      <c r="CE793" s="113"/>
      <c r="CF793" s="113"/>
      <c r="CG793" s="113"/>
      <c r="CH793" s="140">
        <f>SI!BZ793</f>
        <v>0</v>
      </c>
      <c r="CI793" s="108"/>
      <c r="CJ793" s="108"/>
      <c r="CK793" s="108"/>
      <c r="CL793" s="108"/>
      <c r="CM793" s="108"/>
      <c r="CN793" s="108"/>
      <c r="CO793" s="108"/>
      <c r="CP793" s="108"/>
      <c r="CQ793" s="108"/>
      <c r="CR793" s="108"/>
      <c r="CS793" s="108"/>
      <c r="CT793" s="108"/>
      <c r="CU793" s="108"/>
      <c r="CV793" s="108"/>
      <c r="CW793" s="108"/>
      <c r="CX793" s="108"/>
      <c r="CY793" s="108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</row>
    <row r="794" spans="1:253" s="36" customFormat="1" x14ac:dyDescent="0.25">
      <c r="A794" s="33"/>
      <c r="B794" s="820" t="s">
        <v>177</v>
      </c>
      <c r="C794" s="821"/>
      <c r="D794" s="821"/>
      <c r="E794" s="821"/>
      <c r="F794" s="821"/>
      <c r="G794" s="821"/>
      <c r="H794" s="821"/>
      <c r="I794" s="821"/>
      <c r="J794" s="821"/>
      <c r="K794" s="821"/>
      <c r="L794" s="822"/>
      <c r="M794" s="820" t="s">
        <v>178</v>
      </c>
      <c r="N794" s="821"/>
      <c r="O794" s="821"/>
      <c r="P794" s="821"/>
      <c r="Q794" s="821"/>
      <c r="R794" s="821"/>
      <c r="S794" s="821"/>
      <c r="T794" s="821"/>
      <c r="U794" s="821"/>
      <c r="V794" s="821"/>
      <c r="W794" s="822"/>
      <c r="X794" s="826" t="s">
        <v>179</v>
      </c>
      <c r="Y794" s="827"/>
      <c r="Z794" s="827"/>
      <c r="AA794" s="827"/>
      <c r="AB794" s="827"/>
      <c r="AC794" s="827"/>
      <c r="AD794" s="827"/>
      <c r="AE794" s="827"/>
      <c r="AF794" s="827"/>
      <c r="AG794" s="827"/>
      <c r="AH794" s="828"/>
      <c r="AI794" s="60"/>
      <c r="AJ794" s="144" t="str">
        <f t="shared" si="98"/>
        <v>Riadok bude vidieť.</v>
      </c>
      <c r="AK794" s="145" t="s">
        <v>207</v>
      </c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51">
        <f t="shared" ref="BE794:BE806" si="112">+IF($F$791="neeviduje",0,1)</f>
        <v>1</v>
      </c>
      <c r="BF794" s="51">
        <f t="shared" si="111"/>
        <v>1</v>
      </c>
      <c r="BG794" s="51"/>
      <c r="BH794" s="51">
        <f t="shared" si="99"/>
        <v>1</v>
      </c>
      <c r="BI794" s="89">
        <f>+IF(BE794*BF794=0,0,IF(BH794=0,0,1))</f>
        <v>1</v>
      </c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108"/>
      <c r="BY794" s="108"/>
      <c r="BZ794" s="108"/>
      <c r="CA794" s="113">
        <f>SI!BY794</f>
        <v>516</v>
      </c>
      <c r="CB794" s="113"/>
      <c r="CC794" s="113"/>
      <c r="CD794" s="113"/>
      <c r="CE794" s="113"/>
      <c r="CF794" s="113"/>
      <c r="CG794" s="113"/>
      <c r="CH794" s="140">
        <f>SI!BZ794</f>
        <v>0</v>
      </c>
      <c r="CI794" s="108"/>
      <c r="CJ794" s="108"/>
      <c r="CK794" s="108"/>
      <c r="CL794" s="108"/>
      <c r="CM794" s="108"/>
      <c r="CN794" s="108"/>
      <c r="CO794" s="108"/>
      <c r="CP794" s="108"/>
      <c r="CQ794" s="108"/>
      <c r="CR794" s="108"/>
      <c r="CS794" s="108"/>
      <c r="CT794" s="108"/>
      <c r="CU794" s="108"/>
      <c r="CV794" s="108"/>
      <c r="CW794" s="108"/>
      <c r="CX794" s="108"/>
      <c r="CY794" s="108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</row>
    <row r="795" spans="1:253" s="36" customFormat="1" ht="15" customHeight="1" x14ac:dyDescent="0.25">
      <c r="A795" s="33"/>
      <c r="B795" s="823"/>
      <c r="C795" s="824"/>
      <c r="D795" s="824"/>
      <c r="E795" s="824"/>
      <c r="F795" s="824"/>
      <c r="G795" s="824"/>
      <c r="H795" s="824"/>
      <c r="I795" s="824"/>
      <c r="J795" s="824"/>
      <c r="K795" s="824"/>
      <c r="L795" s="825"/>
      <c r="M795" s="823"/>
      <c r="N795" s="824"/>
      <c r="O795" s="824"/>
      <c r="P795" s="824"/>
      <c r="Q795" s="824"/>
      <c r="R795" s="824"/>
      <c r="S795" s="824"/>
      <c r="T795" s="824"/>
      <c r="U795" s="824"/>
      <c r="V795" s="824"/>
      <c r="W795" s="825"/>
      <c r="X795" s="829" t="s">
        <v>15</v>
      </c>
      <c r="Y795" s="830"/>
      <c r="Z795" s="830"/>
      <c r="AA795" s="830"/>
      <c r="AB795" s="830"/>
      <c r="AC795" s="830"/>
      <c r="AD795" s="890" t="s">
        <v>14</v>
      </c>
      <c r="AE795" s="891"/>
      <c r="AF795" s="891"/>
      <c r="AG795" s="891"/>
      <c r="AH795" s="892"/>
      <c r="AI795" s="60"/>
      <c r="AJ795" s="144" t="str">
        <f t="shared" si="98"/>
        <v>Riadok bude vidieť.</v>
      </c>
      <c r="AK795" s="145" t="s">
        <v>207</v>
      </c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51">
        <f t="shared" si="112"/>
        <v>1</v>
      </c>
      <c r="BF795" s="51">
        <f t="shared" si="111"/>
        <v>1</v>
      </c>
      <c r="BG795" s="51"/>
      <c r="BH795" s="51">
        <f t="shared" si="99"/>
        <v>1</v>
      </c>
      <c r="BI795" s="89">
        <f>+IF(BE795*BF795=0,0,IF(BH795=0,0,1))</f>
        <v>1</v>
      </c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108"/>
      <c r="BY795" s="108"/>
      <c r="BZ795" s="108"/>
      <c r="CA795" s="113">
        <f>SI!BY795</f>
        <v>142</v>
      </c>
      <c r="CB795" s="113"/>
      <c r="CC795" s="113"/>
      <c r="CD795" s="113"/>
      <c r="CE795" s="113"/>
      <c r="CF795" s="113"/>
      <c r="CG795" s="113"/>
      <c r="CH795" s="140">
        <f>SI!BZ795</f>
        <v>0</v>
      </c>
      <c r="CI795" s="108"/>
      <c r="CJ795" s="108"/>
      <c r="CK795" s="108"/>
      <c r="CL795" s="108"/>
      <c r="CM795" s="108"/>
      <c r="CN795" s="108"/>
      <c r="CO795" s="108"/>
      <c r="CP795" s="108"/>
      <c r="CQ795" s="108"/>
      <c r="CR795" s="108"/>
      <c r="CS795" s="108"/>
      <c r="CT795" s="108"/>
      <c r="CU795" s="108"/>
      <c r="CV795" s="108"/>
      <c r="CW795" s="108"/>
      <c r="CX795" s="108"/>
      <c r="CY795" s="108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</row>
    <row r="796" spans="1:253" s="36" customFormat="1" x14ac:dyDescent="0.25">
      <c r="A796" s="33"/>
      <c r="B796" s="765" t="s">
        <v>647</v>
      </c>
      <c r="C796" s="766"/>
      <c r="D796" s="766"/>
      <c r="E796" s="766"/>
      <c r="F796" s="766"/>
      <c r="G796" s="766"/>
      <c r="H796" s="766"/>
      <c r="I796" s="766"/>
      <c r="J796" s="766"/>
      <c r="K796" s="766"/>
      <c r="L796" s="767"/>
      <c r="M796" s="889">
        <v>15246090</v>
      </c>
      <c r="N796" s="265"/>
      <c r="O796" s="265"/>
      <c r="P796" s="265"/>
      <c r="Q796" s="265"/>
      <c r="R796" s="265"/>
      <c r="S796" s="265"/>
      <c r="T796" s="265"/>
      <c r="U796" s="265"/>
      <c r="V796" s="265"/>
      <c r="W796" s="266"/>
      <c r="X796" s="902">
        <v>42257</v>
      </c>
      <c r="Y796" s="746"/>
      <c r="Z796" s="746"/>
      <c r="AA796" s="746"/>
      <c r="AB796" s="746"/>
      <c r="AC796" s="746"/>
      <c r="AD796" s="745"/>
      <c r="AE796" s="746"/>
      <c r="AF796" s="746"/>
      <c r="AG796" s="746"/>
      <c r="AH796" s="747"/>
      <c r="AI796" s="60"/>
      <c r="AJ796" s="144" t="str">
        <f t="shared" si="98"/>
        <v>Riadok bude vidieť.</v>
      </c>
      <c r="AK796" s="145" t="s">
        <v>207</v>
      </c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51">
        <f t="shared" si="112"/>
        <v>1</v>
      </c>
      <c r="BF796" s="51">
        <f t="shared" si="111"/>
        <v>1</v>
      </c>
      <c r="BG796" s="51">
        <f>+IF(B796="",0,1)</f>
        <v>1</v>
      </c>
      <c r="BH796" s="51">
        <f t="shared" si="99"/>
        <v>1</v>
      </c>
      <c r="BI796" s="90">
        <f t="shared" ref="BI796:BI805" si="113">+IF(BE796*BF796*BG796=0,0,IF(BH796=0,0,1))</f>
        <v>1</v>
      </c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108"/>
      <c r="BY796" s="108"/>
      <c r="BZ796" s="108"/>
      <c r="CA796" s="113">
        <f>SI!BY796</f>
        <v>181</v>
      </c>
      <c r="CB796" s="113"/>
      <c r="CC796" s="113"/>
      <c r="CD796" s="113"/>
      <c r="CE796" s="113"/>
      <c r="CF796" s="113"/>
      <c r="CG796" s="113"/>
      <c r="CH796" s="140">
        <f>SI!BZ796</f>
        <v>0</v>
      </c>
      <c r="CI796" s="108"/>
      <c r="CJ796" s="108"/>
      <c r="CK796" s="108"/>
      <c r="CL796" s="108"/>
      <c r="CM796" s="108"/>
      <c r="CN796" s="108"/>
      <c r="CO796" s="108"/>
      <c r="CP796" s="108"/>
      <c r="CQ796" s="108"/>
      <c r="CR796" s="108"/>
      <c r="CS796" s="108"/>
      <c r="CT796" s="108"/>
      <c r="CU796" s="108"/>
      <c r="CV796" s="108"/>
      <c r="CW796" s="108"/>
      <c r="CX796" s="108"/>
      <c r="CY796" s="108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</row>
    <row r="797" spans="1:253" s="36" customFormat="1" hidden="1" x14ac:dyDescent="0.25">
      <c r="A797" s="33"/>
      <c r="B797" s="457"/>
      <c r="C797" s="458"/>
      <c r="D797" s="458"/>
      <c r="E797" s="458"/>
      <c r="F797" s="458"/>
      <c r="G797" s="458"/>
      <c r="H797" s="458"/>
      <c r="I797" s="458"/>
      <c r="J797" s="458"/>
      <c r="K797" s="458"/>
      <c r="L797" s="459"/>
      <c r="M797" s="741"/>
      <c r="N797" s="269"/>
      <c r="O797" s="269"/>
      <c r="P797" s="269"/>
      <c r="Q797" s="269"/>
      <c r="R797" s="269"/>
      <c r="S797" s="269"/>
      <c r="T797" s="269"/>
      <c r="U797" s="269"/>
      <c r="V797" s="269"/>
      <c r="W797" s="270"/>
      <c r="X797" s="730"/>
      <c r="Y797" s="728"/>
      <c r="Z797" s="728"/>
      <c r="AA797" s="728"/>
      <c r="AB797" s="728"/>
      <c r="AC797" s="728"/>
      <c r="AD797" s="727"/>
      <c r="AE797" s="728"/>
      <c r="AF797" s="728"/>
      <c r="AG797" s="728"/>
      <c r="AH797" s="729"/>
      <c r="AI797" s="60"/>
      <c r="AJ797" s="144" t="str">
        <f t="shared" si="98"/>
        <v>Riadok bude skrytý.</v>
      </c>
      <c r="AK797" s="145" t="s">
        <v>207</v>
      </c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51">
        <f t="shared" si="112"/>
        <v>1</v>
      </c>
      <c r="BF797" s="51">
        <f t="shared" si="111"/>
        <v>1</v>
      </c>
      <c r="BG797" s="51">
        <f t="shared" ref="BG797:BG805" si="114">+IF(B797="",0,1)</f>
        <v>0</v>
      </c>
      <c r="BH797" s="51">
        <f t="shared" si="99"/>
        <v>1</v>
      </c>
      <c r="BI797" s="90">
        <f t="shared" si="113"/>
        <v>0</v>
      </c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108"/>
      <c r="BY797" s="108"/>
      <c r="BZ797" s="108"/>
      <c r="CA797" s="113">
        <f>SI!BY797</f>
        <v>180</v>
      </c>
      <c r="CB797" s="113"/>
      <c r="CC797" s="113"/>
      <c r="CD797" s="113"/>
      <c r="CE797" s="113"/>
      <c r="CF797" s="113"/>
      <c r="CG797" s="113"/>
      <c r="CH797" s="140">
        <f>SI!BZ797</f>
        <v>0</v>
      </c>
      <c r="CI797" s="108"/>
      <c r="CJ797" s="108"/>
      <c r="CK797" s="108"/>
      <c r="CL797" s="108"/>
      <c r="CM797" s="108"/>
      <c r="CN797" s="108"/>
      <c r="CO797" s="108"/>
      <c r="CP797" s="108"/>
      <c r="CQ797" s="108"/>
      <c r="CR797" s="108"/>
      <c r="CS797" s="108"/>
      <c r="CT797" s="108"/>
      <c r="CU797" s="108"/>
      <c r="CV797" s="108"/>
      <c r="CW797" s="108"/>
      <c r="CX797" s="108"/>
      <c r="CY797" s="108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</row>
    <row r="798" spans="1:253" s="36" customFormat="1" hidden="1" x14ac:dyDescent="0.25">
      <c r="A798" s="33"/>
      <c r="B798" s="457"/>
      <c r="C798" s="458"/>
      <c r="D798" s="458"/>
      <c r="E798" s="458"/>
      <c r="F798" s="458"/>
      <c r="G798" s="458"/>
      <c r="H798" s="458"/>
      <c r="I798" s="458"/>
      <c r="J798" s="458"/>
      <c r="K798" s="458"/>
      <c r="L798" s="459"/>
      <c r="M798" s="741"/>
      <c r="N798" s="269"/>
      <c r="O798" s="269"/>
      <c r="P798" s="269"/>
      <c r="Q798" s="269"/>
      <c r="R798" s="269"/>
      <c r="S798" s="269"/>
      <c r="T798" s="269"/>
      <c r="U798" s="269"/>
      <c r="V798" s="269"/>
      <c r="W798" s="270"/>
      <c r="X798" s="730"/>
      <c r="Y798" s="728"/>
      <c r="Z798" s="728"/>
      <c r="AA798" s="728"/>
      <c r="AB798" s="728"/>
      <c r="AC798" s="728"/>
      <c r="AD798" s="727"/>
      <c r="AE798" s="728"/>
      <c r="AF798" s="728"/>
      <c r="AG798" s="728"/>
      <c r="AH798" s="729"/>
      <c r="AI798" s="60"/>
      <c r="AJ798" s="144" t="str">
        <f t="shared" si="98"/>
        <v>Riadok bude skrytý.</v>
      </c>
      <c r="AK798" s="145" t="s">
        <v>207</v>
      </c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51">
        <f>+IF($F$791="neeviduje",0,1)</f>
        <v>1</v>
      </c>
      <c r="BF798" s="51">
        <f t="shared" si="111"/>
        <v>1</v>
      </c>
      <c r="BG798" s="51">
        <f t="shared" si="114"/>
        <v>0</v>
      </c>
      <c r="BH798" s="51">
        <f t="shared" si="99"/>
        <v>1</v>
      </c>
      <c r="BI798" s="90">
        <f t="shared" si="113"/>
        <v>0</v>
      </c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108"/>
      <c r="BY798" s="108"/>
      <c r="BZ798" s="108"/>
      <c r="CA798" s="113">
        <f>SI!BY798</f>
        <v>653</v>
      </c>
      <c r="CB798" s="113"/>
      <c r="CC798" s="113"/>
      <c r="CD798" s="113"/>
      <c r="CE798" s="113"/>
      <c r="CF798" s="113"/>
      <c r="CG798" s="113"/>
      <c r="CH798" s="140">
        <f>SI!BZ798</f>
        <v>0</v>
      </c>
      <c r="CI798" s="108"/>
      <c r="CJ798" s="108"/>
      <c r="CK798" s="108"/>
      <c r="CL798" s="108"/>
      <c r="CM798" s="108"/>
      <c r="CN798" s="108"/>
      <c r="CO798" s="108"/>
      <c r="CP798" s="108"/>
      <c r="CQ798" s="108"/>
      <c r="CR798" s="108"/>
      <c r="CS798" s="108"/>
      <c r="CT798" s="108"/>
      <c r="CU798" s="108"/>
      <c r="CV798" s="108"/>
      <c r="CW798" s="108"/>
      <c r="CX798" s="108"/>
      <c r="CY798" s="108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</row>
    <row r="799" spans="1:253" s="36" customFormat="1" hidden="1" x14ac:dyDescent="0.25">
      <c r="A799" s="33"/>
      <c r="B799" s="457"/>
      <c r="C799" s="458"/>
      <c r="D799" s="458"/>
      <c r="E799" s="458"/>
      <c r="F799" s="458"/>
      <c r="G799" s="458"/>
      <c r="H799" s="458"/>
      <c r="I799" s="458"/>
      <c r="J799" s="458"/>
      <c r="K799" s="458"/>
      <c r="L799" s="459"/>
      <c r="M799" s="741"/>
      <c r="N799" s="269"/>
      <c r="O799" s="269"/>
      <c r="P799" s="269"/>
      <c r="Q799" s="269"/>
      <c r="R799" s="269"/>
      <c r="S799" s="269"/>
      <c r="T799" s="269"/>
      <c r="U799" s="269"/>
      <c r="V799" s="269"/>
      <c r="W799" s="270"/>
      <c r="X799" s="730"/>
      <c r="Y799" s="728"/>
      <c r="Z799" s="728"/>
      <c r="AA799" s="728"/>
      <c r="AB799" s="728"/>
      <c r="AC799" s="728"/>
      <c r="AD799" s="727"/>
      <c r="AE799" s="728"/>
      <c r="AF799" s="728"/>
      <c r="AG799" s="728"/>
      <c r="AH799" s="729"/>
      <c r="AI799" s="60"/>
      <c r="AJ799" s="144" t="str">
        <f t="shared" si="98"/>
        <v>Riadok bude skrytý.</v>
      </c>
      <c r="AK799" s="145" t="s">
        <v>207</v>
      </c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51">
        <f t="shared" si="112"/>
        <v>1</v>
      </c>
      <c r="BF799" s="51">
        <f t="shared" si="111"/>
        <v>1</v>
      </c>
      <c r="BG799" s="51">
        <f t="shared" si="114"/>
        <v>0</v>
      </c>
      <c r="BH799" s="51">
        <f t="shared" si="99"/>
        <v>1</v>
      </c>
      <c r="BI799" s="90">
        <f t="shared" si="113"/>
        <v>0</v>
      </c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108"/>
      <c r="BY799" s="108"/>
      <c r="BZ799" s="108"/>
      <c r="CA799" s="113">
        <f>SI!BY799</f>
        <v>162</v>
      </c>
      <c r="CB799" s="113"/>
      <c r="CC799" s="113"/>
      <c r="CD799" s="113"/>
      <c r="CE799" s="113"/>
      <c r="CF799" s="113"/>
      <c r="CG799" s="113"/>
      <c r="CH799" s="140">
        <f>SI!BZ799</f>
        <v>0</v>
      </c>
      <c r="CI799" s="108"/>
      <c r="CJ799" s="108"/>
      <c r="CK799" s="108"/>
      <c r="CL799" s="108"/>
      <c r="CM799" s="108"/>
      <c r="CN799" s="108"/>
      <c r="CO799" s="108"/>
      <c r="CP799" s="108"/>
      <c r="CQ799" s="108"/>
      <c r="CR799" s="108"/>
      <c r="CS799" s="108"/>
      <c r="CT799" s="108"/>
      <c r="CU799" s="108"/>
      <c r="CV799" s="108"/>
      <c r="CW799" s="108"/>
      <c r="CX799" s="108"/>
      <c r="CY799" s="108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</row>
    <row r="800" spans="1:253" s="36" customFormat="1" hidden="1" x14ac:dyDescent="0.25">
      <c r="A800" s="33"/>
      <c r="B800" s="457"/>
      <c r="C800" s="458"/>
      <c r="D800" s="458"/>
      <c r="E800" s="458"/>
      <c r="F800" s="458"/>
      <c r="G800" s="458"/>
      <c r="H800" s="458"/>
      <c r="I800" s="458"/>
      <c r="J800" s="458"/>
      <c r="K800" s="458"/>
      <c r="L800" s="459"/>
      <c r="M800" s="741"/>
      <c r="N800" s="269"/>
      <c r="O800" s="269"/>
      <c r="P800" s="269"/>
      <c r="Q800" s="269"/>
      <c r="R800" s="269"/>
      <c r="S800" s="269"/>
      <c r="T800" s="269"/>
      <c r="U800" s="269"/>
      <c r="V800" s="269"/>
      <c r="W800" s="270"/>
      <c r="X800" s="730"/>
      <c r="Y800" s="728"/>
      <c r="Z800" s="728"/>
      <c r="AA800" s="728"/>
      <c r="AB800" s="728"/>
      <c r="AC800" s="728"/>
      <c r="AD800" s="727"/>
      <c r="AE800" s="728"/>
      <c r="AF800" s="728"/>
      <c r="AG800" s="728"/>
      <c r="AH800" s="729"/>
      <c r="AI800" s="60"/>
      <c r="AJ800" s="144" t="str">
        <f t="shared" si="98"/>
        <v>Riadok bude skrytý.</v>
      </c>
      <c r="AK800" s="145" t="s">
        <v>207</v>
      </c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51">
        <f t="shared" si="112"/>
        <v>1</v>
      </c>
      <c r="BF800" s="51">
        <f t="shared" si="111"/>
        <v>1</v>
      </c>
      <c r="BG800" s="51">
        <f t="shared" si="114"/>
        <v>0</v>
      </c>
      <c r="BH800" s="51">
        <f t="shared" si="99"/>
        <v>1</v>
      </c>
      <c r="BI800" s="90">
        <f t="shared" si="113"/>
        <v>0</v>
      </c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108"/>
      <c r="BY800" s="108"/>
      <c r="BZ800" s="108"/>
      <c r="CA800" s="113">
        <f>SI!BY800</f>
        <v>137</v>
      </c>
      <c r="CB800" s="113"/>
      <c r="CC800" s="113"/>
      <c r="CD800" s="113"/>
      <c r="CE800" s="113"/>
      <c r="CF800" s="113"/>
      <c r="CG800" s="113"/>
      <c r="CH800" s="140">
        <f>SI!BZ800</f>
        <v>0</v>
      </c>
      <c r="CI800" s="108"/>
      <c r="CJ800" s="108"/>
      <c r="CK800" s="108"/>
      <c r="CL800" s="108"/>
      <c r="CM800" s="108"/>
      <c r="CN800" s="108"/>
      <c r="CO800" s="108"/>
      <c r="CP800" s="108"/>
      <c r="CQ800" s="108"/>
      <c r="CR800" s="108"/>
      <c r="CS800" s="108"/>
      <c r="CT800" s="108"/>
      <c r="CU800" s="108"/>
      <c r="CV800" s="108"/>
      <c r="CW800" s="108"/>
      <c r="CX800" s="108"/>
      <c r="CY800" s="108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</row>
    <row r="801" spans="1:253" s="36" customFormat="1" hidden="1" x14ac:dyDescent="0.25">
      <c r="A801" s="33"/>
      <c r="B801" s="457"/>
      <c r="C801" s="458"/>
      <c r="D801" s="458"/>
      <c r="E801" s="458"/>
      <c r="F801" s="458"/>
      <c r="G801" s="458"/>
      <c r="H801" s="458"/>
      <c r="I801" s="458"/>
      <c r="J801" s="458"/>
      <c r="K801" s="458"/>
      <c r="L801" s="459"/>
      <c r="M801" s="741"/>
      <c r="N801" s="269"/>
      <c r="O801" s="269"/>
      <c r="P801" s="269"/>
      <c r="Q801" s="269"/>
      <c r="R801" s="269"/>
      <c r="S801" s="269"/>
      <c r="T801" s="269"/>
      <c r="U801" s="269"/>
      <c r="V801" s="269"/>
      <c r="W801" s="270"/>
      <c r="X801" s="730"/>
      <c r="Y801" s="728"/>
      <c r="Z801" s="728"/>
      <c r="AA801" s="728"/>
      <c r="AB801" s="728"/>
      <c r="AC801" s="728"/>
      <c r="AD801" s="727"/>
      <c r="AE801" s="728"/>
      <c r="AF801" s="728"/>
      <c r="AG801" s="728"/>
      <c r="AH801" s="729"/>
      <c r="AI801" s="60"/>
      <c r="AJ801" s="144" t="str">
        <f t="shared" si="98"/>
        <v>Riadok bude skrytý.</v>
      </c>
      <c r="AK801" s="145" t="s">
        <v>207</v>
      </c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51">
        <f t="shared" si="112"/>
        <v>1</v>
      </c>
      <c r="BF801" s="51">
        <f t="shared" si="111"/>
        <v>1</v>
      </c>
      <c r="BG801" s="51">
        <f t="shared" si="114"/>
        <v>0</v>
      </c>
      <c r="BH801" s="51">
        <f t="shared" si="99"/>
        <v>1</v>
      </c>
      <c r="BI801" s="90">
        <f t="shared" si="113"/>
        <v>0</v>
      </c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108"/>
      <c r="BY801" s="108"/>
      <c r="BZ801" s="108"/>
      <c r="CA801" s="113">
        <f>SI!BY801</f>
        <v>157</v>
      </c>
      <c r="CB801" s="113"/>
      <c r="CC801" s="113"/>
      <c r="CD801" s="113"/>
      <c r="CE801" s="113"/>
      <c r="CF801" s="113"/>
      <c r="CG801" s="113"/>
      <c r="CH801" s="140">
        <f>SI!BZ801</f>
        <v>0</v>
      </c>
      <c r="CI801" s="108"/>
      <c r="CJ801" s="108"/>
      <c r="CK801" s="108"/>
      <c r="CL801" s="108"/>
      <c r="CM801" s="108"/>
      <c r="CN801" s="108"/>
      <c r="CO801" s="108"/>
      <c r="CP801" s="108"/>
      <c r="CQ801" s="108"/>
      <c r="CR801" s="108"/>
      <c r="CS801" s="108"/>
      <c r="CT801" s="108"/>
      <c r="CU801" s="108"/>
      <c r="CV801" s="108"/>
      <c r="CW801" s="108"/>
      <c r="CX801" s="108"/>
      <c r="CY801" s="108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</row>
    <row r="802" spans="1:253" s="36" customFormat="1" hidden="1" x14ac:dyDescent="0.25">
      <c r="A802" s="33"/>
      <c r="B802" s="457"/>
      <c r="C802" s="458"/>
      <c r="D802" s="458"/>
      <c r="E802" s="458"/>
      <c r="F802" s="458"/>
      <c r="G802" s="458"/>
      <c r="H802" s="458"/>
      <c r="I802" s="458"/>
      <c r="J802" s="458"/>
      <c r="K802" s="458"/>
      <c r="L802" s="459"/>
      <c r="M802" s="741"/>
      <c r="N802" s="269"/>
      <c r="O802" s="269"/>
      <c r="P802" s="269"/>
      <c r="Q802" s="269"/>
      <c r="R802" s="269"/>
      <c r="S802" s="269"/>
      <c r="T802" s="269"/>
      <c r="U802" s="269"/>
      <c r="V802" s="269"/>
      <c r="W802" s="270"/>
      <c r="X802" s="730"/>
      <c r="Y802" s="728"/>
      <c r="Z802" s="728"/>
      <c r="AA802" s="728"/>
      <c r="AB802" s="728"/>
      <c r="AC802" s="728"/>
      <c r="AD802" s="727"/>
      <c r="AE802" s="728"/>
      <c r="AF802" s="728"/>
      <c r="AG802" s="728"/>
      <c r="AH802" s="729"/>
      <c r="AI802" s="60"/>
      <c r="AJ802" s="144" t="str">
        <f t="shared" si="98"/>
        <v>Riadok bude skrytý.</v>
      </c>
      <c r="AK802" s="145" t="s">
        <v>207</v>
      </c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51">
        <f t="shared" si="112"/>
        <v>1</v>
      </c>
      <c r="BF802" s="51">
        <f t="shared" si="111"/>
        <v>1</v>
      </c>
      <c r="BG802" s="51">
        <f t="shared" si="114"/>
        <v>0</v>
      </c>
      <c r="BH802" s="51">
        <f t="shared" si="99"/>
        <v>1</v>
      </c>
      <c r="BI802" s="90">
        <f t="shared" si="113"/>
        <v>0</v>
      </c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108"/>
      <c r="BY802" s="108"/>
      <c r="BZ802" s="108"/>
      <c r="CA802" s="113">
        <f>SI!BY802</f>
        <v>164</v>
      </c>
      <c r="CB802" s="113"/>
      <c r="CC802" s="113"/>
      <c r="CD802" s="113"/>
      <c r="CE802" s="113"/>
      <c r="CF802" s="113"/>
      <c r="CG802" s="113"/>
      <c r="CH802" s="140">
        <f>SI!BZ802</f>
        <v>0</v>
      </c>
      <c r="CI802" s="108"/>
      <c r="CJ802" s="108"/>
      <c r="CK802" s="108"/>
      <c r="CL802" s="108"/>
      <c r="CM802" s="108"/>
      <c r="CN802" s="108"/>
      <c r="CO802" s="108"/>
      <c r="CP802" s="108"/>
      <c r="CQ802" s="108"/>
      <c r="CR802" s="108"/>
      <c r="CS802" s="108"/>
      <c r="CT802" s="108"/>
      <c r="CU802" s="108"/>
      <c r="CV802" s="108"/>
      <c r="CW802" s="108"/>
      <c r="CX802" s="108"/>
      <c r="CY802" s="108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</row>
    <row r="803" spans="1:253" s="36" customFormat="1" hidden="1" x14ac:dyDescent="0.25">
      <c r="A803" s="33"/>
      <c r="B803" s="457"/>
      <c r="C803" s="458"/>
      <c r="D803" s="458"/>
      <c r="E803" s="458"/>
      <c r="F803" s="458"/>
      <c r="G803" s="458"/>
      <c r="H803" s="458"/>
      <c r="I803" s="458"/>
      <c r="J803" s="458"/>
      <c r="K803" s="458"/>
      <c r="L803" s="459"/>
      <c r="M803" s="741"/>
      <c r="N803" s="269"/>
      <c r="O803" s="269"/>
      <c r="P803" s="269"/>
      <c r="Q803" s="269"/>
      <c r="R803" s="269"/>
      <c r="S803" s="269"/>
      <c r="T803" s="269"/>
      <c r="U803" s="269"/>
      <c r="V803" s="269"/>
      <c r="W803" s="270"/>
      <c r="X803" s="730"/>
      <c r="Y803" s="728"/>
      <c r="Z803" s="728"/>
      <c r="AA803" s="728"/>
      <c r="AB803" s="728"/>
      <c r="AC803" s="728"/>
      <c r="AD803" s="727"/>
      <c r="AE803" s="728"/>
      <c r="AF803" s="728"/>
      <c r="AG803" s="728"/>
      <c r="AH803" s="729"/>
      <c r="AI803" s="60"/>
      <c r="AJ803" s="144" t="str">
        <f t="shared" si="98"/>
        <v>Riadok bude skrytý.</v>
      </c>
      <c r="AK803" s="145" t="s">
        <v>207</v>
      </c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51">
        <f t="shared" si="112"/>
        <v>1</v>
      </c>
      <c r="BF803" s="51">
        <f t="shared" si="111"/>
        <v>1</v>
      </c>
      <c r="BG803" s="51">
        <f t="shared" si="114"/>
        <v>0</v>
      </c>
      <c r="BH803" s="51">
        <f t="shared" si="99"/>
        <v>1</v>
      </c>
      <c r="BI803" s="90">
        <f t="shared" si="113"/>
        <v>0</v>
      </c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108"/>
      <c r="BY803" s="108"/>
      <c r="BZ803" s="108"/>
      <c r="CA803" s="113">
        <f>SI!BY803</f>
        <v>144</v>
      </c>
      <c r="CB803" s="113"/>
      <c r="CC803" s="113"/>
      <c r="CD803" s="113"/>
      <c r="CE803" s="113"/>
      <c r="CF803" s="113"/>
      <c r="CG803" s="113"/>
      <c r="CH803" s="140">
        <f>SI!BZ803</f>
        <v>0</v>
      </c>
      <c r="CI803" s="108"/>
      <c r="CJ803" s="108"/>
      <c r="CK803" s="108"/>
      <c r="CL803" s="108"/>
      <c r="CM803" s="108"/>
      <c r="CN803" s="108"/>
      <c r="CO803" s="108"/>
      <c r="CP803" s="108"/>
      <c r="CQ803" s="108"/>
      <c r="CR803" s="108"/>
      <c r="CS803" s="108"/>
      <c r="CT803" s="108"/>
      <c r="CU803" s="108"/>
      <c r="CV803" s="108"/>
      <c r="CW803" s="108"/>
      <c r="CX803" s="108"/>
      <c r="CY803" s="108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</row>
    <row r="804" spans="1:253" s="36" customFormat="1" hidden="1" x14ac:dyDescent="0.25">
      <c r="A804" s="33"/>
      <c r="B804" s="457"/>
      <c r="C804" s="458"/>
      <c r="D804" s="458"/>
      <c r="E804" s="458"/>
      <c r="F804" s="458"/>
      <c r="G804" s="458"/>
      <c r="H804" s="458"/>
      <c r="I804" s="458"/>
      <c r="J804" s="458"/>
      <c r="K804" s="458"/>
      <c r="L804" s="459"/>
      <c r="M804" s="741"/>
      <c r="N804" s="269"/>
      <c r="O804" s="269"/>
      <c r="P804" s="269"/>
      <c r="Q804" s="269"/>
      <c r="R804" s="269"/>
      <c r="S804" s="269"/>
      <c r="T804" s="269"/>
      <c r="U804" s="269"/>
      <c r="V804" s="269"/>
      <c r="W804" s="270"/>
      <c r="X804" s="730"/>
      <c r="Y804" s="728"/>
      <c r="Z804" s="728"/>
      <c r="AA804" s="728"/>
      <c r="AB804" s="728"/>
      <c r="AC804" s="728"/>
      <c r="AD804" s="727"/>
      <c r="AE804" s="728"/>
      <c r="AF804" s="728"/>
      <c r="AG804" s="728"/>
      <c r="AH804" s="729"/>
      <c r="AI804" s="60"/>
      <c r="AJ804" s="144" t="str">
        <f t="shared" si="98"/>
        <v>Riadok bude skrytý.</v>
      </c>
      <c r="AK804" s="145" t="s">
        <v>207</v>
      </c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51">
        <f t="shared" si="112"/>
        <v>1</v>
      </c>
      <c r="BF804" s="51">
        <f t="shared" si="111"/>
        <v>1</v>
      </c>
      <c r="BG804" s="51">
        <f t="shared" si="114"/>
        <v>0</v>
      </c>
      <c r="BH804" s="51">
        <f t="shared" si="99"/>
        <v>1</v>
      </c>
      <c r="BI804" s="90">
        <f t="shared" si="113"/>
        <v>0</v>
      </c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108"/>
      <c r="BY804" s="108"/>
      <c r="BZ804" s="108"/>
      <c r="CA804" s="113">
        <f>SI!BY804</f>
        <v>135</v>
      </c>
      <c r="CB804" s="113"/>
      <c r="CC804" s="113"/>
      <c r="CD804" s="113"/>
      <c r="CE804" s="113"/>
      <c r="CF804" s="113"/>
      <c r="CG804" s="113"/>
      <c r="CH804" s="140">
        <f>SI!BZ804</f>
        <v>0</v>
      </c>
      <c r="CI804" s="108"/>
      <c r="CJ804" s="108"/>
      <c r="CK804" s="108"/>
      <c r="CL804" s="108"/>
      <c r="CM804" s="108"/>
      <c r="CN804" s="108"/>
      <c r="CO804" s="108"/>
      <c r="CP804" s="108"/>
      <c r="CQ804" s="108"/>
      <c r="CR804" s="108"/>
      <c r="CS804" s="108"/>
      <c r="CT804" s="108"/>
      <c r="CU804" s="108"/>
      <c r="CV804" s="108"/>
      <c r="CW804" s="108"/>
      <c r="CX804" s="108"/>
      <c r="CY804" s="108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</row>
    <row r="805" spans="1:253" s="36" customFormat="1" hidden="1" x14ac:dyDescent="0.25">
      <c r="A805" s="33"/>
      <c r="B805" s="457"/>
      <c r="C805" s="458"/>
      <c r="D805" s="458"/>
      <c r="E805" s="458"/>
      <c r="F805" s="458"/>
      <c r="G805" s="458"/>
      <c r="H805" s="458"/>
      <c r="I805" s="458"/>
      <c r="J805" s="458"/>
      <c r="K805" s="458"/>
      <c r="L805" s="459"/>
      <c r="M805" s="741"/>
      <c r="N805" s="269"/>
      <c r="O805" s="269"/>
      <c r="P805" s="269"/>
      <c r="Q805" s="269"/>
      <c r="R805" s="269"/>
      <c r="S805" s="269"/>
      <c r="T805" s="269"/>
      <c r="U805" s="269"/>
      <c r="V805" s="269"/>
      <c r="W805" s="270"/>
      <c r="X805" s="730"/>
      <c r="Y805" s="728"/>
      <c r="Z805" s="728"/>
      <c r="AA805" s="728"/>
      <c r="AB805" s="728"/>
      <c r="AC805" s="728"/>
      <c r="AD805" s="727"/>
      <c r="AE805" s="728"/>
      <c r="AF805" s="728"/>
      <c r="AG805" s="728"/>
      <c r="AH805" s="729"/>
      <c r="AI805" s="60"/>
      <c r="AJ805" s="144" t="str">
        <f t="shared" si="98"/>
        <v>Riadok bude skrytý.</v>
      </c>
      <c r="AK805" s="145" t="s">
        <v>207</v>
      </c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51">
        <f t="shared" si="112"/>
        <v>1</v>
      </c>
      <c r="BF805" s="51">
        <f t="shared" si="111"/>
        <v>1</v>
      </c>
      <c r="BG805" s="51">
        <f t="shared" si="114"/>
        <v>0</v>
      </c>
      <c r="BH805" s="51">
        <f t="shared" si="99"/>
        <v>1</v>
      </c>
      <c r="BI805" s="90">
        <f t="shared" si="113"/>
        <v>0</v>
      </c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108"/>
      <c r="BY805" s="108"/>
      <c r="BZ805" s="108"/>
      <c r="CA805" s="113">
        <f>SI!BY805</f>
        <v>139</v>
      </c>
      <c r="CB805" s="113"/>
      <c r="CC805" s="113"/>
      <c r="CD805" s="113"/>
      <c r="CE805" s="113"/>
      <c r="CF805" s="113"/>
      <c r="CG805" s="113"/>
      <c r="CH805" s="140">
        <f>SI!BZ805</f>
        <v>0</v>
      </c>
      <c r="CI805" s="108"/>
      <c r="CJ805" s="108"/>
      <c r="CK805" s="108"/>
      <c r="CL805" s="108"/>
      <c r="CM805" s="108"/>
      <c r="CN805" s="108"/>
      <c r="CO805" s="108"/>
      <c r="CP805" s="108"/>
      <c r="CQ805" s="108"/>
      <c r="CR805" s="108"/>
      <c r="CS805" s="108"/>
      <c r="CT805" s="108"/>
      <c r="CU805" s="108"/>
      <c r="CV805" s="108"/>
      <c r="CW805" s="108"/>
      <c r="CX805" s="108"/>
      <c r="CY805" s="108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</row>
    <row r="806" spans="1:253" s="36" customFormat="1" x14ac:dyDescent="0.25">
      <c r="A806" s="33"/>
      <c r="B806" s="731"/>
      <c r="C806" s="732"/>
      <c r="D806" s="732"/>
      <c r="E806" s="732"/>
      <c r="F806" s="732"/>
      <c r="G806" s="732"/>
      <c r="H806" s="732"/>
      <c r="I806" s="732"/>
      <c r="J806" s="732"/>
      <c r="K806" s="732"/>
      <c r="L806" s="733"/>
      <c r="M806" s="734"/>
      <c r="N806" s="735"/>
      <c r="O806" s="735"/>
      <c r="P806" s="735"/>
      <c r="Q806" s="735"/>
      <c r="R806" s="735"/>
      <c r="S806" s="735"/>
      <c r="T806" s="735"/>
      <c r="U806" s="735"/>
      <c r="V806" s="735"/>
      <c r="W806" s="736"/>
      <c r="X806" s="737"/>
      <c r="Y806" s="738"/>
      <c r="Z806" s="738"/>
      <c r="AA806" s="738"/>
      <c r="AB806" s="738"/>
      <c r="AC806" s="738"/>
      <c r="AD806" s="739"/>
      <c r="AE806" s="738"/>
      <c r="AF806" s="738"/>
      <c r="AG806" s="738"/>
      <c r="AH806" s="740"/>
      <c r="AI806" s="60"/>
      <c r="AJ806" s="144" t="str">
        <f t="shared" si="98"/>
        <v>Riadok bude vidieť.</v>
      </c>
      <c r="AK806" s="145" t="s">
        <v>207</v>
      </c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51">
        <f t="shared" si="112"/>
        <v>1</v>
      </c>
      <c r="BF806" s="51">
        <f t="shared" si="111"/>
        <v>1</v>
      </c>
      <c r="BG806" s="51"/>
      <c r="BH806" s="51">
        <f t="shared" si="99"/>
        <v>1</v>
      </c>
      <c r="BI806" s="89">
        <f>+IF(BE806*BF806=0,0,IF(BH806=0,0,1))</f>
        <v>1</v>
      </c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108"/>
      <c r="BY806" s="108"/>
      <c r="BZ806" s="108"/>
      <c r="CA806" s="113">
        <f>SI!BY806</f>
        <v>185</v>
      </c>
      <c r="CB806" s="113"/>
      <c r="CC806" s="113"/>
      <c r="CD806" s="113"/>
      <c r="CE806" s="113"/>
      <c r="CF806" s="113"/>
      <c r="CG806" s="113"/>
      <c r="CH806" s="140">
        <f>SI!BZ806</f>
        <v>0</v>
      </c>
      <c r="CI806" s="108"/>
      <c r="CJ806" s="108"/>
      <c r="CK806" s="108"/>
      <c r="CL806" s="108"/>
      <c r="CM806" s="108"/>
      <c r="CN806" s="108"/>
      <c r="CO806" s="108"/>
      <c r="CP806" s="108"/>
      <c r="CQ806" s="108"/>
      <c r="CR806" s="108"/>
      <c r="CS806" s="108"/>
      <c r="CT806" s="108"/>
      <c r="CU806" s="108"/>
      <c r="CV806" s="108"/>
      <c r="CW806" s="108"/>
      <c r="CX806" s="108"/>
      <c r="CY806" s="108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</row>
    <row r="807" spans="1:253" hidden="1" x14ac:dyDescent="0.25">
      <c r="A807" s="33"/>
      <c r="AI807" s="59"/>
      <c r="AJ807" s="144" t="str">
        <f t="shared" si="98"/>
        <v>Riadok bude skrytý.</v>
      </c>
      <c r="AK807" s="145" t="s">
        <v>207</v>
      </c>
      <c r="BE807" s="51">
        <f>+IF(B809="",0,1)</f>
        <v>0</v>
      </c>
      <c r="BH807" s="51">
        <f t="shared" si="99"/>
        <v>1</v>
      </c>
      <c r="BI807" s="51">
        <f t="shared" ref="BI807:BI866" si="115">+IF(BE807+BF807+BG807=0,0,IF(BH807=0,0,1))</f>
        <v>0</v>
      </c>
      <c r="CA807" s="113">
        <f>SI!BY807</f>
        <v>199</v>
      </c>
      <c r="CH807" s="140">
        <f>SI!BZ807</f>
        <v>0</v>
      </c>
    </row>
    <row r="808" spans="1:253" s="36" customFormat="1" hidden="1" x14ac:dyDescent="0.25">
      <c r="A808" s="33"/>
      <c r="B808" s="2" t="str">
        <f>+IF($C$27&lt;&gt;"",IF(CODE(MID($C$27,1,1))*(IF(SI!EE1094="",1,SI!EE1094-1))+LEN(SI!J10)=CA808,"Účtovná jednotka uvádza k dlhodobému nehmotnému a hmotnému majetku ďalšie doplňujúce informácie:","NEPOVOLENÉ POUŽITIE!"),"NEPOVOLENÉ POUŽITIE!")</f>
        <v>Účtovná jednotka uvádza k dlhodobému nehmotnému a hmotnému majetku ďalšie doplňujúce informácie:</v>
      </c>
      <c r="C808" s="17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62" t="s">
        <v>168</v>
      </c>
      <c r="AJ808" s="144" t="str">
        <f t="shared" si="98"/>
        <v>Riadok bude skrytý.</v>
      </c>
      <c r="AK808" s="145" t="s">
        <v>207</v>
      </c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51">
        <f>+IF(B809="",0,1)</f>
        <v>0</v>
      </c>
      <c r="BF808" s="51"/>
      <c r="BG808" s="51"/>
      <c r="BH808" s="51">
        <f t="shared" si="99"/>
        <v>1</v>
      </c>
      <c r="BI808" s="51">
        <f t="shared" si="115"/>
        <v>0</v>
      </c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108"/>
      <c r="BY808" s="108"/>
      <c r="BZ808" s="108"/>
      <c r="CA808" s="113">
        <f>SI!BY808</f>
        <v>29</v>
      </c>
      <c r="CB808" s="113"/>
      <c r="CC808" s="113"/>
      <c r="CD808" s="113"/>
      <c r="CE808" s="113"/>
      <c r="CF808" s="113"/>
      <c r="CG808" s="113"/>
      <c r="CH808" s="140">
        <f>SI!BZ808</f>
        <v>0</v>
      </c>
      <c r="CI808" s="108"/>
      <c r="CJ808" s="108"/>
      <c r="CK808" s="108"/>
      <c r="CL808" s="108"/>
      <c r="CM808" s="108"/>
      <c r="CN808" s="108"/>
      <c r="CO808" s="108"/>
      <c r="CP808" s="108"/>
      <c r="CQ808" s="108"/>
      <c r="CR808" s="108"/>
      <c r="CS808" s="108"/>
      <c r="CT808" s="108"/>
      <c r="CU808" s="108"/>
      <c r="CV808" s="108"/>
      <c r="CW808" s="108"/>
      <c r="CX808" s="108"/>
      <c r="CY808" s="108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</row>
    <row r="809" spans="1:253" s="36" customFormat="1" hidden="1" x14ac:dyDescent="0.25">
      <c r="A809" s="33"/>
      <c r="B809" s="168"/>
      <c r="C809" s="168"/>
      <c r="D809" s="168"/>
      <c r="E809" s="168"/>
      <c r="F809" s="168"/>
      <c r="G809" s="168"/>
      <c r="H809" s="168"/>
      <c r="I809" s="168"/>
      <c r="J809" s="168"/>
      <c r="K809" s="168"/>
      <c r="L809" s="168"/>
      <c r="M809" s="168"/>
      <c r="N809" s="168"/>
      <c r="O809" s="168"/>
      <c r="P809" s="168"/>
      <c r="Q809" s="168"/>
      <c r="R809" s="168"/>
      <c r="S809" s="168"/>
      <c r="T809" s="168"/>
      <c r="U809" s="168"/>
      <c r="V809" s="168"/>
      <c r="W809" s="168"/>
      <c r="X809" s="168"/>
      <c r="Y809" s="168"/>
      <c r="Z809" s="168"/>
      <c r="AA809" s="168"/>
      <c r="AB809" s="168"/>
      <c r="AC809" s="168"/>
      <c r="AD809" s="168"/>
      <c r="AE809" s="168"/>
      <c r="AF809" s="168"/>
      <c r="AG809" s="168"/>
      <c r="AH809" s="168"/>
      <c r="AI809" s="60"/>
      <c r="AJ809" s="144" t="str">
        <f t="shared" si="98"/>
        <v>Riadok bude skrytý.</v>
      </c>
      <c r="AK809" s="145" t="s">
        <v>207</v>
      </c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51">
        <f t="shared" ref="BE809:BE828" si="116">+IF(B809="",0,1)</f>
        <v>0</v>
      </c>
      <c r="BF809" s="51"/>
      <c r="BG809" s="51"/>
      <c r="BH809" s="51">
        <f t="shared" si="99"/>
        <v>1</v>
      </c>
      <c r="BI809" s="51">
        <f t="shared" si="115"/>
        <v>0</v>
      </c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108"/>
      <c r="BY809" s="108"/>
      <c r="BZ809" s="108"/>
      <c r="CA809" s="113">
        <f>SI!BY809</f>
        <v>147</v>
      </c>
      <c r="CB809" s="113"/>
      <c r="CC809" s="113"/>
      <c r="CD809" s="113"/>
      <c r="CE809" s="113"/>
      <c r="CF809" s="113"/>
      <c r="CG809" s="113"/>
      <c r="CH809" s="140">
        <f>SI!BZ809</f>
        <v>0</v>
      </c>
      <c r="CI809" s="108"/>
      <c r="CJ809" s="108"/>
      <c r="CK809" s="108"/>
      <c r="CL809" s="108"/>
      <c r="CM809" s="108"/>
      <c r="CN809" s="108"/>
      <c r="CO809" s="108"/>
      <c r="CP809" s="108"/>
      <c r="CQ809" s="108"/>
      <c r="CR809" s="108"/>
      <c r="CS809" s="108"/>
      <c r="CT809" s="108"/>
      <c r="CU809" s="108"/>
      <c r="CV809" s="108"/>
      <c r="CW809" s="108"/>
      <c r="CX809" s="108"/>
      <c r="CY809" s="108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</row>
    <row r="810" spans="1:253" s="36" customFormat="1" hidden="1" x14ac:dyDescent="0.25">
      <c r="A810" s="33"/>
      <c r="B810" s="168"/>
      <c r="C810" s="168"/>
      <c r="D810" s="168"/>
      <c r="E810" s="168"/>
      <c r="F810" s="168"/>
      <c r="G810" s="168"/>
      <c r="H810" s="168"/>
      <c r="I810" s="168"/>
      <c r="J810" s="168"/>
      <c r="K810" s="168"/>
      <c r="L810" s="168"/>
      <c r="M810" s="168"/>
      <c r="N810" s="168"/>
      <c r="O810" s="168"/>
      <c r="P810" s="168"/>
      <c r="Q810" s="168"/>
      <c r="R810" s="168"/>
      <c r="S810" s="168"/>
      <c r="T810" s="168"/>
      <c r="U810" s="168"/>
      <c r="V810" s="168"/>
      <c r="W810" s="168"/>
      <c r="X810" s="168"/>
      <c r="Y810" s="168"/>
      <c r="Z810" s="168"/>
      <c r="AA810" s="168"/>
      <c r="AB810" s="168"/>
      <c r="AC810" s="168"/>
      <c r="AD810" s="168"/>
      <c r="AE810" s="168"/>
      <c r="AF810" s="168"/>
      <c r="AG810" s="168"/>
      <c r="AH810" s="168"/>
      <c r="AI810" s="60"/>
      <c r="AJ810" s="144" t="str">
        <f t="shared" si="98"/>
        <v>Riadok bude skrytý.</v>
      </c>
      <c r="AK810" s="145" t="s">
        <v>207</v>
      </c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51">
        <f t="shared" si="116"/>
        <v>0</v>
      </c>
      <c r="BF810" s="51"/>
      <c r="BG810" s="51"/>
      <c r="BH810" s="51">
        <f t="shared" si="99"/>
        <v>1</v>
      </c>
      <c r="BI810" s="51">
        <f t="shared" si="115"/>
        <v>0</v>
      </c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108"/>
      <c r="BY810" s="108"/>
      <c r="BZ810" s="108"/>
      <c r="CA810" s="113">
        <f>SI!BY810</f>
        <v>140</v>
      </c>
      <c r="CB810" s="113"/>
      <c r="CC810" s="113"/>
      <c r="CD810" s="113"/>
      <c r="CE810" s="113"/>
      <c r="CF810" s="113"/>
      <c r="CG810" s="113"/>
      <c r="CH810" s="140">
        <f>SI!BZ810</f>
        <v>0</v>
      </c>
      <c r="CI810" s="108"/>
      <c r="CJ810" s="108"/>
      <c r="CK810" s="108"/>
      <c r="CL810" s="108"/>
      <c r="CM810" s="108"/>
      <c r="CN810" s="108"/>
      <c r="CO810" s="108"/>
      <c r="CP810" s="108"/>
      <c r="CQ810" s="108"/>
      <c r="CR810" s="108"/>
      <c r="CS810" s="108"/>
      <c r="CT810" s="108"/>
      <c r="CU810" s="108"/>
      <c r="CV810" s="108"/>
      <c r="CW810" s="108"/>
      <c r="CX810" s="108"/>
      <c r="CY810" s="108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</row>
    <row r="811" spans="1:253" s="36" customFormat="1" hidden="1" x14ac:dyDescent="0.25">
      <c r="A811" s="33"/>
      <c r="B811" s="168"/>
      <c r="C811" s="168"/>
      <c r="D811" s="168"/>
      <c r="E811" s="168"/>
      <c r="F811" s="168"/>
      <c r="G811" s="168"/>
      <c r="H811" s="168"/>
      <c r="I811" s="168"/>
      <c r="J811" s="168"/>
      <c r="K811" s="168"/>
      <c r="L811" s="168"/>
      <c r="M811" s="168"/>
      <c r="N811" s="168"/>
      <c r="O811" s="168"/>
      <c r="P811" s="168"/>
      <c r="Q811" s="168"/>
      <c r="R811" s="168"/>
      <c r="S811" s="168"/>
      <c r="T811" s="168"/>
      <c r="U811" s="168"/>
      <c r="V811" s="168"/>
      <c r="W811" s="168"/>
      <c r="X811" s="168"/>
      <c r="Y811" s="168"/>
      <c r="Z811" s="168"/>
      <c r="AA811" s="168"/>
      <c r="AB811" s="168"/>
      <c r="AC811" s="168"/>
      <c r="AD811" s="168"/>
      <c r="AE811" s="168"/>
      <c r="AF811" s="168"/>
      <c r="AG811" s="168"/>
      <c r="AH811" s="168"/>
      <c r="AI811" s="60"/>
      <c r="AJ811" s="144" t="str">
        <f t="shared" si="98"/>
        <v>Riadok bude skrytý.</v>
      </c>
      <c r="AK811" s="145" t="s">
        <v>207</v>
      </c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51">
        <f t="shared" si="116"/>
        <v>0</v>
      </c>
      <c r="BF811" s="51"/>
      <c r="BG811" s="51"/>
      <c r="BH811" s="51">
        <f t="shared" si="99"/>
        <v>1</v>
      </c>
      <c r="BI811" s="51">
        <f t="shared" si="115"/>
        <v>0</v>
      </c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108"/>
      <c r="BY811" s="108"/>
      <c r="BZ811" s="108"/>
      <c r="CA811" s="113">
        <f>SI!BY811</f>
        <v>129</v>
      </c>
      <c r="CB811" s="113"/>
      <c r="CC811" s="113"/>
      <c r="CD811" s="113"/>
      <c r="CE811" s="113"/>
      <c r="CF811" s="113"/>
      <c r="CG811" s="113"/>
      <c r="CH811" s="140">
        <f>SI!BZ811</f>
        <v>0</v>
      </c>
      <c r="CI811" s="108"/>
      <c r="CJ811" s="108"/>
      <c r="CK811" s="108"/>
      <c r="CL811" s="108"/>
      <c r="CM811" s="108"/>
      <c r="CN811" s="108"/>
      <c r="CO811" s="108"/>
      <c r="CP811" s="108"/>
      <c r="CQ811" s="108"/>
      <c r="CR811" s="108"/>
      <c r="CS811" s="108"/>
      <c r="CT811" s="108"/>
      <c r="CU811" s="108"/>
      <c r="CV811" s="108"/>
      <c r="CW811" s="108"/>
      <c r="CX811" s="108"/>
      <c r="CY811" s="108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</row>
    <row r="812" spans="1:253" s="36" customFormat="1" hidden="1" x14ac:dyDescent="0.25">
      <c r="A812" s="33"/>
      <c r="B812" s="168"/>
      <c r="C812" s="168"/>
      <c r="D812" s="168"/>
      <c r="E812" s="168"/>
      <c r="F812" s="168"/>
      <c r="G812" s="168"/>
      <c r="H812" s="168"/>
      <c r="I812" s="168"/>
      <c r="J812" s="168"/>
      <c r="K812" s="168"/>
      <c r="L812" s="168"/>
      <c r="M812" s="168"/>
      <c r="N812" s="168"/>
      <c r="O812" s="168"/>
      <c r="P812" s="168"/>
      <c r="Q812" s="168"/>
      <c r="R812" s="168"/>
      <c r="S812" s="168"/>
      <c r="T812" s="168"/>
      <c r="U812" s="168"/>
      <c r="V812" s="168"/>
      <c r="W812" s="168"/>
      <c r="X812" s="168"/>
      <c r="Y812" s="168"/>
      <c r="Z812" s="168"/>
      <c r="AA812" s="168"/>
      <c r="AB812" s="168"/>
      <c r="AC812" s="168"/>
      <c r="AD812" s="168"/>
      <c r="AE812" s="168"/>
      <c r="AF812" s="168"/>
      <c r="AG812" s="168"/>
      <c r="AH812" s="168"/>
      <c r="AI812" s="60"/>
      <c r="AJ812" s="144" t="str">
        <f t="shared" si="98"/>
        <v>Riadok bude skrytý.</v>
      </c>
      <c r="AK812" s="145" t="s">
        <v>207</v>
      </c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51">
        <f t="shared" si="116"/>
        <v>0</v>
      </c>
      <c r="BF812" s="51"/>
      <c r="BG812" s="51"/>
      <c r="BH812" s="51">
        <f t="shared" si="99"/>
        <v>1</v>
      </c>
      <c r="BI812" s="51">
        <f t="shared" si="115"/>
        <v>0</v>
      </c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108"/>
      <c r="BY812" s="108"/>
      <c r="BZ812" s="108"/>
      <c r="CA812" s="113">
        <f>SI!BY812</f>
        <v>169</v>
      </c>
      <c r="CB812" s="113"/>
      <c r="CC812" s="113"/>
      <c r="CD812" s="113"/>
      <c r="CE812" s="113"/>
      <c r="CF812" s="113"/>
      <c r="CG812" s="113"/>
      <c r="CH812" s="140">
        <f>SI!BZ812</f>
        <v>0</v>
      </c>
      <c r="CI812" s="108"/>
      <c r="CJ812" s="108"/>
      <c r="CK812" s="108"/>
      <c r="CL812" s="108"/>
      <c r="CM812" s="108"/>
      <c r="CN812" s="108"/>
      <c r="CO812" s="108"/>
      <c r="CP812" s="108"/>
      <c r="CQ812" s="108"/>
      <c r="CR812" s="108"/>
      <c r="CS812" s="108"/>
      <c r="CT812" s="108"/>
      <c r="CU812" s="108"/>
      <c r="CV812" s="108"/>
      <c r="CW812" s="108"/>
      <c r="CX812" s="108"/>
      <c r="CY812" s="108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</row>
    <row r="813" spans="1:253" s="36" customFormat="1" hidden="1" x14ac:dyDescent="0.25">
      <c r="A813" s="33"/>
      <c r="B813" s="168"/>
      <c r="C813" s="168"/>
      <c r="D813" s="168"/>
      <c r="E813" s="168"/>
      <c r="F813" s="168"/>
      <c r="G813" s="168"/>
      <c r="H813" s="168"/>
      <c r="I813" s="168"/>
      <c r="J813" s="168"/>
      <c r="K813" s="168"/>
      <c r="L813" s="168"/>
      <c r="M813" s="168"/>
      <c r="N813" s="168"/>
      <c r="O813" s="168"/>
      <c r="P813" s="168"/>
      <c r="Q813" s="168"/>
      <c r="R813" s="168"/>
      <c r="S813" s="168"/>
      <c r="T813" s="168"/>
      <c r="U813" s="168"/>
      <c r="V813" s="168"/>
      <c r="W813" s="168"/>
      <c r="X813" s="168"/>
      <c r="Y813" s="168"/>
      <c r="Z813" s="168"/>
      <c r="AA813" s="168"/>
      <c r="AB813" s="168"/>
      <c r="AC813" s="168"/>
      <c r="AD813" s="168"/>
      <c r="AE813" s="168"/>
      <c r="AF813" s="168"/>
      <c r="AG813" s="168"/>
      <c r="AH813" s="168"/>
      <c r="AI813" s="60"/>
      <c r="AJ813" s="144" t="str">
        <f t="shared" si="98"/>
        <v>Riadok bude skrytý.</v>
      </c>
      <c r="AK813" s="145" t="s">
        <v>207</v>
      </c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51">
        <f t="shared" si="116"/>
        <v>0</v>
      </c>
      <c r="BF813" s="51"/>
      <c r="BG813" s="51"/>
      <c r="BH813" s="51">
        <f t="shared" si="99"/>
        <v>1</v>
      </c>
      <c r="BI813" s="51">
        <f t="shared" si="115"/>
        <v>0</v>
      </c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108"/>
      <c r="BY813" s="108"/>
      <c r="BZ813" s="108"/>
      <c r="CA813" s="113">
        <f>SI!BY813</f>
        <v>133</v>
      </c>
      <c r="CB813" s="113"/>
      <c r="CC813" s="113"/>
      <c r="CD813" s="113"/>
      <c r="CE813" s="113"/>
      <c r="CF813" s="113"/>
      <c r="CG813" s="113"/>
      <c r="CH813" s="140">
        <f>SI!BZ813</f>
        <v>0</v>
      </c>
      <c r="CI813" s="108"/>
      <c r="CJ813" s="108"/>
      <c r="CK813" s="108"/>
      <c r="CL813" s="108"/>
      <c r="CM813" s="108"/>
      <c r="CN813" s="108"/>
      <c r="CO813" s="108"/>
      <c r="CP813" s="108"/>
      <c r="CQ813" s="108"/>
      <c r="CR813" s="108"/>
      <c r="CS813" s="108"/>
      <c r="CT813" s="108"/>
      <c r="CU813" s="108"/>
      <c r="CV813" s="108"/>
      <c r="CW813" s="108"/>
      <c r="CX813" s="108"/>
      <c r="CY813" s="108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</row>
    <row r="814" spans="1:253" s="36" customFormat="1" hidden="1" x14ac:dyDescent="0.25">
      <c r="A814" s="33"/>
      <c r="B814" s="168"/>
      <c r="C814" s="168"/>
      <c r="D814" s="168"/>
      <c r="E814" s="168"/>
      <c r="F814" s="168"/>
      <c r="G814" s="168"/>
      <c r="H814" s="168"/>
      <c r="I814" s="168"/>
      <c r="J814" s="168"/>
      <c r="K814" s="168"/>
      <c r="L814" s="168"/>
      <c r="M814" s="168"/>
      <c r="N814" s="168"/>
      <c r="O814" s="168"/>
      <c r="P814" s="168"/>
      <c r="Q814" s="168"/>
      <c r="R814" s="168"/>
      <c r="S814" s="168"/>
      <c r="T814" s="168"/>
      <c r="U814" s="168"/>
      <c r="V814" s="168"/>
      <c r="W814" s="168"/>
      <c r="X814" s="168"/>
      <c r="Y814" s="168"/>
      <c r="Z814" s="168"/>
      <c r="AA814" s="168"/>
      <c r="AB814" s="168"/>
      <c r="AC814" s="168"/>
      <c r="AD814" s="168"/>
      <c r="AE814" s="168"/>
      <c r="AF814" s="168"/>
      <c r="AG814" s="168"/>
      <c r="AH814" s="168"/>
      <c r="AI814" s="60"/>
      <c r="AJ814" s="144" t="str">
        <f t="shared" si="98"/>
        <v>Riadok bude skrytý.</v>
      </c>
      <c r="AK814" s="145" t="s">
        <v>207</v>
      </c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51">
        <f t="shared" si="116"/>
        <v>0</v>
      </c>
      <c r="BF814" s="51"/>
      <c r="BG814" s="51"/>
      <c r="BH814" s="51">
        <f t="shared" si="99"/>
        <v>1</v>
      </c>
      <c r="BI814" s="51">
        <f t="shared" si="115"/>
        <v>0</v>
      </c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108"/>
      <c r="BY814" s="108"/>
      <c r="BZ814" s="108"/>
      <c r="CA814" s="113">
        <f>SI!BY814</f>
        <v>166</v>
      </c>
      <c r="CB814" s="113"/>
      <c r="CC814" s="113"/>
      <c r="CD814" s="113"/>
      <c r="CE814" s="113"/>
      <c r="CF814" s="113"/>
      <c r="CG814" s="113"/>
      <c r="CH814" s="140">
        <f>SI!BZ814</f>
        <v>0</v>
      </c>
      <c r="CI814" s="108"/>
      <c r="CJ814" s="108"/>
      <c r="CK814" s="108"/>
      <c r="CL814" s="108"/>
      <c r="CM814" s="108"/>
      <c r="CN814" s="108"/>
      <c r="CO814" s="108"/>
      <c r="CP814" s="108"/>
      <c r="CQ814" s="108"/>
      <c r="CR814" s="108"/>
      <c r="CS814" s="108"/>
      <c r="CT814" s="108"/>
      <c r="CU814" s="108"/>
      <c r="CV814" s="108"/>
      <c r="CW814" s="108"/>
      <c r="CX814" s="108"/>
      <c r="CY814" s="108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</row>
    <row r="815" spans="1:253" s="36" customFormat="1" hidden="1" x14ac:dyDescent="0.25">
      <c r="A815" s="33"/>
      <c r="B815" s="168"/>
      <c r="C815" s="168"/>
      <c r="D815" s="168"/>
      <c r="E815" s="168"/>
      <c r="F815" s="168"/>
      <c r="G815" s="168"/>
      <c r="H815" s="168"/>
      <c r="I815" s="168"/>
      <c r="J815" s="168"/>
      <c r="K815" s="168"/>
      <c r="L815" s="168"/>
      <c r="M815" s="168"/>
      <c r="N815" s="168"/>
      <c r="O815" s="168"/>
      <c r="P815" s="168"/>
      <c r="Q815" s="168"/>
      <c r="R815" s="168"/>
      <c r="S815" s="168"/>
      <c r="T815" s="168"/>
      <c r="U815" s="168"/>
      <c r="V815" s="168"/>
      <c r="W815" s="168"/>
      <c r="X815" s="168"/>
      <c r="Y815" s="168"/>
      <c r="Z815" s="168"/>
      <c r="AA815" s="168"/>
      <c r="AB815" s="168"/>
      <c r="AC815" s="168"/>
      <c r="AD815" s="168"/>
      <c r="AE815" s="168"/>
      <c r="AF815" s="168"/>
      <c r="AG815" s="168"/>
      <c r="AH815" s="168"/>
      <c r="AI815" s="60"/>
      <c r="AJ815" s="144" t="str">
        <f t="shared" si="98"/>
        <v>Riadok bude skrytý.</v>
      </c>
      <c r="AK815" s="145" t="s">
        <v>207</v>
      </c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51">
        <f t="shared" si="116"/>
        <v>0</v>
      </c>
      <c r="BF815" s="51"/>
      <c r="BG815" s="51"/>
      <c r="BH815" s="51">
        <f t="shared" si="99"/>
        <v>1</v>
      </c>
      <c r="BI815" s="51">
        <f t="shared" si="115"/>
        <v>0</v>
      </c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108"/>
      <c r="BY815" s="108"/>
      <c r="BZ815" s="108"/>
      <c r="CA815" s="113">
        <f>SI!BY815</f>
        <v>109</v>
      </c>
      <c r="CB815" s="113"/>
      <c r="CC815" s="113"/>
      <c r="CD815" s="113"/>
      <c r="CE815" s="113"/>
      <c r="CF815" s="113"/>
      <c r="CG815" s="113"/>
      <c r="CH815" s="140">
        <f>SI!BZ815</f>
        <v>0</v>
      </c>
      <c r="CI815" s="108"/>
      <c r="CJ815" s="108"/>
      <c r="CK815" s="108"/>
      <c r="CL815" s="108"/>
      <c r="CM815" s="108"/>
      <c r="CN815" s="108"/>
      <c r="CO815" s="108"/>
      <c r="CP815" s="108"/>
      <c r="CQ815" s="108"/>
      <c r="CR815" s="108"/>
      <c r="CS815" s="108"/>
      <c r="CT815" s="108"/>
      <c r="CU815" s="108"/>
      <c r="CV815" s="108"/>
      <c r="CW815" s="108"/>
      <c r="CX815" s="108"/>
      <c r="CY815" s="108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</row>
    <row r="816" spans="1:253" s="36" customFormat="1" hidden="1" x14ac:dyDescent="0.25">
      <c r="A816" s="33"/>
      <c r="B816" s="168"/>
      <c r="C816" s="168"/>
      <c r="D816" s="168"/>
      <c r="E816" s="168"/>
      <c r="F816" s="168"/>
      <c r="G816" s="168"/>
      <c r="H816" s="168"/>
      <c r="I816" s="168"/>
      <c r="J816" s="168"/>
      <c r="K816" s="168"/>
      <c r="L816" s="168"/>
      <c r="M816" s="168"/>
      <c r="N816" s="168"/>
      <c r="O816" s="168"/>
      <c r="P816" s="168"/>
      <c r="Q816" s="168"/>
      <c r="R816" s="168"/>
      <c r="S816" s="168"/>
      <c r="T816" s="168"/>
      <c r="U816" s="168"/>
      <c r="V816" s="168"/>
      <c r="W816" s="168"/>
      <c r="X816" s="168"/>
      <c r="Y816" s="168"/>
      <c r="Z816" s="168"/>
      <c r="AA816" s="168"/>
      <c r="AB816" s="168"/>
      <c r="AC816" s="168"/>
      <c r="AD816" s="168"/>
      <c r="AE816" s="168"/>
      <c r="AF816" s="168"/>
      <c r="AG816" s="168"/>
      <c r="AH816" s="168"/>
      <c r="AI816" s="60"/>
      <c r="AJ816" s="144" t="str">
        <f t="shared" si="98"/>
        <v>Riadok bude skrytý.</v>
      </c>
      <c r="AK816" s="145" t="s">
        <v>207</v>
      </c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51">
        <f t="shared" si="116"/>
        <v>0</v>
      </c>
      <c r="BF816" s="51"/>
      <c r="BG816" s="51"/>
      <c r="BH816" s="51">
        <f t="shared" si="99"/>
        <v>1</v>
      </c>
      <c r="BI816" s="51">
        <f t="shared" si="115"/>
        <v>0</v>
      </c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108"/>
      <c r="BY816" s="108"/>
      <c r="BZ816" s="108"/>
      <c r="CA816" s="113">
        <f>SI!BY816</f>
        <v>107</v>
      </c>
      <c r="CB816" s="113"/>
      <c r="CC816" s="113"/>
      <c r="CD816" s="113"/>
      <c r="CE816" s="113"/>
      <c r="CF816" s="113"/>
      <c r="CG816" s="113"/>
      <c r="CH816" s="140">
        <f>SI!BZ816</f>
        <v>0</v>
      </c>
      <c r="CI816" s="108"/>
      <c r="CJ816" s="108"/>
      <c r="CK816" s="108"/>
      <c r="CL816" s="108"/>
      <c r="CM816" s="108"/>
      <c r="CN816" s="108"/>
      <c r="CO816" s="108"/>
      <c r="CP816" s="108"/>
      <c r="CQ816" s="108"/>
      <c r="CR816" s="108"/>
      <c r="CS816" s="108"/>
      <c r="CT816" s="108"/>
      <c r="CU816" s="108"/>
      <c r="CV816" s="108"/>
      <c r="CW816" s="108"/>
      <c r="CX816" s="108"/>
      <c r="CY816" s="108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</row>
    <row r="817" spans="1:253" s="36" customFormat="1" hidden="1" x14ac:dyDescent="0.25">
      <c r="A817" s="33"/>
      <c r="B817" s="168"/>
      <c r="C817" s="168"/>
      <c r="D817" s="168"/>
      <c r="E817" s="168"/>
      <c r="F817" s="168"/>
      <c r="G817" s="168"/>
      <c r="H817" s="168"/>
      <c r="I817" s="168"/>
      <c r="J817" s="168"/>
      <c r="K817" s="168"/>
      <c r="L817" s="168"/>
      <c r="M817" s="168"/>
      <c r="N817" s="168"/>
      <c r="O817" s="168"/>
      <c r="P817" s="168"/>
      <c r="Q817" s="168"/>
      <c r="R817" s="168"/>
      <c r="S817" s="168"/>
      <c r="T817" s="168"/>
      <c r="U817" s="168"/>
      <c r="V817" s="168"/>
      <c r="W817" s="168"/>
      <c r="X817" s="168"/>
      <c r="Y817" s="168"/>
      <c r="Z817" s="168"/>
      <c r="AA817" s="168"/>
      <c r="AB817" s="168"/>
      <c r="AC817" s="168"/>
      <c r="AD817" s="168"/>
      <c r="AE817" s="168"/>
      <c r="AF817" s="168"/>
      <c r="AG817" s="168"/>
      <c r="AH817" s="168"/>
      <c r="AI817" s="60"/>
      <c r="AJ817" s="144" t="str">
        <f t="shared" si="98"/>
        <v>Riadok bude skrytý.</v>
      </c>
      <c r="AK817" s="145" t="s">
        <v>207</v>
      </c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51">
        <f t="shared" si="116"/>
        <v>0</v>
      </c>
      <c r="BF817" s="51"/>
      <c r="BG817" s="51"/>
      <c r="BH817" s="51">
        <f t="shared" si="99"/>
        <v>1</v>
      </c>
      <c r="BI817" s="51">
        <f t="shared" si="115"/>
        <v>0</v>
      </c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108"/>
      <c r="BY817" s="108"/>
      <c r="BZ817" s="108"/>
      <c r="CA817" s="113">
        <f>SI!BY817</f>
        <v>131</v>
      </c>
      <c r="CB817" s="113"/>
      <c r="CC817" s="113"/>
      <c r="CD817" s="113"/>
      <c r="CE817" s="113"/>
      <c r="CF817" s="113"/>
      <c r="CG817" s="113"/>
      <c r="CH817" s="140">
        <f>SI!BZ817</f>
        <v>0</v>
      </c>
      <c r="CI817" s="108"/>
      <c r="CJ817" s="108"/>
      <c r="CK817" s="108"/>
      <c r="CL817" s="108"/>
      <c r="CM817" s="108"/>
      <c r="CN817" s="108"/>
      <c r="CO817" s="108"/>
      <c r="CP817" s="108"/>
      <c r="CQ817" s="108"/>
      <c r="CR817" s="108"/>
      <c r="CS817" s="108"/>
      <c r="CT817" s="108"/>
      <c r="CU817" s="108"/>
      <c r="CV817" s="108"/>
      <c r="CW817" s="108"/>
      <c r="CX817" s="108"/>
      <c r="CY817" s="108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</row>
    <row r="818" spans="1:253" s="36" customFormat="1" hidden="1" x14ac:dyDescent="0.25">
      <c r="A818" s="33"/>
      <c r="B818" s="168"/>
      <c r="C818" s="168"/>
      <c r="D818" s="168"/>
      <c r="E818" s="168"/>
      <c r="F818" s="168"/>
      <c r="G818" s="168"/>
      <c r="H818" s="168"/>
      <c r="I818" s="168"/>
      <c r="J818" s="168"/>
      <c r="K818" s="168"/>
      <c r="L818" s="168"/>
      <c r="M818" s="168"/>
      <c r="N818" s="168"/>
      <c r="O818" s="168"/>
      <c r="P818" s="168"/>
      <c r="Q818" s="168"/>
      <c r="R818" s="168"/>
      <c r="S818" s="168"/>
      <c r="T818" s="168"/>
      <c r="U818" s="168"/>
      <c r="V818" s="168"/>
      <c r="W818" s="168"/>
      <c r="X818" s="168"/>
      <c r="Y818" s="168"/>
      <c r="Z818" s="168"/>
      <c r="AA818" s="168"/>
      <c r="AB818" s="168"/>
      <c r="AC818" s="168"/>
      <c r="AD818" s="168"/>
      <c r="AE818" s="168"/>
      <c r="AF818" s="168"/>
      <c r="AG818" s="168"/>
      <c r="AH818" s="168"/>
      <c r="AI818" s="60"/>
      <c r="AJ818" s="144" t="str">
        <f t="shared" si="98"/>
        <v>Riadok bude skrytý.</v>
      </c>
      <c r="AK818" s="145" t="s">
        <v>207</v>
      </c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51">
        <f t="shared" si="116"/>
        <v>0</v>
      </c>
      <c r="BF818" s="51"/>
      <c r="BG818" s="51"/>
      <c r="BH818" s="51">
        <f t="shared" si="99"/>
        <v>1</v>
      </c>
      <c r="BI818" s="51">
        <f t="shared" si="115"/>
        <v>0</v>
      </c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108"/>
      <c r="BY818" s="108"/>
      <c r="BZ818" s="108"/>
      <c r="CA818" s="113">
        <f>SI!BY818</f>
        <v>166</v>
      </c>
      <c r="CB818" s="113"/>
      <c r="CC818" s="113"/>
      <c r="CD818" s="113"/>
      <c r="CE818" s="113"/>
      <c r="CF818" s="113"/>
      <c r="CG818" s="113"/>
      <c r="CH818" s="140">
        <f>SI!BZ818</f>
        <v>0</v>
      </c>
      <c r="CI818" s="108"/>
      <c r="CJ818" s="108"/>
      <c r="CK818" s="108"/>
      <c r="CL818" s="108"/>
      <c r="CM818" s="108"/>
      <c r="CN818" s="108"/>
      <c r="CO818" s="108"/>
      <c r="CP818" s="108"/>
      <c r="CQ818" s="108"/>
      <c r="CR818" s="108"/>
      <c r="CS818" s="108"/>
      <c r="CT818" s="108"/>
      <c r="CU818" s="108"/>
      <c r="CV818" s="108"/>
      <c r="CW818" s="108"/>
      <c r="CX818" s="108"/>
      <c r="CY818" s="108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</row>
    <row r="819" spans="1:253" s="36" customFormat="1" hidden="1" x14ac:dyDescent="0.25">
      <c r="A819" s="33"/>
      <c r="B819" s="168"/>
      <c r="C819" s="168"/>
      <c r="D819" s="168"/>
      <c r="E819" s="168"/>
      <c r="F819" s="168"/>
      <c r="G819" s="168"/>
      <c r="H819" s="168"/>
      <c r="I819" s="168"/>
      <c r="J819" s="168"/>
      <c r="K819" s="168"/>
      <c r="L819" s="168"/>
      <c r="M819" s="168"/>
      <c r="N819" s="168"/>
      <c r="O819" s="168"/>
      <c r="P819" s="168"/>
      <c r="Q819" s="168"/>
      <c r="R819" s="168"/>
      <c r="S819" s="168"/>
      <c r="T819" s="168"/>
      <c r="U819" s="168"/>
      <c r="V819" s="168"/>
      <c r="W819" s="168"/>
      <c r="X819" s="168"/>
      <c r="Y819" s="168"/>
      <c r="Z819" s="168"/>
      <c r="AA819" s="168"/>
      <c r="AB819" s="168"/>
      <c r="AC819" s="168"/>
      <c r="AD819" s="168"/>
      <c r="AE819" s="168"/>
      <c r="AF819" s="168"/>
      <c r="AG819" s="168"/>
      <c r="AH819" s="168"/>
      <c r="AI819" s="60"/>
      <c r="AJ819" s="144" t="str">
        <f t="shared" ref="AJ819:AJ882" si="117">+IF(BI819=0,"Riadok bude skrytý.","Riadok bude vidieť.")</f>
        <v>Riadok bude skrytý.</v>
      </c>
      <c r="AK819" s="145" t="s">
        <v>207</v>
      </c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51">
        <f t="shared" si="116"/>
        <v>0</v>
      </c>
      <c r="BF819" s="51"/>
      <c r="BG819" s="51"/>
      <c r="BH819" s="51">
        <f t="shared" ref="BH819:BH882" si="118">IF(AK819="",1,IF(AK819="Chcem skryť riadok.",0,1))</f>
        <v>1</v>
      </c>
      <c r="BI819" s="51">
        <f t="shared" si="115"/>
        <v>0</v>
      </c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108"/>
      <c r="BY819" s="108"/>
      <c r="BZ819" s="108"/>
      <c r="CA819" s="113">
        <f>SI!BY819</f>
        <v>204</v>
      </c>
      <c r="CB819" s="113"/>
      <c r="CC819" s="113"/>
      <c r="CD819" s="113"/>
      <c r="CE819" s="113"/>
      <c r="CF819" s="113"/>
      <c r="CG819" s="113"/>
      <c r="CH819" s="140">
        <f>SI!BZ819</f>
        <v>0</v>
      </c>
      <c r="CI819" s="108"/>
      <c r="CJ819" s="108"/>
      <c r="CK819" s="108"/>
      <c r="CL819" s="108"/>
      <c r="CM819" s="108"/>
      <c r="CN819" s="108"/>
      <c r="CO819" s="108"/>
      <c r="CP819" s="108"/>
      <c r="CQ819" s="108"/>
      <c r="CR819" s="108"/>
      <c r="CS819" s="108"/>
      <c r="CT819" s="108"/>
      <c r="CU819" s="108"/>
      <c r="CV819" s="108"/>
      <c r="CW819" s="108"/>
      <c r="CX819" s="108"/>
      <c r="CY819" s="108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</row>
    <row r="820" spans="1:253" s="36" customFormat="1" hidden="1" x14ac:dyDescent="0.25">
      <c r="A820" s="33"/>
      <c r="B820" s="168"/>
      <c r="C820" s="168"/>
      <c r="D820" s="168"/>
      <c r="E820" s="168"/>
      <c r="F820" s="168"/>
      <c r="G820" s="168"/>
      <c r="H820" s="168"/>
      <c r="I820" s="168"/>
      <c r="J820" s="168"/>
      <c r="K820" s="168"/>
      <c r="L820" s="168"/>
      <c r="M820" s="168"/>
      <c r="N820" s="168"/>
      <c r="O820" s="168"/>
      <c r="P820" s="168"/>
      <c r="Q820" s="168"/>
      <c r="R820" s="168"/>
      <c r="S820" s="168"/>
      <c r="T820" s="168"/>
      <c r="U820" s="168"/>
      <c r="V820" s="168"/>
      <c r="W820" s="168"/>
      <c r="X820" s="168"/>
      <c r="Y820" s="168"/>
      <c r="Z820" s="168"/>
      <c r="AA820" s="168"/>
      <c r="AB820" s="168"/>
      <c r="AC820" s="168"/>
      <c r="AD820" s="168"/>
      <c r="AE820" s="168"/>
      <c r="AF820" s="168"/>
      <c r="AG820" s="168"/>
      <c r="AH820" s="168"/>
      <c r="AI820" s="60"/>
      <c r="AJ820" s="144" t="str">
        <f t="shared" si="117"/>
        <v>Riadok bude skrytý.</v>
      </c>
      <c r="AK820" s="145" t="s">
        <v>207</v>
      </c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51">
        <f t="shared" si="116"/>
        <v>0</v>
      </c>
      <c r="BF820" s="51"/>
      <c r="BG820" s="51"/>
      <c r="BH820" s="51">
        <f t="shared" si="118"/>
        <v>1</v>
      </c>
      <c r="BI820" s="51">
        <f t="shared" si="115"/>
        <v>0</v>
      </c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108"/>
      <c r="BY820" s="108"/>
      <c r="BZ820" s="108"/>
      <c r="CA820" s="113">
        <f>SI!BY820</f>
        <v>181</v>
      </c>
      <c r="CB820" s="113"/>
      <c r="CC820" s="113"/>
      <c r="CD820" s="113"/>
      <c r="CE820" s="113"/>
      <c r="CF820" s="113"/>
      <c r="CG820" s="113"/>
      <c r="CH820" s="140">
        <f>SI!BZ820</f>
        <v>0</v>
      </c>
      <c r="CI820" s="108"/>
      <c r="CJ820" s="108"/>
      <c r="CK820" s="108"/>
      <c r="CL820" s="108"/>
      <c r="CM820" s="108"/>
      <c r="CN820" s="108"/>
      <c r="CO820" s="108"/>
      <c r="CP820" s="108"/>
      <c r="CQ820" s="108"/>
      <c r="CR820" s="108"/>
      <c r="CS820" s="108"/>
      <c r="CT820" s="108"/>
      <c r="CU820" s="108"/>
      <c r="CV820" s="108"/>
      <c r="CW820" s="108"/>
      <c r="CX820" s="108"/>
      <c r="CY820" s="108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</row>
    <row r="821" spans="1:253" s="36" customFormat="1" hidden="1" x14ac:dyDescent="0.25">
      <c r="A821" s="33"/>
      <c r="B821" s="168"/>
      <c r="C821" s="168"/>
      <c r="D821" s="168"/>
      <c r="E821" s="168"/>
      <c r="F821" s="168"/>
      <c r="G821" s="168"/>
      <c r="H821" s="168"/>
      <c r="I821" s="168"/>
      <c r="J821" s="168"/>
      <c r="K821" s="168"/>
      <c r="L821" s="168"/>
      <c r="M821" s="168"/>
      <c r="N821" s="168"/>
      <c r="O821" s="168"/>
      <c r="P821" s="168"/>
      <c r="Q821" s="168"/>
      <c r="R821" s="168"/>
      <c r="S821" s="168"/>
      <c r="T821" s="168"/>
      <c r="U821" s="168"/>
      <c r="V821" s="168"/>
      <c r="W821" s="168"/>
      <c r="X821" s="168"/>
      <c r="Y821" s="168"/>
      <c r="Z821" s="168"/>
      <c r="AA821" s="168"/>
      <c r="AB821" s="168"/>
      <c r="AC821" s="168"/>
      <c r="AD821" s="168"/>
      <c r="AE821" s="168"/>
      <c r="AF821" s="168"/>
      <c r="AG821" s="168"/>
      <c r="AH821" s="168"/>
      <c r="AI821" s="60"/>
      <c r="AJ821" s="144" t="str">
        <f t="shared" si="117"/>
        <v>Riadok bude skrytý.</v>
      </c>
      <c r="AK821" s="145" t="s">
        <v>207</v>
      </c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51">
        <f t="shared" si="116"/>
        <v>0</v>
      </c>
      <c r="BF821" s="51"/>
      <c r="BG821" s="51"/>
      <c r="BH821" s="51">
        <f t="shared" si="118"/>
        <v>1</v>
      </c>
      <c r="BI821" s="51">
        <f t="shared" si="115"/>
        <v>0</v>
      </c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108"/>
      <c r="BY821" s="108"/>
      <c r="BZ821" s="108"/>
      <c r="CA821" s="113">
        <f>SI!BY821</f>
        <v>105</v>
      </c>
      <c r="CB821" s="113"/>
      <c r="CC821" s="113"/>
      <c r="CD821" s="113"/>
      <c r="CE821" s="113"/>
      <c r="CF821" s="113"/>
      <c r="CG821" s="113"/>
      <c r="CH821" s="140">
        <f>SI!BZ821</f>
        <v>0</v>
      </c>
      <c r="CI821" s="108"/>
      <c r="CJ821" s="108"/>
      <c r="CK821" s="108"/>
      <c r="CL821" s="108"/>
      <c r="CM821" s="108"/>
      <c r="CN821" s="108"/>
      <c r="CO821" s="108"/>
      <c r="CP821" s="108"/>
      <c r="CQ821" s="108"/>
      <c r="CR821" s="108"/>
      <c r="CS821" s="108"/>
      <c r="CT821" s="108"/>
      <c r="CU821" s="108"/>
      <c r="CV821" s="108"/>
      <c r="CW821" s="108"/>
      <c r="CX821" s="108"/>
      <c r="CY821" s="108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</row>
    <row r="822" spans="1:253" s="36" customFormat="1" hidden="1" x14ac:dyDescent="0.25">
      <c r="A822" s="33"/>
      <c r="B822" s="168"/>
      <c r="C822" s="168"/>
      <c r="D822" s="168"/>
      <c r="E822" s="168"/>
      <c r="F822" s="168"/>
      <c r="G822" s="168"/>
      <c r="H822" s="168"/>
      <c r="I822" s="168"/>
      <c r="J822" s="168"/>
      <c r="K822" s="168"/>
      <c r="L822" s="168"/>
      <c r="M822" s="168"/>
      <c r="N822" s="168"/>
      <c r="O822" s="168"/>
      <c r="P822" s="168"/>
      <c r="Q822" s="168"/>
      <c r="R822" s="168"/>
      <c r="S822" s="168"/>
      <c r="T822" s="168"/>
      <c r="U822" s="168"/>
      <c r="V822" s="168"/>
      <c r="W822" s="168"/>
      <c r="X822" s="168"/>
      <c r="Y822" s="168"/>
      <c r="Z822" s="168"/>
      <c r="AA822" s="168"/>
      <c r="AB822" s="168"/>
      <c r="AC822" s="168"/>
      <c r="AD822" s="168"/>
      <c r="AE822" s="168"/>
      <c r="AF822" s="168"/>
      <c r="AG822" s="168"/>
      <c r="AH822" s="168"/>
      <c r="AI822" s="60"/>
      <c r="AJ822" s="144" t="str">
        <f t="shared" si="117"/>
        <v>Riadok bude skrytý.</v>
      </c>
      <c r="AK822" s="145" t="s">
        <v>207</v>
      </c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51">
        <f t="shared" si="116"/>
        <v>0</v>
      </c>
      <c r="BF822" s="51"/>
      <c r="BG822" s="51"/>
      <c r="BH822" s="51">
        <f t="shared" si="118"/>
        <v>1</v>
      </c>
      <c r="BI822" s="51">
        <f t="shared" si="115"/>
        <v>0</v>
      </c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108"/>
      <c r="BY822" s="108"/>
      <c r="BZ822" s="108"/>
      <c r="CA822" s="113">
        <f>SI!BY822</f>
        <v>113</v>
      </c>
      <c r="CB822" s="113"/>
      <c r="CC822" s="113"/>
      <c r="CD822" s="113"/>
      <c r="CE822" s="113"/>
      <c r="CF822" s="113"/>
      <c r="CG822" s="113"/>
      <c r="CH822" s="140">
        <f>SI!BZ822</f>
        <v>0</v>
      </c>
      <c r="CI822" s="108"/>
      <c r="CJ822" s="108"/>
      <c r="CK822" s="108"/>
      <c r="CL822" s="108"/>
      <c r="CM822" s="108"/>
      <c r="CN822" s="108"/>
      <c r="CO822" s="108"/>
      <c r="CP822" s="108"/>
      <c r="CQ822" s="108"/>
      <c r="CR822" s="108"/>
      <c r="CS822" s="108"/>
      <c r="CT822" s="108"/>
      <c r="CU822" s="108"/>
      <c r="CV822" s="108"/>
      <c r="CW822" s="108"/>
      <c r="CX822" s="108"/>
      <c r="CY822" s="108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</row>
    <row r="823" spans="1:253" s="36" customFormat="1" hidden="1" x14ac:dyDescent="0.25">
      <c r="A823" s="33"/>
      <c r="B823" s="168"/>
      <c r="C823" s="168"/>
      <c r="D823" s="168"/>
      <c r="E823" s="168"/>
      <c r="F823" s="168"/>
      <c r="G823" s="168"/>
      <c r="H823" s="168"/>
      <c r="I823" s="168"/>
      <c r="J823" s="168"/>
      <c r="K823" s="168"/>
      <c r="L823" s="168"/>
      <c r="M823" s="168"/>
      <c r="N823" s="168"/>
      <c r="O823" s="168"/>
      <c r="P823" s="168"/>
      <c r="Q823" s="168"/>
      <c r="R823" s="168"/>
      <c r="S823" s="168"/>
      <c r="T823" s="168"/>
      <c r="U823" s="168"/>
      <c r="V823" s="168"/>
      <c r="W823" s="168"/>
      <c r="X823" s="168"/>
      <c r="Y823" s="168"/>
      <c r="Z823" s="168"/>
      <c r="AA823" s="168"/>
      <c r="AB823" s="168"/>
      <c r="AC823" s="168"/>
      <c r="AD823" s="168"/>
      <c r="AE823" s="168"/>
      <c r="AF823" s="168"/>
      <c r="AG823" s="168"/>
      <c r="AH823" s="168"/>
      <c r="AI823" s="60"/>
      <c r="AJ823" s="144" t="str">
        <f t="shared" si="117"/>
        <v>Riadok bude skrytý.</v>
      </c>
      <c r="AK823" s="145" t="s">
        <v>207</v>
      </c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51">
        <f t="shared" si="116"/>
        <v>0</v>
      </c>
      <c r="BF823" s="51"/>
      <c r="BG823" s="51"/>
      <c r="BH823" s="51">
        <f t="shared" si="118"/>
        <v>1</v>
      </c>
      <c r="BI823" s="51">
        <f t="shared" si="115"/>
        <v>0</v>
      </c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108"/>
      <c r="BY823" s="108"/>
      <c r="BZ823" s="108"/>
      <c r="CA823" s="113">
        <f>SI!BY823</f>
        <v>267</v>
      </c>
      <c r="CB823" s="113"/>
      <c r="CC823" s="113"/>
      <c r="CD823" s="113"/>
      <c r="CE823" s="113"/>
      <c r="CF823" s="113"/>
      <c r="CG823" s="113"/>
      <c r="CH823" s="140">
        <f>SI!BZ823</f>
        <v>0</v>
      </c>
      <c r="CI823" s="108"/>
      <c r="CJ823" s="108"/>
      <c r="CK823" s="108"/>
      <c r="CL823" s="108"/>
      <c r="CM823" s="108"/>
      <c r="CN823" s="108"/>
      <c r="CO823" s="108"/>
      <c r="CP823" s="108"/>
      <c r="CQ823" s="108"/>
      <c r="CR823" s="108"/>
      <c r="CS823" s="108"/>
      <c r="CT823" s="108"/>
      <c r="CU823" s="108"/>
      <c r="CV823" s="108"/>
      <c r="CW823" s="108"/>
      <c r="CX823" s="108"/>
      <c r="CY823" s="108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</row>
    <row r="824" spans="1:253" s="36" customFormat="1" hidden="1" x14ac:dyDescent="0.25">
      <c r="A824" s="33"/>
      <c r="B824" s="168"/>
      <c r="C824" s="168"/>
      <c r="D824" s="168"/>
      <c r="E824" s="168"/>
      <c r="F824" s="168"/>
      <c r="G824" s="168"/>
      <c r="H824" s="168"/>
      <c r="I824" s="168"/>
      <c r="J824" s="168"/>
      <c r="K824" s="168"/>
      <c r="L824" s="168"/>
      <c r="M824" s="168"/>
      <c r="N824" s="168"/>
      <c r="O824" s="168"/>
      <c r="P824" s="168"/>
      <c r="Q824" s="168"/>
      <c r="R824" s="168"/>
      <c r="S824" s="168"/>
      <c r="T824" s="168"/>
      <c r="U824" s="168"/>
      <c r="V824" s="168"/>
      <c r="W824" s="168"/>
      <c r="X824" s="168"/>
      <c r="Y824" s="168"/>
      <c r="Z824" s="168"/>
      <c r="AA824" s="168"/>
      <c r="AB824" s="168"/>
      <c r="AC824" s="168"/>
      <c r="AD824" s="168"/>
      <c r="AE824" s="168"/>
      <c r="AF824" s="168"/>
      <c r="AG824" s="168"/>
      <c r="AH824" s="168"/>
      <c r="AI824" s="60"/>
      <c r="AJ824" s="144" t="str">
        <f t="shared" si="117"/>
        <v>Riadok bude skrytý.</v>
      </c>
      <c r="AK824" s="145" t="s">
        <v>207</v>
      </c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51">
        <f t="shared" si="116"/>
        <v>0</v>
      </c>
      <c r="BF824" s="51"/>
      <c r="BG824" s="51"/>
      <c r="BH824" s="51">
        <f t="shared" si="118"/>
        <v>1</v>
      </c>
      <c r="BI824" s="51">
        <f t="shared" si="115"/>
        <v>0</v>
      </c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108"/>
      <c r="BY824" s="108"/>
      <c r="BZ824" s="108"/>
      <c r="CA824" s="113">
        <f>SI!BY824</f>
        <v>104</v>
      </c>
      <c r="CB824" s="113"/>
      <c r="CC824" s="113"/>
      <c r="CD824" s="113"/>
      <c r="CE824" s="113"/>
      <c r="CF824" s="113"/>
      <c r="CG824" s="113"/>
      <c r="CH824" s="140">
        <f>SI!BZ824</f>
        <v>0</v>
      </c>
      <c r="CI824" s="108"/>
      <c r="CJ824" s="108"/>
      <c r="CK824" s="108"/>
      <c r="CL824" s="108"/>
      <c r="CM824" s="108"/>
      <c r="CN824" s="108"/>
      <c r="CO824" s="108"/>
      <c r="CP824" s="108"/>
      <c r="CQ824" s="108"/>
      <c r="CR824" s="108"/>
      <c r="CS824" s="108"/>
      <c r="CT824" s="108"/>
      <c r="CU824" s="108"/>
      <c r="CV824" s="108"/>
      <c r="CW824" s="108"/>
      <c r="CX824" s="108"/>
      <c r="CY824" s="108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</row>
    <row r="825" spans="1:253" s="36" customFormat="1" hidden="1" x14ac:dyDescent="0.25">
      <c r="A825" s="33"/>
      <c r="B825" s="168"/>
      <c r="C825" s="168"/>
      <c r="D825" s="168"/>
      <c r="E825" s="168"/>
      <c r="F825" s="168"/>
      <c r="G825" s="168"/>
      <c r="H825" s="168"/>
      <c r="I825" s="168"/>
      <c r="J825" s="168"/>
      <c r="K825" s="168"/>
      <c r="L825" s="168"/>
      <c r="M825" s="168"/>
      <c r="N825" s="168"/>
      <c r="O825" s="168"/>
      <c r="P825" s="168"/>
      <c r="Q825" s="168"/>
      <c r="R825" s="168"/>
      <c r="S825" s="168"/>
      <c r="T825" s="168"/>
      <c r="U825" s="168"/>
      <c r="V825" s="168"/>
      <c r="W825" s="168"/>
      <c r="X825" s="168"/>
      <c r="Y825" s="168"/>
      <c r="Z825" s="168"/>
      <c r="AA825" s="168"/>
      <c r="AB825" s="168"/>
      <c r="AC825" s="168"/>
      <c r="AD825" s="168"/>
      <c r="AE825" s="168"/>
      <c r="AF825" s="168"/>
      <c r="AG825" s="168"/>
      <c r="AH825" s="168"/>
      <c r="AI825" s="60"/>
      <c r="AJ825" s="144" t="str">
        <f t="shared" si="117"/>
        <v>Riadok bude skrytý.</v>
      </c>
      <c r="AK825" s="145" t="s">
        <v>207</v>
      </c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51">
        <f t="shared" si="116"/>
        <v>0</v>
      </c>
      <c r="BF825" s="51"/>
      <c r="BG825" s="51"/>
      <c r="BH825" s="51">
        <f t="shared" si="118"/>
        <v>1</v>
      </c>
      <c r="BI825" s="51">
        <f t="shared" si="115"/>
        <v>0</v>
      </c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108"/>
      <c r="BY825" s="108"/>
      <c r="BZ825" s="108"/>
      <c r="CA825" s="113">
        <f>SI!BY825</f>
        <v>747</v>
      </c>
      <c r="CB825" s="113"/>
      <c r="CC825" s="113"/>
      <c r="CD825" s="113"/>
      <c r="CE825" s="113"/>
      <c r="CF825" s="113"/>
      <c r="CG825" s="113"/>
      <c r="CH825" s="140">
        <f>SI!BZ825</f>
        <v>0</v>
      </c>
      <c r="CI825" s="108"/>
      <c r="CJ825" s="108"/>
      <c r="CK825" s="108"/>
      <c r="CL825" s="108"/>
      <c r="CM825" s="108"/>
      <c r="CN825" s="108"/>
      <c r="CO825" s="108"/>
      <c r="CP825" s="108"/>
      <c r="CQ825" s="108"/>
      <c r="CR825" s="108"/>
      <c r="CS825" s="108"/>
      <c r="CT825" s="108"/>
      <c r="CU825" s="108"/>
      <c r="CV825" s="108"/>
      <c r="CW825" s="108"/>
      <c r="CX825" s="108"/>
      <c r="CY825" s="108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</row>
    <row r="826" spans="1:253" s="36" customFormat="1" hidden="1" x14ac:dyDescent="0.25">
      <c r="A826" s="33"/>
      <c r="B826" s="168"/>
      <c r="C826" s="168"/>
      <c r="D826" s="168"/>
      <c r="E826" s="168"/>
      <c r="F826" s="168"/>
      <c r="G826" s="168"/>
      <c r="H826" s="168"/>
      <c r="I826" s="168"/>
      <c r="J826" s="168"/>
      <c r="K826" s="168"/>
      <c r="L826" s="168"/>
      <c r="M826" s="168"/>
      <c r="N826" s="168"/>
      <c r="O826" s="168"/>
      <c r="P826" s="168"/>
      <c r="Q826" s="168"/>
      <c r="R826" s="168"/>
      <c r="S826" s="168"/>
      <c r="T826" s="168"/>
      <c r="U826" s="168"/>
      <c r="V826" s="168"/>
      <c r="W826" s="168"/>
      <c r="X826" s="168"/>
      <c r="Y826" s="168"/>
      <c r="Z826" s="168"/>
      <c r="AA826" s="168"/>
      <c r="AB826" s="168"/>
      <c r="AC826" s="168"/>
      <c r="AD826" s="168"/>
      <c r="AE826" s="168"/>
      <c r="AF826" s="168"/>
      <c r="AG826" s="168"/>
      <c r="AH826" s="168"/>
      <c r="AI826" s="60"/>
      <c r="AJ826" s="144" t="str">
        <f t="shared" si="117"/>
        <v>Riadok bude skrytý.</v>
      </c>
      <c r="AK826" s="145" t="s">
        <v>207</v>
      </c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51">
        <f t="shared" si="116"/>
        <v>0</v>
      </c>
      <c r="BF826" s="51"/>
      <c r="BG826" s="51"/>
      <c r="BH826" s="51">
        <f t="shared" si="118"/>
        <v>1</v>
      </c>
      <c r="BI826" s="51">
        <f t="shared" si="115"/>
        <v>0</v>
      </c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108"/>
      <c r="BY826" s="108"/>
      <c r="BZ826" s="108"/>
      <c r="CA826" s="113">
        <f>SI!BY826</f>
        <v>147</v>
      </c>
      <c r="CB826" s="113"/>
      <c r="CC826" s="113"/>
      <c r="CD826" s="113"/>
      <c r="CE826" s="113"/>
      <c r="CF826" s="113"/>
      <c r="CG826" s="113"/>
      <c r="CH826" s="140">
        <f>SI!BZ826</f>
        <v>0</v>
      </c>
      <c r="CI826" s="108"/>
      <c r="CJ826" s="108"/>
      <c r="CK826" s="108"/>
      <c r="CL826" s="108"/>
      <c r="CM826" s="108"/>
      <c r="CN826" s="108"/>
      <c r="CO826" s="108"/>
      <c r="CP826" s="108"/>
      <c r="CQ826" s="108"/>
      <c r="CR826" s="108"/>
      <c r="CS826" s="108"/>
      <c r="CT826" s="108"/>
      <c r="CU826" s="108"/>
      <c r="CV826" s="108"/>
      <c r="CW826" s="108"/>
      <c r="CX826" s="108"/>
      <c r="CY826" s="108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</row>
    <row r="827" spans="1:253" s="36" customFormat="1" hidden="1" x14ac:dyDescent="0.25">
      <c r="A827" s="33"/>
      <c r="B827" s="168"/>
      <c r="C827" s="168"/>
      <c r="D827" s="168"/>
      <c r="E827" s="168"/>
      <c r="F827" s="168"/>
      <c r="G827" s="168"/>
      <c r="H827" s="168"/>
      <c r="I827" s="168"/>
      <c r="J827" s="168"/>
      <c r="K827" s="168"/>
      <c r="L827" s="168"/>
      <c r="M827" s="168"/>
      <c r="N827" s="168"/>
      <c r="O827" s="168"/>
      <c r="P827" s="168"/>
      <c r="Q827" s="168"/>
      <c r="R827" s="168"/>
      <c r="S827" s="168"/>
      <c r="T827" s="168"/>
      <c r="U827" s="168"/>
      <c r="V827" s="168"/>
      <c r="W827" s="168"/>
      <c r="X827" s="168"/>
      <c r="Y827" s="168"/>
      <c r="Z827" s="168"/>
      <c r="AA827" s="168"/>
      <c r="AB827" s="168"/>
      <c r="AC827" s="168"/>
      <c r="AD827" s="168"/>
      <c r="AE827" s="168"/>
      <c r="AF827" s="168"/>
      <c r="AG827" s="168"/>
      <c r="AH827" s="168"/>
      <c r="AI827" s="60"/>
      <c r="AJ827" s="144" t="str">
        <f t="shared" si="117"/>
        <v>Riadok bude skrytý.</v>
      </c>
      <c r="AK827" s="145" t="s">
        <v>207</v>
      </c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51">
        <f t="shared" si="116"/>
        <v>0</v>
      </c>
      <c r="BF827" s="51"/>
      <c r="BG827" s="51"/>
      <c r="BH827" s="51">
        <f t="shared" si="118"/>
        <v>1</v>
      </c>
      <c r="BI827" s="51">
        <f t="shared" si="115"/>
        <v>0</v>
      </c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108"/>
      <c r="BY827" s="108"/>
      <c r="BZ827" s="108"/>
      <c r="CA827" s="113">
        <f>SI!BY827</f>
        <v>145</v>
      </c>
      <c r="CB827" s="113"/>
      <c r="CC827" s="113"/>
      <c r="CD827" s="113"/>
      <c r="CE827" s="113"/>
      <c r="CF827" s="113"/>
      <c r="CG827" s="113"/>
      <c r="CH827" s="140">
        <f>SI!BZ827</f>
        <v>0</v>
      </c>
      <c r="CI827" s="108"/>
      <c r="CJ827" s="108"/>
      <c r="CK827" s="108"/>
      <c r="CL827" s="108"/>
      <c r="CM827" s="108"/>
      <c r="CN827" s="108"/>
      <c r="CO827" s="108"/>
      <c r="CP827" s="108"/>
      <c r="CQ827" s="108"/>
      <c r="CR827" s="108"/>
      <c r="CS827" s="108"/>
      <c r="CT827" s="108"/>
      <c r="CU827" s="108"/>
      <c r="CV827" s="108"/>
      <c r="CW827" s="108"/>
      <c r="CX827" s="108"/>
      <c r="CY827" s="108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</row>
    <row r="828" spans="1:253" s="36" customFormat="1" hidden="1" x14ac:dyDescent="0.25">
      <c r="A828" s="33"/>
      <c r="B828" s="168"/>
      <c r="C828" s="168"/>
      <c r="D828" s="168"/>
      <c r="E828" s="168"/>
      <c r="F828" s="168"/>
      <c r="G828" s="168"/>
      <c r="H828" s="168"/>
      <c r="I828" s="168"/>
      <c r="J828" s="168"/>
      <c r="K828" s="168"/>
      <c r="L828" s="168"/>
      <c r="M828" s="168"/>
      <c r="N828" s="168"/>
      <c r="O828" s="168"/>
      <c r="P828" s="168"/>
      <c r="Q828" s="168"/>
      <c r="R828" s="168"/>
      <c r="S828" s="168"/>
      <c r="T828" s="168"/>
      <c r="U828" s="168"/>
      <c r="V828" s="168"/>
      <c r="W828" s="168"/>
      <c r="X828" s="168"/>
      <c r="Y828" s="168"/>
      <c r="Z828" s="168"/>
      <c r="AA828" s="168"/>
      <c r="AB828" s="168"/>
      <c r="AC828" s="168"/>
      <c r="AD828" s="168"/>
      <c r="AE828" s="168"/>
      <c r="AF828" s="168"/>
      <c r="AG828" s="168"/>
      <c r="AH828" s="168"/>
      <c r="AI828" s="60"/>
      <c r="AJ828" s="144" t="str">
        <f t="shared" si="117"/>
        <v>Riadok bude skrytý.</v>
      </c>
      <c r="AK828" s="145" t="s">
        <v>207</v>
      </c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51">
        <f t="shared" si="116"/>
        <v>0</v>
      </c>
      <c r="BF828" s="51"/>
      <c r="BG828" s="51"/>
      <c r="BH828" s="51">
        <f t="shared" si="118"/>
        <v>1</v>
      </c>
      <c r="BI828" s="51">
        <f t="shared" si="115"/>
        <v>0</v>
      </c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108"/>
      <c r="BY828" s="108"/>
      <c r="BZ828" s="108"/>
      <c r="CA828" s="113">
        <f>SI!BY828</f>
        <v>199</v>
      </c>
      <c r="CB828" s="113"/>
      <c r="CC828" s="113"/>
      <c r="CD828" s="113"/>
      <c r="CE828" s="113"/>
      <c r="CF828" s="113"/>
      <c r="CG828" s="113"/>
      <c r="CH828" s="140">
        <f>SI!BZ828</f>
        <v>0</v>
      </c>
      <c r="CI828" s="108"/>
      <c r="CJ828" s="108"/>
      <c r="CK828" s="108"/>
      <c r="CL828" s="108"/>
      <c r="CM828" s="108"/>
      <c r="CN828" s="108"/>
      <c r="CO828" s="108"/>
      <c r="CP828" s="108"/>
      <c r="CQ828" s="108"/>
      <c r="CR828" s="108"/>
      <c r="CS828" s="108"/>
      <c r="CT828" s="108"/>
      <c r="CU828" s="108"/>
      <c r="CV828" s="108"/>
      <c r="CW828" s="108"/>
      <c r="CX828" s="108"/>
      <c r="CY828" s="108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</row>
    <row r="829" spans="1:253" s="36" customFormat="1" x14ac:dyDescent="0.25">
      <c r="A829" s="3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60"/>
      <c r="AJ829" s="144" t="str">
        <f t="shared" si="117"/>
        <v>Riadok bude vidieť.</v>
      </c>
      <c r="AK829" s="145" t="s">
        <v>207</v>
      </c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86">
        <v>1</v>
      </c>
      <c r="BF829" s="83"/>
      <c r="BG829" s="51"/>
      <c r="BH829" s="51">
        <f t="shared" si="118"/>
        <v>1</v>
      </c>
      <c r="BI829" s="51">
        <f t="shared" si="115"/>
        <v>1</v>
      </c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108"/>
      <c r="BY829" s="108"/>
      <c r="BZ829" s="108"/>
      <c r="CA829" s="113">
        <f>SI!BY829</f>
        <v>537</v>
      </c>
      <c r="CB829" s="113"/>
      <c r="CC829" s="113"/>
      <c r="CD829" s="113"/>
      <c r="CE829" s="113"/>
      <c r="CF829" s="113"/>
      <c r="CG829" s="113"/>
      <c r="CH829" s="140">
        <f>SI!BZ829</f>
        <v>0</v>
      </c>
      <c r="CI829" s="108"/>
      <c r="CJ829" s="108"/>
      <c r="CK829" s="108"/>
      <c r="CL829" s="108"/>
      <c r="CM829" s="108"/>
      <c r="CN829" s="108"/>
      <c r="CO829" s="108"/>
      <c r="CP829" s="108"/>
      <c r="CQ829" s="108"/>
      <c r="CR829" s="108"/>
      <c r="CS829" s="108"/>
      <c r="CT829" s="108"/>
      <c r="CU829" s="108"/>
      <c r="CV829" s="108"/>
      <c r="CW829" s="108"/>
      <c r="CX829" s="108"/>
      <c r="CY829" s="108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</row>
    <row r="830" spans="1:253" x14ac:dyDescent="0.25">
      <c r="A830" s="33"/>
      <c r="B830" s="23" t="str">
        <f>+IF($K$27&lt;&gt;"",IF((CODE(MID($K$27,1,1))/100)&lt;10,IF(COMBIN(LEN(SI!J11),2)=CA830,"Dlhodobý finančný majetok","NEPOVOLENÉ POUŽITIE !"),"NEPOVOLENÉ POUŽITIE !"),"NEPOVOLENÉ POUŽITIE !")</f>
        <v>Dlhodobý finančný majetok</v>
      </c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62" t="s">
        <v>168</v>
      </c>
      <c r="AJ830" s="144" t="str">
        <f t="shared" si="117"/>
        <v>Riadok bude vidieť.</v>
      </c>
      <c r="AK830" s="145" t="s">
        <v>207</v>
      </c>
      <c r="BE830" s="86">
        <v>1</v>
      </c>
      <c r="BF830" s="83"/>
      <c r="BH830" s="51">
        <f t="shared" si="118"/>
        <v>1</v>
      </c>
      <c r="BI830" s="51">
        <f t="shared" si="115"/>
        <v>1</v>
      </c>
      <c r="CA830" s="113">
        <f>SI!BY830</f>
        <v>91</v>
      </c>
      <c r="CH830" s="140">
        <f>SI!BZ830</f>
        <v>0</v>
      </c>
    </row>
    <row r="831" spans="1:253" x14ac:dyDescent="0.25">
      <c r="A831" s="33"/>
      <c r="AI831" s="59"/>
      <c r="AJ831" s="144" t="str">
        <f t="shared" si="117"/>
        <v>Riadok bude vidieť.</v>
      </c>
      <c r="AK831" s="145" t="s">
        <v>207</v>
      </c>
      <c r="BE831" s="86">
        <v>1</v>
      </c>
      <c r="BF831" s="83"/>
      <c r="BH831" s="51">
        <f t="shared" si="118"/>
        <v>1</v>
      </c>
      <c r="BI831" s="51">
        <f t="shared" si="115"/>
        <v>1</v>
      </c>
      <c r="CA831" s="113">
        <f>SI!BY831</f>
        <v>354</v>
      </c>
      <c r="CH831" s="140">
        <f>SI!BZ831</f>
        <v>0</v>
      </c>
    </row>
    <row r="832" spans="1:253" x14ac:dyDescent="0.25">
      <c r="A832" s="33"/>
      <c r="B832" s="28" t="str">
        <f>IF(YEAR(N58)=YEAR(P6),"Účtovná jednotka v uvedenom období","Účtovná jednotka v uvedených obdobiach")</f>
        <v>Účtovná jednotka v uvedených obdobiach</v>
      </c>
      <c r="C832" s="73"/>
      <c r="D832" s="74"/>
      <c r="E832" s="74"/>
      <c r="F832" s="24"/>
      <c r="G832" s="24"/>
      <c r="H832" s="24"/>
      <c r="I832" s="24"/>
      <c r="J832" s="24"/>
      <c r="K832" s="24"/>
      <c r="L832" s="24"/>
      <c r="O832" s="883" t="s">
        <v>79</v>
      </c>
      <c r="P832" s="883"/>
      <c r="Q832" s="883"/>
      <c r="R832" s="883"/>
      <c r="S832" s="2" t="str">
        <f>+IF($I$27&lt;&gt;"",IF(CODE(MID($I$27,1,1))*(IF(SI!EE1118="",1,SI!EE1118-1))+ROUNDDOWN(LEN(SI!J13)/2,0)=CA832,"dlhodobý finančný majetok.","NEPOVOLENÉ POUŽITIE!"),"NEPOVOLENÉ POUŽITIE!")</f>
        <v>dlhodobý finančný majetok.</v>
      </c>
      <c r="T832" s="24"/>
      <c r="U832" s="24"/>
      <c r="V832" s="73"/>
      <c r="W832" s="74"/>
      <c r="X832" s="74"/>
      <c r="Y832" s="74"/>
      <c r="Z832" s="24"/>
      <c r="AA832" s="24"/>
      <c r="AB832" s="24"/>
      <c r="AC832" s="24"/>
      <c r="AD832" s="24"/>
      <c r="AE832" s="24"/>
      <c r="AF832" s="24"/>
      <c r="AG832" s="24"/>
      <c r="AH832" s="24"/>
      <c r="AI832" s="59"/>
      <c r="AJ832" s="144" t="str">
        <f t="shared" si="117"/>
        <v>Riadok bude vidieť.</v>
      </c>
      <c r="AK832" s="145" t="s">
        <v>207</v>
      </c>
      <c r="BE832" s="86">
        <v>1</v>
      </c>
      <c r="BF832" s="83"/>
      <c r="BH832" s="51">
        <f t="shared" si="118"/>
        <v>1</v>
      </c>
      <c r="BI832" s="51">
        <f t="shared" si="115"/>
        <v>1</v>
      </c>
      <c r="CA832" s="113">
        <f>SI!BY832</f>
        <v>5</v>
      </c>
      <c r="CH832" s="140">
        <f>SI!BZ832</f>
        <v>0</v>
      </c>
    </row>
    <row r="833" spans="1:253" x14ac:dyDescent="0.25">
      <c r="A833" s="33"/>
      <c r="B833" s="28" t="str">
        <f>+IF($E$27&lt;&gt;"",IF(ROUNDDOWN(CODE(MID($E$27,1,1))*2,0)*(IF(SI!EE1119="",1,SI!EE1119-1))+(LEN(SI!J10)+LEN(SI!J11))=CA833,IF(O832="eviduje","K dlhodobému finančnému majetku účtovná jednotka uvádza nasledujúce informácie:","Účtovná jednotka nemá pre túto časť poznámok obsahovú náplň."),"NEPOVOLENÉ POUŽITIE!"),"NEPOVOLENÉ POUŽITIE!")</f>
        <v>K dlhodobému finančnému majetku účtovná jednotka uvádza nasledujúce informácie:</v>
      </c>
      <c r="C833" s="73"/>
      <c r="D833" s="74"/>
      <c r="E833" s="74"/>
      <c r="F833" s="7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73"/>
      <c r="R833" s="74"/>
      <c r="S833" s="74"/>
      <c r="T833" s="74"/>
      <c r="U833" s="24"/>
      <c r="V833" s="73"/>
      <c r="W833" s="74"/>
      <c r="X833" s="74"/>
      <c r="Y833" s="74"/>
      <c r="Z833" s="24"/>
      <c r="AA833" s="24"/>
      <c r="AB833" s="24"/>
      <c r="AC833" s="24"/>
      <c r="AD833" s="24"/>
      <c r="AE833" s="24"/>
      <c r="AF833" s="24"/>
      <c r="AG833" s="24"/>
      <c r="AH833" s="24"/>
      <c r="AI833" s="59"/>
      <c r="AJ833" s="144" t="str">
        <f t="shared" si="117"/>
        <v>Riadok bude vidieť.</v>
      </c>
      <c r="AK833" s="145" t="s">
        <v>207</v>
      </c>
      <c r="BE833" s="65">
        <f>+IF($O$832="neeviduje",1,1)</f>
        <v>1</v>
      </c>
      <c r="BF833" s="83"/>
      <c r="BH833" s="51">
        <f t="shared" si="118"/>
        <v>1</v>
      </c>
      <c r="BI833" s="51">
        <f t="shared" si="115"/>
        <v>1</v>
      </c>
      <c r="CA833" s="113">
        <f>SI!BY833</f>
        <v>43</v>
      </c>
      <c r="CH833" s="140">
        <f>SI!BZ833</f>
        <v>0</v>
      </c>
    </row>
    <row r="834" spans="1:253" s="36" customFormat="1" hidden="1" x14ac:dyDescent="0.25">
      <c r="A834" s="33"/>
      <c r="B834" s="168"/>
      <c r="C834" s="168"/>
      <c r="D834" s="168"/>
      <c r="E834" s="168"/>
      <c r="F834" s="168"/>
      <c r="G834" s="168"/>
      <c r="H834" s="168"/>
      <c r="I834" s="168"/>
      <c r="J834" s="168"/>
      <c r="K834" s="168"/>
      <c r="L834" s="168"/>
      <c r="M834" s="168"/>
      <c r="N834" s="168"/>
      <c r="O834" s="168"/>
      <c r="P834" s="168"/>
      <c r="Q834" s="168"/>
      <c r="R834" s="168"/>
      <c r="S834" s="168"/>
      <c r="T834" s="168"/>
      <c r="U834" s="168"/>
      <c r="V834" s="168"/>
      <c r="W834" s="168"/>
      <c r="X834" s="168"/>
      <c r="Y834" s="168"/>
      <c r="Z834" s="168"/>
      <c r="AA834" s="168"/>
      <c r="AB834" s="168"/>
      <c r="AC834" s="168"/>
      <c r="AD834" s="168"/>
      <c r="AE834" s="168"/>
      <c r="AF834" s="168"/>
      <c r="AG834" s="168"/>
      <c r="AH834" s="168"/>
      <c r="AI834" s="63"/>
      <c r="AJ834" s="144" t="str">
        <f t="shared" si="117"/>
        <v>Riadok bude skrytý.</v>
      </c>
      <c r="AK834" s="145" t="s">
        <v>207</v>
      </c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65">
        <f t="shared" ref="BE834:BE865" si="119">+IF($O$832="neeviduje",0,1)</f>
        <v>1</v>
      </c>
      <c r="BF834" s="51">
        <f t="shared" ref="BF834:BF853" si="120">+IF(B834="",0,1)</f>
        <v>0</v>
      </c>
      <c r="BG834" s="51"/>
      <c r="BH834" s="51">
        <f t="shared" si="118"/>
        <v>1</v>
      </c>
      <c r="BI834" s="89">
        <f t="shared" ref="BI834:BI853" si="121">+IF(BE834*BF834=0,0,IF(BH834=0,0,1))</f>
        <v>0</v>
      </c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108"/>
      <c r="BY834" s="108"/>
      <c r="BZ834" s="108"/>
      <c r="CA834" s="113">
        <f>SI!BY834</f>
        <v>125</v>
      </c>
      <c r="CB834" s="113"/>
      <c r="CC834" s="113"/>
      <c r="CD834" s="113"/>
      <c r="CE834" s="113"/>
      <c r="CF834" s="113"/>
      <c r="CG834" s="113"/>
      <c r="CH834" s="140">
        <f>SI!BZ834</f>
        <v>0</v>
      </c>
      <c r="CI834" s="108"/>
      <c r="CJ834" s="108"/>
      <c r="CK834" s="108"/>
      <c r="CL834" s="108"/>
      <c r="CM834" s="108"/>
      <c r="CN834" s="108"/>
      <c r="CO834" s="108"/>
      <c r="CP834" s="108"/>
      <c r="CQ834" s="108"/>
      <c r="CR834" s="108"/>
      <c r="CS834" s="108"/>
      <c r="CT834" s="108"/>
      <c r="CU834" s="108"/>
      <c r="CV834" s="108"/>
      <c r="CW834" s="108"/>
      <c r="CX834" s="108"/>
      <c r="CY834" s="108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</row>
    <row r="835" spans="1:253" s="36" customFormat="1" hidden="1" x14ac:dyDescent="0.25">
      <c r="A835" s="33"/>
      <c r="B835" s="168"/>
      <c r="C835" s="168"/>
      <c r="D835" s="168"/>
      <c r="E835" s="168"/>
      <c r="F835" s="168"/>
      <c r="G835" s="168"/>
      <c r="H835" s="168"/>
      <c r="I835" s="168"/>
      <c r="J835" s="168"/>
      <c r="K835" s="168"/>
      <c r="L835" s="168"/>
      <c r="M835" s="168"/>
      <c r="N835" s="168"/>
      <c r="O835" s="168"/>
      <c r="P835" s="168"/>
      <c r="Q835" s="168"/>
      <c r="R835" s="168"/>
      <c r="S835" s="168"/>
      <c r="T835" s="168"/>
      <c r="U835" s="168"/>
      <c r="V835" s="168"/>
      <c r="W835" s="168"/>
      <c r="X835" s="168"/>
      <c r="Y835" s="168"/>
      <c r="Z835" s="168"/>
      <c r="AA835" s="168"/>
      <c r="AB835" s="168"/>
      <c r="AC835" s="168"/>
      <c r="AD835" s="168"/>
      <c r="AE835" s="168"/>
      <c r="AF835" s="168"/>
      <c r="AG835" s="168"/>
      <c r="AH835" s="168"/>
      <c r="AI835" s="63"/>
      <c r="AJ835" s="144" t="str">
        <f t="shared" si="117"/>
        <v>Riadok bude skrytý.</v>
      </c>
      <c r="AK835" s="145" t="s">
        <v>207</v>
      </c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65">
        <f t="shared" si="119"/>
        <v>1</v>
      </c>
      <c r="BF835" s="51">
        <f t="shared" si="120"/>
        <v>0</v>
      </c>
      <c r="BG835" s="51"/>
      <c r="BH835" s="51">
        <f t="shared" si="118"/>
        <v>1</v>
      </c>
      <c r="BI835" s="89">
        <f t="shared" si="121"/>
        <v>0</v>
      </c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108"/>
      <c r="BY835" s="108"/>
      <c r="BZ835" s="108"/>
      <c r="CA835" s="113">
        <f>SI!BY835</f>
        <v>869</v>
      </c>
      <c r="CB835" s="113"/>
      <c r="CC835" s="113"/>
      <c r="CD835" s="113"/>
      <c r="CE835" s="113"/>
      <c r="CF835" s="113"/>
      <c r="CG835" s="113"/>
      <c r="CH835" s="140">
        <f>SI!BZ835</f>
        <v>0</v>
      </c>
      <c r="CI835" s="108"/>
      <c r="CJ835" s="108"/>
      <c r="CK835" s="108"/>
      <c r="CL835" s="108"/>
      <c r="CM835" s="108"/>
      <c r="CN835" s="108"/>
      <c r="CO835" s="108"/>
      <c r="CP835" s="108"/>
      <c r="CQ835" s="108"/>
      <c r="CR835" s="108"/>
      <c r="CS835" s="108"/>
      <c r="CT835" s="108"/>
      <c r="CU835" s="108"/>
      <c r="CV835" s="108"/>
      <c r="CW835" s="108"/>
      <c r="CX835" s="108"/>
      <c r="CY835" s="108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</row>
    <row r="836" spans="1:253" s="36" customFormat="1" hidden="1" x14ac:dyDescent="0.25">
      <c r="A836" s="33"/>
      <c r="B836" s="168"/>
      <c r="C836" s="168"/>
      <c r="D836" s="168"/>
      <c r="E836" s="168"/>
      <c r="F836" s="168"/>
      <c r="G836" s="168"/>
      <c r="H836" s="168"/>
      <c r="I836" s="168"/>
      <c r="J836" s="168"/>
      <c r="K836" s="168"/>
      <c r="L836" s="168"/>
      <c r="M836" s="168"/>
      <c r="N836" s="168"/>
      <c r="O836" s="168"/>
      <c r="P836" s="168"/>
      <c r="Q836" s="168"/>
      <c r="R836" s="168"/>
      <c r="S836" s="168"/>
      <c r="T836" s="168"/>
      <c r="U836" s="168"/>
      <c r="V836" s="168"/>
      <c r="W836" s="168"/>
      <c r="X836" s="168"/>
      <c r="Y836" s="168"/>
      <c r="Z836" s="168"/>
      <c r="AA836" s="168"/>
      <c r="AB836" s="168"/>
      <c r="AC836" s="168"/>
      <c r="AD836" s="168"/>
      <c r="AE836" s="168"/>
      <c r="AF836" s="168"/>
      <c r="AG836" s="168"/>
      <c r="AH836" s="168"/>
      <c r="AI836" s="63"/>
      <c r="AJ836" s="144" t="str">
        <f t="shared" si="117"/>
        <v>Riadok bude skrytý.</v>
      </c>
      <c r="AK836" s="145" t="s">
        <v>207</v>
      </c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65">
        <f t="shared" si="119"/>
        <v>1</v>
      </c>
      <c r="BF836" s="51">
        <f t="shared" si="120"/>
        <v>0</v>
      </c>
      <c r="BG836" s="51"/>
      <c r="BH836" s="51">
        <f t="shared" si="118"/>
        <v>1</v>
      </c>
      <c r="BI836" s="89">
        <f t="shared" si="121"/>
        <v>0</v>
      </c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108"/>
      <c r="BY836" s="108"/>
      <c r="BZ836" s="108"/>
      <c r="CA836" s="113">
        <f>SI!BY836</f>
        <v>985</v>
      </c>
      <c r="CB836" s="113"/>
      <c r="CC836" s="113"/>
      <c r="CD836" s="113"/>
      <c r="CE836" s="113"/>
      <c r="CF836" s="113"/>
      <c r="CG836" s="113"/>
      <c r="CH836" s="140">
        <f>SI!BZ836</f>
        <v>0</v>
      </c>
      <c r="CI836" s="108"/>
      <c r="CJ836" s="108"/>
      <c r="CK836" s="108"/>
      <c r="CL836" s="108"/>
      <c r="CM836" s="108"/>
      <c r="CN836" s="108"/>
      <c r="CO836" s="108"/>
      <c r="CP836" s="108"/>
      <c r="CQ836" s="108"/>
      <c r="CR836" s="108"/>
      <c r="CS836" s="108"/>
      <c r="CT836" s="108"/>
      <c r="CU836" s="108"/>
      <c r="CV836" s="108"/>
      <c r="CW836" s="108"/>
      <c r="CX836" s="108"/>
      <c r="CY836" s="108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</row>
    <row r="837" spans="1:253" s="36" customFormat="1" hidden="1" x14ac:dyDescent="0.25">
      <c r="A837" s="33"/>
      <c r="B837" s="168"/>
      <c r="C837" s="168"/>
      <c r="D837" s="168"/>
      <c r="E837" s="168"/>
      <c r="F837" s="168"/>
      <c r="G837" s="168"/>
      <c r="H837" s="168"/>
      <c r="I837" s="168"/>
      <c r="J837" s="168"/>
      <c r="K837" s="168"/>
      <c r="L837" s="168"/>
      <c r="M837" s="168"/>
      <c r="N837" s="168"/>
      <c r="O837" s="168"/>
      <c r="P837" s="168"/>
      <c r="Q837" s="168"/>
      <c r="R837" s="168"/>
      <c r="S837" s="168"/>
      <c r="T837" s="168"/>
      <c r="U837" s="168"/>
      <c r="V837" s="168"/>
      <c r="W837" s="168"/>
      <c r="X837" s="168"/>
      <c r="Y837" s="168"/>
      <c r="Z837" s="168"/>
      <c r="AA837" s="168"/>
      <c r="AB837" s="168"/>
      <c r="AC837" s="168"/>
      <c r="AD837" s="168"/>
      <c r="AE837" s="168"/>
      <c r="AF837" s="168"/>
      <c r="AG837" s="168"/>
      <c r="AH837" s="168"/>
      <c r="AI837" s="63"/>
      <c r="AJ837" s="144" t="str">
        <f t="shared" si="117"/>
        <v>Riadok bude skrytý.</v>
      </c>
      <c r="AK837" s="145" t="s">
        <v>207</v>
      </c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65">
        <f t="shared" si="119"/>
        <v>1</v>
      </c>
      <c r="BF837" s="51">
        <f t="shared" si="120"/>
        <v>0</v>
      </c>
      <c r="BG837" s="51"/>
      <c r="BH837" s="51">
        <f t="shared" si="118"/>
        <v>1</v>
      </c>
      <c r="BI837" s="89">
        <f t="shared" si="121"/>
        <v>0</v>
      </c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108"/>
      <c r="BY837" s="108"/>
      <c r="BZ837" s="108"/>
      <c r="CA837" s="113">
        <f>SI!BY837</f>
        <v>166</v>
      </c>
      <c r="CB837" s="113"/>
      <c r="CC837" s="113"/>
      <c r="CD837" s="113"/>
      <c r="CE837" s="113"/>
      <c r="CF837" s="113"/>
      <c r="CG837" s="113"/>
      <c r="CH837" s="140">
        <f>SI!BZ837</f>
        <v>0</v>
      </c>
      <c r="CI837" s="108"/>
      <c r="CJ837" s="108"/>
      <c r="CK837" s="108"/>
      <c r="CL837" s="108"/>
      <c r="CM837" s="108"/>
      <c r="CN837" s="108"/>
      <c r="CO837" s="108"/>
      <c r="CP837" s="108"/>
      <c r="CQ837" s="108"/>
      <c r="CR837" s="108"/>
      <c r="CS837" s="108"/>
      <c r="CT837" s="108"/>
      <c r="CU837" s="108"/>
      <c r="CV837" s="108"/>
      <c r="CW837" s="108"/>
      <c r="CX837" s="108"/>
      <c r="CY837" s="108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</row>
    <row r="838" spans="1:253" s="36" customFormat="1" hidden="1" x14ac:dyDescent="0.25">
      <c r="A838" s="33"/>
      <c r="B838" s="168"/>
      <c r="C838" s="168"/>
      <c r="D838" s="168"/>
      <c r="E838" s="168"/>
      <c r="F838" s="168"/>
      <c r="G838" s="168"/>
      <c r="H838" s="168"/>
      <c r="I838" s="168"/>
      <c r="J838" s="168"/>
      <c r="K838" s="168"/>
      <c r="L838" s="168"/>
      <c r="M838" s="168"/>
      <c r="N838" s="168"/>
      <c r="O838" s="168"/>
      <c r="P838" s="168"/>
      <c r="Q838" s="168"/>
      <c r="R838" s="168"/>
      <c r="S838" s="168"/>
      <c r="T838" s="168"/>
      <c r="U838" s="168"/>
      <c r="V838" s="168"/>
      <c r="W838" s="168"/>
      <c r="X838" s="168"/>
      <c r="Y838" s="168"/>
      <c r="Z838" s="168"/>
      <c r="AA838" s="168"/>
      <c r="AB838" s="168"/>
      <c r="AC838" s="168"/>
      <c r="AD838" s="168"/>
      <c r="AE838" s="168"/>
      <c r="AF838" s="168"/>
      <c r="AG838" s="168"/>
      <c r="AH838" s="168"/>
      <c r="AI838" s="63"/>
      <c r="AJ838" s="144" t="str">
        <f t="shared" si="117"/>
        <v>Riadok bude skrytý.</v>
      </c>
      <c r="AK838" s="145" t="s">
        <v>207</v>
      </c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65">
        <f t="shared" si="119"/>
        <v>1</v>
      </c>
      <c r="BF838" s="51">
        <f t="shared" si="120"/>
        <v>0</v>
      </c>
      <c r="BG838" s="51"/>
      <c r="BH838" s="51">
        <f t="shared" si="118"/>
        <v>1</v>
      </c>
      <c r="BI838" s="89">
        <f t="shared" si="121"/>
        <v>0</v>
      </c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108"/>
      <c r="BY838" s="108"/>
      <c r="BZ838" s="108"/>
      <c r="CA838" s="113">
        <f>SI!BY838</f>
        <v>936</v>
      </c>
      <c r="CB838" s="113"/>
      <c r="CC838" s="113"/>
      <c r="CD838" s="113"/>
      <c r="CE838" s="113"/>
      <c r="CF838" s="113"/>
      <c r="CG838" s="113"/>
      <c r="CH838" s="140">
        <f>SI!BZ838</f>
        <v>0</v>
      </c>
      <c r="CI838" s="108"/>
      <c r="CJ838" s="108"/>
      <c r="CK838" s="108"/>
      <c r="CL838" s="108"/>
      <c r="CM838" s="108"/>
      <c r="CN838" s="108"/>
      <c r="CO838" s="108"/>
      <c r="CP838" s="108"/>
      <c r="CQ838" s="108"/>
      <c r="CR838" s="108"/>
      <c r="CS838" s="108"/>
      <c r="CT838" s="108"/>
      <c r="CU838" s="108"/>
      <c r="CV838" s="108"/>
      <c r="CW838" s="108"/>
      <c r="CX838" s="108"/>
      <c r="CY838" s="108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</row>
    <row r="839" spans="1:253" s="36" customFormat="1" hidden="1" x14ac:dyDescent="0.25">
      <c r="A839" s="33"/>
      <c r="B839" s="168"/>
      <c r="C839" s="168"/>
      <c r="D839" s="168"/>
      <c r="E839" s="168"/>
      <c r="F839" s="168"/>
      <c r="G839" s="168"/>
      <c r="H839" s="168"/>
      <c r="I839" s="168"/>
      <c r="J839" s="168"/>
      <c r="K839" s="168"/>
      <c r="L839" s="168"/>
      <c r="M839" s="168"/>
      <c r="N839" s="168"/>
      <c r="O839" s="168"/>
      <c r="P839" s="168"/>
      <c r="Q839" s="168"/>
      <c r="R839" s="168"/>
      <c r="S839" s="168"/>
      <c r="T839" s="168"/>
      <c r="U839" s="168"/>
      <c r="V839" s="168"/>
      <c r="W839" s="168"/>
      <c r="X839" s="168"/>
      <c r="Y839" s="168"/>
      <c r="Z839" s="168"/>
      <c r="AA839" s="168"/>
      <c r="AB839" s="168"/>
      <c r="AC839" s="168"/>
      <c r="AD839" s="168"/>
      <c r="AE839" s="168"/>
      <c r="AF839" s="168"/>
      <c r="AG839" s="168"/>
      <c r="AH839" s="168"/>
      <c r="AI839" s="63"/>
      <c r="AJ839" s="144" t="str">
        <f t="shared" si="117"/>
        <v>Riadok bude skrytý.</v>
      </c>
      <c r="AK839" s="145" t="s">
        <v>207</v>
      </c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65">
        <f t="shared" si="119"/>
        <v>1</v>
      </c>
      <c r="BF839" s="51">
        <f t="shared" si="120"/>
        <v>0</v>
      </c>
      <c r="BG839" s="51"/>
      <c r="BH839" s="51">
        <f t="shared" si="118"/>
        <v>1</v>
      </c>
      <c r="BI839" s="89">
        <f t="shared" si="121"/>
        <v>0</v>
      </c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108"/>
      <c r="BY839" s="108"/>
      <c r="BZ839" s="108"/>
      <c r="CA839" s="113">
        <f>SI!BY839</f>
        <v>1</v>
      </c>
      <c r="CB839" s="113"/>
      <c r="CC839" s="113"/>
      <c r="CD839" s="113"/>
      <c r="CE839" s="113"/>
      <c r="CF839" s="113"/>
      <c r="CG839" s="113"/>
      <c r="CH839" s="140">
        <f>SI!BZ839</f>
        <v>0</v>
      </c>
      <c r="CI839" s="108"/>
      <c r="CJ839" s="108"/>
      <c r="CK839" s="108"/>
      <c r="CL839" s="108"/>
      <c r="CM839" s="108"/>
      <c r="CN839" s="108"/>
      <c r="CO839" s="108"/>
      <c r="CP839" s="108"/>
      <c r="CQ839" s="108"/>
      <c r="CR839" s="108"/>
      <c r="CS839" s="108"/>
      <c r="CT839" s="108"/>
      <c r="CU839" s="108"/>
      <c r="CV839" s="108"/>
      <c r="CW839" s="108"/>
      <c r="CX839" s="108"/>
      <c r="CY839" s="108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</row>
    <row r="840" spans="1:253" s="36" customFormat="1" hidden="1" x14ac:dyDescent="0.25">
      <c r="A840" s="33"/>
      <c r="B840" s="168"/>
      <c r="C840" s="168"/>
      <c r="D840" s="168"/>
      <c r="E840" s="168"/>
      <c r="F840" s="168"/>
      <c r="G840" s="168"/>
      <c r="H840" s="168"/>
      <c r="I840" s="168"/>
      <c r="J840" s="168"/>
      <c r="K840" s="168"/>
      <c r="L840" s="168"/>
      <c r="M840" s="168"/>
      <c r="N840" s="168"/>
      <c r="O840" s="168"/>
      <c r="P840" s="168"/>
      <c r="Q840" s="168"/>
      <c r="R840" s="168"/>
      <c r="S840" s="168"/>
      <c r="T840" s="168"/>
      <c r="U840" s="168"/>
      <c r="V840" s="168"/>
      <c r="W840" s="168"/>
      <c r="X840" s="168"/>
      <c r="Y840" s="168"/>
      <c r="Z840" s="168"/>
      <c r="AA840" s="168"/>
      <c r="AB840" s="168"/>
      <c r="AC840" s="168"/>
      <c r="AD840" s="168"/>
      <c r="AE840" s="168"/>
      <c r="AF840" s="168"/>
      <c r="AG840" s="168"/>
      <c r="AH840" s="168"/>
      <c r="AI840" s="63"/>
      <c r="AJ840" s="144" t="str">
        <f t="shared" si="117"/>
        <v>Riadok bude skrytý.</v>
      </c>
      <c r="AK840" s="145" t="s">
        <v>207</v>
      </c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65">
        <f t="shared" si="119"/>
        <v>1</v>
      </c>
      <c r="BF840" s="51">
        <f t="shared" si="120"/>
        <v>0</v>
      </c>
      <c r="BG840" s="51"/>
      <c r="BH840" s="51">
        <f t="shared" si="118"/>
        <v>1</v>
      </c>
      <c r="BI840" s="89">
        <f t="shared" si="121"/>
        <v>0</v>
      </c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108"/>
      <c r="BY840" s="108"/>
      <c r="BZ840" s="108"/>
      <c r="CA840" s="113">
        <f>SI!BY840</f>
        <v>222</v>
      </c>
      <c r="CB840" s="113"/>
      <c r="CC840" s="113"/>
      <c r="CD840" s="113"/>
      <c r="CE840" s="113"/>
      <c r="CF840" s="113"/>
      <c r="CG840" s="113"/>
      <c r="CH840" s="140">
        <f>SI!BZ840</f>
        <v>0</v>
      </c>
      <c r="CI840" s="108"/>
      <c r="CJ840" s="108"/>
      <c r="CK840" s="108"/>
      <c r="CL840" s="108"/>
      <c r="CM840" s="108"/>
      <c r="CN840" s="108"/>
      <c r="CO840" s="108"/>
      <c r="CP840" s="108"/>
      <c r="CQ840" s="108"/>
      <c r="CR840" s="108"/>
      <c r="CS840" s="108"/>
      <c r="CT840" s="108"/>
      <c r="CU840" s="108"/>
      <c r="CV840" s="108"/>
      <c r="CW840" s="108"/>
      <c r="CX840" s="108"/>
      <c r="CY840" s="108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</row>
    <row r="841" spans="1:253" s="36" customFormat="1" hidden="1" x14ac:dyDescent="0.25">
      <c r="A841" s="33"/>
      <c r="B841" s="168"/>
      <c r="C841" s="168"/>
      <c r="D841" s="168"/>
      <c r="E841" s="168"/>
      <c r="F841" s="168"/>
      <c r="G841" s="168"/>
      <c r="H841" s="168"/>
      <c r="I841" s="168"/>
      <c r="J841" s="168"/>
      <c r="K841" s="168"/>
      <c r="L841" s="168"/>
      <c r="M841" s="168"/>
      <c r="N841" s="168"/>
      <c r="O841" s="168"/>
      <c r="P841" s="168"/>
      <c r="Q841" s="168"/>
      <c r="R841" s="168"/>
      <c r="S841" s="168"/>
      <c r="T841" s="168"/>
      <c r="U841" s="168"/>
      <c r="V841" s="168"/>
      <c r="W841" s="168"/>
      <c r="X841" s="168"/>
      <c r="Y841" s="168"/>
      <c r="Z841" s="168"/>
      <c r="AA841" s="168"/>
      <c r="AB841" s="168"/>
      <c r="AC841" s="168"/>
      <c r="AD841" s="168"/>
      <c r="AE841" s="168"/>
      <c r="AF841" s="168"/>
      <c r="AG841" s="168"/>
      <c r="AH841" s="168"/>
      <c r="AI841" s="63"/>
      <c r="AJ841" s="144" t="str">
        <f t="shared" si="117"/>
        <v>Riadok bude skrytý.</v>
      </c>
      <c r="AK841" s="145" t="s">
        <v>207</v>
      </c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65">
        <f t="shared" si="119"/>
        <v>1</v>
      </c>
      <c r="BF841" s="51">
        <f t="shared" si="120"/>
        <v>0</v>
      </c>
      <c r="BG841" s="51"/>
      <c r="BH841" s="51">
        <f t="shared" si="118"/>
        <v>1</v>
      </c>
      <c r="BI841" s="89">
        <f t="shared" si="121"/>
        <v>0</v>
      </c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108"/>
      <c r="BY841" s="108"/>
      <c r="BZ841" s="108"/>
      <c r="CA841" s="113">
        <f>SI!BY841</f>
        <v>168</v>
      </c>
      <c r="CB841" s="113"/>
      <c r="CC841" s="113"/>
      <c r="CD841" s="113"/>
      <c r="CE841" s="113"/>
      <c r="CF841" s="113"/>
      <c r="CG841" s="113"/>
      <c r="CH841" s="140">
        <f>SI!BZ841</f>
        <v>0</v>
      </c>
      <c r="CI841" s="108"/>
      <c r="CJ841" s="108"/>
      <c r="CK841" s="108"/>
      <c r="CL841" s="108"/>
      <c r="CM841" s="108"/>
      <c r="CN841" s="108"/>
      <c r="CO841" s="108"/>
      <c r="CP841" s="108"/>
      <c r="CQ841" s="108"/>
      <c r="CR841" s="108"/>
      <c r="CS841" s="108"/>
      <c r="CT841" s="108"/>
      <c r="CU841" s="108"/>
      <c r="CV841" s="108"/>
      <c r="CW841" s="108"/>
      <c r="CX841" s="108"/>
      <c r="CY841" s="108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</row>
    <row r="842" spans="1:253" s="36" customFormat="1" hidden="1" x14ac:dyDescent="0.25">
      <c r="A842" s="33"/>
      <c r="B842" s="168"/>
      <c r="C842" s="168"/>
      <c r="D842" s="168"/>
      <c r="E842" s="168"/>
      <c r="F842" s="168"/>
      <c r="G842" s="168"/>
      <c r="H842" s="168"/>
      <c r="I842" s="168"/>
      <c r="J842" s="168"/>
      <c r="K842" s="168"/>
      <c r="L842" s="168"/>
      <c r="M842" s="168"/>
      <c r="N842" s="168"/>
      <c r="O842" s="168"/>
      <c r="P842" s="168"/>
      <c r="Q842" s="168"/>
      <c r="R842" s="168"/>
      <c r="S842" s="168"/>
      <c r="T842" s="168"/>
      <c r="U842" s="168"/>
      <c r="V842" s="168"/>
      <c r="W842" s="168"/>
      <c r="X842" s="168"/>
      <c r="Y842" s="168"/>
      <c r="Z842" s="168"/>
      <c r="AA842" s="168"/>
      <c r="AB842" s="168"/>
      <c r="AC842" s="168"/>
      <c r="AD842" s="168"/>
      <c r="AE842" s="168"/>
      <c r="AF842" s="168"/>
      <c r="AG842" s="168"/>
      <c r="AH842" s="168"/>
      <c r="AI842" s="63"/>
      <c r="AJ842" s="144" t="str">
        <f t="shared" si="117"/>
        <v>Riadok bude skrytý.</v>
      </c>
      <c r="AK842" s="145" t="s">
        <v>207</v>
      </c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65">
        <f t="shared" si="119"/>
        <v>1</v>
      </c>
      <c r="BF842" s="51">
        <f t="shared" si="120"/>
        <v>0</v>
      </c>
      <c r="BG842" s="51"/>
      <c r="BH842" s="51">
        <f t="shared" si="118"/>
        <v>1</v>
      </c>
      <c r="BI842" s="89">
        <f t="shared" si="121"/>
        <v>0</v>
      </c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108"/>
      <c r="BY842" s="108"/>
      <c r="BZ842" s="108"/>
      <c r="CA842" s="113">
        <f>SI!BY842</f>
        <v>897</v>
      </c>
      <c r="CB842" s="113"/>
      <c r="CC842" s="113"/>
      <c r="CD842" s="113"/>
      <c r="CE842" s="113"/>
      <c r="CF842" s="113"/>
      <c r="CG842" s="113"/>
      <c r="CH842" s="140">
        <f>SI!BZ842</f>
        <v>0</v>
      </c>
      <c r="CI842" s="108"/>
      <c r="CJ842" s="108"/>
      <c r="CK842" s="108"/>
      <c r="CL842" s="108"/>
      <c r="CM842" s="108"/>
      <c r="CN842" s="108"/>
      <c r="CO842" s="108"/>
      <c r="CP842" s="108"/>
      <c r="CQ842" s="108"/>
      <c r="CR842" s="108"/>
      <c r="CS842" s="108"/>
      <c r="CT842" s="108"/>
      <c r="CU842" s="108"/>
      <c r="CV842" s="108"/>
      <c r="CW842" s="108"/>
      <c r="CX842" s="108"/>
      <c r="CY842" s="108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</row>
    <row r="843" spans="1:253" s="36" customFormat="1" hidden="1" x14ac:dyDescent="0.25">
      <c r="A843" s="33"/>
      <c r="B843" s="168"/>
      <c r="C843" s="168"/>
      <c r="D843" s="168"/>
      <c r="E843" s="168"/>
      <c r="F843" s="168"/>
      <c r="G843" s="168"/>
      <c r="H843" s="168"/>
      <c r="I843" s="168"/>
      <c r="J843" s="168"/>
      <c r="K843" s="168"/>
      <c r="L843" s="168"/>
      <c r="M843" s="168"/>
      <c r="N843" s="168"/>
      <c r="O843" s="168"/>
      <c r="P843" s="168"/>
      <c r="Q843" s="168"/>
      <c r="R843" s="168"/>
      <c r="S843" s="168"/>
      <c r="T843" s="168"/>
      <c r="U843" s="168"/>
      <c r="V843" s="168"/>
      <c r="W843" s="168"/>
      <c r="X843" s="168"/>
      <c r="Y843" s="168"/>
      <c r="Z843" s="168"/>
      <c r="AA843" s="168"/>
      <c r="AB843" s="168"/>
      <c r="AC843" s="168"/>
      <c r="AD843" s="168"/>
      <c r="AE843" s="168"/>
      <c r="AF843" s="168"/>
      <c r="AG843" s="168"/>
      <c r="AH843" s="168"/>
      <c r="AI843" s="63"/>
      <c r="AJ843" s="144" t="str">
        <f t="shared" si="117"/>
        <v>Riadok bude skrytý.</v>
      </c>
      <c r="AK843" s="145" t="s">
        <v>207</v>
      </c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65">
        <f t="shared" si="119"/>
        <v>1</v>
      </c>
      <c r="BF843" s="51">
        <f t="shared" si="120"/>
        <v>0</v>
      </c>
      <c r="BG843" s="51"/>
      <c r="BH843" s="51">
        <f t="shared" si="118"/>
        <v>1</v>
      </c>
      <c r="BI843" s="89">
        <f t="shared" si="121"/>
        <v>0</v>
      </c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108"/>
      <c r="BY843" s="108"/>
      <c r="BZ843" s="108"/>
      <c r="CA843" s="113">
        <f>SI!BY843</f>
        <v>122</v>
      </c>
      <c r="CB843" s="113"/>
      <c r="CC843" s="113"/>
      <c r="CD843" s="113"/>
      <c r="CE843" s="113"/>
      <c r="CF843" s="113"/>
      <c r="CG843" s="113"/>
      <c r="CH843" s="140">
        <f>SI!BZ843</f>
        <v>0</v>
      </c>
      <c r="CI843" s="108"/>
      <c r="CJ843" s="108"/>
      <c r="CK843" s="108"/>
      <c r="CL843" s="108"/>
      <c r="CM843" s="108"/>
      <c r="CN843" s="108"/>
      <c r="CO843" s="108"/>
      <c r="CP843" s="108"/>
      <c r="CQ843" s="108"/>
      <c r="CR843" s="108"/>
      <c r="CS843" s="108"/>
      <c r="CT843" s="108"/>
      <c r="CU843" s="108"/>
      <c r="CV843" s="108"/>
      <c r="CW843" s="108"/>
      <c r="CX843" s="108"/>
      <c r="CY843" s="108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</row>
    <row r="844" spans="1:253" s="36" customFormat="1" hidden="1" x14ac:dyDescent="0.25">
      <c r="A844" s="33"/>
      <c r="B844" s="168"/>
      <c r="C844" s="168"/>
      <c r="D844" s="168"/>
      <c r="E844" s="168"/>
      <c r="F844" s="168"/>
      <c r="G844" s="168"/>
      <c r="H844" s="168"/>
      <c r="I844" s="168"/>
      <c r="J844" s="168"/>
      <c r="K844" s="168"/>
      <c r="L844" s="168"/>
      <c r="M844" s="168"/>
      <c r="N844" s="168"/>
      <c r="O844" s="168"/>
      <c r="P844" s="168"/>
      <c r="Q844" s="168"/>
      <c r="R844" s="168"/>
      <c r="S844" s="168"/>
      <c r="T844" s="168"/>
      <c r="U844" s="168"/>
      <c r="V844" s="168"/>
      <c r="W844" s="168"/>
      <c r="X844" s="168"/>
      <c r="Y844" s="168"/>
      <c r="Z844" s="168"/>
      <c r="AA844" s="168"/>
      <c r="AB844" s="168"/>
      <c r="AC844" s="168"/>
      <c r="AD844" s="168"/>
      <c r="AE844" s="168"/>
      <c r="AF844" s="168"/>
      <c r="AG844" s="168"/>
      <c r="AH844" s="168"/>
      <c r="AI844" s="63"/>
      <c r="AJ844" s="144" t="str">
        <f t="shared" si="117"/>
        <v>Riadok bude skrytý.</v>
      </c>
      <c r="AK844" s="145" t="s">
        <v>207</v>
      </c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65">
        <f t="shared" si="119"/>
        <v>1</v>
      </c>
      <c r="BF844" s="51">
        <f t="shared" si="120"/>
        <v>0</v>
      </c>
      <c r="BG844" s="51"/>
      <c r="BH844" s="51">
        <f t="shared" si="118"/>
        <v>1</v>
      </c>
      <c r="BI844" s="89">
        <f t="shared" si="121"/>
        <v>0</v>
      </c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108"/>
      <c r="BY844" s="108"/>
      <c r="BZ844" s="108"/>
      <c r="CA844" s="113">
        <f>SI!BY844</f>
        <v>132</v>
      </c>
      <c r="CB844" s="113"/>
      <c r="CC844" s="113"/>
      <c r="CD844" s="113"/>
      <c r="CE844" s="113"/>
      <c r="CF844" s="113"/>
      <c r="CG844" s="113"/>
      <c r="CH844" s="140">
        <f>SI!BZ844</f>
        <v>0</v>
      </c>
      <c r="CI844" s="108"/>
      <c r="CJ844" s="108"/>
      <c r="CK844" s="108"/>
      <c r="CL844" s="108"/>
      <c r="CM844" s="108"/>
      <c r="CN844" s="108"/>
      <c r="CO844" s="108"/>
      <c r="CP844" s="108"/>
      <c r="CQ844" s="108"/>
      <c r="CR844" s="108"/>
      <c r="CS844" s="108"/>
      <c r="CT844" s="108"/>
      <c r="CU844" s="108"/>
      <c r="CV844" s="108"/>
      <c r="CW844" s="108"/>
      <c r="CX844" s="108"/>
      <c r="CY844" s="108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</row>
    <row r="845" spans="1:253" s="36" customFormat="1" hidden="1" x14ac:dyDescent="0.25">
      <c r="A845" s="33"/>
      <c r="B845" s="168"/>
      <c r="C845" s="168"/>
      <c r="D845" s="168"/>
      <c r="E845" s="168"/>
      <c r="F845" s="168"/>
      <c r="G845" s="168"/>
      <c r="H845" s="168"/>
      <c r="I845" s="168"/>
      <c r="J845" s="168"/>
      <c r="K845" s="168"/>
      <c r="L845" s="168"/>
      <c r="M845" s="168"/>
      <c r="N845" s="168"/>
      <c r="O845" s="168"/>
      <c r="P845" s="168"/>
      <c r="Q845" s="168"/>
      <c r="R845" s="168"/>
      <c r="S845" s="168"/>
      <c r="T845" s="168"/>
      <c r="U845" s="168"/>
      <c r="V845" s="168"/>
      <c r="W845" s="168"/>
      <c r="X845" s="168"/>
      <c r="Y845" s="168"/>
      <c r="Z845" s="168"/>
      <c r="AA845" s="168"/>
      <c r="AB845" s="168"/>
      <c r="AC845" s="168"/>
      <c r="AD845" s="168"/>
      <c r="AE845" s="168"/>
      <c r="AF845" s="168"/>
      <c r="AG845" s="168"/>
      <c r="AH845" s="168"/>
      <c r="AI845" s="63"/>
      <c r="AJ845" s="144" t="str">
        <f t="shared" si="117"/>
        <v>Riadok bude skrytý.</v>
      </c>
      <c r="AK845" s="145" t="s">
        <v>207</v>
      </c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65">
        <f t="shared" si="119"/>
        <v>1</v>
      </c>
      <c r="BF845" s="51">
        <f t="shared" si="120"/>
        <v>0</v>
      </c>
      <c r="BG845" s="51"/>
      <c r="BH845" s="51">
        <f t="shared" si="118"/>
        <v>1</v>
      </c>
      <c r="BI845" s="89">
        <f t="shared" si="121"/>
        <v>0</v>
      </c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108"/>
      <c r="BY845" s="108"/>
      <c r="BZ845" s="108"/>
      <c r="CA845" s="113">
        <f>SI!BY845</f>
        <v>109</v>
      </c>
      <c r="CB845" s="113"/>
      <c r="CC845" s="113"/>
      <c r="CD845" s="113"/>
      <c r="CE845" s="113"/>
      <c r="CF845" s="113"/>
      <c r="CG845" s="113"/>
      <c r="CH845" s="140">
        <f>SI!BZ845</f>
        <v>0</v>
      </c>
      <c r="CI845" s="108"/>
      <c r="CJ845" s="108"/>
      <c r="CK845" s="108"/>
      <c r="CL845" s="108"/>
      <c r="CM845" s="108"/>
      <c r="CN845" s="108"/>
      <c r="CO845" s="108"/>
      <c r="CP845" s="108"/>
      <c r="CQ845" s="108"/>
      <c r="CR845" s="108"/>
      <c r="CS845" s="108"/>
      <c r="CT845" s="108"/>
      <c r="CU845" s="108"/>
      <c r="CV845" s="108"/>
      <c r="CW845" s="108"/>
      <c r="CX845" s="108"/>
      <c r="CY845" s="108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</row>
    <row r="846" spans="1:253" s="36" customFormat="1" hidden="1" x14ac:dyDescent="0.25">
      <c r="A846" s="33"/>
      <c r="B846" s="168"/>
      <c r="C846" s="168"/>
      <c r="D846" s="168"/>
      <c r="E846" s="168"/>
      <c r="F846" s="168"/>
      <c r="G846" s="168"/>
      <c r="H846" s="168"/>
      <c r="I846" s="168"/>
      <c r="J846" s="168"/>
      <c r="K846" s="168"/>
      <c r="L846" s="168"/>
      <c r="M846" s="168"/>
      <c r="N846" s="168"/>
      <c r="O846" s="168"/>
      <c r="P846" s="168"/>
      <c r="Q846" s="168"/>
      <c r="R846" s="168"/>
      <c r="S846" s="168"/>
      <c r="T846" s="168"/>
      <c r="U846" s="168"/>
      <c r="V846" s="168"/>
      <c r="W846" s="168"/>
      <c r="X846" s="168"/>
      <c r="Y846" s="168"/>
      <c r="Z846" s="168"/>
      <c r="AA846" s="168"/>
      <c r="AB846" s="168"/>
      <c r="AC846" s="168"/>
      <c r="AD846" s="168"/>
      <c r="AE846" s="168"/>
      <c r="AF846" s="168"/>
      <c r="AG846" s="168"/>
      <c r="AH846" s="168"/>
      <c r="AI846" s="63"/>
      <c r="AJ846" s="144" t="str">
        <f t="shared" si="117"/>
        <v>Riadok bude skrytý.</v>
      </c>
      <c r="AK846" s="145" t="s">
        <v>207</v>
      </c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65">
        <f t="shared" si="119"/>
        <v>1</v>
      </c>
      <c r="BF846" s="51">
        <f t="shared" si="120"/>
        <v>0</v>
      </c>
      <c r="BG846" s="51"/>
      <c r="BH846" s="51">
        <f t="shared" si="118"/>
        <v>1</v>
      </c>
      <c r="BI846" s="89">
        <f t="shared" si="121"/>
        <v>0</v>
      </c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108"/>
      <c r="BY846" s="108"/>
      <c r="BZ846" s="108"/>
      <c r="CA846" s="113">
        <f>SI!BY846</f>
        <v>115</v>
      </c>
      <c r="CB846" s="113"/>
      <c r="CC846" s="113"/>
      <c r="CD846" s="113"/>
      <c r="CE846" s="113"/>
      <c r="CF846" s="113"/>
      <c r="CG846" s="113"/>
      <c r="CH846" s="140">
        <f>SI!BZ846</f>
        <v>0</v>
      </c>
      <c r="CI846" s="108"/>
      <c r="CJ846" s="108"/>
      <c r="CK846" s="108"/>
      <c r="CL846" s="108"/>
      <c r="CM846" s="108"/>
      <c r="CN846" s="108"/>
      <c r="CO846" s="108"/>
      <c r="CP846" s="108"/>
      <c r="CQ846" s="108"/>
      <c r="CR846" s="108"/>
      <c r="CS846" s="108"/>
      <c r="CT846" s="108"/>
      <c r="CU846" s="108"/>
      <c r="CV846" s="108"/>
      <c r="CW846" s="108"/>
      <c r="CX846" s="108"/>
      <c r="CY846" s="108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</row>
    <row r="847" spans="1:253" s="36" customFormat="1" hidden="1" x14ac:dyDescent="0.25">
      <c r="A847" s="33"/>
      <c r="B847" s="168"/>
      <c r="C847" s="168"/>
      <c r="D847" s="168"/>
      <c r="E847" s="168"/>
      <c r="F847" s="168"/>
      <c r="G847" s="168"/>
      <c r="H847" s="168"/>
      <c r="I847" s="168"/>
      <c r="J847" s="168"/>
      <c r="K847" s="168"/>
      <c r="L847" s="168"/>
      <c r="M847" s="168"/>
      <c r="N847" s="168"/>
      <c r="O847" s="168"/>
      <c r="P847" s="168"/>
      <c r="Q847" s="168"/>
      <c r="R847" s="168"/>
      <c r="S847" s="168"/>
      <c r="T847" s="168"/>
      <c r="U847" s="168"/>
      <c r="V847" s="168"/>
      <c r="W847" s="168"/>
      <c r="X847" s="168"/>
      <c r="Y847" s="168"/>
      <c r="Z847" s="168"/>
      <c r="AA847" s="168"/>
      <c r="AB847" s="168"/>
      <c r="AC847" s="168"/>
      <c r="AD847" s="168"/>
      <c r="AE847" s="168"/>
      <c r="AF847" s="168"/>
      <c r="AG847" s="168"/>
      <c r="AH847" s="168"/>
      <c r="AI847" s="63"/>
      <c r="AJ847" s="144" t="str">
        <f t="shared" si="117"/>
        <v>Riadok bude skrytý.</v>
      </c>
      <c r="AK847" s="145" t="s">
        <v>207</v>
      </c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65">
        <f t="shared" si="119"/>
        <v>1</v>
      </c>
      <c r="BF847" s="51">
        <f t="shared" si="120"/>
        <v>0</v>
      </c>
      <c r="BG847" s="51"/>
      <c r="BH847" s="51">
        <f t="shared" si="118"/>
        <v>1</v>
      </c>
      <c r="BI847" s="89">
        <f t="shared" si="121"/>
        <v>0</v>
      </c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108"/>
      <c r="BY847" s="108"/>
      <c r="BZ847" s="108"/>
      <c r="CA847" s="113">
        <f>SI!BY847</f>
        <v>179</v>
      </c>
      <c r="CB847" s="113"/>
      <c r="CC847" s="113"/>
      <c r="CD847" s="113"/>
      <c r="CE847" s="113"/>
      <c r="CF847" s="113"/>
      <c r="CG847" s="113"/>
      <c r="CH847" s="140">
        <f>SI!BZ847</f>
        <v>0</v>
      </c>
      <c r="CI847" s="108"/>
      <c r="CJ847" s="108"/>
      <c r="CK847" s="108"/>
      <c r="CL847" s="108"/>
      <c r="CM847" s="108"/>
      <c r="CN847" s="108"/>
      <c r="CO847" s="108"/>
      <c r="CP847" s="108"/>
      <c r="CQ847" s="108"/>
      <c r="CR847" s="108"/>
      <c r="CS847" s="108"/>
      <c r="CT847" s="108"/>
      <c r="CU847" s="108"/>
      <c r="CV847" s="108"/>
      <c r="CW847" s="108"/>
      <c r="CX847" s="108"/>
      <c r="CY847" s="108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</row>
    <row r="848" spans="1:253" s="36" customFormat="1" hidden="1" x14ac:dyDescent="0.25">
      <c r="A848" s="33"/>
      <c r="B848" s="168"/>
      <c r="C848" s="168"/>
      <c r="D848" s="168"/>
      <c r="E848" s="168"/>
      <c r="F848" s="168"/>
      <c r="G848" s="168"/>
      <c r="H848" s="168"/>
      <c r="I848" s="168"/>
      <c r="J848" s="168"/>
      <c r="K848" s="168"/>
      <c r="L848" s="168"/>
      <c r="M848" s="168"/>
      <c r="N848" s="168"/>
      <c r="O848" s="168"/>
      <c r="P848" s="168"/>
      <c r="Q848" s="168"/>
      <c r="R848" s="168"/>
      <c r="S848" s="168"/>
      <c r="T848" s="168"/>
      <c r="U848" s="168"/>
      <c r="V848" s="168"/>
      <c r="W848" s="168"/>
      <c r="X848" s="168"/>
      <c r="Y848" s="168"/>
      <c r="Z848" s="168"/>
      <c r="AA848" s="168"/>
      <c r="AB848" s="168"/>
      <c r="AC848" s="168"/>
      <c r="AD848" s="168"/>
      <c r="AE848" s="168"/>
      <c r="AF848" s="168"/>
      <c r="AG848" s="168"/>
      <c r="AH848" s="168"/>
      <c r="AI848" s="63"/>
      <c r="AJ848" s="144" t="str">
        <f t="shared" si="117"/>
        <v>Riadok bude skrytý.</v>
      </c>
      <c r="AK848" s="145" t="s">
        <v>207</v>
      </c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65">
        <f t="shared" si="119"/>
        <v>1</v>
      </c>
      <c r="BF848" s="51">
        <f t="shared" si="120"/>
        <v>0</v>
      </c>
      <c r="BG848" s="51"/>
      <c r="BH848" s="51">
        <f t="shared" si="118"/>
        <v>1</v>
      </c>
      <c r="BI848" s="89">
        <f t="shared" si="121"/>
        <v>0</v>
      </c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108"/>
      <c r="BY848" s="108"/>
      <c r="BZ848" s="108"/>
      <c r="CA848" s="113">
        <f>SI!BY848</f>
        <v>151</v>
      </c>
      <c r="CB848" s="113"/>
      <c r="CC848" s="113"/>
      <c r="CD848" s="113"/>
      <c r="CE848" s="113"/>
      <c r="CF848" s="113"/>
      <c r="CG848" s="113"/>
      <c r="CH848" s="140">
        <f>SI!BZ848</f>
        <v>0</v>
      </c>
      <c r="CI848" s="108"/>
      <c r="CJ848" s="108"/>
      <c r="CK848" s="108"/>
      <c r="CL848" s="108"/>
      <c r="CM848" s="108"/>
      <c r="CN848" s="108"/>
      <c r="CO848" s="108"/>
      <c r="CP848" s="108"/>
      <c r="CQ848" s="108"/>
      <c r="CR848" s="108"/>
      <c r="CS848" s="108"/>
      <c r="CT848" s="108"/>
      <c r="CU848" s="108"/>
      <c r="CV848" s="108"/>
      <c r="CW848" s="108"/>
      <c r="CX848" s="108"/>
      <c r="CY848" s="108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</row>
    <row r="849" spans="1:253" s="36" customFormat="1" hidden="1" x14ac:dyDescent="0.25">
      <c r="A849" s="33"/>
      <c r="B849" s="168"/>
      <c r="C849" s="168"/>
      <c r="D849" s="168"/>
      <c r="E849" s="168"/>
      <c r="F849" s="168"/>
      <c r="G849" s="168"/>
      <c r="H849" s="168"/>
      <c r="I849" s="168"/>
      <c r="J849" s="168"/>
      <c r="K849" s="168"/>
      <c r="L849" s="168"/>
      <c r="M849" s="168"/>
      <c r="N849" s="168"/>
      <c r="O849" s="168"/>
      <c r="P849" s="168"/>
      <c r="Q849" s="168"/>
      <c r="R849" s="168"/>
      <c r="S849" s="168"/>
      <c r="T849" s="168"/>
      <c r="U849" s="168"/>
      <c r="V849" s="168"/>
      <c r="W849" s="168"/>
      <c r="X849" s="168"/>
      <c r="Y849" s="168"/>
      <c r="Z849" s="168"/>
      <c r="AA849" s="168"/>
      <c r="AB849" s="168"/>
      <c r="AC849" s="168"/>
      <c r="AD849" s="168"/>
      <c r="AE849" s="168"/>
      <c r="AF849" s="168"/>
      <c r="AG849" s="168"/>
      <c r="AH849" s="168"/>
      <c r="AI849" s="63"/>
      <c r="AJ849" s="144" t="str">
        <f t="shared" si="117"/>
        <v>Riadok bude skrytý.</v>
      </c>
      <c r="AK849" s="145" t="s">
        <v>207</v>
      </c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65">
        <f t="shared" si="119"/>
        <v>1</v>
      </c>
      <c r="BF849" s="51">
        <f t="shared" si="120"/>
        <v>0</v>
      </c>
      <c r="BG849" s="51"/>
      <c r="BH849" s="51">
        <f t="shared" si="118"/>
        <v>1</v>
      </c>
      <c r="BI849" s="89">
        <f t="shared" si="121"/>
        <v>0</v>
      </c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108"/>
      <c r="BY849" s="108"/>
      <c r="BZ849" s="108"/>
      <c r="CA849" s="113">
        <f>SI!BY849</f>
        <v>199</v>
      </c>
      <c r="CB849" s="113"/>
      <c r="CC849" s="113"/>
      <c r="CD849" s="113"/>
      <c r="CE849" s="113"/>
      <c r="CF849" s="113"/>
      <c r="CG849" s="113"/>
      <c r="CH849" s="140">
        <f>SI!BZ849</f>
        <v>0</v>
      </c>
      <c r="CI849" s="108"/>
      <c r="CJ849" s="108"/>
      <c r="CK849" s="108"/>
      <c r="CL849" s="108"/>
      <c r="CM849" s="108"/>
      <c r="CN849" s="108"/>
      <c r="CO849" s="108"/>
      <c r="CP849" s="108"/>
      <c r="CQ849" s="108"/>
      <c r="CR849" s="108"/>
      <c r="CS849" s="108"/>
      <c r="CT849" s="108"/>
      <c r="CU849" s="108"/>
      <c r="CV849" s="108"/>
      <c r="CW849" s="108"/>
      <c r="CX849" s="108"/>
      <c r="CY849" s="108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</row>
    <row r="850" spans="1:253" s="36" customFormat="1" hidden="1" x14ac:dyDescent="0.25">
      <c r="A850" s="33"/>
      <c r="B850" s="168"/>
      <c r="C850" s="168"/>
      <c r="D850" s="168"/>
      <c r="E850" s="168"/>
      <c r="F850" s="168"/>
      <c r="G850" s="168"/>
      <c r="H850" s="168"/>
      <c r="I850" s="168"/>
      <c r="J850" s="168"/>
      <c r="K850" s="168"/>
      <c r="L850" s="168"/>
      <c r="M850" s="168"/>
      <c r="N850" s="168"/>
      <c r="O850" s="168"/>
      <c r="P850" s="168"/>
      <c r="Q850" s="168"/>
      <c r="R850" s="168"/>
      <c r="S850" s="168"/>
      <c r="T850" s="168"/>
      <c r="U850" s="168"/>
      <c r="V850" s="168"/>
      <c r="W850" s="168"/>
      <c r="X850" s="168"/>
      <c r="Y850" s="168"/>
      <c r="Z850" s="168"/>
      <c r="AA850" s="168"/>
      <c r="AB850" s="168"/>
      <c r="AC850" s="168"/>
      <c r="AD850" s="168"/>
      <c r="AE850" s="168"/>
      <c r="AF850" s="168"/>
      <c r="AG850" s="168"/>
      <c r="AH850" s="168"/>
      <c r="AI850" s="63"/>
      <c r="AJ850" s="144" t="str">
        <f t="shared" si="117"/>
        <v>Riadok bude skrytý.</v>
      </c>
      <c r="AK850" s="145" t="s">
        <v>207</v>
      </c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65">
        <f t="shared" si="119"/>
        <v>1</v>
      </c>
      <c r="BF850" s="51">
        <f t="shared" si="120"/>
        <v>0</v>
      </c>
      <c r="BG850" s="51"/>
      <c r="BH850" s="51">
        <f t="shared" si="118"/>
        <v>1</v>
      </c>
      <c r="BI850" s="89">
        <f t="shared" si="121"/>
        <v>0</v>
      </c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108"/>
      <c r="BY850" s="108"/>
      <c r="BZ850" s="108"/>
      <c r="CA850" s="113">
        <f>SI!BY850</f>
        <v>425</v>
      </c>
      <c r="CB850" s="113"/>
      <c r="CC850" s="113"/>
      <c r="CD850" s="113"/>
      <c r="CE850" s="113"/>
      <c r="CF850" s="113"/>
      <c r="CG850" s="113"/>
      <c r="CH850" s="140">
        <f>SI!BZ850</f>
        <v>0</v>
      </c>
      <c r="CI850" s="108"/>
      <c r="CJ850" s="108"/>
      <c r="CK850" s="108"/>
      <c r="CL850" s="108"/>
      <c r="CM850" s="108"/>
      <c r="CN850" s="108"/>
      <c r="CO850" s="108"/>
      <c r="CP850" s="108"/>
      <c r="CQ850" s="108"/>
      <c r="CR850" s="108"/>
      <c r="CS850" s="108"/>
      <c r="CT850" s="108"/>
      <c r="CU850" s="108"/>
      <c r="CV850" s="108"/>
      <c r="CW850" s="108"/>
      <c r="CX850" s="108"/>
      <c r="CY850" s="108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</row>
    <row r="851" spans="1:253" s="36" customFormat="1" hidden="1" x14ac:dyDescent="0.25">
      <c r="A851" s="33"/>
      <c r="B851" s="168"/>
      <c r="C851" s="168"/>
      <c r="D851" s="168"/>
      <c r="E851" s="168"/>
      <c r="F851" s="168"/>
      <c r="G851" s="168"/>
      <c r="H851" s="168"/>
      <c r="I851" s="168"/>
      <c r="J851" s="168"/>
      <c r="K851" s="168"/>
      <c r="L851" s="168"/>
      <c r="M851" s="168"/>
      <c r="N851" s="168"/>
      <c r="O851" s="168"/>
      <c r="P851" s="168"/>
      <c r="Q851" s="168"/>
      <c r="R851" s="168"/>
      <c r="S851" s="168"/>
      <c r="T851" s="168"/>
      <c r="U851" s="168"/>
      <c r="V851" s="168"/>
      <c r="W851" s="168"/>
      <c r="X851" s="168"/>
      <c r="Y851" s="168"/>
      <c r="Z851" s="168"/>
      <c r="AA851" s="168"/>
      <c r="AB851" s="168"/>
      <c r="AC851" s="168"/>
      <c r="AD851" s="168"/>
      <c r="AE851" s="168"/>
      <c r="AF851" s="168"/>
      <c r="AG851" s="168"/>
      <c r="AH851" s="168"/>
      <c r="AI851" s="63"/>
      <c r="AJ851" s="144" t="str">
        <f t="shared" si="117"/>
        <v>Riadok bude skrytý.</v>
      </c>
      <c r="AK851" s="145" t="s">
        <v>207</v>
      </c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65">
        <f t="shared" si="119"/>
        <v>1</v>
      </c>
      <c r="BF851" s="51">
        <f t="shared" si="120"/>
        <v>0</v>
      </c>
      <c r="BG851" s="51"/>
      <c r="BH851" s="51">
        <f t="shared" si="118"/>
        <v>1</v>
      </c>
      <c r="BI851" s="89">
        <f t="shared" si="121"/>
        <v>0</v>
      </c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108"/>
      <c r="BY851" s="108"/>
      <c r="BZ851" s="108"/>
      <c r="CA851" s="113">
        <f>SI!BY851</f>
        <v>187</v>
      </c>
      <c r="CB851" s="113"/>
      <c r="CC851" s="113"/>
      <c r="CD851" s="113"/>
      <c r="CE851" s="113"/>
      <c r="CF851" s="113"/>
      <c r="CG851" s="113"/>
      <c r="CH851" s="140">
        <f>SI!BZ851</f>
        <v>0</v>
      </c>
      <c r="CI851" s="108"/>
      <c r="CJ851" s="108"/>
      <c r="CK851" s="108"/>
      <c r="CL851" s="108"/>
      <c r="CM851" s="108"/>
      <c r="CN851" s="108"/>
      <c r="CO851" s="108"/>
      <c r="CP851" s="108"/>
      <c r="CQ851" s="108"/>
      <c r="CR851" s="108"/>
      <c r="CS851" s="108"/>
      <c r="CT851" s="108"/>
      <c r="CU851" s="108"/>
      <c r="CV851" s="108"/>
      <c r="CW851" s="108"/>
      <c r="CX851" s="108"/>
      <c r="CY851" s="108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</row>
    <row r="852" spans="1:253" s="36" customFormat="1" hidden="1" x14ac:dyDescent="0.25">
      <c r="A852" s="33"/>
      <c r="B852" s="168"/>
      <c r="C852" s="168"/>
      <c r="D852" s="168"/>
      <c r="E852" s="168"/>
      <c r="F852" s="168"/>
      <c r="G852" s="168"/>
      <c r="H852" s="168"/>
      <c r="I852" s="168"/>
      <c r="J852" s="168"/>
      <c r="K852" s="168"/>
      <c r="L852" s="168"/>
      <c r="M852" s="168"/>
      <c r="N852" s="168"/>
      <c r="O852" s="168"/>
      <c r="P852" s="168"/>
      <c r="Q852" s="168"/>
      <c r="R852" s="168"/>
      <c r="S852" s="168"/>
      <c r="T852" s="168"/>
      <c r="U852" s="168"/>
      <c r="V852" s="168"/>
      <c r="W852" s="168"/>
      <c r="X852" s="168"/>
      <c r="Y852" s="168"/>
      <c r="Z852" s="168"/>
      <c r="AA852" s="168"/>
      <c r="AB852" s="168"/>
      <c r="AC852" s="168"/>
      <c r="AD852" s="168"/>
      <c r="AE852" s="168"/>
      <c r="AF852" s="168"/>
      <c r="AG852" s="168"/>
      <c r="AH852" s="168"/>
      <c r="AI852" s="63"/>
      <c r="AJ852" s="144" t="str">
        <f t="shared" si="117"/>
        <v>Riadok bude skrytý.</v>
      </c>
      <c r="AK852" s="145" t="s">
        <v>207</v>
      </c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65">
        <f t="shared" si="119"/>
        <v>1</v>
      </c>
      <c r="BF852" s="51">
        <f t="shared" si="120"/>
        <v>0</v>
      </c>
      <c r="BG852" s="51"/>
      <c r="BH852" s="51">
        <f t="shared" si="118"/>
        <v>1</v>
      </c>
      <c r="BI852" s="89">
        <f t="shared" si="121"/>
        <v>0</v>
      </c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108"/>
      <c r="BY852" s="108"/>
      <c r="BZ852" s="108"/>
      <c r="CA852" s="113">
        <f>SI!BY852</f>
        <v>513</v>
      </c>
      <c r="CB852" s="113"/>
      <c r="CC852" s="113"/>
      <c r="CD852" s="113"/>
      <c r="CE852" s="113"/>
      <c r="CF852" s="113"/>
      <c r="CG852" s="113"/>
      <c r="CH852" s="140">
        <f>SI!BZ852</f>
        <v>0</v>
      </c>
      <c r="CI852" s="108"/>
      <c r="CJ852" s="108"/>
      <c r="CK852" s="108"/>
      <c r="CL852" s="108"/>
      <c r="CM852" s="108"/>
      <c r="CN852" s="108"/>
      <c r="CO852" s="108"/>
      <c r="CP852" s="108"/>
      <c r="CQ852" s="108"/>
      <c r="CR852" s="108"/>
      <c r="CS852" s="108"/>
      <c r="CT852" s="108"/>
      <c r="CU852" s="108"/>
      <c r="CV852" s="108"/>
      <c r="CW852" s="108"/>
      <c r="CX852" s="108"/>
      <c r="CY852" s="108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</row>
    <row r="853" spans="1:253" s="36" customFormat="1" hidden="1" x14ac:dyDescent="0.25">
      <c r="A853" s="33"/>
      <c r="B853" s="168"/>
      <c r="C853" s="168"/>
      <c r="D853" s="168"/>
      <c r="E853" s="168"/>
      <c r="F853" s="168"/>
      <c r="G853" s="168"/>
      <c r="H853" s="168"/>
      <c r="I853" s="168"/>
      <c r="J853" s="168"/>
      <c r="K853" s="168"/>
      <c r="L853" s="168"/>
      <c r="M853" s="168"/>
      <c r="N853" s="168"/>
      <c r="O853" s="168"/>
      <c r="P853" s="168"/>
      <c r="Q853" s="168"/>
      <c r="R853" s="168"/>
      <c r="S853" s="168"/>
      <c r="T853" s="168"/>
      <c r="U853" s="168"/>
      <c r="V853" s="168"/>
      <c r="W853" s="168"/>
      <c r="X853" s="168"/>
      <c r="Y853" s="168"/>
      <c r="Z853" s="168"/>
      <c r="AA853" s="168"/>
      <c r="AB853" s="168"/>
      <c r="AC853" s="168"/>
      <c r="AD853" s="168"/>
      <c r="AE853" s="168"/>
      <c r="AF853" s="168"/>
      <c r="AG853" s="168"/>
      <c r="AH853" s="168"/>
      <c r="AI853" s="63"/>
      <c r="AJ853" s="144" t="str">
        <f t="shared" si="117"/>
        <v>Riadok bude skrytý.</v>
      </c>
      <c r="AK853" s="145" t="s">
        <v>207</v>
      </c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65">
        <f t="shared" si="119"/>
        <v>1</v>
      </c>
      <c r="BF853" s="51">
        <f t="shared" si="120"/>
        <v>0</v>
      </c>
      <c r="BG853" s="51"/>
      <c r="BH853" s="51">
        <f t="shared" si="118"/>
        <v>1</v>
      </c>
      <c r="BI853" s="89">
        <f t="shared" si="121"/>
        <v>0</v>
      </c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108"/>
      <c r="BY853" s="108"/>
      <c r="BZ853" s="108"/>
      <c r="CA853" s="113">
        <f>SI!BY853</f>
        <v>207</v>
      </c>
      <c r="CB853" s="113"/>
      <c r="CC853" s="113"/>
      <c r="CD853" s="113"/>
      <c r="CE853" s="113"/>
      <c r="CF853" s="113"/>
      <c r="CG853" s="113"/>
      <c r="CH853" s="140">
        <f>SI!BZ853</f>
        <v>0</v>
      </c>
      <c r="CI853" s="108"/>
      <c r="CJ853" s="108"/>
      <c r="CK853" s="108"/>
      <c r="CL853" s="108"/>
      <c r="CM853" s="108"/>
      <c r="CN853" s="108"/>
      <c r="CO853" s="108"/>
      <c r="CP853" s="108"/>
      <c r="CQ853" s="108"/>
      <c r="CR853" s="108"/>
      <c r="CS853" s="108"/>
      <c r="CT853" s="108"/>
      <c r="CU853" s="108"/>
      <c r="CV853" s="108"/>
      <c r="CW853" s="108"/>
      <c r="CX853" s="108"/>
      <c r="CY853" s="108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</row>
    <row r="854" spans="1:253" s="36" customFormat="1" x14ac:dyDescent="0.25">
      <c r="A854" s="3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60"/>
      <c r="AJ854" s="144" t="str">
        <f t="shared" si="117"/>
        <v>Riadok bude vidieť.</v>
      </c>
      <c r="AK854" s="145" t="s">
        <v>207</v>
      </c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51">
        <f t="shared" si="119"/>
        <v>1</v>
      </c>
      <c r="BF854" s="83"/>
      <c r="BG854" s="51"/>
      <c r="BH854" s="51">
        <f t="shared" si="118"/>
        <v>1</v>
      </c>
      <c r="BI854" s="51">
        <f t="shared" si="115"/>
        <v>1</v>
      </c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108"/>
      <c r="BY854" s="108"/>
      <c r="BZ854" s="108"/>
      <c r="CA854" s="113">
        <f>SI!BY854</f>
        <v>581</v>
      </c>
      <c r="CB854" s="113"/>
      <c r="CC854" s="113"/>
      <c r="CD854" s="113"/>
      <c r="CE854" s="113"/>
      <c r="CF854" s="113"/>
      <c r="CG854" s="113"/>
      <c r="CH854" s="140">
        <f>SI!BZ854</f>
        <v>0</v>
      </c>
      <c r="CI854" s="108"/>
      <c r="CJ854" s="108"/>
      <c r="CK854" s="108"/>
      <c r="CL854" s="108"/>
      <c r="CM854" s="108"/>
      <c r="CN854" s="108"/>
      <c r="CO854" s="108"/>
      <c r="CP854" s="108"/>
      <c r="CQ854" s="108"/>
      <c r="CR854" s="108"/>
      <c r="CS854" s="108"/>
      <c r="CT854" s="108"/>
      <c r="CU854" s="108"/>
      <c r="CV854" s="108"/>
      <c r="CW854" s="108"/>
      <c r="CX854" s="108"/>
      <c r="CY854" s="108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</row>
    <row r="855" spans="1:253" s="36" customFormat="1" ht="15" customHeight="1" x14ac:dyDescent="0.25">
      <c r="A855" s="33"/>
      <c r="B855" s="369" t="s">
        <v>77</v>
      </c>
      <c r="C855" s="370"/>
      <c r="D855" s="370"/>
      <c r="E855" s="370"/>
      <c r="F855" s="370"/>
      <c r="G855" s="371"/>
      <c r="H855" s="400">
        <f>+P85</f>
        <v>2018</v>
      </c>
      <c r="I855" s="401"/>
      <c r="J855" s="401"/>
      <c r="K855" s="401"/>
      <c r="L855" s="401"/>
      <c r="M855" s="401"/>
      <c r="N855" s="401"/>
      <c r="O855" s="401"/>
      <c r="P855" s="401"/>
      <c r="Q855" s="401"/>
      <c r="R855" s="401"/>
      <c r="S855" s="401"/>
      <c r="T855" s="401"/>
      <c r="U855" s="401"/>
      <c r="V855" s="401"/>
      <c r="W855" s="401"/>
      <c r="X855" s="401"/>
      <c r="Y855" s="401"/>
      <c r="Z855" s="401"/>
      <c r="AA855" s="401"/>
      <c r="AB855" s="401"/>
      <c r="AC855" s="401"/>
      <c r="AD855" s="401"/>
      <c r="AE855" s="401"/>
      <c r="AF855" s="401"/>
      <c r="AG855" s="401"/>
      <c r="AH855" s="402"/>
      <c r="AI855" s="62" t="s">
        <v>168</v>
      </c>
      <c r="AJ855" s="144" t="str">
        <f t="shared" si="117"/>
        <v>Riadok bude vidieť.</v>
      </c>
      <c r="AK855" s="145" t="s">
        <v>207</v>
      </c>
      <c r="AL855" s="149" t="s">
        <v>502</v>
      </c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51">
        <f t="shared" si="119"/>
        <v>1</v>
      </c>
      <c r="BF855" s="51"/>
      <c r="BG855" s="51"/>
      <c r="BH855" s="51">
        <f t="shared" si="118"/>
        <v>1</v>
      </c>
      <c r="BI855" s="51">
        <f t="shared" si="115"/>
        <v>1</v>
      </c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108"/>
      <c r="BY855" s="108"/>
      <c r="BZ855" s="108"/>
      <c r="CA855" s="113">
        <f>SI!BY855</f>
        <v>139</v>
      </c>
      <c r="CB855" s="113"/>
      <c r="CC855" s="113"/>
      <c r="CD855" s="113"/>
      <c r="CE855" s="113"/>
      <c r="CF855" s="113"/>
      <c r="CG855" s="113"/>
      <c r="CH855" s="140">
        <f>SI!BZ855</f>
        <v>0</v>
      </c>
      <c r="CI855" s="108"/>
      <c r="CJ855" s="108"/>
      <c r="CK855" s="108"/>
      <c r="CL855" s="108"/>
      <c r="CM855" s="108"/>
      <c r="CN855" s="108"/>
      <c r="CO855" s="108"/>
      <c r="CP855" s="108"/>
      <c r="CQ855" s="108"/>
      <c r="CR855" s="108"/>
      <c r="CS855" s="108"/>
      <c r="CT855" s="108"/>
      <c r="CU855" s="108"/>
      <c r="CV855" s="108"/>
      <c r="CW855" s="108"/>
      <c r="CX855" s="108"/>
      <c r="CY855" s="108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</row>
    <row r="856" spans="1:253" s="36" customFormat="1" ht="29.25" customHeight="1" x14ac:dyDescent="0.25">
      <c r="A856" s="33"/>
      <c r="B856" s="413"/>
      <c r="C856" s="414"/>
      <c r="D856" s="414"/>
      <c r="E856" s="414"/>
      <c r="F856" s="414"/>
      <c r="G856" s="415"/>
      <c r="H856" s="394" t="s">
        <v>297</v>
      </c>
      <c r="I856" s="404"/>
      <c r="J856" s="404"/>
      <c r="K856" s="395"/>
      <c r="L856" s="699" t="s">
        <v>298</v>
      </c>
      <c r="M856" s="700"/>
      <c r="N856" s="700"/>
      <c r="O856" s="701"/>
      <c r="P856" s="394" t="s">
        <v>299</v>
      </c>
      <c r="Q856" s="404"/>
      <c r="R856" s="395"/>
      <c r="S856" s="394" t="s">
        <v>300</v>
      </c>
      <c r="T856" s="404"/>
      <c r="U856" s="404"/>
      <c r="V856" s="395"/>
      <c r="W856" s="394" t="s">
        <v>301</v>
      </c>
      <c r="X856" s="404"/>
      <c r="Y856" s="395"/>
      <c r="Z856" s="394" t="s">
        <v>302</v>
      </c>
      <c r="AA856" s="404"/>
      <c r="AB856" s="395"/>
      <c r="AC856" s="394" t="s">
        <v>165</v>
      </c>
      <c r="AD856" s="404"/>
      <c r="AE856" s="395"/>
      <c r="AF856" s="394" t="s">
        <v>21</v>
      </c>
      <c r="AG856" s="404"/>
      <c r="AH856" s="395"/>
      <c r="AI856" s="60"/>
      <c r="AJ856" s="144" t="str">
        <f t="shared" si="117"/>
        <v>Riadok bude vidieť.</v>
      </c>
      <c r="AK856" s="145" t="s">
        <v>207</v>
      </c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51">
        <f t="shared" si="119"/>
        <v>1</v>
      </c>
      <c r="BF856" s="51"/>
      <c r="BG856" s="51"/>
      <c r="BH856" s="51">
        <f t="shared" si="118"/>
        <v>1</v>
      </c>
      <c r="BI856" s="51">
        <f t="shared" si="115"/>
        <v>1</v>
      </c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108"/>
      <c r="BY856" s="108"/>
      <c r="BZ856" s="108"/>
      <c r="CA856" s="113">
        <f>SI!BY856</f>
        <v>651</v>
      </c>
      <c r="CB856" s="113"/>
      <c r="CC856" s="113"/>
      <c r="CD856" s="113"/>
      <c r="CE856" s="113"/>
      <c r="CF856" s="113"/>
      <c r="CG856" s="113"/>
      <c r="CH856" s="140">
        <f>SI!BZ856</f>
        <v>0</v>
      </c>
      <c r="CI856" s="108"/>
      <c r="CJ856" s="108"/>
      <c r="CK856" s="108"/>
      <c r="CL856" s="108"/>
      <c r="CM856" s="108"/>
      <c r="CN856" s="108"/>
      <c r="CO856" s="108"/>
      <c r="CP856" s="108"/>
      <c r="CQ856" s="108"/>
      <c r="CR856" s="108"/>
      <c r="CS856" s="108"/>
      <c r="CT856" s="108"/>
      <c r="CU856" s="108"/>
      <c r="CV856" s="108"/>
      <c r="CW856" s="108"/>
      <c r="CX856" s="108"/>
      <c r="CY856" s="108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</row>
    <row r="857" spans="1:253" s="36" customFormat="1" ht="29.25" customHeight="1" x14ac:dyDescent="0.25">
      <c r="A857" s="33"/>
      <c r="B857" s="413"/>
      <c r="C857" s="414"/>
      <c r="D857" s="414"/>
      <c r="E857" s="414"/>
      <c r="F857" s="414"/>
      <c r="G857" s="415"/>
      <c r="H857" s="396"/>
      <c r="I857" s="405"/>
      <c r="J857" s="405"/>
      <c r="K857" s="397"/>
      <c r="L857" s="702"/>
      <c r="M857" s="703"/>
      <c r="N857" s="703"/>
      <c r="O857" s="704"/>
      <c r="P857" s="396"/>
      <c r="Q857" s="405"/>
      <c r="R857" s="397"/>
      <c r="S857" s="396"/>
      <c r="T857" s="405"/>
      <c r="U857" s="405"/>
      <c r="V857" s="397"/>
      <c r="W857" s="396"/>
      <c r="X857" s="405"/>
      <c r="Y857" s="397"/>
      <c r="Z857" s="396"/>
      <c r="AA857" s="405"/>
      <c r="AB857" s="397"/>
      <c r="AC857" s="396"/>
      <c r="AD857" s="405"/>
      <c r="AE857" s="397"/>
      <c r="AF857" s="396"/>
      <c r="AG857" s="405"/>
      <c r="AH857" s="397"/>
      <c r="AI857" s="60"/>
      <c r="AJ857" s="144" t="str">
        <f t="shared" si="117"/>
        <v>Riadok bude vidieť.</v>
      </c>
      <c r="AK857" s="145" t="s">
        <v>207</v>
      </c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51">
        <f t="shared" si="119"/>
        <v>1</v>
      </c>
      <c r="BF857" s="51"/>
      <c r="BG857" s="51"/>
      <c r="BH857" s="51">
        <f t="shared" si="118"/>
        <v>1</v>
      </c>
      <c r="BI857" s="51">
        <f t="shared" si="115"/>
        <v>1</v>
      </c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108"/>
      <c r="BY857" s="108"/>
      <c r="BZ857" s="108"/>
      <c r="CA857" s="113">
        <f>SI!BY857</f>
        <v>177</v>
      </c>
      <c r="CB857" s="113"/>
      <c r="CC857" s="113"/>
      <c r="CD857" s="113"/>
      <c r="CE857" s="113"/>
      <c r="CF857" s="113"/>
      <c r="CG857" s="113"/>
      <c r="CH857" s="140">
        <f>SI!BZ857</f>
        <v>0</v>
      </c>
      <c r="CI857" s="108"/>
      <c r="CJ857" s="108"/>
      <c r="CK857" s="108"/>
      <c r="CL857" s="108"/>
      <c r="CM857" s="108"/>
      <c r="CN857" s="108"/>
      <c r="CO857" s="108"/>
      <c r="CP857" s="108"/>
      <c r="CQ857" s="108"/>
      <c r="CR857" s="108"/>
      <c r="CS857" s="108"/>
      <c r="CT857" s="108"/>
      <c r="CU857" s="108"/>
      <c r="CV857" s="108"/>
      <c r="CW857" s="108"/>
      <c r="CX857" s="108"/>
      <c r="CY857" s="108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</row>
    <row r="858" spans="1:253" s="36" customFormat="1" x14ac:dyDescent="0.25">
      <c r="A858" s="33"/>
      <c r="B858" s="372"/>
      <c r="C858" s="373"/>
      <c r="D858" s="373"/>
      <c r="E858" s="373"/>
      <c r="F858" s="373"/>
      <c r="G858" s="374"/>
      <c r="H858" s="398"/>
      <c r="I858" s="406"/>
      <c r="J858" s="406"/>
      <c r="K858" s="399"/>
      <c r="L858" s="705"/>
      <c r="M858" s="706"/>
      <c r="N858" s="706"/>
      <c r="O858" s="707"/>
      <c r="P858" s="398"/>
      <c r="Q858" s="406"/>
      <c r="R858" s="399"/>
      <c r="S858" s="398"/>
      <c r="T858" s="406"/>
      <c r="U858" s="406"/>
      <c r="V858" s="399"/>
      <c r="W858" s="398"/>
      <c r="X858" s="406"/>
      <c r="Y858" s="399"/>
      <c r="Z858" s="398"/>
      <c r="AA858" s="406"/>
      <c r="AB858" s="399"/>
      <c r="AC858" s="398"/>
      <c r="AD858" s="406"/>
      <c r="AE858" s="399"/>
      <c r="AF858" s="398"/>
      <c r="AG858" s="406"/>
      <c r="AH858" s="399"/>
      <c r="AI858" s="60"/>
      <c r="AJ858" s="144" t="str">
        <f t="shared" si="117"/>
        <v>Riadok bude vidieť.</v>
      </c>
      <c r="AK858" s="145" t="s">
        <v>207</v>
      </c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51">
        <f t="shared" si="119"/>
        <v>1</v>
      </c>
      <c r="BF858" s="51"/>
      <c r="BG858" s="51"/>
      <c r="BH858" s="51">
        <f t="shared" si="118"/>
        <v>1</v>
      </c>
      <c r="BI858" s="51">
        <f t="shared" si="115"/>
        <v>1</v>
      </c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108"/>
      <c r="BY858" s="108"/>
      <c r="BZ858" s="108"/>
      <c r="CA858" s="113">
        <f>SI!BY858</f>
        <v>166</v>
      </c>
      <c r="CB858" s="113"/>
      <c r="CC858" s="113"/>
      <c r="CD858" s="113"/>
      <c r="CE858" s="113"/>
      <c r="CF858" s="113"/>
      <c r="CG858" s="113"/>
      <c r="CH858" s="140">
        <f>SI!BZ858</f>
        <v>0</v>
      </c>
      <c r="CI858" s="108"/>
      <c r="CJ858" s="108"/>
      <c r="CK858" s="108"/>
      <c r="CL858" s="108"/>
      <c r="CM858" s="108"/>
      <c r="CN858" s="108"/>
      <c r="CO858" s="108"/>
      <c r="CP858" s="108"/>
      <c r="CQ858" s="108"/>
      <c r="CR858" s="108"/>
      <c r="CS858" s="108"/>
      <c r="CT858" s="108"/>
      <c r="CU858" s="108"/>
      <c r="CV858" s="108"/>
      <c r="CW858" s="108"/>
      <c r="CX858" s="108"/>
      <c r="CY858" s="108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</row>
    <row r="859" spans="1:253" s="36" customFormat="1" x14ac:dyDescent="0.25">
      <c r="A859" s="33"/>
      <c r="B859" s="377" t="s">
        <v>66</v>
      </c>
      <c r="C859" s="378"/>
      <c r="D859" s="378"/>
      <c r="E859" s="378"/>
      <c r="F859" s="378"/>
      <c r="G859" s="378"/>
      <c r="H859" s="378"/>
      <c r="I859" s="378"/>
      <c r="J859" s="378"/>
      <c r="K859" s="378"/>
      <c r="L859" s="378"/>
      <c r="M859" s="378"/>
      <c r="N859" s="378"/>
      <c r="O859" s="378"/>
      <c r="P859" s="378"/>
      <c r="Q859" s="378"/>
      <c r="R859" s="378"/>
      <c r="S859" s="378"/>
      <c r="T859" s="378"/>
      <c r="U859" s="378"/>
      <c r="V859" s="378"/>
      <c r="W859" s="378"/>
      <c r="X859" s="378"/>
      <c r="Y859" s="378"/>
      <c r="Z859" s="378"/>
      <c r="AA859" s="378"/>
      <c r="AB859" s="378"/>
      <c r="AC859" s="378"/>
      <c r="AD859" s="378"/>
      <c r="AE859" s="378"/>
      <c r="AF859" s="378"/>
      <c r="AG859" s="378"/>
      <c r="AH859" s="379"/>
      <c r="AI859" s="60"/>
      <c r="AJ859" s="144" t="str">
        <f t="shared" si="117"/>
        <v>Riadok bude vidieť.</v>
      </c>
      <c r="AK859" s="145" t="s">
        <v>207</v>
      </c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51">
        <f t="shared" si="119"/>
        <v>1</v>
      </c>
      <c r="BF859" s="51"/>
      <c r="BG859" s="51"/>
      <c r="BH859" s="51">
        <f t="shared" si="118"/>
        <v>1</v>
      </c>
      <c r="BI859" s="51">
        <f t="shared" si="115"/>
        <v>1</v>
      </c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108"/>
      <c r="BY859" s="108"/>
      <c r="BZ859" s="108"/>
      <c r="CA859" s="113">
        <f>SI!BY859</f>
        <v>154</v>
      </c>
      <c r="CB859" s="113"/>
      <c r="CC859" s="113"/>
      <c r="CD859" s="113"/>
      <c r="CE859" s="113"/>
      <c r="CF859" s="113"/>
      <c r="CG859" s="113"/>
      <c r="CH859" s="140">
        <f>SI!BZ859</f>
        <v>0</v>
      </c>
      <c r="CI859" s="108"/>
      <c r="CJ859" s="108"/>
      <c r="CK859" s="108"/>
      <c r="CL859" s="108"/>
      <c r="CM859" s="108"/>
      <c r="CN859" s="108"/>
      <c r="CO859" s="108"/>
      <c r="CP859" s="108"/>
      <c r="CQ859" s="108"/>
      <c r="CR859" s="108"/>
      <c r="CS859" s="108"/>
      <c r="CT859" s="108"/>
      <c r="CU859" s="108"/>
      <c r="CV859" s="108"/>
      <c r="CW859" s="108"/>
      <c r="CX859" s="108"/>
      <c r="CY859" s="108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</row>
    <row r="860" spans="1:253" s="36" customFormat="1" x14ac:dyDescent="0.25">
      <c r="A860" s="33"/>
      <c r="B860" s="380" t="s">
        <v>290</v>
      </c>
      <c r="C860" s="381"/>
      <c r="D860" s="381"/>
      <c r="E860" s="381"/>
      <c r="F860" s="381"/>
      <c r="G860" s="382"/>
      <c r="H860" s="389">
        <v>0</v>
      </c>
      <c r="I860" s="390"/>
      <c r="J860" s="390"/>
      <c r="K860" s="390"/>
      <c r="L860" s="389"/>
      <c r="M860" s="390"/>
      <c r="N860" s="390"/>
      <c r="O860" s="390"/>
      <c r="P860" s="389"/>
      <c r="Q860" s="390"/>
      <c r="R860" s="390"/>
      <c r="S860" s="389">
        <v>2201198</v>
      </c>
      <c r="T860" s="393"/>
      <c r="U860" s="390"/>
      <c r="V860" s="390"/>
      <c r="W860" s="389"/>
      <c r="X860" s="390"/>
      <c r="Y860" s="390"/>
      <c r="Z860" s="389"/>
      <c r="AA860" s="390"/>
      <c r="AB860" s="390"/>
      <c r="AC860" s="389"/>
      <c r="AD860" s="390"/>
      <c r="AE860" s="390"/>
      <c r="AF860" s="383">
        <f>+SUM(H860:AE860)</f>
        <v>2201198</v>
      </c>
      <c r="AG860" s="385"/>
      <c r="AH860" s="403"/>
      <c r="AI860" s="60"/>
      <c r="AJ860" s="144" t="str">
        <f t="shared" si="117"/>
        <v>Riadok bude vidieť.</v>
      </c>
      <c r="AK860" s="145" t="s">
        <v>207</v>
      </c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51">
        <f t="shared" si="119"/>
        <v>1</v>
      </c>
      <c r="BF860" s="51"/>
      <c r="BG860" s="51"/>
      <c r="BH860" s="51">
        <f t="shared" si="118"/>
        <v>1</v>
      </c>
      <c r="BI860" s="51">
        <f t="shared" si="115"/>
        <v>1</v>
      </c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108"/>
      <c r="BY860" s="108"/>
      <c r="BZ860" s="108"/>
      <c r="CA860" s="113">
        <f>SI!BY860</f>
        <v>133</v>
      </c>
      <c r="CB860" s="113"/>
      <c r="CC860" s="113"/>
      <c r="CD860" s="113"/>
      <c r="CE860" s="113"/>
      <c r="CF860" s="113"/>
      <c r="CG860" s="113"/>
      <c r="CH860" s="140">
        <f>SI!BZ860</f>
        <v>0</v>
      </c>
      <c r="CI860" s="108"/>
      <c r="CJ860" s="108"/>
      <c r="CK860" s="108"/>
      <c r="CL860" s="108"/>
      <c r="CM860" s="108"/>
      <c r="CN860" s="108"/>
      <c r="CO860" s="108"/>
      <c r="CP860" s="108"/>
      <c r="CQ860" s="108"/>
      <c r="CR860" s="108"/>
      <c r="CS860" s="108"/>
      <c r="CT860" s="108"/>
      <c r="CU860" s="108"/>
      <c r="CV860" s="108"/>
      <c r="CW860" s="108"/>
      <c r="CX860" s="108"/>
      <c r="CY860" s="108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</row>
    <row r="861" spans="1:253" s="36" customFormat="1" x14ac:dyDescent="0.25">
      <c r="A861" s="33"/>
      <c r="B861" s="422" t="s">
        <v>68</v>
      </c>
      <c r="C861" s="713"/>
      <c r="D861" s="713"/>
      <c r="E861" s="713"/>
      <c r="F861" s="713"/>
      <c r="G861" s="714"/>
      <c r="H861" s="386"/>
      <c r="I861" s="388"/>
      <c r="J861" s="388"/>
      <c r="K861" s="388"/>
      <c r="L861" s="386"/>
      <c r="M861" s="388"/>
      <c r="N861" s="388"/>
      <c r="O861" s="388"/>
      <c r="P861" s="386"/>
      <c r="Q861" s="388"/>
      <c r="R861" s="388"/>
      <c r="S861" s="386">
        <v>20962</v>
      </c>
      <c r="T861" s="387"/>
      <c r="U861" s="388"/>
      <c r="V861" s="388"/>
      <c r="W861" s="386"/>
      <c r="X861" s="388"/>
      <c r="Y861" s="388"/>
      <c r="Z861" s="386"/>
      <c r="AA861" s="388"/>
      <c r="AB861" s="388"/>
      <c r="AC861" s="386"/>
      <c r="AD861" s="388"/>
      <c r="AE861" s="388"/>
      <c r="AF861" s="407">
        <f>+SUM(H861:AE861)</f>
        <v>20962</v>
      </c>
      <c r="AG861" s="408"/>
      <c r="AH861" s="409"/>
      <c r="AI861" s="60"/>
      <c r="AJ861" s="144" t="str">
        <f t="shared" si="117"/>
        <v>Riadok bude vidieť.</v>
      </c>
      <c r="AK861" s="145" t="s">
        <v>207</v>
      </c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51">
        <f t="shared" si="119"/>
        <v>1</v>
      </c>
      <c r="BF861" s="51"/>
      <c r="BG861" s="51"/>
      <c r="BH861" s="51">
        <f t="shared" si="118"/>
        <v>1</v>
      </c>
      <c r="BI861" s="51">
        <f t="shared" si="115"/>
        <v>1</v>
      </c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108"/>
      <c r="BY861" s="108"/>
      <c r="BZ861" s="108"/>
      <c r="CA861" s="113">
        <f>SI!BY861</f>
        <v>189</v>
      </c>
      <c r="CB861" s="113"/>
      <c r="CC861" s="113"/>
      <c r="CD861" s="113"/>
      <c r="CE861" s="113"/>
      <c r="CF861" s="113"/>
      <c r="CG861" s="113"/>
      <c r="CH861" s="140">
        <f>SI!BZ861</f>
        <v>0</v>
      </c>
      <c r="CI861" s="108"/>
      <c r="CJ861" s="108"/>
      <c r="CK861" s="108"/>
      <c r="CL861" s="108"/>
      <c r="CM861" s="108"/>
      <c r="CN861" s="108"/>
      <c r="CO861" s="108"/>
      <c r="CP861" s="108"/>
      <c r="CQ861" s="108"/>
      <c r="CR861" s="108"/>
      <c r="CS861" s="108"/>
      <c r="CT861" s="108"/>
      <c r="CU861" s="108"/>
      <c r="CV861" s="108"/>
      <c r="CW861" s="108"/>
      <c r="CX861" s="108"/>
      <c r="CY861" s="108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</row>
    <row r="862" spans="1:253" s="36" customFormat="1" x14ac:dyDescent="0.25">
      <c r="A862" s="33"/>
      <c r="B862" s="425" t="s">
        <v>69</v>
      </c>
      <c r="C862" s="426"/>
      <c r="D862" s="426"/>
      <c r="E862" s="426"/>
      <c r="F862" s="426"/>
      <c r="G862" s="427"/>
      <c r="H862" s="391"/>
      <c r="I862" s="392"/>
      <c r="J862" s="392"/>
      <c r="K862" s="392"/>
      <c r="L862" s="391"/>
      <c r="M862" s="392"/>
      <c r="N862" s="392"/>
      <c r="O862" s="392"/>
      <c r="P862" s="391"/>
      <c r="Q862" s="392"/>
      <c r="R862" s="392"/>
      <c r="S862" s="391"/>
      <c r="T862" s="887"/>
      <c r="U862" s="392"/>
      <c r="V862" s="392"/>
      <c r="W862" s="391"/>
      <c r="X862" s="392"/>
      <c r="Y862" s="392"/>
      <c r="Z862" s="391"/>
      <c r="AA862" s="392"/>
      <c r="AB862" s="392"/>
      <c r="AC862" s="391"/>
      <c r="AD862" s="392"/>
      <c r="AE862" s="392"/>
      <c r="AF862" s="789">
        <f>+SUM(H862:AE862)</f>
        <v>0</v>
      </c>
      <c r="AG862" s="790"/>
      <c r="AH862" s="791"/>
      <c r="AI862" s="60"/>
      <c r="AJ862" s="144" t="str">
        <f t="shared" si="117"/>
        <v>Riadok bude vidieť.</v>
      </c>
      <c r="AK862" s="145" t="s">
        <v>207</v>
      </c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51">
        <f t="shared" si="119"/>
        <v>1</v>
      </c>
      <c r="BF862" s="51"/>
      <c r="BG862" s="51"/>
      <c r="BH862" s="51">
        <f t="shared" si="118"/>
        <v>1</v>
      </c>
      <c r="BI862" s="51">
        <f t="shared" si="115"/>
        <v>1</v>
      </c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108"/>
      <c r="BY862" s="108"/>
      <c r="BZ862" s="108"/>
      <c r="CA862" s="113">
        <f>SI!BY862</f>
        <v>156</v>
      </c>
      <c r="CB862" s="113"/>
      <c r="CC862" s="113"/>
      <c r="CD862" s="113"/>
      <c r="CE862" s="113"/>
      <c r="CF862" s="113"/>
      <c r="CG862" s="113"/>
      <c r="CH862" s="140">
        <f>SI!BZ862</f>
        <v>0</v>
      </c>
      <c r="CI862" s="108"/>
      <c r="CJ862" s="108"/>
      <c r="CK862" s="108"/>
      <c r="CL862" s="108"/>
      <c r="CM862" s="108"/>
      <c r="CN862" s="108"/>
      <c r="CO862" s="108"/>
      <c r="CP862" s="108"/>
      <c r="CQ862" s="108"/>
      <c r="CR862" s="108"/>
      <c r="CS862" s="108"/>
      <c r="CT862" s="108"/>
      <c r="CU862" s="108"/>
      <c r="CV862" s="108"/>
      <c r="CW862" s="108"/>
      <c r="CX862" s="108"/>
      <c r="CY862" s="108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</row>
    <row r="863" spans="1:253" s="36" customFormat="1" x14ac:dyDescent="0.25">
      <c r="A863" s="33"/>
      <c r="B863" s="410" t="s">
        <v>70</v>
      </c>
      <c r="C863" s="411"/>
      <c r="D863" s="411"/>
      <c r="E863" s="411"/>
      <c r="F863" s="411"/>
      <c r="G863" s="412"/>
      <c r="H863" s="375"/>
      <c r="I863" s="376"/>
      <c r="J863" s="376"/>
      <c r="K863" s="376"/>
      <c r="L863" s="375"/>
      <c r="M863" s="376"/>
      <c r="N863" s="376"/>
      <c r="O863" s="376"/>
      <c r="P863" s="375"/>
      <c r="Q863" s="376"/>
      <c r="R863" s="376"/>
      <c r="S863" s="375"/>
      <c r="T863" s="715"/>
      <c r="U863" s="376"/>
      <c r="V863" s="376"/>
      <c r="W863" s="375"/>
      <c r="X863" s="376"/>
      <c r="Y863" s="376"/>
      <c r="Z863" s="375"/>
      <c r="AA863" s="376"/>
      <c r="AB863" s="376"/>
      <c r="AC863" s="375"/>
      <c r="AD863" s="376"/>
      <c r="AE863" s="376"/>
      <c r="AF863" s="435">
        <f>+SUM(H863:AE863)</f>
        <v>0</v>
      </c>
      <c r="AG863" s="436"/>
      <c r="AH863" s="437"/>
      <c r="AI863" s="60"/>
      <c r="AJ863" s="144" t="str">
        <f t="shared" si="117"/>
        <v>Riadok bude vidieť.</v>
      </c>
      <c r="AK863" s="145" t="s">
        <v>207</v>
      </c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51">
        <f t="shared" si="119"/>
        <v>1</v>
      </c>
      <c r="BF863" s="51"/>
      <c r="BG863" s="51"/>
      <c r="BH863" s="51">
        <f t="shared" si="118"/>
        <v>1</v>
      </c>
      <c r="BI863" s="51">
        <f t="shared" si="115"/>
        <v>1</v>
      </c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108"/>
      <c r="BY863" s="108"/>
      <c r="BZ863" s="108"/>
      <c r="CA863" s="113">
        <f>SI!BY863</f>
        <v>871</v>
      </c>
      <c r="CB863" s="113"/>
      <c r="CC863" s="113"/>
      <c r="CD863" s="113"/>
      <c r="CE863" s="113"/>
      <c r="CF863" s="113"/>
      <c r="CG863" s="113"/>
      <c r="CH863" s="140">
        <f>SI!BZ863</f>
        <v>0</v>
      </c>
      <c r="CI863" s="108"/>
      <c r="CJ863" s="108"/>
      <c r="CK863" s="108"/>
      <c r="CL863" s="108"/>
      <c r="CM863" s="108"/>
      <c r="CN863" s="108"/>
      <c r="CO863" s="108"/>
      <c r="CP863" s="108"/>
      <c r="CQ863" s="108"/>
      <c r="CR863" s="108"/>
      <c r="CS863" s="108"/>
      <c r="CT863" s="108"/>
      <c r="CU863" s="108"/>
      <c r="CV863" s="108"/>
      <c r="CW863" s="108"/>
      <c r="CX863" s="108"/>
      <c r="CY863" s="108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</row>
    <row r="864" spans="1:253" s="36" customFormat="1" x14ac:dyDescent="0.25">
      <c r="A864" s="33"/>
      <c r="B864" s="380" t="s">
        <v>291</v>
      </c>
      <c r="C864" s="381"/>
      <c r="D864" s="381"/>
      <c r="E864" s="381"/>
      <c r="F864" s="381"/>
      <c r="G864" s="382"/>
      <c r="H864" s="383">
        <f>+SUM(H860:K863)</f>
        <v>0</v>
      </c>
      <c r="I864" s="385"/>
      <c r="J864" s="385"/>
      <c r="K864" s="385"/>
      <c r="L864" s="383">
        <f>+SUM(L860:O863)</f>
        <v>0</v>
      </c>
      <c r="M864" s="385"/>
      <c r="N864" s="385"/>
      <c r="O864" s="385"/>
      <c r="P864" s="383">
        <f>+SUM(P860:R863)</f>
        <v>0</v>
      </c>
      <c r="Q864" s="385"/>
      <c r="R864" s="385"/>
      <c r="S864" s="383">
        <f>+SUM(S860:V863)</f>
        <v>2222160</v>
      </c>
      <c r="T864" s="384"/>
      <c r="U864" s="385"/>
      <c r="V864" s="385"/>
      <c r="W864" s="383">
        <f>+SUM(W860:Y863)</f>
        <v>0</v>
      </c>
      <c r="X864" s="385"/>
      <c r="Y864" s="385"/>
      <c r="Z864" s="383">
        <f>+SUM(Z860:AB863)</f>
        <v>0</v>
      </c>
      <c r="AA864" s="385"/>
      <c r="AB864" s="385"/>
      <c r="AC864" s="383">
        <f>+SUM(AC860:AE863)</f>
        <v>0</v>
      </c>
      <c r="AD864" s="385"/>
      <c r="AE864" s="385"/>
      <c r="AF864" s="383">
        <f>+SUM(AF860:AH863)</f>
        <v>2222160</v>
      </c>
      <c r="AG864" s="385"/>
      <c r="AH864" s="403"/>
      <c r="AI864" s="60"/>
      <c r="AJ864" s="144" t="str">
        <f t="shared" si="117"/>
        <v>Riadok bude vidieť.</v>
      </c>
      <c r="AK864" s="145" t="s">
        <v>207</v>
      </c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51">
        <f t="shared" si="119"/>
        <v>1</v>
      </c>
      <c r="BF864" s="51"/>
      <c r="BG864" s="51"/>
      <c r="BH864" s="51">
        <f t="shared" si="118"/>
        <v>1</v>
      </c>
      <c r="BI864" s="51">
        <f t="shared" si="115"/>
        <v>1</v>
      </c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108"/>
      <c r="BY864" s="108"/>
      <c r="BZ864" s="108"/>
      <c r="CA864" s="113">
        <f>SI!BY864</f>
        <v>133</v>
      </c>
      <c r="CB864" s="113"/>
      <c r="CC864" s="113"/>
      <c r="CD864" s="113"/>
      <c r="CE864" s="113"/>
      <c r="CF864" s="113"/>
      <c r="CG864" s="113"/>
      <c r="CH864" s="140">
        <f>SI!BZ864</f>
        <v>0</v>
      </c>
      <c r="CI864" s="108"/>
      <c r="CJ864" s="108"/>
      <c r="CK864" s="108"/>
      <c r="CL864" s="108"/>
      <c r="CM864" s="108"/>
      <c r="CN864" s="108"/>
      <c r="CO864" s="108"/>
      <c r="CP864" s="108"/>
      <c r="CQ864" s="108"/>
      <c r="CR864" s="108"/>
      <c r="CS864" s="108"/>
      <c r="CT864" s="108"/>
      <c r="CU864" s="108"/>
      <c r="CV864" s="108"/>
      <c r="CW864" s="108"/>
      <c r="CX864" s="108"/>
      <c r="CY864" s="108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</row>
    <row r="865" spans="1:253" s="36" customFormat="1" x14ac:dyDescent="0.25">
      <c r="A865" s="33"/>
      <c r="B865" s="377" t="s">
        <v>72</v>
      </c>
      <c r="C865" s="378"/>
      <c r="D865" s="378"/>
      <c r="E865" s="378"/>
      <c r="F865" s="378"/>
      <c r="G865" s="378"/>
      <c r="H865" s="378"/>
      <c r="I865" s="378"/>
      <c r="J865" s="378"/>
      <c r="K865" s="378"/>
      <c r="L865" s="378"/>
      <c r="M865" s="378"/>
      <c r="N865" s="378"/>
      <c r="O865" s="378"/>
      <c r="P865" s="378"/>
      <c r="Q865" s="378"/>
      <c r="R865" s="378"/>
      <c r="S865" s="378"/>
      <c r="T865" s="378"/>
      <c r="U865" s="378"/>
      <c r="V865" s="378"/>
      <c r="W865" s="378"/>
      <c r="X865" s="378"/>
      <c r="Y865" s="378"/>
      <c r="Z865" s="378"/>
      <c r="AA865" s="378"/>
      <c r="AB865" s="378"/>
      <c r="AC865" s="378"/>
      <c r="AD865" s="378"/>
      <c r="AE865" s="378"/>
      <c r="AF865" s="378"/>
      <c r="AG865" s="378"/>
      <c r="AH865" s="379"/>
      <c r="AI865" s="60"/>
      <c r="AJ865" s="144" t="str">
        <f t="shared" si="117"/>
        <v>Riadok bude vidieť.</v>
      </c>
      <c r="AK865" s="145" t="s">
        <v>207</v>
      </c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51">
        <f t="shared" si="119"/>
        <v>1</v>
      </c>
      <c r="BF865" s="51"/>
      <c r="BG865" s="51"/>
      <c r="BH865" s="51">
        <f t="shared" si="118"/>
        <v>1</v>
      </c>
      <c r="BI865" s="51">
        <f t="shared" si="115"/>
        <v>1</v>
      </c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108"/>
      <c r="BY865" s="108"/>
      <c r="BZ865" s="108"/>
      <c r="CA865" s="113">
        <f>SI!BY865</f>
        <v>688</v>
      </c>
      <c r="CB865" s="113"/>
      <c r="CC865" s="113"/>
      <c r="CD865" s="113"/>
      <c r="CE865" s="113"/>
      <c r="CF865" s="113"/>
      <c r="CG865" s="113"/>
      <c r="CH865" s="140">
        <f>SI!BZ865</f>
        <v>0</v>
      </c>
      <c r="CI865" s="108"/>
      <c r="CJ865" s="108"/>
      <c r="CK865" s="108"/>
      <c r="CL865" s="108"/>
      <c r="CM865" s="108"/>
      <c r="CN865" s="108"/>
      <c r="CO865" s="108"/>
      <c r="CP865" s="108"/>
      <c r="CQ865" s="108"/>
      <c r="CR865" s="108"/>
      <c r="CS865" s="108"/>
      <c r="CT865" s="108"/>
      <c r="CU865" s="108"/>
      <c r="CV865" s="108"/>
      <c r="CW865" s="108"/>
      <c r="CX865" s="108"/>
      <c r="CY865" s="108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</row>
    <row r="866" spans="1:253" s="36" customFormat="1" x14ac:dyDescent="0.25">
      <c r="A866" s="33"/>
      <c r="B866" s="380" t="s">
        <v>290</v>
      </c>
      <c r="C866" s="381"/>
      <c r="D866" s="381"/>
      <c r="E866" s="381"/>
      <c r="F866" s="381"/>
      <c r="G866" s="382"/>
      <c r="H866" s="389"/>
      <c r="I866" s="390"/>
      <c r="J866" s="390"/>
      <c r="K866" s="390"/>
      <c r="L866" s="389"/>
      <c r="M866" s="390"/>
      <c r="N866" s="390"/>
      <c r="O866" s="390"/>
      <c r="P866" s="389"/>
      <c r="Q866" s="390"/>
      <c r="R866" s="390"/>
      <c r="S866" s="389"/>
      <c r="T866" s="393"/>
      <c r="U866" s="390"/>
      <c r="V866" s="390"/>
      <c r="W866" s="389"/>
      <c r="X866" s="390"/>
      <c r="Y866" s="390"/>
      <c r="Z866" s="389"/>
      <c r="AA866" s="390"/>
      <c r="AB866" s="390"/>
      <c r="AC866" s="389"/>
      <c r="AD866" s="390"/>
      <c r="AE866" s="390"/>
      <c r="AF866" s="716">
        <f>+SUM(H866:AE866)</f>
        <v>0</v>
      </c>
      <c r="AG866" s="717"/>
      <c r="AH866" s="718"/>
      <c r="AI866" s="60"/>
      <c r="AJ866" s="144" t="str">
        <f t="shared" si="117"/>
        <v>Riadok bude vidieť.</v>
      </c>
      <c r="AK866" s="145" t="s">
        <v>207</v>
      </c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51">
        <f t="shared" ref="BE866:BE892" si="122">+IF($O$832="neeviduje",0,1)</f>
        <v>1</v>
      </c>
      <c r="BF866" s="51"/>
      <c r="BG866" s="51"/>
      <c r="BH866" s="51">
        <f t="shared" si="118"/>
        <v>1</v>
      </c>
      <c r="BI866" s="51">
        <f t="shared" si="115"/>
        <v>1</v>
      </c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108"/>
      <c r="BY866" s="108"/>
      <c r="BZ866" s="108"/>
      <c r="CA866" s="113">
        <f>SI!BY866</f>
        <v>179</v>
      </c>
      <c r="CB866" s="113"/>
      <c r="CC866" s="113"/>
      <c r="CD866" s="113"/>
      <c r="CE866" s="113"/>
      <c r="CF866" s="113"/>
      <c r="CG866" s="113"/>
      <c r="CH866" s="140">
        <f>SI!BZ866</f>
        <v>0</v>
      </c>
      <c r="CI866" s="108"/>
      <c r="CJ866" s="108"/>
      <c r="CK866" s="108"/>
      <c r="CL866" s="108"/>
      <c r="CM866" s="108"/>
      <c r="CN866" s="108"/>
      <c r="CO866" s="108"/>
      <c r="CP866" s="108"/>
      <c r="CQ866" s="108"/>
      <c r="CR866" s="108"/>
      <c r="CS866" s="108"/>
      <c r="CT866" s="108"/>
      <c r="CU866" s="108"/>
      <c r="CV866" s="108"/>
      <c r="CW866" s="108"/>
      <c r="CX866" s="108"/>
      <c r="CY866" s="108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</row>
    <row r="867" spans="1:253" s="36" customFormat="1" x14ac:dyDescent="0.25">
      <c r="A867" s="33"/>
      <c r="B867" s="422" t="s">
        <v>68</v>
      </c>
      <c r="C867" s="423"/>
      <c r="D867" s="423"/>
      <c r="E867" s="423"/>
      <c r="F867" s="423"/>
      <c r="G867" s="424"/>
      <c r="H867" s="386"/>
      <c r="I867" s="388"/>
      <c r="J867" s="388"/>
      <c r="K867" s="388"/>
      <c r="L867" s="386"/>
      <c r="M867" s="388"/>
      <c r="N867" s="388"/>
      <c r="O867" s="388"/>
      <c r="P867" s="386"/>
      <c r="Q867" s="388"/>
      <c r="R867" s="388"/>
      <c r="S867" s="386"/>
      <c r="T867" s="387"/>
      <c r="U867" s="388"/>
      <c r="V867" s="388"/>
      <c r="W867" s="386"/>
      <c r="X867" s="388"/>
      <c r="Y867" s="388"/>
      <c r="Z867" s="386"/>
      <c r="AA867" s="388"/>
      <c r="AB867" s="388"/>
      <c r="AC867" s="386"/>
      <c r="AD867" s="388"/>
      <c r="AE867" s="388"/>
      <c r="AF867" s="914">
        <f>+SUM(H867:AE867)</f>
        <v>0</v>
      </c>
      <c r="AG867" s="915"/>
      <c r="AH867" s="916"/>
      <c r="AI867" s="60"/>
      <c r="AJ867" s="144" t="str">
        <f t="shared" si="117"/>
        <v>Riadok bude vidieť.</v>
      </c>
      <c r="AK867" s="145" t="s">
        <v>207</v>
      </c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51">
        <f t="shared" si="122"/>
        <v>1</v>
      </c>
      <c r="BF867" s="51"/>
      <c r="BG867" s="51"/>
      <c r="BH867" s="51">
        <f t="shared" si="118"/>
        <v>1</v>
      </c>
      <c r="BI867" s="51">
        <f t="shared" ref="BI867:BI873" si="123">+IF(BE867+BF867+BG867=0,0,IF(BH867=0,0,1))</f>
        <v>1</v>
      </c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108"/>
      <c r="BY867" s="108"/>
      <c r="BZ867" s="108"/>
      <c r="CA867" s="113">
        <f>SI!BY867</f>
        <v>235</v>
      </c>
      <c r="CB867" s="113"/>
      <c r="CC867" s="113"/>
      <c r="CD867" s="113"/>
      <c r="CE867" s="113"/>
      <c r="CF867" s="113"/>
      <c r="CG867" s="113"/>
      <c r="CH867" s="140">
        <f>SI!BZ867</f>
        <v>0</v>
      </c>
      <c r="CI867" s="108"/>
      <c r="CJ867" s="108"/>
      <c r="CK867" s="108"/>
      <c r="CL867" s="108"/>
      <c r="CM867" s="108"/>
      <c r="CN867" s="108"/>
      <c r="CO867" s="108"/>
      <c r="CP867" s="108"/>
      <c r="CQ867" s="108"/>
      <c r="CR867" s="108"/>
      <c r="CS867" s="108"/>
      <c r="CT867" s="108"/>
      <c r="CU867" s="108"/>
      <c r="CV867" s="108"/>
      <c r="CW867" s="108"/>
      <c r="CX867" s="108"/>
      <c r="CY867" s="108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</row>
    <row r="868" spans="1:253" s="36" customFormat="1" x14ac:dyDescent="0.25">
      <c r="A868" s="33"/>
      <c r="B868" s="410" t="s">
        <v>69</v>
      </c>
      <c r="C868" s="411"/>
      <c r="D868" s="411"/>
      <c r="E868" s="411"/>
      <c r="F868" s="411"/>
      <c r="G868" s="412"/>
      <c r="H868" s="375"/>
      <c r="I868" s="376"/>
      <c r="J868" s="376"/>
      <c r="K868" s="376"/>
      <c r="L868" s="375"/>
      <c r="M868" s="376"/>
      <c r="N868" s="376"/>
      <c r="O868" s="376"/>
      <c r="P868" s="375"/>
      <c r="Q868" s="376"/>
      <c r="R868" s="376"/>
      <c r="S868" s="375"/>
      <c r="T868" s="715"/>
      <c r="U868" s="376"/>
      <c r="V868" s="376"/>
      <c r="W868" s="375"/>
      <c r="X868" s="376"/>
      <c r="Y868" s="376"/>
      <c r="Z868" s="375"/>
      <c r="AA868" s="376"/>
      <c r="AB868" s="376"/>
      <c r="AC868" s="375"/>
      <c r="AD868" s="376"/>
      <c r="AE868" s="376"/>
      <c r="AF868" s="906">
        <f>+SUM(H868:AE868)</f>
        <v>0</v>
      </c>
      <c r="AG868" s="907"/>
      <c r="AH868" s="908"/>
      <c r="AI868" s="60"/>
      <c r="AJ868" s="144" t="str">
        <f t="shared" si="117"/>
        <v>Riadok bude vidieť.</v>
      </c>
      <c r="AK868" s="145" t="s">
        <v>207</v>
      </c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51">
        <f t="shared" si="122"/>
        <v>1</v>
      </c>
      <c r="BF868" s="51"/>
      <c r="BG868" s="51"/>
      <c r="BH868" s="51">
        <f t="shared" si="118"/>
        <v>1</v>
      </c>
      <c r="BI868" s="51">
        <f t="shared" si="123"/>
        <v>1</v>
      </c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108"/>
      <c r="BY868" s="108"/>
      <c r="BZ868" s="108"/>
      <c r="CA868" s="113">
        <f>SI!BY868</f>
        <v>127</v>
      </c>
      <c r="CB868" s="113"/>
      <c r="CC868" s="113"/>
      <c r="CD868" s="113"/>
      <c r="CE868" s="113"/>
      <c r="CF868" s="113"/>
      <c r="CG868" s="113"/>
      <c r="CH868" s="140">
        <f>SI!BZ868</f>
        <v>0</v>
      </c>
      <c r="CI868" s="108"/>
      <c r="CJ868" s="108"/>
      <c r="CK868" s="108"/>
      <c r="CL868" s="108"/>
      <c r="CM868" s="108"/>
      <c r="CN868" s="108"/>
      <c r="CO868" s="108"/>
      <c r="CP868" s="108"/>
      <c r="CQ868" s="108"/>
      <c r="CR868" s="108"/>
      <c r="CS868" s="108"/>
      <c r="CT868" s="108"/>
      <c r="CU868" s="108"/>
      <c r="CV868" s="108"/>
      <c r="CW868" s="108"/>
      <c r="CX868" s="108"/>
      <c r="CY868" s="108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</row>
    <row r="869" spans="1:253" s="36" customFormat="1" x14ac:dyDescent="0.25">
      <c r="A869" s="33"/>
      <c r="B869" s="380" t="s">
        <v>291</v>
      </c>
      <c r="C869" s="381"/>
      <c r="D869" s="381"/>
      <c r="E869" s="381"/>
      <c r="F869" s="381"/>
      <c r="G869" s="382"/>
      <c r="H869" s="383">
        <f>+SUM(H866:K868)</f>
        <v>0</v>
      </c>
      <c r="I869" s="385"/>
      <c r="J869" s="385"/>
      <c r="K869" s="385"/>
      <c r="L869" s="383">
        <f>+SUM(L866:O868)</f>
        <v>0</v>
      </c>
      <c r="M869" s="385"/>
      <c r="N869" s="385"/>
      <c r="O869" s="385"/>
      <c r="P869" s="383">
        <f>+SUM(P866:R868)</f>
        <v>0</v>
      </c>
      <c r="Q869" s="385"/>
      <c r="R869" s="385"/>
      <c r="S869" s="383">
        <f>+SUM(S866:V868)</f>
        <v>0</v>
      </c>
      <c r="T869" s="384"/>
      <c r="U869" s="385"/>
      <c r="V869" s="385"/>
      <c r="W869" s="383">
        <f>+SUM(W866:Y868)</f>
        <v>0</v>
      </c>
      <c r="X869" s="385"/>
      <c r="Y869" s="385"/>
      <c r="Z869" s="383">
        <f>+SUM(Z866:AB868)</f>
        <v>0</v>
      </c>
      <c r="AA869" s="385"/>
      <c r="AB869" s="385"/>
      <c r="AC869" s="383">
        <f>+SUM(AC866:AE868)</f>
        <v>0</v>
      </c>
      <c r="AD869" s="385"/>
      <c r="AE869" s="385"/>
      <c r="AF869" s="716">
        <f>+SUM(AF866:AH868)</f>
        <v>0</v>
      </c>
      <c r="AG869" s="717"/>
      <c r="AH869" s="718"/>
      <c r="AI869" s="60"/>
      <c r="AJ869" s="144" t="str">
        <f t="shared" si="117"/>
        <v>Riadok bude vidieť.</v>
      </c>
      <c r="AK869" s="145" t="s">
        <v>207</v>
      </c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51">
        <f t="shared" si="122"/>
        <v>1</v>
      </c>
      <c r="BF869" s="51"/>
      <c r="BG869" s="51"/>
      <c r="BH869" s="51">
        <f t="shared" si="118"/>
        <v>1</v>
      </c>
      <c r="BI869" s="51">
        <f t="shared" si="123"/>
        <v>1</v>
      </c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108"/>
      <c r="BY869" s="108"/>
      <c r="BZ869" s="108"/>
      <c r="CA869" s="113">
        <f>SI!BY869</f>
        <v>793</v>
      </c>
      <c r="CB869" s="113"/>
      <c r="CC869" s="113"/>
      <c r="CD869" s="113"/>
      <c r="CE869" s="113"/>
      <c r="CF869" s="113"/>
      <c r="CG869" s="113"/>
      <c r="CH869" s="140">
        <f>SI!BZ869</f>
        <v>0</v>
      </c>
      <c r="CI869" s="108"/>
      <c r="CJ869" s="108"/>
      <c r="CK869" s="108"/>
      <c r="CL869" s="108"/>
      <c r="CM869" s="108"/>
      <c r="CN869" s="108"/>
      <c r="CO869" s="108"/>
      <c r="CP869" s="108"/>
      <c r="CQ869" s="108"/>
      <c r="CR869" s="108"/>
      <c r="CS869" s="108"/>
      <c r="CT869" s="108"/>
      <c r="CU869" s="108"/>
      <c r="CV869" s="108"/>
      <c r="CW869" s="108"/>
      <c r="CX869" s="108"/>
      <c r="CY869" s="108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</row>
    <row r="870" spans="1:253" s="36" customFormat="1" x14ac:dyDescent="0.25">
      <c r="A870" s="33"/>
      <c r="B870" s="377" t="s">
        <v>76</v>
      </c>
      <c r="C870" s="378"/>
      <c r="D870" s="378"/>
      <c r="E870" s="378"/>
      <c r="F870" s="378"/>
      <c r="G870" s="378"/>
      <c r="H870" s="378"/>
      <c r="I870" s="378"/>
      <c r="J870" s="378"/>
      <c r="K870" s="378"/>
      <c r="L870" s="378"/>
      <c r="M870" s="378"/>
      <c r="N870" s="378"/>
      <c r="O870" s="378"/>
      <c r="P870" s="378"/>
      <c r="Q870" s="378"/>
      <c r="R870" s="378"/>
      <c r="S870" s="378"/>
      <c r="T870" s="378"/>
      <c r="U870" s="378"/>
      <c r="V870" s="378"/>
      <c r="W870" s="378"/>
      <c r="X870" s="378"/>
      <c r="Y870" s="378"/>
      <c r="Z870" s="378"/>
      <c r="AA870" s="378"/>
      <c r="AB870" s="378"/>
      <c r="AC870" s="378"/>
      <c r="AD870" s="378"/>
      <c r="AE870" s="378"/>
      <c r="AF870" s="378"/>
      <c r="AG870" s="378"/>
      <c r="AH870" s="379"/>
      <c r="AI870" s="60"/>
      <c r="AJ870" s="144" t="str">
        <f t="shared" si="117"/>
        <v>Riadok bude vidieť.</v>
      </c>
      <c r="AK870" s="145" t="s">
        <v>207</v>
      </c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51">
        <f t="shared" si="122"/>
        <v>1</v>
      </c>
      <c r="BF870" s="51"/>
      <c r="BG870" s="51"/>
      <c r="BH870" s="51">
        <f t="shared" si="118"/>
        <v>1</v>
      </c>
      <c r="BI870" s="51">
        <f t="shared" si="123"/>
        <v>1</v>
      </c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108"/>
      <c r="BY870" s="108"/>
      <c r="BZ870" s="108"/>
      <c r="CA870" s="113">
        <f>SI!BY870</f>
        <v>113</v>
      </c>
      <c r="CB870" s="113"/>
      <c r="CC870" s="113"/>
      <c r="CD870" s="113"/>
      <c r="CE870" s="113"/>
      <c r="CF870" s="113"/>
      <c r="CG870" s="113"/>
      <c r="CH870" s="140">
        <f>SI!BZ870</f>
        <v>0</v>
      </c>
      <c r="CI870" s="108"/>
      <c r="CJ870" s="108"/>
      <c r="CK870" s="108"/>
      <c r="CL870" s="108"/>
      <c r="CM870" s="108"/>
      <c r="CN870" s="108"/>
      <c r="CO870" s="108"/>
      <c r="CP870" s="108"/>
      <c r="CQ870" s="108"/>
      <c r="CR870" s="108"/>
      <c r="CS870" s="108"/>
      <c r="CT870" s="108"/>
      <c r="CU870" s="108"/>
      <c r="CV870" s="108"/>
      <c r="CW870" s="108"/>
      <c r="CX870" s="108"/>
      <c r="CY870" s="108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</row>
    <row r="871" spans="1:253" s="36" customFormat="1" x14ac:dyDescent="0.25">
      <c r="A871" s="33"/>
      <c r="B871" s="380" t="s">
        <v>290</v>
      </c>
      <c r="C871" s="381"/>
      <c r="D871" s="381"/>
      <c r="E871" s="381"/>
      <c r="F871" s="381"/>
      <c r="G871" s="382"/>
      <c r="H871" s="383">
        <f>+H860-H866</f>
        <v>0</v>
      </c>
      <c r="I871" s="385"/>
      <c r="J871" s="385"/>
      <c r="K871" s="385"/>
      <c r="L871" s="383">
        <f>+L860-L866</f>
        <v>0</v>
      </c>
      <c r="M871" s="385"/>
      <c r="N871" s="385"/>
      <c r="O871" s="385"/>
      <c r="P871" s="383">
        <f>+P860-P866</f>
        <v>0</v>
      </c>
      <c r="Q871" s="385"/>
      <c r="R871" s="385"/>
      <c r="S871" s="383">
        <v>2201198</v>
      </c>
      <c r="T871" s="384"/>
      <c r="U871" s="385"/>
      <c r="V871" s="385"/>
      <c r="W871" s="383">
        <f>+W860-W866</f>
        <v>0</v>
      </c>
      <c r="X871" s="385"/>
      <c r="Y871" s="385"/>
      <c r="Z871" s="383">
        <f>+Z860-Z866</f>
        <v>0</v>
      </c>
      <c r="AA871" s="385"/>
      <c r="AB871" s="385"/>
      <c r="AC871" s="383">
        <f>+AC860-AC866</f>
        <v>0</v>
      </c>
      <c r="AD871" s="385"/>
      <c r="AE871" s="385"/>
      <c r="AF871" s="383">
        <f>+AF860-AF866</f>
        <v>2201198</v>
      </c>
      <c r="AG871" s="385"/>
      <c r="AH871" s="403"/>
      <c r="AI871" s="60"/>
      <c r="AJ871" s="144" t="str">
        <f t="shared" si="117"/>
        <v>Riadok bude vidieť.</v>
      </c>
      <c r="AK871" s="145" t="s">
        <v>207</v>
      </c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51">
        <f t="shared" si="122"/>
        <v>1</v>
      </c>
      <c r="BF871" s="51"/>
      <c r="BG871" s="51"/>
      <c r="BH871" s="51">
        <f t="shared" si="118"/>
        <v>1</v>
      </c>
      <c r="BI871" s="51">
        <f t="shared" si="123"/>
        <v>1</v>
      </c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108"/>
      <c r="BY871" s="108"/>
      <c r="BZ871" s="108"/>
      <c r="CA871" s="113">
        <f>SI!BY871</f>
        <v>557</v>
      </c>
      <c r="CB871" s="113"/>
      <c r="CC871" s="113"/>
      <c r="CD871" s="113"/>
      <c r="CE871" s="113"/>
      <c r="CF871" s="113"/>
      <c r="CG871" s="113"/>
      <c r="CH871" s="140">
        <f>SI!BZ871</f>
        <v>0</v>
      </c>
      <c r="CI871" s="108"/>
      <c r="CJ871" s="108"/>
      <c r="CK871" s="108"/>
      <c r="CL871" s="108"/>
      <c r="CM871" s="108"/>
      <c r="CN871" s="108"/>
      <c r="CO871" s="108"/>
      <c r="CP871" s="108"/>
      <c r="CQ871" s="108"/>
      <c r="CR871" s="108"/>
      <c r="CS871" s="108"/>
      <c r="CT871" s="108"/>
      <c r="CU871" s="108"/>
      <c r="CV871" s="108"/>
      <c r="CW871" s="108"/>
      <c r="CX871" s="108"/>
      <c r="CY871" s="108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</row>
    <row r="872" spans="1:253" s="36" customFormat="1" x14ac:dyDescent="0.25">
      <c r="A872" s="33"/>
      <c r="B872" s="380" t="s">
        <v>291</v>
      </c>
      <c r="C872" s="381"/>
      <c r="D872" s="381"/>
      <c r="E872" s="381"/>
      <c r="F872" s="381"/>
      <c r="G872" s="382"/>
      <c r="H872" s="383">
        <f>+H864-H869</f>
        <v>0</v>
      </c>
      <c r="I872" s="385"/>
      <c r="J872" s="385"/>
      <c r="K872" s="385"/>
      <c r="L872" s="383">
        <f>+L864-L869</f>
        <v>0</v>
      </c>
      <c r="M872" s="385"/>
      <c r="N872" s="385"/>
      <c r="O872" s="385"/>
      <c r="P872" s="383">
        <f>+P864-P869</f>
        <v>0</v>
      </c>
      <c r="Q872" s="385"/>
      <c r="R872" s="385"/>
      <c r="S872" s="383">
        <f>+S864-S869</f>
        <v>2222160</v>
      </c>
      <c r="T872" s="384"/>
      <c r="U872" s="385"/>
      <c r="V872" s="385"/>
      <c r="W872" s="383">
        <f>+W864-W869</f>
        <v>0</v>
      </c>
      <c r="X872" s="385"/>
      <c r="Y872" s="385"/>
      <c r="Z872" s="383">
        <f>+Z864-Z869</f>
        <v>0</v>
      </c>
      <c r="AA872" s="385"/>
      <c r="AB872" s="385"/>
      <c r="AC872" s="383">
        <f>+AC864-AC869</f>
        <v>0</v>
      </c>
      <c r="AD872" s="385"/>
      <c r="AE872" s="385"/>
      <c r="AF872" s="383">
        <f>+AF864-AF869</f>
        <v>2222160</v>
      </c>
      <c r="AG872" s="385"/>
      <c r="AH872" s="403"/>
      <c r="AI872" s="60"/>
      <c r="AJ872" s="144" t="str">
        <f t="shared" si="117"/>
        <v>Riadok bude vidieť.</v>
      </c>
      <c r="AK872" s="145" t="s">
        <v>207</v>
      </c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51">
        <f t="shared" si="122"/>
        <v>1</v>
      </c>
      <c r="BF872" s="51"/>
      <c r="BG872" s="51"/>
      <c r="BH872" s="51">
        <f t="shared" si="118"/>
        <v>1</v>
      </c>
      <c r="BI872" s="51">
        <f t="shared" si="123"/>
        <v>1</v>
      </c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108"/>
      <c r="BY872" s="108"/>
      <c r="BZ872" s="108"/>
      <c r="CA872" s="113">
        <f>SI!BY872</f>
        <v>112</v>
      </c>
      <c r="CB872" s="113"/>
      <c r="CC872" s="113"/>
      <c r="CD872" s="113"/>
      <c r="CE872" s="113"/>
      <c r="CF872" s="113"/>
      <c r="CG872" s="113"/>
      <c r="CH872" s="140">
        <f>SI!BZ872</f>
        <v>0</v>
      </c>
      <c r="CI872" s="108"/>
      <c r="CJ872" s="108"/>
      <c r="CK872" s="108"/>
      <c r="CL872" s="108"/>
      <c r="CM872" s="108"/>
      <c r="CN872" s="108"/>
      <c r="CO872" s="108"/>
      <c r="CP872" s="108"/>
      <c r="CQ872" s="108"/>
      <c r="CR872" s="108"/>
      <c r="CS872" s="108"/>
      <c r="CT872" s="108"/>
      <c r="CU872" s="108"/>
      <c r="CV872" s="108"/>
      <c r="CW872" s="108"/>
      <c r="CX872" s="108"/>
      <c r="CY872" s="108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</row>
    <row r="873" spans="1:253" s="36" customFormat="1" x14ac:dyDescent="0.25">
      <c r="A873" s="3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60"/>
      <c r="AJ873" s="144" t="str">
        <f t="shared" si="117"/>
        <v>Riadok bude vidieť.</v>
      </c>
      <c r="AK873" s="145" t="s">
        <v>207</v>
      </c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51">
        <f t="shared" si="122"/>
        <v>1</v>
      </c>
      <c r="BF873" s="51"/>
      <c r="BG873" s="51"/>
      <c r="BH873" s="51">
        <f t="shared" si="118"/>
        <v>1</v>
      </c>
      <c r="BI873" s="51">
        <f t="shared" si="123"/>
        <v>1</v>
      </c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108"/>
      <c r="BY873" s="108"/>
      <c r="BZ873" s="108"/>
      <c r="CA873" s="113">
        <f>SI!BY873</f>
        <v>345</v>
      </c>
      <c r="CB873" s="113"/>
      <c r="CC873" s="113"/>
      <c r="CD873" s="113"/>
      <c r="CE873" s="113"/>
      <c r="CF873" s="113"/>
      <c r="CG873" s="113"/>
      <c r="CH873" s="140">
        <f>SI!BZ873</f>
        <v>0</v>
      </c>
      <c r="CI873" s="108"/>
      <c r="CJ873" s="108"/>
      <c r="CK873" s="108"/>
      <c r="CL873" s="108"/>
      <c r="CM873" s="108"/>
      <c r="CN873" s="108"/>
      <c r="CO873" s="108"/>
      <c r="CP873" s="108"/>
      <c r="CQ873" s="108"/>
      <c r="CR873" s="108"/>
      <c r="CS873" s="108"/>
      <c r="CT873" s="108"/>
      <c r="CU873" s="108"/>
      <c r="CV873" s="108"/>
      <c r="CW873" s="108"/>
      <c r="CX873" s="108"/>
      <c r="CY873" s="108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</row>
    <row r="874" spans="1:253" s="36" customFormat="1" ht="15" customHeight="1" x14ac:dyDescent="0.25">
      <c r="A874" s="33"/>
      <c r="B874" s="369" t="s">
        <v>77</v>
      </c>
      <c r="C874" s="370"/>
      <c r="D874" s="370"/>
      <c r="E874" s="370"/>
      <c r="F874" s="370"/>
      <c r="G874" s="371"/>
      <c r="H874" s="400">
        <f>+Z85</f>
        <v>2017</v>
      </c>
      <c r="I874" s="401"/>
      <c r="J874" s="401"/>
      <c r="K874" s="401"/>
      <c r="L874" s="401"/>
      <c r="M874" s="401"/>
      <c r="N874" s="401"/>
      <c r="O874" s="401"/>
      <c r="P874" s="401"/>
      <c r="Q874" s="401"/>
      <c r="R874" s="401"/>
      <c r="S874" s="401"/>
      <c r="T874" s="401"/>
      <c r="U874" s="401"/>
      <c r="V874" s="401"/>
      <c r="W874" s="401"/>
      <c r="X874" s="401"/>
      <c r="Y874" s="401"/>
      <c r="Z874" s="401"/>
      <c r="AA874" s="401"/>
      <c r="AB874" s="401"/>
      <c r="AC874" s="401"/>
      <c r="AD874" s="401"/>
      <c r="AE874" s="401"/>
      <c r="AF874" s="401"/>
      <c r="AG874" s="401"/>
      <c r="AH874" s="402"/>
      <c r="AI874" s="62" t="s">
        <v>168</v>
      </c>
      <c r="AJ874" s="144" t="str">
        <f t="shared" si="117"/>
        <v>Riadok bude vidieť.</v>
      </c>
      <c r="AK874" s="145" t="s">
        <v>207</v>
      </c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51">
        <f t="shared" si="122"/>
        <v>1</v>
      </c>
      <c r="BF874" s="55">
        <f t="shared" ref="BF874:BF892" si="124">+IF(YEAR($N$58)=YEAR($P$6),0,1)</f>
        <v>1</v>
      </c>
      <c r="BG874" s="51"/>
      <c r="BH874" s="51">
        <f t="shared" si="118"/>
        <v>1</v>
      </c>
      <c r="BI874" s="89">
        <f t="shared" ref="BI874:BI896" si="125">+IF(BE874*BF874=0,0,IF(BH874=0,0,1))</f>
        <v>1</v>
      </c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108"/>
      <c r="BY874" s="108"/>
      <c r="BZ874" s="108"/>
      <c r="CA874" s="113">
        <f>SI!BY874</f>
        <v>174</v>
      </c>
      <c r="CB874" s="113"/>
      <c r="CC874" s="113"/>
      <c r="CD874" s="113"/>
      <c r="CE874" s="113"/>
      <c r="CF874" s="113"/>
      <c r="CG874" s="113"/>
      <c r="CH874" s="140">
        <f>SI!BZ874</f>
        <v>0</v>
      </c>
      <c r="CI874" s="108"/>
      <c r="CJ874" s="108"/>
      <c r="CK874" s="108"/>
      <c r="CL874" s="108"/>
      <c r="CM874" s="108"/>
      <c r="CN874" s="108"/>
      <c r="CO874" s="108"/>
      <c r="CP874" s="108"/>
      <c r="CQ874" s="108"/>
      <c r="CR874" s="108"/>
      <c r="CS874" s="108"/>
      <c r="CT874" s="108"/>
      <c r="CU874" s="108"/>
      <c r="CV874" s="108"/>
      <c r="CW874" s="108"/>
      <c r="CX874" s="108"/>
      <c r="CY874" s="108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</row>
    <row r="875" spans="1:253" s="36" customFormat="1" ht="29.25" customHeight="1" x14ac:dyDescent="0.25">
      <c r="A875" s="33"/>
      <c r="B875" s="413"/>
      <c r="C875" s="414"/>
      <c r="D875" s="414"/>
      <c r="E875" s="414"/>
      <c r="F875" s="414"/>
      <c r="G875" s="415"/>
      <c r="H875" s="394" t="s">
        <v>297</v>
      </c>
      <c r="I875" s="404"/>
      <c r="J875" s="404"/>
      <c r="K875" s="395"/>
      <c r="L875" s="699" t="s">
        <v>298</v>
      </c>
      <c r="M875" s="700"/>
      <c r="N875" s="700"/>
      <c r="O875" s="701"/>
      <c r="P875" s="394" t="s">
        <v>299</v>
      </c>
      <c r="Q875" s="404"/>
      <c r="R875" s="395"/>
      <c r="S875" s="394" t="s">
        <v>300</v>
      </c>
      <c r="T875" s="404"/>
      <c r="U875" s="404"/>
      <c r="V875" s="395"/>
      <c r="W875" s="394" t="s">
        <v>301</v>
      </c>
      <c r="X875" s="404"/>
      <c r="Y875" s="395"/>
      <c r="Z875" s="394" t="s">
        <v>302</v>
      </c>
      <c r="AA875" s="404"/>
      <c r="AB875" s="395"/>
      <c r="AC875" s="394" t="s">
        <v>165</v>
      </c>
      <c r="AD875" s="404"/>
      <c r="AE875" s="395"/>
      <c r="AF875" s="394" t="s">
        <v>21</v>
      </c>
      <c r="AG875" s="404"/>
      <c r="AH875" s="395"/>
      <c r="AI875" s="60"/>
      <c r="AJ875" s="144" t="str">
        <f t="shared" si="117"/>
        <v>Riadok bude vidieť.</v>
      </c>
      <c r="AK875" s="145" t="s">
        <v>207</v>
      </c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51">
        <f t="shared" si="122"/>
        <v>1</v>
      </c>
      <c r="BF875" s="55">
        <f t="shared" si="124"/>
        <v>1</v>
      </c>
      <c r="BG875" s="51"/>
      <c r="BH875" s="51">
        <f t="shared" si="118"/>
        <v>1</v>
      </c>
      <c r="BI875" s="89">
        <f t="shared" si="125"/>
        <v>1</v>
      </c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108"/>
      <c r="BY875" s="108"/>
      <c r="BZ875" s="108"/>
      <c r="CA875" s="113">
        <f>SI!BY875</f>
        <v>331</v>
      </c>
      <c r="CB875" s="113"/>
      <c r="CC875" s="113"/>
      <c r="CD875" s="113"/>
      <c r="CE875" s="113"/>
      <c r="CF875" s="113"/>
      <c r="CG875" s="113"/>
      <c r="CH875" s="140">
        <f>SI!BZ875</f>
        <v>0</v>
      </c>
      <c r="CI875" s="108"/>
      <c r="CJ875" s="108"/>
      <c r="CK875" s="108"/>
      <c r="CL875" s="108"/>
      <c r="CM875" s="108"/>
      <c r="CN875" s="108"/>
      <c r="CO875" s="108"/>
      <c r="CP875" s="108"/>
      <c r="CQ875" s="108"/>
      <c r="CR875" s="108"/>
      <c r="CS875" s="108"/>
      <c r="CT875" s="108"/>
      <c r="CU875" s="108"/>
      <c r="CV875" s="108"/>
      <c r="CW875" s="108"/>
      <c r="CX875" s="108"/>
      <c r="CY875" s="108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</row>
    <row r="876" spans="1:253" s="36" customFormat="1" ht="29.25" customHeight="1" x14ac:dyDescent="0.25">
      <c r="A876" s="33"/>
      <c r="B876" s="413"/>
      <c r="C876" s="414"/>
      <c r="D876" s="414"/>
      <c r="E876" s="414"/>
      <c r="F876" s="414"/>
      <c r="G876" s="415"/>
      <c r="H876" s="396"/>
      <c r="I876" s="405"/>
      <c r="J876" s="405"/>
      <c r="K876" s="397"/>
      <c r="L876" s="702"/>
      <c r="M876" s="703"/>
      <c r="N876" s="703"/>
      <c r="O876" s="704"/>
      <c r="P876" s="396"/>
      <c r="Q876" s="405"/>
      <c r="R876" s="397"/>
      <c r="S876" s="396"/>
      <c r="T876" s="405"/>
      <c r="U876" s="405"/>
      <c r="V876" s="397"/>
      <c r="W876" s="396"/>
      <c r="X876" s="405"/>
      <c r="Y876" s="397"/>
      <c r="Z876" s="396"/>
      <c r="AA876" s="405"/>
      <c r="AB876" s="397"/>
      <c r="AC876" s="396"/>
      <c r="AD876" s="405"/>
      <c r="AE876" s="397"/>
      <c r="AF876" s="396"/>
      <c r="AG876" s="405"/>
      <c r="AH876" s="397"/>
      <c r="AI876" s="60"/>
      <c r="AJ876" s="144" t="str">
        <f t="shared" si="117"/>
        <v>Riadok bude vidieť.</v>
      </c>
      <c r="AK876" s="145" t="s">
        <v>207</v>
      </c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51">
        <f t="shared" si="122"/>
        <v>1</v>
      </c>
      <c r="BF876" s="55">
        <f t="shared" si="124"/>
        <v>1</v>
      </c>
      <c r="BG876" s="51"/>
      <c r="BH876" s="51">
        <f t="shared" si="118"/>
        <v>1</v>
      </c>
      <c r="BI876" s="89">
        <f t="shared" si="125"/>
        <v>1</v>
      </c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108"/>
      <c r="BY876" s="108"/>
      <c r="BZ876" s="108"/>
      <c r="CA876" s="113">
        <f>SI!BY876</f>
        <v>915</v>
      </c>
      <c r="CB876" s="113"/>
      <c r="CC876" s="113"/>
      <c r="CD876" s="113"/>
      <c r="CE876" s="113"/>
      <c r="CF876" s="113"/>
      <c r="CG876" s="113"/>
      <c r="CH876" s="140">
        <f>SI!BZ876</f>
        <v>0</v>
      </c>
      <c r="CI876" s="108"/>
      <c r="CJ876" s="108"/>
      <c r="CK876" s="108"/>
      <c r="CL876" s="108"/>
      <c r="CM876" s="108"/>
      <c r="CN876" s="108"/>
      <c r="CO876" s="108"/>
      <c r="CP876" s="108"/>
      <c r="CQ876" s="108"/>
      <c r="CR876" s="108"/>
      <c r="CS876" s="108"/>
      <c r="CT876" s="108"/>
      <c r="CU876" s="108"/>
      <c r="CV876" s="108"/>
      <c r="CW876" s="108"/>
      <c r="CX876" s="108"/>
      <c r="CY876" s="108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</row>
    <row r="877" spans="1:253" s="36" customFormat="1" x14ac:dyDescent="0.25">
      <c r="A877" s="33"/>
      <c r="B877" s="372"/>
      <c r="C877" s="373"/>
      <c r="D877" s="373"/>
      <c r="E877" s="373"/>
      <c r="F877" s="373"/>
      <c r="G877" s="374"/>
      <c r="H877" s="398"/>
      <c r="I877" s="406"/>
      <c r="J877" s="406"/>
      <c r="K877" s="399"/>
      <c r="L877" s="705"/>
      <c r="M877" s="706"/>
      <c r="N877" s="706"/>
      <c r="O877" s="707"/>
      <c r="P877" s="398"/>
      <c r="Q877" s="406"/>
      <c r="R877" s="399"/>
      <c r="S877" s="398"/>
      <c r="T877" s="406"/>
      <c r="U877" s="406"/>
      <c r="V877" s="399"/>
      <c r="W877" s="398"/>
      <c r="X877" s="406"/>
      <c r="Y877" s="399"/>
      <c r="Z877" s="398"/>
      <c r="AA877" s="406"/>
      <c r="AB877" s="399"/>
      <c r="AC877" s="398"/>
      <c r="AD877" s="406"/>
      <c r="AE877" s="399"/>
      <c r="AF877" s="398"/>
      <c r="AG877" s="406"/>
      <c r="AH877" s="399"/>
      <c r="AI877" s="60"/>
      <c r="AJ877" s="144" t="str">
        <f t="shared" si="117"/>
        <v>Riadok bude vidieť.</v>
      </c>
      <c r="AK877" s="145" t="s">
        <v>207</v>
      </c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51">
        <f t="shared" si="122"/>
        <v>1</v>
      </c>
      <c r="BF877" s="55">
        <f t="shared" si="124"/>
        <v>1</v>
      </c>
      <c r="BG877" s="51"/>
      <c r="BH877" s="51">
        <f t="shared" si="118"/>
        <v>1</v>
      </c>
      <c r="BI877" s="89">
        <f t="shared" si="125"/>
        <v>1</v>
      </c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108"/>
      <c r="BY877" s="108"/>
      <c r="BZ877" s="108"/>
      <c r="CA877" s="113">
        <f>SI!BY877</f>
        <v>113</v>
      </c>
      <c r="CB877" s="113"/>
      <c r="CC877" s="113"/>
      <c r="CD877" s="113"/>
      <c r="CE877" s="113"/>
      <c r="CF877" s="113"/>
      <c r="CG877" s="113"/>
      <c r="CH877" s="140">
        <f>SI!BZ877</f>
        <v>0</v>
      </c>
      <c r="CI877" s="108"/>
      <c r="CJ877" s="108"/>
      <c r="CK877" s="108"/>
      <c r="CL877" s="108"/>
      <c r="CM877" s="108"/>
      <c r="CN877" s="108"/>
      <c r="CO877" s="108"/>
      <c r="CP877" s="108"/>
      <c r="CQ877" s="108"/>
      <c r="CR877" s="108"/>
      <c r="CS877" s="108"/>
      <c r="CT877" s="108"/>
      <c r="CU877" s="108"/>
      <c r="CV877" s="108"/>
      <c r="CW877" s="108"/>
      <c r="CX877" s="108"/>
      <c r="CY877" s="108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</row>
    <row r="878" spans="1:253" s="36" customFormat="1" x14ac:dyDescent="0.25">
      <c r="A878" s="33"/>
      <c r="B878" s="377" t="s">
        <v>66</v>
      </c>
      <c r="C878" s="378"/>
      <c r="D878" s="378"/>
      <c r="E878" s="378"/>
      <c r="F878" s="378"/>
      <c r="G878" s="378"/>
      <c r="H878" s="378"/>
      <c r="I878" s="378"/>
      <c r="J878" s="378"/>
      <c r="K878" s="378"/>
      <c r="L878" s="378"/>
      <c r="M878" s="378"/>
      <c r="N878" s="378"/>
      <c r="O878" s="378"/>
      <c r="P878" s="378"/>
      <c r="Q878" s="378"/>
      <c r="R878" s="378"/>
      <c r="S878" s="378"/>
      <c r="T878" s="378"/>
      <c r="U878" s="378"/>
      <c r="V878" s="378"/>
      <c r="W878" s="378"/>
      <c r="X878" s="378"/>
      <c r="Y878" s="378"/>
      <c r="Z878" s="378"/>
      <c r="AA878" s="378"/>
      <c r="AB878" s="378"/>
      <c r="AC878" s="378"/>
      <c r="AD878" s="378"/>
      <c r="AE878" s="378"/>
      <c r="AF878" s="378"/>
      <c r="AG878" s="378"/>
      <c r="AH878" s="379"/>
      <c r="AI878" s="60"/>
      <c r="AJ878" s="144" t="str">
        <f t="shared" si="117"/>
        <v>Riadok bude vidieť.</v>
      </c>
      <c r="AK878" s="145" t="s">
        <v>207</v>
      </c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51">
        <f t="shared" si="122"/>
        <v>1</v>
      </c>
      <c r="BF878" s="55">
        <f t="shared" si="124"/>
        <v>1</v>
      </c>
      <c r="BG878" s="51"/>
      <c r="BH878" s="51">
        <f t="shared" si="118"/>
        <v>1</v>
      </c>
      <c r="BI878" s="89">
        <f t="shared" si="125"/>
        <v>1</v>
      </c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108"/>
      <c r="BY878" s="108"/>
      <c r="BZ878" s="108"/>
      <c r="CA878" s="113">
        <f>SI!BY878</f>
        <v>106</v>
      </c>
      <c r="CB878" s="113"/>
      <c r="CC878" s="113"/>
      <c r="CD878" s="113"/>
      <c r="CE878" s="113"/>
      <c r="CF878" s="113"/>
      <c r="CG878" s="113"/>
      <c r="CH878" s="140">
        <f>SI!BZ878</f>
        <v>0</v>
      </c>
      <c r="CI878" s="108"/>
      <c r="CJ878" s="108"/>
      <c r="CK878" s="108"/>
      <c r="CL878" s="108"/>
      <c r="CM878" s="108"/>
      <c r="CN878" s="108"/>
      <c r="CO878" s="108"/>
      <c r="CP878" s="108"/>
      <c r="CQ878" s="108"/>
      <c r="CR878" s="108"/>
      <c r="CS878" s="108"/>
      <c r="CT878" s="108"/>
      <c r="CU878" s="108"/>
      <c r="CV878" s="108"/>
      <c r="CW878" s="108"/>
      <c r="CX878" s="108"/>
      <c r="CY878" s="108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</row>
    <row r="879" spans="1:253" s="36" customFormat="1" x14ac:dyDescent="0.25">
      <c r="A879" s="33"/>
      <c r="B879" s="380" t="s">
        <v>290</v>
      </c>
      <c r="C879" s="381"/>
      <c r="D879" s="381"/>
      <c r="E879" s="381"/>
      <c r="F879" s="381"/>
      <c r="G879" s="382"/>
      <c r="H879" s="389">
        <v>0</v>
      </c>
      <c r="I879" s="390"/>
      <c r="J879" s="390"/>
      <c r="K879" s="390"/>
      <c r="L879" s="389"/>
      <c r="M879" s="390"/>
      <c r="N879" s="390"/>
      <c r="O879" s="390"/>
      <c r="P879" s="389"/>
      <c r="Q879" s="390"/>
      <c r="R879" s="390"/>
      <c r="S879" s="389">
        <v>2049753</v>
      </c>
      <c r="T879" s="393"/>
      <c r="U879" s="390"/>
      <c r="V879" s="390"/>
      <c r="W879" s="389"/>
      <c r="X879" s="390"/>
      <c r="Y879" s="390"/>
      <c r="Z879" s="389"/>
      <c r="AA879" s="390"/>
      <c r="AB879" s="390"/>
      <c r="AC879" s="389"/>
      <c r="AD879" s="390"/>
      <c r="AE879" s="390"/>
      <c r="AF879" s="383">
        <f>+SUM(H879:AE879)</f>
        <v>2049753</v>
      </c>
      <c r="AG879" s="385"/>
      <c r="AH879" s="403"/>
      <c r="AI879" s="60"/>
      <c r="AJ879" s="144" t="str">
        <f t="shared" si="117"/>
        <v>Riadok bude vidieť.</v>
      </c>
      <c r="AK879" s="145" t="s">
        <v>207</v>
      </c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51">
        <f t="shared" si="122"/>
        <v>1</v>
      </c>
      <c r="BF879" s="55">
        <f t="shared" si="124"/>
        <v>1</v>
      </c>
      <c r="BG879" s="51"/>
      <c r="BH879" s="51">
        <f t="shared" si="118"/>
        <v>1</v>
      </c>
      <c r="BI879" s="89">
        <f t="shared" si="125"/>
        <v>1</v>
      </c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108"/>
      <c r="BY879" s="108"/>
      <c r="BZ879" s="108"/>
      <c r="CA879" s="113">
        <f>SI!BY879</f>
        <v>113</v>
      </c>
      <c r="CB879" s="113"/>
      <c r="CC879" s="113"/>
      <c r="CD879" s="113"/>
      <c r="CE879" s="113"/>
      <c r="CF879" s="113"/>
      <c r="CG879" s="113"/>
      <c r="CH879" s="140">
        <f>SI!BZ879</f>
        <v>0</v>
      </c>
      <c r="CI879" s="108"/>
      <c r="CJ879" s="108"/>
      <c r="CK879" s="108"/>
      <c r="CL879" s="108"/>
      <c r="CM879" s="108"/>
      <c r="CN879" s="108"/>
      <c r="CO879" s="108"/>
      <c r="CP879" s="108"/>
      <c r="CQ879" s="108"/>
      <c r="CR879" s="108"/>
      <c r="CS879" s="108"/>
      <c r="CT879" s="108"/>
      <c r="CU879" s="108"/>
      <c r="CV879" s="108"/>
      <c r="CW879" s="108"/>
      <c r="CX879" s="108"/>
      <c r="CY879" s="108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</row>
    <row r="880" spans="1:253" s="36" customFormat="1" x14ac:dyDescent="0.25">
      <c r="A880" s="33"/>
      <c r="B880" s="422" t="s">
        <v>68</v>
      </c>
      <c r="C880" s="713"/>
      <c r="D880" s="713"/>
      <c r="E880" s="713"/>
      <c r="F880" s="713"/>
      <c r="G880" s="714"/>
      <c r="H880" s="386"/>
      <c r="I880" s="388"/>
      <c r="J880" s="388"/>
      <c r="K880" s="388"/>
      <c r="L880" s="386"/>
      <c r="M880" s="388"/>
      <c r="N880" s="388"/>
      <c r="O880" s="388"/>
      <c r="P880" s="386"/>
      <c r="Q880" s="388"/>
      <c r="R880" s="388"/>
      <c r="S880" s="386">
        <v>151445</v>
      </c>
      <c r="T880" s="387"/>
      <c r="U880" s="388"/>
      <c r="V880" s="388"/>
      <c r="W880" s="386"/>
      <c r="X880" s="388"/>
      <c r="Y880" s="388"/>
      <c r="Z880" s="386"/>
      <c r="AA880" s="388"/>
      <c r="AB880" s="388"/>
      <c r="AC880" s="386">
        <v>0</v>
      </c>
      <c r="AD880" s="388"/>
      <c r="AE880" s="388"/>
      <c r="AF880" s="383">
        <v>151445</v>
      </c>
      <c r="AG880" s="385"/>
      <c r="AH880" s="403"/>
      <c r="AI880" s="60"/>
      <c r="AJ880" s="144" t="str">
        <f t="shared" si="117"/>
        <v>Riadok bude vidieť.</v>
      </c>
      <c r="AK880" s="145" t="s">
        <v>207</v>
      </c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51">
        <f t="shared" si="122"/>
        <v>1</v>
      </c>
      <c r="BF880" s="55">
        <f t="shared" si="124"/>
        <v>1</v>
      </c>
      <c r="BG880" s="51"/>
      <c r="BH880" s="51">
        <f t="shared" si="118"/>
        <v>1</v>
      </c>
      <c r="BI880" s="89">
        <f t="shared" si="125"/>
        <v>1</v>
      </c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108"/>
      <c r="BY880" s="108"/>
      <c r="BZ880" s="108"/>
      <c r="CA880" s="113">
        <f>SI!BY880</f>
        <v>382</v>
      </c>
      <c r="CB880" s="113"/>
      <c r="CC880" s="113"/>
      <c r="CD880" s="113"/>
      <c r="CE880" s="113"/>
      <c r="CF880" s="113"/>
      <c r="CG880" s="113"/>
      <c r="CH880" s="140">
        <f>SI!BZ880</f>
        <v>0</v>
      </c>
      <c r="CI880" s="108"/>
      <c r="CJ880" s="108"/>
      <c r="CK880" s="108"/>
      <c r="CL880" s="108"/>
      <c r="CM880" s="108"/>
      <c r="CN880" s="108"/>
      <c r="CO880" s="108"/>
      <c r="CP880" s="108"/>
      <c r="CQ880" s="108"/>
      <c r="CR880" s="108"/>
      <c r="CS880" s="108"/>
      <c r="CT880" s="108"/>
      <c r="CU880" s="108"/>
      <c r="CV880" s="108"/>
      <c r="CW880" s="108"/>
      <c r="CX880" s="108"/>
      <c r="CY880" s="108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</row>
    <row r="881" spans="1:255" s="36" customFormat="1" x14ac:dyDescent="0.25">
      <c r="A881" s="33"/>
      <c r="B881" s="425" t="s">
        <v>69</v>
      </c>
      <c r="C881" s="426"/>
      <c r="D881" s="426"/>
      <c r="E881" s="426"/>
      <c r="F881" s="426"/>
      <c r="G881" s="427"/>
      <c r="H881" s="391"/>
      <c r="I881" s="392"/>
      <c r="J881" s="392"/>
      <c r="K881" s="392"/>
      <c r="L881" s="391"/>
      <c r="M881" s="392"/>
      <c r="N881" s="392"/>
      <c r="O881" s="392"/>
      <c r="P881" s="391"/>
      <c r="Q881" s="392"/>
      <c r="R881" s="392"/>
      <c r="S881" s="391"/>
      <c r="T881" s="887"/>
      <c r="U881" s="392"/>
      <c r="V881" s="392"/>
      <c r="W881" s="391"/>
      <c r="X881" s="392"/>
      <c r="Y881" s="392"/>
      <c r="Z881" s="391"/>
      <c r="AA881" s="392"/>
      <c r="AB881" s="392"/>
      <c r="AC881" s="391"/>
      <c r="AD881" s="392"/>
      <c r="AE881" s="392"/>
      <c r="AF881" s="383"/>
      <c r="AG881" s="385"/>
      <c r="AH881" s="403"/>
      <c r="AI881" s="60"/>
      <c r="AJ881" s="144" t="str">
        <f t="shared" si="117"/>
        <v>Riadok bude vidieť.</v>
      </c>
      <c r="AK881" s="145" t="s">
        <v>207</v>
      </c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51">
        <f t="shared" si="122"/>
        <v>1</v>
      </c>
      <c r="BF881" s="55">
        <f t="shared" si="124"/>
        <v>1</v>
      </c>
      <c r="BG881" s="51"/>
      <c r="BH881" s="51">
        <f t="shared" si="118"/>
        <v>1</v>
      </c>
      <c r="BI881" s="89">
        <f t="shared" si="125"/>
        <v>1</v>
      </c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108"/>
      <c r="BY881" s="108"/>
      <c r="BZ881" s="108"/>
      <c r="CA881" s="113">
        <f>SI!BY881</f>
        <v>139</v>
      </c>
      <c r="CB881" s="113"/>
      <c r="CC881" s="113"/>
      <c r="CD881" s="113"/>
      <c r="CE881" s="113"/>
      <c r="CF881" s="113"/>
      <c r="CG881" s="113"/>
      <c r="CH881" s="140">
        <f>SI!BZ881</f>
        <v>0</v>
      </c>
      <c r="CI881" s="108"/>
      <c r="CJ881" s="108"/>
      <c r="CK881" s="108"/>
      <c r="CL881" s="108"/>
      <c r="CM881" s="108"/>
      <c r="CN881" s="108"/>
      <c r="CO881" s="108"/>
      <c r="CP881" s="108"/>
      <c r="CQ881" s="108"/>
      <c r="CR881" s="108"/>
      <c r="CS881" s="108"/>
      <c r="CT881" s="108"/>
      <c r="CU881" s="108"/>
      <c r="CV881" s="108"/>
      <c r="CW881" s="108"/>
      <c r="CX881" s="108"/>
      <c r="CY881" s="108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</row>
    <row r="882" spans="1:255" s="36" customFormat="1" x14ac:dyDescent="0.25">
      <c r="A882" s="33"/>
      <c r="B882" s="410" t="s">
        <v>70</v>
      </c>
      <c r="C882" s="411"/>
      <c r="D882" s="411"/>
      <c r="E882" s="411"/>
      <c r="F882" s="411"/>
      <c r="G882" s="412"/>
      <c r="H882" s="375"/>
      <c r="I882" s="376"/>
      <c r="J882" s="376"/>
      <c r="K882" s="376"/>
      <c r="L882" s="375"/>
      <c r="M882" s="376"/>
      <c r="N882" s="376"/>
      <c r="O882" s="376"/>
      <c r="P882" s="375"/>
      <c r="Q882" s="376"/>
      <c r="R882" s="376"/>
      <c r="S882" s="375"/>
      <c r="T882" s="715"/>
      <c r="U882" s="376"/>
      <c r="V882" s="376"/>
      <c r="W882" s="375"/>
      <c r="X882" s="376"/>
      <c r="Y882" s="376"/>
      <c r="Z882" s="375"/>
      <c r="AA882" s="376"/>
      <c r="AB882" s="376"/>
      <c r="AC882" s="375"/>
      <c r="AD882" s="376"/>
      <c r="AE882" s="376"/>
      <c r="AF882" s="435">
        <v>0</v>
      </c>
      <c r="AG882" s="436"/>
      <c r="AH882" s="437"/>
      <c r="AI882" s="60"/>
      <c r="AJ882" s="144" t="str">
        <f t="shared" si="117"/>
        <v>Riadok bude vidieť.</v>
      </c>
      <c r="AK882" s="145" t="s">
        <v>207</v>
      </c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51">
        <f t="shared" si="122"/>
        <v>1</v>
      </c>
      <c r="BF882" s="55">
        <f t="shared" si="124"/>
        <v>1</v>
      </c>
      <c r="BG882" s="51"/>
      <c r="BH882" s="51">
        <f t="shared" si="118"/>
        <v>1</v>
      </c>
      <c r="BI882" s="89">
        <f t="shared" si="125"/>
        <v>1</v>
      </c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108"/>
      <c r="BY882" s="108"/>
      <c r="BZ882" s="108"/>
      <c r="CA882" s="113">
        <f>SI!BY882</f>
        <v>1104</v>
      </c>
      <c r="CB882" s="113"/>
      <c r="CC882" s="113"/>
      <c r="CD882" s="113"/>
      <c r="CE882" s="113"/>
      <c r="CF882" s="113"/>
      <c r="CG882" s="113"/>
      <c r="CH882" s="140">
        <f>SI!BZ882</f>
        <v>0</v>
      </c>
      <c r="CI882" s="108"/>
      <c r="CJ882" s="108"/>
      <c r="CK882" s="108"/>
      <c r="CL882" s="108"/>
      <c r="CM882" s="108"/>
      <c r="CN882" s="108"/>
      <c r="CO882" s="108"/>
      <c r="CP882" s="108"/>
      <c r="CQ882" s="108"/>
      <c r="CR882" s="108"/>
      <c r="CS882" s="108"/>
      <c r="CT882" s="108"/>
      <c r="CU882" s="108"/>
      <c r="CV882" s="108"/>
      <c r="CW882" s="108"/>
      <c r="CX882" s="108"/>
      <c r="CY882" s="108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</row>
    <row r="883" spans="1:255" s="36" customFormat="1" x14ac:dyDescent="0.25">
      <c r="A883" s="33"/>
      <c r="B883" s="380" t="s">
        <v>291</v>
      </c>
      <c r="C883" s="381"/>
      <c r="D883" s="381"/>
      <c r="E883" s="381"/>
      <c r="F883" s="381"/>
      <c r="G883" s="382"/>
      <c r="H883" s="383">
        <v>0</v>
      </c>
      <c r="I883" s="385"/>
      <c r="J883" s="385"/>
      <c r="K883" s="385"/>
      <c r="L883" s="383">
        <f>+SUM(L879:O882)</f>
        <v>0</v>
      </c>
      <c r="M883" s="385"/>
      <c r="N883" s="385"/>
      <c r="O883" s="385"/>
      <c r="P883" s="383">
        <f>+SUM(P879:R882)</f>
        <v>0</v>
      </c>
      <c r="Q883" s="385"/>
      <c r="R883" s="385"/>
      <c r="S883" s="383">
        <v>2201198</v>
      </c>
      <c r="T883" s="384"/>
      <c r="U883" s="385"/>
      <c r="V883" s="385"/>
      <c r="W883" s="383">
        <f>+SUM(W879:Y882)</f>
        <v>0</v>
      </c>
      <c r="X883" s="385"/>
      <c r="Y883" s="385"/>
      <c r="Z883" s="383">
        <f>+SUM(Z879:AB882)</f>
        <v>0</v>
      </c>
      <c r="AA883" s="385"/>
      <c r="AB883" s="385"/>
      <c r="AC883" s="383">
        <v>0</v>
      </c>
      <c r="AD883" s="385"/>
      <c r="AE883" s="385"/>
      <c r="AF883" s="383">
        <v>2201198</v>
      </c>
      <c r="AG883" s="385"/>
      <c r="AH883" s="403"/>
      <c r="AI883" s="60"/>
      <c r="AJ883" s="144" t="str">
        <f t="shared" ref="AJ883:AJ934" si="126">+IF(BI883=0,"Riadok bude skrytý.","Riadok bude vidieť.")</f>
        <v>Riadok bude vidieť.</v>
      </c>
      <c r="AK883" s="145" t="s">
        <v>207</v>
      </c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51">
        <f t="shared" si="122"/>
        <v>1</v>
      </c>
      <c r="BF883" s="55">
        <f t="shared" si="124"/>
        <v>1</v>
      </c>
      <c r="BG883" s="51"/>
      <c r="BH883" s="51">
        <f t="shared" ref="BH883:BH934" si="127">IF(AK883="",1,IF(AK883="Chcem skryť riadok.",0,1))</f>
        <v>1</v>
      </c>
      <c r="BI883" s="89">
        <f t="shared" si="125"/>
        <v>1</v>
      </c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108"/>
      <c r="BY883" s="108"/>
      <c r="BZ883" s="108"/>
      <c r="CA883" s="113">
        <f>SI!BY883</f>
        <v>201</v>
      </c>
      <c r="CB883" s="113"/>
      <c r="CC883" s="113"/>
      <c r="CD883" s="113"/>
      <c r="CE883" s="113"/>
      <c r="CF883" s="113"/>
      <c r="CG883" s="113"/>
      <c r="CH883" s="140">
        <f>SI!BZ883</f>
        <v>0</v>
      </c>
      <c r="CI883" s="108"/>
      <c r="CJ883" s="108"/>
      <c r="CK883" s="108"/>
      <c r="CL883" s="108"/>
      <c r="CM883" s="108"/>
      <c r="CN883" s="108"/>
      <c r="CO883" s="108"/>
      <c r="CP883" s="108"/>
      <c r="CQ883" s="108"/>
      <c r="CR883" s="108"/>
      <c r="CS883" s="108"/>
      <c r="CT883" s="108"/>
      <c r="CU883" s="108"/>
      <c r="CV883" s="108"/>
      <c r="CW883" s="108"/>
      <c r="CX883" s="108"/>
      <c r="CY883" s="108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</row>
    <row r="884" spans="1:255" s="36" customFormat="1" x14ac:dyDescent="0.25">
      <c r="A884" s="33"/>
      <c r="B884" s="377" t="s">
        <v>72</v>
      </c>
      <c r="C884" s="378"/>
      <c r="D884" s="378"/>
      <c r="E884" s="378"/>
      <c r="F884" s="378"/>
      <c r="G884" s="378"/>
      <c r="H884" s="378"/>
      <c r="I884" s="378"/>
      <c r="J884" s="378"/>
      <c r="K884" s="378"/>
      <c r="L884" s="378"/>
      <c r="M884" s="378"/>
      <c r="N884" s="378"/>
      <c r="O884" s="378"/>
      <c r="P884" s="378"/>
      <c r="Q884" s="378"/>
      <c r="R884" s="378"/>
      <c r="S884" s="378"/>
      <c r="T884" s="378"/>
      <c r="U884" s="378"/>
      <c r="V884" s="378"/>
      <c r="W884" s="378"/>
      <c r="X884" s="378"/>
      <c r="Y884" s="378"/>
      <c r="Z884" s="378"/>
      <c r="AA884" s="378"/>
      <c r="AB884" s="378"/>
      <c r="AC884" s="378"/>
      <c r="AD884" s="378"/>
      <c r="AE884" s="378"/>
      <c r="AF884" s="378"/>
      <c r="AG884" s="378"/>
      <c r="AH884" s="379"/>
      <c r="AI884" s="60"/>
      <c r="AJ884" s="144" t="str">
        <f t="shared" si="126"/>
        <v>Riadok bude vidieť.</v>
      </c>
      <c r="AK884" s="145" t="s">
        <v>207</v>
      </c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51">
        <f t="shared" si="122"/>
        <v>1</v>
      </c>
      <c r="BF884" s="55">
        <f t="shared" si="124"/>
        <v>1</v>
      </c>
      <c r="BG884" s="51"/>
      <c r="BH884" s="51">
        <f t="shared" si="127"/>
        <v>1</v>
      </c>
      <c r="BI884" s="89">
        <f t="shared" si="125"/>
        <v>1</v>
      </c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108"/>
      <c r="BY884" s="108"/>
      <c r="BZ884" s="108"/>
      <c r="CA884" s="113">
        <f>SI!BY884</f>
        <v>1029</v>
      </c>
      <c r="CB884" s="113"/>
      <c r="CC884" s="113"/>
      <c r="CD884" s="113"/>
      <c r="CE884" s="113"/>
      <c r="CF884" s="113"/>
      <c r="CG884" s="113"/>
      <c r="CH884" s="140">
        <f>SI!BZ884</f>
        <v>0</v>
      </c>
      <c r="CI884" s="108"/>
      <c r="CJ884" s="108"/>
      <c r="CK884" s="108"/>
      <c r="CL884" s="108"/>
      <c r="CM884" s="108"/>
      <c r="CN884" s="108"/>
      <c r="CO884" s="108"/>
      <c r="CP884" s="108"/>
      <c r="CQ884" s="108"/>
      <c r="CR884" s="108"/>
      <c r="CS884" s="108"/>
      <c r="CT884" s="108"/>
      <c r="CU884" s="108"/>
      <c r="CV884" s="108"/>
      <c r="CW884" s="108"/>
      <c r="CX884" s="108"/>
      <c r="CY884" s="108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</row>
    <row r="885" spans="1:255" s="36" customFormat="1" x14ac:dyDescent="0.25">
      <c r="A885" s="33"/>
      <c r="B885" s="380" t="s">
        <v>290</v>
      </c>
      <c r="C885" s="381"/>
      <c r="D885" s="381"/>
      <c r="E885" s="381"/>
      <c r="F885" s="381"/>
      <c r="G885" s="382"/>
      <c r="H885" s="389"/>
      <c r="I885" s="390"/>
      <c r="J885" s="390"/>
      <c r="K885" s="390"/>
      <c r="L885" s="389"/>
      <c r="M885" s="390"/>
      <c r="N885" s="390"/>
      <c r="O885" s="390"/>
      <c r="P885" s="389"/>
      <c r="Q885" s="390"/>
      <c r="R885" s="390"/>
      <c r="S885" s="389"/>
      <c r="T885" s="393"/>
      <c r="U885" s="390"/>
      <c r="V885" s="390"/>
      <c r="W885" s="389"/>
      <c r="X885" s="390"/>
      <c r="Y885" s="390"/>
      <c r="Z885" s="389"/>
      <c r="AA885" s="390"/>
      <c r="AB885" s="390"/>
      <c r="AC885" s="389"/>
      <c r="AD885" s="390"/>
      <c r="AE885" s="390"/>
      <c r="AF885" s="716">
        <f>+SUM(H885:AE885)</f>
        <v>0</v>
      </c>
      <c r="AG885" s="717"/>
      <c r="AH885" s="718"/>
      <c r="AI885" s="60"/>
      <c r="AJ885" s="144" t="str">
        <f t="shared" si="126"/>
        <v>Riadok bude vidieť.</v>
      </c>
      <c r="AK885" s="145" t="s">
        <v>207</v>
      </c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51">
        <f t="shared" si="122"/>
        <v>1</v>
      </c>
      <c r="BF885" s="55">
        <f t="shared" si="124"/>
        <v>1</v>
      </c>
      <c r="BG885" s="51"/>
      <c r="BH885" s="51">
        <f t="shared" si="127"/>
        <v>1</v>
      </c>
      <c r="BI885" s="89">
        <f t="shared" si="125"/>
        <v>1</v>
      </c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108"/>
      <c r="BY885" s="108"/>
      <c r="BZ885" s="108"/>
      <c r="CA885" s="113">
        <f>SI!BY885</f>
        <v>136</v>
      </c>
      <c r="CB885" s="113"/>
      <c r="CC885" s="113"/>
      <c r="CD885" s="113"/>
      <c r="CE885" s="113"/>
      <c r="CF885" s="113"/>
      <c r="CG885" s="113"/>
      <c r="CH885" s="140">
        <f>SI!BZ885</f>
        <v>0</v>
      </c>
      <c r="CI885" s="108"/>
      <c r="CJ885" s="108"/>
      <c r="CK885" s="108"/>
      <c r="CL885" s="108"/>
      <c r="CM885" s="108"/>
      <c r="CN885" s="108"/>
      <c r="CO885" s="108"/>
      <c r="CP885" s="108"/>
      <c r="CQ885" s="108"/>
      <c r="CR885" s="108"/>
      <c r="CS885" s="108"/>
      <c r="CT885" s="108"/>
      <c r="CU885" s="108"/>
      <c r="CV885" s="108"/>
      <c r="CW885" s="108"/>
      <c r="CX885" s="108"/>
      <c r="CY885" s="108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</row>
    <row r="886" spans="1:255" s="36" customFormat="1" x14ac:dyDescent="0.25">
      <c r="A886" s="33"/>
      <c r="B886" s="422" t="s">
        <v>68</v>
      </c>
      <c r="C886" s="423"/>
      <c r="D886" s="423"/>
      <c r="E886" s="423"/>
      <c r="F886" s="423"/>
      <c r="G886" s="424"/>
      <c r="H886" s="386"/>
      <c r="I886" s="388"/>
      <c r="J886" s="388"/>
      <c r="K886" s="388"/>
      <c r="L886" s="386"/>
      <c r="M886" s="388"/>
      <c r="N886" s="388"/>
      <c r="O886" s="388"/>
      <c r="P886" s="386"/>
      <c r="Q886" s="388"/>
      <c r="R886" s="388"/>
      <c r="S886" s="386"/>
      <c r="T886" s="387"/>
      <c r="U886" s="388"/>
      <c r="V886" s="388"/>
      <c r="W886" s="386"/>
      <c r="X886" s="388"/>
      <c r="Y886" s="388"/>
      <c r="Z886" s="386"/>
      <c r="AA886" s="388"/>
      <c r="AB886" s="388"/>
      <c r="AC886" s="386"/>
      <c r="AD886" s="388"/>
      <c r="AE886" s="388"/>
      <c r="AF886" s="914">
        <f>+SUM(H886:AE886)</f>
        <v>0</v>
      </c>
      <c r="AG886" s="915"/>
      <c r="AH886" s="916"/>
      <c r="AI886" s="60"/>
      <c r="AJ886" s="144" t="str">
        <f t="shared" si="126"/>
        <v>Riadok bude vidieť.</v>
      </c>
      <c r="AK886" s="145" t="s">
        <v>207</v>
      </c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51">
        <f t="shared" si="122"/>
        <v>1</v>
      </c>
      <c r="BF886" s="55">
        <f t="shared" si="124"/>
        <v>1</v>
      </c>
      <c r="BG886" s="51"/>
      <c r="BH886" s="51">
        <f t="shared" si="127"/>
        <v>1</v>
      </c>
      <c r="BI886" s="89">
        <f t="shared" si="125"/>
        <v>1</v>
      </c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108"/>
      <c r="BY886" s="108"/>
      <c r="BZ886" s="108"/>
      <c r="CA886" s="113">
        <f>SI!BY886</f>
        <v>682</v>
      </c>
      <c r="CB886" s="113"/>
      <c r="CC886" s="113"/>
      <c r="CD886" s="113"/>
      <c r="CE886" s="113"/>
      <c r="CF886" s="113"/>
      <c r="CG886" s="113"/>
      <c r="CH886" s="140">
        <f>SI!BZ886</f>
        <v>0</v>
      </c>
      <c r="CI886" s="108"/>
      <c r="CJ886" s="108"/>
      <c r="CK886" s="108"/>
      <c r="CL886" s="108"/>
      <c r="CM886" s="108"/>
      <c r="CN886" s="108"/>
      <c r="CO886" s="108"/>
      <c r="CP886" s="108"/>
      <c r="CQ886" s="108"/>
      <c r="CR886" s="108"/>
      <c r="CS886" s="108"/>
      <c r="CT886" s="108"/>
      <c r="CU886" s="108"/>
      <c r="CV886" s="108"/>
      <c r="CW886" s="108"/>
      <c r="CX886" s="108"/>
      <c r="CY886" s="108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</row>
    <row r="887" spans="1:255" s="36" customFormat="1" x14ac:dyDescent="0.25">
      <c r="A887" s="33"/>
      <c r="B887" s="410" t="s">
        <v>69</v>
      </c>
      <c r="C887" s="411"/>
      <c r="D887" s="411"/>
      <c r="E887" s="411"/>
      <c r="F887" s="411"/>
      <c r="G887" s="412"/>
      <c r="H887" s="375"/>
      <c r="I887" s="376"/>
      <c r="J887" s="376"/>
      <c r="K887" s="376"/>
      <c r="L887" s="375"/>
      <c r="M887" s="376"/>
      <c r="N887" s="376"/>
      <c r="O887" s="376"/>
      <c r="P887" s="375"/>
      <c r="Q887" s="376"/>
      <c r="R887" s="376"/>
      <c r="S887" s="375"/>
      <c r="T887" s="715"/>
      <c r="U887" s="376"/>
      <c r="V887" s="376"/>
      <c r="W887" s="375"/>
      <c r="X887" s="376"/>
      <c r="Y887" s="376"/>
      <c r="Z887" s="375"/>
      <c r="AA887" s="376"/>
      <c r="AB887" s="376"/>
      <c r="AC887" s="375"/>
      <c r="AD887" s="376"/>
      <c r="AE887" s="376"/>
      <c r="AF887" s="906">
        <f>+SUM(H887:AE887)</f>
        <v>0</v>
      </c>
      <c r="AG887" s="907"/>
      <c r="AH887" s="908"/>
      <c r="AI887" s="60"/>
      <c r="AJ887" s="144" t="str">
        <f t="shared" si="126"/>
        <v>Riadok bude vidieť.</v>
      </c>
      <c r="AK887" s="145" t="s">
        <v>207</v>
      </c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51">
        <f t="shared" si="122"/>
        <v>1</v>
      </c>
      <c r="BF887" s="55">
        <f t="shared" si="124"/>
        <v>1</v>
      </c>
      <c r="BG887" s="51"/>
      <c r="BH887" s="51">
        <f t="shared" si="127"/>
        <v>1</v>
      </c>
      <c r="BI887" s="89">
        <f t="shared" si="125"/>
        <v>1</v>
      </c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108"/>
      <c r="BY887" s="108"/>
      <c r="BZ887" s="108"/>
      <c r="CA887" s="113">
        <f>SI!BY887</f>
        <v>165</v>
      </c>
      <c r="CB887" s="113"/>
      <c r="CC887" s="113"/>
      <c r="CD887" s="113"/>
      <c r="CE887" s="113"/>
      <c r="CF887" s="113"/>
      <c r="CG887" s="113"/>
      <c r="CH887" s="140">
        <f>SI!BZ887</f>
        <v>0</v>
      </c>
      <c r="CI887" s="108"/>
      <c r="CJ887" s="108"/>
      <c r="CK887" s="108"/>
      <c r="CL887" s="108"/>
      <c r="CM887" s="108"/>
      <c r="CN887" s="108"/>
      <c r="CO887" s="108"/>
      <c r="CP887" s="108"/>
      <c r="CQ887" s="108"/>
      <c r="CR887" s="108"/>
      <c r="CS887" s="108"/>
      <c r="CT887" s="108"/>
      <c r="CU887" s="108"/>
      <c r="CV887" s="108"/>
      <c r="CW887" s="108"/>
      <c r="CX887" s="108"/>
      <c r="CY887" s="108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</row>
    <row r="888" spans="1:255" s="36" customFormat="1" x14ac:dyDescent="0.25">
      <c r="A888" s="33"/>
      <c r="B888" s="380" t="s">
        <v>291</v>
      </c>
      <c r="C888" s="381"/>
      <c r="D888" s="381"/>
      <c r="E888" s="381"/>
      <c r="F888" s="381"/>
      <c r="G888" s="382"/>
      <c r="H888" s="383">
        <f>+SUM(H885:K887)</f>
        <v>0</v>
      </c>
      <c r="I888" s="385"/>
      <c r="J888" s="385"/>
      <c r="K888" s="385"/>
      <c r="L888" s="383">
        <f>+SUM(L885:O887)</f>
        <v>0</v>
      </c>
      <c r="M888" s="385"/>
      <c r="N888" s="385"/>
      <c r="O888" s="385"/>
      <c r="P888" s="383">
        <f>+SUM(P885:R887)</f>
        <v>0</v>
      </c>
      <c r="Q888" s="385"/>
      <c r="R888" s="385"/>
      <c r="S888" s="383">
        <f>+SUM(S885:V887)</f>
        <v>0</v>
      </c>
      <c r="T888" s="384"/>
      <c r="U888" s="385"/>
      <c r="V888" s="385"/>
      <c r="W888" s="383">
        <f>+SUM(W885:Y887)</f>
        <v>0</v>
      </c>
      <c r="X888" s="385"/>
      <c r="Y888" s="385"/>
      <c r="Z888" s="383">
        <f>+SUM(Z885:AB887)</f>
        <v>0</v>
      </c>
      <c r="AA888" s="385"/>
      <c r="AB888" s="385"/>
      <c r="AC888" s="383">
        <f>+SUM(AC885:AE887)</f>
        <v>0</v>
      </c>
      <c r="AD888" s="385"/>
      <c r="AE888" s="385"/>
      <c r="AF888" s="716">
        <f>+SUM(AF885:AH887)</f>
        <v>0</v>
      </c>
      <c r="AG888" s="717"/>
      <c r="AH888" s="718"/>
      <c r="AI888" s="60"/>
      <c r="AJ888" s="144" t="str">
        <f t="shared" si="126"/>
        <v>Riadok bude vidieť.</v>
      </c>
      <c r="AK888" s="145" t="s">
        <v>207</v>
      </c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51">
        <f t="shared" si="122"/>
        <v>1</v>
      </c>
      <c r="BF888" s="55">
        <f t="shared" si="124"/>
        <v>1</v>
      </c>
      <c r="BG888" s="51"/>
      <c r="BH888" s="51">
        <f t="shared" si="127"/>
        <v>1</v>
      </c>
      <c r="BI888" s="89">
        <f t="shared" si="125"/>
        <v>1</v>
      </c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108"/>
      <c r="BY888" s="108"/>
      <c r="BZ888" s="108"/>
      <c r="CA888" s="113">
        <f>SI!BY888</f>
        <v>123</v>
      </c>
      <c r="CB888" s="113"/>
      <c r="CC888" s="113"/>
      <c r="CD888" s="113"/>
      <c r="CE888" s="113"/>
      <c r="CF888" s="113"/>
      <c r="CG888" s="113"/>
      <c r="CH888" s="140">
        <f>SI!BZ888</f>
        <v>0</v>
      </c>
      <c r="CI888" s="108"/>
      <c r="CJ888" s="108"/>
      <c r="CK888" s="108"/>
      <c r="CL888" s="108"/>
      <c r="CM888" s="108"/>
      <c r="CN888" s="108"/>
      <c r="CO888" s="108"/>
      <c r="CP888" s="108"/>
      <c r="CQ888" s="108"/>
      <c r="CR888" s="108"/>
      <c r="CS888" s="108"/>
      <c r="CT888" s="108"/>
      <c r="CU888" s="108"/>
      <c r="CV888" s="108"/>
      <c r="CW888" s="108"/>
      <c r="CX888" s="108"/>
      <c r="CY888" s="108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</row>
    <row r="889" spans="1:255" s="36" customFormat="1" x14ac:dyDescent="0.25">
      <c r="A889" s="33"/>
      <c r="B889" s="377" t="s">
        <v>76</v>
      </c>
      <c r="C889" s="378"/>
      <c r="D889" s="378"/>
      <c r="E889" s="378"/>
      <c r="F889" s="378"/>
      <c r="G889" s="378"/>
      <c r="H889" s="378"/>
      <c r="I889" s="378"/>
      <c r="J889" s="378"/>
      <c r="K889" s="378"/>
      <c r="L889" s="378"/>
      <c r="M889" s="378"/>
      <c r="N889" s="378"/>
      <c r="O889" s="378"/>
      <c r="P889" s="378"/>
      <c r="Q889" s="378"/>
      <c r="R889" s="378"/>
      <c r="S889" s="378"/>
      <c r="T889" s="378"/>
      <c r="U889" s="378"/>
      <c r="V889" s="378"/>
      <c r="W889" s="378"/>
      <c r="X889" s="378"/>
      <c r="Y889" s="378"/>
      <c r="Z889" s="378"/>
      <c r="AA889" s="378"/>
      <c r="AB889" s="378"/>
      <c r="AC889" s="378"/>
      <c r="AD889" s="378"/>
      <c r="AE889" s="378"/>
      <c r="AF889" s="378"/>
      <c r="AG889" s="378"/>
      <c r="AH889" s="379"/>
      <c r="AI889" s="60"/>
      <c r="AJ889" s="144" t="str">
        <f t="shared" si="126"/>
        <v>Riadok bude vidieť.</v>
      </c>
      <c r="AK889" s="145" t="s">
        <v>207</v>
      </c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51">
        <f t="shared" si="122"/>
        <v>1</v>
      </c>
      <c r="BF889" s="55">
        <f t="shared" si="124"/>
        <v>1</v>
      </c>
      <c r="BG889" s="51"/>
      <c r="BH889" s="51">
        <f t="shared" si="127"/>
        <v>1</v>
      </c>
      <c r="BI889" s="89">
        <f t="shared" si="125"/>
        <v>1</v>
      </c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108"/>
      <c r="BY889" s="108"/>
      <c r="BZ889" s="108"/>
      <c r="CA889" s="113">
        <f>SI!BY889</f>
        <v>177</v>
      </c>
      <c r="CB889" s="113"/>
      <c r="CC889" s="113"/>
      <c r="CD889" s="113"/>
      <c r="CE889" s="113"/>
      <c r="CF889" s="113"/>
      <c r="CG889" s="113"/>
      <c r="CH889" s="140">
        <f>SI!BZ889</f>
        <v>0</v>
      </c>
      <c r="CI889" s="108"/>
      <c r="CJ889" s="108"/>
      <c r="CK889" s="108"/>
      <c r="CL889" s="108"/>
      <c r="CM889" s="108"/>
      <c r="CN889" s="108"/>
      <c r="CO889" s="108"/>
      <c r="CP889" s="108"/>
      <c r="CQ889" s="108"/>
      <c r="CR889" s="108"/>
      <c r="CS889" s="108"/>
      <c r="CT889" s="108"/>
      <c r="CU889" s="108"/>
      <c r="CV889" s="108"/>
      <c r="CW889" s="108"/>
      <c r="CX889" s="108"/>
      <c r="CY889" s="108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</row>
    <row r="890" spans="1:255" s="36" customFormat="1" x14ac:dyDescent="0.25">
      <c r="A890" s="33"/>
      <c r="B890" s="380" t="s">
        <v>290</v>
      </c>
      <c r="C890" s="381"/>
      <c r="D890" s="381"/>
      <c r="E890" s="381"/>
      <c r="F890" s="381"/>
      <c r="G890" s="382"/>
      <c r="H890" s="383">
        <f>+H879-H885</f>
        <v>0</v>
      </c>
      <c r="I890" s="385"/>
      <c r="J890" s="385"/>
      <c r="K890" s="385"/>
      <c r="L890" s="383">
        <f>+L879-L885</f>
        <v>0</v>
      </c>
      <c r="M890" s="385"/>
      <c r="N890" s="385"/>
      <c r="O890" s="385"/>
      <c r="P890" s="383">
        <f>+P879-P885</f>
        <v>0</v>
      </c>
      <c r="Q890" s="385"/>
      <c r="R890" s="385"/>
      <c r="S890" s="383">
        <v>2049753</v>
      </c>
      <c r="T890" s="384"/>
      <c r="U890" s="385"/>
      <c r="V890" s="385"/>
      <c r="W890" s="383">
        <f>+W879-W885</f>
        <v>0</v>
      </c>
      <c r="X890" s="385"/>
      <c r="Y890" s="385"/>
      <c r="Z890" s="383">
        <f>+Z879-Z885</f>
        <v>0</v>
      </c>
      <c r="AA890" s="385"/>
      <c r="AB890" s="385"/>
      <c r="AC890" s="383">
        <f>+AC879-AC885</f>
        <v>0</v>
      </c>
      <c r="AD890" s="385"/>
      <c r="AE890" s="385"/>
      <c r="AF890" s="383">
        <f>+AF879-AF885</f>
        <v>2049753</v>
      </c>
      <c r="AG890" s="385"/>
      <c r="AH890" s="403"/>
      <c r="AI890" s="60"/>
      <c r="AJ890" s="144" t="str">
        <f t="shared" si="126"/>
        <v>Riadok bude vidieť.</v>
      </c>
      <c r="AK890" s="145" t="s">
        <v>207</v>
      </c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51">
        <f t="shared" si="122"/>
        <v>1</v>
      </c>
      <c r="BF890" s="55">
        <f t="shared" si="124"/>
        <v>1</v>
      </c>
      <c r="BG890" s="51"/>
      <c r="BH890" s="51">
        <f t="shared" si="127"/>
        <v>1</v>
      </c>
      <c r="BI890" s="89">
        <f t="shared" si="125"/>
        <v>1</v>
      </c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108"/>
      <c r="BY890" s="108"/>
      <c r="BZ890" s="108"/>
      <c r="CA890" s="113">
        <f>SI!BY890</f>
        <v>695</v>
      </c>
      <c r="CB890" s="113"/>
      <c r="CC890" s="113"/>
      <c r="CD890" s="113"/>
      <c r="CE890" s="113"/>
      <c r="CF890" s="113"/>
      <c r="CG890" s="113"/>
      <c r="CH890" s="140">
        <f>SI!BZ890</f>
        <v>0</v>
      </c>
      <c r="CI890" s="108"/>
      <c r="CJ890" s="108"/>
      <c r="CK890" s="108"/>
      <c r="CL890" s="108"/>
      <c r="CM890" s="108"/>
      <c r="CN890" s="108"/>
      <c r="CO890" s="108"/>
      <c r="CP890" s="108"/>
      <c r="CQ890" s="108"/>
      <c r="CR890" s="108"/>
      <c r="CS890" s="108"/>
      <c r="CT890" s="108"/>
      <c r="CU890" s="108"/>
      <c r="CV890" s="108"/>
      <c r="CW890" s="108"/>
      <c r="CX890" s="108"/>
      <c r="CY890" s="108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</row>
    <row r="891" spans="1:255" s="36" customFormat="1" x14ac:dyDescent="0.25">
      <c r="A891" s="33"/>
      <c r="B891" s="380" t="s">
        <v>291</v>
      </c>
      <c r="C891" s="381"/>
      <c r="D891" s="381"/>
      <c r="E891" s="381"/>
      <c r="F891" s="381"/>
      <c r="G891" s="382"/>
      <c r="H891" s="383">
        <f>+H883-H888</f>
        <v>0</v>
      </c>
      <c r="I891" s="385"/>
      <c r="J891" s="385"/>
      <c r="K891" s="385"/>
      <c r="L891" s="383">
        <f>+L883-L888</f>
        <v>0</v>
      </c>
      <c r="M891" s="385"/>
      <c r="N891" s="385"/>
      <c r="O891" s="385"/>
      <c r="P891" s="383">
        <f>+P883-P888</f>
        <v>0</v>
      </c>
      <c r="Q891" s="385"/>
      <c r="R891" s="385"/>
      <c r="S891" s="383">
        <v>2201198</v>
      </c>
      <c r="T891" s="384"/>
      <c r="U891" s="385"/>
      <c r="V891" s="385"/>
      <c r="W891" s="383">
        <f>+W883-W888</f>
        <v>0</v>
      </c>
      <c r="X891" s="385"/>
      <c r="Y891" s="385"/>
      <c r="Z891" s="383">
        <f>+Z883-Z888</f>
        <v>0</v>
      </c>
      <c r="AA891" s="385"/>
      <c r="AB891" s="385"/>
      <c r="AC891" s="383"/>
      <c r="AD891" s="385"/>
      <c r="AE891" s="385"/>
      <c r="AF891" s="383">
        <f>+AF883-AF888</f>
        <v>2201198</v>
      </c>
      <c r="AG891" s="385"/>
      <c r="AH891" s="403"/>
      <c r="AI891" s="60"/>
      <c r="AJ891" s="144" t="str">
        <f t="shared" si="126"/>
        <v>Riadok bude vidieť.</v>
      </c>
      <c r="AK891" s="145" t="s">
        <v>207</v>
      </c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51">
        <f t="shared" si="122"/>
        <v>1</v>
      </c>
      <c r="BF891" s="55">
        <f t="shared" si="124"/>
        <v>1</v>
      </c>
      <c r="BG891" s="51"/>
      <c r="BH891" s="51">
        <f t="shared" si="127"/>
        <v>1</v>
      </c>
      <c r="BI891" s="89">
        <f t="shared" si="125"/>
        <v>1</v>
      </c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108"/>
      <c r="BY891" s="108"/>
      <c r="BZ891" s="108"/>
      <c r="CA891" s="113">
        <f>SI!BY891</f>
        <v>187</v>
      </c>
      <c r="CB891" s="113"/>
      <c r="CC891" s="113"/>
      <c r="CD891" s="113"/>
      <c r="CE891" s="113"/>
      <c r="CF891" s="113"/>
      <c r="CG891" s="113"/>
      <c r="CH891" s="140">
        <f>SI!BZ891</f>
        <v>0</v>
      </c>
      <c r="CI891" s="108"/>
      <c r="CJ891" s="108"/>
      <c r="CK891" s="108"/>
      <c r="CL891" s="108"/>
      <c r="CM891" s="108"/>
      <c r="CN891" s="108"/>
      <c r="CO891" s="108"/>
      <c r="CP891" s="108"/>
      <c r="CQ891" s="108"/>
      <c r="CR891" s="108"/>
      <c r="CS891" s="108"/>
      <c r="CT891" s="108"/>
      <c r="CU891" s="108"/>
      <c r="CV891" s="108"/>
      <c r="CW891" s="108"/>
      <c r="CX891" s="108"/>
      <c r="CY891" s="108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</row>
    <row r="892" spans="1:255" s="36" customFormat="1" x14ac:dyDescent="0.25">
      <c r="A892" s="3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60"/>
      <c r="AJ892" s="144" t="str">
        <f t="shared" si="126"/>
        <v>Riadok bude vidieť.</v>
      </c>
      <c r="AK892" s="145" t="s">
        <v>207</v>
      </c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51">
        <f t="shared" si="122"/>
        <v>1</v>
      </c>
      <c r="BF892" s="55">
        <f t="shared" si="124"/>
        <v>1</v>
      </c>
      <c r="BG892" s="51"/>
      <c r="BH892" s="51">
        <f t="shared" si="127"/>
        <v>1</v>
      </c>
      <c r="BI892" s="89">
        <f t="shared" si="125"/>
        <v>1</v>
      </c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108"/>
      <c r="BY892" s="108"/>
      <c r="BZ892" s="108"/>
      <c r="CA892" s="113">
        <f>SI!BY892</f>
        <v>809</v>
      </c>
      <c r="CB892" s="113"/>
      <c r="CC892" s="113"/>
      <c r="CD892" s="113"/>
      <c r="CE892" s="113"/>
      <c r="CF892" s="113"/>
      <c r="CG892" s="113"/>
      <c r="CH892" s="140">
        <f>SI!BZ892</f>
        <v>0</v>
      </c>
      <c r="CI892" s="108"/>
      <c r="CJ892" s="108"/>
      <c r="CK892" s="108"/>
      <c r="CL892" s="108"/>
      <c r="CM892" s="108"/>
      <c r="CN892" s="108"/>
      <c r="CO892" s="108"/>
      <c r="CP892" s="108"/>
      <c r="CQ892" s="108"/>
      <c r="CR892" s="108"/>
      <c r="CS892" s="108"/>
      <c r="CT892" s="108"/>
      <c r="CU892" s="108"/>
      <c r="CV892" s="108"/>
      <c r="CW892" s="108"/>
      <c r="CX892" s="108"/>
      <c r="CY892" s="108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</row>
    <row r="893" spans="1:255" s="124" customFormat="1" x14ac:dyDescent="0.25">
      <c r="A893" s="33"/>
      <c r="B893" s="2" t="s">
        <v>274</v>
      </c>
      <c r="C893" s="2"/>
      <c r="D893" s="2"/>
      <c r="E893" s="2"/>
      <c r="F893" s="2"/>
      <c r="G893" s="2"/>
      <c r="H893" s="237" t="s">
        <v>565</v>
      </c>
      <c r="I893" s="237"/>
      <c r="J893" s="2" t="str">
        <f>+IF($D$27&lt;&gt;"",IF(ROUNDDOWN(CODE(MID($D$27,1,1))/10,0)*(IF(SI!EE1186="",1,SI!EE1186-1))+(LEN(SI!J10)+2)=CA893,"vo svojej evidencii finančný majetok, ku ktorému tvorila opravné položky.","NEPOVOLENÉ POUŽITIE!"),"NEPOVOLENÉ POUŽITIE!")</f>
        <v>vo svojej evidencii finančný majetok, ku ktorému tvorila opravné položky.</v>
      </c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62" t="s">
        <v>168</v>
      </c>
      <c r="AJ893" s="144" t="str">
        <f t="shared" si="126"/>
        <v>Riadok bude vidieť.</v>
      </c>
      <c r="AK893" s="145" t="s">
        <v>207</v>
      </c>
      <c r="AL893" s="2"/>
      <c r="AM893" s="2"/>
      <c r="AN893" s="21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51">
        <f t="shared" ref="BE893:BE922" si="128">+IF($O$832="neeviduje",0,1)</f>
        <v>1</v>
      </c>
      <c r="BF893" s="51">
        <f>+IF($H$893="nemá",1,1)</f>
        <v>1</v>
      </c>
      <c r="BG893" s="81"/>
      <c r="BH893" s="51">
        <f t="shared" si="127"/>
        <v>1</v>
      </c>
      <c r="BI893" s="89">
        <f t="shared" si="125"/>
        <v>1</v>
      </c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108"/>
      <c r="BY893" s="108"/>
      <c r="BZ893" s="108"/>
      <c r="CA893" s="113">
        <f>SI!BY893</f>
        <v>31</v>
      </c>
      <c r="CB893" s="113"/>
      <c r="CC893" s="113"/>
      <c r="CD893" s="113"/>
      <c r="CE893" s="113"/>
      <c r="CF893" s="113"/>
      <c r="CG893" s="113"/>
      <c r="CH893" s="140">
        <f>SI!BZ893</f>
        <v>0</v>
      </c>
      <c r="CI893" s="108"/>
      <c r="CJ893" s="108"/>
      <c r="CK893" s="108"/>
      <c r="CL893" s="108"/>
      <c r="CM893" s="108"/>
      <c r="CN893" s="108"/>
      <c r="CO893" s="108"/>
      <c r="CP893" s="108"/>
      <c r="CQ893" s="108"/>
      <c r="CR893" s="108"/>
      <c r="CS893" s="108"/>
      <c r="CT893" s="108"/>
      <c r="CU893" s="108"/>
      <c r="CV893" s="108"/>
      <c r="CW893" s="108"/>
      <c r="CX893" s="108"/>
      <c r="CY893" s="108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36"/>
      <c r="IU893" s="36"/>
    </row>
    <row r="894" spans="1:255" s="124" customFormat="1" hidden="1" x14ac:dyDescent="0.25">
      <c r="A894" s="33"/>
      <c r="B894" s="2" t="str">
        <f>+IF(H893="má","Údaje o opravných položkách k dlhodobému finančnému majetku sú uvedené v tabuľke:","")</f>
        <v/>
      </c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60"/>
      <c r="AJ894" s="144" t="str">
        <f t="shared" si="126"/>
        <v>Riadok bude skrytý.</v>
      </c>
      <c r="AK894" s="145" t="s">
        <v>207</v>
      </c>
      <c r="AL894" s="2"/>
      <c r="AM894" s="2"/>
      <c r="AN894" s="21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51">
        <f t="shared" si="128"/>
        <v>1</v>
      </c>
      <c r="BF894" s="51">
        <f t="shared" ref="BF894:BF906" si="129">+IF($H$893="nemá",0,1)</f>
        <v>0</v>
      </c>
      <c r="BG894" s="81"/>
      <c r="BH894" s="51">
        <f t="shared" si="127"/>
        <v>1</v>
      </c>
      <c r="BI894" s="89">
        <f t="shared" si="125"/>
        <v>0</v>
      </c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108"/>
      <c r="BY894" s="108"/>
      <c r="BZ894" s="108"/>
      <c r="CA894" s="113">
        <f>SI!BY894</f>
        <v>129</v>
      </c>
      <c r="CB894" s="113"/>
      <c r="CC894" s="113"/>
      <c r="CD894" s="113"/>
      <c r="CE894" s="113"/>
      <c r="CF894" s="113"/>
      <c r="CG894" s="113"/>
      <c r="CH894" s="140">
        <f>SI!BZ894</f>
        <v>0</v>
      </c>
      <c r="CI894" s="108"/>
      <c r="CJ894" s="108"/>
      <c r="CK894" s="108"/>
      <c r="CL894" s="108"/>
      <c r="CM894" s="108"/>
      <c r="CN894" s="108"/>
      <c r="CO894" s="108"/>
      <c r="CP894" s="108"/>
      <c r="CQ894" s="108"/>
      <c r="CR894" s="108"/>
      <c r="CS894" s="108"/>
      <c r="CT894" s="108"/>
      <c r="CU894" s="108"/>
      <c r="CV894" s="108"/>
      <c r="CW894" s="108"/>
      <c r="CX894" s="108"/>
      <c r="CY894" s="108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36"/>
      <c r="IU894" s="36"/>
    </row>
    <row r="895" spans="1:255" s="124" customFormat="1" hidden="1" x14ac:dyDescent="0.25">
      <c r="A895" s="3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60"/>
      <c r="AJ895" s="144" t="str">
        <f t="shared" si="126"/>
        <v>Riadok bude skrytý.</v>
      </c>
      <c r="AK895" s="145" t="s">
        <v>207</v>
      </c>
      <c r="AL895" s="2"/>
      <c r="AM895" s="2"/>
      <c r="AN895" s="21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51">
        <f t="shared" si="128"/>
        <v>1</v>
      </c>
      <c r="BF895" s="51">
        <f t="shared" si="129"/>
        <v>0</v>
      </c>
      <c r="BG895" s="81"/>
      <c r="BH895" s="51">
        <f t="shared" si="127"/>
        <v>1</v>
      </c>
      <c r="BI895" s="89">
        <f t="shared" si="125"/>
        <v>0</v>
      </c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108"/>
      <c r="BY895" s="108"/>
      <c r="BZ895" s="108"/>
      <c r="CA895" s="113">
        <f>SI!BY895</f>
        <v>147</v>
      </c>
      <c r="CB895" s="113"/>
      <c r="CC895" s="113"/>
      <c r="CD895" s="113"/>
      <c r="CE895" s="113"/>
      <c r="CF895" s="113"/>
      <c r="CG895" s="113"/>
      <c r="CH895" s="140">
        <f>SI!BZ895</f>
        <v>0</v>
      </c>
      <c r="CI895" s="108"/>
      <c r="CJ895" s="108"/>
      <c r="CK895" s="108"/>
      <c r="CL895" s="108"/>
      <c r="CM895" s="108"/>
      <c r="CN895" s="108"/>
      <c r="CO895" s="108"/>
      <c r="CP895" s="108"/>
      <c r="CQ895" s="108"/>
      <c r="CR895" s="108"/>
      <c r="CS895" s="108"/>
      <c r="CT895" s="108"/>
      <c r="CU895" s="108"/>
      <c r="CV895" s="108"/>
      <c r="CW895" s="108"/>
      <c r="CX895" s="108"/>
      <c r="CY895" s="108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36"/>
      <c r="IU895" s="36"/>
    </row>
    <row r="896" spans="1:255" s="124" customFormat="1" ht="15" hidden="1" customHeight="1" x14ac:dyDescent="0.25">
      <c r="A896" s="33"/>
      <c r="B896" s="369" t="s">
        <v>315</v>
      </c>
      <c r="C896" s="370"/>
      <c r="D896" s="370"/>
      <c r="E896" s="370"/>
      <c r="F896" s="370"/>
      <c r="G896" s="370"/>
      <c r="H896" s="370"/>
      <c r="I896" s="371"/>
      <c r="J896" s="400">
        <f>+P85</f>
        <v>2018</v>
      </c>
      <c r="K896" s="401"/>
      <c r="L896" s="401"/>
      <c r="M896" s="401"/>
      <c r="N896" s="401"/>
      <c r="O896" s="401"/>
      <c r="P896" s="401"/>
      <c r="Q896" s="401"/>
      <c r="R896" s="401"/>
      <c r="S896" s="401"/>
      <c r="T896" s="401"/>
      <c r="U896" s="401"/>
      <c r="V896" s="401"/>
      <c r="W896" s="401"/>
      <c r="X896" s="401"/>
      <c r="Y896" s="401"/>
      <c r="Z896" s="401"/>
      <c r="AA896" s="401"/>
      <c r="AB896" s="401"/>
      <c r="AC896" s="401"/>
      <c r="AD896" s="401"/>
      <c r="AE896" s="401"/>
      <c r="AF896" s="401"/>
      <c r="AG896" s="401"/>
      <c r="AH896" s="402"/>
      <c r="AI896" s="60"/>
      <c r="AJ896" s="144" t="str">
        <f t="shared" si="126"/>
        <v>Riadok bude skrytý.</v>
      </c>
      <c r="AK896" s="145" t="s">
        <v>207</v>
      </c>
      <c r="AL896" s="2"/>
      <c r="AM896" s="2"/>
      <c r="AN896" s="21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51">
        <f t="shared" si="128"/>
        <v>1</v>
      </c>
      <c r="BF896" s="51">
        <f t="shared" si="129"/>
        <v>0</v>
      </c>
      <c r="BG896" s="81"/>
      <c r="BH896" s="51">
        <f t="shared" si="127"/>
        <v>1</v>
      </c>
      <c r="BI896" s="89">
        <f t="shared" si="125"/>
        <v>0</v>
      </c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108"/>
      <c r="BY896" s="108"/>
      <c r="BZ896" s="108"/>
      <c r="CA896" s="113">
        <f>SI!BY896</f>
        <v>130</v>
      </c>
      <c r="CB896" s="113"/>
      <c r="CC896" s="113"/>
      <c r="CD896" s="113"/>
      <c r="CE896" s="113"/>
      <c r="CF896" s="113"/>
      <c r="CG896" s="113"/>
      <c r="CH896" s="140">
        <f>SI!BZ896</f>
        <v>0</v>
      </c>
      <c r="CI896" s="108"/>
      <c r="CJ896" s="108"/>
      <c r="CK896" s="108"/>
      <c r="CL896" s="108"/>
      <c r="CM896" s="108"/>
      <c r="CN896" s="108"/>
      <c r="CO896" s="108"/>
      <c r="CP896" s="108"/>
      <c r="CQ896" s="108"/>
      <c r="CR896" s="108"/>
      <c r="CS896" s="108"/>
      <c r="CT896" s="108"/>
      <c r="CU896" s="108"/>
      <c r="CV896" s="108"/>
      <c r="CW896" s="108"/>
      <c r="CX896" s="108"/>
      <c r="CY896" s="108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36"/>
      <c r="IU896" s="36"/>
    </row>
    <row r="897" spans="1:255" s="124" customFormat="1" ht="15" hidden="1" customHeight="1" x14ac:dyDescent="0.25">
      <c r="A897" s="33"/>
      <c r="B897" s="413"/>
      <c r="C897" s="414"/>
      <c r="D897" s="414"/>
      <c r="E897" s="414"/>
      <c r="F897" s="414"/>
      <c r="G897" s="414"/>
      <c r="H897" s="414"/>
      <c r="I897" s="415"/>
      <c r="J897" s="394" t="s">
        <v>308</v>
      </c>
      <c r="K897" s="404"/>
      <c r="L897" s="404"/>
      <c r="M897" s="404"/>
      <c r="N897" s="395"/>
      <c r="O897" s="472" t="s">
        <v>309</v>
      </c>
      <c r="P897" s="473"/>
      <c r="Q897" s="473"/>
      <c r="R897" s="473"/>
      <c r="S897" s="474"/>
      <c r="T897" s="394" t="s">
        <v>310</v>
      </c>
      <c r="U897" s="404"/>
      <c r="V897" s="404"/>
      <c r="W897" s="404"/>
      <c r="X897" s="395"/>
      <c r="Y897" s="394" t="s">
        <v>311</v>
      </c>
      <c r="Z897" s="404"/>
      <c r="AA897" s="404"/>
      <c r="AB897" s="404"/>
      <c r="AC897" s="395"/>
      <c r="AD897" s="394" t="s">
        <v>312</v>
      </c>
      <c r="AE897" s="404"/>
      <c r="AF897" s="404"/>
      <c r="AG897" s="404"/>
      <c r="AH897" s="395"/>
      <c r="AI897" s="60"/>
      <c r="AJ897" s="144" t="str">
        <f t="shared" si="126"/>
        <v>Riadok bude skrytý.</v>
      </c>
      <c r="AK897" s="145" t="s">
        <v>207</v>
      </c>
      <c r="AL897" s="2"/>
      <c r="AM897" s="2"/>
      <c r="AN897" s="21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51">
        <f t="shared" si="128"/>
        <v>1</v>
      </c>
      <c r="BF897" s="51">
        <f t="shared" si="129"/>
        <v>0</v>
      </c>
      <c r="BG897" s="81"/>
      <c r="BH897" s="51">
        <f t="shared" ref="BH897:BH905" si="130">IF(AK897="",1,IF(AK897="Chcem skryť riadok.",0,1))</f>
        <v>1</v>
      </c>
      <c r="BI897" s="89">
        <f t="shared" ref="BI897:BI905" si="131">+IF(BE897*BF897=0,0,IF(BH897=0,0,1))</f>
        <v>0</v>
      </c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108"/>
      <c r="BY897" s="108"/>
      <c r="BZ897" s="108"/>
      <c r="CA897" s="113">
        <f>SI!BY897</f>
        <v>132</v>
      </c>
      <c r="CB897" s="113"/>
      <c r="CC897" s="113"/>
      <c r="CD897" s="113"/>
      <c r="CE897" s="113"/>
      <c r="CF897" s="113"/>
      <c r="CG897" s="113"/>
      <c r="CH897" s="140">
        <f>SI!BZ897</f>
        <v>0</v>
      </c>
      <c r="CI897" s="108"/>
      <c r="CJ897" s="108"/>
      <c r="CK897" s="108"/>
      <c r="CL897" s="108"/>
      <c r="CM897" s="108"/>
      <c r="CN897" s="108"/>
      <c r="CO897" s="108"/>
      <c r="CP897" s="108"/>
      <c r="CQ897" s="108"/>
      <c r="CR897" s="108"/>
      <c r="CS897" s="108"/>
      <c r="CT897" s="108"/>
      <c r="CU897" s="108"/>
      <c r="CV897" s="108"/>
      <c r="CW897" s="108"/>
      <c r="CX897" s="108"/>
      <c r="CY897" s="108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36"/>
      <c r="IU897" s="36"/>
    </row>
    <row r="898" spans="1:255" s="124" customFormat="1" hidden="1" x14ac:dyDescent="0.25">
      <c r="A898" s="33"/>
      <c r="B898" s="413"/>
      <c r="C898" s="414"/>
      <c r="D898" s="414"/>
      <c r="E898" s="414"/>
      <c r="F898" s="414"/>
      <c r="G898" s="414"/>
      <c r="H898" s="414"/>
      <c r="I898" s="415"/>
      <c r="J898" s="396"/>
      <c r="K898" s="405"/>
      <c r="L898" s="405"/>
      <c r="M898" s="405"/>
      <c r="N898" s="397"/>
      <c r="O898" s="594"/>
      <c r="P898" s="595"/>
      <c r="Q898" s="595"/>
      <c r="R898" s="595"/>
      <c r="S898" s="596"/>
      <c r="T898" s="396"/>
      <c r="U898" s="405"/>
      <c r="V898" s="405"/>
      <c r="W898" s="405"/>
      <c r="X898" s="397"/>
      <c r="Y898" s="396"/>
      <c r="Z898" s="405"/>
      <c r="AA898" s="405"/>
      <c r="AB898" s="405"/>
      <c r="AC898" s="397"/>
      <c r="AD898" s="396"/>
      <c r="AE898" s="405"/>
      <c r="AF898" s="405"/>
      <c r="AG898" s="405"/>
      <c r="AH898" s="397"/>
      <c r="AI898" s="60"/>
      <c r="AJ898" s="144" t="str">
        <f t="shared" si="126"/>
        <v>Riadok bude skrytý.</v>
      </c>
      <c r="AK898" s="145" t="s">
        <v>207</v>
      </c>
      <c r="AL898" s="2"/>
      <c r="AM898" s="2"/>
      <c r="AN898" s="21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51">
        <f t="shared" si="128"/>
        <v>1</v>
      </c>
      <c r="BF898" s="51">
        <f t="shared" si="129"/>
        <v>0</v>
      </c>
      <c r="BG898" s="81"/>
      <c r="BH898" s="51">
        <f t="shared" si="130"/>
        <v>1</v>
      </c>
      <c r="BI898" s="89">
        <f t="shared" si="131"/>
        <v>0</v>
      </c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108"/>
      <c r="BY898" s="108"/>
      <c r="BZ898" s="108"/>
      <c r="CA898" s="113">
        <f>SI!BY898</f>
        <v>147</v>
      </c>
      <c r="CB898" s="113"/>
      <c r="CC898" s="113"/>
      <c r="CD898" s="113"/>
      <c r="CE898" s="113"/>
      <c r="CF898" s="113"/>
      <c r="CG898" s="113"/>
      <c r="CH898" s="140">
        <f>SI!BZ898</f>
        <v>0</v>
      </c>
      <c r="CI898" s="108"/>
      <c r="CJ898" s="108"/>
      <c r="CK898" s="108"/>
      <c r="CL898" s="108"/>
      <c r="CM898" s="108"/>
      <c r="CN898" s="108"/>
      <c r="CO898" s="108"/>
      <c r="CP898" s="108"/>
      <c r="CQ898" s="108"/>
      <c r="CR898" s="108"/>
      <c r="CS898" s="108"/>
      <c r="CT898" s="108"/>
      <c r="CU898" s="108"/>
      <c r="CV898" s="108"/>
      <c r="CW898" s="108"/>
      <c r="CX898" s="108"/>
      <c r="CY898" s="108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36"/>
      <c r="IU898" s="36"/>
    </row>
    <row r="899" spans="1:255" s="124" customFormat="1" ht="21" hidden="1" customHeight="1" x14ac:dyDescent="0.25">
      <c r="A899" s="33"/>
      <c r="B899" s="909" t="s">
        <v>297</v>
      </c>
      <c r="C899" s="910"/>
      <c r="D899" s="910"/>
      <c r="E899" s="910"/>
      <c r="F899" s="910"/>
      <c r="G899" s="910"/>
      <c r="H899" s="910"/>
      <c r="I899" s="911"/>
      <c r="J899" s="691"/>
      <c r="K899" s="692"/>
      <c r="L899" s="692"/>
      <c r="M899" s="692"/>
      <c r="N899" s="693"/>
      <c r="O899" s="691"/>
      <c r="P899" s="692"/>
      <c r="Q899" s="692"/>
      <c r="R899" s="692"/>
      <c r="S899" s="693"/>
      <c r="T899" s="691"/>
      <c r="U899" s="692"/>
      <c r="V899" s="692"/>
      <c r="W899" s="692"/>
      <c r="X899" s="693"/>
      <c r="Y899" s="691"/>
      <c r="Z899" s="692"/>
      <c r="AA899" s="692"/>
      <c r="AB899" s="692"/>
      <c r="AC899" s="693"/>
      <c r="AD899" s="795">
        <f t="shared" ref="AD899:AD906" si="132">+SUM(J899:AC899)</f>
        <v>0</v>
      </c>
      <c r="AE899" s="796"/>
      <c r="AF899" s="796"/>
      <c r="AG899" s="796"/>
      <c r="AH899" s="797"/>
      <c r="AI899" s="60"/>
      <c r="AJ899" s="144" t="str">
        <f t="shared" si="126"/>
        <v>Riadok bude skrytý.</v>
      </c>
      <c r="AK899" s="145" t="s">
        <v>207</v>
      </c>
      <c r="AL899" s="2"/>
      <c r="AM899" s="2"/>
      <c r="AN899" s="21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51">
        <f t="shared" si="128"/>
        <v>1</v>
      </c>
      <c r="BF899" s="51">
        <f t="shared" si="129"/>
        <v>0</v>
      </c>
      <c r="BG899" s="81"/>
      <c r="BH899" s="51">
        <f t="shared" si="130"/>
        <v>1</v>
      </c>
      <c r="BI899" s="89">
        <f t="shared" si="131"/>
        <v>0</v>
      </c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108"/>
      <c r="BY899" s="108"/>
      <c r="BZ899" s="108"/>
      <c r="CA899" s="113">
        <f>SI!BY899</f>
        <v>127</v>
      </c>
      <c r="CB899" s="113"/>
      <c r="CC899" s="113"/>
      <c r="CD899" s="113"/>
      <c r="CE899" s="113"/>
      <c r="CF899" s="113"/>
      <c r="CG899" s="113"/>
      <c r="CH899" s="140">
        <f>SI!BZ899</f>
        <v>0</v>
      </c>
      <c r="CI899" s="108"/>
      <c r="CJ899" s="108"/>
      <c r="CK899" s="108"/>
      <c r="CL899" s="108"/>
      <c r="CM899" s="108"/>
      <c r="CN899" s="108"/>
      <c r="CO899" s="108"/>
      <c r="CP899" s="108"/>
      <c r="CQ899" s="108"/>
      <c r="CR899" s="108"/>
      <c r="CS899" s="108"/>
      <c r="CT899" s="108"/>
      <c r="CU899" s="108"/>
      <c r="CV899" s="108"/>
      <c r="CW899" s="108"/>
      <c r="CX899" s="108"/>
      <c r="CY899" s="108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36"/>
      <c r="IU899" s="36"/>
    </row>
    <row r="900" spans="1:255" s="124" customFormat="1" ht="21" hidden="1" customHeight="1" x14ac:dyDescent="0.25">
      <c r="A900" s="33"/>
      <c r="B900" s="917" t="s">
        <v>298</v>
      </c>
      <c r="C900" s="918"/>
      <c r="D900" s="918"/>
      <c r="E900" s="918"/>
      <c r="F900" s="918"/>
      <c r="G900" s="918"/>
      <c r="H900" s="918"/>
      <c r="I900" s="919"/>
      <c r="J900" s="223"/>
      <c r="K900" s="224"/>
      <c r="L900" s="224"/>
      <c r="M900" s="224"/>
      <c r="N900" s="225"/>
      <c r="O900" s="223"/>
      <c r="P900" s="224"/>
      <c r="Q900" s="224"/>
      <c r="R900" s="224"/>
      <c r="S900" s="225"/>
      <c r="T900" s="223"/>
      <c r="U900" s="224"/>
      <c r="V900" s="224"/>
      <c r="W900" s="224"/>
      <c r="X900" s="225"/>
      <c r="Y900" s="223"/>
      <c r="Z900" s="224"/>
      <c r="AA900" s="224"/>
      <c r="AB900" s="224"/>
      <c r="AC900" s="225"/>
      <c r="AD900" s="724">
        <f t="shared" si="132"/>
        <v>0</v>
      </c>
      <c r="AE900" s="725"/>
      <c r="AF900" s="725"/>
      <c r="AG900" s="725"/>
      <c r="AH900" s="726"/>
      <c r="AI900" s="60"/>
      <c r="AJ900" s="144" t="str">
        <f t="shared" si="126"/>
        <v>Riadok bude skrytý.</v>
      </c>
      <c r="AK900" s="145" t="s">
        <v>207</v>
      </c>
      <c r="AL900" s="2"/>
      <c r="AM900" s="2"/>
      <c r="AN900" s="21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51">
        <f t="shared" si="128"/>
        <v>1</v>
      </c>
      <c r="BF900" s="51">
        <f t="shared" si="129"/>
        <v>0</v>
      </c>
      <c r="BG900" s="81"/>
      <c r="BH900" s="51">
        <f t="shared" si="130"/>
        <v>1</v>
      </c>
      <c r="BI900" s="89">
        <f t="shared" si="131"/>
        <v>0</v>
      </c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108"/>
      <c r="BY900" s="108"/>
      <c r="BZ900" s="108"/>
      <c r="CA900" s="113">
        <f>SI!BY900</f>
        <v>138</v>
      </c>
      <c r="CB900" s="113"/>
      <c r="CC900" s="113"/>
      <c r="CD900" s="113"/>
      <c r="CE900" s="113"/>
      <c r="CF900" s="113"/>
      <c r="CG900" s="113"/>
      <c r="CH900" s="140">
        <f>SI!BZ900</f>
        <v>0</v>
      </c>
      <c r="CI900" s="108"/>
      <c r="CJ900" s="108"/>
      <c r="CK900" s="108"/>
      <c r="CL900" s="108"/>
      <c r="CM900" s="108"/>
      <c r="CN900" s="108"/>
      <c r="CO900" s="108"/>
      <c r="CP900" s="108"/>
      <c r="CQ900" s="108"/>
      <c r="CR900" s="108"/>
      <c r="CS900" s="108"/>
      <c r="CT900" s="108"/>
      <c r="CU900" s="108"/>
      <c r="CV900" s="108"/>
      <c r="CW900" s="108"/>
      <c r="CX900" s="108"/>
      <c r="CY900" s="108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36"/>
      <c r="IU900" s="36"/>
    </row>
    <row r="901" spans="1:255" s="124" customFormat="1" ht="15" hidden="1" customHeight="1" x14ac:dyDescent="0.25">
      <c r="A901" s="33"/>
      <c r="B901" s="917" t="s">
        <v>299</v>
      </c>
      <c r="C901" s="918"/>
      <c r="D901" s="918"/>
      <c r="E901" s="918"/>
      <c r="F901" s="918"/>
      <c r="G901" s="918"/>
      <c r="H901" s="918"/>
      <c r="I901" s="919"/>
      <c r="J901" s="223"/>
      <c r="K901" s="224"/>
      <c r="L901" s="224"/>
      <c r="M901" s="224"/>
      <c r="N901" s="225"/>
      <c r="O901" s="223"/>
      <c r="P901" s="224"/>
      <c r="Q901" s="224"/>
      <c r="R901" s="224"/>
      <c r="S901" s="225"/>
      <c r="T901" s="223"/>
      <c r="U901" s="224"/>
      <c r="V901" s="224"/>
      <c r="W901" s="224"/>
      <c r="X901" s="225"/>
      <c r="Y901" s="223"/>
      <c r="Z901" s="224"/>
      <c r="AA901" s="224"/>
      <c r="AB901" s="224"/>
      <c r="AC901" s="225"/>
      <c r="AD901" s="724">
        <f t="shared" si="132"/>
        <v>0</v>
      </c>
      <c r="AE901" s="725"/>
      <c r="AF901" s="725"/>
      <c r="AG901" s="725"/>
      <c r="AH901" s="726"/>
      <c r="AI901" s="60"/>
      <c r="AJ901" s="144" t="str">
        <f t="shared" si="126"/>
        <v>Riadok bude skrytý.</v>
      </c>
      <c r="AK901" s="145" t="s">
        <v>207</v>
      </c>
      <c r="AL901" s="2"/>
      <c r="AM901" s="2"/>
      <c r="AN901" s="21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51">
        <f t="shared" si="128"/>
        <v>1</v>
      </c>
      <c r="BF901" s="51">
        <f t="shared" si="129"/>
        <v>0</v>
      </c>
      <c r="BG901" s="81"/>
      <c r="BH901" s="51">
        <f t="shared" si="130"/>
        <v>1</v>
      </c>
      <c r="BI901" s="89">
        <f t="shared" si="131"/>
        <v>0</v>
      </c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108"/>
      <c r="BY901" s="108"/>
      <c r="BZ901" s="108"/>
      <c r="CA901" s="113">
        <f>SI!BY901</f>
        <v>112</v>
      </c>
      <c r="CB901" s="113"/>
      <c r="CC901" s="113"/>
      <c r="CD901" s="113"/>
      <c r="CE901" s="113"/>
      <c r="CF901" s="113"/>
      <c r="CG901" s="113"/>
      <c r="CH901" s="140">
        <f>SI!BZ901</f>
        <v>0</v>
      </c>
      <c r="CI901" s="108"/>
      <c r="CJ901" s="108"/>
      <c r="CK901" s="108"/>
      <c r="CL901" s="108"/>
      <c r="CM901" s="108"/>
      <c r="CN901" s="108"/>
      <c r="CO901" s="108"/>
      <c r="CP901" s="108"/>
      <c r="CQ901" s="108"/>
      <c r="CR901" s="108"/>
      <c r="CS901" s="108"/>
      <c r="CT901" s="108"/>
      <c r="CU901" s="108"/>
      <c r="CV901" s="108"/>
      <c r="CW901" s="108"/>
      <c r="CX901" s="108"/>
      <c r="CY901" s="108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36"/>
      <c r="IU901" s="36"/>
    </row>
    <row r="902" spans="1:255" s="124" customFormat="1" ht="21" hidden="1" customHeight="1" x14ac:dyDescent="0.25">
      <c r="A902" s="33"/>
      <c r="B902" s="917" t="s">
        <v>300</v>
      </c>
      <c r="C902" s="918"/>
      <c r="D902" s="918"/>
      <c r="E902" s="918"/>
      <c r="F902" s="918"/>
      <c r="G902" s="918"/>
      <c r="H902" s="918"/>
      <c r="I902" s="919"/>
      <c r="J902" s="223"/>
      <c r="K902" s="224"/>
      <c r="L902" s="224"/>
      <c r="M902" s="224"/>
      <c r="N902" s="225"/>
      <c r="O902" s="223"/>
      <c r="P902" s="224"/>
      <c r="Q902" s="224"/>
      <c r="R902" s="224"/>
      <c r="S902" s="225"/>
      <c r="T902" s="223"/>
      <c r="U902" s="224"/>
      <c r="V902" s="224"/>
      <c r="W902" s="224"/>
      <c r="X902" s="225"/>
      <c r="Y902" s="223"/>
      <c r="Z902" s="224"/>
      <c r="AA902" s="224"/>
      <c r="AB902" s="224"/>
      <c r="AC902" s="225"/>
      <c r="AD902" s="724">
        <f t="shared" si="132"/>
        <v>0</v>
      </c>
      <c r="AE902" s="725"/>
      <c r="AF902" s="725"/>
      <c r="AG902" s="725"/>
      <c r="AH902" s="726"/>
      <c r="AI902" s="60"/>
      <c r="AJ902" s="144" t="str">
        <f t="shared" si="126"/>
        <v>Riadok bude skrytý.</v>
      </c>
      <c r="AK902" s="145" t="s">
        <v>207</v>
      </c>
      <c r="AL902" s="2"/>
      <c r="AM902" s="2"/>
      <c r="AN902" s="21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51">
        <f t="shared" si="128"/>
        <v>1</v>
      </c>
      <c r="BF902" s="51">
        <f t="shared" si="129"/>
        <v>0</v>
      </c>
      <c r="BG902" s="81"/>
      <c r="BH902" s="51">
        <f t="shared" si="130"/>
        <v>1</v>
      </c>
      <c r="BI902" s="89">
        <f t="shared" si="131"/>
        <v>0</v>
      </c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108"/>
      <c r="BY902" s="108"/>
      <c r="BZ902" s="108"/>
      <c r="CA902" s="113">
        <f>SI!BY902</f>
        <v>167</v>
      </c>
      <c r="CB902" s="113"/>
      <c r="CC902" s="113"/>
      <c r="CD902" s="113"/>
      <c r="CE902" s="113"/>
      <c r="CF902" s="113"/>
      <c r="CG902" s="113"/>
      <c r="CH902" s="140">
        <f>SI!BZ902</f>
        <v>0</v>
      </c>
      <c r="CI902" s="108"/>
      <c r="CJ902" s="108"/>
      <c r="CK902" s="108"/>
      <c r="CL902" s="108"/>
      <c r="CM902" s="108"/>
      <c r="CN902" s="108"/>
      <c r="CO902" s="108"/>
      <c r="CP902" s="108"/>
      <c r="CQ902" s="108"/>
      <c r="CR902" s="108"/>
      <c r="CS902" s="108"/>
      <c r="CT902" s="108"/>
      <c r="CU902" s="108"/>
      <c r="CV902" s="108"/>
      <c r="CW902" s="108"/>
      <c r="CX902" s="108"/>
      <c r="CY902" s="108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36"/>
      <c r="IU902" s="36"/>
    </row>
    <row r="903" spans="1:255" s="124" customFormat="1" hidden="1" x14ac:dyDescent="0.25">
      <c r="A903" s="33"/>
      <c r="B903" s="917" t="s">
        <v>301</v>
      </c>
      <c r="C903" s="918"/>
      <c r="D903" s="918"/>
      <c r="E903" s="918"/>
      <c r="F903" s="918"/>
      <c r="G903" s="918"/>
      <c r="H903" s="918"/>
      <c r="I903" s="919"/>
      <c r="J903" s="223"/>
      <c r="K903" s="708"/>
      <c r="L903" s="708"/>
      <c r="M903" s="708"/>
      <c r="N903" s="709"/>
      <c r="O903" s="223"/>
      <c r="P903" s="708"/>
      <c r="Q903" s="708"/>
      <c r="R903" s="708"/>
      <c r="S903" s="709"/>
      <c r="T903" s="223"/>
      <c r="U903" s="708"/>
      <c r="V903" s="708"/>
      <c r="W903" s="708"/>
      <c r="X903" s="709"/>
      <c r="Y903" s="223"/>
      <c r="Z903" s="708"/>
      <c r="AA903" s="708"/>
      <c r="AB903" s="708"/>
      <c r="AC903" s="709"/>
      <c r="AD903" s="724">
        <f t="shared" si="132"/>
        <v>0</v>
      </c>
      <c r="AE903" s="912"/>
      <c r="AF903" s="912"/>
      <c r="AG903" s="912"/>
      <c r="AH903" s="913"/>
      <c r="AI903" s="60"/>
      <c r="AJ903" s="144" t="str">
        <f t="shared" si="126"/>
        <v>Riadok bude skrytý.</v>
      </c>
      <c r="AK903" s="145" t="s">
        <v>207</v>
      </c>
      <c r="AL903" s="2"/>
      <c r="AM903" s="2"/>
      <c r="AN903" s="21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51">
        <f t="shared" si="128"/>
        <v>1</v>
      </c>
      <c r="BF903" s="51">
        <f t="shared" si="129"/>
        <v>0</v>
      </c>
      <c r="BG903" s="81"/>
      <c r="BH903" s="51">
        <f t="shared" si="130"/>
        <v>1</v>
      </c>
      <c r="BI903" s="89">
        <f t="shared" si="131"/>
        <v>0</v>
      </c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108"/>
      <c r="BY903" s="108"/>
      <c r="BZ903" s="108"/>
      <c r="CA903" s="113">
        <f>SI!BY903</f>
        <v>143</v>
      </c>
      <c r="CB903" s="113"/>
      <c r="CC903" s="113"/>
      <c r="CD903" s="113"/>
      <c r="CE903" s="113"/>
      <c r="CF903" s="113"/>
      <c r="CG903" s="113"/>
      <c r="CH903" s="140">
        <f>SI!BZ903</f>
        <v>0</v>
      </c>
      <c r="CI903" s="108"/>
      <c r="CJ903" s="108"/>
      <c r="CK903" s="108"/>
      <c r="CL903" s="108"/>
      <c r="CM903" s="108"/>
      <c r="CN903" s="108"/>
      <c r="CO903" s="108"/>
      <c r="CP903" s="108"/>
      <c r="CQ903" s="108"/>
      <c r="CR903" s="108"/>
      <c r="CS903" s="108"/>
      <c r="CT903" s="108"/>
      <c r="CU903" s="108"/>
      <c r="CV903" s="108"/>
      <c r="CW903" s="108"/>
      <c r="CX903" s="108"/>
      <c r="CY903" s="108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36"/>
      <c r="IU903" s="36"/>
    </row>
    <row r="904" spans="1:255" s="124" customFormat="1" hidden="1" x14ac:dyDescent="0.25">
      <c r="A904" s="33"/>
      <c r="B904" s="710" t="s">
        <v>302</v>
      </c>
      <c r="C904" s="711"/>
      <c r="D904" s="711"/>
      <c r="E904" s="711"/>
      <c r="F904" s="711"/>
      <c r="G904" s="711"/>
      <c r="H904" s="711"/>
      <c r="I904" s="712"/>
      <c r="J904" s="223"/>
      <c r="K904" s="708"/>
      <c r="L904" s="708"/>
      <c r="M904" s="708"/>
      <c r="N904" s="709"/>
      <c r="O904" s="223"/>
      <c r="P904" s="708"/>
      <c r="Q904" s="708"/>
      <c r="R904" s="708"/>
      <c r="S904" s="709"/>
      <c r="T904" s="223"/>
      <c r="U904" s="708"/>
      <c r="V904" s="708"/>
      <c r="W904" s="708"/>
      <c r="X904" s="709"/>
      <c r="Y904" s="223"/>
      <c r="Z904" s="708"/>
      <c r="AA904" s="708"/>
      <c r="AB904" s="708"/>
      <c r="AC904" s="709"/>
      <c r="AD904" s="724">
        <f t="shared" si="132"/>
        <v>0</v>
      </c>
      <c r="AE904" s="912"/>
      <c r="AF904" s="912"/>
      <c r="AG904" s="912"/>
      <c r="AH904" s="913"/>
      <c r="AI904" s="60"/>
      <c r="AJ904" s="144" t="str">
        <f t="shared" si="126"/>
        <v>Riadok bude skrytý.</v>
      </c>
      <c r="AK904" s="145" t="s">
        <v>207</v>
      </c>
      <c r="AL904" s="2"/>
      <c r="AM904" s="2"/>
      <c r="AN904" s="21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51">
        <f t="shared" si="128"/>
        <v>1</v>
      </c>
      <c r="BF904" s="51">
        <f t="shared" si="129"/>
        <v>0</v>
      </c>
      <c r="BG904" s="81"/>
      <c r="BH904" s="51">
        <f t="shared" si="130"/>
        <v>1</v>
      </c>
      <c r="BI904" s="89">
        <f t="shared" si="131"/>
        <v>0</v>
      </c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108"/>
      <c r="BY904" s="108"/>
      <c r="BZ904" s="108"/>
      <c r="CA904" s="113">
        <f>SI!BY904</f>
        <v>125</v>
      </c>
      <c r="CB904" s="113"/>
      <c r="CC904" s="113"/>
      <c r="CD904" s="113"/>
      <c r="CE904" s="113"/>
      <c r="CF904" s="113"/>
      <c r="CG904" s="113"/>
      <c r="CH904" s="140">
        <f>SI!BZ904</f>
        <v>0</v>
      </c>
      <c r="CI904" s="108"/>
      <c r="CJ904" s="108"/>
      <c r="CK904" s="108"/>
      <c r="CL904" s="108"/>
      <c r="CM904" s="108"/>
      <c r="CN904" s="108"/>
      <c r="CO904" s="108"/>
      <c r="CP904" s="108"/>
      <c r="CQ904" s="108"/>
      <c r="CR904" s="108"/>
      <c r="CS904" s="108"/>
      <c r="CT904" s="108"/>
      <c r="CU904" s="108"/>
      <c r="CV904" s="108"/>
      <c r="CW904" s="108"/>
      <c r="CX904" s="108"/>
      <c r="CY904" s="108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36"/>
      <c r="IU904" s="36"/>
    </row>
    <row r="905" spans="1:255" s="124" customFormat="1" hidden="1" x14ac:dyDescent="0.25">
      <c r="A905" s="33"/>
      <c r="B905" s="924" t="s">
        <v>165</v>
      </c>
      <c r="C905" s="925"/>
      <c r="D905" s="925"/>
      <c r="E905" s="925"/>
      <c r="F905" s="925"/>
      <c r="G905" s="925"/>
      <c r="H905" s="925"/>
      <c r="I905" s="926"/>
      <c r="J905" s="165"/>
      <c r="K905" s="166"/>
      <c r="L905" s="166"/>
      <c r="M905" s="166"/>
      <c r="N905" s="167"/>
      <c r="O905" s="165"/>
      <c r="P905" s="166"/>
      <c r="Q905" s="166"/>
      <c r="R905" s="166"/>
      <c r="S905" s="167"/>
      <c r="T905" s="165"/>
      <c r="U905" s="166"/>
      <c r="V905" s="166"/>
      <c r="W905" s="166"/>
      <c r="X905" s="167"/>
      <c r="Y905" s="165"/>
      <c r="Z905" s="166"/>
      <c r="AA905" s="166"/>
      <c r="AB905" s="166"/>
      <c r="AC905" s="167"/>
      <c r="AD905" s="670">
        <f t="shared" si="132"/>
        <v>0</v>
      </c>
      <c r="AE905" s="671"/>
      <c r="AF905" s="671"/>
      <c r="AG905" s="671"/>
      <c r="AH905" s="672"/>
      <c r="AI905" s="60"/>
      <c r="AJ905" s="144" t="str">
        <f t="shared" si="126"/>
        <v>Riadok bude skrytý.</v>
      </c>
      <c r="AK905" s="145" t="s">
        <v>207</v>
      </c>
      <c r="AL905" s="2"/>
      <c r="AM905" s="2"/>
      <c r="AN905" s="21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51">
        <f t="shared" si="128"/>
        <v>1</v>
      </c>
      <c r="BF905" s="51">
        <f t="shared" si="129"/>
        <v>0</v>
      </c>
      <c r="BG905" s="81"/>
      <c r="BH905" s="51">
        <f t="shared" si="130"/>
        <v>1</v>
      </c>
      <c r="BI905" s="89">
        <f t="shared" si="131"/>
        <v>0</v>
      </c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108"/>
      <c r="BY905" s="108"/>
      <c r="BZ905" s="108"/>
      <c r="CA905" s="113">
        <f>SI!BY905</f>
        <v>788</v>
      </c>
      <c r="CB905" s="113"/>
      <c r="CC905" s="113"/>
      <c r="CD905" s="113"/>
      <c r="CE905" s="113"/>
      <c r="CF905" s="113"/>
      <c r="CG905" s="113"/>
      <c r="CH905" s="140">
        <f>SI!BZ905</f>
        <v>0</v>
      </c>
      <c r="CI905" s="108"/>
      <c r="CJ905" s="108"/>
      <c r="CK905" s="108"/>
      <c r="CL905" s="108"/>
      <c r="CM905" s="108"/>
      <c r="CN905" s="108"/>
      <c r="CO905" s="108"/>
      <c r="CP905" s="108"/>
      <c r="CQ905" s="108"/>
      <c r="CR905" s="108"/>
      <c r="CS905" s="108"/>
      <c r="CT905" s="108"/>
      <c r="CU905" s="108"/>
      <c r="CV905" s="108"/>
      <c r="CW905" s="108"/>
      <c r="CX905" s="108"/>
      <c r="CY905" s="108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36"/>
      <c r="IU905" s="36"/>
    </row>
    <row r="906" spans="1:255" s="124" customFormat="1" hidden="1" x14ac:dyDescent="0.25">
      <c r="A906" s="33"/>
      <c r="B906" s="357" t="s">
        <v>86</v>
      </c>
      <c r="C906" s="358"/>
      <c r="D906" s="358"/>
      <c r="E906" s="358"/>
      <c r="F906" s="358"/>
      <c r="G906" s="358"/>
      <c r="H906" s="358"/>
      <c r="I906" s="1362"/>
      <c r="J906" s="602">
        <f>+SUM(J901:N905)</f>
        <v>0</v>
      </c>
      <c r="K906" s="603"/>
      <c r="L906" s="603"/>
      <c r="M906" s="603"/>
      <c r="N906" s="604"/>
      <c r="O906" s="602">
        <f>+SUM(O901:S905)</f>
        <v>0</v>
      </c>
      <c r="P906" s="603"/>
      <c r="Q906" s="603"/>
      <c r="R906" s="603"/>
      <c r="S906" s="604"/>
      <c r="T906" s="602">
        <f>+SUM(T901:X905)</f>
        <v>0</v>
      </c>
      <c r="U906" s="603"/>
      <c r="V906" s="603"/>
      <c r="W906" s="603"/>
      <c r="X906" s="604"/>
      <c r="Y906" s="602">
        <f>+SUM(Y901:AC905)</f>
        <v>0</v>
      </c>
      <c r="Z906" s="603"/>
      <c r="AA906" s="603"/>
      <c r="AB906" s="603"/>
      <c r="AC906" s="604"/>
      <c r="AD906" s="602">
        <f t="shared" si="132"/>
        <v>0</v>
      </c>
      <c r="AE906" s="603"/>
      <c r="AF906" s="603"/>
      <c r="AG906" s="603"/>
      <c r="AH906" s="604"/>
      <c r="AI906" s="60"/>
      <c r="AJ906" s="144" t="str">
        <f t="shared" si="126"/>
        <v>Riadok bude skrytý.</v>
      </c>
      <c r="AK906" s="145" t="s">
        <v>207</v>
      </c>
      <c r="AL906" s="2"/>
      <c r="AM906" s="2"/>
      <c r="AN906" s="21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51">
        <f t="shared" si="128"/>
        <v>1</v>
      </c>
      <c r="BF906" s="51">
        <f t="shared" si="129"/>
        <v>0</v>
      </c>
      <c r="BG906" s="81"/>
      <c r="BH906" s="51">
        <f t="shared" si="127"/>
        <v>1</v>
      </c>
      <c r="BI906" s="89">
        <f>+IF(BE906*BF906=0,0,IF(BH906=0,0,1))</f>
        <v>0</v>
      </c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108"/>
      <c r="BY906" s="108"/>
      <c r="BZ906" s="108"/>
      <c r="CA906" s="113">
        <f>SI!BY906</f>
        <v>2</v>
      </c>
      <c r="CB906" s="113"/>
      <c r="CC906" s="113"/>
      <c r="CD906" s="113"/>
      <c r="CE906" s="113"/>
      <c r="CF906" s="113"/>
      <c r="CG906" s="113"/>
      <c r="CH906" s="140">
        <f>SI!BZ906</f>
        <v>0</v>
      </c>
      <c r="CI906" s="108"/>
      <c r="CJ906" s="108"/>
      <c r="CK906" s="108"/>
      <c r="CL906" s="108"/>
      <c r="CM906" s="108"/>
      <c r="CN906" s="108"/>
      <c r="CO906" s="108"/>
      <c r="CP906" s="108"/>
      <c r="CQ906" s="108"/>
      <c r="CR906" s="108"/>
      <c r="CS906" s="108"/>
      <c r="CT906" s="108"/>
      <c r="CU906" s="108"/>
      <c r="CV906" s="108"/>
      <c r="CW906" s="108"/>
      <c r="CX906" s="108"/>
      <c r="CY906" s="108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36"/>
      <c r="IU906" s="36"/>
    </row>
    <row r="907" spans="1:255" s="124" customFormat="1" x14ac:dyDescent="0.25">
      <c r="A907" s="3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60"/>
      <c r="AJ907" s="144" t="str">
        <f t="shared" si="126"/>
        <v>Riadok bude vidieť.</v>
      </c>
      <c r="AK907" s="145" t="s">
        <v>207</v>
      </c>
      <c r="AL907" s="2"/>
      <c r="AM907" s="2"/>
      <c r="AN907" s="21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51">
        <f t="shared" si="128"/>
        <v>1</v>
      </c>
      <c r="BF907" s="51"/>
      <c r="BG907" s="81"/>
      <c r="BH907" s="51">
        <f t="shared" si="127"/>
        <v>1</v>
      </c>
      <c r="BI907" s="89">
        <f>+IF(BE907+BF907+BG907=0,0,IF(BH907=0,0,1))</f>
        <v>1</v>
      </c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108"/>
      <c r="BY907" s="108"/>
      <c r="BZ907" s="108"/>
      <c r="CA907" s="113">
        <f>SI!BY907</f>
        <v>545</v>
      </c>
      <c r="CB907" s="113"/>
      <c r="CC907" s="113"/>
      <c r="CD907" s="113"/>
      <c r="CE907" s="113"/>
      <c r="CF907" s="113"/>
      <c r="CG907" s="113"/>
      <c r="CH907" s="140">
        <f>SI!BZ907</f>
        <v>0</v>
      </c>
      <c r="CI907" s="108"/>
      <c r="CJ907" s="108"/>
      <c r="CK907" s="108"/>
      <c r="CL907" s="108"/>
      <c r="CM907" s="108"/>
      <c r="CN907" s="108"/>
      <c r="CO907" s="108"/>
      <c r="CP907" s="108"/>
      <c r="CQ907" s="108"/>
      <c r="CR907" s="108"/>
      <c r="CS907" s="108"/>
      <c r="CT907" s="108"/>
      <c r="CU907" s="108"/>
      <c r="CV907" s="108"/>
      <c r="CW907" s="108"/>
      <c r="CX907" s="108"/>
      <c r="CY907" s="108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36"/>
      <c r="IU907" s="36"/>
    </row>
    <row r="908" spans="1:255" s="36" customFormat="1" x14ac:dyDescent="0.25">
      <c r="A908" s="33"/>
      <c r="B908" s="2" t="s">
        <v>274</v>
      </c>
      <c r="C908" s="24"/>
      <c r="D908" s="24"/>
      <c r="E908" s="24"/>
      <c r="H908" s="181" t="s">
        <v>565</v>
      </c>
      <c r="I908" s="181"/>
      <c r="J908" s="2" t="str">
        <f>+IF($F$27&lt;&gt;"",IF((ROUNDDOWN(CODE(MID($F$27,1,1))*3,0)+DAY(36167))*(IF(SI!EE1201="",1,SI!EE1201-1))+(2*LEN(SI!J11))=CA908,"podiely v iných účtovných jednotkách. ","NEPOVOLENÉ POUŽITIE!"),"NEPOVOLENÉ POUŽITIE!")</f>
        <v xml:space="preserve">podiely v iných účtovných jednotkách. </v>
      </c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62" t="s">
        <v>168</v>
      </c>
      <c r="AJ908" s="144" t="str">
        <f t="shared" si="126"/>
        <v>Riadok bude vidieť.</v>
      </c>
      <c r="AK908" s="145" t="s">
        <v>207</v>
      </c>
      <c r="AL908" s="2"/>
      <c r="AM908" s="2"/>
      <c r="AN908" s="21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51">
        <f t="shared" si="128"/>
        <v>1</v>
      </c>
      <c r="BF908" s="51">
        <f>+IF($H$908="nemá",1,1)</f>
        <v>1</v>
      </c>
      <c r="BG908" s="81"/>
      <c r="BH908" s="51">
        <f t="shared" si="127"/>
        <v>1</v>
      </c>
      <c r="BI908" s="89">
        <f t="shared" ref="BI908:BI915" si="133">+IF(BE908*BF908=0,0,IF(BH908=0,0,1))</f>
        <v>1</v>
      </c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108"/>
      <c r="BY908" s="108"/>
      <c r="BZ908" s="108"/>
      <c r="CA908" s="113">
        <f>SI!BY908</f>
        <v>28</v>
      </c>
      <c r="CB908" s="113"/>
      <c r="CC908" s="113"/>
      <c r="CD908" s="113"/>
      <c r="CE908" s="113"/>
      <c r="CF908" s="113"/>
      <c r="CG908" s="113"/>
      <c r="CH908" s="140">
        <f>SI!BZ908</f>
        <v>0</v>
      </c>
      <c r="CI908" s="108"/>
      <c r="CJ908" s="108"/>
      <c r="CK908" s="108"/>
      <c r="CL908" s="108"/>
      <c r="CM908" s="108"/>
      <c r="CN908" s="108"/>
      <c r="CO908" s="108"/>
      <c r="CP908" s="108"/>
      <c r="CQ908" s="108"/>
      <c r="CR908" s="108"/>
      <c r="CS908" s="108"/>
      <c r="CT908" s="108"/>
      <c r="CU908" s="108"/>
      <c r="CV908" s="108"/>
      <c r="CW908" s="108"/>
      <c r="CX908" s="108"/>
      <c r="CY908" s="108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</row>
    <row r="909" spans="1:255" s="36" customFormat="1" hidden="1" x14ac:dyDescent="0.25">
      <c r="A909" s="33"/>
      <c r="B909" s="2" t="str">
        <f>+IF(H908="má","Údaje o podieloch v iných účtovných jednotkách sú uvedené v tabuľke:","")</f>
        <v/>
      </c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60"/>
      <c r="AJ909" s="144" t="str">
        <f t="shared" si="126"/>
        <v>Riadok bude skrytý.</v>
      </c>
      <c r="AK909" s="145" t="s">
        <v>207</v>
      </c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51">
        <f t="shared" si="128"/>
        <v>1</v>
      </c>
      <c r="BF909" s="51">
        <f t="shared" ref="BF909:BF934" si="134">+IF($H$908="nemá",0,1)</f>
        <v>0</v>
      </c>
      <c r="BG909" s="51"/>
      <c r="BH909" s="51">
        <f t="shared" si="127"/>
        <v>1</v>
      </c>
      <c r="BI909" s="89">
        <f t="shared" si="133"/>
        <v>0</v>
      </c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108"/>
      <c r="BY909" s="108"/>
      <c r="BZ909" s="108"/>
      <c r="CA909" s="113">
        <f>SI!BY909</f>
        <v>165</v>
      </c>
      <c r="CB909" s="113"/>
      <c r="CC909" s="113"/>
      <c r="CD909" s="113"/>
      <c r="CE909" s="113"/>
      <c r="CF909" s="113"/>
      <c r="CG909" s="113"/>
      <c r="CH909" s="140">
        <f>SI!BZ909</f>
        <v>0</v>
      </c>
      <c r="CI909" s="108"/>
      <c r="CJ909" s="108"/>
      <c r="CK909" s="108"/>
      <c r="CL909" s="108"/>
      <c r="CM909" s="108"/>
      <c r="CN909" s="108"/>
      <c r="CO909" s="108"/>
      <c r="CP909" s="108"/>
      <c r="CQ909" s="108"/>
      <c r="CR909" s="108"/>
      <c r="CS909" s="108"/>
      <c r="CT909" s="108"/>
      <c r="CU909" s="108"/>
      <c r="CV909" s="108"/>
      <c r="CW909" s="108"/>
      <c r="CX909" s="108"/>
      <c r="CY909" s="108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</row>
    <row r="910" spans="1:255" s="36" customFormat="1" hidden="1" x14ac:dyDescent="0.25">
      <c r="A910" s="33"/>
      <c r="B910" s="2"/>
      <c r="C910" s="2"/>
      <c r="D910" s="2"/>
      <c r="E910" s="2"/>
      <c r="F910" s="2"/>
      <c r="G910" s="2"/>
      <c r="H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60"/>
      <c r="AJ910" s="144" t="str">
        <f t="shared" si="126"/>
        <v>Riadok bude skrytý.</v>
      </c>
      <c r="AK910" s="145" t="s">
        <v>207</v>
      </c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51">
        <f t="shared" si="128"/>
        <v>1</v>
      </c>
      <c r="BF910" s="51">
        <f t="shared" si="134"/>
        <v>0</v>
      </c>
      <c r="BG910" s="51"/>
      <c r="BH910" s="51">
        <f t="shared" si="127"/>
        <v>1</v>
      </c>
      <c r="BI910" s="89">
        <f t="shared" si="133"/>
        <v>0</v>
      </c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108"/>
      <c r="BY910" s="108"/>
      <c r="BZ910" s="108"/>
      <c r="CA910" s="113">
        <f>SI!BY910</f>
        <v>169</v>
      </c>
      <c r="CB910" s="113"/>
      <c r="CC910" s="113"/>
      <c r="CD910" s="113"/>
      <c r="CE910" s="113"/>
      <c r="CF910" s="113"/>
      <c r="CG910" s="113"/>
      <c r="CH910" s="140">
        <f>SI!BZ910</f>
        <v>0</v>
      </c>
      <c r="CI910" s="108"/>
      <c r="CJ910" s="108"/>
      <c r="CK910" s="108"/>
      <c r="CL910" s="108"/>
      <c r="CM910" s="108"/>
      <c r="CN910" s="108"/>
      <c r="CO910" s="108"/>
      <c r="CP910" s="108"/>
      <c r="CQ910" s="108"/>
      <c r="CR910" s="108"/>
      <c r="CS910" s="108"/>
      <c r="CT910" s="108"/>
      <c r="CU910" s="108"/>
      <c r="CV910" s="108"/>
      <c r="CW910" s="108"/>
      <c r="CX910" s="108"/>
      <c r="CY910" s="108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</row>
    <row r="911" spans="1:255" s="36" customFormat="1" hidden="1" x14ac:dyDescent="0.25">
      <c r="A911" s="33"/>
      <c r="B911" s="2" t="str">
        <f>+IF($J$27&lt;&gt;"",IF((CODE(MID($J$27,1,1)))*(GCD(121,132))*(IF(SI!EE1204="",1,SI!EE1204-1))+(LEN(SI!J13)+LEN(SI!J14))=CA911,"Štruktúra dlhodobého finančného majetku:","NEPOVOLENÉ POUŽITIE!"),"NEPOVOLENÉ POUŽITIE!")</f>
        <v>Štruktúra dlhodobého finančného majetku:</v>
      </c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62" t="s">
        <v>168</v>
      </c>
      <c r="AJ911" s="144" t="str">
        <f t="shared" si="126"/>
        <v>Riadok bude skrytý.</v>
      </c>
      <c r="AK911" s="145" t="s">
        <v>207</v>
      </c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51">
        <f t="shared" si="128"/>
        <v>1</v>
      </c>
      <c r="BF911" s="51">
        <f t="shared" si="134"/>
        <v>0</v>
      </c>
      <c r="BG911" s="51"/>
      <c r="BH911" s="51">
        <f t="shared" si="127"/>
        <v>1</v>
      </c>
      <c r="BI911" s="89">
        <f t="shared" si="133"/>
        <v>0</v>
      </c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108"/>
      <c r="BY911" s="108"/>
      <c r="BZ911" s="108"/>
      <c r="CA911" s="113">
        <f>SI!BY911</f>
        <v>16</v>
      </c>
      <c r="CB911" s="113"/>
      <c r="CC911" s="113"/>
      <c r="CD911" s="113"/>
      <c r="CE911" s="113"/>
      <c r="CF911" s="113"/>
      <c r="CG911" s="113"/>
      <c r="CH911" s="140">
        <f>SI!BZ911</f>
        <v>0</v>
      </c>
      <c r="CI911" s="108"/>
      <c r="CJ911" s="108"/>
      <c r="CK911" s="108"/>
      <c r="CL911" s="108"/>
      <c r="CM911" s="108"/>
      <c r="CN911" s="108"/>
      <c r="CO911" s="108"/>
      <c r="CP911" s="108"/>
      <c r="CQ911" s="108"/>
      <c r="CR911" s="108"/>
      <c r="CS911" s="108"/>
      <c r="CT911" s="108"/>
      <c r="CU911" s="108"/>
      <c r="CV911" s="108"/>
      <c r="CW911" s="108"/>
      <c r="CX911" s="108"/>
      <c r="CY911" s="108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</row>
    <row r="912" spans="1:255" s="36" customFormat="1" ht="15" hidden="1" customHeight="1" x14ac:dyDescent="0.25">
      <c r="A912" s="33"/>
      <c r="B912" s="369" t="s">
        <v>303</v>
      </c>
      <c r="C912" s="370"/>
      <c r="D912" s="370"/>
      <c r="E912" s="370"/>
      <c r="F912" s="370"/>
      <c r="G912" s="370"/>
      <c r="H912" s="370"/>
      <c r="I912" s="371"/>
      <c r="J912" s="811" t="s">
        <v>471</v>
      </c>
      <c r="K912" s="812"/>
      <c r="L912" s="812"/>
      <c r="M912" s="812"/>
      <c r="N912" s="813"/>
      <c r="O912" s="811" t="s">
        <v>304</v>
      </c>
      <c r="P912" s="812"/>
      <c r="Q912" s="812"/>
      <c r="R912" s="812"/>
      <c r="S912" s="811" t="s">
        <v>305</v>
      </c>
      <c r="T912" s="812"/>
      <c r="U912" s="812"/>
      <c r="V912" s="812"/>
      <c r="W912" s="812"/>
      <c r="X912" s="812"/>
      <c r="Y912" s="812"/>
      <c r="Z912" s="813"/>
      <c r="AA912" s="811" t="s">
        <v>306</v>
      </c>
      <c r="AB912" s="812"/>
      <c r="AC912" s="812"/>
      <c r="AD912" s="812"/>
      <c r="AE912" s="812"/>
      <c r="AF912" s="812"/>
      <c r="AG912" s="812"/>
      <c r="AH912" s="813"/>
      <c r="AI912" s="60"/>
      <c r="AJ912" s="144" t="str">
        <f t="shared" si="126"/>
        <v>Riadok bude skrytý.</v>
      </c>
      <c r="AK912" s="145" t="s">
        <v>207</v>
      </c>
      <c r="AL912" s="149" t="s">
        <v>502</v>
      </c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51">
        <f t="shared" si="128"/>
        <v>1</v>
      </c>
      <c r="BF912" s="51">
        <f t="shared" si="134"/>
        <v>0</v>
      </c>
      <c r="BG912" s="51"/>
      <c r="BH912" s="51">
        <f t="shared" si="127"/>
        <v>1</v>
      </c>
      <c r="BI912" s="89">
        <f t="shared" si="133"/>
        <v>0</v>
      </c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108"/>
      <c r="BY912" s="108"/>
      <c r="BZ912" s="108"/>
      <c r="CA912" s="113">
        <f>SI!BY912</f>
        <v>117</v>
      </c>
      <c r="CB912" s="113"/>
      <c r="CC912" s="113"/>
      <c r="CD912" s="113"/>
      <c r="CE912" s="113"/>
      <c r="CF912" s="113"/>
      <c r="CG912" s="113"/>
      <c r="CH912" s="140">
        <f>SI!BZ912</f>
        <v>0</v>
      </c>
      <c r="CI912" s="108"/>
      <c r="CJ912" s="108"/>
      <c r="CK912" s="108"/>
      <c r="CL912" s="108"/>
      <c r="CM912" s="108"/>
      <c r="CN912" s="108"/>
      <c r="CO912" s="108"/>
      <c r="CP912" s="108"/>
      <c r="CQ912" s="108"/>
      <c r="CR912" s="108"/>
      <c r="CS912" s="108"/>
      <c r="CT912" s="108"/>
      <c r="CU912" s="108"/>
      <c r="CV912" s="108"/>
      <c r="CW912" s="108"/>
      <c r="CX912" s="108"/>
      <c r="CY912" s="108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</row>
    <row r="913" spans="1:253" s="36" customFormat="1" ht="15" hidden="1" customHeight="1" x14ac:dyDescent="0.25">
      <c r="A913" s="33"/>
      <c r="B913" s="413"/>
      <c r="C913" s="414"/>
      <c r="D913" s="414"/>
      <c r="E913" s="414"/>
      <c r="F913" s="414"/>
      <c r="G913" s="414"/>
      <c r="H913" s="414"/>
      <c r="I913" s="415"/>
      <c r="J913" s="814"/>
      <c r="K913" s="815"/>
      <c r="L913" s="815"/>
      <c r="M913" s="815"/>
      <c r="N913" s="816"/>
      <c r="O913" s="814"/>
      <c r="P913" s="815"/>
      <c r="Q913" s="815"/>
      <c r="R913" s="815"/>
      <c r="S913" s="814"/>
      <c r="T913" s="815"/>
      <c r="U913" s="815"/>
      <c r="V913" s="815"/>
      <c r="W913" s="815"/>
      <c r="X913" s="815"/>
      <c r="Y913" s="815"/>
      <c r="Z913" s="816"/>
      <c r="AA913" s="814"/>
      <c r="AB913" s="815"/>
      <c r="AC913" s="815"/>
      <c r="AD913" s="815"/>
      <c r="AE913" s="815"/>
      <c r="AF913" s="815"/>
      <c r="AG913" s="815"/>
      <c r="AH913" s="816"/>
      <c r="AI913" s="60"/>
      <c r="AJ913" s="144" t="str">
        <f t="shared" si="126"/>
        <v>Riadok bude skrytý.</v>
      </c>
      <c r="AK913" s="145" t="s">
        <v>207</v>
      </c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51">
        <f t="shared" si="128"/>
        <v>1</v>
      </c>
      <c r="BF913" s="51">
        <f t="shared" si="134"/>
        <v>0</v>
      </c>
      <c r="BG913" s="51"/>
      <c r="BH913" s="51">
        <f t="shared" si="127"/>
        <v>1</v>
      </c>
      <c r="BI913" s="89">
        <f t="shared" si="133"/>
        <v>0</v>
      </c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108"/>
      <c r="BY913" s="108"/>
      <c r="BZ913" s="108"/>
      <c r="CA913" s="113">
        <f>SI!BY913</f>
        <v>147</v>
      </c>
      <c r="CB913" s="113"/>
      <c r="CC913" s="113"/>
      <c r="CD913" s="113"/>
      <c r="CE913" s="113"/>
      <c r="CF913" s="113"/>
      <c r="CG913" s="113"/>
      <c r="CH913" s="140">
        <f>SI!BZ913</f>
        <v>0</v>
      </c>
      <c r="CI913" s="108"/>
      <c r="CJ913" s="108"/>
      <c r="CK913" s="108"/>
      <c r="CL913" s="108"/>
      <c r="CM913" s="108"/>
      <c r="CN913" s="108"/>
      <c r="CO913" s="108"/>
      <c r="CP913" s="108"/>
      <c r="CQ913" s="108"/>
      <c r="CR913" s="108"/>
      <c r="CS913" s="108"/>
      <c r="CT913" s="108"/>
      <c r="CU913" s="108"/>
      <c r="CV913" s="108"/>
      <c r="CW913" s="108"/>
      <c r="CX913" s="108"/>
      <c r="CY913" s="108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</row>
    <row r="914" spans="1:253" s="36" customFormat="1" ht="15" hidden="1" customHeight="1" x14ac:dyDescent="0.25">
      <c r="A914" s="33"/>
      <c r="B914" s="413"/>
      <c r="C914" s="414"/>
      <c r="D914" s="414"/>
      <c r="E914" s="414"/>
      <c r="F914" s="414"/>
      <c r="G914" s="414"/>
      <c r="H914" s="414"/>
      <c r="I914" s="415"/>
      <c r="J914" s="814"/>
      <c r="K914" s="815"/>
      <c r="L914" s="815"/>
      <c r="M914" s="815"/>
      <c r="N914" s="816"/>
      <c r="O914" s="814"/>
      <c r="P914" s="815"/>
      <c r="Q914" s="815"/>
      <c r="R914" s="815"/>
      <c r="S914" s="809">
        <f>+P85</f>
        <v>2018</v>
      </c>
      <c r="T914" s="720"/>
      <c r="U914" s="720"/>
      <c r="V914" s="720"/>
      <c r="W914" s="719">
        <f>+Z85</f>
        <v>2017</v>
      </c>
      <c r="X914" s="720"/>
      <c r="Y914" s="720"/>
      <c r="Z914" s="721"/>
      <c r="AA914" s="809">
        <f>+P85</f>
        <v>2018</v>
      </c>
      <c r="AB914" s="720"/>
      <c r="AC914" s="720"/>
      <c r="AD914" s="720"/>
      <c r="AE914" s="719">
        <f>+Z85</f>
        <v>2017</v>
      </c>
      <c r="AF914" s="720"/>
      <c r="AG914" s="720"/>
      <c r="AH914" s="721"/>
      <c r="AI914" s="60"/>
      <c r="AJ914" s="144" t="str">
        <f t="shared" si="126"/>
        <v>Riadok bude skrytý.</v>
      </c>
      <c r="AK914" s="145" t="s">
        <v>207</v>
      </c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51">
        <f t="shared" si="128"/>
        <v>1</v>
      </c>
      <c r="BF914" s="51">
        <f t="shared" si="134"/>
        <v>0</v>
      </c>
      <c r="BG914" s="51"/>
      <c r="BH914" s="51">
        <f t="shared" si="127"/>
        <v>1</v>
      </c>
      <c r="BI914" s="89">
        <f t="shared" si="133"/>
        <v>0</v>
      </c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108"/>
      <c r="BY914" s="108"/>
      <c r="BZ914" s="108"/>
      <c r="CA914" s="113">
        <f>SI!BY914</f>
        <v>101</v>
      </c>
      <c r="CB914" s="113"/>
      <c r="CC914" s="113"/>
      <c r="CD914" s="113"/>
      <c r="CE914" s="113"/>
      <c r="CF914" s="113"/>
      <c r="CG914" s="113"/>
      <c r="CH914" s="140">
        <f>SI!BZ914</f>
        <v>0</v>
      </c>
      <c r="CI914" s="108"/>
      <c r="CJ914" s="108"/>
      <c r="CK914" s="108"/>
      <c r="CL914" s="108"/>
      <c r="CM914" s="108"/>
      <c r="CN914" s="108"/>
      <c r="CO914" s="108"/>
      <c r="CP914" s="108"/>
      <c r="CQ914" s="108"/>
      <c r="CR914" s="108"/>
      <c r="CS914" s="108"/>
      <c r="CT914" s="108"/>
      <c r="CU914" s="108"/>
      <c r="CV914" s="108"/>
      <c r="CW914" s="108"/>
      <c r="CX914" s="108"/>
      <c r="CY914" s="108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</row>
    <row r="915" spans="1:253" s="37" customFormat="1" hidden="1" x14ac:dyDescent="0.25">
      <c r="A915" s="33"/>
      <c r="B915" s="372"/>
      <c r="C915" s="373"/>
      <c r="D915" s="373"/>
      <c r="E915" s="373"/>
      <c r="F915" s="373"/>
      <c r="G915" s="373"/>
      <c r="H915" s="373"/>
      <c r="I915" s="374"/>
      <c r="J915" s="817"/>
      <c r="K915" s="818"/>
      <c r="L915" s="818"/>
      <c r="M915" s="818"/>
      <c r="N915" s="819"/>
      <c r="O915" s="817"/>
      <c r="P915" s="818"/>
      <c r="Q915" s="818"/>
      <c r="R915" s="818"/>
      <c r="S915" s="810"/>
      <c r="T915" s="722"/>
      <c r="U915" s="722"/>
      <c r="V915" s="722"/>
      <c r="W915" s="722"/>
      <c r="X915" s="722"/>
      <c r="Y915" s="722"/>
      <c r="Z915" s="723"/>
      <c r="AA915" s="810"/>
      <c r="AB915" s="722"/>
      <c r="AC915" s="722"/>
      <c r="AD915" s="722"/>
      <c r="AE915" s="722"/>
      <c r="AF915" s="722"/>
      <c r="AG915" s="722"/>
      <c r="AH915" s="723"/>
      <c r="AI915" s="60"/>
      <c r="AJ915" s="144" t="str">
        <f t="shared" si="126"/>
        <v>Riadok bude skrytý.</v>
      </c>
      <c r="AK915" s="145" t="s">
        <v>207</v>
      </c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51">
        <f t="shared" si="128"/>
        <v>1</v>
      </c>
      <c r="BF915" s="51">
        <f t="shared" si="134"/>
        <v>0</v>
      </c>
      <c r="BG915" s="10"/>
      <c r="BH915" s="51">
        <f t="shared" si="127"/>
        <v>1</v>
      </c>
      <c r="BI915" s="89">
        <f t="shared" si="133"/>
        <v>0</v>
      </c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14"/>
      <c r="BY915" s="114"/>
      <c r="BZ915" s="114"/>
      <c r="CA915" s="113">
        <f>SI!BY915</f>
        <v>659</v>
      </c>
      <c r="CB915" s="113"/>
      <c r="CC915" s="113"/>
      <c r="CD915" s="113"/>
      <c r="CE915" s="113"/>
      <c r="CF915" s="113"/>
      <c r="CG915" s="113"/>
      <c r="CH915" s="140">
        <f>SI!BZ915</f>
        <v>0</v>
      </c>
      <c r="CI915" s="114"/>
      <c r="CJ915" s="114"/>
      <c r="CK915" s="114"/>
      <c r="CL915" s="114"/>
      <c r="CM915" s="114"/>
      <c r="CN915" s="114"/>
      <c r="CO915" s="114"/>
      <c r="CP915" s="114"/>
      <c r="CQ915" s="114"/>
      <c r="CR915" s="114"/>
      <c r="CS915" s="114"/>
      <c r="CT915" s="114"/>
      <c r="CU915" s="114"/>
      <c r="CV915" s="114"/>
      <c r="CW915" s="114"/>
      <c r="CX915" s="114"/>
      <c r="CY915" s="114"/>
      <c r="CZ915" s="10"/>
      <c r="DA915" s="10"/>
      <c r="DB915" s="10"/>
      <c r="DC915" s="10"/>
      <c r="DD915" s="10"/>
      <c r="DE915" s="10"/>
      <c r="DF915" s="10"/>
      <c r="DG915" s="10"/>
      <c r="DH915" s="10"/>
      <c r="DI915" s="10"/>
      <c r="DJ915" s="10"/>
      <c r="DK915" s="10"/>
      <c r="DL915" s="10"/>
      <c r="DM915" s="10"/>
      <c r="DN915" s="10"/>
      <c r="DO915" s="10"/>
      <c r="DP915" s="10"/>
      <c r="DQ915" s="10"/>
      <c r="DR915" s="10"/>
      <c r="DS915" s="10"/>
      <c r="DT915" s="10"/>
      <c r="DU915" s="10"/>
      <c r="DV915" s="10"/>
      <c r="DW915" s="10"/>
      <c r="DX915" s="10"/>
      <c r="DY915" s="10"/>
      <c r="DZ915" s="10"/>
      <c r="EA915" s="10"/>
      <c r="EB915" s="10"/>
      <c r="EC915" s="10"/>
      <c r="ED915" s="10"/>
      <c r="EE915" s="10"/>
      <c r="EF915" s="10"/>
      <c r="EG915" s="10"/>
      <c r="EH915" s="10"/>
      <c r="EI915" s="10"/>
      <c r="EJ915" s="10"/>
      <c r="EK915" s="10"/>
      <c r="EL915" s="10"/>
      <c r="EM915" s="10"/>
      <c r="EN915" s="10"/>
      <c r="EO915" s="10"/>
      <c r="EP915" s="10"/>
      <c r="EQ915" s="10"/>
      <c r="ER915" s="10"/>
      <c r="ES915" s="10"/>
      <c r="ET915" s="10"/>
      <c r="EU915" s="10"/>
      <c r="EV915" s="10"/>
      <c r="EW915" s="10"/>
      <c r="EX915" s="10"/>
      <c r="EY915" s="10"/>
      <c r="EZ915" s="10"/>
      <c r="FA915" s="10"/>
      <c r="FB915" s="10"/>
      <c r="FC915" s="10"/>
      <c r="FD915" s="10"/>
      <c r="FE915" s="10"/>
      <c r="FF915" s="10"/>
      <c r="FG915" s="10"/>
      <c r="FH915" s="10"/>
      <c r="FI915" s="10"/>
      <c r="FJ915" s="10"/>
      <c r="FK915" s="10"/>
      <c r="FL915" s="10"/>
      <c r="FM915" s="10"/>
      <c r="FN915" s="10"/>
      <c r="FO915" s="10"/>
      <c r="FP915" s="10"/>
      <c r="FQ915" s="10"/>
      <c r="FR915" s="10"/>
      <c r="FS915" s="10"/>
      <c r="FT915" s="10"/>
      <c r="FU915" s="10"/>
      <c r="FV915" s="10"/>
      <c r="FW915" s="10"/>
      <c r="FX915" s="10"/>
      <c r="FY915" s="10"/>
      <c r="FZ915" s="10"/>
      <c r="GA915" s="10"/>
      <c r="GB915" s="10"/>
      <c r="GC915" s="10"/>
      <c r="GD915" s="10"/>
      <c r="GE915" s="10"/>
      <c r="GF915" s="10"/>
      <c r="GG915" s="10"/>
      <c r="GH915" s="10"/>
      <c r="GI915" s="10"/>
      <c r="GJ915" s="10"/>
      <c r="GK915" s="10"/>
      <c r="GL915" s="10"/>
      <c r="GM915" s="10"/>
      <c r="GN915" s="10"/>
      <c r="GO915" s="10"/>
      <c r="GP915" s="10"/>
      <c r="GQ915" s="10"/>
      <c r="GR915" s="10"/>
      <c r="GS915" s="10"/>
      <c r="GT915" s="10"/>
      <c r="GU915" s="10"/>
      <c r="GV915" s="10"/>
      <c r="GW915" s="10"/>
      <c r="GX915" s="10"/>
      <c r="GY915" s="10"/>
      <c r="GZ915" s="10"/>
      <c r="HA915" s="10"/>
      <c r="HB915" s="10"/>
      <c r="HC915" s="10"/>
      <c r="HD915" s="10"/>
      <c r="HE915" s="10"/>
      <c r="HF915" s="10"/>
      <c r="HG915" s="10"/>
      <c r="HH915" s="10"/>
      <c r="HI915" s="10"/>
      <c r="HJ915" s="10"/>
      <c r="HK915" s="10"/>
      <c r="HL915" s="10"/>
      <c r="HM915" s="10"/>
      <c r="HN915" s="10"/>
      <c r="HO915" s="10"/>
      <c r="HP915" s="10"/>
      <c r="HQ915" s="10"/>
      <c r="HR915" s="10"/>
      <c r="HS915" s="10"/>
      <c r="HT915" s="10"/>
      <c r="HU915" s="10"/>
      <c r="HV915" s="10"/>
      <c r="HW915" s="10"/>
      <c r="HX915" s="10"/>
      <c r="HY915" s="10"/>
      <c r="HZ915" s="10"/>
      <c r="IA915" s="10"/>
      <c r="IB915" s="10"/>
      <c r="IC915" s="10"/>
      <c r="ID915" s="10"/>
      <c r="IE915" s="10"/>
      <c r="IF915" s="10"/>
      <c r="IG915" s="10"/>
      <c r="IH915" s="10"/>
      <c r="II915" s="10"/>
      <c r="IJ915" s="10"/>
      <c r="IK915" s="10"/>
      <c r="IL915" s="10"/>
      <c r="IM915" s="10"/>
      <c r="IN915" s="10"/>
      <c r="IO915" s="10"/>
      <c r="IP915" s="10"/>
      <c r="IQ915" s="10"/>
      <c r="IR915" s="10"/>
      <c r="IS915" s="10"/>
    </row>
    <row r="916" spans="1:253" s="36" customFormat="1" hidden="1" x14ac:dyDescent="0.25">
      <c r="A916" s="33"/>
      <c r="B916" s="694"/>
      <c r="C916" s="695"/>
      <c r="D916" s="695"/>
      <c r="E916" s="695"/>
      <c r="F916" s="695"/>
      <c r="G916" s="695"/>
      <c r="H916" s="695"/>
      <c r="I916" s="696"/>
      <c r="J916" s="689"/>
      <c r="K916" s="697"/>
      <c r="L916" s="697"/>
      <c r="M916" s="697"/>
      <c r="N916" s="698"/>
      <c r="O916" s="689"/>
      <c r="P916" s="690"/>
      <c r="Q916" s="690"/>
      <c r="R916" s="690"/>
      <c r="S916" s="691"/>
      <c r="T916" s="692"/>
      <c r="U916" s="692"/>
      <c r="V916" s="692"/>
      <c r="W916" s="542"/>
      <c r="X916" s="692"/>
      <c r="Y916" s="692"/>
      <c r="Z916" s="693"/>
      <c r="AA916" s="691"/>
      <c r="AB916" s="692"/>
      <c r="AC916" s="692"/>
      <c r="AD916" s="692"/>
      <c r="AE916" s="542"/>
      <c r="AF916" s="692"/>
      <c r="AG916" s="692"/>
      <c r="AH916" s="693"/>
      <c r="AI916" s="60"/>
      <c r="AJ916" s="144" t="str">
        <f t="shared" si="126"/>
        <v>Riadok bude skrytý.</v>
      </c>
      <c r="AK916" s="145" t="s">
        <v>207</v>
      </c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51">
        <f t="shared" si="128"/>
        <v>1</v>
      </c>
      <c r="BF916" s="51">
        <f t="shared" si="134"/>
        <v>0</v>
      </c>
      <c r="BG916" s="51">
        <f t="shared" ref="BG916:BG930" si="135">+IF(B916="",0,1)</f>
        <v>0</v>
      </c>
      <c r="BH916" s="51">
        <f t="shared" si="127"/>
        <v>1</v>
      </c>
      <c r="BI916" s="90">
        <f t="shared" ref="BI916:BI929" si="136">+IF(BE916*BF916*BG916=0,0,IF(BH916=0,0,1))</f>
        <v>0</v>
      </c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108"/>
      <c r="BY916" s="108"/>
      <c r="BZ916" s="108"/>
      <c r="CA916" s="113">
        <f>SI!BY916</f>
        <v>174</v>
      </c>
      <c r="CB916" s="113"/>
      <c r="CC916" s="113"/>
      <c r="CD916" s="113"/>
      <c r="CE916" s="113"/>
      <c r="CF916" s="113"/>
      <c r="CG916" s="113"/>
      <c r="CH916" s="140">
        <f>SI!BZ916</f>
        <v>0</v>
      </c>
      <c r="CI916" s="108"/>
      <c r="CJ916" s="108"/>
      <c r="CK916" s="108"/>
      <c r="CL916" s="108"/>
      <c r="CM916" s="108"/>
      <c r="CN916" s="108"/>
      <c r="CO916" s="108"/>
      <c r="CP916" s="108"/>
      <c r="CQ916" s="108"/>
      <c r="CR916" s="108"/>
      <c r="CS916" s="108"/>
      <c r="CT916" s="108"/>
      <c r="CU916" s="108"/>
      <c r="CV916" s="108"/>
      <c r="CW916" s="108"/>
      <c r="CX916" s="108"/>
      <c r="CY916" s="108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  <c r="IO916" s="2"/>
      <c r="IP916" s="2"/>
      <c r="IQ916" s="2"/>
      <c r="IR916" s="2"/>
      <c r="IS916" s="2"/>
    </row>
    <row r="917" spans="1:253" s="36" customFormat="1" hidden="1" x14ac:dyDescent="0.25">
      <c r="A917" s="33"/>
      <c r="B917" s="350"/>
      <c r="C917" s="351"/>
      <c r="D917" s="351"/>
      <c r="E917" s="351"/>
      <c r="F917" s="351"/>
      <c r="G917" s="351"/>
      <c r="H917" s="351"/>
      <c r="I917" s="352"/>
      <c r="J917" s="353"/>
      <c r="K917" s="355"/>
      <c r="L917" s="355"/>
      <c r="M917" s="355"/>
      <c r="N917" s="356"/>
      <c r="O917" s="353"/>
      <c r="P917" s="354"/>
      <c r="Q917" s="354"/>
      <c r="R917" s="354"/>
      <c r="S917" s="362"/>
      <c r="T917" s="348"/>
      <c r="U917" s="348"/>
      <c r="V917" s="348"/>
      <c r="W917" s="347"/>
      <c r="X917" s="348"/>
      <c r="Y917" s="348"/>
      <c r="Z917" s="349"/>
      <c r="AA917" s="362"/>
      <c r="AB917" s="348"/>
      <c r="AC917" s="348"/>
      <c r="AD917" s="348"/>
      <c r="AE917" s="347"/>
      <c r="AF917" s="348"/>
      <c r="AG917" s="348"/>
      <c r="AH917" s="349"/>
      <c r="AI917" s="60"/>
      <c r="AJ917" s="144" t="str">
        <f t="shared" si="126"/>
        <v>Riadok bude skrytý.</v>
      </c>
      <c r="AK917" s="145" t="s">
        <v>207</v>
      </c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51">
        <f t="shared" si="128"/>
        <v>1</v>
      </c>
      <c r="BF917" s="51">
        <f t="shared" si="134"/>
        <v>0</v>
      </c>
      <c r="BG917" s="51">
        <f t="shared" si="135"/>
        <v>0</v>
      </c>
      <c r="BH917" s="51">
        <f t="shared" si="127"/>
        <v>1</v>
      </c>
      <c r="BI917" s="90">
        <f t="shared" si="136"/>
        <v>0</v>
      </c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108"/>
      <c r="BY917" s="108"/>
      <c r="BZ917" s="108"/>
      <c r="CA917" s="113">
        <f>SI!BY917</f>
        <v>242</v>
      </c>
      <c r="CB917" s="113"/>
      <c r="CC917" s="113"/>
      <c r="CD917" s="113"/>
      <c r="CE917" s="113"/>
      <c r="CF917" s="113"/>
      <c r="CG917" s="113"/>
      <c r="CH917" s="140">
        <f>SI!BZ917</f>
        <v>0</v>
      </c>
      <c r="CI917" s="108"/>
      <c r="CJ917" s="108"/>
      <c r="CK917" s="108"/>
      <c r="CL917" s="108"/>
      <c r="CM917" s="108"/>
      <c r="CN917" s="108"/>
      <c r="CO917" s="108"/>
      <c r="CP917" s="108"/>
      <c r="CQ917" s="108"/>
      <c r="CR917" s="108"/>
      <c r="CS917" s="108"/>
      <c r="CT917" s="108"/>
      <c r="CU917" s="108"/>
      <c r="CV917" s="108"/>
      <c r="CW917" s="108"/>
      <c r="CX917" s="108"/>
      <c r="CY917" s="108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/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/>
      <c r="IK917" s="2"/>
      <c r="IL917" s="2"/>
      <c r="IM917" s="2"/>
      <c r="IN917" s="2"/>
      <c r="IO917" s="2"/>
      <c r="IP917" s="2"/>
      <c r="IQ917" s="2"/>
      <c r="IR917" s="2"/>
      <c r="IS917" s="2"/>
    </row>
    <row r="918" spans="1:253" s="36" customFormat="1" hidden="1" x14ac:dyDescent="0.25">
      <c r="A918" s="33"/>
      <c r="B918" s="350"/>
      <c r="C918" s="351"/>
      <c r="D918" s="351"/>
      <c r="E918" s="351"/>
      <c r="F918" s="351"/>
      <c r="G918" s="351"/>
      <c r="H918" s="351"/>
      <c r="I918" s="352"/>
      <c r="J918" s="353"/>
      <c r="K918" s="355"/>
      <c r="L918" s="355"/>
      <c r="M918" s="355"/>
      <c r="N918" s="356"/>
      <c r="O918" s="353"/>
      <c r="P918" s="354"/>
      <c r="Q918" s="354"/>
      <c r="R918" s="354"/>
      <c r="S918" s="362"/>
      <c r="T918" s="348"/>
      <c r="U918" s="348"/>
      <c r="V918" s="348"/>
      <c r="W918" s="347"/>
      <c r="X918" s="348"/>
      <c r="Y918" s="348"/>
      <c r="Z918" s="349"/>
      <c r="AA918" s="362"/>
      <c r="AB918" s="348"/>
      <c r="AC918" s="348"/>
      <c r="AD918" s="348"/>
      <c r="AE918" s="347"/>
      <c r="AF918" s="348"/>
      <c r="AG918" s="348"/>
      <c r="AH918" s="349"/>
      <c r="AI918" s="60"/>
      <c r="AJ918" s="144" t="str">
        <f t="shared" si="126"/>
        <v>Riadok bude skrytý.</v>
      </c>
      <c r="AK918" s="145" t="s">
        <v>207</v>
      </c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51">
        <f t="shared" si="128"/>
        <v>1</v>
      </c>
      <c r="BF918" s="51">
        <f t="shared" si="134"/>
        <v>0</v>
      </c>
      <c r="BG918" s="51">
        <f t="shared" si="135"/>
        <v>0</v>
      </c>
      <c r="BH918" s="51">
        <f t="shared" si="127"/>
        <v>1</v>
      </c>
      <c r="BI918" s="90">
        <f t="shared" si="136"/>
        <v>0</v>
      </c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108"/>
      <c r="BY918" s="108"/>
      <c r="BZ918" s="108"/>
      <c r="CA918" s="113">
        <f>SI!BY918</f>
        <v>1119</v>
      </c>
      <c r="CB918" s="113"/>
      <c r="CC918" s="113"/>
      <c r="CD918" s="113"/>
      <c r="CE918" s="113"/>
      <c r="CF918" s="113"/>
      <c r="CG918" s="113"/>
      <c r="CH918" s="140">
        <f>SI!BZ918</f>
        <v>0</v>
      </c>
      <c r="CI918" s="108"/>
      <c r="CJ918" s="108"/>
      <c r="CK918" s="108"/>
      <c r="CL918" s="108"/>
      <c r="CM918" s="108"/>
      <c r="CN918" s="108"/>
      <c r="CO918" s="108"/>
      <c r="CP918" s="108"/>
      <c r="CQ918" s="108"/>
      <c r="CR918" s="108"/>
      <c r="CS918" s="108"/>
      <c r="CT918" s="108"/>
      <c r="CU918" s="108"/>
      <c r="CV918" s="108"/>
      <c r="CW918" s="108"/>
      <c r="CX918" s="108"/>
      <c r="CY918" s="108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  <c r="GZ918" s="2"/>
      <c r="HA918" s="2"/>
      <c r="HB918" s="2"/>
      <c r="HC918" s="2"/>
      <c r="HD918" s="2"/>
      <c r="HE918" s="2"/>
      <c r="HF918" s="2"/>
      <c r="HG918" s="2"/>
      <c r="HH918" s="2"/>
      <c r="HI918" s="2"/>
      <c r="HJ918" s="2"/>
      <c r="HK918" s="2"/>
      <c r="HL918" s="2"/>
      <c r="HM918" s="2"/>
      <c r="HN918" s="2"/>
      <c r="HO918" s="2"/>
      <c r="HP918" s="2"/>
      <c r="HQ918" s="2"/>
      <c r="HR918" s="2"/>
      <c r="HS918" s="2"/>
      <c r="HT918" s="2"/>
      <c r="HU918" s="2"/>
      <c r="HV918" s="2"/>
      <c r="HW918" s="2"/>
      <c r="HX918" s="2"/>
      <c r="HY918" s="2"/>
      <c r="HZ918" s="2"/>
      <c r="IA918" s="2"/>
      <c r="IB918" s="2"/>
      <c r="IC918" s="2"/>
      <c r="ID918" s="2"/>
      <c r="IE918" s="2"/>
      <c r="IF918" s="2"/>
      <c r="IG918" s="2"/>
      <c r="IH918" s="2"/>
      <c r="II918" s="2"/>
      <c r="IJ918" s="2"/>
      <c r="IK918" s="2"/>
      <c r="IL918" s="2"/>
      <c r="IM918" s="2"/>
      <c r="IN918" s="2"/>
      <c r="IO918" s="2"/>
      <c r="IP918" s="2"/>
      <c r="IQ918" s="2"/>
      <c r="IR918" s="2"/>
      <c r="IS918" s="2"/>
    </row>
    <row r="919" spans="1:253" s="36" customFormat="1" hidden="1" x14ac:dyDescent="0.25">
      <c r="A919" s="33"/>
      <c r="B919" s="350"/>
      <c r="C919" s="351"/>
      <c r="D919" s="351"/>
      <c r="E919" s="351"/>
      <c r="F919" s="351"/>
      <c r="G919" s="351"/>
      <c r="H919" s="351"/>
      <c r="I919" s="352"/>
      <c r="J919" s="353"/>
      <c r="K919" s="355"/>
      <c r="L919" s="355"/>
      <c r="M919" s="355"/>
      <c r="N919" s="356"/>
      <c r="O919" s="353"/>
      <c r="P919" s="354"/>
      <c r="Q919" s="354"/>
      <c r="R919" s="354"/>
      <c r="S919" s="362"/>
      <c r="T919" s="348"/>
      <c r="U919" s="348"/>
      <c r="V919" s="348"/>
      <c r="W919" s="347"/>
      <c r="X919" s="348"/>
      <c r="Y919" s="348"/>
      <c r="Z919" s="349"/>
      <c r="AA919" s="362"/>
      <c r="AB919" s="348"/>
      <c r="AC919" s="348"/>
      <c r="AD919" s="348"/>
      <c r="AE919" s="347"/>
      <c r="AF919" s="348"/>
      <c r="AG919" s="348"/>
      <c r="AH919" s="349"/>
      <c r="AI919" s="60"/>
      <c r="AJ919" s="144" t="str">
        <f t="shared" si="126"/>
        <v>Riadok bude skrytý.</v>
      </c>
      <c r="AK919" s="145" t="s">
        <v>207</v>
      </c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51">
        <f t="shared" si="128"/>
        <v>1</v>
      </c>
      <c r="BF919" s="51">
        <f t="shared" si="134"/>
        <v>0</v>
      </c>
      <c r="BG919" s="51">
        <f t="shared" si="135"/>
        <v>0</v>
      </c>
      <c r="BH919" s="51">
        <f t="shared" si="127"/>
        <v>1</v>
      </c>
      <c r="BI919" s="90">
        <f t="shared" si="136"/>
        <v>0</v>
      </c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108"/>
      <c r="BY919" s="108"/>
      <c r="BZ919" s="108"/>
      <c r="CA919" s="113">
        <f>SI!BY919</f>
        <v>173</v>
      </c>
      <c r="CB919" s="113"/>
      <c r="CC919" s="113"/>
      <c r="CD919" s="113"/>
      <c r="CE919" s="113"/>
      <c r="CF919" s="113"/>
      <c r="CG919" s="113"/>
      <c r="CH919" s="140">
        <f>SI!BZ919</f>
        <v>0</v>
      </c>
      <c r="CI919" s="108"/>
      <c r="CJ919" s="108"/>
      <c r="CK919" s="108"/>
      <c r="CL919" s="108"/>
      <c r="CM919" s="108"/>
      <c r="CN919" s="108"/>
      <c r="CO919" s="108"/>
      <c r="CP919" s="108"/>
      <c r="CQ919" s="108"/>
      <c r="CR919" s="108"/>
      <c r="CS919" s="108"/>
      <c r="CT919" s="108"/>
      <c r="CU919" s="108"/>
      <c r="CV919" s="108"/>
      <c r="CW919" s="108"/>
      <c r="CX919" s="108"/>
      <c r="CY919" s="108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  <c r="GZ919" s="2"/>
      <c r="HA919" s="2"/>
      <c r="HB919" s="2"/>
      <c r="HC919" s="2"/>
      <c r="HD919" s="2"/>
      <c r="HE919" s="2"/>
      <c r="HF919" s="2"/>
      <c r="HG919" s="2"/>
      <c r="HH919" s="2"/>
      <c r="HI919" s="2"/>
      <c r="HJ919" s="2"/>
      <c r="HK919" s="2"/>
      <c r="HL919" s="2"/>
      <c r="HM919" s="2"/>
      <c r="HN919" s="2"/>
      <c r="HO919" s="2"/>
      <c r="HP919" s="2"/>
      <c r="HQ919" s="2"/>
      <c r="HR919" s="2"/>
      <c r="HS919" s="2"/>
      <c r="HT919" s="2"/>
      <c r="HU919" s="2"/>
      <c r="HV919" s="2"/>
      <c r="HW919" s="2"/>
      <c r="HX919" s="2"/>
      <c r="HY919" s="2"/>
      <c r="HZ919" s="2"/>
      <c r="IA919" s="2"/>
      <c r="IB919" s="2"/>
      <c r="IC919" s="2"/>
      <c r="ID919" s="2"/>
      <c r="IE919" s="2"/>
      <c r="IF919" s="2"/>
      <c r="IG919" s="2"/>
      <c r="IH919" s="2"/>
      <c r="II919" s="2"/>
      <c r="IJ919" s="2"/>
      <c r="IK919" s="2"/>
      <c r="IL919" s="2"/>
      <c r="IM919" s="2"/>
      <c r="IN919" s="2"/>
      <c r="IO919" s="2"/>
      <c r="IP919" s="2"/>
      <c r="IQ919" s="2"/>
      <c r="IR919" s="2"/>
      <c r="IS919" s="2"/>
    </row>
    <row r="920" spans="1:253" s="36" customFormat="1" hidden="1" x14ac:dyDescent="0.25">
      <c r="A920" s="33"/>
      <c r="B920" s="350"/>
      <c r="C920" s="351"/>
      <c r="D920" s="351"/>
      <c r="E920" s="351"/>
      <c r="F920" s="351"/>
      <c r="G920" s="351"/>
      <c r="H920" s="351"/>
      <c r="I920" s="352"/>
      <c r="J920" s="353"/>
      <c r="K920" s="355"/>
      <c r="L920" s="355"/>
      <c r="M920" s="355"/>
      <c r="N920" s="356"/>
      <c r="O920" s="353"/>
      <c r="P920" s="354"/>
      <c r="Q920" s="354"/>
      <c r="R920" s="354"/>
      <c r="S920" s="362"/>
      <c r="T920" s="348"/>
      <c r="U920" s="348"/>
      <c r="V920" s="348"/>
      <c r="W920" s="347"/>
      <c r="X920" s="348"/>
      <c r="Y920" s="348"/>
      <c r="Z920" s="349"/>
      <c r="AA920" s="362"/>
      <c r="AB920" s="348"/>
      <c r="AC920" s="348"/>
      <c r="AD920" s="348"/>
      <c r="AE920" s="347"/>
      <c r="AF920" s="348"/>
      <c r="AG920" s="348"/>
      <c r="AH920" s="349"/>
      <c r="AI920" s="60"/>
      <c r="AJ920" s="144" t="str">
        <f t="shared" si="126"/>
        <v>Riadok bude skrytý.</v>
      </c>
      <c r="AK920" s="145" t="s">
        <v>207</v>
      </c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51">
        <f t="shared" si="128"/>
        <v>1</v>
      </c>
      <c r="BF920" s="51">
        <f t="shared" si="134"/>
        <v>0</v>
      </c>
      <c r="BG920" s="51">
        <f t="shared" si="135"/>
        <v>0</v>
      </c>
      <c r="BH920" s="51">
        <f t="shared" si="127"/>
        <v>1</v>
      </c>
      <c r="BI920" s="90">
        <f t="shared" si="136"/>
        <v>0</v>
      </c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108"/>
      <c r="BY920" s="108"/>
      <c r="BZ920" s="108"/>
      <c r="CA920" s="113">
        <f>SI!BY920</f>
        <v>848</v>
      </c>
      <c r="CB920" s="113"/>
      <c r="CC920" s="113"/>
      <c r="CD920" s="113"/>
      <c r="CE920" s="113"/>
      <c r="CF920" s="113"/>
      <c r="CG920" s="113"/>
      <c r="CH920" s="140">
        <f>SI!BZ920</f>
        <v>0</v>
      </c>
      <c r="CI920" s="108"/>
      <c r="CJ920" s="108"/>
      <c r="CK920" s="108"/>
      <c r="CL920" s="108"/>
      <c r="CM920" s="108"/>
      <c r="CN920" s="108"/>
      <c r="CO920" s="108"/>
      <c r="CP920" s="108"/>
      <c r="CQ920" s="108"/>
      <c r="CR920" s="108"/>
      <c r="CS920" s="108"/>
      <c r="CT920" s="108"/>
      <c r="CU920" s="108"/>
      <c r="CV920" s="108"/>
      <c r="CW920" s="108"/>
      <c r="CX920" s="108"/>
      <c r="CY920" s="108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/>
      <c r="HR920" s="2"/>
      <c r="HS920" s="2"/>
      <c r="HT920" s="2"/>
      <c r="HU920" s="2"/>
      <c r="HV920" s="2"/>
      <c r="HW920" s="2"/>
      <c r="HX920" s="2"/>
      <c r="HY920" s="2"/>
      <c r="HZ920" s="2"/>
      <c r="IA920" s="2"/>
      <c r="IB920" s="2"/>
      <c r="IC920" s="2"/>
      <c r="ID920" s="2"/>
      <c r="IE920" s="2"/>
      <c r="IF920" s="2"/>
      <c r="IG920" s="2"/>
      <c r="IH920" s="2"/>
      <c r="II920" s="2"/>
      <c r="IJ920" s="2"/>
      <c r="IK920" s="2"/>
      <c r="IL920" s="2"/>
      <c r="IM920" s="2"/>
      <c r="IN920" s="2"/>
      <c r="IO920" s="2"/>
      <c r="IP920" s="2"/>
      <c r="IQ920" s="2"/>
      <c r="IR920" s="2"/>
      <c r="IS920" s="2"/>
    </row>
    <row r="921" spans="1:253" s="36" customFormat="1" hidden="1" x14ac:dyDescent="0.25">
      <c r="A921" s="33"/>
      <c r="B921" s="350"/>
      <c r="C921" s="351"/>
      <c r="D921" s="351"/>
      <c r="E921" s="351"/>
      <c r="F921" s="351"/>
      <c r="G921" s="351"/>
      <c r="H921" s="351"/>
      <c r="I921" s="352"/>
      <c r="J921" s="353"/>
      <c r="K921" s="355"/>
      <c r="L921" s="355"/>
      <c r="M921" s="355"/>
      <c r="N921" s="356"/>
      <c r="O921" s="353"/>
      <c r="P921" s="354"/>
      <c r="Q921" s="354"/>
      <c r="R921" s="354"/>
      <c r="S921" s="362"/>
      <c r="T921" s="348"/>
      <c r="U921" s="348"/>
      <c r="V921" s="348"/>
      <c r="W921" s="347"/>
      <c r="X921" s="348"/>
      <c r="Y921" s="348"/>
      <c r="Z921" s="349"/>
      <c r="AA921" s="362"/>
      <c r="AB921" s="348"/>
      <c r="AC921" s="348"/>
      <c r="AD921" s="348"/>
      <c r="AE921" s="347"/>
      <c r="AF921" s="348"/>
      <c r="AG921" s="348"/>
      <c r="AH921" s="349"/>
      <c r="AI921" s="60"/>
      <c r="AJ921" s="144" t="str">
        <f t="shared" si="126"/>
        <v>Riadok bude skrytý.</v>
      </c>
      <c r="AK921" s="145" t="s">
        <v>207</v>
      </c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51">
        <f t="shared" si="128"/>
        <v>1</v>
      </c>
      <c r="BF921" s="51">
        <f t="shared" si="134"/>
        <v>0</v>
      </c>
      <c r="BG921" s="51">
        <f t="shared" si="135"/>
        <v>0</v>
      </c>
      <c r="BH921" s="51">
        <f t="shared" si="127"/>
        <v>1</v>
      </c>
      <c r="BI921" s="90">
        <f t="shared" si="136"/>
        <v>0</v>
      </c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108"/>
      <c r="BY921" s="108"/>
      <c r="BZ921" s="108"/>
      <c r="CA921" s="113">
        <f>SI!BY921</f>
        <v>167</v>
      </c>
      <c r="CB921" s="113"/>
      <c r="CC921" s="113"/>
      <c r="CD921" s="113"/>
      <c r="CE921" s="113"/>
      <c r="CF921" s="113"/>
      <c r="CG921" s="113"/>
      <c r="CH921" s="140">
        <f>SI!BZ921</f>
        <v>0</v>
      </c>
      <c r="CI921" s="108"/>
      <c r="CJ921" s="108"/>
      <c r="CK921" s="108"/>
      <c r="CL921" s="108"/>
      <c r="CM921" s="108"/>
      <c r="CN921" s="108"/>
      <c r="CO921" s="108"/>
      <c r="CP921" s="108"/>
      <c r="CQ921" s="108"/>
      <c r="CR921" s="108"/>
      <c r="CS921" s="108"/>
      <c r="CT921" s="108"/>
      <c r="CU921" s="108"/>
      <c r="CV921" s="108"/>
      <c r="CW921" s="108"/>
      <c r="CX921" s="108"/>
      <c r="CY921" s="108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  <c r="GZ921" s="2"/>
      <c r="HA921" s="2"/>
      <c r="HB921" s="2"/>
      <c r="HC921" s="2"/>
      <c r="HD921" s="2"/>
      <c r="HE921" s="2"/>
      <c r="HF921" s="2"/>
      <c r="HG921" s="2"/>
      <c r="HH921" s="2"/>
      <c r="HI921" s="2"/>
      <c r="HJ921" s="2"/>
      <c r="HK921" s="2"/>
      <c r="HL921" s="2"/>
      <c r="HM921" s="2"/>
      <c r="HN921" s="2"/>
      <c r="HO921" s="2"/>
      <c r="HP921" s="2"/>
      <c r="HQ921" s="2"/>
      <c r="HR921" s="2"/>
      <c r="HS921" s="2"/>
      <c r="HT921" s="2"/>
      <c r="HU921" s="2"/>
      <c r="HV921" s="2"/>
      <c r="HW921" s="2"/>
      <c r="HX921" s="2"/>
      <c r="HY921" s="2"/>
      <c r="HZ921" s="2"/>
      <c r="IA921" s="2"/>
      <c r="IB921" s="2"/>
      <c r="IC921" s="2"/>
      <c r="ID921" s="2"/>
      <c r="IE921" s="2"/>
      <c r="IF921" s="2"/>
      <c r="IG921" s="2"/>
      <c r="IH921" s="2"/>
      <c r="II921" s="2"/>
      <c r="IJ921" s="2"/>
      <c r="IK921" s="2"/>
      <c r="IL921" s="2"/>
      <c r="IM921" s="2"/>
      <c r="IN921" s="2"/>
      <c r="IO921" s="2"/>
      <c r="IP921" s="2"/>
      <c r="IQ921" s="2"/>
      <c r="IR921" s="2"/>
      <c r="IS921" s="2"/>
    </row>
    <row r="922" spans="1:253" s="36" customFormat="1" hidden="1" x14ac:dyDescent="0.25">
      <c r="A922" s="33"/>
      <c r="B922" s="350"/>
      <c r="C922" s="351"/>
      <c r="D922" s="351"/>
      <c r="E922" s="351"/>
      <c r="F922" s="351"/>
      <c r="G922" s="351"/>
      <c r="H922" s="351"/>
      <c r="I922" s="352"/>
      <c r="J922" s="353"/>
      <c r="K922" s="355"/>
      <c r="L922" s="355"/>
      <c r="M922" s="355"/>
      <c r="N922" s="356"/>
      <c r="O922" s="353"/>
      <c r="P922" s="354"/>
      <c r="Q922" s="354"/>
      <c r="R922" s="354"/>
      <c r="S922" s="362"/>
      <c r="T922" s="348"/>
      <c r="U922" s="348"/>
      <c r="V922" s="348"/>
      <c r="W922" s="347"/>
      <c r="X922" s="348"/>
      <c r="Y922" s="348"/>
      <c r="Z922" s="349"/>
      <c r="AA922" s="362"/>
      <c r="AB922" s="348"/>
      <c r="AC922" s="348"/>
      <c r="AD922" s="348"/>
      <c r="AE922" s="347"/>
      <c r="AF922" s="348"/>
      <c r="AG922" s="348"/>
      <c r="AH922" s="349"/>
      <c r="AI922" s="60"/>
      <c r="AJ922" s="144" t="str">
        <f t="shared" si="126"/>
        <v>Riadok bude skrytý.</v>
      </c>
      <c r="AK922" s="145" t="s">
        <v>207</v>
      </c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51">
        <f t="shared" si="128"/>
        <v>1</v>
      </c>
      <c r="BF922" s="51">
        <f t="shared" si="134"/>
        <v>0</v>
      </c>
      <c r="BG922" s="51">
        <f t="shared" si="135"/>
        <v>0</v>
      </c>
      <c r="BH922" s="51">
        <f t="shared" si="127"/>
        <v>1</v>
      </c>
      <c r="BI922" s="90">
        <f t="shared" si="136"/>
        <v>0</v>
      </c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108"/>
      <c r="BY922" s="108"/>
      <c r="BZ922" s="108"/>
      <c r="CA922" s="113">
        <f>SI!BY922</f>
        <v>487</v>
      </c>
      <c r="CB922" s="113"/>
      <c r="CC922" s="113"/>
      <c r="CD922" s="113"/>
      <c r="CE922" s="113"/>
      <c r="CF922" s="113"/>
      <c r="CG922" s="113"/>
      <c r="CH922" s="140">
        <f>SI!BZ922</f>
        <v>0</v>
      </c>
      <c r="CI922" s="108"/>
      <c r="CJ922" s="108"/>
      <c r="CK922" s="108"/>
      <c r="CL922" s="108"/>
      <c r="CM922" s="108"/>
      <c r="CN922" s="108"/>
      <c r="CO922" s="108"/>
      <c r="CP922" s="108"/>
      <c r="CQ922" s="108"/>
      <c r="CR922" s="108"/>
      <c r="CS922" s="108"/>
      <c r="CT922" s="108"/>
      <c r="CU922" s="108"/>
      <c r="CV922" s="108"/>
      <c r="CW922" s="108"/>
      <c r="CX922" s="108"/>
      <c r="CY922" s="108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  <c r="GZ922" s="2"/>
      <c r="HA922" s="2"/>
      <c r="HB922" s="2"/>
      <c r="HC922" s="2"/>
      <c r="HD922" s="2"/>
      <c r="HE922" s="2"/>
      <c r="HF922" s="2"/>
      <c r="HG922" s="2"/>
      <c r="HH922" s="2"/>
      <c r="HI922" s="2"/>
      <c r="HJ922" s="2"/>
      <c r="HK922" s="2"/>
      <c r="HL922" s="2"/>
      <c r="HM922" s="2"/>
      <c r="HN922" s="2"/>
      <c r="HO922" s="2"/>
      <c r="HP922" s="2"/>
      <c r="HQ922" s="2"/>
      <c r="HR922" s="2"/>
      <c r="HS922" s="2"/>
      <c r="HT922" s="2"/>
      <c r="HU922" s="2"/>
      <c r="HV922" s="2"/>
      <c r="HW922" s="2"/>
      <c r="HX922" s="2"/>
      <c r="HY922" s="2"/>
      <c r="HZ922" s="2"/>
      <c r="IA922" s="2"/>
      <c r="IB922" s="2"/>
      <c r="IC922" s="2"/>
      <c r="ID922" s="2"/>
      <c r="IE922" s="2"/>
      <c r="IF922" s="2"/>
      <c r="IG922" s="2"/>
      <c r="IH922" s="2"/>
      <c r="II922" s="2"/>
      <c r="IJ922" s="2"/>
      <c r="IK922" s="2"/>
      <c r="IL922" s="2"/>
      <c r="IM922" s="2"/>
      <c r="IN922" s="2"/>
      <c r="IO922" s="2"/>
      <c r="IP922" s="2"/>
      <c r="IQ922" s="2"/>
      <c r="IR922" s="2"/>
      <c r="IS922" s="2"/>
    </row>
    <row r="923" spans="1:253" s="36" customFormat="1" hidden="1" x14ac:dyDescent="0.25">
      <c r="A923" s="33"/>
      <c r="B923" s="350"/>
      <c r="C923" s="351"/>
      <c r="D923" s="351"/>
      <c r="E923" s="351"/>
      <c r="F923" s="351"/>
      <c r="G923" s="351"/>
      <c r="H923" s="351"/>
      <c r="I923" s="352"/>
      <c r="J923" s="353"/>
      <c r="K923" s="355"/>
      <c r="L923" s="355"/>
      <c r="M923" s="355"/>
      <c r="N923" s="356"/>
      <c r="O923" s="353"/>
      <c r="P923" s="354"/>
      <c r="Q923" s="354"/>
      <c r="R923" s="354"/>
      <c r="S923" s="362"/>
      <c r="T923" s="348"/>
      <c r="U923" s="348"/>
      <c r="V923" s="348"/>
      <c r="W923" s="347"/>
      <c r="X923" s="348"/>
      <c r="Y923" s="348"/>
      <c r="Z923" s="349"/>
      <c r="AA923" s="362"/>
      <c r="AB923" s="348"/>
      <c r="AC923" s="348"/>
      <c r="AD923" s="348"/>
      <c r="AE923" s="347"/>
      <c r="AF923" s="348"/>
      <c r="AG923" s="348"/>
      <c r="AH923" s="349"/>
      <c r="AI923" s="60"/>
      <c r="AJ923" s="144" t="str">
        <f t="shared" si="126"/>
        <v>Riadok bude skrytý.</v>
      </c>
      <c r="AK923" s="145" t="s">
        <v>207</v>
      </c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51">
        <f t="shared" ref="BE923:BE934" si="137">+IF($O$832="neeviduje",0,1)</f>
        <v>1</v>
      </c>
      <c r="BF923" s="51">
        <f t="shared" si="134"/>
        <v>0</v>
      </c>
      <c r="BG923" s="51">
        <f t="shared" si="135"/>
        <v>0</v>
      </c>
      <c r="BH923" s="51">
        <f t="shared" si="127"/>
        <v>1</v>
      </c>
      <c r="BI923" s="90">
        <f t="shared" si="136"/>
        <v>0</v>
      </c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108"/>
      <c r="BY923" s="108"/>
      <c r="BZ923" s="108"/>
      <c r="CA923" s="113">
        <f>SI!BY923</f>
        <v>163</v>
      </c>
      <c r="CB923" s="113"/>
      <c r="CC923" s="113"/>
      <c r="CD923" s="113"/>
      <c r="CE923" s="113"/>
      <c r="CF923" s="113"/>
      <c r="CG923" s="113"/>
      <c r="CH923" s="140">
        <f>SI!BZ923</f>
        <v>0</v>
      </c>
      <c r="CI923" s="108"/>
      <c r="CJ923" s="108"/>
      <c r="CK923" s="108"/>
      <c r="CL923" s="108"/>
      <c r="CM923" s="108"/>
      <c r="CN923" s="108"/>
      <c r="CO923" s="108"/>
      <c r="CP923" s="108"/>
      <c r="CQ923" s="108"/>
      <c r="CR923" s="108"/>
      <c r="CS923" s="108"/>
      <c r="CT923" s="108"/>
      <c r="CU923" s="108"/>
      <c r="CV923" s="108"/>
      <c r="CW923" s="108"/>
      <c r="CX923" s="108"/>
      <c r="CY923" s="108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  <c r="GZ923" s="2"/>
      <c r="HA923" s="2"/>
      <c r="HB923" s="2"/>
      <c r="HC923" s="2"/>
      <c r="HD923" s="2"/>
      <c r="HE923" s="2"/>
      <c r="HF923" s="2"/>
      <c r="HG923" s="2"/>
      <c r="HH923" s="2"/>
      <c r="HI923" s="2"/>
      <c r="HJ923" s="2"/>
      <c r="HK923" s="2"/>
      <c r="HL923" s="2"/>
      <c r="HM923" s="2"/>
      <c r="HN923" s="2"/>
      <c r="HO923" s="2"/>
      <c r="HP923" s="2"/>
      <c r="HQ923" s="2"/>
      <c r="HR923" s="2"/>
      <c r="HS923" s="2"/>
      <c r="HT923" s="2"/>
      <c r="HU923" s="2"/>
      <c r="HV923" s="2"/>
      <c r="HW923" s="2"/>
      <c r="HX923" s="2"/>
      <c r="HY923" s="2"/>
      <c r="HZ923" s="2"/>
      <c r="IA923" s="2"/>
      <c r="IB923" s="2"/>
      <c r="IC923" s="2"/>
      <c r="ID923" s="2"/>
      <c r="IE923" s="2"/>
      <c r="IF923" s="2"/>
      <c r="IG923" s="2"/>
      <c r="IH923" s="2"/>
      <c r="II923" s="2"/>
      <c r="IJ923" s="2"/>
      <c r="IK923" s="2"/>
      <c r="IL923" s="2"/>
      <c r="IM923" s="2"/>
      <c r="IN923" s="2"/>
      <c r="IO923" s="2"/>
      <c r="IP923" s="2"/>
      <c r="IQ923" s="2"/>
      <c r="IR923" s="2"/>
      <c r="IS923" s="2"/>
    </row>
    <row r="924" spans="1:253" s="36" customFormat="1" hidden="1" x14ac:dyDescent="0.25">
      <c r="A924" s="33"/>
      <c r="B924" s="350"/>
      <c r="C924" s="351"/>
      <c r="D924" s="351"/>
      <c r="E924" s="351"/>
      <c r="F924" s="351"/>
      <c r="G924" s="351"/>
      <c r="H924" s="351"/>
      <c r="I924" s="352"/>
      <c r="J924" s="353"/>
      <c r="K924" s="355"/>
      <c r="L924" s="355"/>
      <c r="M924" s="355"/>
      <c r="N924" s="356"/>
      <c r="O924" s="353"/>
      <c r="P924" s="354"/>
      <c r="Q924" s="354"/>
      <c r="R924" s="354"/>
      <c r="S924" s="362"/>
      <c r="T924" s="348"/>
      <c r="U924" s="348"/>
      <c r="V924" s="348"/>
      <c r="W924" s="347"/>
      <c r="X924" s="348"/>
      <c r="Y924" s="348"/>
      <c r="Z924" s="349"/>
      <c r="AA924" s="362"/>
      <c r="AB924" s="348"/>
      <c r="AC924" s="348"/>
      <c r="AD924" s="348"/>
      <c r="AE924" s="347"/>
      <c r="AF924" s="348"/>
      <c r="AG924" s="348"/>
      <c r="AH924" s="349"/>
      <c r="AI924" s="60"/>
      <c r="AJ924" s="144" t="str">
        <f t="shared" si="126"/>
        <v>Riadok bude skrytý.</v>
      </c>
      <c r="AK924" s="145" t="s">
        <v>207</v>
      </c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51">
        <f t="shared" si="137"/>
        <v>1</v>
      </c>
      <c r="BF924" s="51">
        <f t="shared" si="134"/>
        <v>0</v>
      </c>
      <c r="BG924" s="51">
        <f t="shared" si="135"/>
        <v>0</v>
      </c>
      <c r="BH924" s="51">
        <f t="shared" si="127"/>
        <v>1</v>
      </c>
      <c r="BI924" s="90">
        <f t="shared" si="136"/>
        <v>0</v>
      </c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108"/>
      <c r="BY924" s="108"/>
      <c r="BZ924" s="108"/>
      <c r="CA924" s="113">
        <f>SI!BY924</f>
        <v>1112</v>
      </c>
      <c r="CB924" s="113"/>
      <c r="CC924" s="113"/>
      <c r="CD924" s="113"/>
      <c r="CE924" s="113"/>
      <c r="CF924" s="113"/>
      <c r="CG924" s="113"/>
      <c r="CH924" s="140">
        <f>SI!BZ924</f>
        <v>0</v>
      </c>
      <c r="CI924" s="108"/>
      <c r="CJ924" s="108"/>
      <c r="CK924" s="108"/>
      <c r="CL924" s="108"/>
      <c r="CM924" s="108"/>
      <c r="CN924" s="108"/>
      <c r="CO924" s="108"/>
      <c r="CP924" s="108"/>
      <c r="CQ924" s="108"/>
      <c r="CR924" s="108"/>
      <c r="CS924" s="108"/>
      <c r="CT924" s="108"/>
      <c r="CU924" s="108"/>
      <c r="CV924" s="108"/>
      <c r="CW924" s="108"/>
      <c r="CX924" s="108"/>
      <c r="CY924" s="108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  <c r="GZ924" s="2"/>
      <c r="HA924" s="2"/>
      <c r="HB924" s="2"/>
      <c r="HC924" s="2"/>
      <c r="HD924" s="2"/>
      <c r="HE924" s="2"/>
      <c r="HF924" s="2"/>
      <c r="HG924" s="2"/>
      <c r="HH924" s="2"/>
      <c r="HI924" s="2"/>
      <c r="HJ924" s="2"/>
      <c r="HK924" s="2"/>
      <c r="HL924" s="2"/>
      <c r="HM924" s="2"/>
      <c r="HN924" s="2"/>
      <c r="HO924" s="2"/>
      <c r="HP924" s="2"/>
      <c r="HQ924" s="2"/>
      <c r="HR924" s="2"/>
      <c r="HS924" s="2"/>
      <c r="HT924" s="2"/>
      <c r="HU924" s="2"/>
      <c r="HV924" s="2"/>
      <c r="HW924" s="2"/>
      <c r="HX924" s="2"/>
      <c r="HY924" s="2"/>
      <c r="HZ924" s="2"/>
      <c r="IA924" s="2"/>
      <c r="IB924" s="2"/>
      <c r="IC924" s="2"/>
      <c r="ID924" s="2"/>
      <c r="IE924" s="2"/>
      <c r="IF924" s="2"/>
      <c r="IG924" s="2"/>
      <c r="IH924" s="2"/>
      <c r="II924" s="2"/>
      <c r="IJ924" s="2"/>
      <c r="IK924" s="2"/>
      <c r="IL924" s="2"/>
      <c r="IM924" s="2"/>
      <c r="IN924" s="2"/>
      <c r="IO924" s="2"/>
      <c r="IP924" s="2"/>
      <c r="IQ924" s="2"/>
      <c r="IR924" s="2"/>
      <c r="IS924" s="2"/>
    </row>
    <row r="925" spans="1:253" s="36" customFormat="1" hidden="1" x14ac:dyDescent="0.25">
      <c r="A925" s="33"/>
      <c r="B925" s="350"/>
      <c r="C925" s="351"/>
      <c r="D925" s="351"/>
      <c r="E925" s="351"/>
      <c r="F925" s="351"/>
      <c r="G925" s="351"/>
      <c r="H925" s="351"/>
      <c r="I925" s="352"/>
      <c r="J925" s="353"/>
      <c r="K925" s="355"/>
      <c r="L925" s="355"/>
      <c r="M925" s="355"/>
      <c r="N925" s="356"/>
      <c r="O925" s="353"/>
      <c r="P925" s="354"/>
      <c r="Q925" s="354"/>
      <c r="R925" s="354"/>
      <c r="S925" s="362"/>
      <c r="T925" s="348"/>
      <c r="U925" s="348"/>
      <c r="V925" s="348"/>
      <c r="W925" s="347"/>
      <c r="X925" s="348"/>
      <c r="Y925" s="348"/>
      <c r="Z925" s="349"/>
      <c r="AA925" s="362"/>
      <c r="AB925" s="348"/>
      <c r="AC925" s="348"/>
      <c r="AD925" s="348"/>
      <c r="AE925" s="347"/>
      <c r="AF925" s="348"/>
      <c r="AG925" s="348"/>
      <c r="AH925" s="349"/>
      <c r="AI925" s="60"/>
      <c r="AJ925" s="144" t="str">
        <f t="shared" si="126"/>
        <v>Riadok bude skrytý.</v>
      </c>
      <c r="AK925" s="145" t="s">
        <v>207</v>
      </c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51">
        <f t="shared" si="137"/>
        <v>1</v>
      </c>
      <c r="BF925" s="51">
        <f t="shared" si="134"/>
        <v>0</v>
      </c>
      <c r="BG925" s="51">
        <f t="shared" si="135"/>
        <v>0</v>
      </c>
      <c r="BH925" s="51">
        <f t="shared" si="127"/>
        <v>1</v>
      </c>
      <c r="BI925" s="90">
        <f t="shared" si="136"/>
        <v>0</v>
      </c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108"/>
      <c r="BY925" s="108"/>
      <c r="BZ925" s="108"/>
      <c r="CA925" s="113">
        <f>SI!BY925</f>
        <v>124</v>
      </c>
      <c r="CB925" s="113"/>
      <c r="CC925" s="113"/>
      <c r="CD925" s="113"/>
      <c r="CE925" s="113"/>
      <c r="CF925" s="113"/>
      <c r="CG925" s="113"/>
      <c r="CH925" s="140">
        <f>SI!BZ925</f>
        <v>0</v>
      </c>
      <c r="CI925" s="108"/>
      <c r="CJ925" s="108"/>
      <c r="CK925" s="108"/>
      <c r="CL925" s="108"/>
      <c r="CM925" s="108"/>
      <c r="CN925" s="108"/>
      <c r="CO925" s="108"/>
      <c r="CP925" s="108"/>
      <c r="CQ925" s="108"/>
      <c r="CR925" s="108"/>
      <c r="CS925" s="108"/>
      <c r="CT925" s="108"/>
      <c r="CU925" s="108"/>
      <c r="CV925" s="108"/>
      <c r="CW925" s="108"/>
      <c r="CX925" s="108"/>
      <c r="CY925" s="108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  <c r="IK925" s="2"/>
      <c r="IL925" s="2"/>
      <c r="IM925" s="2"/>
      <c r="IN925" s="2"/>
      <c r="IO925" s="2"/>
      <c r="IP925" s="2"/>
      <c r="IQ925" s="2"/>
      <c r="IR925" s="2"/>
      <c r="IS925" s="2"/>
    </row>
    <row r="926" spans="1:253" s="36" customFormat="1" hidden="1" x14ac:dyDescent="0.25">
      <c r="A926" s="33"/>
      <c r="B926" s="350"/>
      <c r="C926" s="351"/>
      <c r="D926" s="351"/>
      <c r="E926" s="351"/>
      <c r="F926" s="351"/>
      <c r="G926" s="351"/>
      <c r="H926" s="351"/>
      <c r="I926" s="352"/>
      <c r="J926" s="353"/>
      <c r="K926" s="355"/>
      <c r="L926" s="355"/>
      <c r="M926" s="355"/>
      <c r="N926" s="356"/>
      <c r="O926" s="353"/>
      <c r="P926" s="354"/>
      <c r="Q926" s="354"/>
      <c r="R926" s="354"/>
      <c r="S926" s="362"/>
      <c r="T926" s="348"/>
      <c r="U926" s="348"/>
      <c r="V926" s="348"/>
      <c r="W926" s="347"/>
      <c r="X926" s="348"/>
      <c r="Y926" s="348"/>
      <c r="Z926" s="349"/>
      <c r="AA926" s="362"/>
      <c r="AB926" s="348"/>
      <c r="AC926" s="348"/>
      <c r="AD926" s="348"/>
      <c r="AE926" s="347"/>
      <c r="AF926" s="348"/>
      <c r="AG926" s="348"/>
      <c r="AH926" s="349"/>
      <c r="AI926" s="60"/>
      <c r="AJ926" s="144" t="str">
        <f t="shared" si="126"/>
        <v>Riadok bude skrytý.</v>
      </c>
      <c r="AK926" s="145" t="s">
        <v>207</v>
      </c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51">
        <f t="shared" si="137"/>
        <v>1</v>
      </c>
      <c r="BF926" s="51">
        <f t="shared" si="134"/>
        <v>0</v>
      </c>
      <c r="BG926" s="51">
        <f t="shared" si="135"/>
        <v>0</v>
      </c>
      <c r="BH926" s="51">
        <f t="shared" si="127"/>
        <v>1</v>
      </c>
      <c r="BI926" s="90">
        <f t="shared" si="136"/>
        <v>0</v>
      </c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108"/>
      <c r="BY926" s="108"/>
      <c r="BZ926" s="108"/>
      <c r="CA926" s="113">
        <f>SI!BY926</f>
        <v>139</v>
      </c>
      <c r="CB926" s="113"/>
      <c r="CC926" s="113"/>
      <c r="CD926" s="113"/>
      <c r="CE926" s="113"/>
      <c r="CF926" s="113"/>
      <c r="CG926" s="113"/>
      <c r="CH926" s="140">
        <f>SI!BZ926</f>
        <v>0</v>
      </c>
      <c r="CI926" s="108"/>
      <c r="CJ926" s="108"/>
      <c r="CK926" s="108"/>
      <c r="CL926" s="108"/>
      <c r="CM926" s="108"/>
      <c r="CN926" s="108"/>
      <c r="CO926" s="108"/>
      <c r="CP926" s="108"/>
      <c r="CQ926" s="108"/>
      <c r="CR926" s="108"/>
      <c r="CS926" s="108"/>
      <c r="CT926" s="108"/>
      <c r="CU926" s="108"/>
      <c r="CV926" s="108"/>
      <c r="CW926" s="108"/>
      <c r="CX926" s="108"/>
      <c r="CY926" s="108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  <c r="GZ926" s="2"/>
      <c r="HA926" s="2"/>
      <c r="HB926" s="2"/>
      <c r="HC926" s="2"/>
      <c r="HD926" s="2"/>
      <c r="HE926" s="2"/>
      <c r="HF926" s="2"/>
      <c r="HG926" s="2"/>
      <c r="HH926" s="2"/>
      <c r="HI926" s="2"/>
      <c r="HJ926" s="2"/>
      <c r="HK926" s="2"/>
      <c r="HL926" s="2"/>
      <c r="HM926" s="2"/>
      <c r="HN926" s="2"/>
      <c r="HO926" s="2"/>
      <c r="HP926" s="2"/>
      <c r="HQ926" s="2"/>
      <c r="HR926" s="2"/>
      <c r="HS926" s="2"/>
      <c r="HT926" s="2"/>
      <c r="HU926" s="2"/>
      <c r="HV926" s="2"/>
      <c r="HW926" s="2"/>
      <c r="HX926" s="2"/>
      <c r="HY926" s="2"/>
      <c r="HZ926" s="2"/>
      <c r="IA926" s="2"/>
      <c r="IB926" s="2"/>
      <c r="IC926" s="2"/>
      <c r="ID926" s="2"/>
      <c r="IE926" s="2"/>
      <c r="IF926" s="2"/>
      <c r="IG926" s="2"/>
      <c r="IH926" s="2"/>
      <c r="II926" s="2"/>
      <c r="IJ926" s="2"/>
      <c r="IK926" s="2"/>
      <c r="IL926" s="2"/>
      <c r="IM926" s="2"/>
      <c r="IN926" s="2"/>
      <c r="IO926" s="2"/>
      <c r="IP926" s="2"/>
      <c r="IQ926" s="2"/>
      <c r="IR926" s="2"/>
      <c r="IS926" s="2"/>
    </row>
    <row r="927" spans="1:253" s="36" customFormat="1" hidden="1" x14ac:dyDescent="0.25">
      <c r="A927" s="33"/>
      <c r="B927" s="350"/>
      <c r="C927" s="351"/>
      <c r="D927" s="351"/>
      <c r="E927" s="351"/>
      <c r="F927" s="351"/>
      <c r="G927" s="351"/>
      <c r="H927" s="351"/>
      <c r="I927" s="352"/>
      <c r="J927" s="353"/>
      <c r="K927" s="355"/>
      <c r="L927" s="355"/>
      <c r="M927" s="355"/>
      <c r="N927" s="356"/>
      <c r="O927" s="353"/>
      <c r="P927" s="354"/>
      <c r="Q927" s="354"/>
      <c r="R927" s="354"/>
      <c r="S927" s="362"/>
      <c r="T927" s="348"/>
      <c r="U927" s="348"/>
      <c r="V927" s="348"/>
      <c r="W927" s="347"/>
      <c r="X927" s="348"/>
      <c r="Y927" s="348"/>
      <c r="Z927" s="349"/>
      <c r="AA927" s="362"/>
      <c r="AB927" s="348"/>
      <c r="AC927" s="348"/>
      <c r="AD927" s="348"/>
      <c r="AE927" s="347"/>
      <c r="AF927" s="348"/>
      <c r="AG927" s="348"/>
      <c r="AH927" s="349"/>
      <c r="AI927" s="60"/>
      <c r="AJ927" s="144" t="str">
        <f t="shared" si="126"/>
        <v>Riadok bude skrytý.</v>
      </c>
      <c r="AK927" s="145" t="s">
        <v>207</v>
      </c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51">
        <f t="shared" si="137"/>
        <v>1</v>
      </c>
      <c r="BF927" s="51">
        <f t="shared" si="134"/>
        <v>0</v>
      </c>
      <c r="BG927" s="51">
        <f t="shared" si="135"/>
        <v>0</v>
      </c>
      <c r="BH927" s="51">
        <f t="shared" si="127"/>
        <v>1</v>
      </c>
      <c r="BI927" s="90">
        <f t="shared" si="136"/>
        <v>0</v>
      </c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108"/>
      <c r="BY927" s="108"/>
      <c r="BZ927" s="108"/>
      <c r="CA927" s="113">
        <f>SI!BY927</f>
        <v>159</v>
      </c>
      <c r="CB927" s="113"/>
      <c r="CC927" s="113"/>
      <c r="CD927" s="113"/>
      <c r="CE927" s="113"/>
      <c r="CF927" s="113"/>
      <c r="CG927" s="113"/>
      <c r="CH927" s="140">
        <f>SI!BZ927</f>
        <v>0</v>
      </c>
      <c r="CI927" s="108"/>
      <c r="CJ927" s="108"/>
      <c r="CK927" s="108"/>
      <c r="CL927" s="108"/>
      <c r="CM927" s="108"/>
      <c r="CN927" s="108"/>
      <c r="CO927" s="108"/>
      <c r="CP927" s="108"/>
      <c r="CQ927" s="108"/>
      <c r="CR927" s="108"/>
      <c r="CS927" s="108"/>
      <c r="CT927" s="108"/>
      <c r="CU927" s="108"/>
      <c r="CV927" s="108"/>
      <c r="CW927" s="108"/>
      <c r="CX927" s="108"/>
      <c r="CY927" s="108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  <c r="IO927" s="2"/>
      <c r="IP927" s="2"/>
      <c r="IQ927" s="2"/>
      <c r="IR927" s="2"/>
      <c r="IS927" s="2"/>
    </row>
    <row r="928" spans="1:253" s="36" customFormat="1" hidden="1" x14ac:dyDescent="0.25">
      <c r="A928" s="33"/>
      <c r="B928" s="350"/>
      <c r="C928" s="351"/>
      <c r="D928" s="351"/>
      <c r="E928" s="351"/>
      <c r="F928" s="351"/>
      <c r="G928" s="351"/>
      <c r="H928" s="351"/>
      <c r="I928" s="352"/>
      <c r="J928" s="353"/>
      <c r="K928" s="355"/>
      <c r="L928" s="355"/>
      <c r="M928" s="355"/>
      <c r="N928" s="356"/>
      <c r="O928" s="353"/>
      <c r="P928" s="354"/>
      <c r="Q928" s="354"/>
      <c r="R928" s="354"/>
      <c r="S928" s="362"/>
      <c r="T928" s="348"/>
      <c r="U928" s="348"/>
      <c r="V928" s="348"/>
      <c r="W928" s="347"/>
      <c r="X928" s="348"/>
      <c r="Y928" s="348"/>
      <c r="Z928" s="349"/>
      <c r="AA928" s="362"/>
      <c r="AB928" s="348"/>
      <c r="AC928" s="348"/>
      <c r="AD928" s="348"/>
      <c r="AE928" s="347"/>
      <c r="AF928" s="348"/>
      <c r="AG928" s="348"/>
      <c r="AH928" s="349"/>
      <c r="AI928" s="60"/>
      <c r="AJ928" s="144" t="str">
        <f t="shared" si="126"/>
        <v>Riadok bude skrytý.</v>
      </c>
      <c r="AK928" s="145" t="s">
        <v>207</v>
      </c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51">
        <f t="shared" si="137"/>
        <v>1</v>
      </c>
      <c r="BF928" s="51">
        <f t="shared" si="134"/>
        <v>0</v>
      </c>
      <c r="BG928" s="51">
        <f t="shared" si="135"/>
        <v>0</v>
      </c>
      <c r="BH928" s="51">
        <f t="shared" si="127"/>
        <v>1</v>
      </c>
      <c r="BI928" s="90">
        <f t="shared" si="136"/>
        <v>0</v>
      </c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108"/>
      <c r="BY928" s="108"/>
      <c r="BZ928" s="108"/>
      <c r="CA928" s="113">
        <f>SI!BY928</f>
        <v>157</v>
      </c>
      <c r="CB928" s="113"/>
      <c r="CC928" s="113"/>
      <c r="CD928" s="113"/>
      <c r="CE928" s="113"/>
      <c r="CF928" s="113"/>
      <c r="CG928" s="113"/>
      <c r="CH928" s="140">
        <f>SI!BZ928</f>
        <v>0</v>
      </c>
      <c r="CI928" s="108"/>
      <c r="CJ928" s="108"/>
      <c r="CK928" s="108"/>
      <c r="CL928" s="108"/>
      <c r="CM928" s="108"/>
      <c r="CN928" s="108"/>
      <c r="CO928" s="108"/>
      <c r="CP928" s="108"/>
      <c r="CQ928" s="108"/>
      <c r="CR928" s="108"/>
      <c r="CS928" s="108"/>
      <c r="CT928" s="108"/>
      <c r="CU928" s="108"/>
      <c r="CV928" s="108"/>
      <c r="CW928" s="108"/>
      <c r="CX928" s="108"/>
      <c r="CY928" s="108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/>
      <c r="GY928" s="2"/>
      <c r="GZ928" s="2"/>
      <c r="HA928" s="2"/>
      <c r="HB928" s="2"/>
      <c r="HC928" s="2"/>
      <c r="HD928" s="2"/>
      <c r="HE928" s="2"/>
      <c r="HF928" s="2"/>
      <c r="HG928" s="2"/>
      <c r="HH928" s="2"/>
      <c r="HI928" s="2"/>
      <c r="HJ928" s="2"/>
      <c r="HK928" s="2"/>
      <c r="HL928" s="2"/>
      <c r="HM928" s="2"/>
      <c r="HN928" s="2"/>
      <c r="HO928" s="2"/>
      <c r="HP928" s="2"/>
      <c r="HQ928" s="2"/>
      <c r="HR928" s="2"/>
      <c r="HS928" s="2"/>
      <c r="HT928" s="2"/>
      <c r="HU928" s="2"/>
      <c r="HV928" s="2"/>
      <c r="HW928" s="2"/>
      <c r="HX928" s="2"/>
      <c r="HY928" s="2"/>
      <c r="HZ928" s="2"/>
      <c r="IA928" s="2"/>
      <c r="IB928" s="2"/>
      <c r="IC928" s="2"/>
      <c r="ID928" s="2"/>
      <c r="IE928" s="2"/>
      <c r="IF928" s="2"/>
      <c r="IG928" s="2"/>
      <c r="IH928" s="2"/>
      <c r="II928" s="2"/>
      <c r="IJ928" s="2"/>
      <c r="IK928" s="2"/>
      <c r="IL928" s="2"/>
      <c r="IM928" s="2"/>
      <c r="IN928" s="2"/>
      <c r="IO928" s="2"/>
      <c r="IP928" s="2"/>
      <c r="IQ928" s="2"/>
      <c r="IR928" s="2"/>
      <c r="IS928" s="2"/>
    </row>
    <row r="929" spans="1:253" s="36" customFormat="1" hidden="1" x14ac:dyDescent="0.25">
      <c r="A929" s="33"/>
      <c r="B929" s="350"/>
      <c r="C929" s="351"/>
      <c r="D929" s="351"/>
      <c r="E929" s="351"/>
      <c r="F929" s="351"/>
      <c r="G929" s="351"/>
      <c r="H929" s="351"/>
      <c r="I929" s="352"/>
      <c r="J929" s="353"/>
      <c r="K929" s="355"/>
      <c r="L929" s="355"/>
      <c r="M929" s="355"/>
      <c r="N929" s="356"/>
      <c r="O929" s="353"/>
      <c r="P929" s="354"/>
      <c r="Q929" s="354"/>
      <c r="R929" s="354"/>
      <c r="S929" s="362"/>
      <c r="T929" s="348"/>
      <c r="U929" s="348"/>
      <c r="V929" s="348"/>
      <c r="W929" s="347"/>
      <c r="X929" s="348"/>
      <c r="Y929" s="348"/>
      <c r="Z929" s="349"/>
      <c r="AA929" s="362"/>
      <c r="AB929" s="348"/>
      <c r="AC929" s="348"/>
      <c r="AD929" s="348"/>
      <c r="AE929" s="347"/>
      <c r="AF929" s="348"/>
      <c r="AG929" s="348"/>
      <c r="AH929" s="349"/>
      <c r="AI929" s="60"/>
      <c r="AJ929" s="144" t="str">
        <f t="shared" si="126"/>
        <v>Riadok bude skrytý.</v>
      </c>
      <c r="AK929" s="145" t="s">
        <v>207</v>
      </c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51">
        <f t="shared" si="137"/>
        <v>1</v>
      </c>
      <c r="BF929" s="51">
        <f t="shared" si="134"/>
        <v>0</v>
      </c>
      <c r="BG929" s="51">
        <f t="shared" si="135"/>
        <v>0</v>
      </c>
      <c r="BH929" s="51">
        <f t="shared" si="127"/>
        <v>1</v>
      </c>
      <c r="BI929" s="90">
        <f t="shared" si="136"/>
        <v>0</v>
      </c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108"/>
      <c r="BY929" s="108"/>
      <c r="BZ929" s="108"/>
      <c r="CA929" s="113">
        <f>SI!BY929</f>
        <v>111</v>
      </c>
      <c r="CB929" s="113"/>
      <c r="CC929" s="113"/>
      <c r="CD929" s="113"/>
      <c r="CE929" s="113"/>
      <c r="CF929" s="113"/>
      <c r="CG929" s="113"/>
      <c r="CH929" s="140">
        <f>SI!BZ929</f>
        <v>0</v>
      </c>
      <c r="CI929" s="108"/>
      <c r="CJ929" s="108"/>
      <c r="CK929" s="108"/>
      <c r="CL929" s="108"/>
      <c r="CM929" s="108"/>
      <c r="CN929" s="108"/>
      <c r="CO929" s="108"/>
      <c r="CP929" s="108"/>
      <c r="CQ929" s="108"/>
      <c r="CR929" s="108"/>
      <c r="CS929" s="108"/>
      <c r="CT929" s="108"/>
      <c r="CU929" s="108"/>
      <c r="CV929" s="108"/>
      <c r="CW929" s="108"/>
      <c r="CX929" s="108"/>
      <c r="CY929" s="108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  <c r="GZ929" s="2"/>
      <c r="HA929" s="2"/>
      <c r="HB929" s="2"/>
      <c r="HC929" s="2"/>
      <c r="HD929" s="2"/>
      <c r="HE929" s="2"/>
      <c r="HF929" s="2"/>
      <c r="HG929" s="2"/>
      <c r="HH929" s="2"/>
      <c r="HI929" s="2"/>
      <c r="HJ929" s="2"/>
      <c r="HK929" s="2"/>
      <c r="HL929" s="2"/>
      <c r="HM929" s="2"/>
      <c r="HN929" s="2"/>
      <c r="HO929" s="2"/>
      <c r="HP929" s="2"/>
      <c r="HQ929" s="2"/>
      <c r="HR929" s="2"/>
      <c r="HS929" s="2"/>
      <c r="HT929" s="2"/>
      <c r="HU929" s="2"/>
      <c r="HV929" s="2"/>
      <c r="HW929" s="2"/>
      <c r="HX929" s="2"/>
      <c r="HY929" s="2"/>
      <c r="HZ929" s="2"/>
      <c r="IA929" s="2"/>
      <c r="IB929" s="2"/>
      <c r="IC929" s="2"/>
      <c r="ID929" s="2"/>
      <c r="IE929" s="2"/>
      <c r="IF929" s="2"/>
      <c r="IG929" s="2"/>
      <c r="IH929" s="2"/>
      <c r="II929" s="2"/>
      <c r="IJ929" s="2"/>
      <c r="IK929" s="2"/>
      <c r="IL929" s="2"/>
      <c r="IM929" s="2"/>
      <c r="IN929" s="2"/>
      <c r="IO929" s="2"/>
      <c r="IP929" s="2"/>
      <c r="IQ929" s="2"/>
      <c r="IR929" s="2"/>
      <c r="IS929" s="2"/>
    </row>
    <row r="930" spans="1:253" s="36" customFormat="1" hidden="1" x14ac:dyDescent="0.25">
      <c r="A930" s="33"/>
      <c r="B930" s="350"/>
      <c r="C930" s="351"/>
      <c r="D930" s="351"/>
      <c r="E930" s="351"/>
      <c r="F930" s="351"/>
      <c r="G930" s="351"/>
      <c r="H930" s="351"/>
      <c r="I930" s="352"/>
      <c r="J930" s="353"/>
      <c r="K930" s="355"/>
      <c r="L930" s="355"/>
      <c r="M930" s="355"/>
      <c r="N930" s="356"/>
      <c r="O930" s="353"/>
      <c r="P930" s="354"/>
      <c r="Q930" s="354"/>
      <c r="R930" s="354"/>
      <c r="S930" s="362"/>
      <c r="T930" s="348"/>
      <c r="U930" s="348"/>
      <c r="V930" s="348"/>
      <c r="W930" s="347"/>
      <c r="X930" s="348"/>
      <c r="Y930" s="348"/>
      <c r="Z930" s="349"/>
      <c r="AA930" s="362"/>
      <c r="AB930" s="348"/>
      <c r="AC930" s="348"/>
      <c r="AD930" s="348"/>
      <c r="AE930" s="347"/>
      <c r="AF930" s="348"/>
      <c r="AG930" s="348"/>
      <c r="AH930" s="349"/>
      <c r="AI930" s="60"/>
      <c r="AJ930" s="144" t="str">
        <f t="shared" si="126"/>
        <v>Riadok bude skrytý.</v>
      </c>
      <c r="AK930" s="145" t="s">
        <v>207</v>
      </c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51">
        <f t="shared" si="137"/>
        <v>1</v>
      </c>
      <c r="BF930" s="51">
        <f t="shared" si="134"/>
        <v>0</v>
      </c>
      <c r="BG930" s="51">
        <f t="shared" si="135"/>
        <v>0</v>
      </c>
      <c r="BH930" s="51">
        <f t="shared" si="127"/>
        <v>1</v>
      </c>
      <c r="BI930" s="90">
        <f>+IF(BE930*BF930*BG930=0,0,IF(BH930=0,0,1))</f>
        <v>0</v>
      </c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108"/>
      <c r="BY930" s="108"/>
      <c r="BZ930" s="108"/>
      <c r="CA930" s="113">
        <f>SI!BY930</f>
        <v>191</v>
      </c>
      <c r="CB930" s="113"/>
      <c r="CC930" s="113"/>
      <c r="CD930" s="113"/>
      <c r="CE930" s="113"/>
      <c r="CF930" s="113"/>
      <c r="CG930" s="113"/>
      <c r="CH930" s="140">
        <f>SI!BZ930</f>
        <v>0</v>
      </c>
      <c r="CI930" s="108"/>
      <c r="CJ930" s="108"/>
      <c r="CK930" s="108"/>
      <c r="CL930" s="108"/>
      <c r="CM930" s="108"/>
      <c r="CN930" s="108"/>
      <c r="CO930" s="108"/>
      <c r="CP930" s="108"/>
      <c r="CQ930" s="108"/>
      <c r="CR930" s="108"/>
      <c r="CS930" s="108"/>
      <c r="CT930" s="108"/>
      <c r="CU930" s="108"/>
      <c r="CV930" s="108"/>
      <c r="CW930" s="108"/>
      <c r="CX930" s="108"/>
      <c r="CY930" s="108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  <c r="GZ930" s="2"/>
      <c r="HA930" s="2"/>
      <c r="HB930" s="2"/>
      <c r="HC930" s="2"/>
      <c r="HD930" s="2"/>
      <c r="HE930" s="2"/>
      <c r="HF930" s="2"/>
      <c r="HG930" s="2"/>
      <c r="HH930" s="2"/>
      <c r="HI930" s="2"/>
      <c r="HJ930" s="2"/>
      <c r="HK930" s="2"/>
      <c r="HL930" s="2"/>
      <c r="HM930" s="2"/>
      <c r="HN930" s="2"/>
      <c r="HO930" s="2"/>
      <c r="HP930" s="2"/>
      <c r="HQ930" s="2"/>
      <c r="HR930" s="2"/>
      <c r="HS930" s="2"/>
      <c r="HT930" s="2"/>
      <c r="HU930" s="2"/>
      <c r="HV930" s="2"/>
      <c r="HW930" s="2"/>
      <c r="HX930" s="2"/>
      <c r="HY930" s="2"/>
      <c r="HZ930" s="2"/>
      <c r="IA930" s="2"/>
      <c r="IB930" s="2"/>
      <c r="IC930" s="2"/>
      <c r="ID930" s="2"/>
      <c r="IE930" s="2"/>
      <c r="IF930" s="2"/>
      <c r="IG930" s="2"/>
      <c r="IH930" s="2"/>
      <c r="II930" s="2"/>
      <c r="IJ930" s="2"/>
      <c r="IK930" s="2"/>
      <c r="IL930" s="2"/>
      <c r="IM930" s="2"/>
      <c r="IN930" s="2"/>
      <c r="IO930" s="2"/>
      <c r="IP930" s="2"/>
      <c r="IQ930" s="2"/>
      <c r="IR930" s="2"/>
      <c r="IS930" s="2"/>
    </row>
    <row r="931" spans="1:253" s="36" customFormat="1" hidden="1" x14ac:dyDescent="0.25">
      <c r="A931" s="33"/>
      <c r="B931" s="350"/>
      <c r="C931" s="351"/>
      <c r="D931" s="351"/>
      <c r="E931" s="351"/>
      <c r="F931" s="351"/>
      <c r="G931" s="351"/>
      <c r="H931" s="351"/>
      <c r="I931" s="352"/>
      <c r="J931" s="353"/>
      <c r="K931" s="355"/>
      <c r="L931" s="355"/>
      <c r="M931" s="355"/>
      <c r="N931" s="356"/>
      <c r="O931" s="353"/>
      <c r="P931" s="354"/>
      <c r="Q931" s="354"/>
      <c r="R931" s="354"/>
      <c r="S931" s="362"/>
      <c r="T931" s="348"/>
      <c r="U931" s="348"/>
      <c r="V931" s="348"/>
      <c r="W931" s="347"/>
      <c r="X931" s="348"/>
      <c r="Y931" s="348"/>
      <c r="Z931" s="349"/>
      <c r="AA931" s="362"/>
      <c r="AB931" s="348"/>
      <c r="AC931" s="348"/>
      <c r="AD931" s="348"/>
      <c r="AE931" s="347"/>
      <c r="AF931" s="348"/>
      <c r="AG931" s="348"/>
      <c r="AH931" s="349"/>
      <c r="AI931" s="60"/>
      <c r="AJ931" s="144" t="str">
        <f t="shared" si="126"/>
        <v>Riadok bude skrytý.</v>
      </c>
      <c r="AK931" s="145" t="s">
        <v>207</v>
      </c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51">
        <f t="shared" si="137"/>
        <v>1</v>
      </c>
      <c r="BF931" s="51">
        <f t="shared" si="134"/>
        <v>0</v>
      </c>
      <c r="BG931" s="51">
        <f>+IF(B931="",0,1)</f>
        <v>0</v>
      </c>
      <c r="BH931" s="51">
        <f t="shared" si="127"/>
        <v>1</v>
      </c>
      <c r="BI931" s="90">
        <f>+IF(BE931*BF931*BG931=0,0,IF(BH931=0,0,1))</f>
        <v>0</v>
      </c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108"/>
      <c r="BY931" s="108"/>
      <c r="BZ931" s="108"/>
      <c r="CA931" s="113">
        <f>SI!BY931</f>
        <v>135</v>
      </c>
      <c r="CB931" s="113"/>
      <c r="CC931" s="113"/>
      <c r="CD931" s="113"/>
      <c r="CE931" s="113"/>
      <c r="CF931" s="113"/>
      <c r="CG931" s="113"/>
      <c r="CH931" s="140">
        <f>SI!BZ931</f>
        <v>0</v>
      </c>
      <c r="CI931" s="108"/>
      <c r="CJ931" s="108"/>
      <c r="CK931" s="108"/>
      <c r="CL931" s="108"/>
      <c r="CM931" s="108"/>
      <c r="CN931" s="108"/>
      <c r="CO931" s="108"/>
      <c r="CP931" s="108"/>
      <c r="CQ931" s="108"/>
      <c r="CR931" s="108"/>
      <c r="CS931" s="108"/>
      <c r="CT931" s="108"/>
      <c r="CU931" s="108"/>
      <c r="CV931" s="108"/>
      <c r="CW931" s="108"/>
      <c r="CX931" s="108"/>
      <c r="CY931" s="108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/>
      <c r="IC931" s="2"/>
      <c r="ID931" s="2"/>
      <c r="IE931" s="2"/>
      <c r="IF931" s="2"/>
      <c r="IG931" s="2"/>
      <c r="IH931" s="2"/>
      <c r="II931" s="2"/>
      <c r="IJ931" s="2"/>
      <c r="IK931" s="2"/>
      <c r="IL931" s="2"/>
      <c r="IM931" s="2"/>
      <c r="IN931" s="2"/>
      <c r="IO931" s="2"/>
      <c r="IP931" s="2"/>
      <c r="IQ931" s="2"/>
      <c r="IR931" s="2"/>
      <c r="IS931" s="2"/>
    </row>
    <row r="932" spans="1:253" s="36" customFormat="1" hidden="1" x14ac:dyDescent="0.25">
      <c r="A932" s="33"/>
      <c r="B932" s="350"/>
      <c r="C932" s="351"/>
      <c r="D932" s="351"/>
      <c r="E932" s="351"/>
      <c r="F932" s="351"/>
      <c r="G932" s="351"/>
      <c r="H932" s="351"/>
      <c r="I932" s="352"/>
      <c r="J932" s="353"/>
      <c r="K932" s="355"/>
      <c r="L932" s="355"/>
      <c r="M932" s="355"/>
      <c r="N932" s="356"/>
      <c r="O932" s="353"/>
      <c r="P932" s="354"/>
      <c r="Q932" s="354"/>
      <c r="R932" s="354"/>
      <c r="S932" s="362"/>
      <c r="T932" s="348"/>
      <c r="U932" s="348"/>
      <c r="V932" s="348"/>
      <c r="W932" s="347"/>
      <c r="X932" s="348"/>
      <c r="Y932" s="348"/>
      <c r="Z932" s="349"/>
      <c r="AA932" s="362"/>
      <c r="AB932" s="348"/>
      <c r="AC932" s="348"/>
      <c r="AD932" s="348"/>
      <c r="AE932" s="347"/>
      <c r="AF932" s="348"/>
      <c r="AG932" s="348"/>
      <c r="AH932" s="349"/>
      <c r="AI932" s="60"/>
      <c r="AJ932" s="144" t="str">
        <f t="shared" si="126"/>
        <v>Riadok bude skrytý.</v>
      </c>
      <c r="AK932" s="145" t="s">
        <v>207</v>
      </c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51">
        <f t="shared" si="137"/>
        <v>1</v>
      </c>
      <c r="BF932" s="51">
        <f t="shared" si="134"/>
        <v>0</v>
      </c>
      <c r="BG932" s="51">
        <f>+IF(B932="",0,1)</f>
        <v>0</v>
      </c>
      <c r="BH932" s="51">
        <f t="shared" si="127"/>
        <v>1</v>
      </c>
      <c r="BI932" s="90">
        <f>+IF(BE932*BF932*BG932=0,0,IF(BH932=0,0,1))</f>
        <v>0</v>
      </c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108"/>
      <c r="BY932" s="108"/>
      <c r="BZ932" s="108"/>
      <c r="CA932" s="113">
        <f>SI!BY932</f>
        <v>886</v>
      </c>
      <c r="CB932" s="113"/>
      <c r="CC932" s="113"/>
      <c r="CD932" s="113"/>
      <c r="CE932" s="113"/>
      <c r="CF932" s="113"/>
      <c r="CG932" s="113"/>
      <c r="CH932" s="140">
        <f>SI!BZ932</f>
        <v>0</v>
      </c>
      <c r="CI932" s="108"/>
      <c r="CJ932" s="108"/>
      <c r="CK932" s="108"/>
      <c r="CL932" s="108"/>
      <c r="CM932" s="108"/>
      <c r="CN932" s="108"/>
      <c r="CO932" s="108"/>
      <c r="CP932" s="108"/>
      <c r="CQ932" s="108"/>
      <c r="CR932" s="108"/>
      <c r="CS932" s="108"/>
      <c r="CT932" s="108"/>
      <c r="CU932" s="108"/>
      <c r="CV932" s="108"/>
      <c r="CW932" s="108"/>
      <c r="CX932" s="108"/>
      <c r="CY932" s="108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/>
      <c r="IA932" s="2"/>
      <c r="IB932" s="2"/>
      <c r="IC932" s="2"/>
      <c r="ID932" s="2"/>
      <c r="IE932" s="2"/>
      <c r="IF932" s="2"/>
      <c r="IG932" s="2"/>
      <c r="IH932" s="2"/>
      <c r="II932" s="2"/>
      <c r="IJ932" s="2"/>
      <c r="IK932" s="2"/>
      <c r="IL932" s="2"/>
      <c r="IM932" s="2"/>
      <c r="IN932" s="2"/>
      <c r="IO932" s="2"/>
      <c r="IP932" s="2"/>
      <c r="IQ932" s="2"/>
      <c r="IR932" s="2"/>
      <c r="IS932" s="2"/>
    </row>
    <row r="933" spans="1:253" s="36" customFormat="1" hidden="1" x14ac:dyDescent="0.25">
      <c r="A933" s="33"/>
      <c r="B933" s="350"/>
      <c r="C933" s="351"/>
      <c r="D933" s="351"/>
      <c r="E933" s="351"/>
      <c r="F933" s="351"/>
      <c r="G933" s="351"/>
      <c r="H933" s="351"/>
      <c r="I933" s="352"/>
      <c r="J933" s="353"/>
      <c r="K933" s="355"/>
      <c r="L933" s="355"/>
      <c r="M933" s="355"/>
      <c r="N933" s="356"/>
      <c r="O933" s="353"/>
      <c r="P933" s="354"/>
      <c r="Q933" s="354"/>
      <c r="R933" s="354"/>
      <c r="S933" s="362"/>
      <c r="T933" s="348"/>
      <c r="U933" s="348"/>
      <c r="V933" s="348"/>
      <c r="W933" s="347"/>
      <c r="X933" s="348"/>
      <c r="Y933" s="348"/>
      <c r="Z933" s="349"/>
      <c r="AA933" s="362"/>
      <c r="AB933" s="348"/>
      <c r="AC933" s="348"/>
      <c r="AD933" s="348"/>
      <c r="AE933" s="347"/>
      <c r="AF933" s="348"/>
      <c r="AG933" s="348"/>
      <c r="AH933" s="349"/>
      <c r="AI933" s="60"/>
      <c r="AJ933" s="144" t="str">
        <f t="shared" si="126"/>
        <v>Riadok bude skrytý.</v>
      </c>
      <c r="AK933" s="145" t="s">
        <v>207</v>
      </c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51">
        <f t="shared" si="137"/>
        <v>1</v>
      </c>
      <c r="BF933" s="51">
        <f t="shared" si="134"/>
        <v>0</v>
      </c>
      <c r="BG933" s="51">
        <f>+IF(B933="",0,1)</f>
        <v>0</v>
      </c>
      <c r="BH933" s="51">
        <f t="shared" si="127"/>
        <v>1</v>
      </c>
      <c r="BI933" s="90">
        <f>+IF(BE933*BF933*BG933=0,0,IF(BH933=0,0,1))</f>
        <v>0</v>
      </c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108"/>
      <c r="BY933" s="108"/>
      <c r="BZ933" s="108"/>
      <c r="CA933" s="113">
        <f>SI!BY933</f>
        <v>170</v>
      </c>
      <c r="CB933" s="113"/>
      <c r="CC933" s="113"/>
      <c r="CD933" s="113"/>
      <c r="CE933" s="113"/>
      <c r="CF933" s="113"/>
      <c r="CG933" s="113"/>
      <c r="CH933" s="140">
        <f>SI!BZ933</f>
        <v>0</v>
      </c>
      <c r="CI933" s="108"/>
      <c r="CJ933" s="108"/>
      <c r="CK933" s="108"/>
      <c r="CL933" s="108"/>
      <c r="CM933" s="108"/>
      <c r="CN933" s="108"/>
      <c r="CO933" s="108"/>
      <c r="CP933" s="108"/>
      <c r="CQ933" s="108"/>
      <c r="CR933" s="108"/>
      <c r="CS933" s="108"/>
      <c r="CT933" s="108"/>
      <c r="CU933" s="108"/>
      <c r="CV933" s="108"/>
      <c r="CW933" s="108"/>
      <c r="CX933" s="108"/>
      <c r="CY933" s="108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  <c r="GO933" s="2"/>
      <c r="GP933" s="2"/>
      <c r="GQ933" s="2"/>
      <c r="GR933" s="2"/>
      <c r="GS933" s="2"/>
      <c r="GT933" s="2"/>
      <c r="GU933" s="2"/>
      <c r="GV933" s="2"/>
      <c r="GW933" s="2"/>
      <c r="GX933" s="2"/>
      <c r="GY933" s="2"/>
      <c r="GZ933" s="2"/>
      <c r="HA933" s="2"/>
      <c r="HB933" s="2"/>
      <c r="HC933" s="2"/>
      <c r="HD933" s="2"/>
      <c r="HE933" s="2"/>
      <c r="HF933" s="2"/>
      <c r="HG933" s="2"/>
      <c r="HH933" s="2"/>
      <c r="HI933" s="2"/>
      <c r="HJ933" s="2"/>
      <c r="HK933" s="2"/>
      <c r="HL933" s="2"/>
      <c r="HM933" s="2"/>
      <c r="HN933" s="2"/>
      <c r="HO933" s="2"/>
      <c r="HP933" s="2"/>
      <c r="HQ933" s="2"/>
      <c r="HR933" s="2"/>
      <c r="HS933" s="2"/>
      <c r="HT933" s="2"/>
      <c r="HU933" s="2"/>
      <c r="HV933" s="2"/>
      <c r="HW933" s="2"/>
      <c r="HX933" s="2"/>
      <c r="HY933" s="2"/>
      <c r="HZ933" s="2"/>
      <c r="IA933" s="2"/>
      <c r="IB933" s="2"/>
      <c r="IC933" s="2"/>
      <c r="ID933" s="2"/>
      <c r="IE933" s="2"/>
      <c r="IF933" s="2"/>
      <c r="IG933" s="2"/>
      <c r="IH933" s="2"/>
      <c r="II933" s="2"/>
      <c r="IJ933" s="2"/>
      <c r="IK933" s="2"/>
      <c r="IL933" s="2"/>
      <c r="IM933" s="2"/>
      <c r="IN933" s="2"/>
      <c r="IO933" s="2"/>
      <c r="IP933" s="2"/>
      <c r="IQ933" s="2"/>
      <c r="IR933" s="2"/>
      <c r="IS933" s="2"/>
    </row>
    <row r="934" spans="1:253" s="36" customFormat="1" hidden="1" x14ac:dyDescent="0.25">
      <c r="A934" s="33"/>
      <c r="B934" s="350"/>
      <c r="C934" s="351"/>
      <c r="D934" s="351"/>
      <c r="E934" s="351"/>
      <c r="F934" s="351"/>
      <c r="G934" s="351"/>
      <c r="H934" s="351"/>
      <c r="I934" s="352"/>
      <c r="J934" s="353"/>
      <c r="K934" s="355"/>
      <c r="L934" s="355"/>
      <c r="M934" s="355"/>
      <c r="N934" s="356"/>
      <c r="O934" s="353"/>
      <c r="P934" s="354"/>
      <c r="Q934" s="354"/>
      <c r="R934" s="354"/>
      <c r="S934" s="362"/>
      <c r="T934" s="348"/>
      <c r="U934" s="348"/>
      <c r="V934" s="348"/>
      <c r="W934" s="347"/>
      <c r="X934" s="348"/>
      <c r="Y934" s="348"/>
      <c r="Z934" s="349"/>
      <c r="AA934" s="362"/>
      <c r="AB934" s="348"/>
      <c r="AC934" s="348"/>
      <c r="AD934" s="348"/>
      <c r="AE934" s="347"/>
      <c r="AF934" s="348"/>
      <c r="AG934" s="348"/>
      <c r="AH934" s="349"/>
      <c r="AI934" s="60"/>
      <c r="AJ934" s="144" t="str">
        <f t="shared" si="126"/>
        <v>Riadok bude skrytý.</v>
      </c>
      <c r="AK934" s="145" t="s">
        <v>207</v>
      </c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51">
        <f t="shared" si="137"/>
        <v>1</v>
      </c>
      <c r="BF934" s="51">
        <f t="shared" si="134"/>
        <v>0</v>
      </c>
      <c r="BG934" s="51">
        <f>+IF(B934="",0,1)</f>
        <v>0</v>
      </c>
      <c r="BH934" s="51">
        <f t="shared" si="127"/>
        <v>1</v>
      </c>
      <c r="BI934" s="90">
        <f>+IF(BE934*BF934*BG934=0,0,IF(BH934=0,0,1))</f>
        <v>0</v>
      </c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108"/>
      <c r="BY934" s="108"/>
      <c r="BZ934" s="108"/>
      <c r="CA934" s="113">
        <f>SI!BY934</f>
        <v>454</v>
      </c>
      <c r="CB934" s="113"/>
      <c r="CC934" s="113"/>
      <c r="CD934" s="113"/>
      <c r="CE934" s="113"/>
      <c r="CF934" s="113"/>
      <c r="CG934" s="113"/>
      <c r="CH934" s="140">
        <f>SI!BZ934</f>
        <v>0</v>
      </c>
      <c r="CI934" s="108"/>
      <c r="CJ934" s="108"/>
      <c r="CK934" s="108"/>
      <c r="CL934" s="108"/>
      <c r="CM934" s="108"/>
      <c r="CN934" s="108"/>
      <c r="CO934" s="108"/>
      <c r="CP934" s="108"/>
      <c r="CQ934" s="108"/>
      <c r="CR934" s="108"/>
      <c r="CS934" s="108"/>
      <c r="CT934" s="108"/>
      <c r="CU934" s="108"/>
      <c r="CV934" s="108"/>
      <c r="CW934" s="108"/>
      <c r="CX934" s="108"/>
      <c r="CY934" s="108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  <c r="GZ934" s="2"/>
      <c r="HA934" s="2"/>
      <c r="HB934" s="2"/>
      <c r="HC934" s="2"/>
      <c r="HD934" s="2"/>
      <c r="HE934" s="2"/>
      <c r="HF934" s="2"/>
      <c r="HG934" s="2"/>
      <c r="HH934" s="2"/>
      <c r="HI934" s="2"/>
      <c r="HJ934" s="2"/>
      <c r="HK934" s="2"/>
      <c r="HL934" s="2"/>
      <c r="HM934" s="2"/>
      <c r="HN934" s="2"/>
      <c r="HO934" s="2"/>
      <c r="HP934" s="2"/>
      <c r="HQ934" s="2"/>
      <c r="HR934" s="2"/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  <c r="IE934" s="2"/>
      <c r="IF934" s="2"/>
      <c r="IG934" s="2"/>
      <c r="IH934" s="2"/>
      <c r="II934" s="2"/>
      <c r="IJ934" s="2"/>
      <c r="IK934" s="2"/>
      <c r="IL934" s="2"/>
      <c r="IM934" s="2"/>
      <c r="IN934" s="2"/>
      <c r="IO934" s="2"/>
      <c r="IP934" s="2"/>
      <c r="IQ934" s="2"/>
      <c r="IR934" s="2"/>
      <c r="IS934" s="2"/>
    </row>
    <row r="935" spans="1:253" s="36" customFormat="1" hidden="1" x14ac:dyDescent="0.25">
      <c r="A935" s="33"/>
      <c r="B935" s="684"/>
      <c r="C935" s="685"/>
      <c r="D935" s="685"/>
      <c r="E935" s="685"/>
      <c r="F935" s="685"/>
      <c r="G935" s="685"/>
      <c r="H935" s="685"/>
      <c r="I935" s="686"/>
      <c r="J935" s="332"/>
      <c r="K935" s="687"/>
      <c r="L935" s="687"/>
      <c r="M935" s="687"/>
      <c r="N935" s="688"/>
      <c r="O935" s="332"/>
      <c r="P935" s="333"/>
      <c r="Q935" s="333"/>
      <c r="R935" s="333"/>
      <c r="S935" s="334"/>
      <c r="T935" s="335"/>
      <c r="U935" s="335"/>
      <c r="V935" s="335"/>
      <c r="W935" s="336"/>
      <c r="X935" s="335"/>
      <c r="Y935" s="335"/>
      <c r="Z935" s="337"/>
      <c r="AA935" s="334"/>
      <c r="AB935" s="335"/>
      <c r="AC935" s="335"/>
      <c r="AD935" s="335"/>
      <c r="AE935" s="336"/>
      <c r="AF935" s="335"/>
      <c r="AG935" s="335"/>
      <c r="AH935" s="337"/>
      <c r="AI935" s="60"/>
      <c r="AJ935" s="144" t="str">
        <f t="shared" ref="AJ935:AJ952" si="138">+IF(BI935=0,"Riadok bude skrytý.","Riadok bude vidieť.")</f>
        <v>Riadok bude skrytý.</v>
      </c>
      <c r="AK935" s="145" t="s">
        <v>207</v>
      </c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51">
        <f>+IF($O$832="neeviduje",0,1)</f>
        <v>1</v>
      </c>
      <c r="BF935" s="51">
        <f>+IF($H$908="nemá",0,1)</f>
        <v>0</v>
      </c>
      <c r="BG935" s="51"/>
      <c r="BH935" s="51">
        <f t="shared" ref="BH935:BH952" si="139">IF(AK935="",1,IF(AK935="Chcem skryť riadok.",0,1))</f>
        <v>1</v>
      </c>
      <c r="BI935" s="89">
        <f t="shared" ref="BI935:BI959" si="140">+IF(BE935*BF935=0,0,IF(BH935=0,0,1))</f>
        <v>0</v>
      </c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108"/>
      <c r="BY935" s="108"/>
      <c r="BZ935" s="108"/>
      <c r="CA935" s="113">
        <f>SI!BY935</f>
        <v>193</v>
      </c>
      <c r="CB935" s="113"/>
      <c r="CC935" s="113"/>
      <c r="CD935" s="113"/>
      <c r="CE935" s="113"/>
      <c r="CF935" s="113"/>
      <c r="CG935" s="113"/>
      <c r="CH935" s="140">
        <f>SI!BZ935</f>
        <v>0</v>
      </c>
      <c r="CI935" s="108"/>
      <c r="CJ935" s="108"/>
      <c r="CK935" s="108"/>
      <c r="CL935" s="108"/>
      <c r="CM935" s="108"/>
      <c r="CN935" s="108"/>
      <c r="CO935" s="108"/>
      <c r="CP935" s="108"/>
      <c r="CQ935" s="108"/>
      <c r="CR935" s="108"/>
      <c r="CS935" s="108"/>
      <c r="CT935" s="108"/>
      <c r="CU935" s="108"/>
      <c r="CV935" s="108"/>
      <c r="CW935" s="108"/>
      <c r="CX935" s="108"/>
      <c r="CY935" s="108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  <c r="GO935" s="2"/>
      <c r="GP935" s="2"/>
      <c r="GQ935" s="2"/>
      <c r="GR935" s="2"/>
      <c r="GS935" s="2"/>
      <c r="GT935" s="2"/>
      <c r="GU935" s="2"/>
      <c r="GV935" s="2"/>
      <c r="GW935" s="2"/>
      <c r="GX935" s="2"/>
      <c r="GY935" s="2"/>
      <c r="GZ935" s="2"/>
      <c r="HA935" s="2"/>
      <c r="HB935" s="2"/>
      <c r="HC935" s="2"/>
      <c r="HD935" s="2"/>
      <c r="HE935" s="2"/>
      <c r="HF935" s="2"/>
      <c r="HG935" s="2"/>
      <c r="HH935" s="2"/>
      <c r="HI935" s="2"/>
      <c r="HJ935" s="2"/>
      <c r="HK935" s="2"/>
      <c r="HL935" s="2"/>
      <c r="HM935" s="2"/>
      <c r="HN935" s="2"/>
      <c r="HO935" s="2"/>
      <c r="HP935" s="2"/>
      <c r="HQ935" s="2"/>
      <c r="HR935" s="2"/>
      <c r="HS935" s="2"/>
      <c r="HT935" s="2"/>
      <c r="HU935" s="2"/>
      <c r="HV935" s="2"/>
      <c r="HW935" s="2"/>
      <c r="HX935" s="2"/>
      <c r="HY935" s="2"/>
      <c r="HZ935" s="2"/>
      <c r="IA935" s="2"/>
      <c r="IB935" s="2"/>
      <c r="IC935" s="2"/>
      <c r="ID935" s="2"/>
      <c r="IE935" s="2"/>
      <c r="IF935" s="2"/>
      <c r="IG935" s="2"/>
      <c r="IH935" s="2"/>
      <c r="II935" s="2"/>
      <c r="IJ935" s="2"/>
      <c r="IK935" s="2"/>
      <c r="IL935" s="2"/>
      <c r="IM935" s="2"/>
      <c r="IN935" s="2"/>
      <c r="IO935" s="2"/>
      <c r="IP935" s="2"/>
      <c r="IQ935" s="2"/>
      <c r="IR935" s="2"/>
      <c r="IS935" s="2"/>
    </row>
    <row r="936" spans="1:253" s="36" customFormat="1" hidden="1" x14ac:dyDescent="0.25">
      <c r="A936" s="33"/>
      <c r="B936" s="357" t="s">
        <v>78</v>
      </c>
      <c r="C936" s="358"/>
      <c r="D936" s="358"/>
      <c r="E936" s="358"/>
      <c r="F936" s="358"/>
      <c r="G936" s="358"/>
      <c r="H936" s="358"/>
      <c r="I936" s="358"/>
      <c r="J936" s="358"/>
      <c r="K936" s="358"/>
      <c r="L936" s="358"/>
      <c r="M936" s="358"/>
      <c r="N936" s="358"/>
      <c r="O936" s="358"/>
      <c r="P936" s="358"/>
      <c r="Q936" s="358"/>
      <c r="R936" s="358"/>
      <c r="S936" s="358"/>
      <c r="T936" s="358"/>
      <c r="U936" s="358"/>
      <c r="V936" s="358"/>
      <c r="W936" s="358"/>
      <c r="X936" s="358"/>
      <c r="Y936" s="358"/>
      <c r="Z936" s="358"/>
      <c r="AA936" s="359">
        <f>+SUM(AA916:AD935)</f>
        <v>0</v>
      </c>
      <c r="AB936" s="360"/>
      <c r="AC936" s="360"/>
      <c r="AD936" s="361"/>
      <c r="AE936" s="923">
        <f>+SUM(AE916:AH935)</f>
        <v>0</v>
      </c>
      <c r="AF936" s="603"/>
      <c r="AG936" s="603"/>
      <c r="AH936" s="604"/>
      <c r="AI936" s="60"/>
      <c r="AJ936" s="144" t="str">
        <f t="shared" si="138"/>
        <v>Riadok bude skrytý.</v>
      </c>
      <c r="AK936" s="145" t="s">
        <v>207</v>
      </c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51">
        <f>+IF($O$832="neeviduje",0,1)</f>
        <v>1</v>
      </c>
      <c r="BF936" s="51">
        <f>+IF($H$908="nemá",0,1)</f>
        <v>0</v>
      </c>
      <c r="BG936" s="51"/>
      <c r="BH936" s="51">
        <f t="shared" si="139"/>
        <v>1</v>
      </c>
      <c r="BI936" s="89">
        <f t="shared" si="140"/>
        <v>0</v>
      </c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108"/>
      <c r="BY936" s="108"/>
      <c r="BZ936" s="108"/>
      <c r="CA936" s="113">
        <f>SI!BY936</f>
        <v>612</v>
      </c>
      <c r="CB936" s="113"/>
      <c r="CC936" s="113"/>
      <c r="CD936" s="113"/>
      <c r="CE936" s="113"/>
      <c r="CF936" s="113"/>
      <c r="CG936" s="113"/>
      <c r="CH936" s="140">
        <f>SI!BZ936</f>
        <v>0</v>
      </c>
      <c r="CI936" s="108"/>
      <c r="CJ936" s="108"/>
      <c r="CK936" s="108"/>
      <c r="CL936" s="108"/>
      <c r="CM936" s="108"/>
      <c r="CN936" s="108"/>
      <c r="CO936" s="108"/>
      <c r="CP936" s="108"/>
      <c r="CQ936" s="108"/>
      <c r="CR936" s="108"/>
      <c r="CS936" s="108"/>
      <c r="CT936" s="108"/>
      <c r="CU936" s="108"/>
      <c r="CV936" s="108"/>
      <c r="CW936" s="108"/>
      <c r="CX936" s="108"/>
      <c r="CY936" s="108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  <c r="IE936" s="2"/>
      <c r="IF936" s="2"/>
      <c r="IG936" s="2"/>
      <c r="IH936" s="2"/>
      <c r="II936" s="2"/>
      <c r="IJ936" s="2"/>
      <c r="IK936" s="2"/>
      <c r="IL936" s="2"/>
      <c r="IM936" s="2"/>
      <c r="IN936" s="2"/>
      <c r="IO936" s="2"/>
      <c r="IP936" s="2"/>
      <c r="IQ936" s="2"/>
      <c r="IR936" s="2"/>
      <c r="IS936" s="2"/>
    </row>
    <row r="937" spans="1:253" s="36" customFormat="1" hidden="1" x14ac:dyDescent="0.25">
      <c r="A937" s="3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60"/>
      <c r="AJ937" s="144" t="str">
        <f t="shared" si="138"/>
        <v>Riadok bude skrytý.</v>
      </c>
      <c r="AK937" s="145" t="s">
        <v>207</v>
      </c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51">
        <f>+IF($O$832="neeviduje",0,1)</f>
        <v>1</v>
      </c>
      <c r="BF937" s="51">
        <f>+IF($H$908="nemá",0,1)</f>
        <v>0</v>
      </c>
      <c r="BG937" s="51"/>
      <c r="BH937" s="51">
        <f t="shared" si="139"/>
        <v>1</v>
      </c>
      <c r="BI937" s="89">
        <f t="shared" si="140"/>
        <v>0</v>
      </c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108"/>
      <c r="BY937" s="108"/>
      <c r="BZ937" s="108"/>
      <c r="CA937" s="113">
        <f>SI!BY937</f>
        <v>155</v>
      </c>
      <c r="CB937" s="113"/>
      <c r="CC937" s="113"/>
      <c r="CD937" s="113"/>
      <c r="CE937" s="113"/>
      <c r="CF937" s="113"/>
      <c r="CG937" s="113"/>
      <c r="CH937" s="140">
        <f>SI!BZ937</f>
        <v>0</v>
      </c>
      <c r="CI937" s="108"/>
      <c r="CJ937" s="108"/>
      <c r="CK937" s="108"/>
      <c r="CL937" s="108"/>
      <c r="CM937" s="108"/>
      <c r="CN937" s="108"/>
      <c r="CO937" s="108"/>
      <c r="CP937" s="108"/>
      <c r="CQ937" s="108"/>
      <c r="CR937" s="108"/>
      <c r="CS937" s="108"/>
      <c r="CT937" s="108"/>
      <c r="CU937" s="108"/>
      <c r="CV937" s="108"/>
      <c r="CW937" s="108"/>
      <c r="CX937" s="108"/>
      <c r="CY937" s="108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  <c r="IE937" s="2"/>
      <c r="IF937" s="2"/>
      <c r="IG937" s="2"/>
      <c r="IH937" s="2"/>
      <c r="II937" s="2"/>
      <c r="IJ937" s="2"/>
      <c r="IK937" s="2"/>
      <c r="IL937" s="2"/>
      <c r="IM937" s="2"/>
      <c r="IN937" s="2"/>
      <c r="IO937" s="2"/>
      <c r="IP937" s="2"/>
      <c r="IQ937" s="2"/>
      <c r="IR937" s="2"/>
      <c r="IS937" s="2"/>
    </row>
    <row r="938" spans="1:253" s="36" customFormat="1" hidden="1" x14ac:dyDescent="0.25">
      <c r="A938" s="3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60"/>
      <c r="AJ938" s="144" t="str">
        <f t="shared" si="138"/>
        <v>Riadok bude skrytý.</v>
      </c>
      <c r="AK938" s="145" t="s">
        <v>207</v>
      </c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51">
        <f t="shared" ref="BE938:BE959" si="141">+IF($O$832="neeviduje",0,1)</f>
        <v>1</v>
      </c>
      <c r="BF938" s="55">
        <f>+IF(B940="",0,1)</f>
        <v>0</v>
      </c>
      <c r="BG938" s="51"/>
      <c r="BH938" s="51">
        <f t="shared" si="139"/>
        <v>1</v>
      </c>
      <c r="BI938" s="89">
        <f t="shared" si="140"/>
        <v>0</v>
      </c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108"/>
      <c r="BY938" s="108"/>
      <c r="BZ938" s="108"/>
      <c r="CA938" s="113">
        <f>SI!BY938</f>
        <v>182</v>
      </c>
      <c r="CB938" s="113"/>
      <c r="CC938" s="113"/>
      <c r="CD938" s="113"/>
      <c r="CE938" s="113"/>
      <c r="CF938" s="113"/>
      <c r="CG938" s="113"/>
      <c r="CH938" s="140">
        <f>SI!BZ938</f>
        <v>0</v>
      </c>
      <c r="CI938" s="108"/>
      <c r="CJ938" s="108"/>
      <c r="CK938" s="108"/>
      <c r="CL938" s="108"/>
      <c r="CM938" s="108"/>
      <c r="CN938" s="108"/>
      <c r="CO938" s="108"/>
      <c r="CP938" s="108"/>
      <c r="CQ938" s="108"/>
      <c r="CR938" s="108"/>
      <c r="CS938" s="108"/>
      <c r="CT938" s="108"/>
      <c r="CU938" s="108"/>
      <c r="CV938" s="108"/>
      <c r="CW938" s="108"/>
      <c r="CX938" s="108"/>
      <c r="CY938" s="108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/>
      <c r="IK938" s="2"/>
      <c r="IL938" s="2"/>
      <c r="IM938" s="2"/>
      <c r="IN938" s="2"/>
      <c r="IO938" s="2"/>
      <c r="IP938" s="2"/>
      <c r="IQ938" s="2"/>
      <c r="IR938" s="2"/>
      <c r="IS938" s="2"/>
    </row>
    <row r="939" spans="1:253" s="36" customFormat="1" hidden="1" x14ac:dyDescent="0.25">
      <c r="A939" s="33"/>
      <c r="B939" s="2" t="str">
        <f>+IF($E$27&lt;&gt;"",IF(ROUNDDOWN(CODE(MID($E$27,1,1))*2,0)*(IF(SI!EE1283="",1,SI!EE1283-1))+(LEN(SI!J10)+LEN(SI!J11))=CA939,"Účtovná jednotka uvádza k dlhodobému finančnému majetku ďalšie doplňujúce informácie:","NEPOVOLENÉ POUŽITIE!"),"NEPOVOLENÉ POUŽITIE!")</f>
        <v>Účtovná jednotka uvádza k dlhodobému finančnému majetku ďalšie doplňujúce informácie:</v>
      </c>
      <c r="C939" s="17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62" t="s">
        <v>168</v>
      </c>
      <c r="AJ939" s="144" t="str">
        <f t="shared" si="138"/>
        <v>Riadok bude skrytý.</v>
      </c>
      <c r="AK939" s="145" t="s">
        <v>207</v>
      </c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51">
        <f t="shared" si="141"/>
        <v>1</v>
      </c>
      <c r="BF939" s="51">
        <f>+IF(B940="",0,1)</f>
        <v>0</v>
      </c>
      <c r="BG939" s="51"/>
      <c r="BH939" s="51">
        <f t="shared" si="139"/>
        <v>1</v>
      </c>
      <c r="BI939" s="89">
        <f t="shared" si="140"/>
        <v>0</v>
      </c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108"/>
      <c r="BY939" s="108"/>
      <c r="BZ939" s="108"/>
      <c r="CA939" s="113">
        <f>SI!BY939</f>
        <v>43</v>
      </c>
      <c r="CB939" s="113"/>
      <c r="CC939" s="113"/>
      <c r="CD939" s="113"/>
      <c r="CE939" s="113"/>
      <c r="CF939" s="113"/>
      <c r="CG939" s="113"/>
      <c r="CH939" s="140">
        <f>SI!BZ939</f>
        <v>0</v>
      </c>
      <c r="CI939" s="108"/>
      <c r="CJ939" s="108"/>
      <c r="CK939" s="108"/>
      <c r="CL939" s="108"/>
      <c r="CM939" s="108"/>
      <c r="CN939" s="108"/>
      <c r="CO939" s="108"/>
      <c r="CP939" s="108"/>
      <c r="CQ939" s="108"/>
      <c r="CR939" s="108"/>
      <c r="CS939" s="108"/>
      <c r="CT939" s="108"/>
      <c r="CU939" s="108"/>
      <c r="CV939" s="108"/>
      <c r="CW939" s="108"/>
      <c r="CX939" s="108"/>
      <c r="CY939" s="108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  <c r="GZ939" s="2"/>
      <c r="HA939" s="2"/>
      <c r="HB939" s="2"/>
      <c r="HC939" s="2"/>
      <c r="HD939" s="2"/>
      <c r="HE939" s="2"/>
      <c r="HF939" s="2"/>
      <c r="HG939" s="2"/>
      <c r="HH939" s="2"/>
      <c r="HI939" s="2"/>
      <c r="HJ939" s="2"/>
      <c r="HK939" s="2"/>
      <c r="HL939" s="2"/>
      <c r="HM939" s="2"/>
      <c r="HN939" s="2"/>
      <c r="HO939" s="2"/>
      <c r="HP939" s="2"/>
      <c r="HQ939" s="2"/>
      <c r="HR939" s="2"/>
      <c r="HS939" s="2"/>
      <c r="HT939" s="2"/>
      <c r="HU939" s="2"/>
      <c r="HV939" s="2"/>
      <c r="HW939" s="2"/>
      <c r="HX939" s="2"/>
      <c r="HY939" s="2"/>
      <c r="HZ939" s="2"/>
      <c r="IA939" s="2"/>
      <c r="IB939" s="2"/>
      <c r="IC939" s="2"/>
      <c r="ID939" s="2"/>
      <c r="IE939" s="2"/>
      <c r="IF939" s="2"/>
      <c r="IG939" s="2"/>
      <c r="IH939" s="2"/>
      <c r="II939" s="2"/>
      <c r="IJ939" s="2"/>
      <c r="IK939" s="2"/>
      <c r="IL939" s="2"/>
      <c r="IM939" s="2"/>
      <c r="IN939" s="2"/>
      <c r="IO939" s="2"/>
      <c r="IP939" s="2"/>
      <c r="IQ939" s="2"/>
      <c r="IR939" s="2"/>
      <c r="IS939" s="2"/>
    </row>
    <row r="940" spans="1:253" s="36" customFormat="1" hidden="1" x14ac:dyDescent="0.25">
      <c r="A940" s="33"/>
      <c r="B940" s="168"/>
      <c r="C940" s="168"/>
      <c r="D940" s="168"/>
      <c r="E940" s="168"/>
      <c r="F940" s="168"/>
      <c r="G940" s="168"/>
      <c r="H940" s="168"/>
      <c r="I940" s="168"/>
      <c r="J940" s="168"/>
      <c r="K940" s="168"/>
      <c r="L940" s="168"/>
      <c r="M940" s="168"/>
      <c r="N940" s="168"/>
      <c r="O940" s="168"/>
      <c r="P940" s="168"/>
      <c r="Q940" s="168"/>
      <c r="R940" s="168"/>
      <c r="S940" s="168"/>
      <c r="T940" s="168"/>
      <c r="U940" s="168"/>
      <c r="V940" s="168"/>
      <c r="W940" s="168"/>
      <c r="X940" s="168"/>
      <c r="Y940" s="168"/>
      <c r="Z940" s="168"/>
      <c r="AA940" s="168"/>
      <c r="AB940" s="168"/>
      <c r="AC940" s="168"/>
      <c r="AD940" s="168"/>
      <c r="AE940" s="168"/>
      <c r="AF940" s="168"/>
      <c r="AG940" s="168"/>
      <c r="AH940" s="168"/>
      <c r="AI940" s="60"/>
      <c r="AJ940" s="144" t="str">
        <f t="shared" si="138"/>
        <v>Riadok bude skrytý.</v>
      </c>
      <c r="AK940" s="145" t="s">
        <v>207</v>
      </c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51">
        <f t="shared" si="141"/>
        <v>1</v>
      </c>
      <c r="BF940" s="51">
        <f t="shared" ref="BF940:BF959" si="142">+IF(B940="",0,1)</f>
        <v>0</v>
      </c>
      <c r="BG940" s="51"/>
      <c r="BH940" s="51">
        <f t="shared" si="139"/>
        <v>1</v>
      </c>
      <c r="BI940" s="89">
        <f t="shared" si="140"/>
        <v>0</v>
      </c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108"/>
      <c r="BY940" s="108"/>
      <c r="BZ940" s="108"/>
      <c r="CA940" s="113">
        <f>SI!BY940</f>
        <v>309</v>
      </c>
      <c r="CB940" s="113"/>
      <c r="CC940" s="113"/>
      <c r="CD940" s="113"/>
      <c r="CE940" s="113"/>
      <c r="CF940" s="113"/>
      <c r="CG940" s="113"/>
      <c r="CH940" s="140">
        <f>SI!BZ940</f>
        <v>0</v>
      </c>
      <c r="CI940" s="108"/>
      <c r="CJ940" s="108"/>
      <c r="CK940" s="108"/>
      <c r="CL940" s="108"/>
      <c r="CM940" s="108"/>
      <c r="CN940" s="108"/>
      <c r="CO940" s="108"/>
      <c r="CP940" s="108"/>
      <c r="CQ940" s="108"/>
      <c r="CR940" s="108"/>
      <c r="CS940" s="108"/>
      <c r="CT940" s="108"/>
      <c r="CU940" s="108"/>
      <c r="CV940" s="108"/>
      <c r="CW940" s="108"/>
      <c r="CX940" s="108"/>
      <c r="CY940" s="108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  <c r="GO940" s="2"/>
      <c r="GP940" s="2"/>
      <c r="GQ940" s="2"/>
      <c r="GR940" s="2"/>
      <c r="GS940" s="2"/>
      <c r="GT940" s="2"/>
      <c r="GU940" s="2"/>
      <c r="GV940" s="2"/>
      <c r="GW940" s="2"/>
      <c r="GX940" s="2"/>
      <c r="GY940" s="2"/>
      <c r="GZ940" s="2"/>
      <c r="HA940" s="2"/>
      <c r="HB940" s="2"/>
      <c r="HC940" s="2"/>
      <c r="HD940" s="2"/>
      <c r="HE940" s="2"/>
      <c r="HF940" s="2"/>
      <c r="HG940" s="2"/>
      <c r="HH940" s="2"/>
      <c r="HI940" s="2"/>
      <c r="HJ940" s="2"/>
      <c r="HK940" s="2"/>
      <c r="HL940" s="2"/>
      <c r="HM940" s="2"/>
      <c r="HN940" s="2"/>
      <c r="HO940" s="2"/>
      <c r="HP940" s="2"/>
      <c r="HQ940" s="2"/>
      <c r="HR940" s="2"/>
      <c r="HS940" s="2"/>
      <c r="HT940" s="2"/>
      <c r="HU940" s="2"/>
      <c r="HV940" s="2"/>
      <c r="HW940" s="2"/>
      <c r="HX940" s="2"/>
      <c r="HY940" s="2"/>
      <c r="HZ940" s="2"/>
      <c r="IA940" s="2"/>
      <c r="IB940" s="2"/>
      <c r="IC940" s="2"/>
      <c r="ID940" s="2"/>
      <c r="IE940" s="2"/>
      <c r="IF940" s="2"/>
      <c r="IG940" s="2"/>
      <c r="IH940" s="2"/>
      <c r="II940" s="2"/>
      <c r="IJ940" s="2"/>
      <c r="IK940" s="2"/>
      <c r="IL940" s="2"/>
      <c r="IM940" s="2"/>
      <c r="IN940" s="2"/>
      <c r="IO940" s="2"/>
      <c r="IP940" s="2"/>
      <c r="IQ940" s="2"/>
      <c r="IR940" s="2"/>
      <c r="IS940" s="2"/>
    </row>
    <row r="941" spans="1:253" s="36" customFormat="1" hidden="1" x14ac:dyDescent="0.25">
      <c r="A941" s="33"/>
      <c r="B941" s="168"/>
      <c r="C941" s="168"/>
      <c r="D941" s="168"/>
      <c r="E941" s="168"/>
      <c r="F941" s="168"/>
      <c r="G941" s="168"/>
      <c r="H941" s="168"/>
      <c r="I941" s="168"/>
      <c r="J941" s="168"/>
      <c r="K941" s="168"/>
      <c r="L941" s="168"/>
      <c r="M941" s="168"/>
      <c r="N941" s="168"/>
      <c r="O941" s="168"/>
      <c r="P941" s="168"/>
      <c r="Q941" s="168"/>
      <c r="R941" s="168"/>
      <c r="S941" s="168"/>
      <c r="T941" s="168"/>
      <c r="U941" s="168"/>
      <c r="V941" s="168"/>
      <c r="W941" s="168"/>
      <c r="X941" s="168"/>
      <c r="Y941" s="168"/>
      <c r="Z941" s="168"/>
      <c r="AA941" s="168"/>
      <c r="AB941" s="168"/>
      <c r="AC941" s="168"/>
      <c r="AD941" s="168"/>
      <c r="AE941" s="168"/>
      <c r="AF941" s="168"/>
      <c r="AG941" s="168"/>
      <c r="AH941" s="168"/>
      <c r="AI941" s="60"/>
      <c r="AJ941" s="144" t="str">
        <f t="shared" si="138"/>
        <v>Riadok bude skrytý.</v>
      </c>
      <c r="AK941" s="145" t="s">
        <v>207</v>
      </c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51">
        <f t="shared" si="141"/>
        <v>1</v>
      </c>
      <c r="BF941" s="51">
        <f t="shared" si="142"/>
        <v>0</v>
      </c>
      <c r="BG941" s="51"/>
      <c r="BH941" s="51">
        <f t="shared" si="139"/>
        <v>1</v>
      </c>
      <c r="BI941" s="89">
        <f t="shared" si="140"/>
        <v>0</v>
      </c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108"/>
      <c r="BY941" s="108"/>
      <c r="BZ941" s="108"/>
      <c r="CA941" s="113">
        <f>SI!BY941</f>
        <v>182</v>
      </c>
      <c r="CB941" s="113"/>
      <c r="CC941" s="113"/>
      <c r="CD941" s="113"/>
      <c r="CE941" s="113"/>
      <c r="CF941" s="113"/>
      <c r="CG941" s="113"/>
      <c r="CH941" s="140">
        <f>SI!BZ941</f>
        <v>0</v>
      </c>
      <c r="CI941" s="108"/>
      <c r="CJ941" s="108"/>
      <c r="CK941" s="108"/>
      <c r="CL941" s="108"/>
      <c r="CM941" s="108"/>
      <c r="CN941" s="108"/>
      <c r="CO941" s="108"/>
      <c r="CP941" s="108"/>
      <c r="CQ941" s="108"/>
      <c r="CR941" s="108"/>
      <c r="CS941" s="108"/>
      <c r="CT941" s="108"/>
      <c r="CU941" s="108"/>
      <c r="CV941" s="108"/>
      <c r="CW941" s="108"/>
      <c r="CX941" s="108"/>
      <c r="CY941" s="108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  <c r="GZ941" s="2"/>
      <c r="HA941" s="2"/>
      <c r="HB941" s="2"/>
      <c r="HC941" s="2"/>
      <c r="HD941" s="2"/>
      <c r="HE941" s="2"/>
      <c r="HF941" s="2"/>
      <c r="HG941" s="2"/>
      <c r="HH941" s="2"/>
      <c r="HI941" s="2"/>
      <c r="HJ941" s="2"/>
      <c r="HK941" s="2"/>
      <c r="HL941" s="2"/>
      <c r="HM941" s="2"/>
      <c r="HN941" s="2"/>
      <c r="HO941" s="2"/>
      <c r="HP941" s="2"/>
      <c r="HQ941" s="2"/>
      <c r="HR941" s="2"/>
      <c r="HS941" s="2"/>
      <c r="HT941" s="2"/>
      <c r="HU941" s="2"/>
      <c r="HV941" s="2"/>
      <c r="HW941" s="2"/>
      <c r="HX941" s="2"/>
      <c r="HY941" s="2"/>
      <c r="HZ941" s="2"/>
      <c r="IA941" s="2"/>
      <c r="IB941" s="2"/>
      <c r="IC941" s="2"/>
      <c r="ID941" s="2"/>
      <c r="IE941" s="2"/>
      <c r="IF941" s="2"/>
      <c r="IG941" s="2"/>
      <c r="IH941" s="2"/>
      <c r="II941" s="2"/>
      <c r="IJ941" s="2"/>
      <c r="IK941" s="2"/>
      <c r="IL941" s="2"/>
      <c r="IM941" s="2"/>
      <c r="IN941" s="2"/>
      <c r="IO941" s="2"/>
      <c r="IP941" s="2"/>
      <c r="IQ941" s="2"/>
      <c r="IR941" s="2"/>
      <c r="IS941" s="2"/>
    </row>
    <row r="942" spans="1:253" s="36" customFormat="1" hidden="1" x14ac:dyDescent="0.25">
      <c r="A942" s="33"/>
      <c r="B942" s="168"/>
      <c r="C942" s="168"/>
      <c r="D942" s="168"/>
      <c r="E942" s="168"/>
      <c r="F942" s="168"/>
      <c r="G942" s="168"/>
      <c r="H942" s="168"/>
      <c r="I942" s="168"/>
      <c r="J942" s="168"/>
      <c r="K942" s="168"/>
      <c r="L942" s="168"/>
      <c r="M942" s="168"/>
      <c r="N942" s="168"/>
      <c r="O942" s="168"/>
      <c r="P942" s="168"/>
      <c r="Q942" s="168"/>
      <c r="R942" s="168"/>
      <c r="S942" s="168"/>
      <c r="T942" s="168"/>
      <c r="U942" s="168"/>
      <c r="V942" s="168"/>
      <c r="W942" s="168"/>
      <c r="X942" s="168"/>
      <c r="Y942" s="168"/>
      <c r="Z942" s="168"/>
      <c r="AA942" s="168"/>
      <c r="AB942" s="168"/>
      <c r="AC942" s="168"/>
      <c r="AD942" s="168"/>
      <c r="AE942" s="168"/>
      <c r="AF942" s="168"/>
      <c r="AG942" s="168"/>
      <c r="AH942" s="168"/>
      <c r="AI942" s="60"/>
      <c r="AJ942" s="144" t="str">
        <f t="shared" si="138"/>
        <v>Riadok bude skrytý.</v>
      </c>
      <c r="AK942" s="145" t="s">
        <v>207</v>
      </c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51">
        <f t="shared" si="141"/>
        <v>1</v>
      </c>
      <c r="BF942" s="51">
        <f t="shared" si="142"/>
        <v>0</v>
      </c>
      <c r="BG942" s="51"/>
      <c r="BH942" s="51">
        <f t="shared" si="139"/>
        <v>1</v>
      </c>
      <c r="BI942" s="89">
        <f t="shared" si="140"/>
        <v>0</v>
      </c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108"/>
      <c r="BY942" s="108"/>
      <c r="BZ942" s="108"/>
      <c r="CA942" s="113">
        <f>SI!BY942</f>
        <v>762</v>
      </c>
      <c r="CB942" s="113"/>
      <c r="CC942" s="113"/>
      <c r="CD942" s="113"/>
      <c r="CE942" s="113"/>
      <c r="CF942" s="113"/>
      <c r="CG942" s="113"/>
      <c r="CH942" s="140">
        <f>SI!BZ942</f>
        <v>0</v>
      </c>
      <c r="CI942" s="108"/>
      <c r="CJ942" s="108"/>
      <c r="CK942" s="108"/>
      <c r="CL942" s="108"/>
      <c r="CM942" s="108"/>
      <c r="CN942" s="108"/>
      <c r="CO942" s="108"/>
      <c r="CP942" s="108"/>
      <c r="CQ942" s="108"/>
      <c r="CR942" s="108"/>
      <c r="CS942" s="108"/>
      <c r="CT942" s="108"/>
      <c r="CU942" s="108"/>
      <c r="CV942" s="108"/>
      <c r="CW942" s="108"/>
      <c r="CX942" s="108"/>
      <c r="CY942" s="108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/>
      <c r="HT942" s="2"/>
      <c r="HU942" s="2"/>
      <c r="HV942" s="2"/>
      <c r="HW942" s="2"/>
      <c r="HX942" s="2"/>
      <c r="HY942" s="2"/>
      <c r="HZ942" s="2"/>
      <c r="IA942" s="2"/>
      <c r="IB942" s="2"/>
      <c r="IC942" s="2"/>
      <c r="ID942" s="2"/>
      <c r="IE942" s="2"/>
      <c r="IF942" s="2"/>
      <c r="IG942" s="2"/>
      <c r="IH942" s="2"/>
      <c r="II942" s="2"/>
      <c r="IJ942" s="2"/>
      <c r="IK942" s="2"/>
      <c r="IL942" s="2"/>
      <c r="IM942" s="2"/>
      <c r="IN942" s="2"/>
      <c r="IO942" s="2"/>
      <c r="IP942" s="2"/>
      <c r="IQ942" s="2"/>
      <c r="IR942" s="2"/>
      <c r="IS942" s="2"/>
    </row>
    <row r="943" spans="1:253" s="36" customFormat="1" hidden="1" x14ac:dyDescent="0.25">
      <c r="A943" s="33"/>
      <c r="B943" s="168"/>
      <c r="C943" s="168"/>
      <c r="D943" s="168"/>
      <c r="E943" s="168"/>
      <c r="F943" s="168"/>
      <c r="G943" s="168"/>
      <c r="H943" s="168"/>
      <c r="I943" s="168"/>
      <c r="J943" s="168"/>
      <c r="K943" s="168"/>
      <c r="L943" s="168"/>
      <c r="M943" s="168"/>
      <c r="N943" s="168"/>
      <c r="O943" s="168"/>
      <c r="P943" s="168"/>
      <c r="Q943" s="168"/>
      <c r="R943" s="168"/>
      <c r="S943" s="168"/>
      <c r="T943" s="168"/>
      <c r="U943" s="168"/>
      <c r="V943" s="168"/>
      <c r="W943" s="168"/>
      <c r="X943" s="168"/>
      <c r="Y943" s="168"/>
      <c r="Z943" s="168"/>
      <c r="AA943" s="168"/>
      <c r="AB943" s="168"/>
      <c r="AC943" s="168"/>
      <c r="AD943" s="168"/>
      <c r="AE943" s="168"/>
      <c r="AF943" s="168"/>
      <c r="AG943" s="168"/>
      <c r="AH943" s="168"/>
      <c r="AI943" s="60"/>
      <c r="AJ943" s="144" t="str">
        <f t="shared" si="138"/>
        <v>Riadok bude skrytý.</v>
      </c>
      <c r="AK943" s="145" t="s">
        <v>207</v>
      </c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51">
        <f t="shared" si="141"/>
        <v>1</v>
      </c>
      <c r="BF943" s="51">
        <f t="shared" si="142"/>
        <v>0</v>
      </c>
      <c r="BG943" s="51"/>
      <c r="BH943" s="51">
        <f t="shared" si="139"/>
        <v>1</v>
      </c>
      <c r="BI943" s="89">
        <f t="shared" si="140"/>
        <v>0</v>
      </c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108"/>
      <c r="BY943" s="108"/>
      <c r="BZ943" s="108"/>
      <c r="CA943" s="113">
        <f>SI!BY943</f>
        <v>159</v>
      </c>
      <c r="CB943" s="113"/>
      <c r="CC943" s="113"/>
      <c r="CD943" s="113"/>
      <c r="CE943" s="113"/>
      <c r="CF943" s="113"/>
      <c r="CG943" s="113"/>
      <c r="CH943" s="140">
        <f>SI!BZ943</f>
        <v>0</v>
      </c>
      <c r="CI943" s="108"/>
      <c r="CJ943" s="108"/>
      <c r="CK943" s="108"/>
      <c r="CL943" s="108"/>
      <c r="CM943" s="108"/>
      <c r="CN943" s="108"/>
      <c r="CO943" s="108"/>
      <c r="CP943" s="108"/>
      <c r="CQ943" s="108"/>
      <c r="CR943" s="108"/>
      <c r="CS943" s="108"/>
      <c r="CT943" s="108"/>
      <c r="CU943" s="108"/>
      <c r="CV943" s="108"/>
      <c r="CW943" s="108"/>
      <c r="CX943" s="108"/>
      <c r="CY943" s="108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/>
      <c r="HT943" s="2"/>
      <c r="HU943" s="2"/>
      <c r="HV943" s="2"/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  <c r="IK943" s="2"/>
      <c r="IL943" s="2"/>
      <c r="IM943" s="2"/>
      <c r="IN943" s="2"/>
      <c r="IO943" s="2"/>
      <c r="IP943" s="2"/>
      <c r="IQ943" s="2"/>
      <c r="IR943" s="2"/>
      <c r="IS943" s="2"/>
    </row>
    <row r="944" spans="1:253" s="36" customFormat="1" hidden="1" x14ac:dyDescent="0.25">
      <c r="A944" s="33"/>
      <c r="B944" s="168"/>
      <c r="C944" s="168"/>
      <c r="D944" s="168"/>
      <c r="E944" s="168"/>
      <c r="F944" s="168"/>
      <c r="G944" s="168"/>
      <c r="H944" s="168"/>
      <c r="I944" s="168"/>
      <c r="J944" s="168"/>
      <c r="K944" s="168"/>
      <c r="L944" s="168"/>
      <c r="M944" s="168"/>
      <c r="N944" s="168"/>
      <c r="O944" s="168"/>
      <c r="P944" s="168"/>
      <c r="Q944" s="168"/>
      <c r="R944" s="168"/>
      <c r="S944" s="168"/>
      <c r="T944" s="168"/>
      <c r="U944" s="168"/>
      <c r="V944" s="168"/>
      <c r="W944" s="168"/>
      <c r="X944" s="168"/>
      <c r="Y944" s="168"/>
      <c r="Z944" s="168"/>
      <c r="AA944" s="168"/>
      <c r="AB944" s="168"/>
      <c r="AC944" s="168"/>
      <c r="AD944" s="168"/>
      <c r="AE944" s="168"/>
      <c r="AF944" s="168"/>
      <c r="AG944" s="168"/>
      <c r="AH944" s="168"/>
      <c r="AI944" s="60"/>
      <c r="AJ944" s="144" t="str">
        <f t="shared" si="138"/>
        <v>Riadok bude skrytý.</v>
      </c>
      <c r="AK944" s="145" t="s">
        <v>207</v>
      </c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51">
        <f t="shared" si="141"/>
        <v>1</v>
      </c>
      <c r="BF944" s="51">
        <f t="shared" si="142"/>
        <v>0</v>
      </c>
      <c r="BG944" s="51"/>
      <c r="BH944" s="51">
        <f t="shared" si="139"/>
        <v>1</v>
      </c>
      <c r="BI944" s="89">
        <f t="shared" si="140"/>
        <v>0</v>
      </c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108"/>
      <c r="BY944" s="108"/>
      <c r="BZ944" s="108"/>
      <c r="CA944" s="113">
        <f>SI!BY944</f>
        <v>241</v>
      </c>
      <c r="CB944" s="113"/>
      <c r="CC944" s="113"/>
      <c r="CD944" s="113"/>
      <c r="CE944" s="113"/>
      <c r="CF944" s="113"/>
      <c r="CG944" s="113"/>
      <c r="CH944" s="140">
        <f>SI!BZ944</f>
        <v>0</v>
      </c>
      <c r="CI944" s="108"/>
      <c r="CJ944" s="108"/>
      <c r="CK944" s="108"/>
      <c r="CL944" s="108"/>
      <c r="CM944" s="108"/>
      <c r="CN944" s="108"/>
      <c r="CO944" s="108"/>
      <c r="CP944" s="108"/>
      <c r="CQ944" s="108"/>
      <c r="CR944" s="108"/>
      <c r="CS944" s="108"/>
      <c r="CT944" s="108"/>
      <c r="CU944" s="108"/>
      <c r="CV944" s="108"/>
      <c r="CW944" s="108"/>
      <c r="CX944" s="108"/>
      <c r="CY944" s="108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  <c r="GZ944" s="2"/>
      <c r="HA944" s="2"/>
      <c r="HB944" s="2"/>
      <c r="HC944" s="2"/>
      <c r="HD944" s="2"/>
      <c r="HE944" s="2"/>
      <c r="HF944" s="2"/>
      <c r="HG944" s="2"/>
      <c r="HH944" s="2"/>
      <c r="HI944" s="2"/>
      <c r="HJ944" s="2"/>
      <c r="HK944" s="2"/>
      <c r="HL944" s="2"/>
      <c r="HM944" s="2"/>
      <c r="HN944" s="2"/>
      <c r="HO944" s="2"/>
      <c r="HP944" s="2"/>
      <c r="HQ944" s="2"/>
      <c r="HR944" s="2"/>
      <c r="HS944" s="2"/>
      <c r="HT944" s="2"/>
      <c r="HU944" s="2"/>
      <c r="HV944" s="2"/>
      <c r="HW944" s="2"/>
      <c r="HX944" s="2"/>
      <c r="HY944" s="2"/>
      <c r="HZ944" s="2"/>
      <c r="IA944" s="2"/>
      <c r="IB944" s="2"/>
      <c r="IC944" s="2"/>
      <c r="ID944" s="2"/>
      <c r="IE944" s="2"/>
      <c r="IF944" s="2"/>
      <c r="IG944" s="2"/>
      <c r="IH944" s="2"/>
      <c r="II944" s="2"/>
      <c r="IJ944" s="2"/>
      <c r="IK944" s="2"/>
      <c r="IL944" s="2"/>
      <c r="IM944" s="2"/>
      <c r="IN944" s="2"/>
      <c r="IO944" s="2"/>
      <c r="IP944" s="2"/>
      <c r="IQ944" s="2"/>
      <c r="IR944" s="2"/>
      <c r="IS944" s="2"/>
    </row>
    <row r="945" spans="1:253" s="36" customFormat="1" hidden="1" x14ac:dyDescent="0.25">
      <c r="A945" s="33"/>
      <c r="B945" s="168"/>
      <c r="C945" s="168"/>
      <c r="D945" s="168"/>
      <c r="E945" s="168"/>
      <c r="F945" s="168"/>
      <c r="G945" s="168"/>
      <c r="H945" s="168"/>
      <c r="I945" s="168"/>
      <c r="J945" s="168"/>
      <c r="K945" s="168"/>
      <c r="L945" s="168"/>
      <c r="M945" s="168"/>
      <c r="N945" s="168"/>
      <c r="O945" s="168"/>
      <c r="P945" s="168"/>
      <c r="Q945" s="168"/>
      <c r="R945" s="168"/>
      <c r="S945" s="168"/>
      <c r="T945" s="168"/>
      <c r="U945" s="168"/>
      <c r="V945" s="168"/>
      <c r="W945" s="168"/>
      <c r="X945" s="168"/>
      <c r="Y945" s="168"/>
      <c r="Z945" s="168"/>
      <c r="AA945" s="168"/>
      <c r="AB945" s="168"/>
      <c r="AC945" s="168"/>
      <c r="AD945" s="168"/>
      <c r="AE945" s="168"/>
      <c r="AF945" s="168"/>
      <c r="AG945" s="168"/>
      <c r="AH945" s="168"/>
      <c r="AI945" s="60"/>
      <c r="AJ945" s="144" t="str">
        <f t="shared" si="138"/>
        <v>Riadok bude skrytý.</v>
      </c>
      <c r="AK945" s="145" t="s">
        <v>207</v>
      </c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51">
        <f t="shared" si="141"/>
        <v>1</v>
      </c>
      <c r="BF945" s="51">
        <f t="shared" si="142"/>
        <v>0</v>
      </c>
      <c r="BG945" s="51"/>
      <c r="BH945" s="51">
        <f t="shared" si="139"/>
        <v>1</v>
      </c>
      <c r="BI945" s="89">
        <f t="shared" si="140"/>
        <v>0</v>
      </c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108"/>
      <c r="BY945" s="108"/>
      <c r="BZ945" s="108"/>
      <c r="CA945" s="113">
        <f>SI!BY945</f>
        <v>919</v>
      </c>
      <c r="CB945" s="113"/>
      <c r="CC945" s="113"/>
      <c r="CD945" s="113"/>
      <c r="CE945" s="113"/>
      <c r="CF945" s="113"/>
      <c r="CG945" s="113"/>
      <c r="CH945" s="140">
        <f>SI!BZ945</f>
        <v>0</v>
      </c>
      <c r="CI945" s="108"/>
      <c r="CJ945" s="108"/>
      <c r="CK945" s="108"/>
      <c r="CL945" s="108"/>
      <c r="CM945" s="108"/>
      <c r="CN945" s="108"/>
      <c r="CO945" s="108"/>
      <c r="CP945" s="108"/>
      <c r="CQ945" s="108"/>
      <c r="CR945" s="108"/>
      <c r="CS945" s="108"/>
      <c r="CT945" s="108"/>
      <c r="CU945" s="108"/>
      <c r="CV945" s="108"/>
      <c r="CW945" s="108"/>
      <c r="CX945" s="108"/>
      <c r="CY945" s="108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  <c r="IK945" s="2"/>
      <c r="IL945" s="2"/>
      <c r="IM945" s="2"/>
      <c r="IN945" s="2"/>
      <c r="IO945" s="2"/>
      <c r="IP945" s="2"/>
      <c r="IQ945" s="2"/>
      <c r="IR945" s="2"/>
      <c r="IS945" s="2"/>
    </row>
    <row r="946" spans="1:253" s="36" customFormat="1" hidden="1" x14ac:dyDescent="0.25">
      <c r="A946" s="33"/>
      <c r="B946" s="168"/>
      <c r="C946" s="168"/>
      <c r="D946" s="168"/>
      <c r="E946" s="168"/>
      <c r="F946" s="168"/>
      <c r="G946" s="168"/>
      <c r="H946" s="168"/>
      <c r="I946" s="168"/>
      <c r="J946" s="168"/>
      <c r="K946" s="168"/>
      <c r="L946" s="168"/>
      <c r="M946" s="168"/>
      <c r="N946" s="168"/>
      <c r="O946" s="168"/>
      <c r="P946" s="168"/>
      <c r="Q946" s="168"/>
      <c r="R946" s="168"/>
      <c r="S946" s="168"/>
      <c r="T946" s="168"/>
      <c r="U946" s="168"/>
      <c r="V946" s="168"/>
      <c r="W946" s="168"/>
      <c r="X946" s="168"/>
      <c r="Y946" s="168"/>
      <c r="Z946" s="168"/>
      <c r="AA946" s="168"/>
      <c r="AB946" s="168"/>
      <c r="AC946" s="168"/>
      <c r="AD946" s="168"/>
      <c r="AE946" s="168"/>
      <c r="AF946" s="168"/>
      <c r="AG946" s="168"/>
      <c r="AH946" s="168"/>
      <c r="AI946" s="60"/>
      <c r="AJ946" s="144" t="str">
        <f t="shared" si="138"/>
        <v>Riadok bude skrytý.</v>
      </c>
      <c r="AK946" s="145" t="s">
        <v>207</v>
      </c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51">
        <f t="shared" si="141"/>
        <v>1</v>
      </c>
      <c r="BF946" s="51">
        <f t="shared" si="142"/>
        <v>0</v>
      </c>
      <c r="BG946" s="51"/>
      <c r="BH946" s="51">
        <f t="shared" si="139"/>
        <v>1</v>
      </c>
      <c r="BI946" s="89">
        <f t="shared" si="140"/>
        <v>0</v>
      </c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108"/>
      <c r="BY946" s="108"/>
      <c r="BZ946" s="108"/>
      <c r="CA946" s="113">
        <f>SI!BY946</f>
        <v>194</v>
      </c>
      <c r="CB946" s="113"/>
      <c r="CC946" s="113"/>
      <c r="CD946" s="113"/>
      <c r="CE946" s="113"/>
      <c r="CF946" s="113"/>
      <c r="CG946" s="113"/>
      <c r="CH946" s="140">
        <f>SI!BZ946</f>
        <v>0</v>
      </c>
      <c r="CI946" s="108"/>
      <c r="CJ946" s="108"/>
      <c r="CK946" s="108"/>
      <c r="CL946" s="108"/>
      <c r="CM946" s="108"/>
      <c r="CN946" s="108"/>
      <c r="CO946" s="108"/>
      <c r="CP946" s="108"/>
      <c r="CQ946" s="108"/>
      <c r="CR946" s="108"/>
      <c r="CS946" s="108"/>
      <c r="CT946" s="108"/>
      <c r="CU946" s="108"/>
      <c r="CV946" s="108"/>
      <c r="CW946" s="108"/>
      <c r="CX946" s="108"/>
      <c r="CY946" s="108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  <c r="GZ946" s="2"/>
      <c r="HA946" s="2"/>
      <c r="HB946" s="2"/>
      <c r="HC946" s="2"/>
      <c r="HD946" s="2"/>
      <c r="HE946" s="2"/>
      <c r="HF946" s="2"/>
      <c r="HG946" s="2"/>
      <c r="HH946" s="2"/>
      <c r="HI946" s="2"/>
      <c r="HJ946" s="2"/>
      <c r="HK946" s="2"/>
      <c r="HL946" s="2"/>
      <c r="HM946" s="2"/>
      <c r="HN946" s="2"/>
      <c r="HO946" s="2"/>
      <c r="HP946" s="2"/>
      <c r="HQ946" s="2"/>
      <c r="HR946" s="2"/>
      <c r="HS946" s="2"/>
      <c r="HT946" s="2"/>
      <c r="HU946" s="2"/>
      <c r="HV946" s="2"/>
      <c r="HW946" s="2"/>
      <c r="HX946" s="2"/>
      <c r="HY946" s="2"/>
      <c r="HZ946" s="2"/>
      <c r="IA946" s="2"/>
      <c r="IB946" s="2"/>
      <c r="IC946" s="2"/>
      <c r="ID946" s="2"/>
      <c r="IE946" s="2"/>
      <c r="IF946" s="2"/>
      <c r="IG946" s="2"/>
      <c r="IH946" s="2"/>
      <c r="II946" s="2"/>
      <c r="IJ946" s="2"/>
      <c r="IK946" s="2"/>
      <c r="IL946" s="2"/>
      <c r="IM946" s="2"/>
      <c r="IN946" s="2"/>
      <c r="IO946" s="2"/>
      <c r="IP946" s="2"/>
      <c r="IQ946" s="2"/>
      <c r="IR946" s="2"/>
      <c r="IS946" s="2"/>
    </row>
    <row r="947" spans="1:253" s="36" customFormat="1" hidden="1" x14ac:dyDescent="0.25">
      <c r="A947" s="33"/>
      <c r="B947" s="168"/>
      <c r="C947" s="168"/>
      <c r="D947" s="168"/>
      <c r="E947" s="168"/>
      <c r="F947" s="168"/>
      <c r="G947" s="168"/>
      <c r="H947" s="168"/>
      <c r="I947" s="168"/>
      <c r="J947" s="168"/>
      <c r="K947" s="168"/>
      <c r="L947" s="168"/>
      <c r="M947" s="168"/>
      <c r="N947" s="168"/>
      <c r="O947" s="168"/>
      <c r="P947" s="168"/>
      <c r="Q947" s="168"/>
      <c r="R947" s="168"/>
      <c r="S947" s="168"/>
      <c r="T947" s="168"/>
      <c r="U947" s="168"/>
      <c r="V947" s="168"/>
      <c r="W947" s="168"/>
      <c r="X947" s="168"/>
      <c r="Y947" s="168"/>
      <c r="Z947" s="168"/>
      <c r="AA947" s="168"/>
      <c r="AB947" s="168"/>
      <c r="AC947" s="168"/>
      <c r="AD947" s="168"/>
      <c r="AE947" s="168"/>
      <c r="AF947" s="168"/>
      <c r="AG947" s="168"/>
      <c r="AH947" s="168"/>
      <c r="AI947" s="60"/>
      <c r="AJ947" s="144" t="str">
        <f t="shared" si="138"/>
        <v>Riadok bude skrytý.</v>
      </c>
      <c r="AK947" s="145" t="s">
        <v>207</v>
      </c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51">
        <f t="shared" si="141"/>
        <v>1</v>
      </c>
      <c r="BF947" s="51">
        <f t="shared" si="142"/>
        <v>0</v>
      </c>
      <c r="BG947" s="51"/>
      <c r="BH947" s="51">
        <f t="shared" si="139"/>
        <v>1</v>
      </c>
      <c r="BI947" s="89">
        <f t="shared" si="140"/>
        <v>0</v>
      </c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108"/>
      <c r="BY947" s="108"/>
      <c r="BZ947" s="108"/>
      <c r="CA947" s="113">
        <f>SI!BY947</f>
        <v>1009</v>
      </c>
      <c r="CB947" s="113"/>
      <c r="CC947" s="113"/>
      <c r="CD947" s="113"/>
      <c r="CE947" s="113"/>
      <c r="CF947" s="113"/>
      <c r="CG947" s="113"/>
      <c r="CH947" s="140">
        <f>SI!BZ947</f>
        <v>0</v>
      </c>
      <c r="CI947" s="108"/>
      <c r="CJ947" s="108"/>
      <c r="CK947" s="108"/>
      <c r="CL947" s="108"/>
      <c r="CM947" s="108"/>
      <c r="CN947" s="108"/>
      <c r="CO947" s="108"/>
      <c r="CP947" s="108"/>
      <c r="CQ947" s="108"/>
      <c r="CR947" s="108"/>
      <c r="CS947" s="108"/>
      <c r="CT947" s="108"/>
      <c r="CU947" s="108"/>
      <c r="CV947" s="108"/>
      <c r="CW947" s="108"/>
      <c r="CX947" s="108"/>
      <c r="CY947" s="108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  <c r="GZ947" s="2"/>
      <c r="HA947" s="2"/>
      <c r="HB947" s="2"/>
      <c r="HC947" s="2"/>
      <c r="HD947" s="2"/>
      <c r="HE947" s="2"/>
      <c r="HF947" s="2"/>
      <c r="HG947" s="2"/>
      <c r="HH947" s="2"/>
      <c r="HI947" s="2"/>
      <c r="HJ947" s="2"/>
      <c r="HK947" s="2"/>
      <c r="HL947" s="2"/>
      <c r="HM947" s="2"/>
      <c r="HN947" s="2"/>
      <c r="HO947" s="2"/>
      <c r="HP947" s="2"/>
      <c r="HQ947" s="2"/>
      <c r="HR947" s="2"/>
      <c r="HS947" s="2"/>
      <c r="HT947" s="2"/>
      <c r="HU947" s="2"/>
      <c r="HV947" s="2"/>
      <c r="HW947" s="2"/>
      <c r="HX947" s="2"/>
      <c r="HY947" s="2"/>
      <c r="HZ947" s="2"/>
      <c r="IA947" s="2"/>
      <c r="IB947" s="2"/>
      <c r="IC947" s="2"/>
      <c r="ID947" s="2"/>
      <c r="IE947" s="2"/>
      <c r="IF947" s="2"/>
      <c r="IG947" s="2"/>
      <c r="IH947" s="2"/>
      <c r="II947" s="2"/>
      <c r="IJ947" s="2"/>
      <c r="IK947" s="2"/>
      <c r="IL947" s="2"/>
      <c r="IM947" s="2"/>
      <c r="IN947" s="2"/>
      <c r="IO947" s="2"/>
      <c r="IP947" s="2"/>
      <c r="IQ947" s="2"/>
      <c r="IR947" s="2"/>
      <c r="IS947" s="2"/>
    </row>
    <row r="948" spans="1:253" s="36" customFormat="1" hidden="1" x14ac:dyDescent="0.25">
      <c r="A948" s="33"/>
      <c r="B948" s="168"/>
      <c r="C948" s="168"/>
      <c r="D948" s="168"/>
      <c r="E948" s="168"/>
      <c r="F948" s="168"/>
      <c r="G948" s="168"/>
      <c r="H948" s="168"/>
      <c r="I948" s="168"/>
      <c r="J948" s="168"/>
      <c r="K948" s="168"/>
      <c r="L948" s="168"/>
      <c r="M948" s="168"/>
      <c r="N948" s="168"/>
      <c r="O948" s="168"/>
      <c r="P948" s="168"/>
      <c r="Q948" s="168"/>
      <c r="R948" s="168"/>
      <c r="S948" s="168"/>
      <c r="T948" s="168"/>
      <c r="U948" s="168"/>
      <c r="V948" s="168"/>
      <c r="W948" s="168"/>
      <c r="X948" s="168"/>
      <c r="Y948" s="168"/>
      <c r="Z948" s="168"/>
      <c r="AA948" s="168"/>
      <c r="AB948" s="168"/>
      <c r="AC948" s="168"/>
      <c r="AD948" s="168"/>
      <c r="AE948" s="168"/>
      <c r="AF948" s="168"/>
      <c r="AG948" s="168"/>
      <c r="AH948" s="168"/>
      <c r="AI948" s="60"/>
      <c r="AJ948" s="144" t="str">
        <f t="shared" si="138"/>
        <v>Riadok bude skrytý.</v>
      </c>
      <c r="AK948" s="145" t="s">
        <v>207</v>
      </c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51">
        <f t="shared" si="141"/>
        <v>1</v>
      </c>
      <c r="BF948" s="51">
        <f t="shared" si="142"/>
        <v>0</v>
      </c>
      <c r="BG948" s="51"/>
      <c r="BH948" s="51">
        <f t="shared" si="139"/>
        <v>1</v>
      </c>
      <c r="BI948" s="89">
        <f t="shared" si="140"/>
        <v>0</v>
      </c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108"/>
      <c r="BY948" s="108"/>
      <c r="BZ948" s="108"/>
      <c r="CA948" s="113">
        <f>SI!BY948</f>
        <v>197</v>
      </c>
      <c r="CB948" s="113"/>
      <c r="CC948" s="113"/>
      <c r="CD948" s="113"/>
      <c r="CE948" s="113"/>
      <c r="CF948" s="113"/>
      <c r="CG948" s="113"/>
      <c r="CH948" s="140">
        <f>SI!BZ948</f>
        <v>0</v>
      </c>
      <c r="CI948" s="108"/>
      <c r="CJ948" s="108"/>
      <c r="CK948" s="108"/>
      <c r="CL948" s="108"/>
      <c r="CM948" s="108"/>
      <c r="CN948" s="108"/>
      <c r="CO948" s="108"/>
      <c r="CP948" s="108"/>
      <c r="CQ948" s="108"/>
      <c r="CR948" s="108"/>
      <c r="CS948" s="108"/>
      <c r="CT948" s="108"/>
      <c r="CU948" s="108"/>
      <c r="CV948" s="108"/>
      <c r="CW948" s="108"/>
      <c r="CX948" s="108"/>
      <c r="CY948" s="108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  <c r="GZ948" s="2"/>
      <c r="HA948" s="2"/>
      <c r="HB948" s="2"/>
      <c r="HC948" s="2"/>
      <c r="HD948" s="2"/>
      <c r="HE948" s="2"/>
      <c r="HF948" s="2"/>
      <c r="HG948" s="2"/>
      <c r="HH948" s="2"/>
      <c r="HI948" s="2"/>
      <c r="HJ948" s="2"/>
      <c r="HK948" s="2"/>
      <c r="HL948" s="2"/>
      <c r="HM948" s="2"/>
      <c r="HN948" s="2"/>
      <c r="HO948" s="2"/>
      <c r="HP948" s="2"/>
      <c r="HQ948" s="2"/>
      <c r="HR948" s="2"/>
      <c r="HS948" s="2"/>
      <c r="HT948" s="2"/>
      <c r="HU948" s="2"/>
      <c r="HV948" s="2"/>
      <c r="HW948" s="2"/>
      <c r="HX948" s="2"/>
      <c r="HY948" s="2"/>
      <c r="HZ948" s="2"/>
      <c r="IA948" s="2"/>
      <c r="IB948" s="2"/>
      <c r="IC948" s="2"/>
      <c r="ID948" s="2"/>
      <c r="IE948" s="2"/>
      <c r="IF948" s="2"/>
      <c r="IG948" s="2"/>
      <c r="IH948" s="2"/>
      <c r="II948" s="2"/>
      <c r="IJ948" s="2"/>
      <c r="IK948" s="2"/>
      <c r="IL948" s="2"/>
      <c r="IM948" s="2"/>
      <c r="IN948" s="2"/>
      <c r="IO948" s="2"/>
      <c r="IP948" s="2"/>
      <c r="IQ948" s="2"/>
      <c r="IR948" s="2"/>
      <c r="IS948" s="2"/>
    </row>
    <row r="949" spans="1:253" s="36" customFormat="1" hidden="1" x14ac:dyDescent="0.25">
      <c r="A949" s="33"/>
      <c r="B949" s="168"/>
      <c r="C949" s="168"/>
      <c r="D949" s="168"/>
      <c r="E949" s="168"/>
      <c r="F949" s="168"/>
      <c r="G949" s="168"/>
      <c r="H949" s="168"/>
      <c r="I949" s="168"/>
      <c r="J949" s="168"/>
      <c r="K949" s="168"/>
      <c r="L949" s="168"/>
      <c r="M949" s="168"/>
      <c r="N949" s="168"/>
      <c r="O949" s="168"/>
      <c r="P949" s="168"/>
      <c r="Q949" s="168"/>
      <c r="R949" s="168"/>
      <c r="S949" s="168"/>
      <c r="T949" s="168"/>
      <c r="U949" s="168"/>
      <c r="V949" s="168"/>
      <c r="W949" s="168"/>
      <c r="X949" s="168"/>
      <c r="Y949" s="168"/>
      <c r="Z949" s="168"/>
      <c r="AA949" s="168"/>
      <c r="AB949" s="168"/>
      <c r="AC949" s="168"/>
      <c r="AD949" s="168"/>
      <c r="AE949" s="168"/>
      <c r="AF949" s="168"/>
      <c r="AG949" s="168"/>
      <c r="AH949" s="168"/>
      <c r="AI949" s="60"/>
      <c r="AJ949" s="144" t="str">
        <f t="shared" si="138"/>
        <v>Riadok bude skrytý.</v>
      </c>
      <c r="AK949" s="145" t="s">
        <v>207</v>
      </c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51">
        <f t="shared" si="141"/>
        <v>1</v>
      </c>
      <c r="BF949" s="51">
        <f t="shared" si="142"/>
        <v>0</v>
      </c>
      <c r="BG949" s="51"/>
      <c r="BH949" s="51">
        <f t="shared" si="139"/>
        <v>1</v>
      </c>
      <c r="BI949" s="89">
        <f t="shared" si="140"/>
        <v>0</v>
      </c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108"/>
      <c r="BY949" s="108"/>
      <c r="BZ949" s="108"/>
      <c r="CA949" s="113">
        <f>SI!BY949</f>
        <v>289</v>
      </c>
      <c r="CB949" s="113"/>
      <c r="CC949" s="113"/>
      <c r="CD949" s="113"/>
      <c r="CE949" s="113"/>
      <c r="CF949" s="113"/>
      <c r="CG949" s="113"/>
      <c r="CH949" s="140">
        <f>SI!BZ949</f>
        <v>0</v>
      </c>
      <c r="CI949" s="108"/>
      <c r="CJ949" s="108"/>
      <c r="CK949" s="108"/>
      <c r="CL949" s="108"/>
      <c r="CM949" s="108"/>
      <c r="CN949" s="108"/>
      <c r="CO949" s="108"/>
      <c r="CP949" s="108"/>
      <c r="CQ949" s="108"/>
      <c r="CR949" s="108"/>
      <c r="CS949" s="108"/>
      <c r="CT949" s="108"/>
      <c r="CU949" s="108"/>
      <c r="CV949" s="108"/>
      <c r="CW949" s="108"/>
      <c r="CX949" s="108"/>
      <c r="CY949" s="108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  <c r="GZ949" s="2"/>
      <c r="HA949" s="2"/>
      <c r="HB949" s="2"/>
      <c r="HC949" s="2"/>
      <c r="HD949" s="2"/>
      <c r="HE949" s="2"/>
      <c r="HF949" s="2"/>
      <c r="HG949" s="2"/>
      <c r="HH949" s="2"/>
      <c r="HI949" s="2"/>
      <c r="HJ949" s="2"/>
      <c r="HK949" s="2"/>
      <c r="HL949" s="2"/>
      <c r="HM949" s="2"/>
      <c r="HN949" s="2"/>
      <c r="HO949" s="2"/>
      <c r="HP949" s="2"/>
      <c r="HQ949" s="2"/>
      <c r="HR949" s="2"/>
      <c r="HS949" s="2"/>
      <c r="HT949" s="2"/>
      <c r="HU949" s="2"/>
      <c r="HV949" s="2"/>
      <c r="HW949" s="2"/>
      <c r="HX949" s="2"/>
      <c r="HY949" s="2"/>
      <c r="HZ949" s="2"/>
      <c r="IA949" s="2"/>
      <c r="IB949" s="2"/>
      <c r="IC949" s="2"/>
      <c r="ID949" s="2"/>
      <c r="IE949" s="2"/>
      <c r="IF949" s="2"/>
      <c r="IG949" s="2"/>
      <c r="IH949" s="2"/>
      <c r="II949" s="2"/>
      <c r="IJ949" s="2"/>
      <c r="IK949" s="2"/>
      <c r="IL949" s="2"/>
      <c r="IM949" s="2"/>
      <c r="IN949" s="2"/>
      <c r="IO949" s="2"/>
      <c r="IP949" s="2"/>
      <c r="IQ949" s="2"/>
      <c r="IR949" s="2"/>
      <c r="IS949" s="2"/>
    </row>
    <row r="950" spans="1:253" s="36" customFormat="1" hidden="1" x14ac:dyDescent="0.25">
      <c r="A950" s="33"/>
      <c r="B950" s="168"/>
      <c r="C950" s="168"/>
      <c r="D950" s="168"/>
      <c r="E950" s="168"/>
      <c r="F950" s="168"/>
      <c r="G950" s="168"/>
      <c r="H950" s="168"/>
      <c r="I950" s="168"/>
      <c r="J950" s="168"/>
      <c r="K950" s="168"/>
      <c r="L950" s="168"/>
      <c r="M950" s="168"/>
      <c r="N950" s="168"/>
      <c r="O950" s="168"/>
      <c r="P950" s="168"/>
      <c r="Q950" s="168"/>
      <c r="R950" s="168"/>
      <c r="S950" s="168"/>
      <c r="T950" s="168"/>
      <c r="U950" s="168"/>
      <c r="V950" s="168"/>
      <c r="W950" s="168"/>
      <c r="X950" s="168"/>
      <c r="Y950" s="168"/>
      <c r="Z950" s="168"/>
      <c r="AA950" s="168"/>
      <c r="AB950" s="168"/>
      <c r="AC950" s="168"/>
      <c r="AD950" s="168"/>
      <c r="AE950" s="168"/>
      <c r="AF950" s="168"/>
      <c r="AG950" s="168"/>
      <c r="AH950" s="168"/>
      <c r="AI950" s="60"/>
      <c r="AJ950" s="144" t="str">
        <f t="shared" si="138"/>
        <v>Riadok bude skrytý.</v>
      </c>
      <c r="AK950" s="145" t="s">
        <v>207</v>
      </c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51">
        <f t="shared" si="141"/>
        <v>1</v>
      </c>
      <c r="BF950" s="51">
        <f t="shared" si="142"/>
        <v>0</v>
      </c>
      <c r="BG950" s="51"/>
      <c r="BH950" s="51">
        <f t="shared" si="139"/>
        <v>1</v>
      </c>
      <c r="BI950" s="89">
        <f t="shared" si="140"/>
        <v>0</v>
      </c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108"/>
      <c r="BY950" s="108"/>
      <c r="BZ950" s="108"/>
      <c r="CA950" s="113">
        <f>SI!BY950</f>
        <v>182</v>
      </c>
      <c r="CB950" s="113"/>
      <c r="CC950" s="113"/>
      <c r="CD950" s="113"/>
      <c r="CE950" s="113"/>
      <c r="CF950" s="113"/>
      <c r="CG950" s="113"/>
      <c r="CH950" s="140">
        <f>SI!BZ950</f>
        <v>0</v>
      </c>
      <c r="CI950" s="108"/>
      <c r="CJ950" s="108"/>
      <c r="CK950" s="108"/>
      <c r="CL950" s="108"/>
      <c r="CM950" s="108"/>
      <c r="CN950" s="108"/>
      <c r="CO950" s="108"/>
      <c r="CP950" s="108"/>
      <c r="CQ950" s="108"/>
      <c r="CR950" s="108"/>
      <c r="CS950" s="108"/>
      <c r="CT950" s="108"/>
      <c r="CU950" s="108"/>
      <c r="CV950" s="108"/>
      <c r="CW950" s="108"/>
      <c r="CX950" s="108"/>
      <c r="CY950" s="108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  <c r="GO950" s="2"/>
      <c r="GP950" s="2"/>
      <c r="GQ950" s="2"/>
      <c r="GR950" s="2"/>
      <c r="GS950" s="2"/>
      <c r="GT950" s="2"/>
      <c r="GU950" s="2"/>
      <c r="GV950" s="2"/>
      <c r="GW950" s="2"/>
      <c r="GX950" s="2"/>
      <c r="GY950" s="2"/>
      <c r="GZ950" s="2"/>
      <c r="HA950" s="2"/>
      <c r="HB950" s="2"/>
      <c r="HC950" s="2"/>
      <c r="HD950" s="2"/>
      <c r="HE950" s="2"/>
      <c r="HF950" s="2"/>
      <c r="HG950" s="2"/>
      <c r="HH950" s="2"/>
      <c r="HI950" s="2"/>
      <c r="HJ950" s="2"/>
      <c r="HK950" s="2"/>
      <c r="HL950" s="2"/>
      <c r="HM950" s="2"/>
      <c r="HN950" s="2"/>
      <c r="HO950" s="2"/>
      <c r="HP950" s="2"/>
      <c r="HQ950" s="2"/>
      <c r="HR950" s="2"/>
      <c r="HS950" s="2"/>
      <c r="HT950" s="2"/>
      <c r="HU950" s="2"/>
      <c r="HV950" s="2"/>
      <c r="HW950" s="2"/>
      <c r="HX950" s="2"/>
      <c r="HY950" s="2"/>
      <c r="HZ950" s="2"/>
      <c r="IA950" s="2"/>
      <c r="IB950" s="2"/>
      <c r="IC950" s="2"/>
      <c r="ID950" s="2"/>
      <c r="IE950" s="2"/>
      <c r="IF950" s="2"/>
      <c r="IG950" s="2"/>
      <c r="IH950" s="2"/>
      <c r="II950" s="2"/>
      <c r="IJ950" s="2"/>
      <c r="IK950" s="2"/>
      <c r="IL950" s="2"/>
      <c r="IM950" s="2"/>
      <c r="IN950" s="2"/>
      <c r="IO950" s="2"/>
      <c r="IP950" s="2"/>
      <c r="IQ950" s="2"/>
      <c r="IR950" s="2"/>
      <c r="IS950" s="2"/>
    </row>
    <row r="951" spans="1:253" s="36" customFormat="1" hidden="1" x14ac:dyDescent="0.25">
      <c r="A951" s="33"/>
      <c r="B951" s="168"/>
      <c r="C951" s="168"/>
      <c r="D951" s="168"/>
      <c r="E951" s="168"/>
      <c r="F951" s="168"/>
      <c r="G951" s="168"/>
      <c r="H951" s="168"/>
      <c r="I951" s="168"/>
      <c r="J951" s="168"/>
      <c r="K951" s="168"/>
      <c r="L951" s="168"/>
      <c r="M951" s="168"/>
      <c r="N951" s="168"/>
      <c r="O951" s="168"/>
      <c r="P951" s="168"/>
      <c r="Q951" s="168"/>
      <c r="R951" s="168"/>
      <c r="S951" s="168"/>
      <c r="T951" s="168"/>
      <c r="U951" s="168"/>
      <c r="V951" s="168"/>
      <c r="W951" s="168"/>
      <c r="X951" s="168"/>
      <c r="Y951" s="168"/>
      <c r="Z951" s="168"/>
      <c r="AA951" s="168"/>
      <c r="AB951" s="168"/>
      <c r="AC951" s="168"/>
      <c r="AD951" s="168"/>
      <c r="AE951" s="168"/>
      <c r="AF951" s="168"/>
      <c r="AG951" s="168"/>
      <c r="AH951" s="168"/>
      <c r="AI951" s="60"/>
      <c r="AJ951" s="144" t="str">
        <f t="shared" si="138"/>
        <v>Riadok bude skrytý.</v>
      </c>
      <c r="AK951" s="145" t="s">
        <v>207</v>
      </c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51">
        <f t="shared" si="141"/>
        <v>1</v>
      </c>
      <c r="BF951" s="51">
        <f t="shared" si="142"/>
        <v>0</v>
      </c>
      <c r="BG951" s="51"/>
      <c r="BH951" s="51">
        <f t="shared" si="139"/>
        <v>1</v>
      </c>
      <c r="BI951" s="89">
        <f t="shared" si="140"/>
        <v>0</v>
      </c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108"/>
      <c r="BY951" s="108"/>
      <c r="BZ951" s="108"/>
      <c r="CA951" s="113">
        <f>SI!BY951</f>
        <v>575</v>
      </c>
      <c r="CB951" s="113"/>
      <c r="CC951" s="113"/>
      <c r="CD951" s="113"/>
      <c r="CE951" s="113"/>
      <c r="CF951" s="113"/>
      <c r="CG951" s="113"/>
      <c r="CH951" s="140">
        <f>SI!BZ951</f>
        <v>0</v>
      </c>
      <c r="CI951" s="108"/>
      <c r="CJ951" s="108"/>
      <c r="CK951" s="108"/>
      <c r="CL951" s="108"/>
      <c r="CM951" s="108"/>
      <c r="CN951" s="108"/>
      <c r="CO951" s="108"/>
      <c r="CP951" s="108"/>
      <c r="CQ951" s="108"/>
      <c r="CR951" s="108"/>
      <c r="CS951" s="108"/>
      <c r="CT951" s="108"/>
      <c r="CU951" s="108"/>
      <c r="CV951" s="108"/>
      <c r="CW951" s="108"/>
      <c r="CX951" s="108"/>
      <c r="CY951" s="108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  <c r="GO951" s="2"/>
      <c r="GP951" s="2"/>
      <c r="GQ951" s="2"/>
      <c r="GR951" s="2"/>
      <c r="GS951" s="2"/>
      <c r="GT951" s="2"/>
      <c r="GU951" s="2"/>
      <c r="GV951" s="2"/>
      <c r="GW951" s="2"/>
      <c r="GX951" s="2"/>
      <c r="GY951" s="2"/>
      <c r="GZ951" s="2"/>
      <c r="HA951" s="2"/>
      <c r="HB951" s="2"/>
      <c r="HC951" s="2"/>
      <c r="HD951" s="2"/>
      <c r="HE951" s="2"/>
      <c r="HF951" s="2"/>
      <c r="HG951" s="2"/>
      <c r="HH951" s="2"/>
      <c r="HI951" s="2"/>
      <c r="HJ951" s="2"/>
      <c r="HK951" s="2"/>
      <c r="HL951" s="2"/>
      <c r="HM951" s="2"/>
      <c r="HN951" s="2"/>
      <c r="HO951" s="2"/>
      <c r="HP951" s="2"/>
      <c r="HQ951" s="2"/>
      <c r="HR951" s="2"/>
      <c r="HS951" s="2"/>
      <c r="HT951" s="2"/>
      <c r="HU951" s="2"/>
      <c r="HV951" s="2"/>
      <c r="HW951" s="2"/>
      <c r="HX951" s="2"/>
      <c r="HY951" s="2"/>
      <c r="HZ951" s="2"/>
      <c r="IA951" s="2"/>
      <c r="IB951" s="2"/>
      <c r="IC951" s="2"/>
      <c r="ID951" s="2"/>
      <c r="IE951" s="2"/>
      <c r="IF951" s="2"/>
      <c r="IG951" s="2"/>
      <c r="IH951" s="2"/>
      <c r="II951" s="2"/>
      <c r="IJ951" s="2"/>
      <c r="IK951" s="2"/>
      <c r="IL951" s="2"/>
      <c r="IM951" s="2"/>
      <c r="IN951" s="2"/>
      <c r="IO951" s="2"/>
      <c r="IP951" s="2"/>
      <c r="IQ951" s="2"/>
      <c r="IR951" s="2"/>
      <c r="IS951" s="2"/>
    </row>
    <row r="952" spans="1:253" s="36" customFormat="1" hidden="1" x14ac:dyDescent="0.25">
      <c r="A952" s="33"/>
      <c r="B952" s="168"/>
      <c r="C952" s="168"/>
      <c r="D952" s="168"/>
      <c r="E952" s="168"/>
      <c r="F952" s="168"/>
      <c r="G952" s="168"/>
      <c r="H952" s="168"/>
      <c r="I952" s="168"/>
      <c r="J952" s="168"/>
      <c r="K952" s="168"/>
      <c r="L952" s="168"/>
      <c r="M952" s="168"/>
      <c r="N952" s="168"/>
      <c r="O952" s="168"/>
      <c r="P952" s="168"/>
      <c r="Q952" s="168"/>
      <c r="R952" s="168"/>
      <c r="S952" s="168"/>
      <c r="T952" s="168"/>
      <c r="U952" s="168"/>
      <c r="V952" s="168"/>
      <c r="W952" s="168"/>
      <c r="X952" s="168"/>
      <c r="Y952" s="168"/>
      <c r="Z952" s="168"/>
      <c r="AA952" s="168"/>
      <c r="AB952" s="168"/>
      <c r="AC952" s="168"/>
      <c r="AD952" s="168"/>
      <c r="AE952" s="168"/>
      <c r="AF952" s="168"/>
      <c r="AG952" s="168"/>
      <c r="AH952" s="168"/>
      <c r="AI952" s="60"/>
      <c r="AJ952" s="144" t="str">
        <f t="shared" si="138"/>
        <v>Riadok bude skrytý.</v>
      </c>
      <c r="AK952" s="145" t="s">
        <v>207</v>
      </c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51">
        <f t="shared" si="141"/>
        <v>1</v>
      </c>
      <c r="BF952" s="51">
        <f t="shared" si="142"/>
        <v>0</v>
      </c>
      <c r="BG952" s="51"/>
      <c r="BH952" s="51">
        <f t="shared" si="139"/>
        <v>1</v>
      </c>
      <c r="BI952" s="89">
        <f t="shared" si="140"/>
        <v>0</v>
      </c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108"/>
      <c r="BY952" s="108"/>
      <c r="BZ952" s="108"/>
      <c r="CA952" s="113">
        <f>SI!BY952</f>
        <v>201</v>
      </c>
      <c r="CB952" s="113"/>
      <c r="CC952" s="113"/>
      <c r="CD952" s="113"/>
      <c r="CE952" s="113"/>
      <c r="CF952" s="113"/>
      <c r="CG952" s="113"/>
      <c r="CH952" s="140">
        <f>SI!BZ952</f>
        <v>0</v>
      </c>
      <c r="CI952" s="108"/>
      <c r="CJ952" s="108"/>
      <c r="CK952" s="108"/>
      <c r="CL952" s="108"/>
      <c r="CM952" s="108"/>
      <c r="CN952" s="108"/>
      <c r="CO952" s="108"/>
      <c r="CP952" s="108"/>
      <c r="CQ952" s="108"/>
      <c r="CR952" s="108"/>
      <c r="CS952" s="108"/>
      <c r="CT952" s="108"/>
      <c r="CU952" s="108"/>
      <c r="CV952" s="108"/>
      <c r="CW952" s="108"/>
      <c r="CX952" s="108"/>
      <c r="CY952" s="108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  <c r="GO952" s="2"/>
      <c r="GP952" s="2"/>
      <c r="GQ952" s="2"/>
      <c r="GR952" s="2"/>
      <c r="GS952" s="2"/>
      <c r="GT952" s="2"/>
      <c r="GU952" s="2"/>
      <c r="GV952" s="2"/>
      <c r="GW952" s="2"/>
      <c r="GX952" s="2"/>
      <c r="GY952" s="2"/>
      <c r="GZ952" s="2"/>
      <c r="HA952" s="2"/>
      <c r="HB952" s="2"/>
      <c r="HC952" s="2"/>
      <c r="HD952" s="2"/>
      <c r="HE952" s="2"/>
      <c r="HF952" s="2"/>
      <c r="HG952" s="2"/>
      <c r="HH952" s="2"/>
      <c r="HI952" s="2"/>
      <c r="HJ952" s="2"/>
      <c r="HK952" s="2"/>
      <c r="HL952" s="2"/>
      <c r="HM952" s="2"/>
      <c r="HN952" s="2"/>
      <c r="HO952" s="2"/>
      <c r="HP952" s="2"/>
      <c r="HQ952" s="2"/>
      <c r="HR952" s="2"/>
      <c r="HS952" s="2"/>
      <c r="HT952" s="2"/>
      <c r="HU952" s="2"/>
      <c r="HV952" s="2"/>
      <c r="HW952" s="2"/>
      <c r="HX952" s="2"/>
      <c r="HY952" s="2"/>
      <c r="HZ952" s="2"/>
      <c r="IA952" s="2"/>
      <c r="IB952" s="2"/>
      <c r="IC952" s="2"/>
      <c r="ID952" s="2"/>
      <c r="IE952" s="2"/>
      <c r="IF952" s="2"/>
      <c r="IG952" s="2"/>
      <c r="IH952" s="2"/>
      <c r="II952" s="2"/>
      <c r="IJ952" s="2"/>
      <c r="IK952" s="2"/>
      <c r="IL952" s="2"/>
      <c r="IM952" s="2"/>
      <c r="IN952" s="2"/>
      <c r="IO952" s="2"/>
      <c r="IP952" s="2"/>
      <c r="IQ952" s="2"/>
      <c r="IR952" s="2"/>
      <c r="IS952" s="2"/>
    </row>
    <row r="953" spans="1:253" s="36" customFormat="1" hidden="1" x14ac:dyDescent="0.25">
      <c r="A953" s="33"/>
      <c r="B953" s="168"/>
      <c r="C953" s="168"/>
      <c r="D953" s="168"/>
      <c r="E953" s="168"/>
      <c r="F953" s="168"/>
      <c r="G953" s="168"/>
      <c r="H953" s="168"/>
      <c r="I953" s="168"/>
      <c r="J953" s="168"/>
      <c r="K953" s="168"/>
      <c r="L953" s="168"/>
      <c r="M953" s="168"/>
      <c r="N953" s="168"/>
      <c r="O953" s="168"/>
      <c r="P953" s="168"/>
      <c r="Q953" s="168"/>
      <c r="R953" s="168"/>
      <c r="S953" s="168"/>
      <c r="T953" s="168"/>
      <c r="U953" s="168"/>
      <c r="V953" s="168"/>
      <c r="W953" s="168"/>
      <c r="X953" s="168"/>
      <c r="Y953" s="168"/>
      <c r="Z953" s="168"/>
      <c r="AA953" s="168"/>
      <c r="AB953" s="168"/>
      <c r="AC953" s="168"/>
      <c r="AD953" s="168"/>
      <c r="AE953" s="168"/>
      <c r="AF953" s="168"/>
      <c r="AG953" s="168"/>
      <c r="AH953" s="168"/>
      <c r="AI953" s="60"/>
      <c r="AJ953" s="144" t="str">
        <f t="shared" ref="AJ953:AJ1001" si="143">+IF(BI953=0,"Riadok bude skrytý.","Riadok bude vidieť.")</f>
        <v>Riadok bude skrytý.</v>
      </c>
      <c r="AK953" s="145" t="s">
        <v>207</v>
      </c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51">
        <f t="shared" si="141"/>
        <v>1</v>
      </c>
      <c r="BF953" s="51">
        <f t="shared" si="142"/>
        <v>0</v>
      </c>
      <c r="BG953" s="51"/>
      <c r="BH953" s="51">
        <f t="shared" ref="BH953:BH1001" si="144">IF(AK953="",1,IF(AK953="Chcem skryť riadok.",0,1))</f>
        <v>1</v>
      </c>
      <c r="BI953" s="89">
        <f t="shared" si="140"/>
        <v>0</v>
      </c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108"/>
      <c r="BY953" s="108"/>
      <c r="BZ953" s="108"/>
      <c r="CA953" s="113">
        <f>SI!BY953</f>
        <v>900</v>
      </c>
      <c r="CB953" s="113"/>
      <c r="CC953" s="113"/>
      <c r="CD953" s="113"/>
      <c r="CE953" s="113"/>
      <c r="CF953" s="113"/>
      <c r="CG953" s="113"/>
      <c r="CH953" s="140">
        <f>SI!BZ953</f>
        <v>0</v>
      </c>
      <c r="CI953" s="108"/>
      <c r="CJ953" s="108"/>
      <c r="CK953" s="108"/>
      <c r="CL953" s="108"/>
      <c r="CM953" s="108"/>
      <c r="CN953" s="108"/>
      <c r="CO953" s="108"/>
      <c r="CP953" s="108"/>
      <c r="CQ953" s="108"/>
      <c r="CR953" s="108"/>
      <c r="CS953" s="108"/>
      <c r="CT953" s="108"/>
      <c r="CU953" s="108"/>
      <c r="CV953" s="108"/>
      <c r="CW953" s="108"/>
      <c r="CX953" s="108"/>
      <c r="CY953" s="108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  <c r="GO953" s="2"/>
      <c r="GP953" s="2"/>
      <c r="GQ953" s="2"/>
      <c r="GR953" s="2"/>
      <c r="GS953" s="2"/>
      <c r="GT953" s="2"/>
      <c r="GU953" s="2"/>
      <c r="GV953" s="2"/>
      <c r="GW953" s="2"/>
      <c r="GX953" s="2"/>
      <c r="GY953" s="2"/>
      <c r="GZ953" s="2"/>
      <c r="HA953" s="2"/>
      <c r="HB953" s="2"/>
      <c r="HC953" s="2"/>
      <c r="HD953" s="2"/>
      <c r="HE953" s="2"/>
      <c r="HF953" s="2"/>
      <c r="HG953" s="2"/>
      <c r="HH953" s="2"/>
      <c r="HI953" s="2"/>
      <c r="HJ953" s="2"/>
      <c r="HK953" s="2"/>
      <c r="HL953" s="2"/>
      <c r="HM953" s="2"/>
      <c r="HN953" s="2"/>
      <c r="HO953" s="2"/>
      <c r="HP953" s="2"/>
      <c r="HQ953" s="2"/>
      <c r="HR953" s="2"/>
      <c r="HS953" s="2"/>
      <c r="HT953" s="2"/>
      <c r="HU953" s="2"/>
      <c r="HV953" s="2"/>
      <c r="HW953" s="2"/>
      <c r="HX953" s="2"/>
      <c r="HY953" s="2"/>
      <c r="HZ953" s="2"/>
      <c r="IA953" s="2"/>
      <c r="IB953" s="2"/>
      <c r="IC953" s="2"/>
      <c r="ID953" s="2"/>
      <c r="IE953" s="2"/>
      <c r="IF953" s="2"/>
      <c r="IG953" s="2"/>
      <c r="IH953" s="2"/>
      <c r="II953" s="2"/>
      <c r="IJ953" s="2"/>
      <c r="IK953" s="2"/>
      <c r="IL953" s="2"/>
      <c r="IM953" s="2"/>
      <c r="IN953" s="2"/>
      <c r="IO953" s="2"/>
      <c r="IP953" s="2"/>
      <c r="IQ953" s="2"/>
      <c r="IR953" s="2"/>
      <c r="IS953" s="2"/>
    </row>
    <row r="954" spans="1:253" s="36" customFormat="1" hidden="1" x14ac:dyDescent="0.25">
      <c r="A954" s="33"/>
      <c r="B954" s="168"/>
      <c r="C954" s="168"/>
      <c r="D954" s="168"/>
      <c r="E954" s="168"/>
      <c r="F954" s="168"/>
      <c r="G954" s="168"/>
      <c r="H954" s="168"/>
      <c r="I954" s="168"/>
      <c r="J954" s="168"/>
      <c r="K954" s="168"/>
      <c r="L954" s="168"/>
      <c r="M954" s="168"/>
      <c r="N954" s="168"/>
      <c r="O954" s="168"/>
      <c r="P954" s="168"/>
      <c r="Q954" s="168"/>
      <c r="R954" s="168"/>
      <c r="S954" s="168"/>
      <c r="T954" s="168"/>
      <c r="U954" s="168"/>
      <c r="V954" s="168"/>
      <c r="W954" s="168"/>
      <c r="X954" s="168"/>
      <c r="Y954" s="168"/>
      <c r="Z954" s="168"/>
      <c r="AA954" s="168"/>
      <c r="AB954" s="168"/>
      <c r="AC954" s="168"/>
      <c r="AD954" s="168"/>
      <c r="AE954" s="168"/>
      <c r="AF954" s="168"/>
      <c r="AG954" s="168"/>
      <c r="AH954" s="168"/>
      <c r="AI954" s="60"/>
      <c r="AJ954" s="144" t="str">
        <f t="shared" si="143"/>
        <v>Riadok bude skrytý.</v>
      </c>
      <c r="AK954" s="145" t="s">
        <v>207</v>
      </c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51">
        <f t="shared" si="141"/>
        <v>1</v>
      </c>
      <c r="BF954" s="51">
        <f t="shared" si="142"/>
        <v>0</v>
      </c>
      <c r="BG954" s="51"/>
      <c r="BH954" s="51">
        <f t="shared" si="144"/>
        <v>1</v>
      </c>
      <c r="BI954" s="89">
        <f t="shared" si="140"/>
        <v>0</v>
      </c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108"/>
      <c r="BY954" s="108"/>
      <c r="BZ954" s="108"/>
      <c r="CA954" s="113">
        <f>SI!BY954</f>
        <v>185</v>
      </c>
      <c r="CB954" s="113"/>
      <c r="CC954" s="113"/>
      <c r="CD954" s="113"/>
      <c r="CE954" s="113"/>
      <c r="CF954" s="113"/>
      <c r="CG954" s="113"/>
      <c r="CH954" s="140">
        <f>SI!BZ954</f>
        <v>0</v>
      </c>
      <c r="CI954" s="108"/>
      <c r="CJ954" s="108"/>
      <c r="CK954" s="108"/>
      <c r="CL954" s="108"/>
      <c r="CM954" s="108"/>
      <c r="CN954" s="108"/>
      <c r="CO954" s="108"/>
      <c r="CP954" s="108"/>
      <c r="CQ954" s="108"/>
      <c r="CR954" s="108"/>
      <c r="CS954" s="108"/>
      <c r="CT954" s="108"/>
      <c r="CU954" s="108"/>
      <c r="CV954" s="108"/>
      <c r="CW954" s="108"/>
      <c r="CX954" s="108"/>
      <c r="CY954" s="108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  <c r="GZ954" s="2"/>
      <c r="HA954" s="2"/>
      <c r="HB954" s="2"/>
      <c r="HC954" s="2"/>
      <c r="HD954" s="2"/>
      <c r="HE954" s="2"/>
      <c r="HF954" s="2"/>
      <c r="HG954" s="2"/>
      <c r="HH954" s="2"/>
      <c r="HI954" s="2"/>
      <c r="HJ954" s="2"/>
      <c r="HK954" s="2"/>
      <c r="HL954" s="2"/>
      <c r="HM954" s="2"/>
      <c r="HN954" s="2"/>
      <c r="HO954" s="2"/>
      <c r="HP954" s="2"/>
      <c r="HQ954" s="2"/>
      <c r="HR954" s="2"/>
      <c r="HS954" s="2"/>
      <c r="HT954" s="2"/>
      <c r="HU954" s="2"/>
      <c r="HV954" s="2"/>
      <c r="HW954" s="2"/>
      <c r="HX954" s="2"/>
      <c r="HY954" s="2"/>
      <c r="HZ954" s="2"/>
      <c r="IA954" s="2"/>
      <c r="IB954" s="2"/>
      <c r="IC954" s="2"/>
      <c r="ID954" s="2"/>
      <c r="IE954" s="2"/>
      <c r="IF954" s="2"/>
      <c r="IG954" s="2"/>
      <c r="IH954" s="2"/>
      <c r="II954" s="2"/>
      <c r="IJ954" s="2"/>
      <c r="IK954" s="2"/>
      <c r="IL954" s="2"/>
      <c r="IM954" s="2"/>
      <c r="IN954" s="2"/>
      <c r="IO954" s="2"/>
      <c r="IP954" s="2"/>
      <c r="IQ954" s="2"/>
      <c r="IR954" s="2"/>
      <c r="IS954" s="2"/>
    </row>
    <row r="955" spans="1:253" s="36" customFormat="1" hidden="1" x14ac:dyDescent="0.25">
      <c r="A955" s="33"/>
      <c r="B955" s="168"/>
      <c r="C955" s="168"/>
      <c r="D955" s="168"/>
      <c r="E955" s="168"/>
      <c r="F955" s="168"/>
      <c r="G955" s="168"/>
      <c r="H955" s="168"/>
      <c r="I955" s="168"/>
      <c r="J955" s="168"/>
      <c r="K955" s="168"/>
      <c r="L955" s="168"/>
      <c r="M955" s="168"/>
      <c r="N955" s="168"/>
      <c r="O955" s="168"/>
      <c r="P955" s="168"/>
      <c r="Q955" s="168"/>
      <c r="R955" s="168"/>
      <c r="S955" s="168"/>
      <c r="T955" s="168"/>
      <c r="U955" s="168"/>
      <c r="V955" s="168"/>
      <c r="W955" s="168"/>
      <c r="X955" s="168"/>
      <c r="Y955" s="168"/>
      <c r="Z955" s="168"/>
      <c r="AA955" s="168"/>
      <c r="AB955" s="168"/>
      <c r="AC955" s="168"/>
      <c r="AD955" s="168"/>
      <c r="AE955" s="168"/>
      <c r="AF955" s="168"/>
      <c r="AG955" s="168"/>
      <c r="AH955" s="168"/>
      <c r="AI955" s="60"/>
      <c r="AJ955" s="144" t="str">
        <f t="shared" si="143"/>
        <v>Riadok bude skrytý.</v>
      </c>
      <c r="AK955" s="145" t="s">
        <v>207</v>
      </c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51">
        <f t="shared" si="141"/>
        <v>1</v>
      </c>
      <c r="BF955" s="51">
        <f t="shared" si="142"/>
        <v>0</v>
      </c>
      <c r="BG955" s="51"/>
      <c r="BH955" s="51">
        <f t="shared" si="144"/>
        <v>1</v>
      </c>
      <c r="BI955" s="89">
        <f t="shared" si="140"/>
        <v>0</v>
      </c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108"/>
      <c r="BY955" s="108"/>
      <c r="BZ955" s="108"/>
      <c r="CA955" s="113">
        <f>SI!BY955</f>
        <v>386</v>
      </c>
      <c r="CB955" s="113"/>
      <c r="CC955" s="113"/>
      <c r="CD955" s="113"/>
      <c r="CE955" s="113"/>
      <c r="CF955" s="113"/>
      <c r="CG955" s="113"/>
      <c r="CH955" s="140">
        <f>SI!BZ955</f>
        <v>0</v>
      </c>
      <c r="CI955" s="108"/>
      <c r="CJ955" s="108"/>
      <c r="CK955" s="108"/>
      <c r="CL955" s="108"/>
      <c r="CM955" s="108"/>
      <c r="CN955" s="108"/>
      <c r="CO955" s="108"/>
      <c r="CP955" s="108"/>
      <c r="CQ955" s="108"/>
      <c r="CR955" s="108"/>
      <c r="CS955" s="108"/>
      <c r="CT955" s="108"/>
      <c r="CU955" s="108"/>
      <c r="CV955" s="108"/>
      <c r="CW955" s="108"/>
      <c r="CX955" s="108"/>
      <c r="CY955" s="108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  <c r="GZ955" s="2"/>
      <c r="HA955" s="2"/>
      <c r="HB955" s="2"/>
      <c r="HC955" s="2"/>
      <c r="HD955" s="2"/>
      <c r="HE955" s="2"/>
      <c r="HF955" s="2"/>
      <c r="HG955" s="2"/>
      <c r="HH955" s="2"/>
      <c r="HI955" s="2"/>
      <c r="HJ955" s="2"/>
      <c r="HK955" s="2"/>
      <c r="HL955" s="2"/>
      <c r="HM955" s="2"/>
      <c r="HN955" s="2"/>
      <c r="HO955" s="2"/>
      <c r="HP955" s="2"/>
      <c r="HQ955" s="2"/>
      <c r="HR955" s="2"/>
      <c r="HS955" s="2"/>
      <c r="HT955" s="2"/>
      <c r="HU955" s="2"/>
      <c r="HV955" s="2"/>
      <c r="HW955" s="2"/>
      <c r="HX955" s="2"/>
      <c r="HY955" s="2"/>
      <c r="HZ955" s="2"/>
      <c r="IA955" s="2"/>
      <c r="IB955" s="2"/>
      <c r="IC955" s="2"/>
      <c r="ID955" s="2"/>
      <c r="IE955" s="2"/>
      <c r="IF955" s="2"/>
      <c r="IG955" s="2"/>
      <c r="IH955" s="2"/>
      <c r="II955" s="2"/>
      <c r="IJ955" s="2"/>
      <c r="IK955" s="2"/>
      <c r="IL955" s="2"/>
      <c r="IM955" s="2"/>
      <c r="IN955" s="2"/>
      <c r="IO955" s="2"/>
      <c r="IP955" s="2"/>
      <c r="IQ955" s="2"/>
      <c r="IR955" s="2"/>
      <c r="IS955" s="2"/>
    </row>
    <row r="956" spans="1:253" s="36" customFormat="1" hidden="1" x14ac:dyDescent="0.25">
      <c r="A956" s="33"/>
      <c r="B956" s="168"/>
      <c r="C956" s="168"/>
      <c r="D956" s="168"/>
      <c r="E956" s="168"/>
      <c r="F956" s="168"/>
      <c r="G956" s="168"/>
      <c r="H956" s="168"/>
      <c r="I956" s="168"/>
      <c r="J956" s="168"/>
      <c r="K956" s="168"/>
      <c r="L956" s="168"/>
      <c r="M956" s="168"/>
      <c r="N956" s="168"/>
      <c r="O956" s="168"/>
      <c r="P956" s="168"/>
      <c r="Q956" s="168"/>
      <c r="R956" s="168"/>
      <c r="S956" s="168"/>
      <c r="T956" s="168"/>
      <c r="U956" s="168"/>
      <c r="V956" s="168"/>
      <c r="W956" s="168"/>
      <c r="X956" s="168"/>
      <c r="Y956" s="168"/>
      <c r="Z956" s="168"/>
      <c r="AA956" s="168"/>
      <c r="AB956" s="168"/>
      <c r="AC956" s="168"/>
      <c r="AD956" s="168"/>
      <c r="AE956" s="168"/>
      <c r="AF956" s="168"/>
      <c r="AG956" s="168"/>
      <c r="AH956" s="168"/>
      <c r="AI956" s="60"/>
      <c r="AJ956" s="144" t="str">
        <f t="shared" si="143"/>
        <v>Riadok bude skrytý.</v>
      </c>
      <c r="AK956" s="145" t="s">
        <v>207</v>
      </c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51">
        <f t="shared" si="141"/>
        <v>1</v>
      </c>
      <c r="BF956" s="51">
        <f t="shared" si="142"/>
        <v>0</v>
      </c>
      <c r="BG956" s="51"/>
      <c r="BH956" s="51">
        <f t="shared" si="144"/>
        <v>1</v>
      </c>
      <c r="BI956" s="89">
        <f t="shared" si="140"/>
        <v>0</v>
      </c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108"/>
      <c r="BY956" s="108"/>
      <c r="BZ956" s="108"/>
      <c r="CA956" s="113">
        <f>SI!BY956</f>
        <v>134</v>
      </c>
      <c r="CB956" s="113"/>
      <c r="CC956" s="113"/>
      <c r="CD956" s="113"/>
      <c r="CE956" s="113"/>
      <c r="CF956" s="113"/>
      <c r="CG956" s="113"/>
      <c r="CH956" s="140">
        <f>SI!BZ956</f>
        <v>0</v>
      </c>
      <c r="CI956" s="108"/>
      <c r="CJ956" s="108"/>
      <c r="CK956" s="108"/>
      <c r="CL956" s="108"/>
      <c r="CM956" s="108"/>
      <c r="CN956" s="108"/>
      <c r="CO956" s="108"/>
      <c r="CP956" s="108"/>
      <c r="CQ956" s="108"/>
      <c r="CR956" s="108"/>
      <c r="CS956" s="108"/>
      <c r="CT956" s="108"/>
      <c r="CU956" s="108"/>
      <c r="CV956" s="108"/>
      <c r="CW956" s="108"/>
      <c r="CX956" s="108"/>
      <c r="CY956" s="108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  <c r="GO956" s="2"/>
      <c r="GP956" s="2"/>
      <c r="GQ956" s="2"/>
      <c r="GR956" s="2"/>
      <c r="GS956" s="2"/>
      <c r="GT956" s="2"/>
      <c r="GU956" s="2"/>
      <c r="GV956" s="2"/>
      <c r="GW956" s="2"/>
      <c r="GX956" s="2"/>
      <c r="GY956" s="2"/>
      <c r="GZ956" s="2"/>
      <c r="HA956" s="2"/>
      <c r="HB956" s="2"/>
      <c r="HC956" s="2"/>
      <c r="HD956" s="2"/>
      <c r="HE956" s="2"/>
      <c r="HF956" s="2"/>
      <c r="HG956" s="2"/>
      <c r="HH956" s="2"/>
      <c r="HI956" s="2"/>
      <c r="HJ956" s="2"/>
      <c r="HK956" s="2"/>
      <c r="HL956" s="2"/>
      <c r="HM956" s="2"/>
      <c r="HN956" s="2"/>
      <c r="HO956" s="2"/>
      <c r="HP956" s="2"/>
      <c r="HQ956" s="2"/>
      <c r="HR956" s="2"/>
      <c r="HS956" s="2"/>
      <c r="HT956" s="2"/>
      <c r="HU956" s="2"/>
      <c r="HV956" s="2"/>
      <c r="HW956" s="2"/>
      <c r="HX956" s="2"/>
      <c r="HY956" s="2"/>
      <c r="HZ956" s="2"/>
      <c r="IA956" s="2"/>
      <c r="IB956" s="2"/>
      <c r="IC956" s="2"/>
      <c r="ID956" s="2"/>
      <c r="IE956" s="2"/>
      <c r="IF956" s="2"/>
      <c r="IG956" s="2"/>
      <c r="IH956" s="2"/>
      <c r="II956" s="2"/>
      <c r="IJ956" s="2"/>
      <c r="IK956" s="2"/>
      <c r="IL956" s="2"/>
      <c r="IM956" s="2"/>
      <c r="IN956" s="2"/>
      <c r="IO956" s="2"/>
      <c r="IP956" s="2"/>
      <c r="IQ956" s="2"/>
      <c r="IR956" s="2"/>
      <c r="IS956" s="2"/>
    </row>
    <row r="957" spans="1:253" s="36" customFormat="1" hidden="1" x14ac:dyDescent="0.25">
      <c r="A957" s="33"/>
      <c r="B957" s="168"/>
      <c r="C957" s="168"/>
      <c r="D957" s="168"/>
      <c r="E957" s="168"/>
      <c r="F957" s="168"/>
      <c r="G957" s="168"/>
      <c r="H957" s="168"/>
      <c r="I957" s="168"/>
      <c r="J957" s="168"/>
      <c r="K957" s="168"/>
      <c r="L957" s="168"/>
      <c r="M957" s="168"/>
      <c r="N957" s="168"/>
      <c r="O957" s="168"/>
      <c r="P957" s="168"/>
      <c r="Q957" s="168"/>
      <c r="R957" s="168"/>
      <c r="S957" s="168"/>
      <c r="T957" s="168"/>
      <c r="U957" s="168"/>
      <c r="V957" s="168"/>
      <c r="W957" s="168"/>
      <c r="X957" s="168"/>
      <c r="Y957" s="168"/>
      <c r="Z957" s="168"/>
      <c r="AA957" s="168"/>
      <c r="AB957" s="168"/>
      <c r="AC957" s="168"/>
      <c r="AD957" s="168"/>
      <c r="AE957" s="168"/>
      <c r="AF957" s="168"/>
      <c r="AG957" s="168"/>
      <c r="AH957" s="168"/>
      <c r="AI957" s="60"/>
      <c r="AJ957" s="144" t="str">
        <f t="shared" si="143"/>
        <v>Riadok bude skrytý.</v>
      </c>
      <c r="AK957" s="145" t="s">
        <v>207</v>
      </c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51">
        <f t="shared" si="141"/>
        <v>1</v>
      </c>
      <c r="BF957" s="51">
        <f t="shared" si="142"/>
        <v>0</v>
      </c>
      <c r="BG957" s="51"/>
      <c r="BH957" s="51">
        <f t="shared" si="144"/>
        <v>1</v>
      </c>
      <c r="BI957" s="89">
        <f t="shared" si="140"/>
        <v>0</v>
      </c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108"/>
      <c r="BY957" s="108"/>
      <c r="BZ957" s="108"/>
      <c r="CA957" s="113">
        <f>SI!BY957</f>
        <v>177</v>
      </c>
      <c r="CB957" s="113"/>
      <c r="CC957" s="113"/>
      <c r="CD957" s="113"/>
      <c r="CE957" s="113"/>
      <c r="CF957" s="113"/>
      <c r="CG957" s="113"/>
      <c r="CH957" s="140">
        <f>SI!BZ957</f>
        <v>0</v>
      </c>
      <c r="CI957" s="108"/>
      <c r="CJ957" s="108"/>
      <c r="CK957" s="108"/>
      <c r="CL957" s="108"/>
      <c r="CM957" s="108"/>
      <c r="CN957" s="108"/>
      <c r="CO957" s="108"/>
      <c r="CP957" s="108"/>
      <c r="CQ957" s="108"/>
      <c r="CR957" s="108"/>
      <c r="CS957" s="108"/>
      <c r="CT957" s="108"/>
      <c r="CU957" s="108"/>
      <c r="CV957" s="108"/>
      <c r="CW957" s="108"/>
      <c r="CX957" s="108"/>
      <c r="CY957" s="108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  <c r="GZ957" s="2"/>
      <c r="HA957" s="2"/>
      <c r="HB957" s="2"/>
      <c r="HC957" s="2"/>
      <c r="HD957" s="2"/>
      <c r="HE957" s="2"/>
      <c r="HF957" s="2"/>
      <c r="HG957" s="2"/>
      <c r="HH957" s="2"/>
      <c r="HI957" s="2"/>
      <c r="HJ957" s="2"/>
      <c r="HK957" s="2"/>
      <c r="HL957" s="2"/>
      <c r="HM957" s="2"/>
      <c r="HN957" s="2"/>
      <c r="HO957" s="2"/>
      <c r="HP957" s="2"/>
      <c r="HQ957" s="2"/>
      <c r="HR957" s="2"/>
      <c r="HS957" s="2"/>
      <c r="HT957" s="2"/>
      <c r="HU957" s="2"/>
      <c r="HV957" s="2"/>
      <c r="HW957" s="2"/>
      <c r="HX957" s="2"/>
      <c r="HY957" s="2"/>
      <c r="HZ957" s="2"/>
      <c r="IA957" s="2"/>
      <c r="IB957" s="2"/>
      <c r="IC957" s="2"/>
      <c r="ID957" s="2"/>
      <c r="IE957" s="2"/>
      <c r="IF957" s="2"/>
      <c r="IG957" s="2"/>
      <c r="IH957" s="2"/>
      <c r="II957" s="2"/>
      <c r="IJ957" s="2"/>
      <c r="IK957" s="2"/>
      <c r="IL957" s="2"/>
      <c r="IM957" s="2"/>
      <c r="IN957" s="2"/>
      <c r="IO957" s="2"/>
      <c r="IP957" s="2"/>
      <c r="IQ957" s="2"/>
      <c r="IR957" s="2"/>
      <c r="IS957" s="2"/>
    </row>
    <row r="958" spans="1:253" s="36" customFormat="1" hidden="1" x14ac:dyDescent="0.25">
      <c r="A958" s="33"/>
      <c r="B958" s="168"/>
      <c r="C958" s="168"/>
      <c r="D958" s="168"/>
      <c r="E958" s="168"/>
      <c r="F958" s="168"/>
      <c r="G958" s="168"/>
      <c r="H958" s="168"/>
      <c r="I958" s="168"/>
      <c r="J958" s="168"/>
      <c r="K958" s="168"/>
      <c r="L958" s="168"/>
      <c r="M958" s="168"/>
      <c r="N958" s="168"/>
      <c r="O958" s="168"/>
      <c r="P958" s="168"/>
      <c r="Q958" s="168"/>
      <c r="R958" s="168"/>
      <c r="S958" s="168"/>
      <c r="T958" s="168"/>
      <c r="U958" s="168"/>
      <c r="V958" s="168"/>
      <c r="W958" s="168"/>
      <c r="X958" s="168"/>
      <c r="Y958" s="168"/>
      <c r="Z958" s="168"/>
      <c r="AA958" s="168"/>
      <c r="AB958" s="168"/>
      <c r="AC958" s="168"/>
      <c r="AD958" s="168"/>
      <c r="AE958" s="168"/>
      <c r="AF958" s="168"/>
      <c r="AG958" s="168"/>
      <c r="AH958" s="168"/>
      <c r="AI958" s="60"/>
      <c r="AJ958" s="144" t="str">
        <f t="shared" si="143"/>
        <v>Riadok bude skrytý.</v>
      </c>
      <c r="AK958" s="145" t="s">
        <v>207</v>
      </c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51">
        <f t="shared" si="141"/>
        <v>1</v>
      </c>
      <c r="BF958" s="51">
        <f t="shared" si="142"/>
        <v>0</v>
      </c>
      <c r="BG958" s="51"/>
      <c r="BH958" s="51">
        <f t="shared" si="144"/>
        <v>1</v>
      </c>
      <c r="BI958" s="89">
        <f t="shared" si="140"/>
        <v>0</v>
      </c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108"/>
      <c r="BY958" s="108"/>
      <c r="BZ958" s="108"/>
      <c r="CA958" s="113">
        <f>SI!BY958</f>
        <v>178</v>
      </c>
      <c r="CB958" s="113"/>
      <c r="CC958" s="113"/>
      <c r="CD958" s="113"/>
      <c r="CE958" s="113"/>
      <c r="CF958" s="113"/>
      <c r="CG958" s="113"/>
      <c r="CH958" s="140">
        <f>SI!BZ958</f>
        <v>0</v>
      </c>
      <c r="CI958" s="108"/>
      <c r="CJ958" s="108"/>
      <c r="CK958" s="108"/>
      <c r="CL958" s="108"/>
      <c r="CM958" s="108"/>
      <c r="CN958" s="108"/>
      <c r="CO958" s="108"/>
      <c r="CP958" s="108"/>
      <c r="CQ958" s="108"/>
      <c r="CR958" s="108"/>
      <c r="CS958" s="108"/>
      <c r="CT958" s="108"/>
      <c r="CU958" s="108"/>
      <c r="CV958" s="108"/>
      <c r="CW958" s="108"/>
      <c r="CX958" s="108"/>
      <c r="CY958" s="108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  <c r="GO958" s="2"/>
      <c r="GP958" s="2"/>
      <c r="GQ958" s="2"/>
      <c r="GR958" s="2"/>
      <c r="GS958" s="2"/>
      <c r="GT958" s="2"/>
      <c r="GU958" s="2"/>
      <c r="GV958" s="2"/>
      <c r="GW958" s="2"/>
      <c r="GX958" s="2"/>
      <c r="GY958" s="2"/>
      <c r="GZ958" s="2"/>
      <c r="HA958" s="2"/>
      <c r="HB958" s="2"/>
      <c r="HC958" s="2"/>
      <c r="HD958" s="2"/>
      <c r="HE958" s="2"/>
      <c r="HF958" s="2"/>
      <c r="HG958" s="2"/>
      <c r="HH958" s="2"/>
      <c r="HI958" s="2"/>
      <c r="HJ958" s="2"/>
      <c r="HK958" s="2"/>
      <c r="HL958" s="2"/>
      <c r="HM958" s="2"/>
      <c r="HN958" s="2"/>
      <c r="HO958" s="2"/>
      <c r="HP958" s="2"/>
      <c r="HQ958" s="2"/>
      <c r="HR958" s="2"/>
      <c r="HS958" s="2"/>
      <c r="HT958" s="2"/>
      <c r="HU958" s="2"/>
      <c r="HV958" s="2"/>
      <c r="HW958" s="2"/>
      <c r="HX958" s="2"/>
      <c r="HY958" s="2"/>
      <c r="HZ958" s="2"/>
      <c r="IA958" s="2"/>
      <c r="IB958" s="2"/>
      <c r="IC958" s="2"/>
      <c r="ID958" s="2"/>
      <c r="IE958" s="2"/>
      <c r="IF958" s="2"/>
      <c r="IG958" s="2"/>
      <c r="IH958" s="2"/>
      <c r="II958" s="2"/>
      <c r="IJ958" s="2"/>
      <c r="IK958" s="2"/>
      <c r="IL958" s="2"/>
      <c r="IM958" s="2"/>
      <c r="IN958" s="2"/>
      <c r="IO958" s="2"/>
      <c r="IP958" s="2"/>
      <c r="IQ958" s="2"/>
      <c r="IR958" s="2"/>
      <c r="IS958" s="2"/>
    </row>
    <row r="959" spans="1:253" s="36" customFormat="1" hidden="1" x14ac:dyDescent="0.25">
      <c r="A959" s="33"/>
      <c r="B959" s="168"/>
      <c r="C959" s="168"/>
      <c r="D959" s="168"/>
      <c r="E959" s="168"/>
      <c r="F959" s="168"/>
      <c r="G959" s="168"/>
      <c r="H959" s="168"/>
      <c r="I959" s="168"/>
      <c r="J959" s="168"/>
      <c r="K959" s="168"/>
      <c r="L959" s="168"/>
      <c r="M959" s="168"/>
      <c r="N959" s="168"/>
      <c r="O959" s="168"/>
      <c r="P959" s="168"/>
      <c r="Q959" s="168"/>
      <c r="R959" s="168"/>
      <c r="S959" s="168"/>
      <c r="T959" s="168"/>
      <c r="U959" s="168"/>
      <c r="V959" s="168"/>
      <c r="W959" s="168"/>
      <c r="X959" s="168"/>
      <c r="Y959" s="168"/>
      <c r="Z959" s="168"/>
      <c r="AA959" s="168"/>
      <c r="AB959" s="168"/>
      <c r="AC959" s="168"/>
      <c r="AD959" s="168"/>
      <c r="AE959" s="168"/>
      <c r="AF959" s="168"/>
      <c r="AG959" s="168"/>
      <c r="AH959" s="168"/>
      <c r="AI959" s="60"/>
      <c r="AJ959" s="144" t="str">
        <f t="shared" si="143"/>
        <v>Riadok bude skrytý.</v>
      </c>
      <c r="AK959" s="145" t="s">
        <v>207</v>
      </c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51">
        <f t="shared" si="141"/>
        <v>1</v>
      </c>
      <c r="BF959" s="51">
        <f t="shared" si="142"/>
        <v>0</v>
      </c>
      <c r="BG959" s="51"/>
      <c r="BH959" s="51">
        <f t="shared" si="144"/>
        <v>1</v>
      </c>
      <c r="BI959" s="89">
        <f t="shared" si="140"/>
        <v>0</v>
      </c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108"/>
      <c r="BY959" s="108"/>
      <c r="BZ959" s="108"/>
      <c r="CA959" s="113">
        <f>SI!BY959</f>
        <v>392</v>
      </c>
      <c r="CB959" s="113"/>
      <c r="CC959" s="113"/>
      <c r="CD959" s="113"/>
      <c r="CE959" s="113"/>
      <c r="CF959" s="113"/>
      <c r="CG959" s="113"/>
      <c r="CH959" s="140">
        <f>SI!BZ959</f>
        <v>0</v>
      </c>
      <c r="CI959" s="108"/>
      <c r="CJ959" s="108"/>
      <c r="CK959" s="108"/>
      <c r="CL959" s="108"/>
      <c r="CM959" s="108"/>
      <c r="CN959" s="108"/>
      <c r="CO959" s="108"/>
      <c r="CP959" s="108"/>
      <c r="CQ959" s="108"/>
      <c r="CR959" s="108"/>
      <c r="CS959" s="108"/>
      <c r="CT959" s="108"/>
      <c r="CU959" s="108"/>
      <c r="CV959" s="108"/>
      <c r="CW959" s="108"/>
      <c r="CX959" s="108"/>
      <c r="CY959" s="108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  <c r="GZ959" s="2"/>
      <c r="HA959" s="2"/>
      <c r="HB959" s="2"/>
      <c r="HC959" s="2"/>
      <c r="HD959" s="2"/>
      <c r="HE959" s="2"/>
      <c r="HF959" s="2"/>
      <c r="HG959" s="2"/>
      <c r="HH959" s="2"/>
      <c r="HI959" s="2"/>
      <c r="HJ959" s="2"/>
      <c r="HK959" s="2"/>
      <c r="HL959" s="2"/>
      <c r="HM959" s="2"/>
      <c r="HN959" s="2"/>
      <c r="HO959" s="2"/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  <c r="IE959" s="2"/>
      <c r="IF959" s="2"/>
      <c r="IG959" s="2"/>
      <c r="IH959" s="2"/>
      <c r="II959" s="2"/>
      <c r="IJ959" s="2"/>
      <c r="IK959" s="2"/>
      <c r="IL959" s="2"/>
      <c r="IM959" s="2"/>
      <c r="IN959" s="2"/>
      <c r="IO959" s="2"/>
      <c r="IP959" s="2"/>
      <c r="IQ959" s="2"/>
      <c r="IR959" s="2"/>
      <c r="IS959" s="2"/>
    </row>
    <row r="960" spans="1:253" s="36" customFormat="1" x14ac:dyDescent="0.25">
      <c r="A960" s="3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60"/>
      <c r="AJ960" s="144" t="str">
        <f t="shared" si="143"/>
        <v>Riadok bude vidieť.</v>
      </c>
      <c r="AK960" s="145" t="s">
        <v>207</v>
      </c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86">
        <v>1</v>
      </c>
      <c r="BF960" s="51"/>
      <c r="BG960" s="51"/>
      <c r="BH960" s="51">
        <f t="shared" si="144"/>
        <v>1</v>
      </c>
      <c r="BI960" s="51">
        <f t="shared" ref="BI960:BI965" si="145">+IF(BE960+BF960+BG960=0,0,IF(BH960=0,0,1))</f>
        <v>1</v>
      </c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108"/>
      <c r="BY960" s="108"/>
      <c r="BZ960" s="108"/>
      <c r="CA960" s="113">
        <f>SI!BY960</f>
        <v>109</v>
      </c>
      <c r="CB960" s="113"/>
      <c r="CC960" s="113"/>
      <c r="CD960" s="113"/>
      <c r="CE960" s="113"/>
      <c r="CF960" s="113"/>
      <c r="CG960" s="113"/>
      <c r="CH960" s="140">
        <f>SI!BZ960</f>
        <v>0</v>
      </c>
      <c r="CI960" s="108"/>
      <c r="CJ960" s="108"/>
      <c r="CK960" s="108"/>
      <c r="CL960" s="108"/>
      <c r="CM960" s="108"/>
      <c r="CN960" s="108"/>
      <c r="CO960" s="108"/>
      <c r="CP960" s="108"/>
      <c r="CQ960" s="108"/>
      <c r="CR960" s="108"/>
      <c r="CS960" s="108"/>
      <c r="CT960" s="108"/>
      <c r="CU960" s="108"/>
      <c r="CV960" s="108"/>
      <c r="CW960" s="108"/>
      <c r="CX960" s="108"/>
      <c r="CY960" s="108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  <c r="GZ960" s="2"/>
      <c r="HA960" s="2"/>
      <c r="HB960" s="2"/>
      <c r="HC960" s="2"/>
      <c r="HD960" s="2"/>
      <c r="HE960" s="2"/>
      <c r="HF960" s="2"/>
      <c r="HG960" s="2"/>
      <c r="HH960" s="2"/>
      <c r="HI960" s="2"/>
      <c r="HJ960" s="2"/>
      <c r="HK960" s="2"/>
      <c r="HL960" s="2"/>
      <c r="HM960" s="2"/>
      <c r="HN960" s="2"/>
      <c r="HO960" s="2"/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  <c r="IE960" s="2"/>
      <c r="IF960" s="2"/>
      <c r="IG960" s="2"/>
      <c r="IH960" s="2"/>
      <c r="II960" s="2"/>
      <c r="IJ960" s="2"/>
      <c r="IK960" s="2"/>
      <c r="IL960" s="2"/>
      <c r="IM960" s="2"/>
      <c r="IN960" s="2"/>
      <c r="IO960" s="2"/>
      <c r="IP960" s="2"/>
      <c r="IQ960" s="2"/>
      <c r="IR960" s="2"/>
      <c r="IS960" s="2"/>
    </row>
    <row r="961" spans="1:253" x14ac:dyDescent="0.25">
      <c r="A961" s="33"/>
      <c r="B961" s="23" t="str">
        <f>+IF($L$27&lt;&gt;"",IF((ROUNDDOWN(CODE(MID($L$27,1,1)),0)-(BIN2DEC(1010)/10))*(IF(SI!EE1305="",1,SI!EE1305-1))+(LEN(SI!J10)+LEN(SI!J13))=CA961,"Zásoby","NEPOVOLENÉ POUŽITIE!"),"NEPOVOLENÉ POUŽITIE!")</f>
        <v>Zásoby</v>
      </c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62" t="s">
        <v>168</v>
      </c>
      <c r="AJ961" s="144" t="str">
        <f t="shared" si="143"/>
        <v>Riadok bude vidieť.</v>
      </c>
      <c r="AK961" s="145" t="s">
        <v>207</v>
      </c>
      <c r="BE961" s="86">
        <v>1</v>
      </c>
      <c r="BG961" s="83"/>
      <c r="BH961" s="51">
        <f t="shared" si="144"/>
        <v>1</v>
      </c>
      <c r="BI961" s="51">
        <f t="shared" si="145"/>
        <v>1</v>
      </c>
      <c r="CA961" s="113">
        <f>SI!BY961</f>
        <v>40</v>
      </c>
      <c r="CH961" s="140">
        <f>SI!BZ961</f>
        <v>0</v>
      </c>
    </row>
    <row r="962" spans="1:253" x14ac:dyDescent="0.25">
      <c r="A962" s="33"/>
      <c r="B962" s="17"/>
      <c r="D962" s="17"/>
      <c r="AI962" s="59"/>
      <c r="AJ962" s="144" t="str">
        <f t="shared" si="143"/>
        <v>Riadok bude vidieť.</v>
      </c>
      <c r="AK962" s="145" t="s">
        <v>207</v>
      </c>
      <c r="BE962" s="86">
        <v>1</v>
      </c>
      <c r="BG962" s="83"/>
      <c r="BH962" s="51">
        <f t="shared" si="144"/>
        <v>1</v>
      </c>
      <c r="BI962" s="51">
        <f t="shared" si="145"/>
        <v>1</v>
      </c>
      <c r="CA962" s="113">
        <f>SI!BY962</f>
        <v>130</v>
      </c>
      <c r="CH962" s="140">
        <f>SI!BZ962</f>
        <v>0</v>
      </c>
    </row>
    <row r="963" spans="1:253" x14ac:dyDescent="0.25">
      <c r="A963" s="33"/>
      <c r="B963" s="2" t="s">
        <v>307</v>
      </c>
      <c r="C963" s="24"/>
      <c r="D963" s="24"/>
      <c r="E963" s="24"/>
      <c r="N963" s="237" t="s">
        <v>523</v>
      </c>
      <c r="O963" s="181"/>
      <c r="P963" s="181"/>
      <c r="Q963" s="181"/>
      <c r="R963" s="2" t="str">
        <f>+IF($J$27&lt;&gt;"",IF((CODE(MID($J$27,1,1)))*(GCD(121,132))*(IF(SI!EE1307="",1,SI!EE1307-2))+(LEN(SI!J13)+LEN(SI!J14))=CA963,"zásoby.","NEPOVOLENÉ POUŽITIE!"),"NEPOVOLENÉ POUŽITIE!")</f>
        <v>zásoby.</v>
      </c>
      <c r="S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59"/>
      <c r="AJ963" s="144" t="str">
        <f t="shared" si="143"/>
        <v>Riadok bude vidieť.</v>
      </c>
      <c r="AK963" s="145" t="s">
        <v>207</v>
      </c>
      <c r="AL963" s="21"/>
      <c r="AN963" s="21"/>
      <c r="BE963" s="86">
        <v>1</v>
      </c>
      <c r="BH963" s="51">
        <f t="shared" si="144"/>
        <v>1</v>
      </c>
      <c r="BI963" s="51">
        <f t="shared" si="145"/>
        <v>1</v>
      </c>
      <c r="CA963" s="113">
        <f>SI!BY963</f>
        <v>16</v>
      </c>
      <c r="CH963" s="140">
        <f>SI!BZ963</f>
        <v>0</v>
      </c>
    </row>
    <row r="964" spans="1:253" x14ac:dyDescent="0.25">
      <c r="A964" s="33"/>
      <c r="B964" s="28" t="str">
        <f>+IF(N963="neeviduje","Spoločnosť nemá pre túto časť poznámok obsahovú náplň.","")</f>
        <v>Spoločnosť nemá pre túto časť poznámok obsahovú náplň.</v>
      </c>
      <c r="D964" s="17"/>
      <c r="AI964" s="59"/>
      <c r="AJ964" s="144" t="str">
        <f t="shared" si="143"/>
        <v>Riadok bude vidieť.</v>
      </c>
      <c r="AK964" s="145" t="s">
        <v>207</v>
      </c>
      <c r="BE964" s="51">
        <f>+IF($N$963="neeviduje",1,0)</f>
        <v>1</v>
      </c>
      <c r="BG964" s="83"/>
      <c r="BH964" s="51">
        <f t="shared" si="144"/>
        <v>1</v>
      </c>
      <c r="BI964" s="51">
        <f t="shared" si="145"/>
        <v>1</v>
      </c>
      <c r="CA964" s="113">
        <f>SI!BY964</f>
        <v>148</v>
      </c>
      <c r="CH964" s="140">
        <f>SI!BZ964</f>
        <v>0</v>
      </c>
    </row>
    <row r="965" spans="1:253" s="36" customFormat="1" hidden="1" x14ac:dyDescent="0.25">
      <c r="A965" s="3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60"/>
      <c r="AJ965" s="144" t="str">
        <f t="shared" si="143"/>
        <v>Riadok bude skrytý.</v>
      </c>
      <c r="AK965" s="145" t="s">
        <v>207</v>
      </c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51">
        <f t="shared" ref="BE965:BE981" si="146">+IF($N$963="neeviduje",0,1)</f>
        <v>0</v>
      </c>
      <c r="BF965" s="51"/>
      <c r="BG965" s="51"/>
      <c r="BH965" s="51">
        <f t="shared" si="144"/>
        <v>1</v>
      </c>
      <c r="BI965" s="51">
        <f t="shared" si="145"/>
        <v>0</v>
      </c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108"/>
      <c r="BY965" s="108"/>
      <c r="BZ965" s="108"/>
      <c r="CA965" s="113">
        <f>SI!BY965</f>
        <v>183</v>
      </c>
      <c r="CB965" s="113"/>
      <c r="CC965" s="113"/>
      <c r="CD965" s="113"/>
      <c r="CE965" s="113"/>
      <c r="CF965" s="113"/>
      <c r="CG965" s="113"/>
      <c r="CH965" s="140">
        <f>SI!BZ965</f>
        <v>0</v>
      </c>
      <c r="CI965" s="108"/>
      <c r="CJ965" s="108"/>
      <c r="CK965" s="108"/>
      <c r="CL965" s="108"/>
      <c r="CM965" s="108"/>
      <c r="CN965" s="108"/>
      <c r="CO965" s="108"/>
      <c r="CP965" s="108"/>
      <c r="CQ965" s="108"/>
      <c r="CR965" s="108"/>
      <c r="CS965" s="108"/>
      <c r="CT965" s="108"/>
      <c r="CU965" s="108"/>
      <c r="CV965" s="108"/>
      <c r="CW965" s="108"/>
      <c r="CX965" s="108"/>
      <c r="CY965" s="108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  <c r="GZ965" s="2"/>
      <c r="HA965" s="2"/>
      <c r="HB965" s="2"/>
      <c r="HC965" s="2"/>
      <c r="HD965" s="2"/>
      <c r="HE965" s="2"/>
      <c r="HF965" s="2"/>
      <c r="HG965" s="2"/>
      <c r="HH965" s="2"/>
      <c r="HI965" s="2"/>
      <c r="HJ965" s="2"/>
      <c r="HK965" s="2"/>
      <c r="HL965" s="2"/>
      <c r="HM965" s="2"/>
      <c r="HN965" s="2"/>
      <c r="HO965" s="2"/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  <c r="IK965" s="2"/>
      <c r="IL965" s="2"/>
      <c r="IM965" s="2"/>
      <c r="IN965" s="2"/>
      <c r="IO965" s="2"/>
      <c r="IP965" s="2"/>
      <c r="IQ965" s="2"/>
      <c r="IR965" s="2"/>
      <c r="IS965" s="2"/>
    </row>
    <row r="966" spans="1:253" s="36" customFormat="1" hidden="1" x14ac:dyDescent="0.25">
      <c r="A966" s="33"/>
      <c r="B966" s="2" t="s">
        <v>55</v>
      </c>
      <c r="C966" s="24"/>
      <c r="D966" s="24"/>
      <c r="E966" s="24"/>
      <c r="F966" s="250" t="s">
        <v>573</v>
      </c>
      <c r="G966" s="250"/>
      <c r="H966" s="250"/>
      <c r="I966" s="250"/>
      <c r="J966" s="2" t="s">
        <v>80</v>
      </c>
      <c r="K966" s="2"/>
      <c r="L966" s="2"/>
      <c r="M966" s="2"/>
      <c r="N966" s="2"/>
      <c r="O966" s="2"/>
      <c r="P966" s="2"/>
      <c r="Q966" s="2"/>
      <c r="R966" s="2"/>
      <c r="S966" s="2" t="str">
        <f>+IF($H$27&lt;&gt;"",IF(SQRT(INT(FACT(DAY(24324))*FACT(DAY(24385))/576))=CA966,IF(F966="tvorila","Vývoj opravnej položky je uvedený v tabuľke:",""),"NEPOVOLENÉ POUŽITIE!"),"NEPOVOLENÉ POUŽITIE!")</f>
        <v/>
      </c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60"/>
      <c r="AJ966" s="144" t="str">
        <f t="shared" si="143"/>
        <v>Riadok bude skrytý.</v>
      </c>
      <c r="AK966" s="145" t="s">
        <v>207</v>
      </c>
      <c r="AL966" s="2"/>
      <c r="AM966" s="2"/>
      <c r="AN966" s="21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51">
        <f t="shared" si="146"/>
        <v>0</v>
      </c>
      <c r="BF966" s="51">
        <f>+IF($F$966="netvorila",1,1)</f>
        <v>1</v>
      </c>
      <c r="BG966" s="81"/>
      <c r="BH966" s="51">
        <f t="shared" si="144"/>
        <v>1</v>
      </c>
      <c r="BI966" s="89">
        <f t="shared" ref="BI966:BI1001" si="147">+IF(BE966*BF966=0,0,IF(BH966=0,0,1))</f>
        <v>0</v>
      </c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108"/>
      <c r="BY966" s="108"/>
      <c r="BZ966" s="108"/>
      <c r="CA966" s="113">
        <f>SI!BY966</f>
        <v>5</v>
      </c>
      <c r="CB966" s="113"/>
      <c r="CC966" s="113"/>
      <c r="CD966" s="113"/>
      <c r="CE966" s="113"/>
      <c r="CF966" s="113"/>
      <c r="CG966" s="113"/>
      <c r="CH966" s="140">
        <f>SI!BZ966</f>
        <v>0</v>
      </c>
      <c r="CI966" s="108"/>
      <c r="CJ966" s="108"/>
      <c r="CK966" s="108"/>
      <c r="CL966" s="108"/>
      <c r="CM966" s="108"/>
      <c r="CN966" s="108"/>
      <c r="CO966" s="108"/>
      <c r="CP966" s="108"/>
      <c r="CQ966" s="108"/>
      <c r="CR966" s="108"/>
      <c r="CS966" s="108"/>
      <c r="CT966" s="108"/>
      <c r="CU966" s="108"/>
      <c r="CV966" s="108"/>
      <c r="CW966" s="108"/>
      <c r="CX966" s="108"/>
      <c r="CY966" s="108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  <c r="GZ966" s="2"/>
      <c r="HA966" s="2"/>
      <c r="HB966" s="2"/>
      <c r="HC966" s="2"/>
      <c r="HD966" s="2"/>
      <c r="HE966" s="2"/>
      <c r="HF966" s="2"/>
      <c r="HG966" s="2"/>
      <c r="HH966" s="2"/>
      <c r="HI966" s="2"/>
      <c r="HJ966" s="2"/>
      <c r="HK966" s="2"/>
      <c r="HL966" s="2"/>
      <c r="HM966" s="2"/>
      <c r="HN966" s="2"/>
      <c r="HO966" s="2"/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  <c r="IK966" s="2"/>
      <c r="IL966" s="2"/>
      <c r="IM966" s="2"/>
      <c r="IN966" s="2"/>
      <c r="IO966" s="2"/>
      <c r="IP966" s="2"/>
      <c r="IQ966" s="2"/>
      <c r="IR966" s="2"/>
      <c r="IS966" s="2"/>
    </row>
    <row r="967" spans="1:253" s="36" customFormat="1" hidden="1" x14ac:dyDescent="0.25">
      <c r="A967" s="3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60"/>
      <c r="AJ967" s="144" t="str">
        <f t="shared" si="143"/>
        <v>Riadok bude skrytý.</v>
      </c>
      <c r="AK967" s="145" t="s">
        <v>207</v>
      </c>
      <c r="AL967" s="56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51">
        <f t="shared" si="146"/>
        <v>0</v>
      </c>
      <c r="BF967" s="51">
        <f>+IF($F$966="netvorila",0,1)</f>
        <v>0</v>
      </c>
      <c r="BG967" s="51"/>
      <c r="BH967" s="51">
        <f t="shared" si="144"/>
        <v>1</v>
      </c>
      <c r="BI967" s="89">
        <f t="shared" si="147"/>
        <v>0</v>
      </c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108"/>
      <c r="BY967" s="108"/>
      <c r="BZ967" s="108"/>
      <c r="CA967" s="113">
        <f>SI!BY967</f>
        <v>175</v>
      </c>
      <c r="CB967" s="113"/>
      <c r="CC967" s="113"/>
      <c r="CD967" s="113"/>
      <c r="CE967" s="113"/>
      <c r="CF967" s="113"/>
      <c r="CG967" s="113"/>
      <c r="CH967" s="140">
        <f>SI!BZ967</f>
        <v>0</v>
      </c>
      <c r="CI967" s="108"/>
      <c r="CJ967" s="108"/>
      <c r="CK967" s="108"/>
      <c r="CL967" s="108"/>
      <c r="CM967" s="108"/>
      <c r="CN967" s="108"/>
      <c r="CO967" s="108"/>
      <c r="CP967" s="108"/>
      <c r="CQ967" s="108"/>
      <c r="CR967" s="108"/>
      <c r="CS967" s="108"/>
      <c r="CT967" s="108"/>
      <c r="CU967" s="108"/>
      <c r="CV967" s="108"/>
      <c r="CW967" s="108"/>
      <c r="CX967" s="108"/>
      <c r="CY967" s="108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  <c r="IK967" s="2"/>
      <c r="IL967" s="2"/>
      <c r="IM967" s="2"/>
      <c r="IN967" s="2"/>
      <c r="IO967" s="2"/>
      <c r="IP967" s="2"/>
      <c r="IQ967" s="2"/>
      <c r="IR967" s="2"/>
      <c r="IS967" s="2"/>
    </row>
    <row r="968" spans="1:253" s="36" customFormat="1" ht="15" hidden="1" customHeight="1" x14ac:dyDescent="0.25">
      <c r="A968" s="33"/>
      <c r="B968" s="369" t="s">
        <v>313</v>
      </c>
      <c r="C968" s="370"/>
      <c r="D968" s="370"/>
      <c r="E968" s="370"/>
      <c r="F968" s="370"/>
      <c r="G968" s="370"/>
      <c r="H968" s="370"/>
      <c r="I968" s="371"/>
      <c r="J968" s="400">
        <f>+P85</f>
        <v>2018</v>
      </c>
      <c r="K968" s="401"/>
      <c r="L968" s="401"/>
      <c r="M968" s="401"/>
      <c r="N968" s="401"/>
      <c r="O968" s="401"/>
      <c r="P968" s="401"/>
      <c r="Q968" s="401"/>
      <c r="R968" s="401"/>
      <c r="S968" s="401"/>
      <c r="T968" s="401"/>
      <c r="U968" s="401"/>
      <c r="V968" s="401"/>
      <c r="W968" s="401"/>
      <c r="X968" s="401"/>
      <c r="Y968" s="401"/>
      <c r="Z968" s="401"/>
      <c r="AA968" s="401"/>
      <c r="AB968" s="401"/>
      <c r="AC968" s="401"/>
      <c r="AD968" s="401"/>
      <c r="AE968" s="401"/>
      <c r="AF968" s="401"/>
      <c r="AG968" s="401"/>
      <c r="AH968" s="402"/>
      <c r="AI968" s="62" t="s">
        <v>168</v>
      </c>
      <c r="AJ968" s="144" t="str">
        <f t="shared" si="143"/>
        <v>Riadok bude skrytý.</v>
      </c>
      <c r="AK968" s="145" t="s">
        <v>207</v>
      </c>
      <c r="AL968" s="149" t="s">
        <v>502</v>
      </c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51">
        <f t="shared" si="146"/>
        <v>0</v>
      </c>
      <c r="BF968" s="51">
        <f t="shared" ref="BF968:BF984" si="148">+IF($F$966="netvorila",0,1)</f>
        <v>0</v>
      </c>
      <c r="BG968" s="51"/>
      <c r="BH968" s="51">
        <f t="shared" si="144"/>
        <v>1</v>
      </c>
      <c r="BI968" s="89">
        <f t="shared" si="147"/>
        <v>0</v>
      </c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108"/>
      <c r="BY968" s="108"/>
      <c r="BZ968" s="108"/>
      <c r="CA968" s="113">
        <f>SI!BY968</f>
        <v>406</v>
      </c>
      <c r="CB968" s="113"/>
      <c r="CC968" s="113"/>
      <c r="CD968" s="113"/>
      <c r="CE968" s="113"/>
      <c r="CF968" s="113"/>
      <c r="CG968" s="113"/>
      <c r="CH968" s="140">
        <f>SI!BZ968</f>
        <v>0</v>
      </c>
      <c r="CI968" s="108"/>
      <c r="CJ968" s="108"/>
      <c r="CK968" s="108"/>
      <c r="CL968" s="108"/>
      <c r="CM968" s="108"/>
      <c r="CN968" s="108"/>
      <c r="CO968" s="108"/>
      <c r="CP968" s="108"/>
      <c r="CQ968" s="108"/>
      <c r="CR968" s="108"/>
      <c r="CS968" s="108"/>
      <c r="CT968" s="108"/>
      <c r="CU968" s="108"/>
      <c r="CV968" s="108"/>
      <c r="CW968" s="108"/>
      <c r="CX968" s="108"/>
      <c r="CY968" s="108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  <c r="GZ968" s="2"/>
      <c r="HA968" s="2"/>
      <c r="HB968" s="2"/>
      <c r="HC968" s="2"/>
      <c r="HD968" s="2"/>
      <c r="HE968" s="2"/>
      <c r="HF968" s="2"/>
      <c r="HG968" s="2"/>
      <c r="HH968" s="2"/>
      <c r="HI968" s="2"/>
      <c r="HJ968" s="2"/>
      <c r="HK968" s="2"/>
      <c r="HL968" s="2"/>
      <c r="HM968" s="2"/>
      <c r="HN968" s="2"/>
      <c r="HO968" s="2"/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  <c r="IK968" s="2"/>
      <c r="IL968" s="2"/>
      <c r="IM968" s="2"/>
      <c r="IN968" s="2"/>
      <c r="IO968" s="2"/>
      <c r="IP968" s="2"/>
      <c r="IQ968" s="2"/>
      <c r="IR968" s="2"/>
      <c r="IS968" s="2"/>
    </row>
    <row r="969" spans="1:253" s="36" customFormat="1" ht="33" hidden="1" customHeight="1" x14ac:dyDescent="0.25">
      <c r="A969" s="33"/>
      <c r="B969" s="372"/>
      <c r="C969" s="373"/>
      <c r="D969" s="373"/>
      <c r="E969" s="373"/>
      <c r="F969" s="373"/>
      <c r="G969" s="373"/>
      <c r="H969" s="373"/>
      <c r="I969" s="374"/>
      <c r="J969" s="1296" t="s">
        <v>308</v>
      </c>
      <c r="K969" s="1297"/>
      <c r="L969" s="1297"/>
      <c r="M969" s="1297"/>
      <c r="N969" s="1298"/>
      <c r="O969" s="1296" t="s">
        <v>309</v>
      </c>
      <c r="P969" s="1297"/>
      <c r="Q969" s="1297"/>
      <c r="R969" s="1297"/>
      <c r="S969" s="1298"/>
      <c r="T969" s="673" t="s">
        <v>310</v>
      </c>
      <c r="U969" s="674"/>
      <c r="V969" s="674"/>
      <c r="W969" s="674"/>
      <c r="X969" s="675"/>
      <c r="Y969" s="673" t="s">
        <v>311</v>
      </c>
      <c r="Z969" s="674"/>
      <c r="AA969" s="674"/>
      <c r="AB969" s="674"/>
      <c r="AC969" s="675"/>
      <c r="AD969" s="1296" t="s">
        <v>312</v>
      </c>
      <c r="AE969" s="1297"/>
      <c r="AF969" s="1297"/>
      <c r="AG969" s="1297"/>
      <c r="AH969" s="1298"/>
      <c r="AI969" s="60"/>
      <c r="AJ969" s="144" t="str">
        <f t="shared" si="143"/>
        <v>Riadok bude skrytý.</v>
      </c>
      <c r="AK969" s="145" t="s">
        <v>207</v>
      </c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51">
        <f t="shared" si="146"/>
        <v>0</v>
      </c>
      <c r="BF969" s="51">
        <f t="shared" si="148"/>
        <v>0</v>
      </c>
      <c r="BG969" s="51"/>
      <c r="BH969" s="51">
        <f t="shared" si="144"/>
        <v>1</v>
      </c>
      <c r="BI969" s="89">
        <f t="shared" si="147"/>
        <v>0</v>
      </c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108"/>
      <c r="BY969" s="108"/>
      <c r="BZ969" s="108"/>
      <c r="CA969" s="113">
        <f>SI!BY969</f>
        <v>102</v>
      </c>
      <c r="CB969" s="113"/>
      <c r="CC969" s="113"/>
      <c r="CD969" s="113"/>
      <c r="CE969" s="113"/>
      <c r="CF969" s="113"/>
      <c r="CG969" s="113"/>
      <c r="CH969" s="140">
        <f>SI!BZ969</f>
        <v>0</v>
      </c>
      <c r="CI969" s="108"/>
      <c r="CJ969" s="108"/>
      <c r="CK969" s="108"/>
      <c r="CL969" s="108"/>
      <c r="CM969" s="108"/>
      <c r="CN969" s="108"/>
      <c r="CO969" s="108"/>
      <c r="CP969" s="108"/>
      <c r="CQ969" s="108"/>
      <c r="CR969" s="108"/>
      <c r="CS969" s="108"/>
      <c r="CT969" s="108"/>
      <c r="CU969" s="108"/>
      <c r="CV969" s="108"/>
      <c r="CW969" s="108"/>
      <c r="CX969" s="108"/>
      <c r="CY969" s="108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  <c r="GZ969" s="2"/>
      <c r="HA969" s="2"/>
      <c r="HB969" s="2"/>
      <c r="HC969" s="2"/>
      <c r="HD969" s="2"/>
      <c r="HE969" s="2"/>
      <c r="HF969" s="2"/>
      <c r="HG969" s="2"/>
      <c r="HH969" s="2"/>
      <c r="HI969" s="2"/>
      <c r="HJ969" s="2"/>
      <c r="HK969" s="2"/>
      <c r="HL969" s="2"/>
      <c r="HM969" s="2"/>
      <c r="HN969" s="2"/>
      <c r="HO969" s="2"/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  <c r="IK969" s="2"/>
      <c r="IL969" s="2"/>
      <c r="IM969" s="2"/>
      <c r="IN969" s="2"/>
      <c r="IO969" s="2"/>
      <c r="IP969" s="2"/>
      <c r="IQ969" s="2"/>
      <c r="IR969" s="2"/>
      <c r="IS969" s="2"/>
    </row>
    <row r="970" spans="1:253" s="36" customFormat="1" ht="26.25" hidden="1" customHeight="1" x14ac:dyDescent="0.25">
      <c r="A970" s="33"/>
      <c r="B970" s="946" t="s">
        <v>81</v>
      </c>
      <c r="C970" s="947"/>
      <c r="D970" s="947"/>
      <c r="E970" s="947"/>
      <c r="F970" s="947"/>
      <c r="G970" s="947"/>
      <c r="H970" s="947"/>
      <c r="I970" s="948"/>
      <c r="J970" s="362"/>
      <c r="K970" s="679"/>
      <c r="L970" s="679"/>
      <c r="M970" s="679"/>
      <c r="N970" s="680"/>
      <c r="O970" s="362"/>
      <c r="P970" s="679"/>
      <c r="Q970" s="679"/>
      <c r="R970" s="679"/>
      <c r="S970" s="680"/>
      <c r="T970" s="362"/>
      <c r="U970" s="679"/>
      <c r="V970" s="679"/>
      <c r="W970" s="679"/>
      <c r="X970" s="680"/>
      <c r="Y970" s="362"/>
      <c r="Z970" s="679"/>
      <c r="AA970" s="679"/>
      <c r="AB970" s="679"/>
      <c r="AC970" s="680"/>
      <c r="AD970" s="667">
        <f t="shared" ref="AD970:AD975" si="149">+SUM(J970:AC970)</f>
        <v>0</v>
      </c>
      <c r="AE970" s="668"/>
      <c r="AF970" s="668"/>
      <c r="AG970" s="668"/>
      <c r="AH970" s="669"/>
      <c r="AI970" s="60"/>
      <c r="AJ970" s="144" t="str">
        <f t="shared" si="143"/>
        <v>Riadok bude skrytý.</v>
      </c>
      <c r="AK970" s="145" t="s">
        <v>207</v>
      </c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51">
        <f t="shared" si="146"/>
        <v>0</v>
      </c>
      <c r="BF970" s="51">
        <f t="shared" si="148"/>
        <v>0</v>
      </c>
      <c r="BG970" s="51"/>
      <c r="BH970" s="51">
        <f t="shared" si="144"/>
        <v>1</v>
      </c>
      <c r="BI970" s="89">
        <f t="shared" si="147"/>
        <v>0</v>
      </c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108"/>
      <c r="BY970" s="108"/>
      <c r="BZ970" s="108"/>
      <c r="CA970" s="113">
        <f>SI!BY970</f>
        <v>139</v>
      </c>
      <c r="CB970" s="113"/>
      <c r="CC970" s="113"/>
      <c r="CD970" s="113"/>
      <c r="CE970" s="113"/>
      <c r="CF970" s="113"/>
      <c r="CG970" s="113"/>
      <c r="CH970" s="140">
        <f>SI!BZ970</f>
        <v>0</v>
      </c>
      <c r="CI970" s="108"/>
      <c r="CJ970" s="108"/>
      <c r="CK970" s="108"/>
      <c r="CL970" s="108"/>
      <c r="CM970" s="108"/>
      <c r="CN970" s="108"/>
      <c r="CO970" s="108"/>
      <c r="CP970" s="108"/>
      <c r="CQ970" s="108"/>
      <c r="CR970" s="108"/>
      <c r="CS970" s="108"/>
      <c r="CT970" s="108"/>
      <c r="CU970" s="108"/>
      <c r="CV970" s="108"/>
      <c r="CW970" s="108"/>
      <c r="CX970" s="108"/>
      <c r="CY970" s="108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  <c r="IK970" s="2"/>
      <c r="IL970" s="2"/>
      <c r="IM970" s="2"/>
      <c r="IN970" s="2"/>
      <c r="IO970" s="2"/>
      <c r="IP970" s="2"/>
      <c r="IQ970" s="2"/>
      <c r="IR970" s="2"/>
      <c r="IS970" s="2"/>
    </row>
    <row r="971" spans="1:253" s="36" customFormat="1" hidden="1" x14ac:dyDescent="0.25">
      <c r="A971" s="33"/>
      <c r="B971" s="920" t="s">
        <v>82</v>
      </c>
      <c r="C971" s="921"/>
      <c r="D971" s="921"/>
      <c r="E971" s="921"/>
      <c r="F971" s="921"/>
      <c r="G971" s="921"/>
      <c r="H971" s="921"/>
      <c r="I971" s="922"/>
      <c r="J971" s="223"/>
      <c r="K971" s="708"/>
      <c r="L971" s="708"/>
      <c r="M971" s="708"/>
      <c r="N971" s="709"/>
      <c r="O971" s="223"/>
      <c r="P971" s="708"/>
      <c r="Q971" s="708"/>
      <c r="R971" s="708"/>
      <c r="S971" s="709"/>
      <c r="T971" s="223"/>
      <c r="U971" s="708"/>
      <c r="V971" s="708"/>
      <c r="W971" s="708"/>
      <c r="X971" s="709"/>
      <c r="Y971" s="223"/>
      <c r="Z971" s="708"/>
      <c r="AA971" s="708"/>
      <c r="AB971" s="708"/>
      <c r="AC971" s="709"/>
      <c r="AD971" s="724">
        <f t="shared" si="149"/>
        <v>0</v>
      </c>
      <c r="AE971" s="912"/>
      <c r="AF971" s="912"/>
      <c r="AG971" s="912"/>
      <c r="AH971" s="913"/>
      <c r="AI971" s="60"/>
      <c r="AJ971" s="144" t="str">
        <f t="shared" si="143"/>
        <v>Riadok bude skrytý.</v>
      </c>
      <c r="AK971" s="145" t="s">
        <v>207</v>
      </c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51">
        <f t="shared" si="146"/>
        <v>0</v>
      </c>
      <c r="BF971" s="51">
        <f t="shared" si="148"/>
        <v>0</v>
      </c>
      <c r="BG971" s="51"/>
      <c r="BH971" s="51">
        <f t="shared" si="144"/>
        <v>1</v>
      </c>
      <c r="BI971" s="89">
        <f t="shared" si="147"/>
        <v>0</v>
      </c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108"/>
      <c r="BY971" s="108"/>
      <c r="BZ971" s="108"/>
      <c r="CA971" s="113">
        <f>SI!BY971</f>
        <v>522</v>
      </c>
      <c r="CB971" s="113"/>
      <c r="CC971" s="113"/>
      <c r="CD971" s="113"/>
      <c r="CE971" s="113"/>
      <c r="CF971" s="113"/>
      <c r="CG971" s="113"/>
      <c r="CH971" s="140">
        <f>SI!BZ971</f>
        <v>0</v>
      </c>
      <c r="CI971" s="108"/>
      <c r="CJ971" s="108"/>
      <c r="CK971" s="108"/>
      <c r="CL971" s="108"/>
      <c r="CM971" s="108"/>
      <c r="CN971" s="108"/>
      <c r="CO971" s="108"/>
      <c r="CP971" s="108"/>
      <c r="CQ971" s="108"/>
      <c r="CR971" s="108"/>
      <c r="CS971" s="108"/>
      <c r="CT971" s="108"/>
      <c r="CU971" s="108"/>
      <c r="CV971" s="108"/>
      <c r="CW971" s="108"/>
      <c r="CX971" s="108"/>
      <c r="CY971" s="108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  <c r="GZ971" s="2"/>
      <c r="HA971" s="2"/>
      <c r="HB971" s="2"/>
      <c r="HC971" s="2"/>
      <c r="HD971" s="2"/>
      <c r="HE971" s="2"/>
      <c r="HF971" s="2"/>
      <c r="HG971" s="2"/>
      <c r="HH971" s="2"/>
      <c r="HI971" s="2"/>
      <c r="HJ971" s="2"/>
      <c r="HK971" s="2"/>
      <c r="HL971" s="2"/>
      <c r="HM971" s="2"/>
      <c r="HN971" s="2"/>
      <c r="HO971" s="2"/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  <c r="IK971" s="2"/>
      <c r="IL971" s="2"/>
      <c r="IM971" s="2"/>
      <c r="IN971" s="2"/>
      <c r="IO971" s="2"/>
      <c r="IP971" s="2"/>
      <c r="IQ971" s="2"/>
      <c r="IR971" s="2"/>
      <c r="IS971" s="2"/>
    </row>
    <row r="972" spans="1:253" s="36" customFormat="1" hidden="1" x14ac:dyDescent="0.25">
      <c r="A972" s="33"/>
      <c r="B972" s="806" t="s">
        <v>83</v>
      </c>
      <c r="C972" s="807"/>
      <c r="D972" s="807"/>
      <c r="E972" s="807"/>
      <c r="F972" s="807"/>
      <c r="G972" s="807"/>
      <c r="H972" s="807"/>
      <c r="I972" s="808"/>
      <c r="J972" s="676"/>
      <c r="K972" s="677"/>
      <c r="L972" s="677"/>
      <c r="M972" s="677"/>
      <c r="N972" s="678"/>
      <c r="O972" s="676"/>
      <c r="P972" s="677"/>
      <c r="Q972" s="677"/>
      <c r="R972" s="677"/>
      <c r="S972" s="678"/>
      <c r="T972" s="676"/>
      <c r="U972" s="677"/>
      <c r="V972" s="677"/>
      <c r="W972" s="677"/>
      <c r="X972" s="678"/>
      <c r="Y972" s="676"/>
      <c r="Z972" s="677"/>
      <c r="AA972" s="677"/>
      <c r="AB972" s="677"/>
      <c r="AC972" s="678"/>
      <c r="AD972" s="927">
        <f t="shared" si="149"/>
        <v>0</v>
      </c>
      <c r="AE972" s="928"/>
      <c r="AF972" s="928"/>
      <c r="AG972" s="928"/>
      <c r="AH972" s="929"/>
      <c r="AI972" s="60"/>
      <c r="AJ972" s="144" t="str">
        <f t="shared" si="143"/>
        <v>Riadok bude skrytý.</v>
      </c>
      <c r="AK972" s="145" t="s">
        <v>207</v>
      </c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51">
        <f t="shared" si="146"/>
        <v>0</v>
      </c>
      <c r="BF972" s="51">
        <f t="shared" si="148"/>
        <v>0</v>
      </c>
      <c r="BG972" s="51"/>
      <c r="BH972" s="51">
        <f t="shared" si="144"/>
        <v>1</v>
      </c>
      <c r="BI972" s="89">
        <f t="shared" si="147"/>
        <v>0</v>
      </c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108"/>
      <c r="BY972" s="108"/>
      <c r="BZ972" s="108"/>
      <c r="CA972" s="113">
        <f>SI!BY972</f>
        <v>124</v>
      </c>
      <c r="CB972" s="113"/>
      <c r="CC972" s="113"/>
      <c r="CD972" s="113"/>
      <c r="CE972" s="113"/>
      <c r="CF972" s="113"/>
      <c r="CG972" s="113"/>
      <c r="CH972" s="140">
        <f>SI!BZ972</f>
        <v>0</v>
      </c>
      <c r="CI972" s="108"/>
      <c r="CJ972" s="108"/>
      <c r="CK972" s="108"/>
      <c r="CL972" s="108"/>
      <c r="CM972" s="108"/>
      <c r="CN972" s="108"/>
      <c r="CO972" s="108"/>
      <c r="CP972" s="108"/>
      <c r="CQ972" s="108"/>
      <c r="CR972" s="108"/>
      <c r="CS972" s="108"/>
      <c r="CT972" s="108"/>
      <c r="CU972" s="108"/>
      <c r="CV972" s="108"/>
      <c r="CW972" s="108"/>
      <c r="CX972" s="108"/>
      <c r="CY972" s="108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  <c r="GZ972" s="2"/>
      <c r="HA972" s="2"/>
      <c r="HB972" s="2"/>
      <c r="HC972" s="2"/>
      <c r="HD972" s="2"/>
      <c r="HE972" s="2"/>
      <c r="HF972" s="2"/>
      <c r="HG972" s="2"/>
      <c r="HH972" s="2"/>
      <c r="HI972" s="2"/>
      <c r="HJ972" s="2"/>
      <c r="HK972" s="2"/>
      <c r="HL972" s="2"/>
      <c r="HM972" s="2"/>
      <c r="HN972" s="2"/>
      <c r="HO972" s="2"/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  <c r="IE972" s="2"/>
      <c r="IF972" s="2"/>
      <c r="IG972" s="2"/>
      <c r="IH972" s="2"/>
      <c r="II972" s="2"/>
      <c r="IJ972" s="2"/>
      <c r="IK972" s="2"/>
      <c r="IL972" s="2"/>
      <c r="IM972" s="2"/>
      <c r="IN972" s="2"/>
      <c r="IO972" s="2"/>
      <c r="IP972" s="2"/>
      <c r="IQ972" s="2"/>
      <c r="IR972" s="2"/>
      <c r="IS972" s="2"/>
    </row>
    <row r="973" spans="1:253" s="36" customFormat="1" hidden="1" x14ac:dyDescent="0.25">
      <c r="A973" s="33"/>
      <c r="B973" s="681" t="s">
        <v>84</v>
      </c>
      <c r="C973" s="682"/>
      <c r="D973" s="682"/>
      <c r="E973" s="682"/>
      <c r="F973" s="682"/>
      <c r="G973" s="682"/>
      <c r="H973" s="682"/>
      <c r="I973" s="683"/>
      <c r="J973" s="362"/>
      <c r="K973" s="679"/>
      <c r="L973" s="679"/>
      <c r="M973" s="679"/>
      <c r="N973" s="680"/>
      <c r="O973" s="362"/>
      <c r="P973" s="679"/>
      <c r="Q973" s="679"/>
      <c r="R973" s="679"/>
      <c r="S973" s="680"/>
      <c r="T973" s="362"/>
      <c r="U973" s="679"/>
      <c r="V973" s="679"/>
      <c r="W973" s="679"/>
      <c r="X973" s="680"/>
      <c r="Y973" s="362"/>
      <c r="Z973" s="679"/>
      <c r="AA973" s="679"/>
      <c r="AB973" s="679"/>
      <c r="AC973" s="680"/>
      <c r="AD973" s="667">
        <f t="shared" si="149"/>
        <v>0</v>
      </c>
      <c r="AE973" s="668"/>
      <c r="AF973" s="668"/>
      <c r="AG973" s="668"/>
      <c r="AH973" s="669"/>
      <c r="AI973" s="60"/>
      <c r="AJ973" s="144" t="str">
        <f t="shared" si="143"/>
        <v>Riadok bude skrytý.</v>
      </c>
      <c r="AK973" s="145" t="s">
        <v>207</v>
      </c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51">
        <f t="shared" si="146"/>
        <v>0</v>
      </c>
      <c r="BF973" s="51">
        <f t="shared" si="148"/>
        <v>0</v>
      </c>
      <c r="BG973" s="51"/>
      <c r="BH973" s="51">
        <f t="shared" si="144"/>
        <v>1</v>
      </c>
      <c r="BI973" s="89">
        <f t="shared" si="147"/>
        <v>0</v>
      </c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108"/>
      <c r="BY973" s="108"/>
      <c r="BZ973" s="108"/>
      <c r="CA973" s="113">
        <f>SI!BY973</f>
        <v>657</v>
      </c>
      <c r="CB973" s="113"/>
      <c r="CC973" s="113"/>
      <c r="CD973" s="113"/>
      <c r="CE973" s="113"/>
      <c r="CF973" s="113"/>
      <c r="CG973" s="113"/>
      <c r="CH973" s="140">
        <f>SI!BZ973</f>
        <v>0</v>
      </c>
      <c r="CI973" s="108"/>
      <c r="CJ973" s="108"/>
      <c r="CK973" s="108"/>
      <c r="CL973" s="108"/>
      <c r="CM973" s="108"/>
      <c r="CN973" s="108"/>
      <c r="CO973" s="108"/>
      <c r="CP973" s="108"/>
      <c r="CQ973" s="108"/>
      <c r="CR973" s="108"/>
      <c r="CS973" s="108"/>
      <c r="CT973" s="108"/>
      <c r="CU973" s="108"/>
      <c r="CV973" s="108"/>
      <c r="CW973" s="108"/>
      <c r="CX973" s="108"/>
      <c r="CY973" s="108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  <c r="GZ973" s="2"/>
      <c r="HA973" s="2"/>
      <c r="HB973" s="2"/>
      <c r="HC973" s="2"/>
      <c r="HD973" s="2"/>
      <c r="HE973" s="2"/>
      <c r="HF973" s="2"/>
      <c r="HG973" s="2"/>
      <c r="HH973" s="2"/>
      <c r="HI973" s="2"/>
      <c r="HJ973" s="2"/>
      <c r="HK973" s="2"/>
      <c r="HL973" s="2"/>
      <c r="HM973" s="2"/>
      <c r="HN973" s="2"/>
      <c r="HO973" s="2"/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  <c r="IK973" s="2"/>
      <c r="IL973" s="2"/>
      <c r="IM973" s="2"/>
      <c r="IN973" s="2"/>
      <c r="IO973" s="2"/>
      <c r="IP973" s="2"/>
      <c r="IQ973" s="2"/>
      <c r="IR973" s="2"/>
      <c r="IS973" s="2"/>
    </row>
    <row r="974" spans="1:253" s="36" customFormat="1" hidden="1" x14ac:dyDescent="0.25">
      <c r="A974" s="33"/>
      <c r="B974" s="924" t="s">
        <v>85</v>
      </c>
      <c r="C974" s="925"/>
      <c r="D974" s="925"/>
      <c r="E974" s="925"/>
      <c r="F974" s="925"/>
      <c r="G974" s="925"/>
      <c r="H974" s="925"/>
      <c r="I974" s="926"/>
      <c r="J974" s="165"/>
      <c r="K974" s="166"/>
      <c r="L974" s="166"/>
      <c r="M974" s="166"/>
      <c r="N974" s="167"/>
      <c r="O974" s="165"/>
      <c r="P974" s="166"/>
      <c r="Q974" s="166"/>
      <c r="R974" s="166"/>
      <c r="S974" s="167"/>
      <c r="T974" s="165"/>
      <c r="U974" s="166"/>
      <c r="V974" s="166"/>
      <c r="W974" s="166"/>
      <c r="X974" s="167"/>
      <c r="Y974" s="165"/>
      <c r="Z974" s="166"/>
      <c r="AA974" s="166"/>
      <c r="AB974" s="166"/>
      <c r="AC974" s="167"/>
      <c r="AD974" s="670">
        <f t="shared" si="149"/>
        <v>0</v>
      </c>
      <c r="AE974" s="671"/>
      <c r="AF974" s="671"/>
      <c r="AG974" s="671"/>
      <c r="AH974" s="672"/>
      <c r="AI974" s="60"/>
      <c r="AJ974" s="144" t="str">
        <f t="shared" si="143"/>
        <v>Riadok bude skrytý.</v>
      </c>
      <c r="AK974" s="145" t="s">
        <v>207</v>
      </c>
      <c r="AL974" s="56" t="s">
        <v>162</v>
      </c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51">
        <f t="shared" si="146"/>
        <v>0</v>
      </c>
      <c r="BF974" s="51">
        <f t="shared" si="148"/>
        <v>0</v>
      </c>
      <c r="BG974" s="51"/>
      <c r="BH974" s="51">
        <f t="shared" si="144"/>
        <v>1</v>
      </c>
      <c r="BI974" s="89">
        <f t="shared" si="147"/>
        <v>0</v>
      </c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108"/>
      <c r="BY974" s="108"/>
      <c r="BZ974" s="108"/>
      <c r="CA974" s="113">
        <f>SI!BY974</f>
        <v>137</v>
      </c>
      <c r="CB974" s="113"/>
      <c r="CC974" s="113"/>
      <c r="CD974" s="113"/>
      <c r="CE974" s="113"/>
      <c r="CF974" s="113"/>
      <c r="CG974" s="113"/>
      <c r="CH974" s="140">
        <f>SI!BZ974</f>
        <v>0</v>
      </c>
      <c r="CI974" s="108"/>
      <c r="CJ974" s="108"/>
      <c r="CK974" s="108"/>
      <c r="CL974" s="108"/>
      <c r="CM974" s="108"/>
      <c r="CN974" s="108"/>
      <c r="CO974" s="108"/>
      <c r="CP974" s="108"/>
      <c r="CQ974" s="108"/>
      <c r="CR974" s="108"/>
      <c r="CS974" s="108"/>
      <c r="CT974" s="108"/>
      <c r="CU974" s="108"/>
      <c r="CV974" s="108"/>
      <c r="CW974" s="108"/>
      <c r="CX974" s="108"/>
      <c r="CY974" s="108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  <c r="GZ974" s="2"/>
      <c r="HA974" s="2"/>
      <c r="HB974" s="2"/>
      <c r="HC974" s="2"/>
      <c r="HD974" s="2"/>
      <c r="HE974" s="2"/>
      <c r="HF974" s="2"/>
      <c r="HG974" s="2"/>
      <c r="HH974" s="2"/>
      <c r="HI974" s="2"/>
      <c r="HJ974" s="2"/>
      <c r="HK974" s="2"/>
      <c r="HL974" s="2"/>
      <c r="HM974" s="2"/>
      <c r="HN974" s="2"/>
      <c r="HO974" s="2"/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  <c r="IK974" s="2"/>
      <c r="IL974" s="2"/>
      <c r="IM974" s="2"/>
      <c r="IN974" s="2"/>
      <c r="IO974" s="2"/>
      <c r="IP974" s="2"/>
      <c r="IQ974" s="2"/>
      <c r="IR974" s="2"/>
      <c r="IS974" s="2"/>
    </row>
    <row r="975" spans="1:253" s="36" customFormat="1" hidden="1" x14ac:dyDescent="0.25">
      <c r="A975" s="33"/>
      <c r="B975" s="357" t="s">
        <v>86</v>
      </c>
      <c r="C975" s="358"/>
      <c r="D975" s="358"/>
      <c r="E975" s="358"/>
      <c r="F975" s="358"/>
      <c r="G975" s="358"/>
      <c r="H975" s="358"/>
      <c r="I975" s="1362"/>
      <c r="J975" s="602">
        <f>+SUM(J970:N974)</f>
        <v>0</v>
      </c>
      <c r="K975" s="603"/>
      <c r="L975" s="603"/>
      <c r="M975" s="603"/>
      <c r="N975" s="604"/>
      <c r="O975" s="602">
        <f>+SUM(O970:S974)</f>
        <v>0</v>
      </c>
      <c r="P975" s="603"/>
      <c r="Q975" s="603"/>
      <c r="R975" s="603"/>
      <c r="S975" s="604"/>
      <c r="T975" s="602">
        <f>+SUM(T970:X974)</f>
        <v>0</v>
      </c>
      <c r="U975" s="603"/>
      <c r="V975" s="603"/>
      <c r="W975" s="603"/>
      <c r="X975" s="604"/>
      <c r="Y975" s="602">
        <f>+SUM(Y970:AC974)</f>
        <v>0</v>
      </c>
      <c r="Z975" s="603"/>
      <c r="AA975" s="603"/>
      <c r="AB975" s="603"/>
      <c r="AC975" s="604"/>
      <c r="AD975" s="602">
        <f t="shared" si="149"/>
        <v>0</v>
      </c>
      <c r="AE975" s="603"/>
      <c r="AF975" s="603"/>
      <c r="AG975" s="603"/>
      <c r="AH975" s="604"/>
      <c r="AI975" s="60"/>
      <c r="AJ975" s="144" t="str">
        <f t="shared" si="143"/>
        <v>Riadok bude skrytý.</v>
      </c>
      <c r="AK975" s="145" t="s">
        <v>207</v>
      </c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51">
        <f t="shared" si="146"/>
        <v>0</v>
      </c>
      <c r="BF975" s="51">
        <f t="shared" si="148"/>
        <v>0</v>
      </c>
      <c r="BG975" s="51"/>
      <c r="BH975" s="51">
        <f t="shared" si="144"/>
        <v>1</v>
      </c>
      <c r="BI975" s="89">
        <f t="shared" si="147"/>
        <v>0</v>
      </c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108"/>
      <c r="BY975" s="108"/>
      <c r="BZ975" s="108"/>
      <c r="CA975" s="113">
        <f>SI!BY975</f>
        <v>409</v>
      </c>
      <c r="CB975" s="113"/>
      <c r="CC975" s="113"/>
      <c r="CD975" s="113"/>
      <c r="CE975" s="113"/>
      <c r="CF975" s="113"/>
      <c r="CG975" s="113"/>
      <c r="CH975" s="140">
        <f>SI!BZ975</f>
        <v>0</v>
      </c>
      <c r="CI975" s="108"/>
      <c r="CJ975" s="108"/>
      <c r="CK975" s="108"/>
      <c r="CL975" s="108"/>
      <c r="CM975" s="108"/>
      <c r="CN975" s="108"/>
      <c r="CO975" s="108"/>
      <c r="CP975" s="108"/>
      <c r="CQ975" s="108"/>
      <c r="CR975" s="108"/>
      <c r="CS975" s="108"/>
      <c r="CT975" s="108"/>
      <c r="CU975" s="108"/>
      <c r="CV975" s="108"/>
      <c r="CW975" s="108"/>
      <c r="CX975" s="108"/>
      <c r="CY975" s="108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  <c r="GB975" s="2"/>
      <c r="GC975" s="2"/>
      <c r="GD975" s="2"/>
      <c r="GE975" s="2"/>
      <c r="GF975" s="2"/>
      <c r="GG975" s="2"/>
      <c r="GH975" s="2"/>
      <c r="GI975" s="2"/>
      <c r="GJ975" s="2"/>
      <c r="GK975" s="2"/>
      <c r="GL975" s="2"/>
      <c r="GM975" s="2"/>
      <c r="GN975" s="2"/>
      <c r="GO975" s="2"/>
      <c r="GP975" s="2"/>
      <c r="GQ975" s="2"/>
      <c r="GR975" s="2"/>
      <c r="GS975" s="2"/>
      <c r="GT975" s="2"/>
      <c r="GU975" s="2"/>
      <c r="GV975" s="2"/>
      <c r="GW975" s="2"/>
      <c r="GX975" s="2"/>
      <c r="GY975" s="2"/>
      <c r="GZ975" s="2"/>
      <c r="HA975" s="2"/>
      <c r="HB975" s="2"/>
      <c r="HC975" s="2"/>
      <c r="HD975" s="2"/>
      <c r="HE975" s="2"/>
      <c r="HF975" s="2"/>
      <c r="HG975" s="2"/>
      <c r="HH975" s="2"/>
      <c r="HI975" s="2"/>
      <c r="HJ975" s="2"/>
      <c r="HK975" s="2"/>
      <c r="HL975" s="2"/>
      <c r="HM975" s="2"/>
      <c r="HN975" s="2"/>
      <c r="HO975" s="2"/>
      <c r="HP975" s="2"/>
      <c r="HQ975" s="2"/>
      <c r="HR975" s="2"/>
      <c r="HS975" s="2"/>
      <c r="HT975" s="2"/>
      <c r="HU975" s="2"/>
      <c r="HV975" s="2"/>
      <c r="HW975" s="2"/>
      <c r="HX975" s="2"/>
      <c r="HY975" s="2"/>
      <c r="HZ975" s="2"/>
      <c r="IA975" s="2"/>
      <c r="IB975" s="2"/>
      <c r="IC975" s="2"/>
      <c r="ID975" s="2"/>
      <c r="IE975" s="2"/>
      <c r="IF975" s="2"/>
      <c r="IG975" s="2"/>
      <c r="IH975" s="2"/>
      <c r="II975" s="2"/>
      <c r="IJ975" s="2"/>
      <c r="IK975" s="2"/>
      <c r="IL975" s="2"/>
      <c r="IM975" s="2"/>
      <c r="IN975" s="2"/>
      <c r="IO975" s="2"/>
      <c r="IP975" s="2"/>
      <c r="IQ975" s="2"/>
      <c r="IR975" s="2"/>
      <c r="IS975" s="2"/>
    </row>
    <row r="976" spans="1:253" s="36" customFormat="1" hidden="1" x14ac:dyDescent="0.25">
      <c r="A976" s="3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60"/>
      <c r="AJ976" s="144" t="str">
        <f t="shared" si="143"/>
        <v>Riadok bude skrytý.</v>
      </c>
      <c r="AK976" s="145" t="s">
        <v>207</v>
      </c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51">
        <f t="shared" si="146"/>
        <v>0</v>
      </c>
      <c r="BF976" s="51">
        <f t="shared" si="148"/>
        <v>0</v>
      </c>
      <c r="BG976" s="55">
        <f>+IF(YEAR($N$58)=YEAR($P$6),0,1)</f>
        <v>1</v>
      </c>
      <c r="BH976" s="51">
        <f t="shared" si="144"/>
        <v>1</v>
      </c>
      <c r="BI976" s="90">
        <f>+IF(BE976*BF976*BG976=0,0,IF(BH976=0,0,1))</f>
        <v>0</v>
      </c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108"/>
      <c r="BY976" s="108"/>
      <c r="BZ976" s="108"/>
      <c r="CA976" s="113">
        <f>SI!BY976</f>
        <v>201</v>
      </c>
      <c r="CB976" s="113"/>
      <c r="CC976" s="113"/>
      <c r="CD976" s="113"/>
      <c r="CE976" s="113"/>
      <c r="CF976" s="113"/>
      <c r="CG976" s="113"/>
      <c r="CH976" s="140">
        <f>SI!BZ976</f>
        <v>0</v>
      </c>
      <c r="CI976" s="108"/>
      <c r="CJ976" s="108"/>
      <c r="CK976" s="108"/>
      <c r="CL976" s="108"/>
      <c r="CM976" s="108"/>
      <c r="CN976" s="108"/>
      <c r="CO976" s="108"/>
      <c r="CP976" s="108"/>
      <c r="CQ976" s="108"/>
      <c r="CR976" s="108"/>
      <c r="CS976" s="108"/>
      <c r="CT976" s="108"/>
      <c r="CU976" s="108"/>
      <c r="CV976" s="108"/>
      <c r="CW976" s="108"/>
      <c r="CX976" s="108"/>
      <c r="CY976" s="108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  <c r="GO976" s="2"/>
      <c r="GP976" s="2"/>
      <c r="GQ976" s="2"/>
      <c r="GR976" s="2"/>
      <c r="GS976" s="2"/>
      <c r="GT976" s="2"/>
      <c r="GU976" s="2"/>
      <c r="GV976" s="2"/>
      <c r="GW976" s="2"/>
      <c r="GX976" s="2"/>
      <c r="GY976" s="2"/>
      <c r="GZ976" s="2"/>
      <c r="HA976" s="2"/>
      <c r="HB976" s="2"/>
      <c r="HC976" s="2"/>
      <c r="HD976" s="2"/>
      <c r="HE976" s="2"/>
      <c r="HF976" s="2"/>
      <c r="HG976" s="2"/>
      <c r="HH976" s="2"/>
      <c r="HI976" s="2"/>
      <c r="HJ976" s="2"/>
      <c r="HK976" s="2"/>
      <c r="HL976" s="2"/>
      <c r="HM976" s="2"/>
      <c r="HN976" s="2"/>
      <c r="HO976" s="2"/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  <c r="IK976" s="2"/>
      <c r="IL976" s="2"/>
      <c r="IM976" s="2"/>
      <c r="IN976" s="2"/>
      <c r="IO976" s="2"/>
      <c r="IP976" s="2"/>
      <c r="IQ976" s="2"/>
      <c r="IR976" s="2"/>
      <c r="IS976" s="2"/>
    </row>
    <row r="977" spans="1:253" s="36" customFormat="1" hidden="1" x14ac:dyDescent="0.25">
      <c r="A977" s="33"/>
      <c r="B977" s="369" t="s">
        <v>313</v>
      </c>
      <c r="C977" s="370"/>
      <c r="D977" s="370"/>
      <c r="E977" s="370"/>
      <c r="F977" s="370"/>
      <c r="G977" s="370"/>
      <c r="H977" s="370"/>
      <c r="I977" s="371"/>
      <c r="J977" s="400">
        <f>+Z85</f>
        <v>2017</v>
      </c>
      <c r="K977" s="401"/>
      <c r="L977" s="401"/>
      <c r="M977" s="401"/>
      <c r="N977" s="401"/>
      <c r="O977" s="401"/>
      <c r="P977" s="401"/>
      <c r="Q977" s="401"/>
      <c r="R977" s="401"/>
      <c r="S977" s="401"/>
      <c r="T977" s="401"/>
      <c r="U977" s="401"/>
      <c r="V977" s="401"/>
      <c r="W977" s="401"/>
      <c r="X977" s="401"/>
      <c r="Y977" s="401"/>
      <c r="Z977" s="401"/>
      <c r="AA977" s="401"/>
      <c r="AB977" s="401"/>
      <c r="AC977" s="401"/>
      <c r="AD977" s="401"/>
      <c r="AE977" s="401"/>
      <c r="AF977" s="401"/>
      <c r="AG977" s="401"/>
      <c r="AH977" s="402"/>
      <c r="AI977" s="60"/>
      <c r="AJ977" s="144" t="str">
        <f t="shared" si="143"/>
        <v>Riadok bude skrytý.</v>
      </c>
      <c r="AK977" s="145" t="s">
        <v>207</v>
      </c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51">
        <f t="shared" si="146"/>
        <v>0</v>
      </c>
      <c r="BF977" s="51">
        <f t="shared" si="148"/>
        <v>0</v>
      </c>
      <c r="BG977" s="55">
        <f t="shared" ref="BG977:BG984" si="150">+IF(YEAR($N$58)=YEAR($P$6),0,1)</f>
        <v>1</v>
      </c>
      <c r="BH977" s="51">
        <f t="shared" ref="BH977:BH984" si="151">IF(AK977="",1,IF(AK977="Chcem skryť riadok.",0,1))</f>
        <v>1</v>
      </c>
      <c r="BI977" s="90">
        <f t="shared" ref="BI977:BI984" si="152">+IF(BE977*BF977*BG977=0,0,IF(BH977=0,0,1))</f>
        <v>0</v>
      </c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108"/>
      <c r="BY977" s="108"/>
      <c r="BZ977" s="108"/>
      <c r="CA977" s="113">
        <f>SI!BY977</f>
        <v>757</v>
      </c>
      <c r="CB977" s="113"/>
      <c r="CC977" s="113"/>
      <c r="CD977" s="113"/>
      <c r="CE977" s="113"/>
      <c r="CF977" s="113"/>
      <c r="CG977" s="113"/>
      <c r="CH977" s="140">
        <f>SI!BZ977</f>
        <v>0</v>
      </c>
      <c r="CI977" s="108"/>
      <c r="CJ977" s="108"/>
      <c r="CK977" s="108"/>
      <c r="CL977" s="108"/>
      <c r="CM977" s="108"/>
      <c r="CN977" s="108"/>
      <c r="CO977" s="108"/>
      <c r="CP977" s="108"/>
      <c r="CQ977" s="108"/>
      <c r="CR977" s="108"/>
      <c r="CS977" s="108"/>
      <c r="CT977" s="108"/>
      <c r="CU977" s="108"/>
      <c r="CV977" s="108"/>
      <c r="CW977" s="108"/>
      <c r="CX977" s="108"/>
      <c r="CY977" s="108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  <c r="IK977" s="2"/>
      <c r="IL977" s="2"/>
      <c r="IM977" s="2"/>
      <c r="IN977" s="2"/>
      <c r="IO977" s="2"/>
      <c r="IP977" s="2"/>
      <c r="IQ977" s="2"/>
      <c r="IR977" s="2"/>
      <c r="IS977" s="2"/>
    </row>
    <row r="978" spans="1:253" s="36" customFormat="1" ht="34.5" hidden="1" customHeight="1" x14ac:dyDescent="0.25">
      <c r="A978" s="33"/>
      <c r="B978" s="372"/>
      <c r="C978" s="373"/>
      <c r="D978" s="373"/>
      <c r="E978" s="373"/>
      <c r="F978" s="373"/>
      <c r="G978" s="373"/>
      <c r="H978" s="373"/>
      <c r="I978" s="374"/>
      <c r="J978" s="1296" t="s">
        <v>308</v>
      </c>
      <c r="K978" s="1297"/>
      <c r="L978" s="1297"/>
      <c r="M978" s="1297"/>
      <c r="N978" s="1298"/>
      <c r="O978" s="1296" t="s">
        <v>309</v>
      </c>
      <c r="P978" s="1297"/>
      <c r="Q978" s="1297"/>
      <c r="R978" s="1297"/>
      <c r="S978" s="1298"/>
      <c r="T978" s="673" t="s">
        <v>310</v>
      </c>
      <c r="U978" s="674"/>
      <c r="V978" s="674"/>
      <c r="W978" s="674"/>
      <c r="X978" s="675"/>
      <c r="Y978" s="673" t="s">
        <v>311</v>
      </c>
      <c r="Z978" s="674"/>
      <c r="AA978" s="674"/>
      <c r="AB978" s="674"/>
      <c r="AC978" s="675"/>
      <c r="AD978" s="1296" t="s">
        <v>312</v>
      </c>
      <c r="AE978" s="1297"/>
      <c r="AF978" s="1297"/>
      <c r="AG978" s="1297"/>
      <c r="AH978" s="1298"/>
      <c r="AI978" s="60"/>
      <c r="AJ978" s="144" t="str">
        <f t="shared" si="143"/>
        <v>Riadok bude skrytý.</v>
      </c>
      <c r="AK978" s="145" t="s">
        <v>207</v>
      </c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51">
        <f t="shared" si="146"/>
        <v>0</v>
      </c>
      <c r="BF978" s="51">
        <f t="shared" si="148"/>
        <v>0</v>
      </c>
      <c r="BG978" s="55">
        <f t="shared" si="150"/>
        <v>1</v>
      </c>
      <c r="BH978" s="51">
        <f t="shared" si="151"/>
        <v>1</v>
      </c>
      <c r="BI978" s="90">
        <f t="shared" si="152"/>
        <v>0</v>
      </c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108"/>
      <c r="BY978" s="108"/>
      <c r="BZ978" s="108"/>
      <c r="CA978" s="113">
        <f>SI!BY978</f>
        <v>167</v>
      </c>
      <c r="CB978" s="113"/>
      <c r="CC978" s="113"/>
      <c r="CD978" s="113"/>
      <c r="CE978" s="113"/>
      <c r="CF978" s="113"/>
      <c r="CG978" s="113"/>
      <c r="CH978" s="140">
        <f>SI!BZ978</f>
        <v>0</v>
      </c>
      <c r="CI978" s="108"/>
      <c r="CJ978" s="108"/>
      <c r="CK978" s="108"/>
      <c r="CL978" s="108"/>
      <c r="CM978" s="108"/>
      <c r="CN978" s="108"/>
      <c r="CO978" s="108"/>
      <c r="CP978" s="108"/>
      <c r="CQ978" s="108"/>
      <c r="CR978" s="108"/>
      <c r="CS978" s="108"/>
      <c r="CT978" s="108"/>
      <c r="CU978" s="108"/>
      <c r="CV978" s="108"/>
      <c r="CW978" s="108"/>
      <c r="CX978" s="108"/>
      <c r="CY978" s="108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  <c r="GO978" s="2"/>
      <c r="GP978" s="2"/>
      <c r="GQ978" s="2"/>
      <c r="GR978" s="2"/>
      <c r="GS978" s="2"/>
      <c r="GT978" s="2"/>
      <c r="GU978" s="2"/>
      <c r="GV978" s="2"/>
      <c r="GW978" s="2"/>
      <c r="GX978" s="2"/>
      <c r="GY978" s="2"/>
      <c r="GZ978" s="2"/>
      <c r="HA978" s="2"/>
      <c r="HB978" s="2"/>
      <c r="HC978" s="2"/>
      <c r="HD978" s="2"/>
      <c r="HE978" s="2"/>
      <c r="HF978" s="2"/>
      <c r="HG978" s="2"/>
      <c r="HH978" s="2"/>
      <c r="HI978" s="2"/>
      <c r="HJ978" s="2"/>
      <c r="HK978" s="2"/>
      <c r="HL978" s="2"/>
      <c r="HM978" s="2"/>
      <c r="HN978" s="2"/>
      <c r="HO978" s="2"/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  <c r="IK978" s="2"/>
      <c r="IL978" s="2"/>
      <c r="IM978" s="2"/>
      <c r="IN978" s="2"/>
      <c r="IO978" s="2"/>
      <c r="IP978" s="2"/>
      <c r="IQ978" s="2"/>
      <c r="IR978" s="2"/>
      <c r="IS978" s="2"/>
    </row>
    <row r="979" spans="1:253" s="36" customFormat="1" ht="24" hidden="1" customHeight="1" x14ac:dyDescent="0.25">
      <c r="A979" s="33"/>
      <c r="B979" s="946" t="s">
        <v>81</v>
      </c>
      <c r="C979" s="947"/>
      <c r="D979" s="947"/>
      <c r="E979" s="947"/>
      <c r="F979" s="947"/>
      <c r="G979" s="947"/>
      <c r="H979" s="947"/>
      <c r="I979" s="948"/>
      <c r="J979" s="362"/>
      <c r="K979" s="679"/>
      <c r="L979" s="679"/>
      <c r="M979" s="679"/>
      <c r="N979" s="680"/>
      <c r="O979" s="362"/>
      <c r="P979" s="679"/>
      <c r="Q979" s="679"/>
      <c r="R979" s="679"/>
      <c r="S979" s="680"/>
      <c r="T979" s="362"/>
      <c r="U979" s="679"/>
      <c r="V979" s="679"/>
      <c r="W979" s="679"/>
      <c r="X979" s="680"/>
      <c r="Y979" s="362"/>
      <c r="Z979" s="679"/>
      <c r="AA979" s="679"/>
      <c r="AB979" s="679"/>
      <c r="AC979" s="680"/>
      <c r="AD979" s="667">
        <f t="shared" ref="AD979:AD984" si="153">+SUM(J979:AC979)</f>
        <v>0</v>
      </c>
      <c r="AE979" s="668"/>
      <c r="AF979" s="668"/>
      <c r="AG979" s="668"/>
      <c r="AH979" s="669"/>
      <c r="AI979" s="60"/>
      <c r="AJ979" s="144" t="str">
        <f t="shared" si="143"/>
        <v>Riadok bude skrytý.</v>
      </c>
      <c r="AK979" s="145" t="s">
        <v>207</v>
      </c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51">
        <f t="shared" si="146"/>
        <v>0</v>
      </c>
      <c r="BF979" s="51">
        <f t="shared" si="148"/>
        <v>0</v>
      </c>
      <c r="BG979" s="55">
        <f t="shared" si="150"/>
        <v>1</v>
      </c>
      <c r="BH979" s="51">
        <f t="shared" si="151"/>
        <v>1</v>
      </c>
      <c r="BI979" s="90">
        <f t="shared" si="152"/>
        <v>0</v>
      </c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108"/>
      <c r="BY979" s="108"/>
      <c r="BZ979" s="108"/>
      <c r="CA979" s="113">
        <f>SI!BY979</f>
        <v>146</v>
      </c>
      <c r="CB979" s="113"/>
      <c r="CC979" s="113"/>
      <c r="CD979" s="113"/>
      <c r="CE979" s="113"/>
      <c r="CF979" s="113"/>
      <c r="CG979" s="113"/>
      <c r="CH979" s="140">
        <f>SI!BZ979</f>
        <v>0</v>
      </c>
      <c r="CI979" s="108"/>
      <c r="CJ979" s="108"/>
      <c r="CK979" s="108"/>
      <c r="CL979" s="108"/>
      <c r="CM979" s="108"/>
      <c r="CN979" s="108"/>
      <c r="CO979" s="108"/>
      <c r="CP979" s="108"/>
      <c r="CQ979" s="108"/>
      <c r="CR979" s="108"/>
      <c r="CS979" s="108"/>
      <c r="CT979" s="108"/>
      <c r="CU979" s="108"/>
      <c r="CV979" s="108"/>
      <c r="CW979" s="108"/>
      <c r="CX979" s="108"/>
      <c r="CY979" s="108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  <c r="GO979" s="2"/>
      <c r="GP979" s="2"/>
      <c r="GQ979" s="2"/>
      <c r="GR979" s="2"/>
      <c r="GS979" s="2"/>
      <c r="GT979" s="2"/>
      <c r="GU979" s="2"/>
      <c r="GV979" s="2"/>
      <c r="GW979" s="2"/>
      <c r="GX979" s="2"/>
      <c r="GY979" s="2"/>
      <c r="GZ979" s="2"/>
      <c r="HA979" s="2"/>
      <c r="HB979" s="2"/>
      <c r="HC979" s="2"/>
      <c r="HD979" s="2"/>
      <c r="HE979" s="2"/>
      <c r="HF979" s="2"/>
      <c r="HG979" s="2"/>
      <c r="HH979" s="2"/>
      <c r="HI979" s="2"/>
      <c r="HJ979" s="2"/>
      <c r="HK979" s="2"/>
      <c r="HL979" s="2"/>
      <c r="HM979" s="2"/>
      <c r="HN979" s="2"/>
      <c r="HO979" s="2"/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  <c r="IK979" s="2"/>
      <c r="IL979" s="2"/>
      <c r="IM979" s="2"/>
      <c r="IN979" s="2"/>
      <c r="IO979" s="2"/>
      <c r="IP979" s="2"/>
      <c r="IQ979" s="2"/>
      <c r="IR979" s="2"/>
      <c r="IS979" s="2"/>
    </row>
    <row r="980" spans="1:253" s="36" customFormat="1" hidden="1" x14ac:dyDescent="0.25">
      <c r="A980" s="33"/>
      <c r="B980" s="920" t="s">
        <v>82</v>
      </c>
      <c r="C980" s="921"/>
      <c r="D980" s="921"/>
      <c r="E980" s="921"/>
      <c r="F980" s="921"/>
      <c r="G980" s="921"/>
      <c r="H980" s="921"/>
      <c r="I980" s="922"/>
      <c r="J980" s="223"/>
      <c r="K980" s="708"/>
      <c r="L980" s="708"/>
      <c r="M980" s="708"/>
      <c r="N980" s="709"/>
      <c r="O980" s="223"/>
      <c r="P980" s="708"/>
      <c r="Q980" s="708"/>
      <c r="R980" s="708"/>
      <c r="S980" s="709"/>
      <c r="T980" s="223"/>
      <c r="U980" s="708"/>
      <c r="V980" s="708"/>
      <c r="W980" s="708"/>
      <c r="X980" s="709"/>
      <c r="Y980" s="223"/>
      <c r="Z980" s="708"/>
      <c r="AA980" s="708"/>
      <c r="AB980" s="708"/>
      <c r="AC980" s="709"/>
      <c r="AD980" s="724">
        <f t="shared" si="153"/>
        <v>0</v>
      </c>
      <c r="AE980" s="912"/>
      <c r="AF980" s="912"/>
      <c r="AG980" s="912"/>
      <c r="AH980" s="913"/>
      <c r="AI980" s="60"/>
      <c r="AJ980" s="144" t="str">
        <f t="shared" si="143"/>
        <v>Riadok bude skrytý.</v>
      </c>
      <c r="AK980" s="145" t="s">
        <v>207</v>
      </c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51">
        <f t="shared" si="146"/>
        <v>0</v>
      </c>
      <c r="BF980" s="51">
        <f t="shared" si="148"/>
        <v>0</v>
      </c>
      <c r="BG980" s="55">
        <f t="shared" si="150"/>
        <v>1</v>
      </c>
      <c r="BH980" s="51">
        <f t="shared" si="151"/>
        <v>1</v>
      </c>
      <c r="BI980" s="90">
        <f t="shared" si="152"/>
        <v>0</v>
      </c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108"/>
      <c r="BY980" s="108"/>
      <c r="BZ980" s="108"/>
      <c r="CA980" s="113">
        <f>SI!BY980</f>
        <v>956</v>
      </c>
      <c r="CB980" s="113"/>
      <c r="CC980" s="113"/>
      <c r="CD980" s="113"/>
      <c r="CE980" s="113"/>
      <c r="CF980" s="113"/>
      <c r="CG980" s="113"/>
      <c r="CH980" s="140">
        <f>SI!BZ980</f>
        <v>0</v>
      </c>
      <c r="CI980" s="108"/>
      <c r="CJ980" s="108"/>
      <c r="CK980" s="108"/>
      <c r="CL980" s="108"/>
      <c r="CM980" s="108"/>
      <c r="CN980" s="108"/>
      <c r="CO980" s="108"/>
      <c r="CP980" s="108"/>
      <c r="CQ980" s="108"/>
      <c r="CR980" s="108"/>
      <c r="CS980" s="108"/>
      <c r="CT980" s="108"/>
      <c r="CU980" s="108"/>
      <c r="CV980" s="108"/>
      <c r="CW980" s="108"/>
      <c r="CX980" s="108"/>
      <c r="CY980" s="108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  <c r="GO980" s="2"/>
      <c r="GP980" s="2"/>
      <c r="GQ980" s="2"/>
      <c r="GR980" s="2"/>
      <c r="GS980" s="2"/>
      <c r="GT980" s="2"/>
      <c r="GU980" s="2"/>
      <c r="GV980" s="2"/>
      <c r="GW980" s="2"/>
      <c r="GX980" s="2"/>
      <c r="GY980" s="2"/>
      <c r="GZ980" s="2"/>
      <c r="HA980" s="2"/>
      <c r="HB980" s="2"/>
      <c r="HC980" s="2"/>
      <c r="HD980" s="2"/>
      <c r="HE980" s="2"/>
      <c r="HF980" s="2"/>
      <c r="HG980" s="2"/>
      <c r="HH980" s="2"/>
      <c r="HI980" s="2"/>
      <c r="HJ980" s="2"/>
      <c r="HK980" s="2"/>
      <c r="HL980" s="2"/>
      <c r="HM980" s="2"/>
      <c r="HN980" s="2"/>
      <c r="HO980" s="2"/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  <c r="IK980" s="2"/>
      <c r="IL980" s="2"/>
      <c r="IM980" s="2"/>
      <c r="IN980" s="2"/>
      <c r="IO980" s="2"/>
      <c r="IP980" s="2"/>
      <c r="IQ980" s="2"/>
      <c r="IR980" s="2"/>
      <c r="IS980" s="2"/>
    </row>
    <row r="981" spans="1:253" s="36" customFormat="1" hidden="1" x14ac:dyDescent="0.25">
      <c r="A981" s="33"/>
      <c r="B981" s="806" t="s">
        <v>83</v>
      </c>
      <c r="C981" s="807"/>
      <c r="D981" s="807"/>
      <c r="E981" s="807"/>
      <c r="F981" s="807"/>
      <c r="G981" s="807"/>
      <c r="H981" s="807"/>
      <c r="I981" s="808"/>
      <c r="J981" s="676"/>
      <c r="K981" s="677"/>
      <c r="L981" s="677"/>
      <c r="M981" s="677"/>
      <c r="N981" s="678"/>
      <c r="O981" s="676"/>
      <c r="P981" s="677"/>
      <c r="Q981" s="677"/>
      <c r="R981" s="677"/>
      <c r="S981" s="678"/>
      <c r="T981" s="676"/>
      <c r="U981" s="677"/>
      <c r="V981" s="677"/>
      <c r="W981" s="677"/>
      <c r="X981" s="678"/>
      <c r="Y981" s="676"/>
      <c r="Z981" s="677"/>
      <c r="AA981" s="677"/>
      <c r="AB981" s="677"/>
      <c r="AC981" s="678"/>
      <c r="AD981" s="927">
        <f t="shared" si="153"/>
        <v>0</v>
      </c>
      <c r="AE981" s="928"/>
      <c r="AF981" s="928"/>
      <c r="AG981" s="928"/>
      <c r="AH981" s="929"/>
      <c r="AI981" s="62" t="s">
        <v>168</v>
      </c>
      <c r="AJ981" s="144" t="str">
        <f t="shared" si="143"/>
        <v>Riadok bude skrytý.</v>
      </c>
      <c r="AK981" s="145" t="s">
        <v>207</v>
      </c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51">
        <f t="shared" si="146"/>
        <v>0</v>
      </c>
      <c r="BF981" s="51">
        <f t="shared" si="148"/>
        <v>0</v>
      </c>
      <c r="BG981" s="55">
        <f t="shared" si="150"/>
        <v>1</v>
      </c>
      <c r="BH981" s="51">
        <f t="shared" si="151"/>
        <v>1</v>
      </c>
      <c r="BI981" s="90">
        <f t="shared" si="152"/>
        <v>0</v>
      </c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108"/>
      <c r="BY981" s="108"/>
      <c r="BZ981" s="108"/>
      <c r="CA981" s="113">
        <f>SI!BY981</f>
        <v>197</v>
      </c>
      <c r="CB981" s="113"/>
      <c r="CC981" s="113"/>
      <c r="CD981" s="113"/>
      <c r="CE981" s="113"/>
      <c r="CF981" s="113"/>
      <c r="CG981" s="113"/>
      <c r="CH981" s="140">
        <f>SI!BZ981</f>
        <v>0</v>
      </c>
      <c r="CI981" s="108"/>
      <c r="CJ981" s="108"/>
      <c r="CK981" s="108"/>
      <c r="CL981" s="108"/>
      <c r="CM981" s="108"/>
      <c r="CN981" s="108"/>
      <c r="CO981" s="108"/>
      <c r="CP981" s="108"/>
      <c r="CQ981" s="108"/>
      <c r="CR981" s="108"/>
      <c r="CS981" s="108"/>
      <c r="CT981" s="108"/>
      <c r="CU981" s="108"/>
      <c r="CV981" s="108"/>
      <c r="CW981" s="108"/>
      <c r="CX981" s="108"/>
      <c r="CY981" s="108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  <c r="IK981" s="2"/>
      <c r="IL981" s="2"/>
      <c r="IM981" s="2"/>
      <c r="IN981" s="2"/>
      <c r="IO981" s="2"/>
      <c r="IP981" s="2"/>
      <c r="IQ981" s="2"/>
      <c r="IR981" s="2"/>
      <c r="IS981" s="2"/>
    </row>
    <row r="982" spans="1:253" s="36" customFormat="1" hidden="1" x14ac:dyDescent="0.25">
      <c r="A982" s="33"/>
      <c r="B982" s="681" t="s">
        <v>84</v>
      </c>
      <c r="C982" s="682"/>
      <c r="D982" s="682"/>
      <c r="E982" s="682"/>
      <c r="F982" s="682"/>
      <c r="G982" s="682"/>
      <c r="H982" s="682"/>
      <c r="I982" s="683"/>
      <c r="J982" s="362"/>
      <c r="K982" s="679"/>
      <c r="L982" s="679"/>
      <c r="M982" s="679"/>
      <c r="N982" s="680"/>
      <c r="O982" s="362"/>
      <c r="P982" s="679"/>
      <c r="Q982" s="679"/>
      <c r="R982" s="679"/>
      <c r="S982" s="680"/>
      <c r="T982" s="362"/>
      <c r="U982" s="679"/>
      <c r="V982" s="679"/>
      <c r="W982" s="679"/>
      <c r="X982" s="680"/>
      <c r="Y982" s="362"/>
      <c r="Z982" s="679"/>
      <c r="AA982" s="679"/>
      <c r="AB982" s="679"/>
      <c r="AC982" s="680"/>
      <c r="AD982" s="667">
        <f t="shared" si="153"/>
        <v>0</v>
      </c>
      <c r="AE982" s="668"/>
      <c r="AF982" s="668"/>
      <c r="AG982" s="668"/>
      <c r="AH982" s="669"/>
      <c r="AI982" s="60"/>
      <c r="AJ982" s="144" t="str">
        <f t="shared" si="143"/>
        <v>Riadok bude skrytý.</v>
      </c>
      <c r="AK982" s="145" t="s">
        <v>207</v>
      </c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51">
        <f t="shared" ref="BE982:BE1001" si="154">+IF($N$963="neeviduje",0,1)</f>
        <v>0</v>
      </c>
      <c r="BF982" s="51">
        <f t="shared" si="148"/>
        <v>0</v>
      </c>
      <c r="BG982" s="55">
        <f t="shared" si="150"/>
        <v>1</v>
      </c>
      <c r="BH982" s="51">
        <f t="shared" si="151"/>
        <v>1</v>
      </c>
      <c r="BI982" s="90">
        <f t="shared" si="152"/>
        <v>0</v>
      </c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108"/>
      <c r="BY982" s="108"/>
      <c r="BZ982" s="108"/>
      <c r="CA982" s="113">
        <f>SI!BY982</f>
        <v>190</v>
      </c>
      <c r="CB982" s="113"/>
      <c r="CC982" s="113"/>
      <c r="CD982" s="113"/>
      <c r="CE982" s="113"/>
      <c r="CF982" s="113"/>
      <c r="CG982" s="113"/>
      <c r="CH982" s="140">
        <f>SI!BZ982</f>
        <v>0</v>
      </c>
      <c r="CI982" s="108"/>
      <c r="CJ982" s="108"/>
      <c r="CK982" s="108"/>
      <c r="CL982" s="108"/>
      <c r="CM982" s="108"/>
      <c r="CN982" s="108"/>
      <c r="CO982" s="108"/>
      <c r="CP982" s="108"/>
      <c r="CQ982" s="108"/>
      <c r="CR982" s="108"/>
      <c r="CS982" s="108"/>
      <c r="CT982" s="108"/>
      <c r="CU982" s="108"/>
      <c r="CV982" s="108"/>
      <c r="CW982" s="108"/>
      <c r="CX982" s="108"/>
      <c r="CY982" s="108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  <c r="GB982" s="2"/>
      <c r="GC982" s="2"/>
      <c r="GD982" s="2"/>
      <c r="GE982" s="2"/>
      <c r="GF982" s="2"/>
      <c r="GG982" s="2"/>
      <c r="GH982" s="2"/>
      <c r="GI982" s="2"/>
      <c r="GJ982" s="2"/>
      <c r="GK982" s="2"/>
      <c r="GL982" s="2"/>
      <c r="GM982" s="2"/>
      <c r="GN982" s="2"/>
      <c r="GO982" s="2"/>
      <c r="GP982" s="2"/>
      <c r="GQ982" s="2"/>
      <c r="GR982" s="2"/>
      <c r="GS982" s="2"/>
      <c r="GT982" s="2"/>
      <c r="GU982" s="2"/>
      <c r="GV982" s="2"/>
      <c r="GW982" s="2"/>
      <c r="GX982" s="2"/>
      <c r="GY982" s="2"/>
      <c r="GZ982" s="2"/>
      <c r="HA982" s="2"/>
      <c r="HB982" s="2"/>
      <c r="HC982" s="2"/>
      <c r="HD982" s="2"/>
      <c r="HE982" s="2"/>
      <c r="HF982" s="2"/>
      <c r="HG982" s="2"/>
      <c r="HH982" s="2"/>
      <c r="HI982" s="2"/>
      <c r="HJ982" s="2"/>
      <c r="HK982" s="2"/>
      <c r="HL982" s="2"/>
      <c r="HM982" s="2"/>
      <c r="HN982" s="2"/>
      <c r="HO982" s="2"/>
      <c r="HP982" s="2"/>
      <c r="HQ982" s="2"/>
      <c r="HR982" s="2"/>
      <c r="HS982" s="2"/>
      <c r="HT982" s="2"/>
      <c r="HU982" s="2"/>
      <c r="HV982" s="2"/>
      <c r="HW982" s="2"/>
      <c r="HX982" s="2"/>
      <c r="HY982" s="2"/>
      <c r="HZ982" s="2"/>
      <c r="IA982" s="2"/>
      <c r="IB982" s="2"/>
      <c r="IC982" s="2"/>
      <c r="ID982" s="2"/>
      <c r="IE982" s="2"/>
      <c r="IF982" s="2"/>
      <c r="IG982" s="2"/>
      <c r="IH982" s="2"/>
      <c r="II982" s="2"/>
      <c r="IJ982" s="2"/>
      <c r="IK982" s="2"/>
      <c r="IL982" s="2"/>
      <c r="IM982" s="2"/>
      <c r="IN982" s="2"/>
      <c r="IO982" s="2"/>
      <c r="IP982" s="2"/>
      <c r="IQ982" s="2"/>
      <c r="IR982" s="2"/>
      <c r="IS982" s="2"/>
    </row>
    <row r="983" spans="1:253" s="36" customFormat="1" hidden="1" x14ac:dyDescent="0.25">
      <c r="A983" s="33"/>
      <c r="B983" s="924" t="s">
        <v>85</v>
      </c>
      <c r="C983" s="925"/>
      <c r="D983" s="925"/>
      <c r="E983" s="925"/>
      <c r="F983" s="925"/>
      <c r="G983" s="925"/>
      <c r="H983" s="925"/>
      <c r="I983" s="926"/>
      <c r="J983" s="165"/>
      <c r="K983" s="166"/>
      <c r="L983" s="166"/>
      <c r="M983" s="166"/>
      <c r="N983" s="167"/>
      <c r="O983" s="165"/>
      <c r="P983" s="166"/>
      <c r="Q983" s="166"/>
      <c r="R983" s="166"/>
      <c r="S983" s="167"/>
      <c r="T983" s="165"/>
      <c r="U983" s="166"/>
      <c r="V983" s="166"/>
      <c r="W983" s="166"/>
      <c r="X983" s="167"/>
      <c r="Y983" s="165"/>
      <c r="Z983" s="166"/>
      <c r="AA983" s="166"/>
      <c r="AB983" s="166"/>
      <c r="AC983" s="167"/>
      <c r="AD983" s="670">
        <f t="shared" si="153"/>
        <v>0</v>
      </c>
      <c r="AE983" s="671"/>
      <c r="AF983" s="671"/>
      <c r="AG983" s="671"/>
      <c r="AH983" s="672"/>
      <c r="AI983" s="60"/>
      <c r="AJ983" s="144" t="str">
        <f t="shared" si="143"/>
        <v>Riadok bude skrytý.</v>
      </c>
      <c r="AK983" s="145" t="s">
        <v>207</v>
      </c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51">
        <f t="shared" si="154"/>
        <v>0</v>
      </c>
      <c r="BF983" s="51">
        <f t="shared" si="148"/>
        <v>0</v>
      </c>
      <c r="BG983" s="55">
        <f t="shared" si="150"/>
        <v>1</v>
      </c>
      <c r="BH983" s="51">
        <f t="shared" si="151"/>
        <v>1</v>
      </c>
      <c r="BI983" s="90">
        <f t="shared" si="152"/>
        <v>0</v>
      </c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108"/>
      <c r="BY983" s="108"/>
      <c r="BZ983" s="108"/>
      <c r="CA983" s="113">
        <f>SI!BY983</f>
        <v>192</v>
      </c>
      <c r="CB983" s="113"/>
      <c r="CC983" s="113"/>
      <c r="CD983" s="113"/>
      <c r="CE983" s="113"/>
      <c r="CF983" s="113"/>
      <c r="CG983" s="113"/>
      <c r="CH983" s="140">
        <f>SI!BZ983</f>
        <v>0</v>
      </c>
      <c r="CI983" s="108"/>
      <c r="CJ983" s="108"/>
      <c r="CK983" s="108"/>
      <c r="CL983" s="108"/>
      <c r="CM983" s="108"/>
      <c r="CN983" s="108"/>
      <c r="CO983" s="108"/>
      <c r="CP983" s="108"/>
      <c r="CQ983" s="108"/>
      <c r="CR983" s="108"/>
      <c r="CS983" s="108"/>
      <c r="CT983" s="108"/>
      <c r="CU983" s="108"/>
      <c r="CV983" s="108"/>
      <c r="CW983" s="108"/>
      <c r="CX983" s="108"/>
      <c r="CY983" s="108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  <c r="GB983" s="2"/>
      <c r="GC983" s="2"/>
      <c r="GD983" s="2"/>
      <c r="GE983" s="2"/>
      <c r="GF983" s="2"/>
      <c r="GG983" s="2"/>
      <c r="GH983" s="2"/>
      <c r="GI983" s="2"/>
      <c r="GJ983" s="2"/>
      <c r="GK983" s="2"/>
      <c r="GL983" s="2"/>
      <c r="GM983" s="2"/>
      <c r="GN983" s="2"/>
      <c r="GO983" s="2"/>
      <c r="GP983" s="2"/>
      <c r="GQ983" s="2"/>
      <c r="GR983" s="2"/>
      <c r="GS983" s="2"/>
      <c r="GT983" s="2"/>
      <c r="GU983" s="2"/>
      <c r="GV983" s="2"/>
      <c r="GW983" s="2"/>
      <c r="GX983" s="2"/>
      <c r="GY983" s="2"/>
      <c r="GZ983" s="2"/>
      <c r="HA983" s="2"/>
      <c r="HB983" s="2"/>
      <c r="HC983" s="2"/>
      <c r="HD983" s="2"/>
      <c r="HE983" s="2"/>
      <c r="HF983" s="2"/>
      <c r="HG983" s="2"/>
      <c r="HH983" s="2"/>
      <c r="HI983" s="2"/>
      <c r="HJ983" s="2"/>
      <c r="HK983" s="2"/>
      <c r="HL983" s="2"/>
      <c r="HM983" s="2"/>
      <c r="HN983" s="2"/>
      <c r="HO983" s="2"/>
      <c r="HP983" s="2"/>
      <c r="HQ983" s="2"/>
      <c r="HR983" s="2"/>
      <c r="HS983" s="2"/>
      <c r="HT983" s="2"/>
      <c r="HU983" s="2"/>
      <c r="HV983" s="2"/>
      <c r="HW983" s="2"/>
      <c r="HX983" s="2"/>
      <c r="HY983" s="2"/>
      <c r="HZ983" s="2"/>
      <c r="IA983" s="2"/>
      <c r="IB983" s="2"/>
      <c r="IC983" s="2"/>
      <c r="ID983" s="2"/>
      <c r="IE983" s="2"/>
      <c r="IF983" s="2"/>
      <c r="IG983" s="2"/>
      <c r="IH983" s="2"/>
      <c r="II983" s="2"/>
      <c r="IJ983" s="2"/>
      <c r="IK983" s="2"/>
      <c r="IL983" s="2"/>
      <c r="IM983" s="2"/>
      <c r="IN983" s="2"/>
      <c r="IO983" s="2"/>
      <c r="IP983" s="2"/>
      <c r="IQ983" s="2"/>
      <c r="IR983" s="2"/>
      <c r="IS983" s="2"/>
    </row>
    <row r="984" spans="1:253" s="36" customFormat="1" hidden="1" x14ac:dyDescent="0.25">
      <c r="A984" s="33"/>
      <c r="B984" s="357" t="s">
        <v>86</v>
      </c>
      <c r="C984" s="358"/>
      <c r="D984" s="358"/>
      <c r="E984" s="358"/>
      <c r="F984" s="358"/>
      <c r="G984" s="358"/>
      <c r="H984" s="358"/>
      <c r="I984" s="1362"/>
      <c r="J984" s="602">
        <f>+SUM(J979:N983)</f>
        <v>0</v>
      </c>
      <c r="K984" s="603"/>
      <c r="L984" s="603"/>
      <c r="M984" s="603"/>
      <c r="N984" s="604"/>
      <c r="O984" s="602">
        <f>+SUM(O979:S983)</f>
        <v>0</v>
      </c>
      <c r="P984" s="603"/>
      <c r="Q984" s="603"/>
      <c r="R984" s="603"/>
      <c r="S984" s="604"/>
      <c r="T984" s="602">
        <f>+SUM(T979:X983)</f>
        <v>0</v>
      </c>
      <c r="U984" s="603"/>
      <c r="V984" s="603"/>
      <c r="W984" s="603"/>
      <c r="X984" s="604"/>
      <c r="Y984" s="602">
        <f>+SUM(Y979:AC983)</f>
        <v>0</v>
      </c>
      <c r="Z984" s="603"/>
      <c r="AA984" s="603"/>
      <c r="AB984" s="603"/>
      <c r="AC984" s="604"/>
      <c r="AD984" s="602">
        <f t="shared" si="153"/>
        <v>0</v>
      </c>
      <c r="AE984" s="603"/>
      <c r="AF984" s="603"/>
      <c r="AG984" s="603"/>
      <c r="AH984" s="604"/>
      <c r="AI984" s="60"/>
      <c r="AJ984" s="144" t="str">
        <f t="shared" si="143"/>
        <v>Riadok bude skrytý.</v>
      </c>
      <c r="AK984" s="145" t="s">
        <v>207</v>
      </c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51">
        <f t="shared" si="154"/>
        <v>0</v>
      </c>
      <c r="BF984" s="51">
        <f t="shared" si="148"/>
        <v>0</v>
      </c>
      <c r="BG984" s="55">
        <f t="shared" si="150"/>
        <v>1</v>
      </c>
      <c r="BH984" s="51">
        <f t="shared" si="151"/>
        <v>1</v>
      </c>
      <c r="BI984" s="90">
        <f t="shared" si="152"/>
        <v>0</v>
      </c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108"/>
      <c r="BY984" s="108"/>
      <c r="BZ984" s="108"/>
      <c r="CA984" s="113">
        <f>SI!BY984</f>
        <v>811</v>
      </c>
      <c r="CB984" s="113"/>
      <c r="CC984" s="113"/>
      <c r="CD984" s="113"/>
      <c r="CE984" s="113"/>
      <c r="CF984" s="113"/>
      <c r="CG984" s="113"/>
      <c r="CH984" s="140">
        <f>SI!BZ984</f>
        <v>0</v>
      </c>
      <c r="CI984" s="108"/>
      <c r="CJ984" s="108"/>
      <c r="CK984" s="108"/>
      <c r="CL984" s="108"/>
      <c r="CM984" s="108"/>
      <c r="CN984" s="108"/>
      <c r="CO984" s="108"/>
      <c r="CP984" s="108"/>
      <c r="CQ984" s="108"/>
      <c r="CR984" s="108"/>
      <c r="CS984" s="108"/>
      <c r="CT984" s="108"/>
      <c r="CU984" s="108"/>
      <c r="CV984" s="108"/>
      <c r="CW984" s="108"/>
      <c r="CX984" s="108"/>
      <c r="CY984" s="108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  <c r="GB984" s="2"/>
      <c r="GC984" s="2"/>
      <c r="GD984" s="2"/>
      <c r="GE984" s="2"/>
      <c r="GF984" s="2"/>
      <c r="GG984" s="2"/>
      <c r="GH984" s="2"/>
      <c r="GI984" s="2"/>
      <c r="GJ984" s="2"/>
      <c r="GK984" s="2"/>
      <c r="GL984" s="2"/>
      <c r="GM984" s="2"/>
      <c r="GN984" s="2"/>
      <c r="GO984" s="2"/>
      <c r="GP984" s="2"/>
      <c r="GQ984" s="2"/>
      <c r="GR984" s="2"/>
      <c r="GS984" s="2"/>
      <c r="GT984" s="2"/>
      <c r="GU984" s="2"/>
      <c r="GV984" s="2"/>
      <c r="GW984" s="2"/>
      <c r="GX984" s="2"/>
      <c r="GY984" s="2"/>
      <c r="GZ984" s="2"/>
      <c r="HA984" s="2"/>
      <c r="HB984" s="2"/>
      <c r="HC984" s="2"/>
      <c r="HD984" s="2"/>
      <c r="HE984" s="2"/>
      <c r="HF984" s="2"/>
      <c r="HG984" s="2"/>
      <c r="HH984" s="2"/>
      <c r="HI984" s="2"/>
      <c r="HJ984" s="2"/>
      <c r="HK984" s="2"/>
      <c r="HL984" s="2"/>
      <c r="HM984" s="2"/>
      <c r="HN984" s="2"/>
      <c r="HO984" s="2"/>
      <c r="HP984" s="2"/>
      <c r="HQ984" s="2"/>
      <c r="HR984" s="2"/>
      <c r="HS984" s="2"/>
      <c r="HT984" s="2"/>
      <c r="HU984" s="2"/>
      <c r="HV984" s="2"/>
      <c r="HW984" s="2"/>
      <c r="HX984" s="2"/>
      <c r="HY984" s="2"/>
      <c r="HZ984" s="2"/>
      <c r="IA984" s="2"/>
      <c r="IB984" s="2"/>
      <c r="IC984" s="2"/>
      <c r="ID984" s="2"/>
      <c r="IE984" s="2"/>
      <c r="IF984" s="2"/>
      <c r="IG984" s="2"/>
      <c r="IH984" s="2"/>
      <c r="II984" s="2"/>
      <c r="IJ984" s="2"/>
      <c r="IK984" s="2"/>
      <c r="IL984" s="2"/>
      <c r="IM984" s="2"/>
      <c r="IN984" s="2"/>
      <c r="IO984" s="2"/>
      <c r="IP984" s="2"/>
      <c r="IQ984" s="2"/>
      <c r="IR984" s="2"/>
      <c r="IS984" s="2"/>
    </row>
    <row r="985" spans="1:253" s="36" customFormat="1" hidden="1" x14ac:dyDescent="0.25">
      <c r="A985" s="3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60"/>
      <c r="AJ985" s="144" t="str">
        <f t="shared" si="143"/>
        <v>Riadok bude skrytý.</v>
      </c>
      <c r="AK985" s="145" t="s">
        <v>207</v>
      </c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51">
        <f t="shared" si="154"/>
        <v>0</v>
      </c>
      <c r="BF985" s="51">
        <f>+IF(B987="",0,1)</f>
        <v>1</v>
      </c>
      <c r="BG985" s="51"/>
      <c r="BH985" s="51">
        <f t="shared" si="144"/>
        <v>1</v>
      </c>
      <c r="BI985" s="89">
        <f t="shared" si="147"/>
        <v>0</v>
      </c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108"/>
      <c r="BY985" s="108"/>
      <c r="BZ985" s="108"/>
      <c r="CA985" s="113">
        <f>SI!BY985</f>
        <v>104</v>
      </c>
      <c r="CB985" s="113"/>
      <c r="CC985" s="113"/>
      <c r="CD985" s="113"/>
      <c r="CE985" s="113"/>
      <c r="CF985" s="113"/>
      <c r="CG985" s="113"/>
      <c r="CH985" s="140">
        <f>SI!BZ985</f>
        <v>0</v>
      </c>
      <c r="CI985" s="108"/>
      <c r="CJ985" s="108"/>
      <c r="CK985" s="108"/>
      <c r="CL985" s="108"/>
      <c r="CM985" s="108"/>
      <c r="CN985" s="108"/>
      <c r="CO985" s="108"/>
      <c r="CP985" s="108"/>
      <c r="CQ985" s="108"/>
      <c r="CR985" s="108"/>
      <c r="CS985" s="108"/>
      <c r="CT985" s="108"/>
      <c r="CU985" s="108"/>
      <c r="CV985" s="108"/>
      <c r="CW985" s="108"/>
      <c r="CX985" s="108"/>
      <c r="CY985" s="108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  <c r="GO985" s="2"/>
      <c r="GP985" s="2"/>
      <c r="GQ985" s="2"/>
      <c r="GR985" s="2"/>
      <c r="GS985" s="2"/>
      <c r="GT985" s="2"/>
      <c r="GU985" s="2"/>
      <c r="GV985" s="2"/>
      <c r="GW985" s="2"/>
      <c r="GX985" s="2"/>
      <c r="GY985" s="2"/>
      <c r="GZ985" s="2"/>
      <c r="HA985" s="2"/>
      <c r="HB985" s="2"/>
      <c r="HC985" s="2"/>
      <c r="HD985" s="2"/>
      <c r="HE985" s="2"/>
      <c r="HF985" s="2"/>
      <c r="HG985" s="2"/>
      <c r="HH985" s="2"/>
      <c r="HI985" s="2"/>
      <c r="HJ985" s="2"/>
      <c r="HK985" s="2"/>
      <c r="HL985" s="2"/>
      <c r="HM985" s="2"/>
      <c r="HN985" s="2"/>
      <c r="HO985" s="2"/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  <c r="IK985" s="2"/>
      <c r="IL985" s="2"/>
      <c r="IM985" s="2"/>
      <c r="IN985" s="2"/>
      <c r="IO985" s="2"/>
      <c r="IP985" s="2"/>
      <c r="IQ985" s="2"/>
      <c r="IR985" s="2"/>
      <c r="IS985" s="2"/>
    </row>
    <row r="986" spans="1:253" s="36" customFormat="1" hidden="1" x14ac:dyDescent="0.25">
      <c r="A986" s="33"/>
      <c r="B986" s="2" t="s">
        <v>314</v>
      </c>
      <c r="C986" s="17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62" t="s">
        <v>168</v>
      </c>
      <c r="AJ986" s="144" t="str">
        <f t="shared" si="143"/>
        <v>Riadok bude skrytý.</v>
      </c>
      <c r="AK986" s="145" t="s">
        <v>207</v>
      </c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51">
        <f t="shared" si="154"/>
        <v>0</v>
      </c>
      <c r="BF986" s="51">
        <f>+IF(B987="",0,1)</f>
        <v>1</v>
      </c>
      <c r="BG986" s="51"/>
      <c r="BH986" s="51">
        <f t="shared" si="144"/>
        <v>1</v>
      </c>
      <c r="BI986" s="89">
        <f t="shared" si="147"/>
        <v>0</v>
      </c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108"/>
      <c r="BY986" s="108"/>
      <c r="BZ986" s="108"/>
      <c r="CA986" s="113">
        <f>SI!BY986</f>
        <v>343</v>
      </c>
      <c r="CB986" s="113"/>
      <c r="CC986" s="113"/>
      <c r="CD986" s="113"/>
      <c r="CE986" s="113"/>
      <c r="CF986" s="113"/>
      <c r="CG986" s="113"/>
      <c r="CH986" s="140">
        <f>SI!BZ986</f>
        <v>0</v>
      </c>
      <c r="CI986" s="108"/>
      <c r="CJ986" s="108"/>
      <c r="CK986" s="108"/>
      <c r="CL986" s="108"/>
      <c r="CM986" s="108"/>
      <c r="CN986" s="108"/>
      <c r="CO986" s="108"/>
      <c r="CP986" s="108"/>
      <c r="CQ986" s="108"/>
      <c r="CR986" s="108"/>
      <c r="CS986" s="108"/>
      <c r="CT986" s="108"/>
      <c r="CU986" s="108"/>
      <c r="CV986" s="108"/>
      <c r="CW986" s="108"/>
      <c r="CX986" s="108"/>
      <c r="CY986" s="108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  <c r="GO986" s="2"/>
      <c r="GP986" s="2"/>
      <c r="GQ986" s="2"/>
      <c r="GR986" s="2"/>
      <c r="GS986" s="2"/>
      <c r="GT986" s="2"/>
      <c r="GU986" s="2"/>
      <c r="GV986" s="2"/>
      <c r="GW986" s="2"/>
      <c r="GX986" s="2"/>
      <c r="GY986" s="2"/>
      <c r="GZ986" s="2"/>
      <c r="HA986" s="2"/>
      <c r="HB986" s="2"/>
      <c r="HC986" s="2"/>
      <c r="HD986" s="2"/>
      <c r="HE986" s="2"/>
      <c r="HF986" s="2"/>
      <c r="HG986" s="2"/>
      <c r="HH986" s="2"/>
      <c r="HI986" s="2"/>
      <c r="HJ986" s="2"/>
      <c r="HK986" s="2"/>
      <c r="HL986" s="2"/>
      <c r="HM986" s="2"/>
      <c r="HN986" s="2"/>
      <c r="HO986" s="2"/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  <c r="IK986" s="2"/>
      <c r="IL986" s="2"/>
      <c r="IM986" s="2"/>
      <c r="IN986" s="2"/>
      <c r="IO986" s="2"/>
      <c r="IP986" s="2"/>
      <c r="IQ986" s="2"/>
      <c r="IR986" s="2"/>
      <c r="IS986" s="2"/>
    </row>
    <row r="987" spans="1:253" s="36" customFormat="1" hidden="1" x14ac:dyDescent="0.25">
      <c r="A987" s="33"/>
      <c r="B987" s="168" t="s">
        <v>316</v>
      </c>
      <c r="C987" s="168"/>
      <c r="D987" s="168"/>
      <c r="E987" s="168"/>
      <c r="F987" s="168"/>
      <c r="G987" s="168"/>
      <c r="H987" s="168"/>
      <c r="I987" s="168"/>
      <c r="J987" s="168"/>
      <c r="K987" s="168"/>
      <c r="L987" s="168"/>
      <c r="M987" s="168"/>
      <c r="N987" s="168"/>
      <c r="O987" s="168"/>
      <c r="P987" s="168"/>
      <c r="Q987" s="168"/>
      <c r="R987" s="168"/>
      <c r="S987" s="168"/>
      <c r="T987" s="168"/>
      <c r="U987" s="168"/>
      <c r="V987" s="168"/>
      <c r="W987" s="168"/>
      <c r="X987" s="168"/>
      <c r="Y987" s="168"/>
      <c r="Z987" s="168"/>
      <c r="AA987" s="168"/>
      <c r="AB987" s="168"/>
      <c r="AC987" s="168"/>
      <c r="AD987" s="168"/>
      <c r="AE987" s="168"/>
      <c r="AF987" s="168"/>
      <c r="AG987" s="168"/>
      <c r="AH987" s="168"/>
      <c r="AI987" s="60"/>
      <c r="AJ987" s="144" t="str">
        <f t="shared" si="143"/>
        <v>Riadok bude skrytý.</v>
      </c>
      <c r="AK987" s="145" t="s">
        <v>207</v>
      </c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51">
        <f t="shared" si="154"/>
        <v>0</v>
      </c>
      <c r="BF987" s="51">
        <f>+IF(B987="",0,1)</f>
        <v>1</v>
      </c>
      <c r="BG987" s="51"/>
      <c r="BH987" s="51">
        <f t="shared" si="144"/>
        <v>1</v>
      </c>
      <c r="BI987" s="89">
        <f t="shared" si="147"/>
        <v>0</v>
      </c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108"/>
      <c r="BY987" s="108"/>
      <c r="BZ987" s="108"/>
      <c r="CA987" s="113">
        <f>SI!BY987</f>
        <v>159</v>
      </c>
      <c r="CB987" s="113"/>
      <c r="CC987" s="113"/>
      <c r="CD987" s="113"/>
      <c r="CE987" s="113"/>
      <c r="CF987" s="113"/>
      <c r="CG987" s="113"/>
      <c r="CH987" s="140">
        <f>SI!BZ987</f>
        <v>0</v>
      </c>
      <c r="CI987" s="108"/>
      <c r="CJ987" s="108"/>
      <c r="CK987" s="108"/>
      <c r="CL987" s="108"/>
      <c r="CM987" s="108"/>
      <c r="CN987" s="108"/>
      <c r="CO987" s="108"/>
      <c r="CP987" s="108"/>
      <c r="CQ987" s="108"/>
      <c r="CR987" s="108"/>
      <c r="CS987" s="108"/>
      <c r="CT987" s="108"/>
      <c r="CU987" s="108"/>
      <c r="CV987" s="108"/>
      <c r="CW987" s="108"/>
      <c r="CX987" s="108"/>
      <c r="CY987" s="108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  <c r="GB987" s="2"/>
      <c r="GC987" s="2"/>
      <c r="GD987" s="2"/>
      <c r="GE987" s="2"/>
      <c r="GF987" s="2"/>
      <c r="GG987" s="2"/>
      <c r="GH987" s="2"/>
      <c r="GI987" s="2"/>
      <c r="GJ987" s="2"/>
      <c r="GK987" s="2"/>
      <c r="GL987" s="2"/>
      <c r="GM987" s="2"/>
      <c r="GN987" s="2"/>
      <c r="GO987" s="2"/>
      <c r="GP987" s="2"/>
      <c r="GQ987" s="2"/>
      <c r="GR987" s="2"/>
      <c r="GS987" s="2"/>
      <c r="GT987" s="2"/>
      <c r="GU987" s="2"/>
      <c r="GV987" s="2"/>
      <c r="GW987" s="2"/>
      <c r="GX987" s="2"/>
      <c r="GY987" s="2"/>
      <c r="GZ987" s="2"/>
      <c r="HA987" s="2"/>
      <c r="HB987" s="2"/>
      <c r="HC987" s="2"/>
      <c r="HD987" s="2"/>
      <c r="HE987" s="2"/>
      <c r="HF987" s="2"/>
      <c r="HG987" s="2"/>
      <c r="HH987" s="2"/>
      <c r="HI987" s="2"/>
      <c r="HJ987" s="2"/>
      <c r="HK987" s="2"/>
      <c r="HL987" s="2"/>
      <c r="HM987" s="2"/>
      <c r="HN987" s="2"/>
      <c r="HO987" s="2"/>
      <c r="HP987" s="2"/>
      <c r="HQ987" s="2"/>
      <c r="HR987" s="2"/>
      <c r="HS987" s="2"/>
      <c r="HT987" s="2"/>
      <c r="HU987" s="2"/>
      <c r="HV987" s="2"/>
      <c r="HW987" s="2"/>
      <c r="HX987" s="2"/>
      <c r="HY987" s="2"/>
      <c r="HZ987" s="2"/>
      <c r="IA987" s="2"/>
      <c r="IB987" s="2"/>
      <c r="IC987" s="2"/>
      <c r="ID987" s="2"/>
      <c r="IE987" s="2"/>
      <c r="IF987" s="2"/>
      <c r="IG987" s="2"/>
      <c r="IH987" s="2"/>
      <c r="II987" s="2"/>
      <c r="IJ987" s="2"/>
      <c r="IK987" s="2"/>
      <c r="IL987" s="2"/>
      <c r="IM987" s="2"/>
      <c r="IN987" s="2"/>
      <c r="IO987" s="2"/>
      <c r="IP987" s="2"/>
      <c r="IQ987" s="2"/>
      <c r="IR987" s="2"/>
      <c r="IS987" s="2"/>
    </row>
    <row r="988" spans="1:253" s="36" customFormat="1" hidden="1" x14ac:dyDescent="0.25">
      <c r="A988" s="33"/>
      <c r="B988" s="168"/>
      <c r="C988" s="168"/>
      <c r="D988" s="168"/>
      <c r="E988" s="168"/>
      <c r="F988" s="168"/>
      <c r="G988" s="168"/>
      <c r="H988" s="168"/>
      <c r="I988" s="168"/>
      <c r="J988" s="168"/>
      <c r="K988" s="168"/>
      <c r="L988" s="168"/>
      <c r="M988" s="168"/>
      <c r="N988" s="168"/>
      <c r="O988" s="168"/>
      <c r="P988" s="168"/>
      <c r="Q988" s="168"/>
      <c r="R988" s="168"/>
      <c r="S988" s="168"/>
      <c r="T988" s="168"/>
      <c r="U988" s="168"/>
      <c r="V988" s="168"/>
      <c r="W988" s="168"/>
      <c r="X988" s="168"/>
      <c r="Y988" s="168"/>
      <c r="Z988" s="168"/>
      <c r="AA988" s="168"/>
      <c r="AB988" s="168"/>
      <c r="AC988" s="168"/>
      <c r="AD988" s="168"/>
      <c r="AE988" s="168"/>
      <c r="AF988" s="168"/>
      <c r="AG988" s="168"/>
      <c r="AH988" s="168"/>
      <c r="AI988" s="60"/>
      <c r="AJ988" s="144" t="str">
        <f t="shared" si="143"/>
        <v>Riadok bude skrytý.</v>
      </c>
      <c r="AK988" s="145" t="s">
        <v>207</v>
      </c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51">
        <f t="shared" si="154"/>
        <v>0</v>
      </c>
      <c r="BF988" s="51">
        <f t="shared" ref="BF988:BF1001" si="155">+IF(B988="",0,1)</f>
        <v>0</v>
      </c>
      <c r="BG988" s="51"/>
      <c r="BH988" s="51">
        <f t="shared" si="144"/>
        <v>1</v>
      </c>
      <c r="BI988" s="89">
        <f t="shared" si="147"/>
        <v>0</v>
      </c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108"/>
      <c r="BY988" s="108"/>
      <c r="BZ988" s="108"/>
      <c r="CA988" s="113">
        <f>SI!BY988</f>
        <v>0</v>
      </c>
      <c r="CB988" s="113"/>
      <c r="CC988" s="113"/>
      <c r="CD988" s="113"/>
      <c r="CE988" s="113"/>
      <c r="CF988" s="113"/>
      <c r="CG988" s="113"/>
      <c r="CH988" s="140">
        <f>SI!BZ988</f>
        <v>0</v>
      </c>
      <c r="CI988" s="108"/>
      <c r="CJ988" s="108"/>
      <c r="CK988" s="108"/>
      <c r="CL988" s="108"/>
      <c r="CM988" s="108"/>
      <c r="CN988" s="108"/>
      <c r="CO988" s="108"/>
      <c r="CP988" s="108"/>
      <c r="CQ988" s="108"/>
      <c r="CR988" s="108"/>
      <c r="CS988" s="108"/>
      <c r="CT988" s="108"/>
      <c r="CU988" s="108"/>
      <c r="CV988" s="108"/>
      <c r="CW988" s="108"/>
      <c r="CX988" s="108"/>
      <c r="CY988" s="108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  <c r="GB988" s="2"/>
      <c r="GC988" s="2"/>
      <c r="GD988" s="2"/>
      <c r="GE988" s="2"/>
      <c r="GF988" s="2"/>
      <c r="GG988" s="2"/>
      <c r="GH988" s="2"/>
      <c r="GI988" s="2"/>
      <c r="GJ988" s="2"/>
      <c r="GK988" s="2"/>
      <c r="GL988" s="2"/>
      <c r="GM988" s="2"/>
      <c r="GN988" s="2"/>
      <c r="GO988" s="2"/>
      <c r="GP988" s="2"/>
      <c r="GQ988" s="2"/>
      <c r="GR988" s="2"/>
      <c r="GS988" s="2"/>
      <c r="GT988" s="2"/>
      <c r="GU988" s="2"/>
      <c r="GV988" s="2"/>
      <c r="GW988" s="2"/>
      <c r="GX988" s="2"/>
      <c r="GY988" s="2"/>
      <c r="GZ988" s="2"/>
      <c r="HA988" s="2"/>
      <c r="HB988" s="2"/>
      <c r="HC988" s="2"/>
      <c r="HD988" s="2"/>
      <c r="HE988" s="2"/>
      <c r="HF988" s="2"/>
      <c r="HG988" s="2"/>
      <c r="HH988" s="2"/>
      <c r="HI988" s="2"/>
      <c r="HJ988" s="2"/>
      <c r="HK988" s="2"/>
      <c r="HL988" s="2"/>
      <c r="HM988" s="2"/>
      <c r="HN988" s="2"/>
      <c r="HO988" s="2"/>
      <c r="HP988" s="2"/>
      <c r="HQ988" s="2"/>
      <c r="HR988" s="2"/>
      <c r="HS988" s="2"/>
      <c r="HT988" s="2"/>
      <c r="HU988" s="2"/>
      <c r="HV988" s="2"/>
      <c r="HW988" s="2"/>
      <c r="HX988" s="2"/>
      <c r="HY988" s="2"/>
      <c r="HZ988" s="2"/>
      <c r="IA988" s="2"/>
      <c r="IB988" s="2"/>
      <c r="IC988" s="2"/>
      <c r="ID988" s="2"/>
      <c r="IE988" s="2"/>
      <c r="IF988" s="2"/>
      <c r="IG988" s="2"/>
      <c r="IH988" s="2"/>
      <c r="II988" s="2"/>
      <c r="IJ988" s="2"/>
      <c r="IK988" s="2"/>
      <c r="IL988" s="2"/>
      <c r="IM988" s="2"/>
      <c r="IN988" s="2"/>
      <c r="IO988" s="2"/>
      <c r="IP988" s="2"/>
      <c r="IQ988" s="2"/>
      <c r="IR988" s="2"/>
      <c r="IS988" s="2"/>
    </row>
    <row r="989" spans="1:253" s="36" customFormat="1" hidden="1" x14ac:dyDescent="0.25">
      <c r="A989" s="33"/>
      <c r="B989" s="168"/>
      <c r="C989" s="168"/>
      <c r="D989" s="168"/>
      <c r="E989" s="168"/>
      <c r="F989" s="168"/>
      <c r="G989" s="168"/>
      <c r="H989" s="168"/>
      <c r="I989" s="168"/>
      <c r="J989" s="168"/>
      <c r="K989" s="168"/>
      <c r="L989" s="168"/>
      <c r="M989" s="168"/>
      <c r="N989" s="168"/>
      <c r="O989" s="168"/>
      <c r="P989" s="168"/>
      <c r="Q989" s="168"/>
      <c r="R989" s="168"/>
      <c r="S989" s="168"/>
      <c r="T989" s="168"/>
      <c r="U989" s="168"/>
      <c r="V989" s="168"/>
      <c r="W989" s="168"/>
      <c r="X989" s="168"/>
      <c r="Y989" s="168"/>
      <c r="Z989" s="168"/>
      <c r="AA989" s="168"/>
      <c r="AB989" s="168"/>
      <c r="AC989" s="168"/>
      <c r="AD989" s="168"/>
      <c r="AE989" s="168"/>
      <c r="AF989" s="168"/>
      <c r="AG989" s="168"/>
      <c r="AH989" s="168"/>
      <c r="AI989" s="60"/>
      <c r="AJ989" s="144" t="str">
        <f t="shared" si="143"/>
        <v>Riadok bude skrytý.</v>
      </c>
      <c r="AK989" s="145" t="s">
        <v>207</v>
      </c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51">
        <f t="shared" si="154"/>
        <v>0</v>
      </c>
      <c r="BF989" s="51">
        <f t="shared" si="155"/>
        <v>0</v>
      </c>
      <c r="BG989" s="51"/>
      <c r="BH989" s="51">
        <f t="shared" si="144"/>
        <v>1</v>
      </c>
      <c r="BI989" s="89">
        <f t="shared" si="147"/>
        <v>0</v>
      </c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108"/>
      <c r="BY989" s="108"/>
      <c r="BZ989" s="108"/>
      <c r="CA989" s="113">
        <f>SI!BY989</f>
        <v>141</v>
      </c>
      <c r="CB989" s="113"/>
      <c r="CC989" s="113"/>
      <c r="CD989" s="113"/>
      <c r="CE989" s="113"/>
      <c r="CF989" s="113"/>
      <c r="CG989" s="113"/>
      <c r="CH989" s="140">
        <f>SI!BZ989</f>
        <v>0</v>
      </c>
      <c r="CI989" s="108"/>
      <c r="CJ989" s="108"/>
      <c r="CK989" s="108"/>
      <c r="CL989" s="108"/>
      <c r="CM989" s="108"/>
      <c r="CN989" s="108"/>
      <c r="CO989" s="108"/>
      <c r="CP989" s="108"/>
      <c r="CQ989" s="108"/>
      <c r="CR989" s="108"/>
      <c r="CS989" s="108"/>
      <c r="CT989" s="108"/>
      <c r="CU989" s="108"/>
      <c r="CV989" s="108"/>
      <c r="CW989" s="108"/>
      <c r="CX989" s="108"/>
      <c r="CY989" s="108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  <c r="GO989" s="2"/>
      <c r="GP989" s="2"/>
      <c r="GQ989" s="2"/>
      <c r="GR989" s="2"/>
      <c r="GS989" s="2"/>
      <c r="GT989" s="2"/>
      <c r="GU989" s="2"/>
      <c r="GV989" s="2"/>
      <c r="GW989" s="2"/>
      <c r="GX989" s="2"/>
      <c r="GY989" s="2"/>
      <c r="GZ989" s="2"/>
      <c r="HA989" s="2"/>
      <c r="HB989" s="2"/>
      <c r="HC989" s="2"/>
      <c r="HD989" s="2"/>
      <c r="HE989" s="2"/>
      <c r="HF989" s="2"/>
      <c r="HG989" s="2"/>
      <c r="HH989" s="2"/>
      <c r="HI989" s="2"/>
      <c r="HJ989" s="2"/>
      <c r="HK989" s="2"/>
      <c r="HL989" s="2"/>
      <c r="HM989" s="2"/>
      <c r="HN989" s="2"/>
      <c r="HO989" s="2"/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  <c r="IK989" s="2"/>
      <c r="IL989" s="2"/>
      <c r="IM989" s="2"/>
      <c r="IN989" s="2"/>
      <c r="IO989" s="2"/>
      <c r="IP989" s="2"/>
      <c r="IQ989" s="2"/>
      <c r="IR989" s="2"/>
      <c r="IS989" s="2"/>
    </row>
    <row r="990" spans="1:253" s="36" customFormat="1" hidden="1" x14ac:dyDescent="0.25">
      <c r="A990" s="33"/>
      <c r="B990" s="168"/>
      <c r="C990" s="168"/>
      <c r="D990" s="168"/>
      <c r="E990" s="168"/>
      <c r="F990" s="168"/>
      <c r="G990" s="168"/>
      <c r="H990" s="168"/>
      <c r="I990" s="168"/>
      <c r="J990" s="168"/>
      <c r="K990" s="168"/>
      <c r="L990" s="168"/>
      <c r="M990" s="168"/>
      <c r="N990" s="168"/>
      <c r="O990" s="168"/>
      <c r="P990" s="168"/>
      <c r="Q990" s="168"/>
      <c r="R990" s="168"/>
      <c r="S990" s="168"/>
      <c r="T990" s="168"/>
      <c r="U990" s="168"/>
      <c r="V990" s="168"/>
      <c r="W990" s="168"/>
      <c r="X990" s="168"/>
      <c r="Y990" s="168"/>
      <c r="Z990" s="168"/>
      <c r="AA990" s="168"/>
      <c r="AB990" s="168"/>
      <c r="AC990" s="168"/>
      <c r="AD990" s="168"/>
      <c r="AE990" s="168"/>
      <c r="AF990" s="168"/>
      <c r="AG990" s="168"/>
      <c r="AH990" s="168"/>
      <c r="AI990" s="60"/>
      <c r="AJ990" s="144" t="str">
        <f t="shared" si="143"/>
        <v>Riadok bude skrytý.</v>
      </c>
      <c r="AK990" s="145" t="s">
        <v>207</v>
      </c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51">
        <f t="shared" si="154"/>
        <v>0</v>
      </c>
      <c r="BF990" s="51">
        <f t="shared" si="155"/>
        <v>0</v>
      </c>
      <c r="BG990" s="51"/>
      <c r="BH990" s="51">
        <f t="shared" si="144"/>
        <v>1</v>
      </c>
      <c r="BI990" s="89">
        <f t="shared" si="147"/>
        <v>0</v>
      </c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108"/>
      <c r="BY990" s="108"/>
      <c r="BZ990" s="108"/>
      <c r="CA990" s="113">
        <f>SI!BY990</f>
        <v>354</v>
      </c>
      <c r="CB990" s="113"/>
      <c r="CC990" s="113"/>
      <c r="CD990" s="113"/>
      <c r="CE990" s="113"/>
      <c r="CF990" s="113"/>
      <c r="CG990" s="113"/>
      <c r="CH990" s="140">
        <f>SI!BZ990</f>
        <v>0</v>
      </c>
      <c r="CI990" s="108"/>
      <c r="CJ990" s="108"/>
      <c r="CK990" s="108"/>
      <c r="CL990" s="108"/>
      <c r="CM990" s="108"/>
      <c r="CN990" s="108"/>
      <c r="CO990" s="108"/>
      <c r="CP990" s="108"/>
      <c r="CQ990" s="108"/>
      <c r="CR990" s="108"/>
      <c r="CS990" s="108"/>
      <c r="CT990" s="108"/>
      <c r="CU990" s="108"/>
      <c r="CV990" s="108"/>
      <c r="CW990" s="108"/>
      <c r="CX990" s="108"/>
      <c r="CY990" s="108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  <c r="GB990" s="2"/>
      <c r="GC990" s="2"/>
      <c r="GD990" s="2"/>
      <c r="GE990" s="2"/>
      <c r="GF990" s="2"/>
      <c r="GG990" s="2"/>
      <c r="GH990" s="2"/>
      <c r="GI990" s="2"/>
      <c r="GJ990" s="2"/>
      <c r="GK990" s="2"/>
      <c r="GL990" s="2"/>
      <c r="GM990" s="2"/>
      <c r="GN990" s="2"/>
      <c r="GO990" s="2"/>
      <c r="GP990" s="2"/>
      <c r="GQ990" s="2"/>
      <c r="GR990" s="2"/>
      <c r="GS990" s="2"/>
      <c r="GT990" s="2"/>
      <c r="GU990" s="2"/>
      <c r="GV990" s="2"/>
      <c r="GW990" s="2"/>
      <c r="GX990" s="2"/>
      <c r="GY990" s="2"/>
      <c r="GZ990" s="2"/>
      <c r="HA990" s="2"/>
      <c r="HB990" s="2"/>
      <c r="HC990" s="2"/>
      <c r="HD990" s="2"/>
      <c r="HE990" s="2"/>
      <c r="HF990" s="2"/>
      <c r="HG990" s="2"/>
      <c r="HH990" s="2"/>
      <c r="HI990" s="2"/>
      <c r="HJ990" s="2"/>
      <c r="HK990" s="2"/>
      <c r="HL990" s="2"/>
      <c r="HM990" s="2"/>
      <c r="HN990" s="2"/>
      <c r="HO990" s="2"/>
      <c r="HP990" s="2"/>
      <c r="HQ990" s="2"/>
      <c r="HR990" s="2"/>
      <c r="HS990" s="2"/>
      <c r="HT990" s="2"/>
      <c r="HU990" s="2"/>
      <c r="HV990" s="2"/>
      <c r="HW990" s="2"/>
      <c r="HX990" s="2"/>
      <c r="HY990" s="2"/>
      <c r="HZ990" s="2"/>
      <c r="IA990" s="2"/>
      <c r="IB990" s="2"/>
      <c r="IC990" s="2"/>
      <c r="ID990" s="2"/>
      <c r="IE990" s="2"/>
      <c r="IF990" s="2"/>
      <c r="IG990" s="2"/>
      <c r="IH990" s="2"/>
      <c r="II990" s="2"/>
      <c r="IJ990" s="2"/>
      <c r="IK990" s="2"/>
      <c r="IL990" s="2"/>
      <c r="IM990" s="2"/>
      <c r="IN990" s="2"/>
      <c r="IO990" s="2"/>
      <c r="IP990" s="2"/>
      <c r="IQ990" s="2"/>
      <c r="IR990" s="2"/>
      <c r="IS990" s="2"/>
    </row>
    <row r="991" spans="1:253" s="36" customFormat="1" hidden="1" x14ac:dyDescent="0.25">
      <c r="A991" s="33"/>
      <c r="B991" s="168"/>
      <c r="C991" s="168"/>
      <c r="D991" s="168"/>
      <c r="E991" s="168"/>
      <c r="F991" s="168"/>
      <c r="G991" s="168"/>
      <c r="H991" s="168"/>
      <c r="I991" s="168"/>
      <c r="J991" s="168"/>
      <c r="K991" s="168"/>
      <c r="L991" s="168"/>
      <c r="M991" s="168"/>
      <c r="N991" s="168"/>
      <c r="O991" s="168"/>
      <c r="P991" s="168"/>
      <c r="Q991" s="168"/>
      <c r="R991" s="168"/>
      <c r="S991" s="168"/>
      <c r="T991" s="168"/>
      <c r="U991" s="168"/>
      <c r="V991" s="168"/>
      <c r="W991" s="168"/>
      <c r="X991" s="168"/>
      <c r="Y991" s="168"/>
      <c r="Z991" s="168"/>
      <c r="AA991" s="168"/>
      <c r="AB991" s="168"/>
      <c r="AC991" s="168"/>
      <c r="AD991" s="168"/>
      <c r="AE991" s="168"/>
      <c r="AF991" s="168"/>
      <c r="AG991" s="168"/>
      <c r="AH991" s="168"/>
      <c r="AI991" s="60"/>
      <c r="AJ991" s="144" t="str">
        <f t="shared" si="143"/>
        <v>Riadok bude skrytý.</v>
      </c>
      <c r="AK991" s="145" t="s">
        <v>207</v>
      </c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51">
        <f t="shared" si="154"/>
        <v>0</v>
      </c>
      <c r="BF991" s="51">
        <f t="shared" si="155"/>
        <v>0</v>
      </c>
      <c r="BG991" s="51"/>
      <c r="BH991" s="51">
        <f t="shared" si="144"/>
        <v>1</v>
      </c>
      <c r="BI991" s="89">
        <f t="shared" si="147"/>
        <v>0</v>
      </c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108"/>
      <c r="BY991" s="108"/>
      <c r="BZ991" s="108"/>
      <c r="CA991" s="113">
        <f>SI!BY991</f>
        <v>803</v>
      </c>
      <c r="CB991" s="113"/>
      <c r="CC991" s="113"/>
      <c r="CD991" s="113"/>
      <c r="CE991" s="113"/>
      <c r="CF991" s="113"/>
      <c r="CG991" s="113"/>
      <c r="CH991" s="140">
        <f>SI!BZ991</f>
        <v>0</v>
      </c>
      <c r="CI991" s="108"/>
      <c r="CJ991" s="108"/>
      <c r="CK991" s="108"/>
      <c r="CL991" s="108"/>
      <c r="CM991" s="108"/>
      <c r="CN991" s="108"/>
      <c r="CO991" s="108"/>
      <c r="CP991" s="108"/>
      <c r="CQ991" s="108"/>
      <c r="CR991" s="108"/>
      <c r="CS991" s="108"/>
      <c r="CT991" s="108"/>
      <c r="CU991" s="108"/>
      <c r="CV991" s="108"/>
      <c r="CW991" s="108"/>
      <c r="CX991" s="108"/>
      <c r="CY991" s="108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  <c r="GB991" s="2"/>
      <c r="GC991" s="2"/>
      <c r="GD991" s="2"/>
      <c r="GE991" s="2"/>
      <c r="GF991" s="2"/>
      <c r="GG991" s="2"/>
      <c r="GH991" s="2"/>
      <c r="GI991" s="2"/>
      <c r="GJ991" s="2"/>
      <c r="GK991" s="2"/>
      <c r="GL991" s="2"/>
      <c r="GM991" s="2"/>
      <c r="GN991" s="2"/>
      <c r="GO991" s="2"/>
      <c r="GP991" s="2"/>
      <c r="GQ991" s="2"/>
      <c r="GR991" s="2"/>
      <c r="GS991" s="2"/>
      <c r="GT991" s="2"/>
      <c r="GU991" s="2"/>
      <c r="GV991" s="2"/>
      <c r="GW991" s="2"/>
      <c r="GX991" s="2"/>
      <c r="GY991" s="2"/>
      <c r="GZ991" s="2"/>
      <c r="HA991" s="2"/>
      <c r="HB991" s="2"/>
      <c r="HC991" s="2"/>
      <c r="HD991" s="2"/>
      <c r="HE991" s="2"/>
      <c r="HF991" s="2"/>
      <c r="HG991" s="2"/>
      <c r="HH991" s="2"/>
      <c r="HI991" s="2"/>
      <c r="HJ991" s="2"/>
      <c r="HK991" s="2"/>
      <c r="HL991" s="2"/>
      <c r="HM991" s="2"/>
      <c r="HN991" s="2"/>
      <c r="HO991" s="2"/>
      <c r="HP991" s="2"/>
      <c r="HQ991" s="2"/>
      <c r="HR991" s="2"/>
      <c r="HS991" s="2"/>
      <c r="HT991" s="2"/>
      <c r="HU991" s="2"/>
      <c r="HV991" s="2"/>
      <c r="HW991" s="2"/>
      <c r="HX991" s="2"/>
      <c r="HY991" s="2"/>
      <c r="HZ991" s="2"/>
      <c r="IA991" s="2"/>
      <c r="IB991" s="2"/>
      <c r="IC991" s="2"/>
      <c r="ID991" s="2"/>
      <c r="IE991" s="2"/>
      <c r="IF991" s="2"/>
      <c r="IG991" s="2"/>
      <c r="IH991" s="2"/>
      <c r="II991" s="2"/>
      <c r="IJ991" s="2"/>
      <c r="IK991" s="2"/>
      <c r="IL991" s="2"/>
      <c r="IM991" s="2"/>
      <c r="IN991" s="2"/>
      <c r="IO991" s="2"/>
      <c r="IP991" s="2"/>
      <c r="IQ991" s="2"/>
      <c r="IR991" s="2"/>
      <c r="IS991" s="2"/>
    </row>
    <row r="992" spans="1:253" s="36" customFormat="1" hidden="1" x14ac:dyDescent="0.25">
      <c r="A992" s="33"/>
      <c r="B992" s="168"/>
      <c r="C992" s="168"/>
      <c r="D992" s="168"/>
      <c r="E992" s="168"/>
      <c r="F992" s="168"/>
      <c r="G992" s="168"/>
      <c r="H992" s="168"/>
      <c r="I992" s="168"/>
      <c r="J992" s="168"/>
      <c r="K992" s="168"/>
      <c r="L992" s="168"/>
      <c r="M992" s="168"/>
      <c r="N992" s="168"/>
      <c r="O992" s="168"/>
      <c r="P992" s="168"/>
      <c r="Q992" s="168"/>
      <c r="R992" s="168"/>
      <c r="S992" s="168"/>
      <c r="T992" s="168"/>
      <c r="U992" s="168"/>
      <c r="V992" s="168"/>
      <c r="W992" s="168"/>
      <c r="X992" s="168"/>
      <c r="Y992" s="168"/>
      <c r="Z992" s="168"/>
      <c r="AA992" s="168"/>
      <c r="AB992" s="168"/>
      <c r="AC992" s="168"/>
      <c r="AD992" s="168"/>
      <c r="AE992" s="168"/>
      <c r="AF992" s="168"/>
      <c r="AG992" s="168"/>
      <c r="AH992" s="168"/>
      <c r="AI992" s="60"/>
      <c r="AJ992" s="144" t="str">
        <f t="shared" si="143"/>
        <v>Riadok bude skrytý.</v>
      </c>
      <c r="AK992" s="145" t="s">
        <v>207</v>
      </c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51">
        <f t="shared" si="154"/>
        <v>0</v>
      </c>
      <c r="BF992" s="51">
        <f t="shared" si="155"/>
        <v>0</v>
      </c>
      <c r="BG992" s="51"/>
      <c r="BH992" s="51">
        <f t="shared" si="144"/>
        <v>1</v>
      </c>
      <c r="BI992" s="89">
        <f t="shared" si="147"/>
        <v>0</v>
      </c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108"/>
      <c r="BY992" s="108"/>
      <c r="BZ992" s="108"/>
      <c r="CA992" s="113">
        <f>SI!BY992</f>
        <v>158</v>
      </c>
      <c r="CB992" s="113"/>
      <c r="CC992" s="113"/>
      <c r="CD992" s="113"/>
      <c r="CE992" s="113"/>
      <c r="CF992" s="113"/>
      <c r="CG992" s="113"/>
      <c r="CH992" s="140">
        <f>SI!BZ992</f>
        <v>0</v>
      </c>
      <c r="CI992" s="108"/>
      <c r="CJ992" s="108"/>
      <c r="CK992" s="108"/>
      <c r="CL992" s="108"/>
      <c r="CM992" s="108"/>
      <c r="CN992" s="108"/>
      <c r="CO992" s="108"/>
      <c r="CP992" s="108"/>
      <c r="CQ992" s="108"/>
      <c r="CR992" s="108"/>
      <c r="CS992" s="108"/>
      <c r="CT992" s="108"/>
      <c r="CU992" s="108"/>
      <c r="CV992" s="108"/>
      <c r="CW992" s="108"/>
      <c r="CX992" s="108"/>
      <c r="CY992" s="108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  <c r="GB992" s="2"/>
      <c r="GC992" s="2"/>
      <c r="GD992" s="2"/>
      <c r="GE992" s="2"/>
      <c r="GF992" s="2"/>
      <c r="GG992" s="2"/>
      <c r="GH992" s="2"/>
      <c r="GI992" s="2"/>
      <c r="GJ992" s="2"/>
      <c r="GK992" s="2"/>
      <c r="GL992" s="2"/>
      <c r="GM992" s="2"/>
      <c r="GN992" s="2"/>
      <c r="GO992" s="2"/>
      <c r="GP992" s="2"/>
      <c r="GQ992" s="2"/>
      <c r="GR992" s="2"/>
      <c r="GS992" s="2"/>
      <c r="GT992" s="2"/>
      <c r="GU992" s="2"/>
      <c r="GV992" s="2"/>
      <c r="GW992" s="2"/>
      <c r="GX992" s="2"/>
      <c r="GY992" s="2"/>
      <c r="GZ992" s="2"/>
      <c r="HA992" s="2"/>
      <c r="HB992" s="2"/>
      <c r="HC992" s="2"/>
      <c r="HD992" s="2"/>
      <c r="HE992" s="2"/>
      <c r="HF992" s="2"/>
      <c r="HG992" s="2"/>
      <c r="HH992" s="2"/>
      <c r="HI992" s="2"/>
      <c r="HJ992" s="2"/>
      <c r="HK992" s="2"/>
      <c r="HL992" s="2"/>
      <c r="HM992" s="2"/>
      <c r="HN992" s="2"/>
      <c r="HO992" s="2"/>
      <c r="HP992" s="2"/>
      <c r="HQ992" s="2"/>
      <c r="HR992" s="2"/>
      <c r="HS992" s="2"/>
      <c r="HT992" s="2"/>
      <c r="HU992" s="2"/>
      <c r="HV992" s="2"/>
      <c r="HW992" s="2"/>
      <c r="HX992" s="2"/>
      <c r="HY992" s="2"/>
      <c r="HZ992" s="2"/>
      <c r="IA992" s="2"/>
      <c r="IB992" s="2"/>
      <c r="IC992" s="2"/>
      <c r="ID992" s="2"/>
      <c r="IE992" s="2"/>
      <c r="IF992" s="2"/>
      <c r="IG992" s="2"/>
      <c r="IH992" s="2"/>
      <c r="II992" s="2"/>
      <c r="IJ992" s="2"/>
      <c r="IK992" s="2"/>
      <c r="IL992" s="2"/>
      <c r="IM992" s="2"/>
      <c r="IN992" s="2"/>
      <c r="IO992" s="2"/>
      <c r="IP992" s="2"/>
      <c r="IQ992" s="2"/>
      <c r="IR992" s="2"/>
      <c r="IS992" s="2"/>
    </row>
    <row r="993" spans="1:253" s="36" customFormat="1" hidden="1" x14ac:dyDescent="0.25">
      <c r="A993" s="33"/>
      <c r="B993" s="168"/>
      <c r="C993" s="168"/>
      <c r="D993" s="168"/>
      <c r="E993" s="168"/>
      <c r="F993" s="168"/>
      <c r="G993" s="168"/>
      <c r="H993" s="168"/>
      <c r="I993" s="168"/>
      <c r="J993" s="168"/>
      <c r="K993" s="168"/>
      <c r="L993" s="168"/>
      <c r="M993" s="168"/>
      <c r="N993" s="168"/>
      <c r="O993" s="168"/>
      <c r="P993" s="168"/>
      <c r="Q993" s="168"/>
      <c r="R993" s="168"/>
      <c r="S993" s="168"/>
      <c r="T993" s="168"/>
      <c r="U993" s="168"/>
      <c r="V993" s="168"/>
      <c r="W993" s="168"/>
      <c r="X993" s="168"/>
      <c r="Y993" s="168"/>
      <c r="Z993" s="168"/>
      <c r="AA993" s="168"/>
      <c r="AB993" s="168"/>
      <c r="AC993" s="168"/>
      <c r="AD993" s="168"/>
      <c r="AE993" s="168"/>
      <c r="AF993" s="168"/>
      <c r="AG993" s="168"/>
      <c r="AH993" s="168"/>
      <c r="AI993" s="60"/>
      <c r="AJ993" s="144" t="str">
        <f t="shared" si="143"/>
        <v>Riadok bude skrytý.</v>
      </c>
      <c r="AK993" s="145" t="s">
        <v>207</v>
      </c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51">
        <f t="shared" si="154"/>
        <v>0</v>
      </c>
      <c r="BF993" s="51">
        <f t="shared" si="155"/>
        <v>0</v>
      </c>
      <c r="BG993" s="51"/>
      <c r="BH993" s="51">
        <f t="shared" si="144"/>
        <v>1</v>
      </c>
      <c r="BI993" s="89">
        <f t="shared" si="147"/>
        <v>0</v>
      </c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108"/>
      <c r="BY993" s="108"/>
      <c r="BZ993" s="108"/>
      <c r="CA993" s="113">
        <f>SI!BY993</f>
        <v>1075</v>
      </c>
      <c r="CB993" s="113"/>
      <c r="CC993" s="113"/>
      <c r="CD993" s="113"/>
      <c r="CE993" s="113"/>
      <c r="CF993" s="113"/>
      <c r="CG993" s="113"/>
      <c r="CH993" s="140">
        <f>SI!BZ993</f>
        <v>0</v>
      </c>
      <c r="CI993" s="108"/>
      <c r="CJ993" s="108"/>
      <c r="CK993" s="108"/>
      <c r="CL993" s="108"/>
      <c r="CM993" s="108"/>
      <c r="CN993" s="108"/>
      <c r="CO993" s="108"/>
      <c r="CP993" s="108"/>
      <c r="CQ993" s="108"/>
      <c r="CR993" s="108"/>
      <c r="CS993" s="108"/>
      <c r="CT993" s="108"/>
      <c r="CU993" s="108"/>
      <c r="CV993" s="108"/>
      <c r="CW993" s="108"/>
      <c r="CX993" s="108"/>
      <c r="CY993" s="108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  <c r="GB993" s="2"/>
      <c r="GC993" s="2"/>
      <c r="GD993" s="2"/>
      <c r="GE993" s="2"/>
      <c r="GF993" s="2"/>
      <c r="GG993" s="2"/>
      <c r="GH993" s="2"/>
      <c r="GI993" s="2"/>
      <c r="GJ993" s="2"/>
      <c r="GK993" s="2"/>
      <c r="GL993" s="2"/>
      <c r="GM993" s="2"/>
      <c r="GN993" s="2"/>
      <c r="GO993" s="2"/>
      <c r="GP993" s="2"/>
      <c r="GQ993" s="2"/>
      <c r="GR993" s="2"/>
      <c r="GS993" s="2"/>
      <c r="GT993" s="2"/>
      <c r="GU993" s="2"/>
      <c r="GV993" s="2"/>
      <c r="GW993" s="2"/>
      <c r="GX993" s="2"/>
      <c r="GY993" s="2"/>
      <c r="GZ993" s="2"/>
      <c r="HA993" s="2"/>
      <c r="HB993" s="2"/>
      <c r="HC993" s="2"/>
      <c r="HD993" s="2"/>
      <c r="HE993" s="2"/>
      <c r="HF993" s="2"/>
      <c r="HG993" s="2"/>
      <c r="HH993" s="2"/>
      <c r="HI993" s="2"/>
      <c r="HJ993" s="2"/>
      <c r="HK993" s="2"/>
      <c r="HL993" s="2"/>
      <c r="HM993" s="2"/>
      <c r="HN993" s="2"/>
      <c r="HO993" s="2"/>
      <c r="HP993" s="2"/>
      <c r="HQ993" s="2"/>
      <c r="HR993" s="2"/>
      <c r="HS993" s="2"/>
      <c r="HT993" s="2"/>
      <c r="HU993" s="2"/>
      <c r="HV993" s="2"/>
      <c r="HW993" s="2"/>
      <c r="HX993" s="2"/>
      <c r="HY993" s="2"/>
      <c r="HZ993" s="2"/>
      <c r="IA993" s="2"/>
      <c r="IB993" s="2"/>
      <c r="IC993" s="2"/>
      <c r="ID993" s="2"/>
      <c r="IE993" s="2"/>
      <c r="IF993" s="2"/>
      <c r="IG993" s="2"/>
      <c r="IH993" s="2"/>
      <c r="II993" s="2"/>
      <c r="IJ993" s="2"/>
      <c r="IK993" s="2"/>
      <c r="IL993" s="2"/>
      <c r="IM993" s="2"/>
      <c r="IN993" s="2"/>
      <c r="IO993" s="2"/>
      <c r="IP993" s="2"/>
      <c r="IQ993" s="2"/>
      <c r="IR993" s="2"/>
      <c r="IS993" s="2"/>
    </row>
    <row r="994" spans="1:253" s="36" customFormat="1" hidden="1" x14ac:dyDescent="0.25">
      <c r="A994" s="33"/>
      <c r="B994" s="168"/>
      <c r="C994" s="168"/>
      <c r="D994" s="168"/>
      <c r="E994" s="168"/>
      <c r="F994" s="168"/>
      <c r="G994" s="168"/>
      <c r="H994" s="168"/>
      <c r="I994" s="168"/>
      <c r="J994" s="168"/>
      <c r="K994" s="168"/>
      <c r="L994" s="168"/>
      <c r="M994" s="168"/>
      <c r="N994" s="168"/>
      <c r="O994" s="168"/>
      <c r="P994" s="168"/>
      <c r="Q994" s="168"/>
      <c r="R994" s="168"/>
      <c r="S994" s="168"/>
      <c r="T994" s="168"/>
      <c r="U994" s="168"/>
      <c r="V994" s="168"/>
      <c r="W994" s="168"/>
      <c r="X994" s="168"/>
      <c r="Y994" s="168"/>
      <c r="Z994" s="168"/>
      <c r="AA994" s="168"/>
      <c r="AB994" s="168"/>
      <c r="AC994" s="168"/>
      <c r="AD994" s="168"/>
      <c r="AE994" s="168"/>
      <c r="AF994" s="168"/>
      <c r="AG994" s="168"/>
      <c r="AH994" s="168"/>
      <c r="AI994" s="60"/>
      <c r="AJ994" s="144" t="str">
        <f t="shared" si="143"/>
        <v>Riadok bude skrytý.</v>
      </c>
      <c r="AK994" s="145" t="s">
        <v>207</v>
      </c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51">
        <f t="shared" si="154"/>
        <v>0</v>
      </c>
      <c r="BF994" s="51">
        <f t="shared" si="155"/>
        <v>0</v>
      </c>
      <c r="BG994" s="51"/>
      <c r="BH994" s="51">
        <f t="shared" si="144"/>
        <v>1</v>
      </c>
      <c r="BI994" s="89">
        <f t="shared" si="147"/>
        <v>0</v>
      </c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108"/>
      <c r="BY994" s="108"/>
      <c r="BZ994" s="108"/>
      <c r="CA994" s="113">
        <f>SI!BY994</f>
        <v>192</v>
      </c>
      <c r="CB994" s="113"/>
      <c r="CC994" s="113"/>
      <c r="CD994" s="113"/>
      <c r="CE994" s="113"/>
      <c r="CF994" s="113"/>
      <c r="CG994" s="113"/>
      <c r="CH994" s="140">
        <f>SI!BZ994</f>
        <v>0</v>
      </c>
      <c r="CI994" s="108"/>
      <c r="CJ994" s="108"/>
      <c r="CK994" s="108"/>
      <c r="CL994" s="108"/>
      <c r="CM994" s="108"/>
      <c r="CN994" s="108"/>
      <c r="CO994" s="108"/>
      <c r="CP994" s="108"/>
      <c r="CQ994" s="108"/>
      <c r="CR994" s="108"/>
      <c r="CS994" s="108"/>
      <c r="CT994" s="108"/>
      <c r="CU994" s="108"/>
      <c r="CV994" s="108"/>
      <c r="CW994" s="108"/>
      <c r="CX994" s="108"/>
      <c r="CY994" s="108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/>
      <c r="FW994" s="2"/>
      <c r="FX994" s="2"/>
      <c r="FY994" s="2"/>
      <c r="FZ994" s="2"/>
      <c r="GA994" s="2"/>
      <c r="GB994" s="2"/>
      <c r="GC994" s="2"/>
      <c r="GD994" s="2"/>
      <c r="GE994" s="2"/>
      <c r="GF994" s="2"/>
      <c r="GG994" s="2"/>
      <c r="GH994" s="2"/>
      <c r="GI994" s="2"/>
      <c r="GJ994" s="2"/>
      <c r="GK994" s="2"/>
      <c r="GL994" s="2"/>
      <c r="GM994" s="2"/>
      <c r="GN994" s="2"/>
      <c r="GO994" s="2"/>
      <c r="GP994" s="2"/>
      <c r="GQ994" s="2"/>
      <c r="GR994" s="2"/>
      <c r="GS994" s="2"/>
      <c r="GT994" s="2"/>
      <c r="GU994" s="2"/>
      <c r="GV994" s="2"/>
      <c r="GW994" s="2"/>
      <c r="GX994" s="2"/>
      <c r="GY994" s="2"/>
      <c r="GZ994" s="2"/>
      <c r="HA994" s="2"/>
      <c r="HB994" s="2"/>
      <c r="HC994" s="2"/>
      <c r="HD994" s="2"/>
      <c r="HE994" s="2"/>
      <c r="HF994" s="2"/>
      <c r="HG994" s="2"/>
      <c r="HH994" s="2"/>
      <c r="HI994" s="2"/>
      <c r="HJ994" s="2"/>
      <c r="HK994" s="2"/>
      <c r="HL994" s="2"/>
      <c r="HM994" s="2"/>
      <c r="HN994" s="2"/>
      <c r="HO994" s="2"/>
      <c r="HP994" s="2"/>
      <c r="HQ994" s="2"/>
      <c r="HR994" s="2"/>
      <c r="HS994" s="2"/>
      <c r="HT994" s="2"/>
      <c r="HU994" s="2"/>
      <c r="HV994" s="2"/>
      <c r="HW994" s="2"/>
      <c r="HX994" s="2"/>
      <c r="HY994" s="2"/>
      <c r="HZ994" s="2"/>
      <c r="IA994" s="2"/>
      <c r="IB994" s="2"/>
      <c r="IC994" s="2"/>
      <c r="ID994" s="2"/>
      <c r="IE994" s="2"/>
      <c r="IF994" s="2"/>
      <c r="IG994" s="2"/>
      <c r="IH994" s="2"/>
      <c r="II994" s="2"/>
      <c r="IJ994" s="2"/>
      <c r="IK994" s="2"/>
      <c r="IL994" s="2"/>
      <c r="IM994" s="2"/>
      <c r="IN994" s="2"/>
      <c r="IO994" s="2"/>
      <c r="IP994" s="2"/>
      <c r="IQ994" s="2"/>
      <c r="IR994" s="2"/>
      <c r="IS994" s="2"/>
    </row>
    <row r="995" spans="1:253" s="36" customFormat="1" hidden="1" x14ac:dyDescent="0.25">
      <c r="A995" s="33"/>
      <c r="B995" s="168"/>
      <c r="C995" s="168"/>
      <c r="D995" s="168"/>
      <c r="E995" s="168"/>
      <c r="F995" s="168"/>
      <c r="G995" s="168"/>
      <c r="H995" s="168"/>
      <c r="I995" s="168"/>
      <c r="J995" s="168"/>
      <c r="K995" s="168"/>
      <c r="L995" s="168"/>
      <c r="M995" s="168"/>
      <c r="N995" s="168"/>
      <c r="O995" s="168"/>
      <c r="P995" s="168"/>
      <c r="Q995" s="168"/>
      <c r="R995" s="168"/>
      <c r="S995" s="168"/>
      <c r="T995" s="168"/>
      <c r="U995" s="168"/>
      <c r="V995" s="168"/>
      <c r="W995" s="168"/>
      <c r="X995" s="168"/>
      <c r="Y995" s="168"/>
      <c r="Z995" s="168"/>
      <c r="AA995" s="168"/>
      <c r="AB995" s="168"/>
      <c r="AC995" s="168"/>
      <c r="AD995" s="168"/>
      <c r="AE995" s="168"/>
      <c r="AF995" s="168"/>
      <c r="AG995" s="168"/>
      <c r="AH995" s="168"/>
      <c r="AI995" s="60"/>
      <c r="AJ995" s="144" t="str">
        <f t="shared" si="143"/>
        <v>Riadok bude skrytý.</v>
      </c>
      <c r="AK995" s="145" t="s">
        <v>207</v>
      </c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51">
        <f t="shared" si="154"/>
        <v>0</v>
      </c>
      <c r="BF995" s="51">
        <f t="shared" si="155"/>
        <v>0</v>
      </c>
      <c r="BG995" s="51"/>
      <c r="BH995" s="51">
        <f t="shared" si="144"/>
        <v>1</v>
      </c>
      <c r="BI995" s="89">
        <f t="shared" si="147"/>
        <v>0</v>
      </c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108"/>
      <c r="BY995" s="108"/>
      <c r="BZ995" s="108"/>
      <c r="CA995" s="113">
        <f>SI!BY995</f>
        <v>586</v>
      </c>
      <c r="CB995" s="113"/>
      <c r="CC995" s="113"/>
      <c r="CD995" s="113"/>
      <c r="CE995" s="113"/>
      <c r="CF995" s="113"/>
      <c r="CG995" s="113"/>
      <c r="CH995" s="140">
        <f>SI!BZ995</f>
        <v>0</v>
      </c>
      <c r="CI995" s="108"/>
      <c r="CJ995" s="108"/>
      <c r="CK995" s="108"/>
      <c r="CL995" s="108"/>
      <c r="CM995" s="108"/>
      <c r="CN995" s="108"/>
      <c r="CO995" s="108"/>
      <c r="CP995" s="108"/>
      <c r="CQ995" s="108"/>
      <c r="CR995" s="108"/>
      <c r="CS995" s="108"/>
      <c r="CT995" s="108"/>
      <c r="CU995" s="108"/>
      <c r="CV995" s="108"/>
      <c r="CW995" s="108"/>
      <c r="CX995" s="108"/>
      <c r="CY995" s="108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  <c r="FW995" s="2"/>
      <c r="FX995" s="2"/>
      <c r="FY995" s="2"/>
      <c r="FZ995" s="2"/>
      <c r="GA995" s="2"/>
      <c r="GB995" s="2"/>
      <c r="GC995" s="2"/>
      <c r="GD995" s="2"/>
      <c r="GE995" s="2"/>
      <c r="GF995" s="2"/>
      <c r="GG995" s="2"/>
      <c r="GH995" s="2"/>
      <c r="GI995" s="2"/>
      <c r="GJ995" s="2"/>
      <c r="GK995" s="2"/>
      <c r="GL995" s="2"/>
      <c r="GM995" s="2"/>
      <c r="GN995" s="2"/>
      <c r="GO995" s="2"/>
      <c r="GP995" s="2"/>
      <c r="GQ995" s="2"/>
      <c r="GR995" s="2"/>
      <c r="GS995" s="2"/>
      <c r="GT995" s="2"/>
      <c r="GU995" s="2"/>
      <c r="GV995" s="2"/>
      <c r="GW995" s="2"/>
      <c r="GX995" s="2"/>
      <c r="GY995" s="2"/>
      <c r="GZ995" s="2"/>
      <c r="HA995" s="2"/>
      <c r="HB995" s="2"/>
      <c r="HC995" s="2"/>
      <c r="HD995" s="2"/>
      <c r="HE995" s="2"/>
      <c r="HF995" s="2"/>
      <c r="HG995" s="2"/>
      <c r="HH995" s="2"/>
      <c r="HI995" s="2"/>
      <c r="HJ995" s="2"/>
      <c r="HK995" s="2"/>
      <c r="HL995" s="2"/>
      <c r="HM995" s="2"/>
      <c r="HN995" s="2"/>
      <c r="HO995" s="2"/>
      <c r="HP995" s="2"/>
      <c r="HQ995" s="2"/>
      <c r="HR995" s="2"/>
      <c r="HS995" s="2"/>
      <c r="HT995" s="2"/>
      <c r="HU995" s="2"/>
      <c r="HV995" s="2"/>
      <c r="HW995" s="2"/>
      <c r="HX995" s="2"/>
      <c r="HY995" s="2"/>
      <c r="HZ995" s="2"/>
      <c r="IA995" s="2"/>
      <c r="IB995" s="2"/>
      <c r="IC995" s="2"/>
      <c r="ID995" s="2"/>
      <c r="IE995" s="2"/>
      <c r="IF995" s="2"/>
      <c r="IG995" s="2"/>
      <c r="IH995" s="2"/>
      <c r="II995" s="2"/>
      <c r="IJ995" s="2"/>
      <c r="IK995" s="2"/>
      <c r="IL995" s="2"/>
      <c r="IM995" s="2"/>
      <c r="IN995" s="2"/>
      <c r="IO995" s="2"/>
      <c r="IP995" s="2"/>
      <c r="IQ995" s="2"/>
      <c r="IR995" s="2"/>
      <c r="IS995" s="2"/>
    </row>
    <row r="996" spans="1:253" s="36" customFormat="1" hidden="1" x14ac:dyDescent="0.25">
      <c r="A996" s="33"/>
      <c r="B996" s="168"/>
      <c r="C996" s="168"/>
      <c r="D996" s="168"/>
      <c r="E996" s="168"/>
      <c r="F996" s="168"/>
      <c r="G996" s="168"/>
      <c r="H996" s="168"/>
      <c r="I996" s="168"/>
      <c r="J996" s="168"/>
      <c r="K996" s="168"/>
      <c r="L996" s="168"/>
      <c r="M996" s="168"/>
      <c r="N996" s="168"/>
      <c r="O996" s="168"/>
      <c r="P996" s="168"/>
      <c r="Q996" s="168"/>
      <c r="R996" s="168"/>
      <c r="S996" s="168"/>
      <c r="T996" s="168"/>
      <c r="U996" s="168"/>
      <c r="V996" s="168"/>
      <c r="W996" s="168"/>
      <c r="X996" s="168"/>
      <c r="Y996" s="168"/>
      <c r="Z996" s="168"/>
      <c r="AA996" s="168"/>
      <c r="AB996" s="168"/>
      <c r="AC996" s="168"/>
      <c r="AD996" s="168"/>
      <c r="AE996" s="168"/>
      <c r="AF996" s="168"/>
      <c r="AG996" s="168"/>
      <c r="AH996" s="168"/>
      <c r="AI996" s="60"/>
      <c r="AJ996" s="144" t="str">
        <f t="shared" si="143"/>
        <v>Riadok bude skrytý.</v>
      </c>
      <c r="AK996" s="145" t="s">
        <v>207</v>
      </c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51">
        <f t="shared" si="154"/>
        <v>0</v>
      </c>
      <c r="BF996" s="51">
        <f t="shared" si="155"/>
        <v>0</v>
      </c>
      <c r="BG996" s="51"/>
      <c r="BH996" s="51">
        <f t="shared" si="144"/>
        <v>1</v>
      </c>
      <c r="BI996" s="89">
        <f t="shared" si="147"/>
        <v>0</v>
      </c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108"/>
      <c r="BY996" s="108"/>
      <c r="BZ996" s="108"/>
      <c r="CA996" s="113">
        <f>SI!BY996</f>
        <v>136</v>
      </c>
      <c r="CB996" s="113"/>
      <c r="CC996" s="113"/>
      <c r="CD996" s="113"/>
      <c r="CE996" s="113"/>
      <c r="CF996" s="113"/>
      <c r="CG996" s="113"/>
      <c r="CH996" s="140">
        <f>SI!BZ996</f>
        <v>0</v>
      </c>
      <c r="CI996" s="108"/>
      <c r="CJ996" s="108"/>
      <c r="CK996" s="108"/>
      <c r="CL996" s="108"/>
      <c r="CM996" s="108"/>
      <c r="CN996" s="108"/>
      <c r="CO996" s="108"/>
      <c r="CP996" s="108"/>
      <c r="CQ996" s="108"/>
      <c r="CR996" s="108"/>
      <c r="CS996" s="108"/>
      <c r="CT996" s="108"/>
      <c r="CU996" s="108"/>
      <c r="CV996" s="108"/>
      <c r="CW996" s="108"/>
      <c r="CX996" s="108"/>
      <c r="CY996" s="108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/>
      <c r="FW996" s="2"/>
      <c r="FX996" s="2"/>
      <c r="FY996" s="2"/>
      <c r="FZ996" s="2"/>
      <c r="GA996" s="2"/>
      <c r="GB996" s="2"/>
      <c r="GC996" s="2"/>
      <c r="GD996" s="2"/>
      <c r="GE996" s="2"/>
      <c r="GF996" s="2"/>
      <c r="GG996" s="2"/>
      <c r="GH996" s="2"/>
      <c r="GI996" s="2"/>
      <c r="GJ996" s="2"/>
      <c r="GK996" s="2"/>
      <c r="GL996" s="2"/>
      <c r="GM996" s="2"/>
      <c r="GN996" s="2"/>
      <c r="GO996" s="2"/>
      <c r="GP996" s="2"/>
      <c r="GQ996" s="2"/>
      <c r="GR996" s="2"/>
      <c r="GS996" s="2"/>
      <c r="GT996" s="2"/>
      <c r="GU996" s="2"/>
      <c r="GV996" s="2"/>
      <c r="GW996" s="2"/>
      <c r="GX996" s="2"/>
      <c r="GY996" s="2"/>
      <c r="GZ996" s="2"/>
      <c r="HA996" s="2"/>
      <c r="HB996" s="2"/>
      <c r="HC996" s="2"/>
      <c r="HD996" s="2"/>
      <c r="HE996" s="2"/>
      <c r="HF996" s="2"/>
      <c r="HG996" s="2"/>
      <c r="HH996" s="2"/>
      <c r="HI996" s="2"/>
      <c r="HJ996" s="2"/>
      <c r="HK996" s="2"/>
      <c r="HL996" s="2"/>
      <c r="HM996" s="2"/>
      <c r="HN996" s="2"/>
      <c r="HO996" s="2"/>
      <c r="HP996" s="2"/>
      <c r="HQ996" s="2"/>
      <c r="HR996" s="2"/>
      <c r="HS996" s="2"/>
      <c r="HT996" s="2"/>
      <c r="HU996" s="2"/>
      <c r="HV996" s="2"/>
      <c r="HW996" s="2"/>
      <c r="HX996" s="2"/>
      <c r="HY996" s="2"/>
      <c r="HZ996" s="2"/>
      <c r="IA996" s="2"/>
      <c r="IB996" s="2"/>
      <c r="IC996" s="2"/>
      <c r="ID996" s="2"/>
      <c r="IE996" s="2"/>
      <c r="IF996" s="2"/>
      <c r="IG996" s="2"/>
      <c r="IH996" s="2"/>
      <c r="II996" s="2"/>
      <c r="IJ996" s="2"/>
      <c r="IK996" s="2"/>
      <c r="IL996" s="2"/>
      <c r="IM996" s="2"/>
      <c r="IN996" s="2"/>
      <c r="IO996" s="2"/>
      <c r="IP996" s="2"/>
      <c r="IQ996" s="2"/>
      <c r="IR996" s="2"/>
      <c r="IS996" s="2"/>
    </row>
    <row r="997" spans="1:253" s="36" customFormat="1" hidden="1" x14ac:dyDescent="0.25">
      <c r="A997" s="33"/>
      <c r="B997" s="168"/>
      <c r="C997" s="168"/>
      <c r="D997" s="168"/>
      <c r="E997" s="168"/>
      <c r="F997" s="168"/>
      <c r="G997" s="168"/>
      <c r="H997" s="168"/>
      <c r="I997" s="168"/>
      <c r="J997" s="168"/>
      <c r="K997" s="168"/>
      <c r="L997" s="168"/>
      <c r="M997" s="168"/>
      <c r="N997" s="168"/>
      <c r="O997" s="168"/>
      <c r="P997" s="168"/>
      <c r="Q997" s="168"/>
      <c r="R997" s="168"/>
      <c r="S997" s="168"/>
      <c r="T997" s="168"/>
      <c r="U997" s="168"/>
      <c r="V997" s="168"/>
      <c r="W997" s="168"/>
      <c r="X997" s="168"/>
      <c r="Y997" s="168"/>
      <c r="Z997" s="168"/>
      <c r="AA997" s="168"/>
      <c r="AB997" s="168"/>
      <c r="AC997" s="168"/>
      <c r="AD997" s="168"/>
      <c r="AE997" s="168"/>
      <c r="AF997" s="168"/>
      <c r="AG997" s="168"/>
      <c r="AH997" s="168"/>
      <c r="AI997" s="60"/>
      <c r="AJ997" s="144" t="str">
        <f t="shared" si="143"/>
        <v>Riadok bude skrytý.</v>
      </c>
      <c r="AK997" s="145" t="s">
        <v>207</v>
      </c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51">
        <f t="shared" si="154"/>
        <v>0</v>
      </c>
      <c r="BF997" s="51">
        <f t="shared" si="155"/>
        <v>0</v>
      </c>
      <c r="BG997" s="51"/>
      <c r="BH997" s="51">
        <f t="shared" si="144"/>
        <v>1</v>
      </c>
      <c r="BI997" s="89">
        <f t="shared" si="147"/>
        <v>0</v>
      </c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108"/>
      <c r="BY997" s="108"/>
      <c r="BZ997" s="108"/>
      <c r="CA997" s="113">
        <f>SI!BY997</f>
        <v>784</v>
      </c>
      <c r="CB997" s="113"/>
      <c r="CC997" s="113"/>
      <c r="CD997" s="113"/>
      <c r="CE997" s="113"/>
      <c r="CF997" s="113"/>
      <c r="CG997" s="113"/>
      <c r="CH997" s="140">
        <f>SI!BZ997</f>
        <v>0</v>
      </c>
      <c r="CI997" s="108"/>
      <c r="CJ997" s="108"/>
      <c r="CK997" s="108"/>
      <c r="CL997" s="108"/>
      <c r="CM997" s="108"/>
      <c r="CN997" s="108"/>
      <c r="CO997" s="108"/>
      <c r="CP997" s="108"/>
      <c r="CQ997" s="108"/>
      <c r="CR997" s="108"/>
      <c r="CS997" s="108"/>
      <c r="CT997" s="108"/>
      <c r="CU997" s="108"/>
      <c r="CV997" s="108"/>
      <c r="CW997" s="108"/>
      <c r="CX997" s="108"/>
      <c r="CY997" s="108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  <c r="GB997" s="2"/>
      <c r="GC997" s="2"/>
      <c r="GD997" s="2"/>
      <c r="GE997" s="2"/>
      <c r="GF997" s="2"/>
      <c r="GG997" s="2"/>
      <c r="GH997" s="2"/>
      <c r="GI997" s="2"/>
      <c r="GJ997" s="2"/>
      <c r="GK997" s="2"/>
      <c r="GL997" s="2"/>
      <c r="GM997" s="2"/>
      <c r="GN997" s="2"/>
      <c r="GO997" s="2"/>
      <c r="GP997" s="2"/>
      <c r="GQ997" s="2"/>
      <c r="GR997" s="2"/>
      <c r="GS997" s="2"/>
      <c r="GT997" s="2"/>
      <c r="GU997" s="2"/>
      <c r="GV997" s="2"/>
      <c r="GW997" s="2"/>
      <c r="GX997" s="2"/>
      <c r="GY997" s="2"/>
      <c r="GZ997" s="2"/>
      <c r="HA997" s="2"/>
      <c r="HB997" s="2"/>
      <c r="HC997" s="2"/>
      <c r="HD997" s="2"/>
      <c r="HE997" s="2"/>
      <c r="HF997" s="2"/>
      <c r="HG997" s="2"/>
      <c r="HH997" s="2"/>
      <c r="HI997" s="2"/>
      <c r="HJ997" s="2"/>
      <c r="HK997" s="2"/>
      <c r="HL997" s="2"/>
      <c r="HM997" s="2"/>
      <c r="HN997" s="2"/>
      <c r="HO997" s="2"/>
      <c r="HP997" s="2"/>
      <c r="HQ997" s="2"/>
      <c r="HR997" s="2"/>
      <c r="HS997" s="2"/>
      <c r="HT997" s="2"/>
      <c r="HU997" s="2"/>
      <c r="HV997" s="2"/>
      <c r="HW997" s="2"/>
      <c r="HX997" s="2"/>
      <c r="HY997" s="2"/>
      <c r="HZ997" s="2"/>
      <c r="IA997" s="2"/>
      <c r="IB997" s="2"/>
      <c r="IC997" s="2"/>
      <c r="ID997" s="2"/>
      <c r="IE997" s="2"/>
      <c r="IF997" s="2"/>
      <c r="IG997" s="2"/>
      <c r="IH997" s="2"/>
      <c r="II997" s="2"/>
      <c r="IJ997" s="2"/>
      <c r="IK997" s="2"/>
      <c r="IL997" s="2"/>
      <c r="IM997" s="2"/>
      <c r="IN997" s="2"/>
      <c r="IO997" s="2"/>
      <c r="IP997" s="2"/>
      <c r="IQ997" s="2"/>
      <c r="IR997" s="2"/>
      <c r="IS997" s="2"/>
    </row>
    <row r="998" spans="1:253" s="36" customFormat="1" hidden="1" x14ac:dyDescent="0.25">
      <c r="A998" s="33"/>
      <c r="B998" s="168"/>
      <c r="C998" s="168"/>
      <c r="D998" s="168"/>
      <c r="E998" s="168"/>
      <c r="F998" s="168"/>
      <c r="G998" s="168"/>
      <c r="H998" s="168"/>
      <c r="I998" s="168"/>
      <c r="J998" s="168"/>
      <c r="K998" s="168"/>
      <c r="L998" s="168"/>
      <c r="M998" s="168"/>
      <c r="N998" s="168"/>
      <c r="O998" s="168"/>
      <c r="P998" s="168"/>
      <c r="Q998" s="168"/>
      <c r="R998" s="168"/>
      <c r="S998" s="168"/>
      <c r="T998" s="168"/>
      <c r="U998" s="168"/>
      <c r="V998" s="168"/>
      <c r="W998" s="168"/>
      <c r="X998" s="168"/>
      <c r="Y998" s="168"/>
      <c r="Z998" s="168"/>
      <c r="AA998" s="168"/>
      <c r="AB998" s="168"/>
      <c r="AC998" s="168"/>
      <c r="AD998" s="168"/>
      <c r="AE998" s="168"/>
      <c r="AF998" s="168"/>
      <c r="AG998" s="168"/>
      <c r="AH998" s="168"/>
      <c r="AI998" s="60"/>
      <c r="AJ998" s="144" t="str">
        <f t="shared" si="143"/>
        <v>Riadok bude skrytý.</v>
      </c>
      <c r="AK998" s="145" t="s">
        <v>207</v>
      </c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51">
        <f t="shared" si="154"/>
        <v>0</v>
      </c>
      <c r="BF998" s="51">
        <f t="shared" si="155"/>
        <v>0</v>
      </c>
      <c r="BG998" s="51"/>
      <c r="BH998" s="51">
        <f t="shared" si="144"/>
        <v>1</v>
      </c>
      <c r="BI998" s="89">
        <f t="shared" si="147"/>
        <v>0</v>
      </c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108"/>
      <c r="BY998" s="108"/>
      <c r="BZ998" s="108"/>
      <c r="CA998" s="113">
        <f>SI!BY998</f>
        <v>170</v>
      </c>
      <c r="CB998" s="113"/>
      <c r="CC998" s="113"/>
      <c r="CD998" s="113"/>
      <c r="CE998" s="113"/>
      <c r="CF998" s="113"/>
      <c r="CG998" s="113"/>
      <c r="CH998" s="140">
        <f>SI!BZ998</f>
        <v>0</v>
      </c>
      <c r="CI998" s="108"/>
      <c r="CJ998" s="108"/>
      <c r="CK998" s="108"/>
      <c r="CL998" s="108"/>
      <c r="CM998" s="108"/>
      <c r="CN998" s="108"/>
      <c r="CO998" s="108"/>
      <c r="CP998" s="108"/>
      <c r="CQ998" s="108"/>
      <c r="CR998" s="108"/>
      <c r="CS998" s="108"/>
      <c r="CT998" s="108"/>
      <c r="CU998" s="108"/>
      <c r="CV998" s="108"/>
      <c r="CW998" s="108"/>
      <c r="CX998" s="108"/>
      <c r="CY998" s="108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  <c r="FW998" s="2"/>
      <c r="FX998" s="2"/>
      <c r="FY998" s="2"/>
      <c r="FZ998" s="2"/>
      <c r="GA998" s="2"/>
      <c r="GB998" s="2"/>
      <c r="GC998" s="2"/>
      <c r="GD998" s="2"/>
      <c r="GE998" s="2"/>
      <c r="GF998" s="2"/>
      <c r="GG998" s="2"/>
      <c r="GH998" s="2"/>
      <c r="GI998" s="2"/>
      <c r="GJ998" s="2"/>
      <c r="GK998" s="2"/>
      <c r="GL998" s="2"/>
      <c r="GM998" s="2"/>
      <c r="GN998" s="2"/>
      <c r="GO998" s="2"/>
      <c r="GP998" s="2"/>
      <c r="GQ998" s="2"/>
      <c r="GR998" s="2"/>
      <c r="GS998" s="2"/>
      <c r="GT998" s="2"/>
      <c r="GU998" s="2"/>
      <c r="GV998" s="2"/>
      <c r="GW998" s="2"/>
      <c r="GX998" s="2"/>
      <c r="GY998" s="2"/>
      <c r="GZ998" s="2"/>
      <c r="HA998" s="2"/>
      <c r="HB998" s="2"/>
      <c r="HC998" s="2"/>
      <c r="HD998" s="2"/>
      <c r="HE998" s="2"/>
      <c r="HF998" s="2"/>
      <c r="HG998" s="2"/>
      <c r="HH998" s="2"/>
      <c r="HI998" s="2"/>
      <c r="HJ998" s="2"/>
      <c r="HK998" s="2"/>
      <c r="HL998" s="2"/>
      <c r="HM998" s="2"/>
      <c r="HN998" s="2"/>
      <c r="HO998" s="2"/>
      <c r="HP998" s="2"/>
      <c r="HQ998" s="2"/>
      <c r="HR998" s="2"/>
      <c r="HS998" s="2"/>
      <c r="HT998" s="2"/>
      <c r="HU998" s="2"/>
      <c r="HV998" s="2"/>
      <c r="HW998" s="2"/>
      <c r="HX998" s="2"/>
      <c r="HY998" s="2"/>
      <c r="HZ998" s="2"/>
      <c r="IA998" s="2"/>
      <c r="IB998" s="2"/>
      <c r="IC998" s="2"/>
      <c r="ID998" s="2"/>
      <c r="IE998" s="2"/>
      <c r="IF998" s="2"/>
      <c r="IG998" s="2"/>
      <c r="IH998" s="2"/>
      <c r="II998" s="2"/>
      <c r="IJ998" s="2"/>
      <c r="IK998" s="2"/>
      <c r="IL998" s="2"/>
      <c r="IM998" s="2"/>
      <c r="IN998" s="2"/>
      <c r="IO998" s="2"/>
      <c r="IP998" s="2"/>
      <c r="IQ998" s="2"/>
      <c r="IR998" s="2"/>
      <c r="IS998" s="2"/>
    </row>
    <row r="999" spans="1:253" s="36" customFormat="1" hidden="1" x14ac:dyDescent="0.25">
      <c r="A999" s="33"/>
      <c r="B999" s="168"/>
      <c r="C999" s="168"/>
      <c r="D999" s="168"/>
      <c r="E999" s="168"/>
      <c r="F999" s="168"/>
      <c r="G999" s="168"/>
      <c r="H999" s="168"/>
      <c r="I999" s="168"/>
      <c r="J999" s="168"/>
      <c r="K999" s="168"/>
      <c r="L999" s="168"/>
      <c r="M999" s="168"/>
      <c r="N999" s="168"/>
      <c r="O999" s="168"/>
      <c r="P999" s="168"/>
      <c r="Q999" s="168"/>
      <c r="R999" s="168"/>
      <c r="S999" s="168"/>
      <c r="T999" s="168"/>
      <c r="U999" s="168"/>
      <c r="V999" s="168"/>
      <c r="W999" s="168"/>
      <c r="X999" s="168"/>
      <c r="Y999" s="168"/>
      <c r="Z999" s="168"/>
      <c r="AA999" s="168"/>
      <c r="AB999" s="168"/>
      <c r="AC999" s="168"/>
      <c r="AD999" s="168"/>
      <c r="AE999" s="168"/>
      <c r="AF999" s="168"/>
      <c r="AG999" s="168"/>
      <c r="AH999" s="168"/>
      <c r="AI999" s="60"/>
      <c r="AJ999" s="144" t="str">
        <f t="shared" si="143"/>
        <v>Riadok bude skrytý.</v>
      </c>
      <c r="AK999" s="145" t="s">
        <v>207</v>
      </c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51">
        <f t="shared" si="154"/>
        <v>0</v>
      </c>
      <c r="BF999" s="51">
        <f t="shared" si="155"/>
        <v>0</v>
      </c>
      <c r="BG999" s="51"/>
      <c r="BH999" s="51">
        <f t="shared" si="144"/>
        <v>1</v>
      </c>
      <c r="BI999" s="89">
        <f t="shared" si="147"/>
        <v>0</v>
      </c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108"/>
      <c r="BY999" s="108"/>
      <c r="BZ999" s="108"/>
      <c r="CA999" s="113">
        <f>SI!BY999</f>
        <v>669</v>
      </c>
      <c r="CB999" s="113"/>
      <c r="CC999" s="113"/>
      <c r="CD999" s="113"/>
      <c r="CE999" s="113"/>
      <c r="CF999" s="113"/>
      <c r="CG999" s="113"/>
      <c r="CH999" s="140">
        <f>SI!BZ999</f>
        <v>0</v>
      </c>
      <c r="CI999" s="108"/>
      <c r="CJ999" s="108"/>
      <c r="CK999" s="108"/>
      <c r="CL999" s="108"/>
      <c r="CM999" s="108"/>
      <c r="CN999" s="108"/>
      <c r="CO999" s="108"/>
      <c r="CP999" s="108"/>
      <c r="CQ999" s="108"/>
      <c r="CR999" s="108"/>
      <c r="CS999" s="108"/>
      <c r="CT999" s="108"/>
      <c r="CU999" s="108"/>
      <c r="CV999" s="108"/>
      <c r="CW999" s="108"/>
      <c r="CX999" s="108"/>
      <c r="CY999" s="108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  <c r="FW999" s="2"/>
      <c r="FX999" s="2"/>
      <c r="FY999" s="2"/>
      <c r="FZ999" s="2"/>
      <c r="GA999" s="2"/>
      <c r="GB999" s="2"/>
      <c r="GC999" s="2"/>
      <c r="GD999" s="2"/>
      <c r="GE999" s="2"/>
      <c r="GF999" s="2"/>
      <c r="GG999" s="2"/>
      <c r="GH999" s="2"/>
      <c r="GI999" s="2"/>
      <c r="GJ999" s="2"/>
      <c r="GK999" s="2"/>
      <c r="GL999" s="2"/>
      <c r="GM999" s="2"/>
      <c r="GN999" s="2"/>
      <c r="GO999" s="2"/>
      <c r="GP999" s="2"/>
      <c r="GQ999" s="2"/>
      <c r="GR999" s="2"/>
      <c r="GS999" s="2"/>
      <c r="GT999" s="2"/>
      <c r="GU999" s="2"/>
      <c r="GV999" s="2"/>
      <c r="GW999" s="2"/>
      <c r="GX999" s="2"/>
      <c r="GY999" s="2"/>
      <c r="GZ999" s="2"/>
      <c r="HA999" s="2"/>
      <c r="HB999" s="2"/>
      <c r="HC999" s="2"/>
      <c r="HD999" s="2"/>
      <c r="HE999" s="2"/>
      <c r="HF999" s="2"/>
      <c r="HG999" s="2"/>
      <c r="HH999" s="2"/>
      <c r="HI999" s="2"/>
      <c r="HJ999" s="2"/>
      <c r="HK999" s="2"/>
      <c r="HL999" s="2"/>
      <c r="HM999" s="2"/>
      <c r="HN999" s="2"/>
      <c r="HO999" s="2"/>
      <c r="HP999" s="2"/>
      <c r="HQ999" s="2"/>
      <c r="HR999" s="2"/>
      <c r="HS999" s="2"/>
      <c r="HT999" s="2"/>
      <c r="HU999" s="2"/>
      <c r="HV999" s="2"/>
      <c r="HW999" s="2"/>
      <c r="HX999" s="2"/>
      <c r="HY999" s="2"/>
      <c r="HZ999" s="2"/>
      <c r="IA999" s="2"/>
      <c r="IB999" s="2"/>
      <c r="IC999" s="2"/>
      <c r="ID999" s="2"/>
      <c r="IE999" s="2"/>
      <c r="IF999" s="2"/>
      <c r="IG999" s="2"/>
      <c r="IH999" s="2"/>
      <c r="II999" s="2"/>
      <c r="IJ999" s="2"/>
      <c r="IK999" s="2"/>
      <c r="IL999" s="2"/>
      <c r="IM999" s="2"/>
      <c r="IN999" s="2"/>
      <c r="IO999" s="2"/>
      <c r="IP999" s="2"/>
      <c r="IQ999" s="2"/>
      <c r="IR999" s="2"/>
      <c r="IS999" s="2"/>
    </row>
    <row r="1000" spans="1:253" s="36" customFormat="1" hidden="1" x14ac:dyDescent="0.25">
      <c r="A1000" s="33"/>
      <c r="B1000" s="168"/>
      <c r="C1000" s="168"/>
      <c r="D1000" s="168"/>
      <c r="E1000" s="168"/>
      <c r="F1000" s="168"/>
      <c r="G1000" s="168"/>
      <c r="H1000" s="168"/>
      <c r="I1000" s="168"/>
      <c r="J1000" s="168"/>
      <c r="K1000" s="168"/>
      <c r="L1000" s="168"/>
      <c r="M1000" s="168"/>
      <c r="N1000" s="168"/>
      <c r="O1000" s="168"/>
      <c r="P1000" s="168"/>
      <c r="Q1000" s="168"/>
      <c r="R1000" s="168"/>
      <c r="S1000" s="168"/>
      <c r="T1000" s="168"/>
      <c r="U1000" s="168"/>
      <c r="V1000" s="168"/>
      <c r="W1000" s="168"/>
      <c r="X1000" s="168"/>
      <c r="Y1000" s="168"/>
      <c r="Z1000" s="168"/>
      <c r="AA1000" s="168"/>
      <c r="AB1000" s="168"/>
      <c r="AC1000" s="168"/>
      <c r="AD1000" s="168"/>
      <c r="AE1000" s="168"/>
      <c r="AF1000" s="168"/>
      <c r="AG1000" s="168"/>
      <c r="AH1000" s="168"/>
      <c r="AI1000" s="60"/>
      <c r="AJ1000" s="144" t="str">
        <f t="shared" si="143"/>
        <v>Riadok bude skrytý.</v>
      </c>
      <c r="AK1000" s="145" t="s">
        <v>207</v>
      </c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51">
        <f t="shared" si="154"/>
        <v>0</v>
      </c>
      <c r="BF1000" s="51">
        <f t="shared" si="155"/>
        <v>0</v>
      </c>
      <c r="BG1000" s="51"/>
      <c r="BH1000" s="51">
        <f t="shared" si="144"/>
        <v>1</v>
      </c>
      <c r="BI1000" s="89">
        <f t="shared" si="147"/>
        <v>0</v>
      </c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108"/>
      <c r="BY1000" s="108"/>
      <c r="BZ1000" s="108"/>
      <c r="CA1000" s="113">
        <f>SI!BY1000</f>
        <v>175</v>
      </c>
      <c r="CB1000" s="113"/>
      <c r="CC1000" s="113"/>
      <c r="CD1000" s="113"/>
      <c r="CE1000" s="113"/>
      <c r="CF1000" s="113"/>
      <c r="CG1000" s="113"/>
      <c r="CH1000" s="140">
        <f>SI!BZ1000</f>
        <v>0</v>
      </c>
      <c r="CI1000" s="108"/>
      <c r="CJ1000" s="108"/>
      <c r="CK1000" s="108"/>
      <c r="CL1000" s="108"/>
      <c r="CM1000" s="108"/>
      <c r="CN1000" s="108"/>
      <c r="CO1000" s="108"/>
      <c r="CP1000" s="108"/>
      <c r="CQ1000" s="108"/>
      <c r="CR1000" s="108"/>
      <c r="CS1000" s="108"/>
      <c r="CT1000" s="108"/>
      <c r="CU1000" s="108"/>
      <c r="CV1000" s="108"/>
      <c r="CW1000" s="108"/>
      <c r="CX1000" s="108"/>
      <c r="CY1000" s="108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/>
      <c r="FW1000" s="2"/>
      <c r="FX1000" s="2"/>
      <c r="FY1000" s="2"/>
      <c r="FZ1000" s="2"/>
      <c r="GA1000" s="2"/>
      <c r="GB1000" s="2"/>
      <c r="GC1000" s="2"/>
      <c r="GD1000" s="2"/>
      <c r="GE1000" s="2"/>
      <c r="GF1000" s="2"/>
      <c r="GG1000" s="2"/>
      <c r="GH1000" s="2"/>
      <c r="GI1000" s="2"/>
      <c r="GJ1000" s="2"/>
      <c r="GK1000" s="2"/>
      <c r="GL1000" s="2"/>
      <c r="GM1000" s="2"/>
      <c r="GN1000" s="2"/>
      <c r="GO1000" s="2"/>
      <c r="GP1000" s="2"/>
      <c r="GQ1000" s="2"/>
      <c r="GR1000" s="2"/>
      <c r="GS1000" s="2"/>
      <c r="GT1000" s="2"/>
      <c r="GU1000" s="2"/>
      <c r="GV1000" s="2"/>
      <c r="GW1000" s="2"/>
      <c r="GX1000" s="2"/>
      <c r="GY1000" s="2"/>
      <c r="GZ1000" s="2"/>
      <c r="HA1000" s="2"/>
      <c r="HB1000" s="2"/>
      <c r="HC1000" s="2"/>
      <c r="HD1000" s="2"/>
      <c r="HE1000" s="2"/>
      <c r="HF1000" s="2"/>
      <c r="HG1000" s="2"/>
      <c r="HH1000" s="2"/>
      <c r="HI1000" s="2"/>
      <c r="HJ1000" s="2"/>
      <c r="HK1000" s="2"/>
      <c r="HL1000" s="2"/>
      <c r="HM1000" s="2"/>
      <c r="HN1000" s="2"/>
      <c r="HO1000" s="2"/>
      <c r="HP1000" s="2"/>
      <c r="HQ1000" s="2"/>
      <c r="HR1000" s="2"/>
      <c r="HS1000" s="2"/>
      <c r="HT1000" s="2"/>
      <c r="HU1000" s="2"/>
      <c r="HV1000" s="2"/>
      <c r="HW1000" s="2"/>
      <c r="HX1000" s="2"/>
      <c r="HY1000" s="2"/>
      <c r="HZ1000" s="2"/>
      <c r="IA1000" s="2"/>
      <c r="IB1000" s="2"/>
      <c r="IC1000" s="2"/>
      <c r="ID1000" s="2"/>
      <c r="IE1000" s="2"/>
      <c r="IF1000" s="2"/>
      <c r="IG1000" s="2"/>
      <c r="IH1000" s="2"/>
      <c r="II1000" s="2"/>
      <c r="IJ1000" s="2"/>
      <c r="IK1000" s="2"/>
      <c r="IL1000" s="2"/>
      <c r="IM1000" s="2"/>
      <c r="IN1000" s="2"/>
      <c r="IO1000" s="2"/>
      <c r="IP1000" s="2"/>
      <c r="IQ1000" s="2"/>
      <c r="IR1000" s="2"/>
      <c r="IS1000" s="2"/>
    </row>
    <row r="1001" spans="1:253" s="36" customFormat="1" hidden="1" x14ac:dyDescent="0.25">
      <c r="A1001" s="33"/>
      <c r="B1001" s="168"/>
      <c r="C1001" s="168"/>
      <c r="D1001" s="168"/>
      <c r="E1001" s="168"/>
      <c r="F1001" s="168"/>
      <c r="G1001" s="168"/>
      <c r="H1001" s="168"/>
      <c r="I1001" s="168"/>
      <c r="J1001" s="168"/>
      <c r="K1001" s="168"/>
      <c r="L1001" s="168"/>
      <c r="M1001" s="168"/>
      <c r="N1001" s="168"/>
      <c r="O1001" s="168"/>
      <c r="P1001" s="168"/>
      <c r="Q1001" s="168"/>
      <c r="R1001" s="168"/>
      <c r="S1001" s="168"/>
      <c r="T1001" s="168"/>
      <c r="U1001" s="168"/>
      <c r="V1001" s="168"/>
      <c r="W1001" s="168"/>
      <c r="X1001" s="168"/>
      <c r="Y1001" s="168"/>
      <c r="Z1001" s="168"/>
      <c r="AA1001" s="168"/>
      <c r="AB1001" s="168"/>
      <c r="AC1001" s="168"/>
      <c r="AD1001" s="168"/>
      <c r="AE1001" s="168"/>
      <c r="AF1001" s="168"/>
      <c r="AG1001" s="168"/>
      <c r="AH1001" s="168"/>
      <c r="AI1001" s="60"/>
      <c r="AJ1001" s="144" t="str">
        <f t="shared" si="143"/>
        <v>Riadok bude skrytý.</v>
      </c>
      <c r="AK1001" s="145" t="s">
        <v>207</v>
      </c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51">
        <f t="shared" si="154"/>
        <v>0</v>
      </c>
      <c r="BF1001" s="51">
        <f t="shared" si="155"/>
        <v>0</v>
      </c>
      <c r="BG1001" s="51"/>
      <c r="BH1001" s="51">
        <f t="shared" si="144"/>
        <v>1</v>
      </c>
      <c r="BI1001" s="89">
        <f t="shared" si="147"/>
        <v>0</v>
      </c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108"/>
      <c r="BY1001" s="108"/>
      <c r="BZ1001" s="108"/>
      <c r="CA1001" s="113">
        <f>SI!BY1001</f>
        <v>254</v>
      </c>
      <c r="CB1001" s="113"/>
      <c r="CC1001" s="113"/>
      <c r="CD1001" s="113"/>
      <c r="CE1001" s="113"/>
      <c r="CF1001" s="113"/>
      <c r="CG1001" s="113"/>
      <c r="CH1001" s="140">
        <f>SI!BZ1001</f>
        <v>0</v>
      </c>
      <c r="CI1001" s="108"/>
      <c r="CJ1001" s="108"/>
      <c r="CK1001" s="108"/>
      <c r="CL1001" s="108"/>
      <c r="CM1001" s="108"/>
      <c r="CN1001" s="108"/>
      <c r="CO1001" s="108"/>
      <c r="CP1001" s="108"/>
      <c r="CQ1001" s="108"/>
      <c r="CR1001" s="108"/>
      <c r="CS1001" s="108"/>
      <c r="CT1001" s="108"/>
      <c r="CU1001" s="108"/>
      <c r="CV1001" s="108"/>
      <c r="CW1001" s="108"/>
      <c r="CX1001" s="108"/>
      <c r="CY1001" s="108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  <c r="FH1001" s="2"/>
      <c r="FI1001" s="2"/>
      <c r="FJ1001" s="2"/>
      <c r="FK1001" s="2"/>
      <c r="FL1001" s="2"/>
      <c r="FM1001" s="2"/>
      <c r="FN1001" s="2"/>
      <c r="FO1001" s="2"/>
      <c r="FP1001" s="2"/>
      <c r="FQ1001" s="2"/>
      <c r="FR1001" s="2"/>
      <c r="FS1001" s="2"/>
      <c r="FT1001" s="2"/>
      <c r="FU1001" s="2"/>
      <c r="FV1001" s="2"/>
      <c r="FW1001" s="2"/>
      <c r="FX1001" s="2"/>
      <c r="FY1001" s="2"/>
      <c r="FZ1001" s="2"/>
      <c r="GA1001" s="2"/>
      <c r="GB1001" s="2"/>
      <c r="GC1001" s="2"/>
      <c r="GD1001" s="2"/>
      <c r="GE1001" s="2"/>
      <c r="GF1001" s="2"/>
      <c r="GG1001" s="2"/>
      <c r="GH1001" s="2"/>
      <c r="GI1001" s="2"/>
      <c r="GJ1001" s="2"/>
      <c r="GK1001" s="2"/>
      <c r="GL1001" s="2"/>
      <c r="GM1001" s="2"/>
      <c r="GN1001" s="2"/>
      <c r="GO1001" s="2"/>
      <c r="GP1001" s="2"/>
      <c r="GQ1001" s="2"/>
      <c r="GR1001" s="2"/>
      <c r="GS1001" s="2"/>
      <c r="GT1001" s="2"/>
      <c r="GU1001" s="2"/>
      <c r="GV1001" s="2"/>
      <c r="GW1001" s="2"/>
      <c r="GX1001" s="2"/>
      <c r="GY1001" s="2"/>
      <c r="GZ1001" s="2"/>
      <c r="HA1001" s="2"/>
      <c r="HB1001" s="2"/>
      <c r="HC1001" s="2"/>
      <c r="HD1001" s="2"/>
      <c r="HE1001" s="2"/>
      <c r="HF1001" s="2"/>
      <c r="HG1001" s="2"/>
      <c r="HH1001" s="2"/>
      <c r="HI1001" s="2"/>
      <c r="HJ1001" s="2"/>
      <c r="HK1001" s="2"/>
      <c r="HL1001" s="2"/>
      <c r="HM1001" s="2"/>
      <c r="HN1001" s="2"/>
      <c r="HO1001" s="2"/>
      <c r="HP1001" s="2"/>
      <c r="HQ1001" s="2"/>
      <c r="HR1001" s="2"/>
      <c r="HS1001" s="2"/>
      <c r="HT1001" s="2"/>
      <c r="HU1001" s="2"/>
      <c r="HV1001" s="2"/>
      <c r="HW1001" s="2"/>
      <c r="HX1001" s="2"/>
      <c r="HY1001" s="2"/>
      <c r="HZ1001" s="2"/>
      <c r="IA1001" s="2"/>
      <c r="IB1001" s="2"/>
      <c r="IC1001" s="2"/>
      <c r="ID1001" s="2"/>
      <c r="IE1001" s="2"/>
      <c r="IF1001" s="2"/>
      <c r="IG1001" s="2"/>
      <c r="IH1001" s="2"/>
      <c r="II1001" s="2"/>
      <c r="IJ1001" s="2"/>
      <c r="IK1001" s="2"/>
      <c r="IL1001" s="2"/>
      <c r="IM1001" s="2"/>
      <c r="IN1001" s="2"/>
      <c r="IO1001" s="2"/>
      <c r="IP1001" s="2"/>
      <c r="IQ1001" s="2"/>
      <c r="IR1001" s="2"/>
      <c r="IS1001" s="2"/>
    </row>
    <row r="1002" spans="1:253" s="36" customFormat="1" x14ac:dyDescent="0.25">
      <c r="A1002" s="33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60"/>
      <c r="AJ1002" s="144" t="str">
        <f>+IF(BI1002=0,"Riadok bude skrytý.","Riadok bude vidieť.")</f>
        <v>Riadok bude vidieť.</v>
      </c>
      <c r="AK1002" s="145" t="s">
        <v>207</v>
      </c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86">
        <v>1</v>
      </c>
      <c r="BF1002" s="51"/>
      <c r="BG1002" s="51"/>
      <c r="BH1002" s="51">
        <f>IF(AK1002="",1,IF(AK1002="Chcem skryť riadok.",0,1))</f>
        <v>1</v>
      </c>
      <c r="BI1002" s="51">
        <f t="shared" ref="BI1002:BI1008" si="156">+IF(BE1002+BF1002+BG1002=0,0,IF(BH1002=0,0,1))</f>
        <v>1</v>
      </c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108"/>
      <c r="BY1002" s="108"/>
      <c r="BZ1002" s="108"/>
      <c r="CA1002" s="113">
        <f>SI!BY1002</f>
        <v>168</v>
      </c>
      <c r="CB1002" s="113"/>
      <c r="CC1002" s="113"/>
      <c r="CD1002" s="113"/>
      <c r="CE1002" s="113"/>
      <c r="CF1002" s="113"/>
      <c r="CG1002" s="113"/>
      <c r="CH1002" s="140">
        <f>SI!BZ1002</f>
        <v>0</v>
      </c>
      <c r="CI1002" s="108"/>
      <c r="CJ1002" s="108"/>
      <c r="CK1002" s="108"/>
      <c r="CL1002" s="108"/>
      <c r="CM1002" s="108"/>
      <c r="CN1002" s="108"/>
      <c r="CO1002" s="108"/>
      <c r="CP1002" s="108"/>
      <c r="CQ1002" s="108"/>
      <c r="CR1002" s="108"/>
      <c r="CS1002" s="108"/>
      <c r="CT1002" s="108"/>
      <c r="CU1002" s="108"/>
      <c r="CV1002" s="108"/>
      <c r="CW1002" s="108"/>
      <c r="CX1002" s="108"/>
      <c r="CY1002" s="108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  <c r="FE1002" s="2"/>
      <c r="FF1002" s="2"/>
      <c r="FG1002" s="2"/>
      <c r="FH1002" s="2"/>
      <c r="FI1002" s="2"/>
      <c r="FJ1002" s="2"/>
      <c r="FK1002" s="2"/>
      <c r="FL1002" s="2"/>
      <c r="FM1002" s="2"/>
      <c r="FN1002" s="2"/>
      <c r="FO1002" s="2"/>
      <c r="FP1002" s="2"/>
      <c r="FQ1002" s="2"/>
      <c r="FR1002" s="2"/>
      <c r="FS1002" s="2"/>
      <c r="FT1002" s="2"/>
      <c r="FU1002" s="2"/>
      <c r="FV1002" s="2"/>
      <c r="FW1002" s="2"/>
      <c r="FX1002" s="2"/>
      <c r="FY1002" s="2"/>
      <c r="FZ1002" s="2"/>
      <c r="GA1002" s="2"/>
      <c r="GB1002" s="2"/>
      <c r="GC1002" s="2"/>
      <c r="GD1002" s="2"/>
      <c r="GE1002" s="2"/>
      <c r="GF1002" s="2"/>
      <c r="GG1002" s="2"/>
      <c r="GH1002" s="2"/>
      <c r="GI1002" s="2"/>
      <c r="GJ1002" s="2"/>
      <c r="GK1002" s="2"/>
      <c r="GL1002" s="2"/>
      <c r="GM1002" s="2"/>
      <c r="GN1002" s="2"/>
      <c r="GO1002" s="2"/>
      <c r="GP1002" s="2"/>
      <c r="GQ1002" s="2"/>
      <c r="GR1002" s="2"/>
      <c r="GS1002" s="2"/>
      <c r="GT1002" s="2"/>
      <c r="GU1002" s="2"/>
      <c r="GV1002" s="2"/>
      <c r="GW1002" s="2"/>
      <c r="GX1002" s="2"/>
      <c r="GY1002" s="2"/>
      <c r="GZ1002" s="2"/>
      <c r="HA1002" s="2"/>
      <c r="HB1002" s="2"/>
      <c r="HC1002" s="2"/>
      <c r="HD1002" s="2"/>
      <c r="HE1002" s="2"/>
      <c r="HF1002" s="2"/>
      <c r="HG1002" s="2"/>
      <c r="HH1002" s="2"/>
      <c r="HI1002" s="2"/>
      <c r="HJ1002" s="2"/>
      <c r="HK1002" s="2"/>
      <c r="HL1002" s="2"/>
      <c r="HM1002" s="2"/>
      <c r="HN1002" s="2"/>
      <c r="HO1002" s="2"/>
      <c r="HP1002" s="2"/>
      <c r="HQ1002" s="2"/>
      <c r="HR1002" s="2"/>
      <c r="HS1002" s="2"/>
      <c r="HT1002" s="2"/>
      <c r="HU1002" s="2"/>
      <c r="HV1002" s="2"/>
      <c r="HW1002" s="2"/>
      <c r="HX1002" s="2"/>
      <c r="HY1002" s="2"/>
      <c r="HZ1002" s="2"/>
      <c r="IA1002" s="2"/>
      <c r="IB1002" s="2"/>
      <c r="IC1002" s="2"/>
      <c r="ID1002" s="2"/>
      <c r="IE1002" s="2"/>
      <c r="IF1002" s="2"/>
      <c r="IG1002" s="2"/>
      <c r="IH1002" s="2"/>
      <c r="II1002" s="2"/>
      <c r="IJ1002" s="2"/>
      <c r="IK1002" s="2"/>
      <c r="IL1002" s="2"/>
      <c r="IM1002" s="2"/>
      <c r="IN1002" s="2"/>
      <c r="IO1002" s="2"/>
      <c r="IP1002" s="2"/>
      <c r="IQ1002" s="2"/>
      <c r="IR1002" s="2"/>
      <c r="IS1002" s="2"/>
    </row>
    <row r="1003" spans="1:253" x14ac:dyDescent="0.25">
      <c r="A1003" s="33"/>
      <c r="B1003" s="23" t="str">
        <f>+IF($K$27&lt;&gt;"",IF((CODE(MID($K$27,1,1))/100)&lt;10,IF(COMBIN(LEN(SI!J11),2)=CA1003,"Pohľadávky","NEPOVOLENÉ POUŽITIE !"),"NEPOVOLENÉ POUŽITIE !"),"NEPOVOLENÉ POUŽITIE !")</f>
        <v>Pohľadávky</v>
      </c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62" t="s">
        <v>168</v>
      </c>
      <c r="AJ1003" s="144" t="str">
        <f t="shared" ref="AJ1003:AJ1051" si="157">+IF(BI1003=0,"Riadok bude skrytý.","Riadok bude vidieť.")</f>
        <v>Riadok bude vidieť.</v>
      </c>
      <c r="AK1003" s="145" t="s">
        <v>207</v>
      </c>
      <c r="BE1003" s="86">
        <v>1</v>
      </c>
      <c r="BH1003" s="51">
        <f t="shared" ref="BH1003:BH1051" si="158">IF(AK1003="",1,IF(AK1003="Chcem skryť riadok.",0,1))</f>
        <v>1</v>
      </c>
      <c r="BI1003" s="51">
        <f t="shared" si="156"/>
        <v>1</v>
      </c>
      <c r="CA1003" s="113">
        <f>SI!BY1003</f>
        <v>91</v>
      </c>
      <c r="CH1003" s="140">
        <f>SI!BZ1003</f>
        <v>0</v>
      </c>
    </row>
    <row r="1004" spans="1:253" x14ac:dyDescent="0.25">
      <c r="A1004" s="33"/>
      <c r="AI1004" s="59"/>
      <c r="AJ1004" s="144" t="str">
        <f t="shared" si="157"/>
        <v>Riadok bude vidieť.</v>
      </c>
      <c r="AK1004" s="145" t="s">
        <v>207</v>
      </c>
      <c r="BE1004" s="86">
        <v>1</v>
      </c>
      <c r="BH1004" s="51">
        <f t="shared" si="158"/>
        <v>1</v>
      </c>
      <c r="BI1004" s="51">
        <f t="shared" si="156"/>
        <v>1</v>
      </c>
      <c r="CA1004" s="113">
        <f>SI!BY1004</f>
        <v>129</v>
      </c>
      <c r="CH1004" s="140">
        <f>SI!BZ1004</f>
        <v>0</v>
      </c>
    </row>
    <row r="1005" spans="1:253" x14ac:dyDescent="0.25">
      <c r="A1005" s="33"/>
      <c r="B1005" s="2" t="s">
        <v>274</v>
      </c>
      <c r="C1005" s="24"/>
      <c r="D1005" s="24"/>
      <c r="E1005" s="24"/>
      <c r="H1005" s="181" t="s">
        <v>79</v>
      </c>
      <c r="I1005" s="181"/>
      <c r="J1005" s="181"/>
      <c r="K1005" s="181"/>
      <c r="L1005" s="2" t="str">
        <f>+IF($I$27&lt;&gt;"",IF(CODE(MID($I$27,1,1))*(IF(SI!EE1442="",1,SI!EE1442-2))+ROUNDDOWN(LEN(SI!J13)/2,0)=CA1005,"pohľadávky.","NEPOVOLENÉ POUŽITIE!"),"NEPOVOLENÉ POUŽITIE!")</f>
        <v>pohľadávky.</v>
      </c>
      <c r="AI1005" s="59"/>
      <c r="AJ1005" s="144" t="str">
        <f t="shared" si="157"/>
        <v>Riadok bude vidieť.</v>
      </c>
      <c r="AK1005" s="145" t="s">
        <v>207</v>
      </c>
      <c r="AN1005" s="21"/>
      <c r="BE1005" s="86">
        <v>1</v>
      </c>
      <c r="BG1005" s="81"/>
      <c r="BH1005" s="51">
        <f t="shared" si="158"/>
        <v>1</v>
      </c>
      <c r="BI1005" s="51">
        <f t="shared" si="156"/>
        <v>1</v>
      </c>
      <c r="CA1005" s="113">
        <f>SI!BY1005</f>
        <v>5</v>
      </c>
      <c r="CH1005" s="140">
        <f>SI!BZ1005</f>
        <v>0</v>
      </c>
    </row>
    <row r="1006" spans="1:253" x14ac:dyDescent="0.25">
      <c r="A1006" s="33"/>
      <c r="B1006" s="2" t="str">
        <f>+IF($F$27&lt;&gt;"",IF((ROUNDDOWN(CODE(MID($F$27,1,1))*3,0)+DAY(36167))*(IF(SI!EE1443="",1,SI!EE1443-2))+(2*LEN(SI!J11))=CA1006,IF(H1005="neeviduje","Účtovná jednotka nemá pre túto časť poznámok obsahovú náplň.","K významným pohľadávkám podľa položiek súvahy účtovná jednotka uvádza nasledujúce informácie:"),"NEPOVOLENÉ POUŽITIE!"),"NEPOVOLENÉ POUŽITIE!")</f>
        <v>K významným pohľadávkám podľa položiek súvahy účtovná jednotka uvádza nasledujúce informácie:</v>
      </c>
      <c r="AI1006" s="59"/>
      <c r="AJ1006" s="144" t="str">
        <f t="shared" si="157"/>
        <v>Riadok bude vidieť.</v>
      </c>
      <c r="AK1006" s="145" t="s">
        <v>207</v>
      </c>
      <c r="BE1006" s="86">
        <v>1</v>
      </c>
      <c r="BG1006" s="81"/>
      <c r="BH1006" s="51">
        <f>IF(AK1006="",1,IF(AK1006="Chcem skryť riadok.",0,1))</f>
        <v>1</v>
      </c>
      <c r="BI1006" s="51">
        <f t="shared" si="156"/>
        <v>1</v>
      </c>
      <c r="CA1006" s="113">
        <f>SI!BY1006</f>
        <v>28</v>
      </c>
      <c r="CH1006" s="140">
        <f>SI!BZ1006</f>
        <v>0</v>
      </c>
    </row>
    <row r="1007" spans="1:253" s="36" customFormat="1" x14ac:dyDescent="0.25">
      <c r="A1007" s="33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63"/>
      <c r="AJ1007" s="144" t="str">
        <f t="shared" si="157"/>
        <v>Riadok bude vidieť.</v>
      </c>
      <c r="AK1007" s="145" t="s">
        <v>207</v>
      </c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51">
        <f t="shared" ref="BE1007:BE1038" si="159">+IF($H$1005="neeviduje",0,1)</f>
        <v>1</v>
      </c>
      <c r="BF1007" s="51"/>
      <c r="BG1007" s="81"/>
      <c r="BH1007" s="51">
        <f>IF(AK1007="",1,IF(AK1007="Chcem skryť riadok.",0,1))</f>
        <v>1</v>
      </c>
      <c r="BI1007" s="51">
        <f t="shared" si="156"/>
        <v>1</v>
      </c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108"/>
      <c r="BY1007" s="108"/>
      <c r="BZ1007" s="108"/>
      <c r="CA1007" s="113">
        <f>SI!BY1007</f>
        <v>127</v>
      </c>
      <c r="CB1007" s="113"/>
      <c r="CC1007" s="113"/>
      <c r="CD1007" s="113"/>
      <c r="CE1007" s="113"/>
      <c r="CF1007" s="113"/>
      <c r="CG1007" s="113"/>
      <c r="CH1007" s="140">
        <f>SI!BZ1007</f>
        <v>0</v>
      </c>
      <c r="CI1007" s="108"/>
      <c r="CJ1007" s="108"/>
      <c r="CK1007" s="108"/>
      <c r="CL1007" s="108"/>
      <c r="CM1007" s="108"/>
      <c r="CN1007" s="108"/>
      <c r="CO1007" s="108"/>
      <c r="CP1007" s="108"/>
      <c r="CQ1007" s="108"/>
      <c r="CR1007" s="108"/>
      <c r="CS1007" s="108"/>
      <c r="CT1007" s="108"/>
      <c r="CU1007" s="108"/>
      <c r="CV1007" s="108"/>
      <c r="CW1007" s="108"/>
      <c r="CX1007" s="108"/>
      <c r="CY1007" s="108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/>
      <c r="FW1007" s="2"/>
      <c r="FX1007" s="2"/>
      <c r="FY1007" s="2"/>
      <c r="FZ1007" s="2"/>
      <c r="GA1007" s="2"/>
      <c r="GB1007" s="2"/>
      <c r="GC1007" s="2"/>
      <c r="GD1007" s="2"/>
      <c r="GE1007" s="2"/>
      <c r="GF1007" s="2"/>
      <c r="GG1007" s="2"/>
      <c r="GH1007" s="2"/>
      <c r="GI1007" s="2"/>
      <c r="GJ1007" s="2"/>
      <c r="GK1007" s="2"/>
      <c r="GL1007" s="2"/>
      <c r="GM1007" s="2"/>
      <c r="GN1007" s="2"/>
      <c r="GO1007" s="2"/>
      <c r="GP1007" s="2"/>
      <c r="GQ1007" s="2"/>
      <c r="GR1007" s="2"/>
      <c r="GS1007" s="2"/>
      <c r="GT1007" s="2"/>
      <c r="GU1007" s="2"/>
      <c r="GV1007" s="2"/>
      <c r="GW1007" s="2"/>
      <c r="GX1007" s="2"/>
      <c r="GY1007" s="2"/>
      <c r="GZ1007" s="2"/>
      <c r="HA1007" s="2"/>
      <c r="HB1007" s="2"/>
      <c r="HC1007" s="2"/>
      <c r="HD1007" s="2"/>
      <c r="HE1007" s="2"/>
      <c r="HF1007" s="2"/>
      <c r="HG1007" s="2"/>
      <c r="HH1007" s="2"/>
      <c r="HI1007" s="2"/>
      <c r="HJ1007" s="2"/>
      <c r="HK1007" s="2"/>
      <c r="HL1007" s="2"/>
      <c r="HM1007" s="2"/>
      <c r="HN1007" s="2"/>
      <c r="HO1007" s="2"/>
      <c r="HP1007" s="2"/>
      <c r="HQ1007" s="2"/>
      <c r="HR1007" s="2"/>
      <c r="HS1007" s="2"/>
      <c r="HT1007" s="2"/>
      <c r="HU1007" s="2"/>
      <c r="HV1007" s="2"/>
      <c r="HW1007" s="2"/>
      <c r="HX1007" s="2"/>
      <c r="HY1007" s="2"/>
      <c r="HZ1007" s="2"/>
      <c r="IA1007" s="2"/>
      <c r="IB1007" s="2"/>
      <c r="IC1007" s="2"/>
      <c r="ID1007" s="2"/>
      <c r="IE1007" s="2"/>
      <c r="IF1007" s="2"/>
      <c r="IG1007" s="2"/>
      <c r="IH1007" s="2"/>
      <c r="II1007" s="2"/>
      <c r="IJ1007" s="2"/>
      <c r="IK1007" s="2"/>
      <c r="IL1007" s="2"/>
      <c r="IM1007" s="2"/>
      <c r="IN1007" s="2"/>
      <c r="IO1007" s="2"/>
      <c r="IP1007" s="2"/>
      <c r="IQ1007" s="2"/>
      <c r="IR1007" s="2"/>
      <c r="IS1007" s="2"/>
    </row>
    <row r="1008" spans="1:253" s="36" customFormat="1" ht="27" customHeight="1" x14ac:dyDescent="0.25">
      <c r="A1008" s="33"/>
      <c r="B1008" s="954" t="s">
        <v>478</v>
      </c>
      <c r="C1008" s="955"/>
      <c r="D1008" s="955"/>
      <c r="E1008" s="955"/>
      <c r="F1008" s="955"/>
      <c r="G1008" s="955"/>
      <c r="H1008" s="955"/>
      <c r="I1008" s="956">
        <f>+P85</f>
        <v>2018</v>
      </c>
      <c r="J1008" s="957"/>
      <c r="K1008" s="958"/>
      <c r="L1008" s="959" t="s">
        <v>479</v>
      </c>
      <c r="M1008" s="960"/>
      <c r="N1008" s="961"/>
      <c r="O1008" s="962" t="s">
        <v>480</v>
      </c>
      <c r="P1008" s="960"/>
      <c r="Q1008" s="960"/>
      <c r="R1008" s="963"/>
      <c r="S1008" s="1544" t="s">
        <v>416</v>
      </c>
      <c r="T1008" s="1485"/>
      <c r="U1008" s="1485"/>
      <c r="V1008" s="1486"/>
      <c r="W1008" s="1484" t="s">
        <v>481</v>
      </c>
      <c r="X1008" s="1485"/>
      <c r="Y1008" s="1485"/>
      <c r="Z1008" s="1485"/>
      <c r="AA1008" s="1485"/>
      <c r="AB1008" s="1485"/>
      <c r="AC1008" s="1485"/>
      <c r="AD1008" s="1485"/>
      <c r="AE1008" s="1485"/>
      <c r="AF1008" s="1485"/>
      <c r="AG1008" s="1485"/>
      <c r="AH1008" s="1486"/>
      <c r="AI1008" s="63"/>
      <c r="AJ1008" s="144" t="str">
        <f t="shared" si="157"/>
        <v>Riadok bude vidieť.</v>
      </c>
      <c r="AK1008" s="145" t="s">
        <v>207</v>
      </c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51">
        <f t="shared" si="159"/>
        <v>1</v>
      </c>
      <c r="BF1008" s="51"/>
      <c r="BG1008" s="81"/>
      <c r="BH1008" s="51">
        <f>IF(AK1008="",1,IF(AK1008="Chcem skryť riadok.",0,1))</f>
        <v>1</v>
      </c>
      <c r="BI1008" s="51">
        <f t="shared" si="156"/>
        <v>1</v>
      </c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108"/>
      <c r="BY1008" s="108"/>
      <c r="BZ1008" s="108"/>
      <c r="CA1008" s="113">
        <f>SI!BY1008</f>
        <v>148</v>
      </c>
      <c r="CB1008" s="113"/>
      <c r="CC1008" s="113"/>
      <c r="CD1008" s="113"/>
      <c r="CE1008" s="113"/>
      <c r="CF1008" s="113"/>
      <c r="CG1008" s="113"/>
      <c r="CH1008" s="140">
        <f>SI!BZ1008</f>
        <v>0</v>
      </c>
      <c r="CI1008" s="108"/>
      <c r="CJ1008" s="108"/>
      <c r="CK1008" s="108"/>
      <c r="CL1008" s="108"/>
      <c r="CM1008" s="108"/>
      <c r="CN1008" s="108"/>
      <c r="CO1008" s="108"/>
      <c r="CP1008" s="108"/>
      <c r="CQ1008" s="108"/>
      <c r="CR1008" s="108"/>
      <c r="CS1008" s="108"/>
      <c r="CT1008" s="108"/>
      <c r="CU1008" s="108"/>
      <c r="CV1008" s="108"/>
      <c r="CW1008" s="108"/>
      <c r="CX1008" s="108"/>
      <c r="CY1008" s="108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  <c r="FE1008" s="2"/>
      <c r="FF1008" s="2"/>
      <c r="FG1008" s="2"/>
      <c r="FH1008" s="2"/>
      <c r="FI1008" s="2"/>
      <c r="FJ1008" s="2"/>
      <c r="FK1008" s="2"/>
      <c r="FL1008" s="2"/>
      <c r="FM1008" s="2"/>
      <c r="FN1008" s="2"/>
      <c r="FO1008" s="2"/>
      <c r="FP1008" s="2"/>
      <c r="FQ1008" s="2"/>
      <c r="FR1008" s="2"/>
      <c r="FS1008" s="2"/>
      <c r="FT1008" s="2"/>
      <c r="FU1008" s="2"/>
      <c r="FV1008" s="2"/>
      <c r="FW1008" s="2"/>
      <c r="FX1008" s="2"/>
      <c r="FY1008" s="2"/>
      <c r="FZ1008" s="2"/>
      <c r="GA1008" s="2"/>
      <c r="GB1008" s="2"/>
      <c r="GC1008" s="2"/>
      <c r="GD1008" s="2"/>
      <c r="GE1008" s="2"/>
      <c r="GF1008" s="2"/>
      <c r="GG1008" s="2"/>
      <c r="GH1008" s="2"/>
      <c r="GI1008" s="2"/>
      <c r="GJ1008" s="2"/>
      <c r="GK1008" s="2"/>
      <c r="GL1008" s="2"/>
      <c r="GM1008" s="2"/>
      <c r="GN1008" s="2"/>
      <c r="GO1008" s="2"/>
      <c r="GP1008" s="2"/>
      <c r="GQ1008" s="2"/>
      <c r="GR1008" s="2"/>
      <c r="GS1008" s="2"/>
      <c r="GT1008" s="2"/>
      <c r="GU1008" s="2"/>
      <c r="GV1008" s="2"/>
      <c r="GW1008" s="2"/>
      <c r="GX1008" s="2"/>
      <c r="GY1008" s="2"/>
      <c r="GZ1008" s="2"/>
      <c r="HA1008" s="2"/>
      <c r="HB1008" s="2"/>
      <c r="HC1008" s="2"/>
      <c r="HD1008" s="2"/>
      <c r="HE1008" s="2"/>
      <c r="HF1008" s="2"/>
      <c r="HG1008" s="2"/>
      <c r="HH1008" s="2"/>
      <c r="HI1008" s="2"/>
      <c r="HJ1008" s="2"/>
      <c r="HK1008" s="2"/>
      <c r="HL1008" s="2"/>
      <c r="HM1008" s="2"/>
      <c r="HN1008" s="2"/>
      <c r="HO1008" s="2"/>
      <c r="HP1008" s="2"/>
      <c r="HQ1008" s="2"/>
      <c r="HR1008" s="2"/>
      <c r="HS1008" s="2"/>
      <c r="HT1008" s="2"/>
      <c r="HU1008" s="2"/>
      <c r="HV1008" s="2"/>
      <c r="HW1008" s="2"/>
      <c r="HX1008" s="2"/>
      <c r="HY1008" s="2"/>
      <c r="HZ1008" s="2"/>
      <c r="IA1008" s="2"/>
      <c r="IB1008" s="2"/>
      <c r="IC1008" s="2"/>
      <c r="ID1008" s="2"/>
      <c r="IE1008" s="2"/>
      <c r="IF1008" s="2"/>
      <c r="IG1008" s="2"/>
      <c r="IH1008" s="2"/>
      <c r="II1008" s="2"/>
      <c r="IJ1008" s="2"/>
      <c r="IK1008" s="2"/>
      <c r="IL1008" s="2"/>
      <c r="IM1008" s="2"/>
      <c r="IN1008" s="2"/>
      <c r="IO1008" s="2"/>
      <c r="IP1008" s="2"/>
      <c r="IQ1008" s="2"/>
      <c r="IR1008" s="2"/>
      <c r="IS1008" s="2"/>
    </row>
    <row r="1009" spans="1:258" s="36" customFormat="1" x14ac:dyDescent="0.25">
      <c r="A1009" s="33"/>
      <c r="B1009" s="967" t="s">
        <v>640</v>
      </c>
      <c r="C1009" s="968"/>
      <c r="D1009" s="968"/>
      <c r="E1009" s="968"/>
      <c r="F1009" s="968"/>
      <c r="G1009" s="968"/>
      <c r="H1009" s="968"/>
      <c r="I1009" s="968"/>
      <c r="J1009" s="968"/>
      <c r="K1009" s="969"/>
      <c r="L1009" s="970">
        <v>25</v>
      </c>
      <c r="M1009" s="971"/>
      <c r="N1009" s="972"/>
      <c r="O1009" s="973"/>
      <c r="P1009" s="974"/>
      <c r="Q1009" s="974"/>
      <c r="R1009" s="975"/>
      <c r="S1009" s="964">
        <v>2222160</v>
      </c>
      <c r="T1009" s="965"/>
      <c r="U1009" s="965"/>
      <c r="V1009" s="966"/>
      <c r="W1009" s="951" t="s">
        <v>661</v>
      </c>
      <c r="X1009" s="952"/>
      <c r="Y1009" s="952"/>
      <c r="Z1009" s="952"/>
      <c r="AA1009" s="952"/>
      <c r="AB1009" s="952"/>
      <c r="AC1009" s="952"/>
      <c r="AD1009" s="952"/>
      <c r="AE1009" s="952"/>
      <c r="AF1009" s="952"/>
      <c r="AG1009" s="952"/>
      <c r="AH1009" s="953"/>
      <c r="AI1009" s="63"/>
      <c r="AJ1009" s="144" t="str">
        <f t="shared" si="157"/>
        <v>Riadok bude vidieť.</v>
      </c>
      <c r="AK1009" s="145" t="s">
        <v>207</v>
      </c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51">
        <f t="shared" si="159"/>
        <v>1</v>
      </c>
      <c r="BF1009" s="51">
        <f t="shared" ref="BF1009:BF1025" si="160">+IF(B1009="",0,1)</f>
        <v>1</v>
      </c>
      <c r="BG1009" s="51"/>
      <c r="BH1009" s="51">
        <f t="shared" si="158"/>
        <v>1</v>
      </c>
      <c r="BI1009" s="89">
        <f t="shared" ref="BI1009:BI1025" si="161">+IF(BE1009*BF1009=0,0,IF(BH1009=0,0,1))</f>
        <v>1</v>
      </c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108"/>
      <c r="BY1009" s="108"/>
      <c r="BZ1009" s="108"/>
      <c r="CA1009" s="113">
        <f>SI!BY1009</f>
        <v>164</v>
      </c>
      <c r="CB1009" s="113"/>
      <c r="CC1009" s="113"/>
      <c r="CD1009" s="113"/>
      <c r="CE1009" s="113"/>
      <c r="CF1009" s="113"/>
      <c r="CG1009" s="113"/>
      <c r="CH1009" s="140">
        <f>SI!BZ1009</f>
        <v>0</v>
      </c>
      <c r="CI1009" s="108"/>
      <c r="CJ1009" s="108"/>
      <c r="CK1009" s="108"/>
      <c r="CL1009" s="108"/>
      <c r="CM1009" s="108"/>
      <c r="CN1009" s="108"/>
      <c r="CO1009" s="108"/>
      <c r="CP1009" s="108"/>
      <c r="CQ1009" s="108"/>
      <c r="CR1009" s="108"/>
      <c r="CS1009" s="108"/>
      <c r="CT1009" s="108"/>
      <c r="CU1009" s="108"/>
      <c r="CV1009" s="108"/>
      <c r="CW1009" s="108"/>
      <c r="CX1009" s="108"/>
      <c r="CY1009" s="108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  <c r="FE1009" s="2"/>
      <c r="FF1009" s="2"/>
      <c r="FG1009" s="2"/>
      <c r="FH1009" s="2"/>
      <c r="FI1009" s="2"/>
      <c r="FJ1009" s="2"/>
      <c r="FK1009" s="2"/>
      <c r="FL1009" s="2"/>
      <c r="FM1009" s="2"/>
      <c r="FN1009" s="2"/>
      <c r="FO1009" s="2"/>
      <c r="FP1009" s="2"/>
      <c r="FQ1009" s="2"/>
      <c r="FR1009" s="2"/>
      <c r="FS1009" s="2"/>
      <c r="FT1009" s="2"/>
      <c r="FU1009" s="2"/>
      <c r="FV1009" s="2"/>
      <c r="FW1009" s="2"/>
      <c r="FX1009" s="2"/>
      <c r="FY1009" s="2"/>
      <c r="FZ1009" s="2"/>
      <c r="GA1009" s="2"/>
      <c r="GB1009" s="2"/>
      <c r="GC1009" s="2"/>
      <c r="GD1009" s="2"/>
      <c r="GE1009" s="2"/>
      <c r="GF1009" s="2"/>
      <c r="GG1009" s="2"/>
      <c r="GH1009" s="2"/>
      <c r="GI1009" s="2"/>
      <c r="GJ1009" s="2"/>
      <c r="GK1009" s="2"/>
      <c r="GL1009" s="2"/>
      <c r="GM1009" s="2"/>
      <c r="GN1009" s="2"/>
      <c r="GO1009" s="2"/>
      <c r="GP1009" s="2"/>
      <c r="GQ1009" s="2"/>
      <c r="GR1009" s="2"/>
      <c r="GS1009" s="2"/>
      <c r="GT1009" s="2"/>
      <c r="GU1009" s="2"/>
      <c r="GV1009" s="2"/>
      <c r="GW1009" s="2"/>
      <c r="GX1009" s="2"/>
      <c r="GY1009" s="2"/>
      <c r="GZ1009" s="2"/>
      <c r="HA1009" s="2"/>
      <c r="HB1009" s="2"/>
      <c r="HC1009" s="2"/>
      <c r="HD1009" s="2"/>
      <c r="HE1009" s="2"/>
      <c r="HF1009" s="2"/>
      <c r="HG1009" s="2"/>
      <c r="HH1009" s="2"/>
      <c r="HI1009" s="2"/>
      <c r="HJ1009" s="2"/>
      <c r="HK1009" s="2"/>
      <c r="HL1009" s="2"/>
      <c r="HM1009" s="2"/>
      <c r="HN1009" s="2"/>
      <c r="HO1009" s="2"/>
      <c r="HP1009" s="2"/>
      <c r="HQ1009" s="2"/>
      <c r="HR1009" s="2"/>
      <c r="HS1009" s="2"/>
      <c r="HT1009" s="2"/>
      <c r="HU1009" s="2"/>
      <c r="HV1009" s="2"/>
      <c r="HW1009" s="2"/>
      <c r="HX1009" s="2"/>
      <c r="HY1009" s="2"/>
      <c r="HZ1009" s="2"/>
      <c r="IA1009" s="2"/>
      <c r="IB1009" s="2"/>
      <c r="IC1009" s="2"/>
      <c r="ID1009" s="2"/>
      <c r="IE1009" s="2"/>
      <c r="IF1009" s="2"/>
      <c r="IG1009" s="2"/>
      <c r="IH1009" s="2"/>
      <c r="II1009" s="2"/>
      <c r="IJ1009" s="2"/>
      <c r="IK1009" s="2"/>
      <c r="IL1009" s="2"/>
      <c r="IM1009" s="2"/>
      <c r="IN1009" s="2"/>
      <c r="IO1009" s="2"/>
      <c r="IP1009" s="2"/>
      <c r="IQ1009" s="2"/>
      <c r="IR1009" s="2"/>
      <c r="IS1009" s="2"/>
    </row>
    <row r="1010" spans="1:258" s="36" customFormat="1" x14ac:dyDescent="0.25">
      <c r="A1010" s="33"/>
      <c r="B1010" s="967" t="s">
        <v>668</v>
      </c>
      <c r="C1010" s="968"/>
      <c r="D1010" s="968"/>
      <c r="E1010" s="968"/>
      <c r="F1010" s="968"/>
      <c r="G1010" s="968"/>
      <c r="H1010" s="968"/>
      <c r="I1010" s="968"/>
      <c r="J1010" s="968"/>
      <c r="K1010" s="969"/>
      <c r="L1010" s="970">
        <v>41</v>
      </c>
      <c r="M1010" s="971"/>
      <c r="N1010" s="972"/>
      <c r="O1010" s="973"/>
      <c r="P1010" s="974"/>
      <c r="Q1010" s="974"/>
      <c r="R1010" s="975"/>
      <c r="S1010" s="964">
        <v>55000</v>
      </c>
      <c r="T1010" s="965"/>
      <c r="U1010" s="965"/>
      <c r="V1010" s="966"/>
      <c r="W1010" s="951" t="s">
        <v>649</v>
      </c>
      <c r="X1010" s="952"/>
      <c r="Y1010" s="952"/>
      <c r="Z1010" s="952"/>
      <c r="AA1010" s="952"/>
      <c r="AB1010" s="952"/>
      <c r="AC1010" s="952"/>
      <c r="AD1010" s="952"/>
      <c r="AE1010" s="952"/>
      <c r="AF1010" s="952"/>
      <c r="AG1010" s="952"/>
      <c r="AH1010" s="953"/>
      <c r="AI1010" s="63"/>
      <c r="AJ1010" s="144" t="str">
        <f t="shared" si="157"/>
        <v>Riadok bude vidieť.</v>
      </c>
      <c r="AK1010" s="145" t="s">
        <v>207</v>
      </c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51">
        <f t="shared" si="159"/>
        <v>1</v>
      </c>
      <c r="BF1010" s="51">
        <f t="shared" si="160"/>
        <v>1</v>
      </c>
      <c r="BG1010" s="51"/>
      <c r="BH1010" s="51">
        <f t="shared" si="158"/>
        <v>1</v>
      </c>
      <c r="BI1010" s="89">
        <f t="shared" si="161"/>
        <v>1</v>
      </c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108"/>
      <c r="BY1010" s="108"/>
      <c r="BZ1010" s="108"/>
      <c r="CA1010" s="113">
        <f>SI!BY1010</f>
        <v>182</v>
      </c>
      <c r="CB1010" s="113"/>
      <c r="CC1010" s="113"/>
      <c r="CD1010" s="113"/>
      <c r="CE1010" s="113"/>
      <c r="CF1010" s="113"/>
      <c r="CG1010" s="113"/>
      <c r="CH1010" s="140">
        <f>SI!BZ1010</f>
        <v>0</v>
      </c>
      <c r="CI1010" s="108"/>
      <c r="CJ1010" s="108"/>
      <c r="CK1010" s="108"/>
      <c r="CL1010" s="108"/>
      <c r="CM1010" s="108"/>
      <c r="CN1010" s="108"/>
      <c r="CO1010" s="108"/>
      <c r="CP1010" s="108"/>
      <c r="CQ1010" s="108"/>
      <c r="CR1010" s="108"/>
      <c r="CS1010" s="108"/>
      <c r="CT1010" s="108"/>
      <c r="CU1010" s="108"/>
      <c r="CV1010" s="108"/>
      <c r="CW1010" s="108"/>
      <c r="CX1010" s="108"/>
      <c r="CY1010" s="108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  <c r="FK1010" s="2"/>
      <c r="FL1010" s="2"/>
      <c r="FM1010" s="2"/>
      <c r="FN1010" s="2"/>
      <c r="FO1010" s="2"/>
      <c r="FP1010" s="2"/>
      <c r="FQ1010" s="2"/>
      <c r="FR1010" s="2"/>
      <c r="FS1010" s="2"/>
      <c r="FT1010" s="2"/>
      <c r="FU1010" s="2"/>
      <c r="FV1010" s="2"/>
      <c r="FW1010" s="2"/>
      <c r="FX1010" s="2"/>
      <c r="FY1010" s="2"/>
      <c r="FZ1010" s="2"/>
      <c r="GA1010" s="2"/>
      <c r="GB1010" s="2"/>
      <c r="GC1010" s="2"/>
      <c r="GD1010" s="2"/>
      <c r="GE1010" s="2"/>
      <c r="GF1010" s="2"/>
      <c r="GG1010" s="2"/>
      <c r="GH1010" s="2"/>
      <c r="GI1010" s="2"/>
      <c r="GJ1010" s="2"/>
      <c r="GK1010" s="2"/>
      <c r="GL1010" s="2"/>
      <c r="GM1010" s="2"/>
      <c r="GN1010" s="2"/>
      <c r="GO1010" s="2"/>
      <c r="GP1010" s="2"/>
      <c r="GQ1010" s="2"/>
      <c r="GR1010" s="2"/>
      <c r="GS1010" s="2"/>
      <c r="GT1010" s="2"/>
      <c r="GU1010" s="2"/>
      <c r="GV1010" s="2"/>
      <c r="GW1010" s="2"/>
      <c r="GX1010" s="2"/>
      <c r="GY1010" s="2"/>
      <c r="GZ1010" s="2"/>
      <c r="HA1010" s="2"/>
      <c r="HB1010" s="2"/>
      <c r="HC1010" s="2"/>
      <c r="HD1010" s="2"/>
      <c r="HE1010" s="2"/>
      <c r="HF1010" s="2"/>
      <c r="HG1010" s="2"/>
      <c r="HH1010" s="2"/>
      <c r="HI1010" s="2"/>
      <c r="HJ1010" s="2"/>
      <c r="HK1010" s="2"/>
      <c r="HL1010" s="2"/>
      <c r="HM1010" s="2"/>
      <c r="HN1010" s="2"/>
      <c r="HO1010" s="2"/>
      <c r="HP1010" s="2"/>
      <c r="HQ1010" s="2"/>
      <c r="HR1010" s="2"/>
      <c r="HS1010" s="2"/>
      <c r="HT1010" s="2"/>
      <c r="HU1010" s="2"/>
      <c r="HV1010" s="2"/>
      <c r="HW1010" s="2"/>
      <c r="HX1010" s="2"/>
      <c r="HY1010" s="2"/>
      <c r="HZ1010" s="2"/>
      <c r="IA1010" s="2"/>
      <c r="IB1010" s="2"/>
      <c r="IC1010" s="2"/>
      <c r="ID1010" s="2"/>
      <c r="IE1010" s="2"/>
      <c r="IF1010" s="2"/>
      <c r="IG1010" s="2"/>
      <c r="IH1010" s="2"/>
      <c r="II1010" s="2"/>
      <c r="IJ1010" s="2"/>
      <c r="IK1010" s="2"/>
      <c r="IL1010" s="2"/>
      <c r="IM1010" s="2"/>
      <c r="IN1010" s="2"/>
      <c r="IO1010" s="2"/>
      <c r="IP1010" s="2"/>
      <c r="IQ1010" s="2"/>
      <c r="IR1010" s="2"/>
      <c r="IS1010" s="2"/>
    </row>
    <row r="1011" spans="1:258" s="36" customFormat="1" hidden="1" x14ac:dyDescent="0.25">
      <c r="A1011" s="33"/>
      <c r="B1011" s="967"/>
      <c r="C1011" s="968"/>
      <c r="D1011" s="968"/>
      <c r="E1011" s="968"/>
      <c r="F1011" s="968"/>
      <c r="G1011" s="968"/>
      <c r="H1011" s="968"/>
      <c r="I1011" s="968"/>
      <c r="J1011" s="968"/>
      <c r="K1011" s="969"/>
      <c r="L1011" s="970"/>
      <c r="M1011" s="971"/>
      <c r="N1011" s="972"/>
      <c r="O1011" s="973"/>
      <c r="P1011" s="974"/>
      <c r="Q1011" s="974"/>
      <c r="R1011" s="975"/>
      <c r="S1011" s="964"/>
      <c r="T1011" s="965"/>
      <c r="U1011" s="965"/>
      <c r="V1011" s="966"/>
      <c r="W1011" s="951"/>
      <c r="X1011" s="952"/>
      <c r="Y1011" s="952"/>
      <c r="Z1011" s="952"/>
      <c r="AA1011" s="952"/>
      <c r="AB1011" s="952"/>
      <c r="AC1011" s="952"/>
      <c r="AD1011" s="952"/>
      <c r="AE1011" s="952"/>
      <c r="AF1011" s="952"/>
      <c r="AG1011" s="952"/>
      <c r="AH1011" s="953"/>
      <c r="AI1011" s="63"/>
      <c r="AJ1011" s="144" t="str">
        <f t="shared" si="157"/>
        <v>Riadok bude skrytý.</v>
      </c>
      <c r="AK1011" s="145" t="s">
        <v>207</v>
      </c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51">
        <f t="shared" si="159"/>
        <v>1</v>
      </c>
      <c r="BF1011" s="51">
        <f t="shared" si="160"/>
        <v>0</v>
      </c>
      <c r="BG1011" s="51"/>
      <c r="BH1011" s="51">
        <f t="shared" si="158"/>
        <v>1</v>
      </c>
      <c r="BI1011" s="89">
        <f t="shared" si="161"/>
        <v>0</v>
      </c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108"/>
      <c r="BY1011" s="108"/>
      <c r="BZ1011" s="108"/>
      <c r="CA1011" s="113">
        <f>SI!BY1011</f>
        <v>165</v>
      </c>
      <c r="CB1011" s="113"/>
      <c r="CC1011" s="113"/>
      <c r="CD1011" s="113"/>
      <c r="CE1011" s="113"/>
      <c r="CF1011" s="113"/>
      <c r="CG1011" s="113"/>
      <c r="CH1011" s="140">
        <f>SI!BZ1011</f>
        <v>0</v>
      </c>
      <c r="CI1011" s="108"/>
      <c r="CJ1011" s="108"/>
      <c r="CK1011" s="108"/>
      <c r="CL1011" s="108"/>
      <c r="CM1011" s="108"/>
      <c r="CN1011" s="108"/>
      <c r="CO1011" s="108"/>
      <c r="CP1011" s="108"/>
      <c r="CQ1011" s="108"/>
      <c r="CR1011" s="108"/>
      <c r="CS1011" s="108"/>
      <c r="CT1011" s="108"/>
      <c r="CU1011" s="108"/>
      <c r="CV1011" s="108"/>
      <c r="CW1011" s="108"/>
      <c r="CX1011" s="108"/>
      <c r="CY1011" s="108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/>
      <c r="FW1011" s="2"/>
      <c r="FX1011" s="2"/>
      <c r="FY1011" s="2"/>
      <c r="FZ1011" s="2"/>
      <c r="GA1011" s="2"/>
      <c r="GB1011" s="2"/>
      <c r="GC1011" s="2"/>
      <c r="GD1011" s="2"/>
      <c r="GE1011" s="2"/>
      <c r="GF1011" s="2"/>
      <c r="GG1011" s="2"/>
      <c r="GH1011" s="2"/>
      <c r="GI1011" s="2"/>
      <c r="GJ1011" s="2"/>
      <c r="GK1011" s="2"/>
      <c r="GL1011" s="2"/>
      <c r="GM1011" s="2"/>
      <c r="GN1011" s="2"/>
      <c r="GO1011" s="2"/>
      <c r="GP1011" s="2"/>
      <c r="GQ1011" s="2"/>
      <c r="GR1011" s="2"/>
      <c r="GS1011" s="2"/>
      <c r="GT1011" s="2"/>
      <c r="GU1011" s="2"/>
      <c r="GV1011" s="2"/>
      <c r="GW1011" s="2"/>
      <c r="GX1011" s="2"/>
      <c r="GY1011" s="2"/>
      <c r="GZ1011" s="2"/>
      <c r="HA1011" s="2"/>
      <c r="HB1011" s="2"/>
      <c r="HC1011" s="2"/>
      <c r="HD1011" s="2"/>
      <c r="HE1011" s="2"/>
      <c r="HF1011" s="2"/>
      <c r="HG1011" s="2"/>
      <c r="HH1011" s="2"/>
      <c r="HI1011" s="2"/>
      <c r="HJ1011" s="2"/>
      <c r="HK1011" s="2"/>
      <c r="HL1011" s="2"/>
      <c r="HM1011" s="2"/>
      <c r="HN1011" s="2"/>
      <c r="HO1011" s="2"/>
      <c r="HP1011" s="2"/>
      <c r="HQ1011" s="2"/>
      <c r="HR1011" s="2"/>
      <c r="HS1011" s="2"/>
      <c r="HT1011" s="2"/>
      <c r="HU1011" s="2"/>
      <c r="HV1011" s="2"/>
      <c r="HW1011" s="2"/>
      <c r="HX1011" s="2"/>
      <c r="HY1011" s="2"/>
      <c r="HZ1011" s="2"/>
      <c r="IA1011" s="2"/>
      <c r="IB1011" s="2"/>
      <c r="IC1011" s="2"/>
      <c r="ID1011" s="2"/>
      <c r="IE1011" s="2"/>
      <c r="IF1011" s="2"/>
      <c r="IG1011" s="2"/>
      <c r="IH1011" s="2"/>
      <c r="II1011" s="2"/>
      <c r="IJ1011" s="2"/>
      <c r="IK1011" s="2"/>
      <c r="IL1011" s="2"/>
      <c r="IM1011" s="2"/>
      <c r="IN1011" s="2"/>
      <c r="IO1011" s="2"/>
      <c r="IP1011" s="2"/>
      <c r="IQ1011" s="2"/>
      <c r="IR1011" s="2"/>
      <c r="IS1011" s="2"/>
    </row>
    <row r="1012" spans="1:258" s="36" customFormat="1" hidden="1" x14ac:dyDescent="0.25">
      <c r="A1012" s="33"/>
      <c r="B1012" s="967"/>
      <c r="C1012" s="968"/>
      <c r="D1012" s="968"/>
      <c r="E1012" s="968"/>
      <c r="F1012" s="968"/>
      <c r="G1012" s="968"/>
      <c r="H1012" s="968"/>
      <c r="I1012" s="968"/>
      <c r="J1012" s="968"/>
      <c r="K1012" s="969"/>
      <c r="L1012" s="970"/>
      <c r="M1012" s="971"/>
      <c r="N1012" s="972"/>
      <c r="O1012" s="973"/>
      <c r="P1012" s="974"/>
      <c r="Q1012" s="974"/>
      <c r="R1012" s="975"/>
      <c r="S1012" s="964"/>
      <c r="T1012" s="965"/>
      <c r="U1012" s="965"/>
      <c r="V1012" s="966"/>
      <c r="W1012" s="951"/>
      <c r="X1012" s="952"/>
      <c r="Y1012" s="952"/>
      <c r="Z1012" s="952"/>
      <c r="AA1012" s="952"/>
      <c r="AB1012" s="952"/>
      <c r="AC1012" s="952"/>
      <c r="AD1012" s="952"/>
      <c r="AE1012" s="952"/>
      <c r="AF1012" s="952"/>
      <c r="AG1012" s="952"/>
      <c r="AH1012" s="953"/>
      <c r="AI1012" s="63"/>
      <c r="AJ1012" s="144" t="str">
        <f t="shared" si="157"/>
        <v>Riadok bude skrytý.</v>
      </c>
      <c r="AK1012" s="145" t="s">
        <v>207</v>
      </c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51">
        <f t="shared" si="159"/>
        <v>1</v>
      </c>
      <c r="BF1012" s="51">
        <f t="shared" si="160"/>
        <v>0</v>
      </c>
      <c r="BG1012" s="51"/>
      <c r="BH1012" s="51">
        <f t="shared" si="158"/>
        <v>1</v>
      </c>
      <c r="BI1012" s="89">
        <f t="shared" si="161"/>
        <v>0</v>
      </c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108"/>
      <c r="BY1012" s="108"/>
      <c r="BZ1012" s="108"/>
      <c r="CA1012" s="113">
        <f>SI!BY1012</f>
        <v>125</v>
      </c>
      <c r="CB1012" s="113"/>
      <c r="CC1012" s="113"/>
      <c r="CD1012" s="113"/>
      <c r="CE1012" s="113"/>
      <c r="CF1012" s="113"/>
      <c r="CG1012" s="113"/>
      <c r="CH1012" s="140">
        <f>SI!BZ1012</f>
        <v>0</v>
      </c>
      <c r="CI1012" s="108"/>
      <c r="CJ1012" s="108"/>
      <c r="CK1012" s="108"/>
      <c r="CL1012" s="108"/>
      <c r="CM1012" s="108"/>
      <c r="CN1012" s="108"/>
      <c r="CO1012" s="108"/>
      <c r="CP1012" s="108"/>
      <c r="CQ1012" s="108"/>
      <c r="CR1012" s="108"/>
      <c r="CS1012" s="108"/>
      <c r="CT1012" s="108"/>
      <c r="CU1012" s="108"/>
      <c r="CV1012" s="108"/>
      <c r="CW1012" s="108"/>
      <c r="CX1012" s="108"/>
      <c r="CY1012" s="108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  <c r="FK1012" s="2"/>
      <c r="FL1012" s="2"/>
      <c r="FM1012" s="2"/>
      <c r="FN1012" s="2"/>
      <c r="FO1012" s="2"/>
      <c r="FP1012" s="2"/>
      <c r="FQ1012" s="2"/>
      <c r="FR1012" s="2"/>
      <c r="FS1012" s="2"/>
      <c r="FT1012" s="2"/>
      <c r="FU1012" s="2"/>
      <c r="FV1012" s="2"/>
      <c r="FW1012" s="2"/>
      <c r="FX1012" s="2"/>
      <c r="FY1012" s="2"/>
      <c r="FZ1012" s="2"/>
      <c r="GA1012" s="2"/>
      <c r="GB1012" s="2"/>
      <c r="GC1012" s="2"/>
      <c r="GD1012" s="2"/>
      <c r="GE1012" s="2"/>
      <c r="GF1012" s="2"/>
      <c r="GG1012" s="2"/>
      <c r="GH1012" s="2"/>
      <c r="GI1012" s="2"/>
      <c r="GJ1012" s="2"/>
      <c r="GK1012" s="2"/>
      <c r="GL1012" s="2"/>
      <c r="GM1012" s="2"/>
      <c r="GN1012" s="2"/>
      <c r="GO1012" s="2"/>
      <c r="GP1012" s="2"/>
      <c r="GQ1012" s="2"/>
      <c r="GR1012" s="2"/>
      <c r="GS1012" s="2"/>
      <c r="GT1012" s="2"/>
      <c r="GU1012" s="2"/>
      <c r="GV1012" s="2"/>
      <c r="GW1012" s="2"/>
      <c r="GX1012" s="2"/>
      <c r="GY1012" s="2"/>
      <c r="GZ1012" s="2"/>
      <c r="HA1012" s="2"/>
      <c r="HB1012" s="2"/>
      <c r="HC1012" s="2"/>
      <c r="HD1012" s="2"/>
      <c r="HE1012" s="2"/>
      <c r="HF1012" s="2"/>
      <c r="HG1012" s="2"/>
      <c r="HH1012" s="2"/>
      <c r="HI1012" s="2"/>
      <c r="HJ1012" s="2"/>
      <c r="HK1012" s="2"/>
      <c r="HL1012" s="2"/>
      <c r="HM1012" s="2"/>
      <c r="HN1012" s="2"/>
      <c r="HO1012" s="2"/>
      <c r="HP1012" s="2"/>
      <c r="HQ1012" s="2"/>
      <c r="HR1012" s="2"/>
      <c r="HS1012" s="2"/>
      <c r="HT1012" s="2"/>
      <c r="HU1012" s="2"/>
      <c r="HV1012" s="2"/>
      <c r="HW1012" s="2"/>
      <c r="HX1012" s="2"/>
      <c r="HY1012" s="2"/>
      <c r="HZ1012" s="2"/>
      <c r="IA1012" s="2"/>
      <c r="IB1012" s="2"/>
      <c r="IC1012" s="2"/>
      <c r="ID1012" s="2"/>
      <c r="IE1012" s="2"/>
      <c r="IF1012" s="2"/>
      <c r="IG1012" s="2"/>
      <c r="IH1012" s="2"/>
      <c r="II1012" s="2"/>
      <c r="IJ1012" s="2"/>
      <c r="IK1012" s="2"/>
      <c r="IL1012" s="2"/>
      <c r="IM1012" s="2"/>
      <c r="IN1012" s="2"/>
      <c r="IO1012" s="2"/>
      <c r="IP1012" s="2"/>
      <c r="IQ1012" s="2"/>
      <c r="IR1012" s="2"/>
      <c r="IS1012" s="2"/>
      <c r="IX1012" s="36" t="s">
        <v>648</v>
      </c>
    </row>
    <row r="1013" spans="1:258" s="36" customFormat="1" hidden="1" x14ac:dyDescent="0.25">
      <c r="A1013" s="33"/>
      <c r="B1013" s="967"/>
      <c r="C1013" s="968"/>
      <c r="D1013" s="968"/>
      <c r="E1013" s="968"/>
      <c r="F1013" s="968"/>
      <c r="G1013" s="968"/>
      <c r="H1013" s="968"/>
      <c r="I1013" s="968"/>
      <c r="J1013" s="968"/>
      <c r="K1013" s="969"/>
      <c r="L1013" s="970"/>
      <c r="M1013" s="971"/>
      <c r="N1013" s="972"/>
      <c r="O1013" s="973"/>
      <c r="P1013" s="974"/>
      <c r="Q1013" s="974"/>
      <c r="R1013" s="975"/>
      <c r="S1013" s="964"/>
      <c r="T1013" s="965"/>
      <c r="U1013" s="965"/>
      <c r="V1013" s="966"/>
      <c r="W1013" s="951"/>
      <c r="X1013" s="952"/>
      <c r="Y1013" s="952"/>
      <c r="Z1013" s="952"/>
      <c r="AA1013" s="952"/>
      <c r="AB1013" s="952"/>
      <c r="AC1013" s="952"/>
      <c r="AD1013" s="952"/>
      <c r="AE1013" s="952"/>
      <c r="AF1013" s="952"/>
      <c r="AG1013" s="952"/>
      <c r="AH1013" s="953"/>
      <c r="AI1013" s="63"/>
      <c r="AJ1013" s="144" t="str">
        <f t="shared" si="157"/>
        <v>Riadok bude skrytý.</v>
      </c>
      <c r="AK1013" s="145" t="s">
        <v>207</v>
      </c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51">
        <f t="shared" si="159"/>
        <v>1</v>
      </c>
      <c r="BF1013" s="51">
        <f t="shared" si="160"/>
        <v>0</v>
      </c>
      <c r="BG1013" s="51"/>
      <c r="BH1013" s="51">
        <f t="shared" si="158"/>
        <v>1</v>
      </c>
      <c r="BI1013" s="89">
        <f t="shared" si="161"/>
        <v>0</v>
      </c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108"/>
      <c r="BY1013" s="108"/>
      <c r="BZ1013" s="108"/>
      <c r="CA1013" s="113">
        <f>SI!BY1013</f>
        <v>115</v>
      </c>
      <c r="CB1013" s="113"/>
      <c r="CC1013" s="113"/>
      <c r="CD1013" s="113"/>
      <c r="CE1013" s="113"/>
      <c r="CF1013" s="113"/>
      <c r="CG1013" s="113"/>
      <c r="CH1013" s="140">
        <f>SI!BZ1013</f>
        <v>0</v>
      </c>
      <c r="CI1013" s="108"/>
      <c r="CJ1013" s="108"/>
      <c r="CK1013" s="108"/>
      <c r="CL1013" s="108"/>
      <c r="CM1013" s="108"/>
      <c r="CN1013" s="108"/>
      <c r="CO1013" s="108"/>
      <c r="CP1013" s="108"/>
      <c r="CQ1013" s="108"/>
      <c r="CR1013" s="108"/>
      <c r="CS1013" s="108"/>
      <c r="CT1013" s="108"/>
      <c r="CU1013" s="108"/>
      <c r="CV1013" s="108"/>
      <c r="CW1013" s="108"/>
      <c r="CX1013" s="108"/>
      <c r="CY1013" s="108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  <c r="FE1013" s="2"/>
      <c r="FF1013" s="2"/>
      <c r="FG1013" s="2"/>
      <c r="FH1013" s="2"/>
      <c r="FI1013" s="2"/>
      <c r="FJ1013" s="2"/>
      <c r="FK1013" s="2"/>
      <c r="FL1013" s="2"/>
      <c r="FM1013" s="2"/>
      <c r="FN1013" s="2"/>
      <c r="FO1013" s="2"/>
      <c r="FP1013" s="2"/>
      <c r="FQ1013" s="2"/>
      <c r="FR1013" s="2"/>
      <c r="FS1013" s="2"/>
      <c r="FT1013" s="2"/>
      <c r="FU1013" s="2"/>
      <c r="FV1013" s="2"/>
      <c r="FW1013" s="2"/>
      <c r="FX1013" s="2"/>
      <c r="FY1013" s="2"/>
      <c r="FZ1013" s="2"/>
      <c r="GA1013" s="2"/>
      <c r="GB1013" s="2"/>
      <c r="GC1013" s="2"/>
      <c r="GD1013" s="2"/>
      <c r="GE1013" s="2"/>
      <c r="GF1013" s="2"/>
      <c r="GG1013" s="2"/>
      <c r="GH1013" s="2"/>
      <c r="GI1013" s="2"/>
      <c r="GJ1013" s="2"/>
      <c r="GK1013" s="2"/>
      <c r="GL1013" s="2"/>
      <c r="GM1013" s="2"/>
      <c r="GN1013" s="2"/>
      <c r="GO1013" s="2"/>
      <c r="GP1013" s="2"/>
      <c r="GQ1013" s="2"/>
      <c r="GR1013" s="2"/>
      <c r="GS1013" s="2"/>
      <c r="GT1013" s="2"/>
      <c r="GU1013" s="2"/>
      <c r="GV1013" s="2"/>
      <c r="GW1013" s="2"/>
      <c r="GX1013" s="2"/>
      <c r="GY1013" s="2"/>
      <c r="GZ1013" s="2"/>
      <c r="HA1013" s="2"/>
      <c r="HB1013" s="2"/>
      <c r="HC1013" s="2"/>
      <c r="HD1013" s="2"/>
      <c r="HE1013" s="2"/>
      <c r="HF1013" s="2"/>
      <c r="HG1013" s="2"/>
      <c r="HH1013" s="2"/>
      <c r="HI1013" s="2"/>
      <c r="HJ1013" s="2"/>
      <c r="HK1013" s="2"/>
      <c r="HL1013" s="2"/>
      <c r="HM1013" s="2"/>
      <c r="HN1013" s="2"/>
      <c r="HO1013" s="2"/>
      <c r="HP1013" s="2"/>
      <c r="HQ1013" s="2"/>
      <c r="HR1013" s="2"/>
      <c r="HS1013" s="2"/>
      <c r="HT1013" s="2"/>
      <c r="HU1013" s="2"/>
      <c r="HV1013" s="2"/>
      <c r="HW1013" s="2"/>
      <c r="HX1013" s="2"/>
      <c r="HY1013" s="2"/>
      <c r="HZ1013" s="2"/>
      <c r="IA1013" s="2"/>
      <c r="IB1013" s="2"/>
      <c r="IC1013" s="2"/>
      <c r="ID1013" s="2"/>
      <c r="IE1013" s="2"/>
      <c r="IF1013" s="2"/>
      <c r="IG1013" s="2"/>
      <c r="IH1013" s="2"/>
      <c r="II1013" s="2"/>
      <c r="IJ1013" s="2"/>
      <c r="IK1013" s="2"/>
      <c r="IL1013" s="2"/>
      <c r="IM1013" s="2"/>
      <c r="IN1013" s="2"/>
      <c r="IO1013" s="2"/>
      <c r="IP1013" s="2"/>
      <c r="IQ1013" s="2"/>
      <c r="IR1013" s="2"/>
      <c r="IS1013" s="2"/>
    </row>
    <row r="1014" spans="1:258" s="36" customFormat="1" hidden="1" x14ac:dyDescent="0.25">
      <c r="A1014" s="33"/>
      <c r="B1014" s="967"/>
      <c r="C1014" s="968"/>
      <c r="D1014" s="968"/>
      <c r="E1014" s="968"/>
      <c r="F1014" s="968"/>
      <c r="G1014" s="968"/>
      <c r="H1014" s="968"/>
      <c r="I1014" s="968"/>
      <c r="J1014" s="968"/>
      <c r="K1014" s="969"/>
      <c r="L1014" s="970"/>
      <c r="M1014" s="971"/>
      <c r="N1014" s="972"/>
      <c r="O1014" s="973"/>
      <c r="P1014" s="974"/>
      <c r="Q1014" s="974"/>
      <c r="R1014" s="975"/>
      <c r="S1014" s="964"/>
      <c r="T1014" s="965"/>
      <c r="U1014" s="965"/>
      <c r="V1014" s="966"/>
      <c r="W1014" s="951"/>
      <c r="X1014" s="952"/>
      <c r="Y1014" s="952"/>
      <c r="Z1014" s="952"/>
      <c r="AA1014" s="952"/>
      <c r="AB1014" s="952"/>
      <c r="AC1014" s="952"/>
      <c r="AD1014" s="952"/>
      <c r="AE1014" s="952"/>
      <c r="AF1014" s="952"/>
      <c r="AG1014" s="952"/>
      <c r="AH1014" s="953"/>
      <c r="AI1014" s="63"/>
      <c r="AJ1014" s="144" t="str">
        <f t="shared" si="157"/>
        <v>Riadok bude skrytý.</v>
      </c>
      <c r="AK1014" s="145" t="s">
        <v>207</v>
      </c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51">
        <f t="shared" si="159"/>
        <v>1</v>
      </c>
      <c r="BF1014" s="51">
        <f t="shared" si="160"/>
        <v>0</v>
      </c>
      <c r="BG1014" s="51"/>
      <c r="BH1014" s="51">
        <f t="shared" si="158"/>
        <v>1</v>
      </c>
      <c r="BI1014" s="89">
        <f t="shared" si="161"/>
        <v>0</v>
      </c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108"/>
      <c r="BY1014" s="108"/>
      <c r="BZ1014" s="108"/>
      <c r="CA1014" s="113">
        <f>SI!BY1014</f>
        <v>158</v>
      </c>
      <c r="CB1014" s="113"/>
      <c r="CC1014" s="113"/>
      <c r="CD1014" s="113"/>
      <c r="CE1014" s="113"/>
      <c r="CF1014" s="113"/>
      <c r="CG1014" s="113"/>
      <c r="CH1014" s="140">
        <f>SI!BZ1014</f>
        <v>0</v>
      </c>
      <c r="CI1014" s="108"/>
      <c r="CJ1014" s="108"/>
      <c r="CK1014" s="108"/>
      <c r="CL1014" s="108"/>
      <c r="CM1014" s="108"/>
      <c r="CN1014" s="108"/>
      <c r="CO1014" s="108"/>
      <c r="CP1014" s="108"/>
      <c r="CQ1014" s="108"/>
      <c r="CR1014" s="108"/>
      <c r="CS1014" s="108"/>
      <c r="CT1014" s="108"/>
      <c r="CU1014" s="108"/>
      <c r="CV1014" s="108"/>
      <c r="CW1014" s="108"/>
      <c r="CX1014" s="108"/>
      <c r="CY1014" s="108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  <c r="FE1014" s="2"/>
      <c r="FF1014" s="2"/>
      <c r="FG1014" s="2"/>
      <c r="FH1014" s="2"/>
      <c r="FI1014" s="2"/>
      <c r="FJ1014" s="2"/>
      <c r="FK1014" s="2"/>
      <c r="FL1014" s="2"/>
      <c r="FM1014" s="2"/>
      <c r="FN1014" s="2"/>
      <c r="FO1014" s="2"/>
      <c r="FP1014" s="2"/>
      <c r="FQ1014" s="2"/>
      <c r="FR1014" s="2"/>
      <c r="FS1014" s="2"/>
      <c r="FT1014" s="2"/>
      <c r="FU1014" s="2"/>
      <c r="FV1014" s="2"/>
      <c r="FW1014" s="2"/>
      <c r="FX1014" s="2"/>
      <c r="FY1014" s="2"/>
      <c r="FZ1014" s="2"/>
      <c r="GA1014" s="2"/>
      <c r="GB1014" s="2"/>
      <c r="GC1014" s="2"/>
      <c r="GD1014" s="2"/>
      <c r="GE1014" s="2"/>
      <c r="GF1014" s="2"/>
      <c r="GG1014" s="2"/>
      <c r="GH1014" s="2"/>
      <c r="GI1014" s="2"/>
      <c r="GJ1014" s="2"/>
      <c r="GK1014" s="2"/>
      <c r="GL1014" s="2"/>
      <c r="GM1014" s="2"/>
      <c r="GN1014" s="2"/>
      <c r="GO1014" s="2"/>
      <c r="GP1014" s="2"/>
      <c r="GQ1014" s="2"/>
      <c r="GR1014" s="2"/>
      <c r="GS1014" s="2"/>
      <c r="GT1014" s="2"/>
      <c r="GU1014" s="2"/>
      <c r="GV1014" s="2"/>
      <c r="GW1014" s="2"/>
      <c r="GX1014" s="2"/>
      <c r="GY1014" s="2"/>
      <c r="GZ1014" s="2"/>
      <c r="HA1014" s="2"/>
      <c r="HB1014" s="2"/>
      <c r="HC1014" s="2"/>
      <c r="HD1014" s="2"/>
      <c r="HE1014" s="2"/>
      <c r="HF1014" s="2"/>
      <c r="HG1014" s="2"/>
      <c r="HH1014" s="2"/>
      <c r="HI1014" s="2"/>
      <c r="HJ1014" s="2"/>
      <c r="HK1014" s="2"/>
      <c r="HL1014" s="2"/>
      <c r="HM1014" s="2"/>
      <c r="HN1014" s="2"/>
      <c r="HO1014" s="2"/>
      <c r="HP1014" s="2"/>
      <c r="HQ1014" s="2"/>
      <c r="HR1014" s="2"/>
      <c r="HS1014" s="2"/>
      <c r="HT1014" s="2"/>
      <c r="HU1014" s="2"/>
      <c r="HV1014" s="2"/>
      <c r="HW1014" s="2"/>
      <c r="HX1014" s="2"/>
      <c r="HY1014" s="2"/>
      <c r="HZ1014" s="2"/>
      <c r="IA1014" s="2"/>
      <c r="IB1014" s="2"/>
      <c r="IC1014" s="2"/>
      <c r="ID1014" s="2"/>
      <c r="IE1014" s="2"/>
      <c r="IF1014" s="2"/>
      <c r="IG1014" s="2"/>
      <c r="IH1014" s="2"/>
      <c r="II1014" s="2"/>
      <c r="IJ1014" s="2"/>
      <c r="IK1014" s="2"/>
      <c r="IL1014" s="2"/>
      <c r="IM1014" s="2"/>
      <c r="IN1014" s="2"/>
      <c r="IO1014" s="2"/>
      <c r="IP1014" s="2"/>
      <c r="IQ1014" s="2"/>
      <c r="IR1014" s="2"/>
      <c r="IS1014" s="2"/>
    </row>
    <row r="1015" spans="1:258" s="36" customFormat="1" hidden="1" x14ac:dyDescent="0.25">
      <c r="A1015" s="33"/>
      <c r="B1015" s="967"/>
      <c r="C1015" s="968"/>
      <c r="D1015" s="968"/>
      <c r="E1015" s="968"/>
      <c r="F1015" s="968"/>
      <c r="G1015" s="968"/>
      <c r="H1015" s="968"/>
      <c r="I1015" s="968"/>
      <c r="J1015" s="968"/>
      <c r="K1015" s="969"/>
      <c r="L1015" s="970"/>
      <c r="M1015" s="971"/>
      <c r="N1015" s="972"/>
      <c r="O1015" s="973"/>
      <c r="P1015" s="974"/>
      <c r="Q1015" s="974"/>
      <c r="R1015" s="975"/>
      <c r="S1015" s="964"/>
      <c r="T1015" s="965"/>
      <c r="U1015" s="965"/>
      <c r="V1015" s="966"/>
      <c r="W1015" s="951"/>
      <c r="X1015" s="952"/>
      <c r="Y1015" s="952"/>
      <c r="Z1015" s="952"/>
      <c r="AA1015" s="952"/>
      <c r="AB1015" s="952"/>
      <c r="AC1015" s="952"/>
      <c r="AD1015" s="952"/>
      <c r="AE1015" s="952"/>
      <c r="AF1015" s="952"/>
      <c r="AG1015" s="952"/>
      <c r="AH1015" s="953"/>
      <c r="AI1015" s="63"/>
      <c r="AJ1015" s="144" t="str">
        <f t="shared" si="157"/>
        <v>Riadok bude skrytý.</v>
      </c>
      <c r="AK1015" s="145" t="s">
        <v>207</v>
      </c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51">
        <f t="shared" si="159"/>
        <v>1</v>
      </c>
      <c r="BF1015" s="51">
        <f t="shared" si="160"/>
        <v>0</v>
      </c>
      <c r="BG1015" s="51"/>
      <c r="BH1015" s="51">
        <f t="shared" si="158"/>
        <v>1</v>
      </c>
      <c r="BI1015" s="89">
        <f t="shared" si="161"/>
        <v>0</v>
      </c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108"/>
      <c r="BY1015" s="108"/>
      <c r="BZ1015" s="108"/>
      <c r="CA1015" s="113">
        <f>SI!BY1015</f>
        <v>152</v>
      </c>
      <c r="CB1015" s="113"/>
      <c r="CC1015" s="113"/>
      <c r="CD1015" s="113"/>
      <c r="CE1015" s="113"/>
      <c r="CF1015" s="113"/>
      <c r="CG1015" s="113"/>
      <c r="CH1015" s="140">
        <f>SI!BZ1015</f>
        <v>0</v>
      </c>
      <c r="CI1015" s="108"/>
      <c r="CJ1015" s="108"/>
      <c r="CK1015" s="108"/>
      <c r="CL1015" s="108"/>
      <c r="CM1015" s="108"/>
      <c r="CN1015" s="108"/>
      <c r="CO1015" s="108"/>
      <c r="CP1015" s="108"/>
      <c r="CQ1015" s="108"/>
      <c r="CR1015" s="108"/>
      <c r="CS1015" s="108"/>
      <c r="CT1015" s="108"/>
      <c r="CU1015" s="108"/>
      <c r="CV1015" s="108"/>
      <c r="CW1015" s="108"/>
      <c r="CX1015" s="108"/>
      <c r="CY1015" s="108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  <c r="FK1015" s="2"/>
      <c r="FL1015" s="2"/>
      <c r="FM1015" s="2"/>
      <c r="FN1015" s="2"/>
      <c r="FO1015" s="2"/>
      <c r="FP1015" s="2"/>
      <c r="FQ1015" s="2"/>
      <c r="FR1015" s="2"/>
      <c r="FS1015" s="2"/>
      <c r="FT1015" s="2"/>
      <c r="FU1015" s="2"/>
      <c r="FV1015" s="2"/>
      <c r="FW1015" s="2"/>
      <c r="FX1015" s="2"/>
      <c r="FY1015" s="2"/>
      <c r="FZ1015" s="2"/>
      <c r="GA1015" s="2"/>
      <c r="GB1015" s="2"/>
      <c r="GC1015" s="2"/>
      <c r="GD1015" s="2"/>
      <c r="GE1015" s="2"/>
      <c r="GF1015" s="2"/>
      <c r="GG1015" s="2"/>
      <c r="GH1015" s="2"/>
      <c r="GI1015" s="2"/>
      <c r="GJ1015" s="2"/>
      <c r="GK1015" s="2"/>
      <c r="GL1015" s="2"/>
      <c r="GM1015" s="2"/>
      <c r="GN1015" s="2"/>
      <c r="GO1015" s="2"/>
      <c r="GP1015" s="2"/>
      <c r="GQ1015" s="2"/>
      <c r="GR1015" s="2"/>
      <c r="GS1015" s="2"/>
      <c r="GT1015" s="2"/>
      <c r="GU1015" s="2"/>
      <c r="GV1015" s="2"/>
      <c r="GW1015" s="2"/>
      <c r="GX1015" s="2"/>
      <c r="GY1015" s="2"/>
      <c r="GZ1015" s="2"/>
      <c r="HA1015" s="2"/>
      <c r="HB1015" s="2"/>
      <c r="HC1015" s="2"/>
      <c r="HD1015" s="2"/>
      <c r="HE1015" s="2"/>
      <c r="HF1015" s="2"/>
      <c r="HG1015" s="2"/>
      <c r="HH1015" s="2"/>
      <c r="HI1015" s="2"/>
      <c r="HJ1015" s="2"/>
      <c r="HK1015" s="2"/>
      <c r="HL1015" s="2"/>
      <c r="HM1015" s="2"/>
      <c r="HN1015" s="2"/>
      <c r="HO1015" s="2"/>
      <c r="HP1015" s="2"/>
      <c r="HQ1015" s="2"/>
      <c r="HR1015" s="2"/>
      <c r="HS1015" s="2"/>
      <c r="HT1015" s="2"/>
      <c r="HU1015" s="2"/>
      <c r="HV1015" s="2"/>
      <c r="HW1015" s="2"/>
      <c r="HX1015" s="2"/>
      <c r="HY1015" s="2"/>
      <c r="HZ1015" s="2"/>
      <c r="IA1015" s="2"/>
      <c r="IB1015" s="2"/>
      <c r="IC1015" s="2"/>
      <c r="ID1015" s="2"/>
      <c r="IE1015" s="2"/>
      <c r="IF1015" s="2"/>
      <c r="IG1015" s="2"/>
      <c r="IH1015" s="2"/>
      <c r="II1015" s="2"/>
      <c r="IJ1015" s="2"/>
      <c r="IK1015" s="2"/>
      <c r="IL1015" s="2"/>
      <c r="IM1015" s="2"/>
      <c r="IN1015" s="2"/>
      <c r="IO1015" s="2"/>
      <c r="IP1015" s="2"/>
      <c r="IQ1015" s="2"/>
      <c r="IR1015" s="2"/>
      <c r="IS1015" s="2"/>
    </row>
    <row r="1016" spans="1:258" s="36" customFormat="1" hidden="1" x14ac:dyDescent="0.25">
      <c r="A1016" s="33"/>
      <c r="B1016" s="967"/>
      <c r="C1016" s="968"/>
      <c r="D1016" s="968"/>
      <c r="E1016" s="968"/>
      <c r="F1016" s="968"/>
      <c r="G1016" s="968"/>
      <c r="H1016" s="968"/>
      <c r="I1016" s="968"/>
      <c r="J1016" s="968"/>
      <c r="K1016" s="969"/>
      <c r="L1016" s="970"/>
      <c r="M1016" s="971"/>
      <c r="N1016" s="972"/>
      <c r="O1016" s="973"/>
      <c r="P1016" s="974"/>
      <c r="Q1016" s="974"/>
      <c r="R1016" s="975"/>
      <c r="S1016" s="964"/>
      <c r="T1016" s="965"/>
      <c r="U1016" s="965"/>
      <c r="V1016" s="966"/>
      <c r="W1016" s="951"/>
      <c r="X1016" s="952"/>
      <c r="Y1016" s="952"/>
      <c r="Z1016" s="952"/>
      <c r="AA1016" s="952"/>
      <c r="AB1016" s="952"/>
      <c r="AC1016" s="952"/>
      <c r="AD1016" s="952"/>
      <c r="AE1016" s="952"/>
      <c r="AF1016" s="952"/>
      <c r="AG1016" s="952"/>
      <c r="AH1016" s="953"/>
      <c r="AI1016" s="63"/>
      <c r="AJ1016" s="144" t="str">
        <f t="shared" si="157"/>
        <v>Riadok bude skrytý.</v>
      </c>
      <c r="AK1016" s="145" t="s">
        <v>207</v>
      </c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51">
        <f t="shared" si="159"/>
        <v>1</v>
      </c>
      <c r="BF1016" s="51">
        <f t="shared" si="160"/>
        <v>0</v>
      </c>
      <c r="BG1016" s="51"/>
      <c r="BH1016" s="51">
        <f t="shared" si="158"/>
        <v>1</v>
      </c>
      <c r="BI1016" s="89">
        <f t="shared" si="161"/>
        <v>0</v>
      </c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108"/>
      <c r="BY1016" s="108"/>
      <c r="BZ1016" s="108"/>
      <c r="CA1016" s="113">
        <f>SI!BY1016</f>
        <v>141</v>
      </c>
      <c r="CB1016" s="113"/>
      <c r="CC1016" s="113"/>
      <c r="CD1016" s="113"/>
      <c r="CE1016" s="113"/>
      <c r="CF1016" s="113"/>
      <c r="CG1016" s="113"/>
      <c r="CH1016" s="140">
        <f>SI!BZ1016</f>
        <v>0</v>
      </c>
      <c r="CI1016" s="108"/>
      <c r="CJ1016" s="108"/>
      <c r="CK1016" s="108"/>
      <c r="CL1016" s="108"/>
      <c r="CM1016" s="108"/>
      <c r="CN1016" s="108"/>
      <c r="CO1016" s="108"/>
      <c r="CP1016" s="108"/>
      <c r="CQ1016" s="108"/>
      <c r="CR1016" s="108"/>
      <c r="CS1016" s="108"/>
      <c r="CT1016" s="108"/>
      <c r="CU1016" s="108"/>
      <c r="CV1016" s="108"/>
      <c r="CW1016" s="108"/>
      <c r="CX1016" s="108"/>
      <c r="CY1016" s="108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  <c r="GO1016" s="2"/>
      <c r="GP1016" s="2"/>
      <c r="GQ1016" s="2"/>
      <c r="GR1016" s="2"/>
      <c r="GS1016" s="2"/>
      <c r="GT1016" s="2"/>
      <c r="GU1016" s="2"/>
      <c r="GV1016" s="2"/>
      <c r="GW1016" s="2"/>
      <c r="GX1016" s="2"/>
      <c r="GY1016" s="2"/>
      <c r="GZ1016" s="2"/>
      <c r="HA1016" s="2"/>
      <c r="HB1016" s="2"/>
      <c r="HC1016" s="2"/>
      <c r="HD1016" s="2"/>
      <c r="HE1016" s="2"/>
      <c r="HF1016" s="2"/>
      <c r="HG1016" s="2"/>
      <c r="HH1016" s="2"/>
      <c r="HI1016" s="2"/>
      <c r="HJ1016" s="2"/>
      <c r="HK1016" s="2"/>
      <c r="HL1016" s="2"/>
      <c r="HM1016" s="2"/>
      <c r="HN1016" s="2"/>
      <c r="HO1016" s="2"/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  <c r="IK1016" s="2"/>
      <c r="IL1016" s="2"/>
      <c r="IM1016" s="2"/>
      <c r="IN1016" s="2"/>
      <c r="IO1016" s="2"/>
      <c r="IP1016" s="2"/>
      <c r="IQ1016" s="2"/>
      <c r="IR1016" s="2"/>
      <c r="IS1016" s="2"/>
    </row>
    <row r="1017" spans="1:258" s="36" customFormat="1" hidden="1" x14ac:dyDescent="0.25">
      <c r="A1017" s="33"/>
      <c r="B1017" s="967"/>
      <c r="C1017" s="968"/>
      <c r="D1017" s="968"/>
      <c r="E1017" s="968"/>
      <c r="F1017" s="968"/>
      <c r="G1017" s="968"/>
      <c r="H1017" s="968"/>
      <c r="I1017" s="968"/>
      <c r="J1017" s="968"/>
      <c r="K1017" s="969"/>
      <c r="L1017" s="970"/>
      <c r="M1017" s="971"/>
      <c r="N1017" s="972"/>
      <c r="O1017" s="973"/>
      <c r="P1017" s="974"/>
      <c r="Q1017" s="974"/>
      <c r="R1017" s="975"/>
      <c r="S1017" s="964"/>
      <c r="T1017" s="965"/>
      <c r="U1017" s="965"/>
      <c r="V1017" s="966"/>
      <c r="W1017" s="951"/>
      <c r="X1017" s="952"/>
      <c r="Y1017" s="952"/>
      <c r="Z1017" s="952"/>
      <c r="AA1017" s="952"/>
      <c r="AB1017" s="952"/>
      <c r="AC1017" s="952"/>
      <c r="AD1017" s="952"/>
      <c r="AE1017" s="952"/>
      <c r="AF1017" s="952"/>
      <c r="AG1017" s="952"/>
      <c r="AH1017" s="953"/>
      <c r="AI1017" s="63"/>
      <c r="AJ1017" s="144" t="str">
        <f t="shared" si="157"/>
        <v>Riadok bude skrytý.</v>
      </c>
      <c r="AK1017" s="145" t="s">
        <v>207</v>
      </c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51">
        <f t="shared" si="159"/>
        <v>1</v>
      </c>
      <c r="BF1017" s="51">
        <f t="shared" si="160"/>
        <v>0</v>
      </c>
      <c r="BG1017" s="51"/>
      <c r="BH1017" s="51">
        <f t="shared" si="158"/>
        <v>1</v>
      </c>
      <c r="BI1017" s="89">
        <f t="shared" si="161"/>
        <v>0</v>
      </c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108"/>
      <c r="BY1017" s="108"/>
      <c r="BZ1017" s="108"/>
      <c r="CA1017" s="113">
        <f>SI!BY1017</f>
        <v>147</v>
      </c>
      <c r="CB1017" s="113"/>
      <c r="CC1017" s="113"/>
      <c r="CD1017" s="113"/>
      <c r="CE1017" s="113"/>
      <c r="CF1017" s="113"/>
      <c r="CG1017" s="113"/>
      <c r="CH1017" s="140">
        <f>SI!BZ1017</f>
        <v>0</v>
      </c>
      <c r="CI1017" s="108"/>
      <c r="CJ1017" s="108"/>
      <c r="CK1017" s="108"/>
      <c r="CL1017" s="108"/>
      <c r="CM1017" s="108"/>
      <c r="CN1017" s="108"/>
      <c r="CO1017" s="108"/>
      <c r="CP1017" s="108"/>
      <c r="CQ1017" s="108"/>
      <c r="CR1017" s="108"/>
      <c r="CS1017" s="108"/>
      <c r="CT1017" s="108"/>
      <c r="CU1017" s="108"/>
      <c r="CV1017" s="108"/>
      <c r="CW1017" s="108"/>
      <c r="CX1017" s="108"/>
      <c r="CY1017" s="108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  <c r="GO1017" s="2"/>
      <c r="GP1017" s="2"/>
      <c r="GQ1017" s="2"/>
      <c r="GR1017" s="2"/>
      <c r="GS1017" s="2"/>
      <c r="GT1017" s="2"/>
      <c r="GU1017" s="2"/>
      <c r="GV1017" s="2"/>
      <c r="GW1017" s="2"/>
      <c r="GX1017" s="2"/>
      <c r="GY1017" s="2"/>
      <c r="GZ1017" s="2"/>
      <c r="HA1017" s="2"/>
      <c r="HB1017" s="2"/>
      <c r="HC1017" s="2"/>
      <c r="HD1017" s="2"/>
      <c r="HE1017" s="2"/>
      <c r="HF1017" s="2"/>
      <c r="HG1017" s="2"/>
      <c r="HH1017" s="2"/>
      <c r="HI1017" s="2"/>
      <c r="HJ1017" s="2"/>
      <c r="HK1017" s="2"/>
      <c r="HL1017" s="2"/>
      <c r="HM1017" s="2"/>
      <c r="HN1017" s="2"/>
      <c r="HO1017" s="2"/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  <c r="IK1017" s="2"/>
      <c r="IL1017" s="2"/>
      <c r="IM1017" s="2"/>
      <c r="IN1017" s="2"/>
      <c r="IO1017" s="2"/>
      <c r="IP1017" s="2"/>
      <c r="IQ1017" s="2"/>
      <c r="IR1017" s="2"/>
      <c r="IS1017" s="2"/>
    </row>
    <row r="1018" spans="1:258" s="36" customFormat="1" hidden="1" x14ac:dyDescent="0.25">
      <c r="A1018" s="33"/>
      <c r="B1018" s="967"/>
      <c r="C1018" s="968"/>
      <c r="D1018" s="968"/>
      <c r="E1018" s="968"/>
      <c r="F1018" s="968"/>
      <c r="G1018" s="968"/>
      <c r="H1018" s="968"/>
      <c r="I1018" s="968"/>
      <c r="J1018" s="968"/>
      <c r="K1018" s="969"/>
      <c r="L1018" s="970"/>
      <c r="M1018" s="971"/>
      <c r="N1018" s="972"/>
      <c r="O1018" s="973"/>
      <c r="P1018" s="974"/>
      <c r="Q1018" s="974"/>
      <c r="R1018" s="975"/>
      <c r="S1018" s="964"/>
      <c r="T1018" s="965"/>
      <c r="U1018" s="965"/>
      <c r="V1018" s="966"/>
      <c r="W1018" s="951"/>
      <c r="X1018" s="952"/>
      <c r="Y1018" s="952"/>
      <c r="Z1018" s="952"/>
      <c r="AA1018" s="952"/>
      <c r="AB1018" s="952"/>
      <c r="AC1018" s="952"/>
      <c r="AD1018" s="952"/>
      <c r="AE1018" s="952"/>
      <c r="AF1018" s="952"/>
      <c r="AG1018" s="952"/>
      <c r="AH1018" s="953"/>
      <c r="AI1018" s="63"/>
      <c r="AJ1018" s="144" t="str">
        <f t="shared" si="157"/>
        <v>Riadok bude skrytý.</v>
      </c>
      <c r="AK1018" s="145" t="s">
        <v>207</v>
      </c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51">
        <f t="shared" si="159"/>
        <v>1</v>
      </c>
      <c r="BF1018" s="51">
        <f t="shared" si="160"/>
        <v>0</v>
      </c>
      <c r="BG1018" s="51"/>
      <c r="BH1018" s="51">
        <f t="shared" si="158"/>
        <v>1</v>
      </c>
      <c r="BI1018" s="89">
        <f t="shared" si="161"/>
        <v>0</v>
      </c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108"/>
      <c r="BY1018" s="108"/>
      <c r="BZ1018" s="108"/>
      <c r="CA1018" s="113">
        <f>SI!BY1018</f>
        <v>100</v>
      </c>
      <c r="CB1018" s="113"/>
      <c r="CC1018" s="113"/>
      <c r="CD1018" s="113"/>
      <c r="CE1018" s="113"/>
      <c r="CF1018" s="113"/>
      <c r="CG1018" s="113"/>
      <c r="CH1018" s="140">
        <f>SI!BZ1018</f>
        <v>0</v>
      </c>
      <c r="CI1018" s="108"/>
      <c r="CJ1018" s="108"/>
      <c r="CK1018" s="108"/>
      <c r="CL1018" s="108"/>
      <c r="CM1018" s="108"/>
      <c r="CN1018" s="108"/>
      <c r="CO1018" s="108"/>
      <c r="CP1018" s="108"/>
      <c r="CQ1018" s="108"/>
      <c r="CR1018" s="108"/>
      <c r="CS1018" s="108"/>
      <c r="CT1018" s="108"/>
      <c r="CU1018" s="108"/>
      <c r="CV1018" s="108"/>
      <c r="CW1018" s="108"/>
      <c r="CX1018" s="108"/>
      <c r="CY1018" s="108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  <c r="GO1018" s="2"/>
      <c r="GP1018" s="2"/>
      <c r="GQ1018" s="2"/>
      <c r="GR1018" s="2"/>
      <c r="GS1018" s="2"/>
      <c r="GT1018" s="2"/>
      <c r="GU1018" s="2"/>
      <c r="GV1018" s="2"/>
      <c r="GW1018" s="2"/>
      <c r="GX1018" s="2"/>
      <c r="GY1018" s="2"/>
      <c r="GZ1018" s="2"/>
      <c r="HA1018" s="2"/>
      <c r="HB1018" s="2"/>
      <c r="HC1018" s="2"/>
      <c r="HD1018" s="2"/>
      <c r="HE1018" s="2"/>
      <c r="HF1018" s="2"/>
      <c r="HG1018" s="2"/>
      <c r="HH1018" s="2"/>
      <c r="HI1018" s="2"/>
      <c r="HJ1018" s="2"/>
      <c r="HK1018" s="2"/>
      <c r="HL1018" s="2"/>
      <c r="HM1018" s="2"/>
      <c r="HN1018" s="2"/>
      <c r="HO1018" s="2"/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  <c r="IK1018" s="2"/>
      <c r="IL1018" s="2"/>
      <c r="IM1018" s="2"/>
      <c r="IN1018" s="2"/>
      <c r="IO1018" s="2"/>
      <c r="IP1018" s="2"/>
      <c r="IQ1018" s="2"/>
      <c r="IR1018" s="2"/>
      <c r="IS1018" s="2"/>
    </row>
    <row r="1019" spans="1:258" s="36" customFormat="1" hidden="1" x14ac:dyDescent="0.25">
      <c r="A1019" s="33"/>
      <c r="B1019" s="967"/>
      <c r="C1019" s="968"/>
      <c r="D1019" s="968"/>
      <c r="E1019" s="968"/>
      <c r="F1019" s="968"/>
      <c r="G1019" s="968"/>
      <c r="H1019" s="968"/>
      <c r="I1019" s="968"/>
      <c r="J1019" s="968"/>
      <c r="K1019" s="969"/>
      <c r="L1019" s="970"/>
      <c r="M1019" s="971"/>
      <c r="N1019" s="972"/>
      <c r="O1019" s="973"/>
      <c r="P1019" s="974"/>
      <c r="Q1019" s="974"/>
      <c r="R1019" s="975"/>
      <c r="S1019" s="964"/>
      <c r="T1019" s="965"/>
      <c r="U1019" s="965"/>
      <c r="V1019" s="966"/>
      <c r="W1019" s="951"/>
      <c r="X1019" s="952"/>
      <c r="Y1019" s="952"/>
      <c r="Z1019" s="952"/>
      <c r="AA1019" s="952"/>
      <c r="AB1019" s="952"/>
      <c r="AC1019" s="952"/>
      <c r="AD1019" s="952"/>
      <c r="AE1019" s="952"/>
      <c r="AF1019" s="952"/>
      <c r="AG1019" s="952"/>
      <c r="AH1019" s="953"/>
      <c r="AI1019" s="63"/>
      <c r="AJ1019" s="144" t="str">
        <f t="shared" si="157"/>
        <v>Riadok bude skrytý.</v>
      </c>
      <c r="AK1019" s="145" t="s">
        <v>207</v>
      </c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51">
        <f t="shared" si="159"/>
        <v>1</v>
      </c>
      <c r="BF1019" s="51">
        <f t="shared" si="160"/>
        <v>0</v>
      </c>
      <c r="BG1019" s="51"/>
      <c r="BH1019" s="51">
        <f t="shared" si="158"/>
        <v>1</v>
      </c>
      <c r="BI1019" s="89">
        <f t="shared" si="161"/>
        <v>0</v>
      </c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108"/>
      <c r="BY1019" s="108"/>
      <c r="BZ1019" s="108"/>
      <c r="CA1019" s="113">
        <f>SI!BY1019</f>
        <v>149</v>
      </c>
      <c r="CB1019" s="113"/>
      <c r="CC1019" s="113"/>
      <c r="CD1019" s="113"/>
      <c r="CE1019" s="113"/>
      <c r="CF1019" s="113"/>
      <c r="CG1019" s="113"/>
      <c r="CH1019" s="140">
        <f>SI!BZ1019</f>
        <v>0</v>
      </c>
      <c r="CI1019" s="108"/>
      <c r="CJ1019" s="108"/>
      <c r="CK1019" s="108"/>
      <c r="CL1019" s="108"/>
      <c r="CM1019" s="108"/>
      <c r="CN1019" s="108"/>
      <c r="CO1019" s="108"/>
      <c r="CP1019" s="108"/>
      <c r="CQ1019" s="108"/>
      <c r="CR1019" s="108"/>
      <c r="CS1019" s="108"/>
      <c r="CT1019" s="108"/>
      <c r="CU1019" s="108"/>
      <c r="CV1019" s="108"/>
      <c r="CW1019" s="108"/>
      <c r="CX1019" s="108"/>
      <c r="CY1019" s="108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  <c r="GO1019" s="2"/>
      <c r="GP1019" s="2"/>
      <c r="GQ1019" s="2"/>
      <c r="GR1019" s="2"/>
      <c r="GS1019" s="2"/>
      <c r="GT1019" s="2"/>
      <c r="GU1019" s="2"/>
      <c r="GV1019" s="2"/>
      <c r="GW1019" s="2"/>
      <c r="GX1019" s="2"/>
      <c r="GY1019" s="2"/>
      <c r="GZ1019" s="2"/>
      <c r="HA1019" s="2"/>
      <c r="HB1019" s="2"/>
      <c r="HC1019" s="2"/>
      <c r="HD1019" s="2"/>
      <c r="HE1019" s="2"/>
      <c r="HF1019" s="2"/>
      <c r="HG1019" s="2"/>
      <c r="HH1019" s="2"/>
      <c r="HI1019" s="2"/>
      <c r="HJ1019" s="2"/>
      <c r="HK1019" s="2"/>
      <c r="HL1019" s="2"/>
      <c r="HM1019" s="2"/>
      <c r="HN1019" s="2"/>
      <c r="HO1019" s="2"/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  <c r="IK1019" s="2"/>
      <c r="IL1019" s="2"/>
      <c r="IM1019" s="2"/>
      <c r="IN1019" s="2"/>
      <c r="IO1019" s="2"/>
      <c r="IP1019" s="2"/>
      <c r="IQ1019" s="2"/>
      <c r="IR1019" s="2"/>
      <c r="IS1019" s="2"/>
    </row>
    <row r="1020" spans="1:258" s="36" customFormat="1" hidden="1" x14ac:dyDescent="0.25">
      <c r="A1020" s="33"/>
      <c r="B1020" s="967"/>
      <c r="C1020" s="968"/>
      <c r="D1020" s="968"/>
      <c r="E1020" s="968"/>
      <c r="F1020" s="968"/>
      <c r="G1020" s="968"/>
      <c r="H1020" s="968"/>
      <c r="I1020" s="968"/>
      <c r="J1020" s="968"/>
      <c r="K1020" s="969"/>
      <c r="L1020" s="970"/>
      <c r="M1020" s="971"/>
      <c r="N1020" s="972"/>
      <c r="O1020" s="973"/>
      <c r="P1020" s="974"/>
      <c r="Q1020" s="974"/>
      <c r="R1020" s="975"/>
      <c r="S1020" s="964"/>
      <c r="T1020" s="965"/>
      <c r="U1020" s="965"/>
      <c r="V1020" s="966"/>
      <c r="W1020" s="951"/>
      <c r="X1020" s="952"/>
      <c r="Y1020" s="952"/>
      <c r="Z1020" s="952"/>
      <c r="AA1020" s="952"/>
      <c r="AB1020" s="952"/>
      <c r="AC1020" s="952"/>
      <c r="AD1020" s="952"/>
      <c r="AE1020" s="952"/>
      <c r="AF1020" s="952"/>
      <c r="AG1020" s="952"/>
      <c r="AH1020" s="953"/>
      <c r="AI1020" s="63"/>
      <c r="AJ1020" s="144" t="str">
        <f t="shared" si="157"/>
        <v>Riadok bude skrytý.</v>
      </c>
      <c r="AK1020" s="145" t="s">
        <v>207</v>
      </c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51">
        <f t="shared" si="159"/>
        <v>1</v>
      </c>
      <c r="BF1020" s="51">
        <f t="shared" si="160"/>
        <v>0</v>
      </c>
      <c r="BG1020" s="51"/>
      <c r="BH1020" s="51">
        <f t="shared" si="158"/>
        <v>1</v>
      </c>
      <c r="BI1020" s="89">
        <f t="shared" si="161"/>
        <v>0</v>
      </c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108"/>
      <c r="BY1020" s="108"/>
      <c r="BZ1020" s="108"/>
      <c r="CA1020" s="113">
        <f>SI!BY1020</f>
        <v>157</v>
      </c>
      <c r="CB1020" s="113"/>
      <c r="CC1020" s="113"/>
      <c r="CD1020" s="113"/>
      <c r="CE1020" s="113"/>
      <c r="CF1020" s="113"/>
      <c r="CG1020" s="113"/>
      <c r="CH1020" s="140">
        <f>SI!BZ1020</f>
        <v>0</v>
      </c>
      <c r="CI1020" s="108"/>
      <c r="CJ1020" s="108"/>
      <c r="CK1020" s="108"/>
      <c r="CL1020" s="108"/>
      <c r="CM1020" s="108"/>
      <c r="CN1020" s="108"/>
      <c r="CO1020" s="108"/>
      <c r="CP1020" s="108"/>
      <c r="CQ1020" s="108"/>
      <c r="CR1020" s="108"/>
      <c r="CS1020" s="108"/>
      <c r="CT1020" s="108"/>
      <c r="CU1020" s="108"/>
      <c r="CV1020" s="108"/>
      <c r="CW1020" s="108"/>
      <c r="CX1020" s="108"/>
      <c r="CY1020" s="108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  <c r="GO1020" s="2"/>
      <c r="GP1020" s="2"/>
      <c r="GQ1020" s="2"/>
      <c r="GR1020" s="2"/>
      <c r="GS1020" s="2"/>
      <c r="GT1020" s="2"/>
      <c r="GU1020" s="2"/>
      <c r="GV1020" s="2"/>
      <c r="GW1020" s="2"/>
      <c r="GX1020" s="2"/>
      <c r="GY1020" s="2"/>
      <c r="GZ1020" s="2"/>
      <c r="HA1020" s="2"/>
      <c r="HB1020" s="2"/>
      <c r="HC1020" s="2"/>
      <c r="HD1020" s="2"/>
      <c r="HE1020" s="2"/>
      <c r="HF1020" s="2"/>
      <c r="HG1020" s="2"/>
      <c r="HH1020" s="2"/>
      <c r="HI1020" s="2"/>
      <c r="HJ1020" s="2"/>
      <c r="HK1020" s="2"/>
      <c r="HL1020" s="2"/>
      <c r="HM1020" s="2"/>
      <c r="HN1020" s="2"/>
      <c r="HO1020" s="2"/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  <c r="IK1020" s="2"/>
      <c r="IL1020" s="2"/>
      <c r="IM1020" s="2"/>
      <c r="IN1020" s="2"/>
      <c r="IO1020" s="2"/>
      <c r="IP1020" s="2"/>
      <c r="IQ1020" s="2"/>
      <c r="IR1020" s="2"/>
      <c r="IS1020" s="2"/>
    </row>
    <row r="1021" spans="1:258" s="36" customFormat="1" hidden="1" x14ac:dyDescent="0.25">
      <c r="A1021" s="33"/>
      <c r="B1021" s="967"/>
      <c r="C1021" s="968"/>
      <c r="D1021" s="968"/>
      <c r="E1021" s="968"/>
      <c r="F1021" s="968"/>
      <c r="G1021" s="968"/>
      <c r="H1021" s="968"/>
      <c r="I1021" s="968"/>
      <c r="J1021" s="968"/>
      <c r="K1021" s="969"/>
      <c r="L1021" s="970"/>
      <c r="M1021" s="971"/>
      <c r="N1021" s="972"/>
      <c r="O1021" s="973"/>
      <c r="P1021" s="974"/>
      <c r="Q1021" s="974"/>
      <c r="R1021" s="975"/>
      <c r="S1021" s="964"/>
      <c r="T1021" s="965"/>
      <c r="U1021" s="965"/>
      <c r="V1021" s="966"/>
      <c r="W1021" s="951"/>
      <c r="X1021" s="952"/>
      <c r="Y1021" s="952"/>
      <c r="Z1021" s="952"/>
      <c r="AA1021" s="952"/>
      <c r="AB1021" s="952"/>
      <c r="AC1021" s="952"/>
      <c r="AD1021" s="952"/>
      <c r="AE1021" s="952"/>
      <c r="AF1021" s="952"/>
      <c r="AG1021" s="952"/>
      <c r="AH1021" s="953"/>
      <c r="AI1021" s="63"/>
      <c r="AJ1021" s="144" t="str">
        <f t="shared" si="157"/>
        <v>Riadok bude skrytý.</v>
      </c>
      <c r="AK1021" s="145" t="s">
        <v>207</v>
      </c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51">
        <f t="shared" si="159"/>
        <v>1</v>
      </c>
      <c r="BF1021" s="51">
        <f t="shared" si="160"/>
        <v>0</v>
      </c>
      <c r="BG1021" s="51"/>
      <c r="BH1021" s="51">
        <f t="shared" si="158"/>
        <v>1</v>
      </c>
      <c r="BI1021" s="89">
        <f t="shared" si="161"/>
        <v>0</v>
      </c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108"/>
      <c r="BY1021" s="108"/>
      <c r="BZ1021" s="108"/>
      <c r="CA1021" s="113">
        <f>SI!BY1021</f>
        <v>157</v>
      </c>
      <c r="CB1021" s="113"/>
      <c r="CC1021" s="113"/>
      <c r="CD1021" s="113"/>
      <c r="CE1021" s="113"/>
      <c r="CF1021" s="113"/>
      <c r="CG1021" s="113"/>
      <c r="CH1021" s="140">
        <f>SI!BZ1021</f>
        <v>0</v>
      </c>
      <c r="CI1021" s="108"/>
      <c r="CJ1021" s="108"/>
      <c r="CK1021" s="108"/>
      <c r="CL1021" s="108"/>
      <c r="CM1021" s="108"/>
      <c r="CN1021" s="108"/>
      <c r="CO1021" s="108"/>
      <c r="CP1021" s="108"/>
      <c r="CQ1021" s="108"/>
      <c r="CR1021" s="108"/>
      <c r="CS1021" s="108"/>
      <c r="CT1021" s="108"/>
      <c r="CU1021" s="108"/>
      <c r="CV1021" s="108"/>
      <c r="CW1021" s="108"/>
      <c r="CX1021" s="108"/>
      <c r="CY1021" s="108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  <c r="GO1021" s="2"/>
      <c r="GP1021" s="2"/>
      <c r="GQ1021" s="2"/>
      <c r="GR1021" s="2"/>
      <c r="GS1021" s="2"/>
      <c r="GT1021" s="2"/>
      <c r="GU1021" s="2"/>
      <c r="GV1021" s="2"/>
      <c r="GW1021" s="2"/>
      <c r="GX1021" s="2"/>
      <c r="GY1021" s="2"/>
      <c r="GZ1021" s="2"/>
      <c r="HA1021" s="2"/>
      <c r="HB1021" s="2"/>
      <c r="HC1021" s="2"/>
      <c r="HD1021" s="2"/>
      <c r="HE1021" s="2"/>
      <c r="HF1021" s="2"/>
      <c r="HG1021" s="2"/>
      <c r="HH1021" s="2"/>
      <c r="HI1021" s="2"/>
      <c r="HJ1021" s="2"/>
      <c r="HK1021" s="2"/>
      <c r="HL1021" s="2"/>
      <c r="HM1021" s="2"/>
      <c r="HN1021" s="2"/>
      <c r="HO1021" s="2"/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  <c r="IK1021" s="2"/>
      <c r="IL1021" s="2"/>
      <c r="IM1021" s="2"/>
      <c r="IN1021" s="2"/>
      <c r="IO1021" s="2"/>
      <c r="IP1021" s="2"/>
      <c r="IQ1021" s="2"/>
      <c r="IR1021" s="2"/>
      <c r="IS1021" s="2"/>
    </row>
    <row r="1022" spans="1:258" s="36" customFormat="1" hidden="1" x14ac:dyDescent="0.25">
      <c r="A1022" s="33"/>
      <c r="B1022" s="1551"/>
      <c r="C1022" s="1552"/>
      <c r="D1022" s="1552"/>
      <c r="E1022" s="1552"/>
      <c r="F1022" s="1552"/>
      <c r="G1022" s="1552"/>
      <c r="H1022" s="1552"/>
      <c r="I1022" s="1552"/>
      <c r="J1022" s="1552"/>
      <c r="K1022" s="1553"/>
      <c r="L1022" s="1554"/>
      <c r="M1022" s="1555"/>
      <c r="N1022" s="1556"/>
      <c r="O1022" s="1545"/>
      <c r="P1022" s="1546"/>
      <c r="Q1022" s="1546"/>
      <c r="R1022" s="1547"/>
      <c r="S1022" s="1548"/>
      <c r="T1022" s="1549"/>
      <c r="U1022" s="1549"/>
      <c r="V1022" s="1550"/>
      <c r="W1022" s="185"/>
      <c r="X1022" s="170"/>
      <c r="Y1022" s="170"/>
      <c r="Z1022" s="170"/>
      <c r="AA1022" s="170"/>
      <c r="AB1022" s="170"/>
      <c r="AC1022" s="170"/>
      <c r="AD1022" s="170"/>
      <c r="AE1022" s="170"/>
      <c r="AF1022" s="170"/>
      <c r="AG1022" s="170"/>
      <c r="AH1022" s="186"/>
      <c r="AI1022" s="63"/>
      <c r="AJ1022" s="144" t="str">
        <f t="shared" si="157"/>
        <v>Riadok bude skrytý.</v>
      </c>
      <c r="AK1022" s="145" t="s">
        <v>207</v>
      </c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51">
        <f t="shared" si="159"/>
        <v>1</v>
      </c>
      <c r="BF1022" s="51">
        <f t="shared" si="160"/>
        <v>0</v>
      </c>
      <c r="BG1022" s="51"/>
      <c r="BH1022" s="51">
        <f t="shared" si="158"/>
        <v>1</v>
      </c>
      <c r="BI1022" s="89">
        <f t="shared" si="161"/>
        <v>0</v>
      </c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108"/>
      <c r="BY1022" s="108"/>
      <c r="BZ1022" s="108"/>
      <c r="CA1022" s="113">
        <f>SI!BY1022</f>
        <v>127</v>
      </c>
      <c r="CB1022" s="113"/>
      <c r="CC1022" s="113"/>
      <c r="CD1022" s="113"/>
      <c r="CE1022" s="113"/>
      <c r="CF1022" s="113"/>
      <c r="CG1022" s="113"/>
      <c r="CH1022" s="140">
        <f>SI!BZ1022</f>
        <v>0</v>
      </c>
      <c r="CI1022" s="108"/>
      <c r="CJ1022" s="108"/>
      <c r="CK1022" s="108"/>
      <c r="CL1022" s="108"/>
      <c r="CM1022" s="108"/>
      <c r="CN1022" s="108"/>
      <c r="CO1022" s="108"/>
      <c r="CP1022" s="108"/>
      <c r="CQ1022" s="108"/>
      <c r="CR1022" s="108"/>
      <c r="CS1022" s="108"/>
      <c r="CT1022" s="108"/>
      <c r="CU1022" s="108"/>
      <c r="CV1022" s="108"/>
      <c r="CW1022" s="108"/>
      <c r="CX1022" s="108"/>
      <c r="CY1022" s="108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  <c r="GO1022" s="2"/>
      <c r="GP1022" s="2"/>
      <c r="GQ1022" s="2"/>
      <c r="GR1022" s="2"/>
      <c r="GS1022" s="2"/>
      <c r="GT1022" s="2"/>
      <c r="GU1022" s="2"/>
      <c r="GV1022" s="2"/>
      <c r="GW1022" s="2"/>
      <c r="GX1022" s="2"/>
      <c r="GY1022" s="2"/>
      <c r="GZ1022" s="2"/>
      <c r="HA1022" s="2"/>
      <c r="HB1022" s="2"/>
      <c r="HC1022" s="2"/>
      <c r="HD1022" s="2"/>
      <c r="HE1022" s="2"/>
      <c r="HF1022" s="2"/>
      <c r="HG1022" s="2"/>
      <c r="HH1022" s="2"/>
      <c r="HI1022" s="2"/>
      <c r="HJ1022" s="2"/>
      <c r="HK1022" s="2"/>
      <c r="HL1022" s="2"/>
      <c r="HM1022" s="2"/>
      <c r="HN1022" s="2"/>
      <c r="HO1022" s="2"/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  <c r="IK1022" s="2"/>
      <c r="IL1022" s="2"/>
      <c r="IM1022" s="2"/>
      <c r="IN1022" s="2"/>
      <c r="IO1022" s="2"/>
      <c r="IP1022" s="2"/>
      <c r="IQ1022" s="2"/>
      <c r="IR1022" s="2"/>
      <c r="IS1022" s="2"/>
    </row>
    <row r="1023" spans="1:258" s="36" customFormat="1" hidden="1" x14ac:dyDescent="0.25">
      <c r="A1023" s="33"/>
      <c r="B1023" s="1551"/>
      <c r="C1023" s="1552"/>
      <c r="D1023" s="1552"/>
      <c r="E1023" s="1552"/>
      <c r="F1023" s="1552"/>
      <c r="G1023" s="1552"/>
      <c r="H1023" s="1552"/>
      <c r="I1023" s="1552"/>
      <c r="J1023" s="1552"/>
      <c r="K1023" s="1553"/>
      <c r="L1023" s="1554"/>
      <c r="M1023" s="1555"/>
      <c r="N1023" s="1556"/>
      <c r="O1023" s="1545"/>
      <c r="P1023" s="1546"/>
      <c r="Q1023" s="1546"/>
      <c r="R1023" s="1547"/>
      <c r="S1023" s="1548"/>
      <c r="T1023" s="1549"/>
      <c r="U1023" s="1549"/>
      <c r="V1023" s="1550"/>
      <c r="W1023" s="185"/>
      <c r="X1023" s="170"/>
      <c r="Y1023" s="170"/>
      <c r="Z1023" s="170"/>
      <c r="AA1023" s="170"/>
      <c r="AB1023" s="170"/>
      <c r="AC1023" s="170"/>
      <c r="AD1023" s="170"/>
      <c r="AE1023" s="170"/>
      <c r="AF1023" s="170"/>
      <c r="AG1023" s="170"/>
      <c r="AH1023" s="186"/>
      <c r="AI1023" s="63"/>
      <c r="AJ1023" s="144" t="str">
        <f t="shared" si="157"/>
        <v>Riadok bude skrytý.</v>
      </c>
      <c r="AK1023" s="145" t="s">
        <v>207</v>
      </c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51">
        <f t="shared" si="159"/>
        <v>1</v>
      </c>
      <c r="BF1023" s="51">
        <f t="shared" si="160"/>
        <v>0</v>
      </c>
      <c r="BG1023" s="51"/>
      <c r="BH1023" s="51">
        <f t="shared" si="158"/>
        <v>1</v>
      </c>
      <c r="BI1023" s="89">
        <f t="shared" si="161"/>
        <v>0</v>
      </c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108"/>
      <c r="BY1023" s="108"/>
      <c r="BZ1023" s="108"/>
      <c r="CA1023" s="113">
        <f>SI!BY1023</f>
        <v>173</v>
      </c>
      <c r="CB1023" s="113"/>
      <c r="CC1023" s="113"/>
      <c r="CD1023" s="113"/>
      <c r="CE1023" s="113"/>
      <c r="CF1023" s="113"/>
      <c r="CG1023" s="113"/>
      <c r="CH1023" s="140">
        <f>SI!BZ1023</f>
        <v>0</v>
      </c>
      <c r="CI1023" s="108"/>
      <c r="CJ1023" s="108"/>
      <c r="CK1023" s="108"/>
      <c r="CL1023" s="108"/>
      <c r="CM1023" s="108"/>
      <c r="CN1023" s="108"/>
      <c r="CO1023" s="108"/>
      <c r="CP1023" s="108"/>
      <c r="CQ1023" s="108"/>
      <c r="CR1023" s="108"/>
      <c r="CS1023" s="108"/>
      <c r="CT1023" s="108"/>
      <c r="CU1023" s="108"/>
      <c r="CV1023" s="108"/>
      <c r="CW1023" s="108"/>
      <c r="CX1023" s="108"/>
      <c r="CY1023" s="108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  <c r="GO1023" s="2"/>
      <c r="GP1023" s="2"/>
      <c r="GQ1023" s="2"/>
      <c r="GR1023" s="2"/>
      <c r="GS1023" s="2"/>
      <c r="GT1023" s="2"/>
      <c r="GU1023" s="2"/>
      <c r="GV1023" s="2"/>
      <c r="GW1023" s="2"/>
      <c r="GX1023" s="2"/>
      <c r="GY1023" s="2"/>
      <c r="GZ1023" s="2"/>
      <c r="HA1023" s="2"/>
      <c r="HB1023" s="2"/>
      <c r="HC1023" s="2"/>
      <c r="HD1023" s="2"/>
      <c r="HE1023" s="2"/>
      <c r="HF1023" s="2"/>
      <c r="HG1023" s="2"/>
      <c r="HH1023" s="2"/>
      <c r="HI1023" s="2"/>
      <c r="HJ1023" s="2"/>
      <c r="HK1023" s="2"/>
      <c r="HL1023" s="2"/>
      <c r="HM1023" s="2"/>
      <c r="HN1023" s="2"/>
      <c r="HO1023" s="2"/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  <c r="IK1023" s="2"/>
      <c r="IL1023" s="2"/>
      <c r="IM1023" s="2"/>
      <c r="IN1023" s="2"/>
      <c r="IO1023" s="2"/>
      <c r="IP1023" s="2"/>
      <c r="IQ1023" s="2"/>
      <c r="IR1023" s="2"/>
      <c r="IS1023" s="2"/>
    </row>
    <row r="1024" spans="1:258" s="36" customFormat="1" hidden="1" x14ac:dyDescent="0.25">
      <c r="A1024" s="33"/>
      <c r="B1024" s="1551"/>
      <c r="C1024" s="1552"/>
      <c r="D1024" s="1552"/>
      <c r="E1024" s="1552"/>
      <c r="F1024" s="1552"/>
      <c r="G1024" s="1552"/>
      <c r="H1024" s="1552"/>
      <c r="I1024" s="1552"/>
      <c r="J1024" s="1552"/>
      <c r="K1024" s="1553"/>
      <c r="L1024" s="1554"/>
      <c r="M1024" s="1555"/>
      <c r="N1024" s="1556"/>
      <c r="O1024" s="1545"/>
      <c r="P1024" s="1546"/>
      <c r="Q1024" s="1546"/>
      <c r="R1024" s="1547"/>
      <c r="S1024" s="1548"/>
      <c r="T1024" s="1549"/>
      <c r="U1024" s="1549"/>
      <c r="V1024" s="1550"/>
      <c r="W1024" s="185"/>
      <c r="X1024" s="170"/>
      <c r="Y1024" s="170"/>
      <c r="Z1024" s="170"/>
      <c r="AA1024" s="170"/>
      <c r="AB1024" s="170"/>
      <c r="AC1024" s="170"/>
      <c r="AD1024" s="170"/>
      <c r="AE1024" s="170"/>
      <c r="AF1024" s="170"/>
      <c r="AG1024" s="170"/>
      <c r="AH1024" s="186"/>
      <c r="AI1024" s="63"/>
      <c r="AJ1024" s="144" t="str">
        <f t="shared" si="157"/>
        <v>Riadok bude skrytý.</v>
      </c>
      <c r="AK1024" s="145" t="s">
        <v>207</v>
      </c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51">
        <f t="shared" si="159"/>
        <v>1</v>
      </c>
      <c r="BF1024" s="51">
        <f t="shared" si="160"/>
        <v>0</v>
      </c>
      <c r="BG1024" s="51"/>
      <c r="BH1024" s="51">
        <f t="shared" si="158"/>
        <v>1</v>
      </c>
      <c r="BI1024" s="89">
        <f t="shared" si="161"/>
        <v>0</v>
      </c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108"/>
      <c r="BY1024" s="108"/>
      <c r="BZ1024" s="108"/>
      <c r="CA1024" s="113">
        <f>SI!BY1024</f>
        <v>136</v>
      </c>
      <c r="CB1024" s="113"/>
      <c r="CC1024" s="113"/>
      <c r="CD1024" s="113"/>
      <c r="CE1024" s="113"/>
      <c r="CF1024" s="113"/>
      <c r="CG1024" s="113"/>
      <c r="CH1024" s="140">
        <f>SI!BZ1024</f>
        <v>0</v>
      </c>
      <c r="CI1024" s="108"/>
      <c r="CJ1024" s="108"/>
      <c r="CK1024" s="108"/>
      <c r="CL1024" s="108"/>
      <c r="CM1024" s="108"/>
      <c r="CN1024" s="108"/>
      <c r="CO1024" s="108"/>
      <c r="CP1024" s="108"/>
      <c r="CQ1024" s="108"/>
      <c r="CR1024" s="108"/>
      <c r="CS1024" s="108"/>
      <c r="CT1024" s="108"/>
      <c r="CU1024" s="108"/>
      <c r="CV1024" s="108"/>
      <c r="CW1024" s="108"/>
      <c r="CX1024" s="108"/>
      <c r="CY1024" s="108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  <c r="FK1024" s="2"/>
      <c r="FL1024" s="2"/>
      <c r="FM1024" s="2"/>
      <c r="FN1024" s="2"/>
      <c r="FO1024" s="2"/>
      <c r="FP1024" s="2"/>
      <c r="FQ1024" s="2"/>
      <c r="FR1024" s="2"/>
      <c r="FS1024" s="2"/>
      <c r="FT1024" s="2"/>
      <c r="FU1024" s="2"/>
      <c r="FV1024" s="2"/>
      <c r="FW1024" s="2"/>
      <c r="FX1024" s="2"/>
      <c r="FY1024" s="2"/>
      <c r="FZ1024" s="2"/>
      <c r="GA1024" s="2"/>
      <c r="GB1024" s="2"/>
      <c r="GC1024" s="2"/>
      <c r="GD1024" s="2"/>
      <c r="GE1024" s="2"/>
      <c r="GF1024" s="2"/>
      <c r="GG1024" s="2"/>
      <c r="GH1024" s="2"/>
      <c r="GI1024" s="2"/>
      <c r="GJ1024" s="2"/>
      <c r="GK1024" s="2"/>
      <c r="GL1024" s="2"/>
      <c r="GM1024" s="2"/>
      <c r="GN1024" s="2"/>
      <c r="GO1024" s="2"/>
      <c r="GP1024" s="2"/>
      <c r="GQ1024" s="2"/>
      <c r="GR1024" s="2"/>
      <c r="GS1024" s="2"/>
      <c r="GT1024" s="2"/>
      <c r="GU1024" s="2"/>
      <c r="GV1024" s="2"/>
      <c r="GW1024" s="2"/>
      <c r="GX1024" s="2"/>
      <c r="GY1024" s="2"/>
      <c r="GZ1024" s="2"/>
      <c r="HA1024" s="2"/>
      <c r="HB1024" s="2"/>
      <c r="HC1024" s="2"/>
      <c r="HD1024" s="2"/>
      <c r="HE1024" s="2"/>
      <c r="HF1024" s="2"/>
      <c r="HG1024" s="2"/>
      <c r="HH1024" s="2"/>
      <c r="HI1024" s="2"/>
      <c r="HJ1024" s="2"/>
      <c r="HK1024" s="2"/>
      <c r="HL1024" s="2"/>
      <c r="HM1024" s="2"/>
      <c r="HN1024" s="2"/>
      <c r="HO1024" s="2"/>
      <c r="HP1024" s="2"/>
      <c r="HQ1024" s="2"/>
      <c r="HR1024" s="2"/>
      <c r="HS1024" s="2"/>
      <c r="HT1024" s="2"/>
      <c r="HU1024" s="2"/>
      <c r="HV1024" s="2"/>
      <c r="HW1024" s="2"/>
      <c r="HX1024" s="2"/>
      <c r="HY1024" s="2"/>
      <c r="HZ1024" s="2"/>
      <c r="IA1024" s="2"/>
      <c r="IB1024" s="2"/>
      <c r="IC1024" s="2"/>
      <c r="ID1024" s="2"/>
      <c r="IE1024" s="2"/>
      <c r="IF1024" s="2"/>
      <c r="IG1024" s="2"/>
      <c r="IH1024" s="2"/>
      <c r="II1024" s="2"/>
      <c r="IJ1024" s="2"/>
      <c r="IK1024" s="2"/>
      <c r="IL1024" s="2"/>
      <c r="IM1024" s="2"/>
      <c r="IN1024" s="2"/>
      <c r="IO1024" s="2"/>
      <c r="IP1024" s="2"/>
      <c r="IQ1024" s="2"/>
      <c r="IR1024" s="2"/>
      <c r="IS1024" s="2"/>
    </row>
    <row r="1025" spans="1:253" s="36" customFormat="1" hidden="1" x14ac:dyDescent="0.25">
      <c r="A1025" s="33"/>
      <c r="B1025" s="1557"/>
      <c r="C1025" s="1558"/>
      <c r="D1025" s="1558"/>
      <c r="E1025" s="1558"/>
      <c r="F1025" s="1558"/>
      <c r="G1025" s="1558"/>
      <c r="H1025" s="1558"/>
      <c r="I1025" s="1558"/>
      <c r="J1025" s="1558"/>
      <c r="K1025" s="1559"/>
      <c r="L1025" s="1560"/>
      <c r="M1025" s="1561"/>
      <c r="N1025" s="1562"/>
      <c r="O1025" s="1563"/>
      <c r="P1025" s="1564"/>
      <c r="Q1025" s="1564"/>
      <c r="R1025" s="1565"/>
      <c r="S1025" s="1566"/>
      <c r="T1025" s="1567"/>
      <c r="U1025" s="1567"/>
      <c r="V1025" s="1568"/>
      <c r="W1025" s="196"/>
      <c r="X1025" s="191"/>
      <c r="Y1025" s="191"/>
      <c r="Z1025" s="191"/>
      <c r="AA1025" s="191"/>
      <c r="AB1025" s="191"/>
      <c r="AC1025" s="191"/>
      <c r="AD1025" s="191"/>
      <c r="AE1025" s="191"/>
      <c r="AF1025" s="191"/>
      <c r="AG1025" s="191"/>
      <c r="AH1025" s="197"/>
      <c r="AI1025" s="63"/>
      <c r="AJ1025" s="144" t="str">
        <f t="shared" si="157"/>
        <v>Riadok bude skrytý.</v>
      </c>
      <c r="AK1025" s="145" t="s">
        <v>207</v>
      </c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51">
        <f t="shared" si="159"/>
        <v>1</v>
      </c>
      <c r="BF1025" s="51">
        <f t="shared" si="160"/>
        <v>0</v>
      </c>
      <c r="BG1025" s="51"/>
      <c r="BH1025" s="51">
        <f t="shared" si="158"/>
        <v>1</v>
      </c>
      <c r="BI1025" s="89">
        <f t="shared" si="161"/>
        <v>0</v>
      </c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108"/>
      <c r="BY1025" s="108"/>
      <c r="BZ1025" s="108"/>
      <c r="CA1025" s="113">
        <f>SI!BY1025</f>
        <v>114</v>
      </c>
      <c r="CB1025" s="113"/>
      <c r="CC1025" s="113"/>
      <c r="CD1025" s="113"/>
      <c r="CE1025" s="113"/>
      <c r="CF1025" s="113"/>
      <c r="CG1025" s="113"/>
      <c r="CH1025" s="140">
        <f>SI!BZ1025</f>
        <v>0</v>
      </c>
      <c r="CI1025" s="108"/>
      <c r="CJ1025" s="108"/>
      <c r="CK1025" s="108"/>
      <c r="CL1025" s="108"/>
      <c r="CM1025" s="108"/>
      <c r="CN1025" s="108"/>
      <c r="CO1025" s="108"/>
      <c r="CP1025" s="108"/>
      <c r="CQ1025" s="108"/>
      <c r="CR1025" s="108"/>
      <c r="CS1025" s="108"/>
      <c r="CT1025" s="108"/>
      <c r="CU1025" s="108"/>
      <c r="CV1025" s="108"/>
      <c r="CW1025" s="108"/>
      <c r="CX1025" s="108"/>
      <c r="CY1025" s="108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  <c r="FE1025" s="2"/>
      <c r="FF1025" s="2"/>
      <c r="FG1025" s="2"/>
      <c r="FH1025" s="2"/>
      <c r="FI1025" s="2"/>
      <c r="FJ1025" s="2"/>
      <c r="FK1025" s="2"/>
      <c r="FL1025" s="2"/>
      <c r="FM1025" s="2"/>
      <c r="FN1025" s="2"/>
      <c r="FO1025" s="2"/>
      <c r="FP1025" s="2"/>
      <c r="FQ1025" s="2"/>
      <c r="FR1025" s="2"/>
      <c r="FS1025" s="2"/>
      <c r="FT1025" s="2"/>
      <c r="FU1025" s="2"/>
      <c r="FV1025" s="2"/>
      <c r="FW1025" s="2"/>
      <c r="FX1025" s="2"/>
      <c r="FY1025" s="2"/>
      <c r="FZ1025" s="2"/>
      <c r="GA1025" s="2"/>
      <c r="GB1025" s="2"/>
      <c r="GC1025" s="2"/>
      <c r="GD1025" s="2"/>
      <c r="GE1025" s="2"/>
      <c r="GF1025" s="2"/>
      <c r="GG1025" s="2"/>
      <c r="GH1025" s="2"/>
      <c r="GI1025" s="2"/>
      <c r="GJ1025" s="2"/>
      <c r="GK1025" s="2"/>
      <c r="GL1025" s="2"/>
      <c r="GM1025" s="2"/>
      <c r="GN1025" s="2"/>
      <c r="GO1025" s="2"/>
      <c r="GP1025" s="2"/>
      <c r="GQ1025" s="2"/>
      <c r="GR1025" s="2"/>
      <c r="GS1025" s="2"/>
      <c r="GT1025" s="2"/>
      <c r="GU1025" s="2"/>
      <c r="GV1025" s="2"/>
      <c r="GW1025" s="2"/>
      <c r="GX1025" s="2"/>
      <c r="GY1025" s="2"/>
      <c r="GZ1025" s="2"/>
      <c r="HA1025" s="2"/>
      <c r="HB1025" s="2"/>
      <c r="HC1025" s="2"/>
      <c r="HD1025" s="2"/>
      <c r="HE1025" s="2"/>
      <c r="HF1025" s="2"/>
      <c r="HG1025" s="2"/>
      <c r="HH1025" s="2"/>
      <c r="HI1025" s="2"/>
      <c r="HJ1025" s="2"/>
      <c r="HK1025" s="2"/>
      <c r="HL1025" s="2"/>
      <c r="HM1025" s="2"/>
      <c r="HN1025" s="2"/>
      <c r="HO1025" s="2"/>
      <c r="HP1025" s="2"/>
      <c r="HQ1025" s="2"/>
      <c r="HR1025" s="2"/>
      <c r="HS1025" s="2"/>
      <c r="HT1025" s="2"/>
      <c r="HU1025" s="2"/>
      <c r="HV1025" s="2"/>
      <c r="HW1025" s="2"/>
      <c r="HX1025" s="2"/>
      <c r="HY1025" s="2"/>
      <c r="HZ1025" s="2"/>
      <c r="IA1025" s="2"/>
      <c r="IB1025" s="2"/>
      <c r="IC1025" s="2"/>
      <c r="ID1025" s="2"/>
      <c r="IE1025" s="2"/>
      <c r="IF1025" s="2"/>
      <c r="IG1025" s="2"/>
      <c r="IH1025" s="2"/>
      <c r="II1025" s="2"/>
      <c r="IJ1025" s="2"/>
      <c r="IK1025" s="2"/>
      <c r="IL1025" s="2"/>
      <c r="IM1025" s="2"/>
      <c r="IN1025" s="2"/>
      <c r="IO1025" s="2"/>
      <c r="IP1025" s="2"/>
      <c r="IQ1025" s="2"/>
      <c r="IR1025" s="2"/>
      <c r="IS1025" s="2"/>
    </row>
    <row r="1026" spans="1:253" s="36" customFormat="1" x14ac:dyDescent="0.25">
      <c r="A1026" s="33"/>
      <c r="B1026" s="1569" t="s">
        <v>21</v>
      </c>
      <c r="C1026" s="1570"/>
      <c r="D1026" s="1570"/>
      <c r="E1026" s="1570"/>
      <c r="F1026" s="1570"/>
      <c r="G1026" s="1570"/>
      <c r="H1026" s="1570"/>
      <c r="I1026" s="1570"/>
      <c r="J1026" s="1570"/>
      <c r="K1026" s="1570"/>
      <c r="L1026" s="1570"/>
      <c r="M1026" s="1570"/>
      <c r="N1026" s="1570"/>
      <c r="O1026" s="1570"/>
      <c r="P1026" s="1570"/>
      <c r="Q1026" s="1570"/>
      <c r="R1026" s="1571"/>
      <c r="S1026" s="1572">
        <f>+SUM(S1009:V1025)</f>
        <v>2277160</v>
      </c>
      <c r="T1026" s="1573"/>
      <c r="U1026" s="1573"/>
      <c r="V1026" s="1574"/>
      <c r="W1026" s="1575"/>
      <c r="X1026" s="1575"/>
      <c r="Y1026" s="1575"/>
      <c r="Z1026" s="1575"/>
      <c r="AA1026" s="1575"/>
      <c r="AB1026" s="1575"/>
      <c r="AC1026" s="1575"/>
      <c r="AD1026" s="1575"/>
      <c r="AE1026" s="1575"/>
      <c r="AF1026" s="1575"/>
      <c r="AG1026" s="1575"/>
      <c r="AH1026" s="1576"/>
      <c r="AI1026" s="63"/>
      <c r="AJ1026" s="144" t="str">
        <f t="shared" si="157"/>
        <v>Riadok bude vidieť.</v>
      </c>
      <c r="AK1026" s="145" t="s">
        <v>207</v>
      </c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51">
        <f t="shared" si="159"/>
        <v>1</v>
      </c>
      <c r="BF1026" s="51"/>
      <c r="BG1026" s="81"/>
      <c r="BH1026" s="51">
        <f t="shared" si="158"/>
        <v>1</v>
      </c>
      <c r="BI1026" s="51">
        <f>+IF(BE1026+BF1026+BG1026=0,0,IF(BH1026=0,0,1))</f>
        <v>1</v>
      </c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108"/>
      <c r="BY1026" s="108"/>
      <c r="BZ1026" s="108"/>
      <c r="CA1026" s="113">
        <f>SI!BY1026</f>
        <v>176</v>
      </c>
      <c r="CB1026" s="113"/>
      <c r="CC1026" s="113"/>
      <c r="CD1026" s="113"/>
      <c r="CE1026" s="113"/>
      <c r="CF1026" s="113"/>
      <c r="CG1026" s="113"/>
      <c r="CH1026" s="140">
        <f>SI!BZ1026</f>
        <v>0</v>
      </c>
      <c r="CI1026" s="108"/>
      <c r="CJ1026" s="108"/>
      <c r="CK1026" s="108"/>
      <c r="CL1026" s="108"/>
      <c r="CM1026" s="108"/>
      <c r="CN1026" s="108"/>
      <c r="CO1026" s="108"/>
      <c r="CP1026" s="108"/>
      <c r="CQ1026" s="108"/>
      <c r="CR1026" s="108"/>
      <c r="CS1026" s="108"/>
      <c r="CT1026" s="108"/>
      <c r="CU1026" s="108"/>
      <c r="CV1026" s="108"/>
      <c r="CW1026" s="108"/>
      <c r="CX1026" s="108"/>
      <c r="CY1026" s="108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  <c r="FE1026" s="2"/>
      <c r="FF1026" s="2"/>
      <c r="FG1026" s="2"/>
      <c r="FH1026" s="2"/>
      <c r="FI1026" s="2"/>
      <c r="FJ1026" s="2"/>
      <c r="FK1026" s="2"/>
      <c r="FL1026" s="2"/>
      <c r="FM1026" s="2"/>
      <c r="FN1026" s="2"/>
      <c r="FO1026" s="2"/>
      <c r="FP1026" s="2"/>
      <c r="FQ1026" s="2"/>
      <c r="FR1026" s="2"/>
      <c r="FS1026" s="2"/>
      <c r="FT1026" s="2"/>
      <c r="FU1026" s="2"/>
      <c r="FV1026" s="2"/>
      <c r="FW1026" s="2"/>
      <c r="FX1026" s="2"/>
      <c r="FY1026" s="2"/>
      <c r="FZ1026" s="2"/>
      <c r="GA1026" s="2"/>
      <c r="GB1026" s="2"/>
      <c r="GC1026" s="2"/>
      <c r="GD1026" s="2"/>
      <c r="GE1026" s="2"/>
      <c r="GF1026" s="2"/>
      <c r="GG1026" s="2"/>
      <c r="GH1026" s="2"/>
      <c r="GI1026" s="2"/>
      <c r="GJ1026" s="2"/>
      <c r="GK1026" s="2"/>
      <c r="GL1026" s="2"/>
      <c r="GM1026" s="2"/>
      <c r="GN1026" s="2"/>
      <c r="GO1026" s="2"/>
      <c r="GP1026" s="2"/>
      <c r="GQ1026" s="2"/>
      <c r="GR1026" s="2"/>
      <c r="GS1026" s="2"/>
      <c r="GT1026" s="2"/>
      <c r="GU1026" s="2"/>
      <c r="GV1026" s="2"/>
      <c r="GW1026" s="2"/>
      <c r="GX1026" s="2"/>
      <c r="GY1026" s="2"/>
      <c r="GZ1026" s="2"/>
      <c r="HA1026" s="2"/>
      <c r="HB1026" s="2"/>
      <c r="HC1026" s="2"/>
      <c r="HD1026" s="2"/>
      <c r="HE1026" s="2"/>
      <c r="HF1026" s="2"/>
      <c r="HG1026" s="2"/>
      <c r="HH1026" s="2"/>
      <c r="HI1026" s="2"/>
      <c r="HJ1026" s="2"/>
      <c r="HK1026" s="2"/>
      <c r="HL1026" s="2"/>
      <c r="HM1026" s="2"/>
      <c r="HN1026" s="2"/>
      <c r="HO1026" s="2"/>
      <c r="HP1026" s="2"/>
      <c r="HQ1026" s="2"/>
      <c r="HR1026" s="2"/>
      <c r="HS1026" s="2"/>
      <c r="HT1026" s="2"/>
      <c r="HU1026" s="2"/>
      <c r="HV1026" s="2"/>
      <c r="HW1026" s="2"/>
      <c r="HX1026" s="2"/>
      <c r="HY1026" s="2"/>
      <c r="HZ1026" s="2"/>
      <c r="IA1026" s="2"/>
      <c r="IB1026" s="2"/>
      <c r="IC1026" s="2"/>
      <c r="ID1026" s="2"/>
      <c r="IE1026" s="2"/>
      <c r="IF1026" s="2"/>
      <c r="IG1026" s="2"/>
      <c r="IH1026" s="2"/>
      <c r="II1026" s="2"/>
      <c r="IJ1026" s="2"/>
      <c r="IK1026" s="2"/>
      <c r="IL1026" s="2"/>
      <c r="IM1026" s="2"/>
      <c r="IN1026" s="2"/>
      <c r="IO1026" s="2"/>
      <c r="IP1026" s="2"/>
      <c r="IQ1026" s="2"/>
      <c r="IR1026" s="2"/>
      <c r="IS1026" s="2"/>
    </row>
    <row r="1027" spans="1:253" s="36" customFormat="1" x14ac:dyDescent="0.25">
      <c r="A1027" s="33"/>
      <c r="B1027" s="2"/>
      <c r="C1027" s="2"/>
      <c r="D1027" s="2"/>
      <c r="E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60"/>
      <c r="AJ1027" s="144" t="str">
        <f t="shared" si="157"/>
        <v>Riadok bude vidieť.</v>
      </c>
      <c r="AK1027" s="145" t="s">
        <v>207</v>
      </c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51">
        <f t="shared" si="159"/>
        <v>1</v>
      </c>
      <c r="BF1027" s="83"/>
      <c r="BG1027" s="51"/>
      <c r="BH1027" s="51">
        <f t="shared" si="158"/>
        <v>1</v>
      </c>
      <c r="BI1027" s="51">
        <f>+IF(BE1027+BF1027+BG1027=0,0,IF(BH1027=0,0,1))</f>
        <v>1</v>
      </c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108"/>
      <c r="BY1027" s="108"/>
      <c r="BZ1027" s="108"/>
      <c r="CA1027" s="113">
        <f>SI!BY1027</f>
        <v>100</v>
      </c>
      <c r="CB1027" s="113"/>
      <c r="CC1027" s="113"/>
      <c r="CD1027" s="113"/>
      <c r="CE1027" s="113"/>
      <c r="CF1027" s="113"/>
      <c r="CG1027" s="113"/>
      <c r="CH1027" s="140">
        <f>SI!BZ1027</f>
        <v>0</v>
      </c>
      <c r="CI1027" s="108"/>
      <c r="CJ1027" s="108"/>
      <c r="CK1027" s="108"/>
      <c r="CL1027" s="108"/>
      <c r="CM1027" s="108"/>
      <c r="CN1027" s="108"/>
      <c r="CO1027" s="108"/>
      <c r="CP1027" s="108"/>
      <c r="CQ1027" s="108"/>
      <c r="CR1027" s="108"/>
      <c r="CS1027" s="108"/>
      <c r="CT1027" s="108"/>
      <c r="CU1027" s="108"/>
      <c r="CV1027" s="108"/>
      <c r="CW1027" s="108"/>
      <c r="CX1027" s="108"/>
      <c r="CY1027" s="108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  <c r="FH1027" s="2"/>
      <c r="FI1027" s="2"/>
      <c r="FJ1027" s="2"/>
      <c r="FK1027" s="2"/>
      <c r="FL1027" s="2"/>
      <c r="FM1027" s="2"/>
      <c r="FN1027" s="2"/>
      <c r="FO1027" s="2"/>
      <c r="FP1027" s="2"/>
      <c r="FQ1027" s="2"/>
      <c r="FR1027" s="2"/>
      <c r="FS1027" s="2"/>
      <c r="FT1027" s="2"/>
      <c r="FU1027" s="2"/>
      <c r="FV1027" s="2"/>
      <c r="FW1027" s="2"/>
      <c r="FX1027" s="2"/>
      <c r="FY1027" s="2"/>
      <c r="FZ1027" s="2"/>
      <c r="GA1027" s="2"/>
      <c r="GB1027" s="2"/>
      <c r="GC1027" s="2"/>
      <c r="GD1027" s="2"/>
      <c r="GE1027" s="2"/>
      <c r="GF1027" s="2"/>
      <c r="GG1027" s="2"/>
      <c r="GH1027" s="2"/>
      <c r="GI1027" s="2"/>
      <c r="GJ1027" s="2"/>
      <c r="GK1027" s="2"/>
      <c r="GL1027" s="2"/>
      <c r="GM1027" s="2"/>
      <c r="GN1027" s="2"/>
      <c r="GO1027" s="2"/>
      <c r="GP1027" s="2"/>
      <c r="GQ1027" s="2"/>
      <c r="GR1027" s="2"/>
      <c r="GS1027" s="2"/>
      <c r="GT1027" s="2"/>
      <c r="GU1027" s="2"/>
      <c r="GV1027" s="2"/>
      <c r="GW1027" s="2"/>
      <c r="GX1027" s="2"/>
      <c r="GY1027" s="2"/>
      <c r="GZ1027" s="2"/>
      <c r="HA1027" s="2"/>
      <c r="HB1027" s="2"/>
      <c r="HC1027" s="2"/>
      <c r="HD1027" s="2"/>
      <c r="HE1027" s="2"/>
      <c r="HF1027" s="2"/>
      <c r="HG1027" s="2"/>
      <c r="HH1027" s="2"/>
      <c r="HI1027" s="2"/>
      <c r="HJ1027" s="2"/>
      <c r="HK1027" s="2"/>
      <c r="HL1027" s="2"/>
      <c r="HM1027" s="2"/>
      <c r="HN1027" s="2"/>
      <c r="HO1027" s="2"/>
      <c r="HP1027" s="2"/>
      <c r="HQ1027" s="2"/>
      <c r="HR1027" s="2"/>
      <c r="HS1027" s="2"/>
      <c r="HT1027" s="2"/>
      <c r="HU1027" s="2"/>
      <c r="HV1027" s="2"/>
      <c r="HW1027" s="2"/>
      <c r="HX1027" s="2"/>
      <c r="HY1027" s="2"/>
      <c r="HZ1027" s="2"/>
      <c r="IA1027" s="2"/>
      <c r="IB1027" s="2"/>
      <c r="IC1027" s="2"/>
      <c r="ID1027" s="2"/>
      <c r="IE1027" s="2"/>
      <c r="IF1027" s="2"/>
      <c r="IG1027" s="2"/>
      <c r="IH1027" s="2"/>
      <c r="II1027" s="2"/>
      <c r="IJ1027" s="2"/>
      <c r="IK1027" s="2"/>
      <c r="IL1027" s="2"/>
      <c r="IM1027" s="2"/>
      <c r="IN1027" s="2"/>
      <c r="IO1027" s="2"/>
      <c r="IP1027" s="2"/>
      <c r="IQ1027" s="2"/>
      <c r="IR1027" s="2"/>
      <c r="IS1027" s="2"/>
    </row>
    <row r="1028" spans="1:253" x14ac:dyDescent="0.25">
      <c r="A1028" s="33"/>
      <c r="B1028" s="2" t="s">
        <v>274</v>
      </c>
      <c r="C1028" s="24"/>
      <c r="D1028" s="24"/>
      <c r="E1028" s="24"/>
      <c r="H1028" s="181" t="s">
        <v>167</v>
      </c>
      <c r="I1028" s="181"/>
      <c r="J1028" s="181"/>
      <c r="K1028" s="181"/>
      <c r="L1028" s="2" t="str">
        <f>+IF($J$27&lt;&gt;"",IF((CODE(MID($J$27,1,1)))*(GCD(121,132))*(IF(SI!EE1465="",1,SI!EE1465))+(LEN(SI!J13)+LEN(SI!J14))=CA1028,"opravné položky k pohľadávkam.","NEPOVOLENÉ POUŽITIE!"),"NEPOVOLENÉ POUŽITIE!")</f>
        <v>opravné položky k pohľadávkam.</v>
      </c>
      <c r="AI1028" s="62" t="s">
        <v>168</v>
      </c>
      <c r="AJ1028" s="144" t="str">
        <f t="shared" si="157"/>
        <v>Riadok bude vidieť.</v>
      </c>
      <c r="AK1028" s="145" t="s">
        <v>207</v>
      </c>
      <c r="AN1028" s="21"/>
      <c r="BE1028" s="51">
        <f t="shared" si="159"/>
        <v>1</v>
      </c>
      <c r="BG1028" s="81"/>
      <c r="BH1028" s="51">
        <f t="shared" si="158"/>
        <v>1</v>
      </c>
      <c r="BI1028" s="51">
        <f>+IF(BE1028+BF1028+BG1028=0,0,IF(BH1028=0,0,1))</f>
        <v>1</v>
      </c>
      <c r="CA1028" s="113">
        <f>SI!BY1028</f>
        <v>16</v>
      </c>
      <c r="CH1028" s="140">
        <f>SI!BZ1028</f>
        <v>0</v>
      </c>
    </row>
    <row r="1029" spans="1:253" s="36" customFormat="1" x14ac:dyDescent="0.25">
      <c r="A1029" s="33"/>
      <c r="B1029" s="2" t="str">
        <f>+IF(H1028="tvorila","Vývoj opravnej položky v priebehu účtovného obdobia je zobrazený v tabuľke:","")</f>
        <v>Vývoj opravnej položky v priebehu účtovného obdobia je zobrazený v tabuľke:</v>
      </c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60"/>
      <c r="AJ1029" s="144" t="str">
        <f t="shared" si="157"/>
        <v>Riadok bude vidieť.</v>
      </c>
      <c r="AK1029" s="145" t="s">
        <v>207</v>
      </c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51">
        <f t="shared" si="159"/>
        <v>1</v>
      </c>
      <c r="BF1029" s="51">
        <f t="shared" ref="BF1029:BF1051" si="162">+IF($H$1028="netvorila",0,1)</f>
        <v>1</v>
      </c>
      <c r="BG1029" s="51"/>
      <c r="BH1029" s="51">
        <f t="shared" si="158"/>
        <v>1</v>
      </c>
      <c r="BI1029" s="89">
        <f t="shared" ref="BI1029:BI1040" si="163">+IF(BE1029*BF1029=0,0,IF(BH1029=0,0,1))</f>
        <v>1</v>
      </c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108"/>
      <c r="BY1029" s="108"/>
      <c r="BZ1029" s="108"/>
      <c r="CA1029" s="113">
        <f>SI!BY1029</f>
        <v>168</v>
      </c>
      <c r="CB1029" s="113"/>
      <c r="CC1029" s="113"/>
      <c r="CD1029" s="113"/>
      <c r="CE1029" s="113"/>
      <c r="CF1029" s="113"/>
      <c r="CG1029" s="113"/>
      <c r="CH1029" s="140">
        <f>SI!BZ1029</f>
        <v>0</v>
      </c>
      <c r="CI1029" s="108"/>
      <c r="CJ1029" s="108"/>
      <c r="CK1029" s="108"/>
      <c r="CL1029" s="108"/>
      <c r="CM1029" s="108"/>
      <c r="CN1029" s="108"/>
      <c r="CO1029" s="108"/>
      <c r="CP1029" s="108"/>
      <c r="CQ1029" s="108"/>
      <c r="CR1029" s="108"/>
      <c r="CS1029" s="108"/>
      <c r="CT1029" s="108"/>
      <c r="CU1029" s="108"/>
      <c r="CV1029" s="108"/>
      <c r="CW1029" s="108"/>
      <c r="CX1029" s="108"/>
      <c r="CY1029" s="108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  <c r="FH1029" s="2"/>
      <c r="FI1029" s="2"/>
      <c r="FJ1029" s="2"/>
      <c r="FK1029" s="2"/>
      <c r="FL1029" s="2"/>
      <c r="FM1029" s="2"/>
      <c r="FN1029" s="2"/>
      <c r="FO1029" s="2"/>
      <c r="FP1029" s="2"/>
      <c r="FQ1029" s="2"/>
      <c r="FR1029" s="2"/>
      <c r="FS1029" s="2"/>
      <c r="FT1029" s="2"/>
      <c r="FU1029" s="2"/>
      <c r="FV1029" s="2"/>
      <c r="FW1029" s="2"/>
      <c r="FX1029" s="2"/>
      <c r="FY1029" s="2"/>
      <c r="FZ1029" s="2"/>
      <c r="GA1029" s="2"/>
      <c r="GB1029" s="2"/>
      <c r="GC1029" s="2"/>
      <c r="GD1029" s="2"/>
      <c r="GE1029" s="2"/>
      <c r="GF1029" s="2"/>
      <c r="GG1029" s="2"/>
      <c r="GH1029" s="2"/>
      <c r="GI1029" s="2"/>
      <c r="GJ1029" s="2"/>
      <c r="GK1029" s="2"/>
      <c r="GL1029" s="2"/>
      <c r="GM1029" s="2"/>
      <c r="GN1029" s="2"/>
      <c r="GO1029" s="2"/>
      <c r="GP1029" s="2"/>
      <c r="GQ1029" s="2"/>
      <c r="GR1029" s="2"/>
      <c r="GS1029" s="2"/>
      <c r="GT1029" s="2"/>
      <c r="GU1029" s="2"/>
      <c r="GV1029" s="2"/>
      <c r="GW1029" s="2"/>
      <c r="GX1029" s="2"/>
      <c r="GY1029" s="2"/>
      <c r="GZ1029" s="2"/>
      <c r="HA1029" s="2"/>
      <c r="HB1029" s="2"/>
      <c r="HC1029" s="2"/>
      <c r="HD1029" s="2"/>
      <c r="HE1029" s="2"/>
      <c r="HF1029" s="2"/>
      <c r="HG1029" s="2"/>
      <c r="HH1029" s="2"/>
      <c r="HI1029" s="2"/>
      <c r="HJ1029" s="2"/>
      <c r="HK1029" s="2"/>
      <c r="HL1029" s="2"/>
      <c r="HM1029" s="2"/>
      <c r="HN1029" s="2"/>
      <c r="HO1029" s="2"/>
      <c r="HP1029" s="2"/>
      <c r="HQ1029" s="2"/>
      <c r="HR1029" s="2"/>
      <c r="HS1029" s="2"/>
      <c r="HT1029" s="2"/>
      <c r="HU1029" s="2"/>
      <c r="HV1029" s="2"/>
      <c r="HW1029" s="2"/>
      <c r="HX1029" s="2"/>
      <c r="HY1029" s="2"/>
      <c r="HZ1029" s="2"/>
      <c r="IA1029" s="2"/>
      <c r="IB1029" s="2"/>
      <c r="IC1029" s="2"/>
      <c r="ID1029" s="2"/>
      <c r="IE1029" s="2"/>
      <c r="IF1029" s="2"/>
      <c r="IG1029" s="2"/>
      <c r="IH1029" s="2"/>
      <c r="II1029" s="2"/>
      <c r="IJ1029" s="2"/>
      <c r="IK1029" s="2"/>
      <c r="IL1029" s="2"/>
      <c r="IM1029" s="2"/>
      <c r="IN1029" s="2"/>
      <c r="IO1029" s="2"/>
      <c r="IP1029" s="2"/>
      <c r="IQ1029" s="2"/>
      <c r="IR1029" s="2"/>
      <c r="IS1029" s="2"/>
    </row>
    <row r="1030" spans="1:253" s="36" customFormat="1" x14ac:dyDescent="0.25">
      <c r="A1030" s="33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60"/>
      <c r="AJ1030" s="144" t="str">
        <f t="shared" si="157"/>
        <v>Riadok bude vidieť.</v>
      </c>
      <c r="AK1030" s="145" t="s">
        <v>207</v>
      </c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51">
        <f t="shared" si="159"/>
        <v>1</v>
      </c>
      <c r="BF1030" s="51">
        <f t="shared" si="162"/>
        <v>1</v>
      </c>
      <c r="BG1030" s="51"/>
      <c r="BH1030" s="51">
        <f t="shared" si="158"/>
        <v>1</v>
      </c>
      <c r="BI1030" s="89">
        <f t="shared" si="163"/>
        <v>1</v>
      </c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108"/>
      <c r="BY1030" s="108"/>
      <c r="BZ1030" s="108"/>
      <c r="CA1030" s="113">
        <f>SI!BY1030</f>
        <v>991</v>
      </c>
      <c r="CB1030" s="113"/>
      <c r="CC1030" s="113"/>
      <c r="CD1030" s="113"/>
      <c r="CE1030" s="113"/>
      <c r="CF1030" s="113"/>
      <c r="CG1030" s="113"/>
      <c r="CH1030" s="140">
        <f>SI!BZ1030</f>
        <v>0</v>
      </c>
      <c r="CI1030" s="108"/>
      <c r="CJ1030" s="108"/>
      <c r="CK1030" s="108"/>
      <c r="CL1030" s="108"/>
      <c r="CM1030" s="108"/>
      <c r="CN1030" s="108"/>
      <c r="CO1030" s="108"/>
      <c r="CP1030" s="108"/>
      <c r="CQ1030" s="108"/>
      <c r="CR1030" s="108"/>
      <c r="CS1030" s="108"/>
      <c r="CT1030" s="108"/>
      <c r="CU1030" s="108"/>
      <c r="CV1030" s="108"/>
      <c r="CW1030" s="108"/>
      <c r="CX1030" s="108"/>
      <c r="CY1030" s="108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  <c r="FH1030" s="2"/>
      <c r="FI1030" s="2"/>
      <c r="FJ1030" s="2"/>
      <c r="FK1030" s="2"/>
      <c r="FL1030" s="2"/>
      <c r="FM1030" s="2"/>
      <c r="FN1030" s="2"/>
      <c r="FO1030" s="2"/>
      <c r="FP1030" s="2"/>
      <c r="FQ1030" s="2"/>
      <c r="FR1030" s="2"/>
      <c r="FS1030" s="2"/>
      <c r="FT1030" s="2"/>
      <c r="FU1030" s="2"/>
      <c r="FV1030" s="2"/>
      <c r="FW1030" s="2"/>
      <c r="FX1030" s="2"/>
      <c r="FY1030" s="2"/>
      <c r="FZ1030" s="2"/>
      <c r="GA1030" s="2"/>
      <c r="GB1030" s="2"/>
      <c r="GC1030" s="2"/>
      <c r="GD1030" s="2"/>
      <c r="GE1030" s="2"/>
      <c r="GF1030" s="2"/>
      <c r="GG1030" s="2"/>
      <c r="GH1030" s="2"/>
      <c r="GI1030" s="2"/>
      <c r="GJ1030" s="2"/>
      <c r="GK1030" s="2"/>
      <c r="GL1030" s="2"/>
      <c r="GM1030" s="2"/>
      <c r="GN1030" s="2"/>
      <c r="GO1030" s="2"/>
      <c r="GP1030" s="2"/>
      <c r="GQ1030" s="2"/>
      <c r="GR1030" s="2"/>
      <c r="GS1030" s="2"/>
      <c r="GT1030" s="2"/>
      <c r="GU1030" s="2"/>
      <c r="GV1030" s="2"/>
      <c r="GW1030" s="2"/>
      <c r="GX1030" s="2"/>
      <c r="GY1030" s="2"/>
      <c r="GZ1030" s="2"/>
      <c r="HA1030" s="2"/>
      <c r="HB1030" s="2"/>
      <c r="HC1030" s="2"/>
      <c r="HD1030" s="2"/>
      <c r="HE1030" s="2"/>
      <c r="HF1030" s="2"/>
      <c r="HG1030" s="2"/>
      <c r="HH1030" s="2"/>
      <c r="HI1030" s="2"/>
      <c r="HJ1030" s="2"/>
      <c r="HK1030" s="2"/>
      <c r="HL1030" s="2"/>
      <c r="HM1030" s="2"/>
      <c r="HN1030" s="2"/>
      <c r="HO1030" s="2"/>
      <c r="HP1030" s="2"/>
      <c r="HQ1030" s="2"/>
      <c r="HR1030" s="2"/>
      <c r="HS1030" s="2"/>
      <c r="HT1030" s="2"/>
      <c r="HU1030" s="2"/>
      <c r="HV1030" s="2"/>
      <c r="HW1030" s="2"/>
      <c r="HX1030" s="2"/>
      <c r="HY1030" s="2"/>
      <c r="HZ1030" s="2"/>
      <c r="IA1030" s="2"/>
      <c r="IB1030" s="2"/>
      <c r="IC1030" s="2"/>
      <c r="ID1030" s="2"/>
      <c r="IE1030" s="2"/>
      <c r="IF1030" s="2"/>
      <c r="IG1030" s="2"/>
      <c r="IH1030" s="2"/>
      <c r="II1030" s="2"/>
      <c r="IJ1030" s="2"/>
      <c r="IK1030" s="2"/>
      <c r="IL1030" s="2"/>
      <c r="IM1030" s="2"/>
      <c r="IN1030" s="2"/>
      <c r="IO1030" s="2"/>
      <c r="IP1030" s="2"/>
      <c r="IQ1030" s="2"/>
      <c r="IR1030" s="2"/>
      <c r="IS1030" s="2"/>
    </row>
    <row r="1031" spans="1:253" s="36" customFormat="1" ht="15" customHeight="1" x14ac:dyDescent="0.25">
      <c r="A1031" s="33"/>
      <c r="B1031" s="369" t="s">
        <v>317</v>
      </c>
      <c r="C1031" s="370"/>
      <c r="D1031" s="370"/>
      <c r="E1031" s="370"/>
      <c r="F1031" s="370"/>
      <c r="G1031" s="370"/>
      <c r="H1031" s="370"/>
      <c r="I1031" s="371"/>
      <c r="J1031" s="178">
        <f>+P85</f>
        <v>2018</v>
      </c>
      <c r="K1031" s="179"/>
      <c r="L1031" s="179"/>
      <c r="M1031" s="179"/>
      <c r="N1031" s="179"/>
      <c r="O1031" s="179"/>
      <c r="P1031" s="179"/>
      <c r="Q1031" s="179"/>
      <c r="R1031" s="179"/>
      <c r="S1031" s="179"/>
      <c r="T1031" s="179"/>
      <c r="U1031" s="179"/>
      <c r="V1031" s="179"/>
      <c r="W1031" s="179"/>
      <c r="X1031" s="179"/>
      <c r="Y1031" s="179"/>
      <c r="Z1031" s="179"/>
      <c r="AA1031" s="179"/>
      <c r="AB1031" s="179"/>
      <c r="AC1031" s="179"/>
      <c r="AD1031" s="179"/>
      <c r="AE1031" s="179"/>
      <c r="AF1031" s="179"/>
      <c r="AG1031" s="179"/>
      <c r="AH1031" s="180"/>
      <c r="AI1031" s="62" t="s">
        <v>168</v>
      </c>
      <c r="AJ1031" s="144" t="str">
        <f t="shared" si="157"/>
        <v>Riadok bude vidieť.</v>
      </c>
      <c r="AK1031" s="145" t="s">
        <v>207</v>
      </c>
      <c r="AL1031" s="149" t="s">
        <v>502</v>
      </c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51">
        <f t="shared" si="159"/>
        <v>1</v>
      </c>
      <c r="BF1031" s="51">
        <f t="shared" si="162"/>
        <v>1</v>
      </c>
      <c r="BG1031" s="51"/>
      <c r="BH1031" s="51">
        <f t="shared" si="158"/>
        <v>1</v>
      </c>
      <c r="BI1031" s="89">
        <f t="shared" si="163"/>
        <v>1</v>
      </c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108"/>
      <c r="BY1031" s="108"/>
      <c r="BZ1031" s="108"/>
      <c r="CA1031" s="113">
        <f>SI!BY1031</f>
        <v>109</v>
      </c>
      <c r="CB1031" s="113"/>
      <c r="CC1031" s="113"/>
      <c r="CD1031" s="113"/>
      <c r="CE1031" s="113"/>
      <c r="CF1031" s="113"/>
      <c r="CG1031" s="113"/>
      <c r="CH1031" s="140">
        <f>SI!BZ1031</f>
        <v>0</v>
      </c>
      <c r="CI1031" s="108"/>
      <c r="CJ1031" s="108"/>
      <c r="CK1031" s="108"/>
      <c r="CL1031" s="108"/>
      <c r="CM1031" s="108"/>
      <c r="CN1031" s="108"/>
      <c r="CO1031" s="108"/>
      <c r="CP1031" s="108"/>
      <c r="CQ1031" s="108"/>
      <c r="CR1031" s="108"/>
      <c r="CS1031" s="108"/>
      <c r="CT1031" s="108"/>
      <c r="CU1031" s="108"/>
      <c r="CV1031" s="108"/>
      <c r="CW1031" s="108"/>
      <c r="CX1031" s="108"/>
      <c r="CY1031" s="108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  <c r="FH1031" s="2"/>
      <c r="FI1031" s="2"/>
      <c r="FJ1031" s="2"/>
      <c r="FK1031" s="2"/>
      <c r="FL1031" s="2"/>
      <c r="FM1031" s="2"/>
      <c r="FN1031" s="2"/>
      <c r="FO1031" s="2"/>
      <c r="FP1031" s="2"/>
      <c r="FQ1031" s="2"/>
      <c r="FR1031" s="2"/>
      <c r="FS1031" s="2"/>
      <c r="FT1031" s="2"/>
      <c r="FU1031" s="2"/>
      <c r="FV1031" s="2"/>
      <c r="FW1031" s="2"/>
      <c r="FX1031" s="2"/>
      <c r="FY1031" s="2"/>
      <c r="FZ1031" s="2"/>
      <c r="GA1031" s="2"/>
      <c r="GB1031" s="2"/>
      <c r="GC1031" s="2"/>
      <c r="GD1031" s="2"/>
      <c r="GE1031" s="2"/>
      <c r="GF1031" s="2"/>
      <c r="GG1031" s="2"/>
      <c r="GH1031" s="2"/>
      <c r="GI1031" s="2"/>
      <c r="GJ1031" s="2"/>
      <c r="GK1031" s="2"/>
      <c r="GL1031" s="2"/>
      <c r="GM1031" s="2"/>
      <c r="GN1031" s="2"/>
      <c r="GO1031" s="2"/>
      <c r="GP1031" s="2"/>
      <c r="GQ1031" s="2"/>
      <c r="GR1031" s="2"/>
      <c r="GS1031" s="2"/>
      <c r="GT1031" s="2"/>
      <c r="GU1031" s="2"/>
      <c r="GV1031" s="2"/>
      <c r="GW1031" s="2"/>
      <c r="GX1031" s="2"/>
      <c r="GY1031" s="2"/>
      <c r="GZ1031" s="2"/>
      <c r="HA1031" s="2"/>
      <c r="HB1031" s="2"/>
      <c r="HC1031" s="2"/>
      <c r="HD1031" s="2"/>
      <c r="HE1031" s="2"/>
      <c r="HF1031" s="2"/>
      <c r="HG1031" s="2"/>
      <c r="HH1031" s="2"/>
      <c r="HI1031" s="2"/>
      <c r="HJ1031" s="2"/>
      <c r="HK1031" s="2"/>
      <c r="HL1031" s="2"/>
      <c r="HM1031" s="2"/>
      <c r="HN1031" s="2"/>
      <c r="HO1031" s="2"/>
      <c r="HP1031" s="2"/>
      <c r="HQ1031" s="2"/>
      <c r="HR1031" s="2"/>
      <c r="HS1031" s="2"/>
      <c r="HT1031" s="2"/>
      <c r="HU1031" s="2"/>
      <c r="HV1031" s="2"/>
      <c r="HW1031" s="2"/>
      <c r="HX1031" s="2"/>
      <c r="HY1031" s="2"/>
      <c r="HZ1031" s="2"/>
      <c r="IA1031" s="2"/>
      <c r="IB1031" s="2"/>
      <c r="IC1031" s="2"/>
      <c r="ID1031" s="2"/>
      <c r="IE1031" s="2"/>
      <c r="IF1031" s="2"/>
      <c r="IG1031" s="2"/>
      <c r="IH1031" s="2"/>
      <c r="II1031" s="2"/>
      <c r="IJ1031" s="2"/>
      <c r="IK1031" s="2"/>
      <c r="IL1031" s="2"/>
      <c r="IM1031" s="2"/>
      <c r="IN1031" s="2"/>
      <c r="IO1031" s="2"/>
      <c r="IP1031" s="2"/>
      <c r="IQ1031" s="2"/>
      <c r="IR1031" s="2"/>
      <c r="IS1031" s="2"/>
    </row>
    <row r="1032" spans="1:253" s="36" customFormat="1" ht="15" customHeight="1" x14ac:dyDescent="0.25">
      <c r="A1032" s="33"/>
      <c r="B1032" s="413"/>
      <c r="C1032" s="414"/>
      <c r="D1032" s="414"/>
      <c r="E1032" s="414"/>
      <c r="F1032" s="414"/>
      <c r="G1032" s="414"/>
      <c r="H1032" s="414"/>
      <c r="I1032" s="415"/>
      <c r="J1032" s="937" t="s">
        <v>308</v>
      </c>
      <c r="K1032" s="938"/>
      <c r="L1032" s="938"/>
      <c r="M1032" s="938"/>
      <c r="N1032" s="939"/>
      <c r="O1032" s="937" t="s">
        <v>309</v>
      </c>
      <c r="P1032" s="938"/>
      <c r="Q1032" s="938"/>
      <c r="R1032" s="938"/>
      <c r="S1032" s="939"/>
      <c r="T1032" s="937" t="s">
        <v>310</v>
      </c>
      <c r="U1032" s="938"/>
      <c r="V1032" s="938"/>
      <c r="W1032" s="938"/>
      <c r="X1032" s="939"/>
      <c r="Y1032" s="937" t="s">
        <v>311</v>
      </c>
      <c r="Z1032" s="938"/>
      <c r="AA1032" s="938"/>
      <c r="AB1032" s="938"/>
      <c r="AC1032" s="939"/>
      <c r="AD1032" s="937" t="s">
        <v>312</v>
      </c>
      <c r="AE1032" s="938"/>
      <c r="AF1032" s="938"/>
      <c r="AG1032" s="938"/>
      <c r="AH1032" s="939"/>
      <c r="AI1032" s="60"/>
      <c r="AJ1032" s="144" t="str">
        <f t="shared" si="157"/>
        <v>Riadok bude vidieť.</v>
      </c>
      <c r="AK1032" s="145" t="s">
        <v>207</v>
      </c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51">
        <f t="shared" si="159"/>
        <v>1</v>
      </c>
      <c r="BF1032" s="51">
        <f t="shared" si="162"/>
        <v>1</v>
      </c>
      <c r="BG1032" s="51"/>
      <c r="BH1032" s="51">
        <f t="shared" si="158"/>
        <v>1</v>
      </c>
      <c r="BI1032" s="89">
        <f t="shared" si="163"/>
        <v>1</v>
      </c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108"/>
      <c r="BY1032" s="108"/>
      <c r="BZ1032" s="108"/>
      <c r="CA1032" s="113">
        <f>SI!BY1032</f>
        <v>269</v>
      </c>
      <c r="CB1032" s="113"/>
      <c r="CC1032" s="113"/>
      <c r="CD1032" s="113"/>
      <c r="CE1032" s="113"/>
      <c r="CF1032" s="113"/>
      <c r="CG1032" s="113"/>
      <c r="CH1032" s="140">
        <f>SI!BZ1032</f>
        <v>0</v>
      </c>
      <c r="CI1032" s="108"/>
      <c r="CJ1032" s="108"/>
      <c r="CK1032" s="108"/>
      <c r="CL1032" s="108"/>
      <c r="CM1032" s="108"/>
      <c r="CN1032" s="108"/>
      <c r="CO1032" s="108"/>
      <c r="CP1032" s="108"/>
      <c r="CQ1032" s="108"/>
      <c r="CR1032" s="108"/>
      <c r="CS1032" s="108"/>
      <c r="CT1032" s="108"/>
      <c r="CU1032" s="108"/>
      <c r="CV1032" s="108"/>
      <c r="CW1032" s="108"/>
      <c r="CX1032" s="108"/>
      <c r="CY1032" s="108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  <c r="FH1032" s="2"/>
      <c r="FI1032" s="2"/>
      <c r="FJ1032" s="2"/>
      <c r="FK1032" s="2"/>
      <c r="FL1032" s="2"/>
      <c r="FM1032" s="2"/>
      <c r="FN1032" s="2"/>
      <c r="FO1032" s="2"/>
      <c r="FP1032" s="2"/>
      <c r="FQ1032" s="2"/>
      <c r="FR1032" s="2"/>
      <c r="FS1032" s="2"/>
      <c r="FT1032" s="2"/>
      <c r="FU1032" s="2"/>
      <c r="FV1032" s="2"/>
      <c r="FW1032" s="2"/>
      <c r="FX1032" s="2"/>
      <c r="FY1032" s="2"/>
      <c r="FZ1032" s="2"/>
      <c r="GA1032" s="2"/>
      <c r="GB1032" s="2"/>
      <c r="GC1032" s="2"/>
      <c r="GD1032" s="2"/>
      <c r="GE1032" s="2"/>
      <c r="GF1032" s="2"/>
      <c r="GG1032" s="2"/>
      <c r="GH1032" s="2"/>
      <c r="GI1032" s="2"/>
      <c r="GJ1032" s="2"/>
      <c r="GK1032" s="2"/>
      <c r="GL1032" s="2"/>
      <c r="GM1032" s="2"/>
      <c r="GN1032" s="2"/>
      <c r="GO1032" s="2"/>
      <c r="GP1032" s="2"/>
      <c r="GQ1032" s="2"/>
      <c r="GR1032" s="2"/>
      <c r="GS1032" s="2"/>
      <c r="GT1032" s="2"/>
      <c r="GU1032" s="2"/>
      <c r="GV1032" s="2"/>
      <c r="GW1032" s="2"/>
      <c r="GX1032" s="2"/>
      <c r="GY1032" s="2"/>
      <c r="GZ1032" s="2"/>
      <c r="HA1032" s="2"/>
      <c r="HB1032" s="2"/>
      <c r="HC1032" s="2"/>
      <c r="HD1032" s="2"/>
      <c r="HE1032" s="2"/>
      <c r="HF1032" s="2"/>
      <c r="HG1032" s="2"/>
      <c r="HH1032" s="2"/>
      <c r="HI1032" s="2"/>
      <c r="HJ1032" s="2"/>
      <c r="HK1032" s="2"/>
      <c r="HL1032" s="2"/>
      <c r="HM1032" s="2"/>
      <c r="HN1032" s="2"/>
      <c r="HO1032" s="2"/>
      <c r="HP1032" s="2"/>
      <c r="HQ1032" s="2"/>
      <c r="HR1032" s="2"/>
      <c r="HS1032" s="2"/>
      <c r="HT1032" s="2"/>
      <c r="HU1032" s="2"/>
      <c r="HV1032" s="2"/>
      <c r="HW1032" s="2"/>
      <c r="HX1032" s="2"/>
      <c r="HY1032" s="2"/>
      <c r="HZ1032" s="2"/>
      <c r="IA1032" s="2"/>
      <c r="IB1032" s="2"/>
      <c r="IC1032" s="2"/>
      <c r="ID1032" s="2"/>
      <c r="IE1032" s="2"/>
      <c r="IF1032" s="2"/>
      <c r="IG1032" s="2"/>
      <c r="IH1032" s="2"/>
      <c r="II1032" s="2"/>
      <c r="IJ1032" s="2"/>
      <c r="IK1032" s="2"/>
      <c r="IL1032" s="2"/>
      <c r="IM1032" s="2"/>
      <c r="IN1032" s="2"/>
      <c r="IO1032" s="2"/>
      <c r="IP1032" s="2"/>
      <c r="IQ1032" s="2"/>
      <c r="IR1032" s="2"/>
      <c r="IS1032" s="2"/>
    </row>
    <row r="1033" spans="1:253" s="36" customFormat="1" x14ac:dyDescent="0.25">
      <c r="A1033" s="33"/>
      <c r="B1033" s="413"/>
      <c r="C1033" s="414"/>
      <c r="D1033" s="414"/>
      <c r="E1033" s="414"/>
      <c r="F1033" s="414"/>
      <c r="G1033" s="414"/>
      <c r="H1033" s="414"/>
      <c r="I1033" s="415"/>
      <c r="J1033" s="940"/>
      <c r="K1033" s="941"/>
      <c r="L1033" s="941"/>
      <c r="M1033" s="941"/>
      <c r="N1033" s="942"/>
      <c r="O1033" s="940"/>
      <c r="P1033" s="941"/>
      <c r="Q1033" s="941"/>
      <c r="R1033" s="941"/>
      <c r="S1033" s="942"/>
      <c r="T1033" s="940"/>
      <c r="U1033" s="941"/>
      <c r="V1033" s="941"/>
      <c r="W1033" s="941"/>
      <c r="X1033" s="942"/>
      <c r="Y1033" s="940"/>
      <c r="Z1033" s="941"/>
      <c r="AA1033" s="941"/>
      <c r="AB1033" s="941"/>
      <c r="AC1033" s="942"/>
      <c r="AD1033" s="940"/>
      <c r="AE1033" s="941"/>
      <c r="AF1033" s="941"/>
      <c r="AG1033" s="941"/>
      <c r="AH1033" s="942"/>
      <c r="AI1033" s="60"/>
      <c r="AJ1033" s="144" t="str">
        <f t="shared" si="157"/>
        <v>Riadok bude vidieť.</v>
      </c>
      <c r="AK1033" s="145" t="s">
        <v>207</v>
      </c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51">
        <f t="shared" si="159"/>
        <v>1</v>
      </c>
      <c r="BF1033" s="51">
        <f t="shared" si="162"/>
        <v>1</v>
      </c>
      <c r="BG1033" s="51"/>
      <c r="BH1033" s="51">
        <f t="shared" si="158"/>
        <v>1</v>
      </c>
      <c r="BI1033" s="89">
        <f t="shared" si="163"/>
        <v>1</v>
      </c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108"/>
      <c r="BY1033" s="108"/>
      <c r="BZ1033" s="108"/>
      <c r="CA1033" s="113">
        <f>SI!BY1033</f>
        <v>206</v>
      </c>
      <c r="CB1033" s="113"/>
      <c r="CC1033" s="113"/>
      <c r="CD1033" s="113"/>
      <c r="CE1033" s="113"/>
      <c r="CF1033" s="113"/>
      <c r="CG1033" s="113"/>
      <c r="CH1033" s="140">
        <f>SI!BZ1033</f>
        <v>0</v>
      </c>
      <c r="CI1033" s="108"/>
      <c r="CJ1033" s="108"/>
      <c r="CK1033" s="108"/>
      <c r="CL1033" s="108"/>
      <c r="CM1033" s="108"/>
      <c r="CN1033" s="108"/>
      <c r="CO1033" s="108"/>
      <c r="CP1033" s="108"/>
      <c r="CQ1033" s="108"/>
      <c r="CR1033" s="108"/>
      <c r="CS1033" s="108"/>
      <c r="CT1033" s="108"/>
      <c r="CU1033" s="108"/>
      <c r="CV1033" s="108"/>
      <c r="CW1033" s="108"/>
      <c r="CX1033" s="108"/>
      <c r="CY1033" s="108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  <c r="FK1033" s="2"/>
      <c r="FL1033" s="2"/>
      <c r="FM1033" s="2"/>
      <c r="FN1033" s="2"/>
      <c r="FO1033" s="2"/>
      <c r="FP1033" s="2"/>
      <c r="FQ1033" s="2"/>
      <c r="FR1033" s="2"/>
      <c r="FS1033" s="2"/>
      <c r="FT1033" s="2"/>
      <c r="FU1033" s="2"/>
      <c r="FV1033" s="2"/>
      <c r="FW1033" s="2"/>
      <c r="FX1033" s="2"/>
      <c r="FY1033" s="2"/>
      <c r="FZ1033" s="2"/>
      <c r="GA1033" s="2"/>
      <c r="GB1033" s="2"/>
      <c r="GC1033" s="2"/>
      <c r="GD1033" s="2"/>
      <c r="GE1033" s="2"/>
      <c r="GF1033" s="2"/>
      <c r="GG1033" s="2"/>
      <c r="GH1033" s="2"/>
      <c r="GI1033" s="2"/>
      <c r="GJ1033" s="2"/>
      <c r="GK1033" s="2"/>
      <c r="GL1033" s="2"/>
      <c r="GM1033" s="2"/>
      <c r="GN1033" s="2"/>
      <c r="GO1033" s="2"/>
      <c r="GP1033" s="2"/>
      <c r="GQ1033" s="2"/>
      <c r="GR1033" s="2"/>
      <c r="GS1033" s="2"/>
      <c r="GT1033" s="2"/>
      <c r="GU1033" s="2"/>
      <c r="GV1033" s="2"/>
      <c r="GW1033" s="2"/>
      <c r="GX1033" s="2"/>
      <c r="GY1033" s="2"/>
      <c r="GZ1033" s="2"/>
      <c r="HA1033" s="2"/>
      <c r="HB1033" s="2"/>
      <c r="HC1033" s="2"/>
      <c r="HD1033" s="2"/>
      <c r="HE1033" s="2"/>
      <c r="HF1033" s="2"/>
      <c r="HG1033" s="2"/>
      <c r="HH1033" s="2"/>
      <c r="HI1033" s="2"/>
      <c r="HJ1033" s="2"/>
      <c r="HK1033" s="2"/>
      <c r="HL1033" s="2"/>
      <c r="HM1033" s="2"/>
      <c r="HN1033" s="2"/>
      <c r="HO1033" s="2"/>
      <c r="HP1033" s="2"/>
      <c r="HQ1033" s="2"/>
      <c r="HR1033" s="2"/>
      <c r="HS1033" s="2"/>
      <c r="HT1033" s="2"/>
      <c r="HU1033" s="2"/>
      <c r="HV1033" s="2"/>
      <c r="HW1033" s="2"/>
      <c r="HX1033" s="2"/>
      <c r="HY1033" s="2"/>
      <c r="HZ1033" s="2"/>
      <c r="IA1033" s="2"/>
      <c r="IB1033" s="2"/>
      <c r="IC1033" s="2"/>
      <c r="ID1033" s="2"/>
      <c r="IE1033" s="2"/>
      <c r="IF1033" s="2"/>
      <c r="IG1033" s="2"/>
      <c r="IH1033" s="2"/>
      <c r="II1033" s="2"/>
      <c r="IJ1033" s="2"/>
      <c r="IK1033" s="2"/>
      <c r="IL1033" s="2"/>
      <c r="IM1033" s="2"/>
      <c r="IN1033" s="2"/>
      <c r="IO1033" s="2"/>
      <c r="IP1033" s="2"/>
      <c r="IQ1033" s="2"/>
      <c r="IR1033" s="2"/>
      <c r="IS1033" s="2"/>
    </row>
    <row r="1034" spans="1:253" s="36" customFormat="1" x14ac:dyDescent="0.25">
      <c r="A1034" s="33"/>
      <c r="B1034" s="413"/>
      <c r="C1034" s="414"/>
      <c r="D1034" s="414"/>
      <c r="E1034" s="414"/>
      <c r="F1034" s="414"/>
      <c r="G1034" s="414"/>
      <c r="H1034" s="414"/>
      <c r="I1034" s="415"/>
      <c r="J1034" s="940"/>
      <c r="K1034" s="941"/>
      <c r="L1034" s="941"/>
      <c r="M1034" s="941"/>
      <c r="N1034" s="942"/>
      <c r="O1034" s="940"/>
      <c r="P1034" s="941"/>
      <c r="Q1034" s="941"/>
      <c r="R1034" s="941"/>
      <c r="S1034" s="942"/>
      <c r="T1034" s="940"/>
      <c r="U1034" s="941"/>
      <c r="V1034" s="941"/>
      <c r="W1034" s="941"/>
      <c r="X1034" s="942"/>
      <c r="Y1034" s="940"/>
      <c r="Z1034" s="941"/>
      <c r="AA1034" s="941"/>
      <c r="AB1034" s="941"/>
      <c r="AC1034" s="942"/>
      <c r="AD1034" s="940"/>
      <c r="AE1034" s="941"/>
      <c r="AF1034" s="941"/>
      <c r="AG1034" s="941"/>
      <c r="AH1034" s="942"/>
      <c r="AI1034" s="60"/>
      <c r="AJ1034" s="144" t="str">
        <f t="shared" si="157"/>
        <v>Riadok bude vidieť.</v>
      </c>
      <c r="AK1034" s="145" t="s">
        <v>207</v>
      </c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51">
        <f t="shared" si="159"/>
        <v>1</v>
      </c>
      <c r="BF1034" s="51">
        <f t="shared" si="162"/>
        <v>1</v>
      </c>
      <c r="BG1034" s="51"/>
      <c r="BH1034" s="51">
        <f t="shared" si="158"/>
        <v>1</v>
      </c>
      <c r="BI1034" s="89">
        <f t="shared" si="163"/>
        <v>1</v>
      </c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108"/>
      <c r="BY1034" s="108"/>
      <c r="BZ1034" s="108"/>
      <c r="CA1034" s="113">
        <f>SI!BY1034</f>
        <v>1130</v>
      </c>
      <c r="CB1034" s="113"/>
      <c r="CC1034" s="113"/>
      <c r="CD1034" s="113"/>
      <c r="CE1034" s="113"/>
      <c r="CF1034" s="113"/>
      <c r="CG1034" s="113"/>
      <c r="CH1034" s="140">
        <f>SI!BZ1034</f>
        <v>0</v>
      </c>
      <c r="CI1034" s="108"/>
      <c r="CJ1034" s="108"/>
      <c r="CK1034" s="108"/>
      <c r="CL1034" s="108"/>
      <c r="CM1034" s="108"/>
      <c r="CN1034" s="108"/>
      <c r="CO1034" s="108"/>
      <c r="CP1034" s="108"/>
      <c r="CQ1034" s="108"/>
      <c r="CR1034" s="108"/>
      <c r="CS1034" s="108"/>
      <c r="CT1034" s="108"/>
      <c r="CU1034" s="108"/>
      <c r="CV1034" s="108"/>
      <c r="CW1034" s="108"/>
      <c r="CX1034" s="108"/>
      <c r="CY1034" s="108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  <c r="FH1034" s="2"/>
      <c r="FI1034" s="2"/>
      <c r="FJ1034" s="2"/>
      <c r="FK1034" s="2"/>
      <c r="FL1034" s="2"/>
      <c r="FM1034" s="2"/>
      <c r="FN1034" s="2"/>
      <c r="FO1034" s="2"/>
      <c r="FP1034" s="2"/>
      <c r="FQ1034" s="2"/>
      <c r="FR1034" s="2"/>
      <c r="FS1034" s="2"/>
      <c r="FT1034" s="2"/>
      <c r="FU1034" s="2"/>
      <c r="FV1034" s="2"/>
      <c r="FW1034" s="2"/>
      <c r="FX1034" s="2"/>
      <c r="FY1034" s="2"/>
      <c r="FZ1034" s="2"/>
      <c r="GA1034" s="2"/>
      <c r="GB1034" s="2"/>
      <c r="GC1034" s="2"/>
      <c r="GD1034" s="2"/>
      <c r="GE1034" s="2"/>
      <c r="GF1034" s="2"/>
      <c r="GG1034" s="2"/>
      <c r="GH1034" s="2"/>
      <c r="GI1034" s="2"/>
      <c r="GJ1034" s="2"/>
      <c r="GK1034" s="2"/>
      <c r="GL1034" s="2"/>
      <c r="GM1034" s="2"/>
      <c r="GN1034" s="2"/>
      <c r="GO1034" s="2"/>
      <c r="GP1034" s="2"/>
      <c r="GQ1034" s="2"/>
      <c r="GR1034" s="2"/>
      <c r="GS1034" s="2"/>
      <c r="GT1034" s="2"/>
      <c r="GU1034" s="2"/>
      <c r="GV1034" s="2"/>
      <c r="GW1034" s="2"/>
      <c r="GX1034" s="2"/>
      <c r="GY1034" s="2"/>
      <c r="GZ1034" s="2"/>
      <c r="HA1034" s="2"/>
      <c r="HB1034" s="2"/>
      <c r="HC1034" s="2"/>
      <c r="HD1034" s="2"/>
      <c r="HE1034" s="2"/>
      <c r="HF1034" s="2"/>
      <c r="HG1034" s="2"/>
      <c r="HH1034" s="2"/>
      <c r="HI1034" s="2"/>
      <c r="HJ1034" s="2"/>
      <c r="HK1034" s="2"/>
      <c r="HL1034" s="2"/>
      <c r="HM1034" s="2"/>
      <c r="HN1034" s="2"/>
      <c r="HO1034" s="2"/>
      <c r="HP1034" s="2"/>
      <c r="HQ1034" s="2"/>
      <c r="HR1034" s="2"/>
      <c r="HS1034" s="2"/>
      <c r="HT1034" s="2"/>
      <c r="HU1034" s="2"/>
      <c r="HV1034" s="2"/>
      <c r="HW1034" s="2"/>
      <c r="HX1034" s="2"/>
      <c r="HY1034" s="2"/>
      <c r="HZ1034" s="2"/>
      <c r="IA1034" s="2"/>
      <c r="IB1034" s="2"/>
      <c r="IC1034" s="2"/>
      <c r="ID1034" s="2"/>
      <c r="IE1034" s="2"/>
      <c r="IF1034" s="2"/>
      <c r="IG1034" s="2"/>
      <c r="IH1034" s="2"/>
      <c r="II1034" s="2"/>
      <c r="IJ1034" s="2"/>
      <c r="IK1034" s="2"/>
      <c r="IL1034" s="2"/>
      <c r="IM1034" s="2"/>
      <c r="IN1034" s="2"/>
      <c r="IO1034" s="2"/>
      <c r="IP1034" s="2"/>
      <c r="IQ1034" s="2"/>
      <c r="IR1034" s="2"/>
      <c r="IS1034" s="2"/>
    </row>
    <row r="1035" spans="1:253" s="36" customFormat="1" ht="15" customHeight="1" x14ac:dyDescent="0.25">
      <c r="A1035" s="33"/>
      <c r="B1035" s="372"/>
      <c r="C1035" s="373"/>
      <c r="D1035" s="373"/>
      <c r="E1035" s="373"/>
      <c r="F1035" s="373"/>
      <c r="G1035" s="373"/>
      <c r="H1035" s="373"/>
      <c r="I1035" s="374"/>
      <c r="J1035" s="943"/>
      <c r="K1035" s="944"/>
      <c r="L1035" s="944"/>
      <c r="M1035" s="944"/>
      <c r="N1035" s="945"/>
      <c r="O1035" s="943"/>
      <c r="P1035" s="944"/>
      <c r="Q1035" s="944"/>
      <c r="R1035" s="944"/>
      <c r="S1035" s="945"/>
      <c r="T1035" s="943"/>
      <c r="U1035" s="944"/>
      <c r="V1035" s="944"/>
      <c r="W1035" s="944"/>
      <c r="X1035" s="945"/>
      <c r="Y1035" s="943"/>
      <c r="Z1035" s="944"/>
      <c r="AA1035" s="944"/>
      <c r="AB1035" s="944"/>
      <c r="AC1035" s="945"/>
      <c r="AD1035" s="943"/>
      <c r="AE1035" s="944"/>
      <c r="AF1035" s="944"/>
      <c r="AG1035" s="944"/>
      <c r="AH1035" s="945"/>
      <c r="AI1035" s="60"/>
      <c r="AJ1035" s="144" t="str">
        <f t="shared" si="157"/>
        <v>Riadok bude vidieť.</v>
      </c>
      <c r="AK1035" s="145" t="s">
        <v>207</v>
      </c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51">
        <f t="shared" si="159"/>
        <v>1</v>
      </c>
      <c r="BF1035" s="51">
        <f t="shared" si="162"/>
        <v>1</v>
      </c>
      <c r="BG1035" s="51"/>
      <c r="BH1035" s="51">
        <f t="shared" si="158"/>
        <v>1</v>
      </c>
      <c r="BI1035" s="89">
        <f t="shared" si="163"/>
        <v>1</v>
      </c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108"/>
      <c r="BY1035" s="108"/>
      <c r="BZ1035" s="108"/>
      <c r="CA1035" s="113">
        <f>SI!BY1035</f>
        <v>170</v>
      </c>
      <c r="CB1035" s="113"/>
      <c r="CC1035" s="113"/>
      <c r="CD1035" s="113"/>
      <c r="CE1035" s="113"/>
      <c r="CF1035" s="113"/>
      <c r="CG1035" s="113"/>
      <c r="CH1035" s="140">
        <f>SI!BZ1035</f>
        <v>0</v>
      </c>
      <c r="CI1035" s="108"/>
      <c r="CJ1035" s="108"/>
      <c r="CK1035" s="108"/>
      <c r="CL1035" s="108"/>
      <c r="CM1035" s="108"/>
      <c r="CN1035" s="108"/>
      <c r="CO1035" s="108"/>
      <c r="CP1035" s="108"/>
      <c r="CQ1035" s="108"/>
      <c r="CR1035" s="108"/>
      <c r="CS1035" s="108"/>
      <c r="CT1035" s="108"/>
      <c r="CU1035" s="108"/>
      <c r="CV1035" s="108"/>
      <c r="CW1035" s="108"/>
      <c r="CX1035" s="108"/>
      <c r="CY1035" s="108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  <c r="FH1035" s="2"/>
      <c r="FI1035" s="2"/>
      <c r="FJ1035" s="2"/>
      <c r="FK1035" s="2"/>
      <c r="FL1035" s="2"/>
      <c r="FM1035" s="2"/>
      <c r="FN1035" s="2"/>
      <c r="FO1035" s="2"/>
      <c r="FP1035" s="2"/>
      <c r="FQ1035" s="2"/>
      <c r="FR1035" s="2"/>
      <c r="FS1035" s="2"/>
      <c r="FT1035" s="2"/>
      <c r="FU1035" s="2"/>
      <c r="FV1035" s="2"/>
      <c r="FW1035" s="2"/>
      <c r="FX1035" s="2"/>
      <c r="FY1035" s="2"/>
      <c r="FZ1035" s="2"/>
      <c r="GA1035" s="2"/>
      <c r="GB1035" s="2"/>
      <c r="GC1035" s="2"/>
      <c r="GD1035" s="2"/>
      <c r="GE1035" s="2"/>
      <c r="GF1035" s="2"/>
      <c r="GG1035" s="2"/>
      <c r="GH1035" s="2"/>
      <c r="GI1035" s="2"/>
      <c r="GJ1035" s="2"/>
      <c r="GK1035" s="2"/>
      <c r="GL1035" s="2"/>
      <c r="GM1035" s="2"/>
      <c r="GN1035" s="2"/>
      <c r="GO1035" s="2"/>
      <c r="GP1035" s="2"/>
      <c r="GQ1035" s="2"/>
      <c r="GR1035" s="2"/>
      <c r="GS1035" s="2"/>
      <c r="GT1035" s="2"/>
      <c r="GU1035" s="2"/>
      <c r="GV1035" s="2"/>
      <c r="GW1035" s="2"/>
      <c r="GX1035" s="2"/>
      <c r="GY1035" s="2"/>
      <c r="GZ1035" s="2"/>
      <c r="HA1035" s="2"/>
      <c r="HB1035" s="2"/>
      <c r="HC1035" s="2"/>
      <c r="HD1035" s="2"/>
      <c r="HE1035" s="2"/>
      <c r="HF1035" s="2"/>
      <c r="HG1035" s="2"/>
      <c r="HH1035" s="2"/>
      <c r="HI1035" s="2"/>
      <c r="HJ1035" s="2"/>
      <c r="HK1035" s="2"/>
      <c r="HL1035" s="2"/>
      <c r="HM1035" s="2"/>
      <c r="HN1035" s="2"/>
      <c r="HO1035" s="2"/>
      <c r="HP1035" s="2"/>
      <c r="HQ1035" s="2"/>
      <c r="HR1035" s="2"/>
      <c r="HS1035" s="2"/>
      <c r="HT1035" s="2"/>
      <c r="HU1035" s="2"/>
      <c r="HV1035" s="2"/>
      <c r="HW1035" s="2"/>
      <c r="HX1035" s="2"/>
      <c r="HY1035" s="2"/>
      <c r="HZ1035" s="2"/>
      <c r="IA1035" s="2"/>
      <c r="IB1035" s="2"/>
      <c r="IC1035" s="2"/>
      <c r="ID1035" s="2"/>
      <c r="IE1035" s="2"/>
      <c r="IF1035" s="2"/>
      <c r="IG1035" s="2"/>
      <c r="IH1035" s="2"/>
      <c r="II1035" s="2"/>
      <c r="IJ1035" s="2"/>
      <c r="IK1035" s="2"/>
      <c r="IL1035" s="2"/>
      <c r="IM1035" s="2"/>
      <c r="IN1035" s="2"/>
      <c r="IO1035" s="2"/>
      <c r="IP1035" s="2"/>
      <c r="IQ1035" s="2"/>
      <c r="IR1035" s="2"/>
      <c r="IS1035" s="2"/>
    </row>
    <row r="1036" spans="1:253" s="36" customFormat="1" ht="15" customHeight="1" x14ac:dyDescent="0.25">
      <c r="A1036" s="33"/>
      <c r="B1036" s="946" t="s">
        <v>88</v>
      </c>
      <c r="C1036" s="947"/>
      <c r="D1036" s="947"/>
      <c r="E1036" s="947"/>
      <c r="F1036" s="947"/>
      <c r="G1036" s="947"/>
      <c r="H1036" s="947"/>
      <c r="I1036" s="948"/>
      <c r="J1036" s="362">
        <v>12941</v>
      </c>
      <c r="K1036" s="679"/>
      <c r="L1036" s="679"/>
      <c r="M1036" s="679"/>
      <c r="N1036" s="680"/>
      <c r="O1036" s="362"/>
      <c r="P1036" s="679"/>
      <c r="Q1036" s="679"/>
      <c r="R1036" s="679"/>
      <c r="S1036" s="680"/>
      <c r="T1036" s="362">
        <v>-12941</v>
      </c>
      <c r="U1036" s="679"/>
      <c r="V1036" s="679"/>
      <c r="W1036" s="679"/>
      <c r="X1036" s="680"/>
      <c r="Y1036" s="362"/>
      <c r="Z1036" s="679"/>
      <c r="AA1036" s="679"/>
      <c r="AB1036" s="679"/>
      <c r="AC1036" s="680"/>
      <c r="AD1036" s="667">
        <f>+SUM(J1036:AC1036)</f>
        <v>0</v>
      </c>
      <c r="AE1036" s="668"/>
      <c r="AF1036" s="668"/>
      <c r="AG1036" s="668"/>
      <c r="AH1036" s="669"/>
      <c r="AI1036" s="60"/>
      <c r="AJ1036" s="144" t="str">
        <f t="shared" si="157"/>
        <v>Riadok bude vidieť.</v>
      </c>
      <c r="AK1036" s="145" t="s">
        <v>207</v>
      </c>
      <c r="AL1036" s="56" t="s">
        <v>162</v>
      </c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51">
        <f t="shared" si="159"/>
        <v>1</v>
      </c>
      <c r="BF1036" s="51">
        <f t="shared" si="162"/>
        <v>1</v>
      </c>
      <c r="BG1036" s="51"/>
      <c r="BH1036" s="51">
        <f t="shared" si="158"/>
        <v>1</v>
      </c>
      <c r="BI1036" s="89">
        <f t="shared" si="163"/>
        <v>1</v>
      </c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108"/>
      <c r="BY1036" s="108"/>
      <c r="BZ1036" s="108"/>
      <c r="CA1036" s="113">
        <f>SI!BY1036</f>
        <v>732</v>
      </c>
      <c r="CB1036" s="113"/>
      <c r="CC1036" s="113"/>
      <c r="CD1036" s="113"/>
      <c r="CE1036" s="113"/>
      <c r="CF1036" s="113"/>
      <c r="CG1036" s="113"/>
      <c r="CH1036" s="140">
        <f>SI!BZ1036</f>
        <v>0</v>
      </c>
      <c r="CI1036" s="108"/>
      <c r="CJ1036" s="108"/>
      <c r="CK1036" s="108"/>
      <c r="CL1036" s="108"/>
      <c r="CM1036" s="108"/>
      <c r="CN1036" s="108"/>
      <c r="CO1036" s="108"/>
      <c r="CP1036" s="108"/>
      <c r="CQ1036" s="108"/>
      <c r="CR1036" s="108"/>
      <c r="CS1036" s="108"/>
      <c r="CT1036" s="108"/>
      <c r="CU1036" s="108"/>
      <c r="CV1036" s="108"/>
      <c r="CW1036" s="108"/>
      <c r="CX1036" s="108"/>
      <c r="CY1036" s="108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  <c r="FE1036" s="2"/>
      <c r="FF1036" s="2"/>
      <c r="FG1036" s="2"/>
      <c r="FH1036" s="2"/>
      <c r="FI1036" s="2"/>
      <c r="FJ1036" s="2"/>
      <c r="FK1036" s="2"/>
      <c r="FL1036" s="2"/>
      <c r="FM1036" s="2"/>
      <c r="FN1036" s="2"/>
      <c r="FO1036" s="2"/>
      <c r="FP1036" s="2"/>
      <c r="FQ1036" s="2"/>
      <c r="FR1036" s="2"/>
      <c r="FS1036" s="2"/>
      <c r="FT1036" s="2"/>
      <c r="FU1036" s="2"/>
      <c r="FV1036" s="2"/>
      <c r="FW1036" s="2"/>
      <c r="FX1036" s="2"/>
      <c r="FY1036" s="2"/>
      <c r="FZ1036" s="2"/>
      <c r="GA1036" s="2"/>
      <c r="GB1036" s="2"/>
      <c r="GC1036" s="2"/>
      <c r="GD1036" s="2"/>
      <c r="GE1036" s="2"/>
      <c r="GF1036" s="2"/>
      <c r="GG1036" s="2"/>
      <c r="GH1036" s="2"/>
      <c r="GI1036" s="2"/>
      <c r="GJ1036" s="2"/>
      <c r="GK1036" s="2"/>
      <c r="GL1036" s="2"/>
      <c r="GM1036" s="2"/>
      <c r="GN1036" s="2"/>
      <c r="GO1036" s="2"/>
      <c r="GP1036" s="2"/>
      <c r="GQ1036" s="2"/>
      <c r="GR1036" s="2"/>
      <c r="GS1036" s="2"/>
      <c r="GT1036" s="2"/>
      <c r="GU1036" s="2"/>
      <c r="GV1036" s="2"/>
      <c r="GW1036" s="2"/>
      <c r="GX1036" s="2"/>
      <c r="GY1036" s="2"/>
      <c r="GZ1036" s="2"/>
      <c r="HA1036" s="2"/>
      <c r="HB1036" s="2"/>
      <c r="HC1036" s="2"/>
      <c r="HD1036" s="2"/>
      <c r="HE1036" s="2"/>
      <c r="HF1036" s="2"/>
      <c r="HG1036" s="2"/>
      <c r="HH1036" s="2"/>
      <c r="HI1036" s="2"/>
      <c r="HJ1036" s="2"/>
      <c r="HK1036" s="2"/>
      <c r="HL1036" s="2"/>
      <c r="HM1036" s="2"/>
      <c r="HN1036" s="2"/>
      <c r="HO1036" s="2"/>
      <c r="HP1036" s="2"/>
      <c r="HQ1036" s="2"/>
      <c r="HR1036" s="2"/>
      <c r="HS1036" s="2"/>
      <c r="HT1036" s="2"/>
      <c r="HU1036" s="2"/>
      <c r="HV1036" s="2"/>
      <c r="HW1036" s="2"/>
      <c r="HX1036" s="2"/>
      <c r="HY1036" s="2"/>
      <c r="HZ1036" s="2"/>
      <c r="IA1036" s="2"/>
      <c r="IB1036" s="2"/>
      <c r="IC1036" s="2"/>
      <c r="ID1036" s="2"/>
      <c r="IE1036" s="2"/>
      <c r="IF1036" s="2"/>
      <c r="IG1036" s="2"/>
      <c r="IH1036" s="2"/>
      <c r="II1036" s="2"/>
      <c r="IJ1036" s="2"/>
      <c r="IK1036" s="2"/>
      <c r="IL1036" s="2"/>
      <c r="IM1036" s="2"/>
      <c r="IN1036" s="2"/>
      <c r="IO1036" s="2"/>
      <c r="IP1036" s="2"/>
      <c r="IQ1036" s="2"/>
      <c r="IR1036" s="2"/>
      <c r="IS1036" s="2"/>
    </row>
    <row r="1037" spans="1:253" s="36" customFormat="1" ht="15" customHeight="1" x14ac:dyDescent="0.25">
      <c r="A1037" s="33"/>
      <c r="B1037" s="710" t="s">
        <v>319</v>
      </c>
      <c r="C1037" s="711"/>
      <c r="D1037" s="711"/>
      <c r="E1037" s="711"/>
      <c r="F1037" s="711"/>
      <c r="G1037" s="711"/>
      <c r="H1037" s="711"/>
      <c r="I1037" s="712"/>
      <c r="J1037" s="223"/>
      <c r="K1037" s="708"/>
      <c r="L1037" s="708"/>
      <c r="M1037" s="708"/>
      <c r="N1037" s="709"/>
      <c r="O1037" s="223"/>
      <c r="P1037" s="708"/>
      <c r="Q1037" s="708"/>
      <c r="R1037" s="708"/>
      <c r="S1037" s="709"/>
      <c r="T1037" s="223"/>
      <c r="U1037" s="708"/>
      <c r="V1037" s="708"/>
      <c r="W1037" s="708"/>
      <c r="X1037" s="709"/>
      <c r="Y1037" s="223"/>
      <c r="Z1037" s="708"/>
      <c r="AA1037" s="708"/>
      <c r="AB1037" s="708"/>
      <c r="AC1037" s="709"/>
      <c r="AD1037" s="724">
        <f>+SUM(J1037:AC1037)</f>
        <v>0</v>
      </c>
      <c r="AE1037" s="912"/>
      <c r="AF1037" s="912"/>
      <c r="AG1037" s="912"/>
      <c r="AH1037" s="913"/>
      <c r="AI1037" s="60"/>
      <c r="AJ1037" s="144" t="str">
        <f t="shared" si="157"/>
        <v>Riadok bude vidieť.</v>
      </c>
      <c r="AK1037" s="145" t="s">
        <v>207</v>
      </c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51">
        <f t="shared" si="159"/>
        <v>1</v>
      </c>
      <c r="BF1037" s="51">
        <f t="shared" si="162"/>
        <v>1</v>
      </c>
      <c r="BG1037" s="51"/>
      <c r="BH1037" s="51">
        <f t="shared" si="158"/>
        <v>1</v>
      </c>
      <c r="BI1037" s="89">
        <f t="shared" si="163"/>
        <v>1</v>
      </c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108"/>
      <c r="BY1037" s="108"/>
      <c r="BZ1037" s="108"/>
      <c r="CA1037" s="113">
        <f>SI!BY1037</f>
        <v>1161</v>
      </c>
      <c r="CB1037" s="113"/>
      <c r="CC1037" s="113"/>
      <c r="CD1037" s="113"/>
      <c r="CE1037" s="113"/>
      <c r="CF1037" s="113"/>
      <c r="CG1037" s="113"/>
      <c r="CH1037" s="140">
        <f>SI!BZ1037</f>
        <v>0</v>
      </c>
      <c r="CI1037" s="108"/>
      <c r="CJ1037" s="108"/>
      <c r="CK1037" s="108"/>
      <c r="CL1037" s="108"/>
      <c r="CM1037" s="108"/>
      <c r="CN1037" s="108"/>
      <c r="CO1037" s="108"/>
      <c r="CP1037" s="108"/>
      <c r="CQ1037" s="108"/>
      <c r="CR1037" s="108"/>
      <c r="CS1037" s="108"/>
      <c r="CT1037" s="108"/>
      <c r="CU1037" s="108"/>
      <c r="CV1037" s="108"/>
      <c r="CW1037" s="108"/>
      <c r="CX1037" s="108"/>
      <c r="CY1037" s="108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  <c r="FE1037" s="2"/>
      <c r="FF1037" s="2"/>
      <c r="FG1037" s="2"/>
      <c r="FH1037" s="2"/>
      <c r="FI1037" s="2"/>
      <c r="FJ1037" s="2"/>
      <c r="FK1037" s="2"/>
      <c r="FL1037" s="2"/>
      <c r="FM1037" s="2"/>
      <c r="FN1037" s="2"/>
      <c r="FO1037" s="2"/>
      <c r="FP1037" s="2"/>
      <c r="FQ1037" s="2"/>
      <c r="FR1037" s="2"/>
      <c r="FS1037" s="2"/>
      <c r="FT1037" s="2"/>
      <c r="FU1037" s="2"/>
      <c r="FV1037" s="2"/>
      <c r="FW1037" s="2"/>
      <c r="FX1037" s="2"/>
      <c r="FY1037" s="2"/>
      <c r="FZ1037" s="2"/>
      <c r="GA1037" s="2"/>
      <c r="GB1037" s="2"/>
      <c r="GC1037" s="2"/>
      <c r="GD1037" s="2"/>
      <c r="GE1037" s="2"/>
      <c r="GF1037" s="2"/>
      <c r="GG1037" s="2"/>
      <c r="GH1037" s="2"/>
      <c r="GI1037" s="2"/>
      <c r="GJ1037" s="2"/>
      <c r="GK1037" s="2"/>
      <c r="GL1037" s="2"/>
      <c r="GM1037" s="2"/>
      <c r="GN1037" s="2"/>
      <c r="GO1037" s="2"/>
      <c r="GP1037" s="2"/>
      <c r="GQ1037" s="2"/>
      <c r="GR1037" s="2"/>
      <c r="GS1037" s="2"/>
      <c r="GT1037" s="2"/>
      <c r="GU1037" s="2"/>
      <c r="GV1037" s="2"/>
      <c r="GW1037" s="2"/>
      <c r="GX1037" s="2"/>
      <c r="GY1037" s="2"/>
      <c r="GZ1037" s="2"/>
      <c r="HA1037" s="2"/>
      <c r="HB1037" s="2"/>
      <c r="HC1037" s="2"/>
      <c r="HD1037" s="2"/>
      <c r="HE1037" s="2"/>
      <c r="HF1037" s="2"/>
      <c r="HG1037" s="2"/>
      <c r="HH1037" s="2"/>
      <c r="HI1037" s="2"/>
      <c r="HJ1037" s="2"/>
      <c r="HK1037" s="2"/>
      <c r="HL1037" s="2"/>
      <c r="HM1037" s="2"/>
      <c r="HN1037" s="2"/>
      <c r="HO1037" s="2"/>
      <c r="HP1037" s="2"/>
      <c r="HQ1037" s="2"/>
      <c r="HR1037" s="2"/>
      <c r="HS1037" s="2"/>
      <c r="HT1037" s="2"/>
      <c r="HU1037" s="2"/>
      <c r="HV1037" s="2"/>
      <c r="HW1037" s="2"/>
      <c r="HX1037" s="2"/>
      <c r="HY1037" s="2"/>
      <c r="HZ1037" s="2"/>
      <c r="IA1037" s="2"/>
      <c r="IB1037" s="2"/>
      <c r="IC1037" s="2"/>
      <c r="ID1037" s="2"/>
      <c r="IE1037" s="2"/>
      <c r="IF1037" s="2"/>
      <c r="IG1037" s="2"/>
      <c r="IH1037" s="2"/>
      <c r="II1037" s="2"/>
      <c r="IJ1037" s="2"/>
      <c r="IK1037" s="2"/>
      <c r="IL1037" s="2"/>
      <c r="IM1037" s="2"/>
      <c r="IN1037" s="2"/>
      <c r="IO1037" s="2"/>
      <c r="IP1037" s="2"/>
      <c r="IQ1037" s="2"/>
      <c r="IR1037" s="2"/>
      <c r="IS1037" s="2"/>
    </row>
    <row r="1038" spans="1:253" s="36" customFormat="1" ht="24" customHeight="1" x14ac:dyDescent="0.25">
      <c r="A1038" s="33"/>
      <c r="B1038" s="710" t="s">
        <v>318</v>
      </c>
      <c r="C1038" s="711"/>
      <c r="D1038" s="711"/>
      <c r="E1038" s="711"/>
      <c r="F1038" s="711"/>
      <c r="G1038" s="711"/>
      <c r="H1038" s="711"/>
      <c r="I1038" s="712"/>
      <c r="J1038" s="223"/>
      <c r="K1038" s="708"/>
      <c r="L1038" s="708"/>
      <c r="M1038" s="708"/>
      <c r="N1038" s="709"/>
      <c r="O1038" s="223"/>
      <c r="P1038" s="708"/>
      <c r="Q1038" s="708"/>
      <c r="R1038" s="708"/>
      <c r="S1038" s="709"/>
      <c r="T1038" s="223"/>
      <c r="U1038" s="708"/>
      <c r="V1038" s="708"/>
      <c r="W1038" s="708"/>
      <c r="X1038" s="709"/>
      <c r="Y1038" s="223"/>
      <c r="Z1038" s="708"/>
      <c r="AA1038" s="708"/>
      <c r="AB1038" s="708"/>
      <c r="AC1038" s="709"/>
      <c r="AD1038" s="724">
        <f>+SUM(J1038:AC1038)</f>
        <v>0</v>
      </c>
      <c r="AE1038" s="912"/>
      <c r="AF1038" s="912"/>
      <c r="AG1038" s="912"/>
      <c r="AH1038" s="913"/>
      <c r="AI1038" s="60"/>
      <c r="AJ1038" s="144" t="str">
        <f t="shared" si="157"/>
        <v>Riadok bude vidieť.</v>
      </c>
      <c r="AK1038" s="145" t="s">
        <v>207</v>
      </c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51">
        <f t="shared" si="159"/>
        <v>1</v>
      </c>
      <c r="BF1038" s="51">
        <f t="shared" si="162"/>
        <v>1</v>
      </c>
      <c r="BG1038" s="51"/>
      <c r="BH1038" s="51">
        <f t="shared" si="158"/>
        <v>1</v>
      </c>
      <c r="BI1038" s="89">
        <f t="shared" si="163"/>
        <v>1</v>
      </c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108"/>
      <c r="BY1038" s="108"/>
      <c r="BZ1038" s="108"/>
      <c r="CA1038" s="113">
        <f>SI!BY1038</f>
        <v>109</v>
      </c>
      <c r="CB1038" s="113"/>
      <c r="CC1038" s="113"/>
      <c r="CD1038" s="113"/>
      <c r="CE1038" s="113"/>
      <c r="CF1038" s="113"/>
      <c r="CG1038" s="113"/>
      <c r="CH1038" s="140">
        <f>SI!BZ1038</f>
        <v>0</v>
      </c>
      <c r="CI1038" s="108"/>
      <c r="CJ1038" s="108"/>
      <c r="CK1038" s="108"/>
      <c r="CL1038" s="108"/>
      <c r="CM1038" s="108"/>
      <c r="CN1038" s="108"/>
      <c r="CO1038" s="108"/>
      <c r="CP1038" s="108"/>
      <c r="CQ1038" s="108"/>
      <c r="CR1038" s="108"/>
      <c r="CS1038" s="108"/>
      <c r="CT1038" s="108"/>
      <c r="CU1038" s="108"/>
      <c r="CV1038" s="108"/>
      <c r="CW1038" s="108"/>
      <c r="CX1038" s="108"/>
      <c r="CY1038" s="108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  <c r="FE1038" s="2"/>
      <c r="FF1038" s="2"/>
      <c r="FG1038" s="2"/>
      <c r="FH1038" s="2"/>
      <c r="FI1038" s="2"/>
      <c r="FJ1038" s="2"/>
      <c r="FK1038" s="2"/>
      <c r="FL1038" s="2"/>
      <c r="FM1038" s="2"/>
      <c r="FN1038" s="2"/>
      <c r="FO1038" s="2"/>
      <c r="FP1038" s="2"/>
      <c r="FQ1038" s="2"/>
      <c r="FR1038" s="2"/>
      <c r="FS1038" s="2"/>
      <c r="FT1038" s="2"/>
      <c r="FU1038" s="2"/>
      <c r="FV1038" s="2"/>
      <c r="FW1038" s="2"/>
      <c r="FX1038" s="2"/>
      <c r="FY1038" s="2"/>
      <c r="FZ1038" s="2"/>
      <c r="GA1038" s="2"/>
      <c r="GB1038" s="2"/>
      <c r="GC1038" s="2"/>
      <c r="GD1038" s="2"/>
      <c r="GE1038" s="2"/>
      <c r="GF1038" s="2"/>
      <c r="GG1038" s="2"/>
      <c r="GH1038" s="2"/>
      <c r="GI1038" s="2"/>
      <c r="GJ1038" s="2"/>
      <c r="GK1038" s="2"/>
      <c r="GL1038" s="2"/>
      <c r="GM1038" s="2"/>
      <c r="GN1038" s="2"/>
      <c r="GO1038" s="2"/>
      <c r="GP1038" s="2"/>
      <c r="GQ1038" s="2"/>
      <c r="GR1038" s="2"/>
      <c r="GS1038" s="2"/>
      <c r="GT1038" s="2"/>
      <c r="GU1038" s="2"/>
      <c r="GV1038" s="2"/>
      <c r="GW1038" s="2"/>
      <c r="GX1038" s="2"/>
      <c r="GY1038" s="2"/>
      <c r="GZ1038" s="2"/>
      <c r="HA1038" s="2"/>
      <c r="HB1038" s="2"/>
      <c r="HC1038" s="2"/>
      <c r="HD1038" s="2"/>
      <c r="HE1038" s="2"/>
      <c r="HF1038" s="2"/>
      <c r="HG1038" s="2"/>
      <c r="HH1038" s="2"/>
      <c r="HI1038" s="2"/>
      <c r="HJ1038" s="2"/>
      <c r="HK1038" s="2"/>
      <c r="HL1038" s="2"/>
      <c r="HM1038" s="2"/>
      <c r="HN1038" s="2"/>
      <c r="HO1038" s="2"/>
      <c r="HP1038" s="2"/>
      <c r="HQ1038" s="2"/>
      <c r="HR1038" s="2"/>
      <c r="HS1038" s="2"/>
      <c r="HT1038" s="2"/>
      <c r="HU1038" s="2"/>
      <c r="HV1038" s="2"/>
      <c r="HW1038" s="2"/>
      <c r="HX1038" s="2"/>
      <c r="HY1038" s="2"/>
      <c r="HZ1038" s="2"/>
      <c r="IA1038" s="2"/>
      <c r="IB1038" s="2"/>
      <c r="IC1038" s="2"/>
      <c r="ID1038" s="2"/>
      <c r="IE1038" s="2"/>
      <c r="IF1038" s="2"/>
      <c r="IG1038" s="2"/>
      <c r="IH1038" s="2"/>
      <c r="II1038" s="2"/>
      <c r="IJ1038" s="2"/>
      <c r="IK1038" s="2"/>
      <c r="IL1038" s="2"/>
      <c r="IM1038" s="2"/>
      <c r="IN1038" s="2"/>
      <c r="IO1038" s="2"/>
      <c r="IP1038" s="2"/>
      <c r="IQ1038" s="2"/>
      <c r="IR1038" s="2"/>
      <c r="IS1038" s="2"/>
    </row>
    <row r="1039" spans="1:253" s="36" customFormat="1" ht="15" customHeight="1" x14ac:dyDescent="0.25">
      <c r="A1039" s="33"/>
      <c r="B1039" s="932" t="s">
        <v>89</v>
      </c>
      <c r="C1039" s="933"/>
      <c r="D1039" s="933"/>
      <c r="E1039" s="933"/>
      <c r="F1039" s="933"/>
      <c r="G1039" s="933"/>
      <c r="H1039" s="933"/>
      <c r="I1039" s="934"/>
      <c r="J1039" s="244">
        <v>55000</v>
      </c>
      <c r="K1039" s="935"/>
      <c r="L1039" s="935"/>
      <c r="M1039" s="935"/>
      <c r="N1039" s="936"/>
      <c r="O1039" s="244"/>
      <c r="P1039" s="935"/>
      <c r="Q1039" s="935"/>
      <c r="R1039" s="935"/>
      <c r="S1039" s="936"/>
      <c r="T1039" s="244"/>
      <c r="U1039" s="935"/>
      <c r="V1039" s="935"/>
      <c r="W1039" s="935"/>
      <c r="X1039" s="936"/>
      <c r="Y1039" s="244"/>
      <c r="Z1039" s="935"/>
      <c r="AA1039" s="935"/>
      <c r="AB1039" s="935"/>
      <c r="AC1039" s="936"/>
      <c r="AD1039" s="976">
        <f>+SUM(J1039:AC1039)</f>
        <v>55000</v>
      </c>
      <c r="AE1039" s="977"/>
      <c r="AF1039" s="977"/>
      <c r="AG1039" s="977"/>
      <c r="AH1039" s="978"/>
      <c r="AI1039" s="60"/>
      <c r="AJ1039" s="144" t="str">
        <f t="shared" si="157"/>
        <v>Riadok bude vidieť.</v>
      </c>
      <c r="AK1039" s="145" t="s">
        <v>207</v>
      </c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51">
        <f t="shared" ref="BE1039:BE1060" si="164">+IF($H$1005="neeviduje",0,1)</f>
        <v>1</v>
      </c>
      <c r="BF1039" s="51">
        <f t="shared" si="162"/>
        <v>1</v>
      </c>
      <c r="BG1039" s="51"/>
      <c r="BH1039" s="51">
        <f t="shared" si="158"/>
        <v>1</v>
      </c>
      <c r="BI1039" s="89">
        <f t="shared" si="163"/>
        <v>1</v>
      </c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108"/>
      <c r="BY1039" s="108"/>
      <c r="BZ1039" s="108"/>
      <c r="CA1039" s="113">
        <f>SI!BY1039</f>
        <v>726</v>
      </c>
      <c r="CB1039" s="113"/>
      <c r="CC1039" s="113"/>
      <c r="CD1039" s="113"/>
      <c r="CE1039" s="113"/>
      <c r="CF1039" s="113"/>
      <c r="CG1039" s="113"/>
      <c r="CH1039" s="140">
        <f>SI!BZ1039</f>
        <v>0</v>
      </c>
      <c r="CI1039" s="108"/>
      <c r="CJ1039" s="108"/>
      <c r="CK1039" s="108"/>
      <c r="CL1039" s="108"/>
      <c r="CM1039" s="108"/>
      <c r="CN1039" s="108"/>
      <c r="CO1039" s="108"/>
      <c r="CP1039" s="108"/>
      <c r="CQ1039" s="108"/>
      <c r="CR1039" s="108"/>
      <c r="CS1039" s="108"/>
      <c r="CT1039" s="108"/>
      <c r="CU1039" s="108"/>
      <c r="CV1039" s="108"/>
      <c r="CW1039" s="108"/>
      <c r="CX1039" s="108"/>
      <c r="CY1039" s="108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  <c r="FK1039" s="2"/>
      <c r="FL1039" s="2"/>
      <c r="FM1039" s="2"/>
      <c r="FN1039" s="2"/>
      <c r="FO1039" s="2"/>
      <c r="FP1039" s="2"/>
      <c r="FQ1039" s="2"/>
      <c r="FR1039" s="2"/>
      <c r="FS1039" s="2"/>
      <c r="FT1039" s="2"/>
      <c r="FU1039" s="2"/>
      <c r="FV1039" s="2"/>
      <c r="FW1039" s="2"/>
      <c r="FX1039" s="2"/>
      <c r="FY1039" s="2"/>
      <c r="FZ1039" s="2"/>
      <c r="GA1039" s="2"/>
      <c r="GB1039" s="2"/>
      <c r="GC1039" s="2"/>
      <c r="GD1039" s="2"/>
      <c r="GE1039" s="2"/>
      <c r="GF1039" s="2"/>
      <c r="GG1039" s="2"/>
      <c r="GH1039" s="2"/>
      <c r="GI1039" s="2"/>
      <c r="GJ1039" s="2"/>
      <c r="GK1039" s="2"/>
      <c r="GL1039" s="2"/>
      <c r="GM1039" s="2"/>
      <c r="GN1039" s="2"/>
      <c r="GO1039" s="2"/>
      <c r="GP1039" s="2"/>
      <c r="GQ1039" s="2"/>
      <c r="GR1039" s="2"/>
      <c r="GS1039" s="2"/>
      <c r="GT1039" s="2"/>
      <c r="GU1039" s="2"/>
      <c r="GV1039" s="2"/>
      <c r="GW1039" s="2"/>
      <c r="GX1039" s="2"/>
      <c r="GY1039" s="2"/>
      <c r="GZ1039" s="2"/>
      <c r="HA1039" s="2"/>
      <c r="HB1039" s="2"/>
      <c r="HC1039" s="2"/>
      <c r="HD1039" s="2"/>
      <c r="HE1039" s="2"/>
      <c r="HF1039" s="2"/>
      <c r="HG1039" s="2"/>
      <c r="HH1039" s="2"/>
      <c r="HI1039" s="2"/>
      <c r="HJ1039" s="2"/>
      <c r="HK1039" s="2"/>
      <c r="HL1039" s="2"/>
      <c r="HM1039" s="2"/>
      <c r="HN1039" s="2"/>
      <c r="HO1039" s="2"/>
      <c r="HP1039" s="2"/>
      <c r="HQ1039" s="2"/>
      <c r="HR1039" s="2"/>
      <c r="HS1039" s="2"/>
      <c r="HT1039" s="2"/>
      <c r="HU1039" s="2"/>
      <c r="HV1039" s="2"/>
      <c r="HW1039" s="2"/>
      <c r="HX1039" s="2"/>
      <c r="HY1039" s="2"/>
      <c r="HZ1039" s="2"/>
      <c r="IA1039" s="2"/>
      <c r="IB1039" s="2"/>
      <c r="IC1039" s="2"/>
      <c r="ID1039" s="2"/>
      <c r="IE1039" s="2"/>
      <c r="IF1039" s="2"/>
      <c r="IG1039" s="2"/>
      <c r="IH1039" s="2"/>
      <c r="II1039" s="2"/>
      <c r="IJ1039" s="2"/>
      <c r="IK1039" s="2"/>
      <c r="IL1039" s="2"/>
      <c r="IM1039" s="2"/>
      <c r="IN1039" s="2"/>
      <c r="IO1039" s="2"/>
      <c r="IP1039" s="2"/>
      <c r="IQ1039" s="2"/>
      <c r="IR1039" s="2"/>
      <c r="IS1039" s="2"/>
    </row>
    <row r="1040" spans="1:253" s="36" customFormat="1" x14ac:dyDescent="0.25">
      <c r="A1040" s="33"/>
      <c r="B1040" s="982" t="s">
        <v>90</v>
      </c>
      <c r="C1040" s="983"/>
      <c r="D1040" s="983"/>
      <c r="E1040" s="983"/>
      <c r="F1040" s="983"/>
      <c r="G1040" s="983"/>
      <c r="H1040" s="983"/>
      <c r="I1040" s="984"/>
      <c r="J1040" s="602">
        <f>+SUM(J1036:N1039)</f>
        <v>67941</v>
      </c>
      <c r="K1040" s="949"/>
      <c r="L1040" s="949"/>
      <c r="M1040" s="949"/>
      <c r="N1040" s="950"/>
      <c r="O1040" s="602">
        <f>+SUM(O1036:S1039)</f>
        <v>0</v>
      </c>
      <c r="P1040" s="949"/>
      <c r="Q1040" s="949"/>
      <c r="R1040" s="949"/>
      <c r="S1040" s="950"/>
      <c r="T1040" s="602">
        <f>+SUM(T1036:X1039)</f>
        <v>-12941</v>
      </c>
      <c r="U1040" s="949"/>
      <c r="V1040" s="949"/>
      <c r="W1040" s="949"/>
      <c r="X1040" s="950"/>
      <c r="Y1040" s="602">
        <f>+SUM(Y1036:AC1039)</f>
        <v>0</v>
      </c>
      <c r="Z1040" s="949"/>
      <c r="AA1040" s="949"/>
      <c r="AB1040" s="949"/>
      <c r="AC1040" s="950"/>
      <c r="AD1040" s="602">
        <f>+SUM(J1040:AC1040)</f>
        <v>55000</v>
      </c>
      <c r="AE1040" s="930"/>
      <c r="AF1040" s="930"/>
      <c r="AG1040" s="930"/>
      <c r="AH1040" s="931"/>
      <c r="AI1040" s="60"/>
      <c r="AJ1040" s="144" t="str">
        <f t="shared" si="157"/>
        <v>Riadok bude vidieť.</v>
      </c>
      <c r="AK1040" s="145" t="s">
        <v>207</v>
      </c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51">
        <f t="shared" si="164"/>
        <v>1</v>
      </c>
      <c r="BF1040" s="51">
        <f t="shared" si="162"/>
        <v>1</v>
      </c>
      <c r="BG1040" s="51"/>
      <c r="BH1040" s="51">
        <f t="shared" si="158"/>
        <v>1</v>
      </c>
      <c r="BI1040" s="89">
        <f t="shared" si="163"/>
        <v>1</v>
      </c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108"/>
      <c r="BY1040" s="108"/>
      <c r="BZ1040" s="108"/>
      <c r="CA1040" s="113">
        <f>SI!BY1040</f>
        <v>103</v>
      </c>
      <c r="CB1040" s="113"/>
      <c r="CC1040" s="113"/>
      <c r="CD1040" s="113"/>
      <c r="CE1040" s="113"/>
      <c r="CF1040" s="113"/>
      <c r="CG1040" s="113"/>
      <c r="CH1040" s="140">
        <f>SI!BZ1040</f>
        <v>0</v>
      </c>
      <c r="CI1040" s="108"/>
      <c r="CJ1040" s="108"/>
      <c r="CK1040" s="108"/>
      <c r="CL1040" s="108"/>
      <c r="CM1040" s="108"/>
      <c r="CN1040" s="108"/>
      <c r="CO1040" s="108"/>
      <c r="CP1040" s="108"/>
      <c r="CQ1040" s="108"/>
      <c r="CR1040" s="108"/>
      <c r="CS1040" s="108"/>
      <c r="CT1040" s="108"/>
      <c r="CU1040" s="108"/>
      <c r="CV1040" s="108"/>
      <c r="CW1040" s="108"/>
      <c r="CX1040" s="108"/>
      <c r="CY1040" s="108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  <c r="FE1040" s="2"/>
      <c r="FF1040" s="2"/>
      <c r="FG1040" s="2"/>
      <c r="FH1040" s="2"/>
      <c r="FI1040" s="2"/>
      <c r="FJ1040" s="2"/>
      <c r="FK1040" s="2"/>
      <c r="FL1040" s="2"/>
      <c r="FM1040" s="2"/>
      <c r="FN1040" s="2"/>
      <c r="FO1040" s="2"/>
      <c r="FP1040" s="2"/>
      <c r="FQ1040" s="2"/>
      <c r="FR1040" s="2"/>
      <c r="FS1040" s="2"/>
      <c r="FT1040" s="2"/>
      <c r="FU1040" s="2"/>
      <c r="FV1040" s="2"/>
      <c r="FW1040" s="2"/>
      <c r="FX1040" s="2"/>
      <c r="FY1040" s="2"/>
      <c r="FZ1040" s="2"/>
      <c r="GA1040" s="2"/>
      <c r="GB1040" s="2"/>
      <c r="GC1040" s="2"/>
      <c r="GD1040" s="2"/>
      <c r="GE1040" s="2"/>
      <c r="GF1040" s="2"/>
      <c r="GG1040" s="2"/>
      <c r="GH1040" s="2"/>
      <c r="GI1040" s="2"/>
      <c r="GJ1040" s="2"/>
      <c r="GK1040" s="2"/>
      <c r="GL1040" s="2"/>
      <c r="GM1040" s="2"/>
      <c r="GN1040" s="2"/>
      <c r="GO1040" s="2"/>
      <c r="GP1040" s="2"/>
      <c r="GQ1040" s="2"/>
      <c r="GR1040" s="2"/>
      <c r="GS1040" s="2"/>
      <c r="GT1040" s="2"/>
      <c r="GU1040" s="2"/>
      <c r="GV1040" s="2"/>
      <c r="GW1040" s="2"/>
      <c r="GX1040" s="2"/>
      <c r="GY1040" s="2"/>
      <c r="GZ1040" s="2"/>
      <c r="HA1040" s="2"/>
      <c r="HB1040" s="2"/>
      <c r="HC1040" s="2"/>
      <c r="HD1040" s="2"/>
      <c r="HE1040" s="2"/>
      <c r="HF1040" s="2"/>
      <c r="HG1040" s="2"/>
      <c r="HH1040" s="2"/>
      <c r="HI1040" s="2"/>
      <c r="HJ1040" s="2"/>
      <c r="HK1040" s="2"/>
      <c r="HL1040" s="2"/>
      <c r="HM1040" s="2"/>
      <c r="HN1040" s="2"/>
      <c r="HO1040" s="2"/>
      <c r="HP1040" s="2"/>
      <c r="HQ1040" s="2"/>
      <c r="HR1040" s="2"/>
      <c r="HS1040" s="2"/>
      <c r="HT1040" s="2"/>
      <c r="HU1040" s="2"/>
      <c r="HV1040" s="2"/>
      <c r="HW1040" s="2"/>
      <c r="HX1040" s="2"/>
      <c r="HY1040" s="2"/>
      <c r="HZ1040" s="2"/>
      <c r="IA1040" s="2"/>
      <c r="IB1040" s="2"/>
      <c r="IC1040" s="2"/>
      <c r="ID1040" s="2"/>
      <c r="IE1040" s="2"/>
      <c r="IF1040" s="2"/>
      <c r="IG1040" s="2"/>
      <c r="IH1040" s="2"/>
      <c r="II1040" s="2"/>
      <c r="IJ1040" s="2"/>
      <c r="IK1040" s="2"/>
      <c r="IL1040" s="2"/>
      <c r="IM1040" s="2"/>
      <c r="IN1040" s="2"/>
      <c r="IO1040" s="2"/>
      <c r="IP1040" s="2"/>
      <c r="IQ1040" s="2"/>
      <c r="IR1040" s="2"/>
      <c r="IS1040" s="2"/>
    </row>
    <row r="1041" spans="1:253" s="36" customFormat="1" x14ac:dyDescent="0.25">
      <c r="A1041" s="33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60"/>
      <c r="AJ1041" s="144" t="str">
        <f t="shared" si="157"/>
        <v>Riadok bude vidieť.</v>
      </c>
      <c r="AK1041" s="145" t="s">
        <v>207</v>
      </c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51">
        <f t="shared" si="164"/>
        <v>1</v>
      </c>
      <c r="BF1041" s="51">
        <f t="shared" si="162"/>
        <v>1</v>
      </c>
      <c r="BG1041" s="51">
        <f t="shared" ref="BG1041:BG1051" si="165">+IF(YEAR($N$58)=YEAR($P$6),0,1)</f>
        <v>1</v>
      </c>
      <c r="BH1041" s="51">
        <f t="shared" si="158"/>
        <v>1</v>
      </c>
      <c r="BI1041" s="90">
        <f>+IF(BE1041*BF1041*BG1041=0,0,IF(BH1041=0,0,1))</f>
        <v>1</v>
      </c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108"/>
      <c r="BY1041" s="108"/>
      <c r="BZ1041" s="108"/>
      <c r="CA1041" s="113">
        <f>SI!BY1041</f>
        <v>846</v>
      </c>
      <c r="CB1041" s="113"/>
      <c r="CC1041" s="113"/>
      <c r="CD1041" s="113"/>
      <c r="CE1041" s="113"/>
      <c r="CF1041" s="113"/>
      <c r="CG1041" s="113"/>
      <c r="CH1041" s="140">
        <f>SI!BZ1041</f>
        <v>0</v>
      </c>
      <c r="CI1041" s="108"/>
      <c r="CJ1041" s="108"/>
      <c r="CK1041" s="108"/>
      <c r="CL1041" s="108"/>
      <c r="CM1041" s="108"/>
      <c r="CN1041" s="108"/>
      <c r="CO1041" s="108"/>
      <c r="CP1041" s="108"/>
      <c r="CQ1041" s="108"/>
      <c r="CR1041" s="108"/>
      <c r="CS1041" s="108"/>
      <c r="CT1041" s="108"/>
      <c r="CU1041" s="108"/>
      <c r="CV1041" s="108"/>
      <c r="CW1041" s="108"/>
      <c r="CX1041" s="108"/>
      <c r="CY1041" s="108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  <c r="FE1041" s="2"/>
      <c r="FF1041" s="2"/>
      <c r="FG1041" s="2"/>
      <c r="FH1041" s="2"/>
      <c r="FI1041" s="2"/>
      <c r="FJ1041" s="2"/>
      <c r="FK1041" s="2"/>
      <c r="FL1041" s="2"/>
      <c r="FM1041" s="2"/>
      <c r="FN1041" s="2"/>
      <c r="FO1041" s="2"/>
      <c r="FP1041" s="2"/>
      <c r="FQ1041" s="2"/>
      <c r="FR1041" s="2"/>
      <c r="FS1041" s="2"/>
      <c r="FT1041" s="2"/>
      <c r="FU1041" s="2"/>
      <c r="FV1041" s="2"/>
      <c r="FW1041" s="2"/>
      <c r="FX1041" s="2"/>
      <c r="FY1041" s="2"/>
      <c r="FZ1041" s="2"/>
      <c r="GA1041" s="2"/>
      <c r="GB1041" s="2"/>
      <c r="GC1041" s="2"/>
      <c r="GD1041" s="2"/>
      <c r="GE1041" s="2"/>
      <c r="GF1041" s="2"/>
      <c r="GG1041" s="2"/>
      <c r="GH1041" s="2"/>
      <c r="GI1041" s="2"/>
      <c r="GJ1041" s="2"/>
      <c r="GK1041" s="2"/>
      <c r="GL1041" s="2"/>
      <c r="GM1041" s="2"/>
      <c r="GN1041" s="2"/>
      <c r="GO1041" s="2"/>
      <c r="GP1041" s="2"/>
      <c r="GQ1041" s="2"/>
      <c r="GR1041" s="2"/>
      <c r="GS1041" s="2"/>
      <c r="GT1041" s="2"/>
      <c r="GU1041" s="2"/>
      <c r="GV1041" s="2"/>
      <c r="GW1041" s="2"/>
      <c r="GX1041" s="2"/>
      <c r="GY1041" s="2"/>
      <c r="GZ1041" s="2"/>
      <c r="HA1041" s="2"/>
      <c r="HB1041" s="2"/>
      <c r="HC1041" s="2"/>
      <c r="HD1041" s="2"/>
      <c r="HE1041" s="2"/>
      <c r="HF1041" s="2"/>
      <c r="HG1041" s="2"/>
      <c r="HH1041" s="2"/>
      <c r="HI1041" s="2"/>
      <c r="HJ1041" s="2"/>
      <c r="HK1041" s="2"/>
      <c r="HL1041" s="2"/>
      <c r="HM1041" s="2"/>
      <c r="HN1041" s="2"/>
      <c r="HO1041" s="2"/>
      <c r="HP1041" s="2"/>
      <c r="HQ1041" s="2"/>
      <c r="HR1041" s="2"/>
      <c r="HS1041" s="2"/>
      <c r="HT1041" s="2"/>
      <c r="HU1041" s="2"/>
      <c r="HV1041" s="2"/>
      <c r="HW1041" s="2"/>
      <c r="HX1041" s="2"/>
      <c r="HY1041" s="2"/>
      <c r="HZ1041" s="2"/>
      <c r="IA1041" s="2"/>
      <c r="IB1041" s="2"/>
      <c r="IC1041" s="2"/>
      <c r="ID1041" s="2"/>
      <c r="IE1041" s="2"/>
      <c r="IF1041" s="2"/>
      <c r="IG1041" s="2"/>
      <c r="IH1041" s="2"/>
      <c r="II1041" s="2"/>
      <c r="IJ1041" s="2"/>
      <c r="IK1041" s="2"/>
      <c r="IL1041" s="2"/>
      <c r="IM1041" s="2"/>
      <c r="IN1041" s="2"/>
      <c r="IO1041" s="2"/>
      <c r="IP1041" s="2"/>
      <c r="IQ1041" s="2"/>
      <c r="IR1041" s="2"/>
      <c r="IS1041" s="2"/>
    </row>
    <row r="1042" spans="1:253" s="36" customFormat="1" ht="15" customHeight="1" x14ac:dyDescent="0.25">
      <c r="A1042" s="33"/>
      <c r="B1042" s="369" t="s">
        <v>317</v>
      </c>
      <c r="C1042" s="370"/>
      <c r="D1042" s="370"/>
      <c r="E1042" s="370"/>
      <c r="F1042" s="370"/>
      <c r="G1042" s="370"/>
      <c r="H1042" s="370"/>
      <c r="I1042" s="371"/>
      <c r="J1042" s="178">
        <f>+Z85</f>
        <v>2017</v>
      </c>
      <c r="K1042" s="179"/>
      <c r="L1042" s="179"/>
      <c r="M1042" s="179"/>
      <c r="N1042" s="179"/>
      <c r="O1042" s="179"/>
      <c r="P1042" s="179"/>
      <c r="Q1042" s="179"/>
      <c r="R1042" s="179"/>
      <c r="S1042" s="179"/>
      <c r="T1042" s="179"/>
      <c r="U1042" s="179"/>
      <c r="V1042" s="179"/>
      <c r="W1042" s="179"/>
      <c r="X1042" s="179"/>
      <c r="Y1042" s="179"/>
      <c r="Z1042" s="179"/>
      <c r="AA1042" s="179"/>
      <c r="AB1042" s="179"/>
      <c r="AC1042" s="179"/>
      <c r="AD1042" s="179"/>
      <c r="AE1042" s="179"/>
      <c r="AF1042" s="179"/>
      <c r="AG1042" s="179"/>
      <c r="AH1042" s="180"/>
      <c r="AI1042" s="62" t="s">
        <v>168</v>
      </c>
      <c r="AJ1042" s="144" t="str">
        <f t="shared" si="157"/>
        <v>Riadok bude vidieť.</v>
      </c>
      <c r="AK1042" s="145" t="s">
        <v>207</v>
      </c>
      <c r="AL1042" s="56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51">
        <f t="shared" si="164"/>
        <v>1</v>
      </c>
      <c r="BF1042" s="51">
        <f t="shared" si="162"/>
        <v>1</v>
      </c>
      <c r="BG1042" s="51">
        <f t="shared" si="165"/>
        <v>1</v>
      </c>
      <c r="BH1042" s="51">
        <f t="shared" si="158"/>
        <v>1</v>
      </c>
      <c r="BI1042" s="90">
        <f t="shared" ref="BI1042:BI1051" si="166">+IF(BE1042*BF1042*BG1042=0,0,IF(BH1042=0,0,1))</f>
        <v>1</v>
      </c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108"/>
      <c r="BY1042" s="108"/>
      <c r="BZ1042" s="108"/>
      <c r="CA1042" s="113">
        <f>SI!BY1042</f>
        <v>124</v>
      </c>
      <c r="CB1042" s="113"/>
      <c r="CC1042" s="113"/>
      <c r="CD1042" s="113"/>
      <c r="CE1042" s="113"/>
      <c r="CF1042" s="113"/>
      <c r="CG1042" s="113"/>
      <c r="CH1042" s="140">
        <f>SI!BZ1042</f>
        <v>0</v>
      </c>
      <c r="CI1042" s="108"/>
      <c r="CJ1042" s="108"/>
      <c r="CK1042" s="108"/>
      <c r="CL1042" s="108"/>
      <c r="CM1042" s="108"/>
      <c r="CN1042" s="108"/>
      <c r="CO1042" s="108"/>
      <c r="CP1042" s="108"/>
      <c r="CQ1042" s="108"/>
      <c r="CR1042" s="108"/>
      <c r="CS1042" s="108"/>
      <c r="CT1042" s="108"/>
      <c r="CU1042" s="108"/>
      <c r="CV1042" s="108"/>
      <c r="CW1042" s="108"/>
      <c r="CX1042" s="108"/>
      <c r="CY1042" s="108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  <c r="FE1042" s="2"/>
      <c r="FF1042" s="2"/>
      <c r="FG1042" s="2"/>
      <c r="FH1042" s="2"/>
      <c r="FI1042" s="2"/>
      <c r="FJ1042" s="2"/>
      <c r="FK1042" s="2"/>
      <c r="FL1042" s="2"/>
      <c r="FM1042" s="2"/>
      <c r="FN1042" s="2"/>
      <c r="FO1042" s="2"/>
      <c r="FP1042" s="2"/>
      <c r="FQ1042" s="2"/>
      <c r="FR1042" s="2"/>
      <c r="FS1042" s="2"/>
      <c r="FT1042" s="2"/>
      <c r="FU1042" s="2"/>
      <c r="FV1042" s="2"/>
      <c r="FW1042" s="2"/>
      <c r="FX1042" s="2"/>
      <c r="FY1042" s="2"/>
      <c r="FZ1042" s="2"/>
      <c r="GA1042" s="2"/>
      <c r="GB1042" s="2"/>
      <c r="GC1042" s="2"/>
      <c r="GD1042" s="2"/>
      <c r="GE1042" s="2"/>
      <c r="GF1042" s="2"/>
      <c r="GG1042" s="2"/>
      <c r="GH1042" s="2"/>
      <c r="GI1042" s="2"/>
      <c r="GJ1042" s="2"/>
      <c r="GK1042" s="2"/>
      <c r="GL1042" s="2"/>
      <c r="GM1042" s="2"/>
      <c r="GN1042" s="2"/>
      <c r="GO1042" s="2"/>
      <c r="GP1042" s="2"/>
      <c r="GQ1042" s="2"/>
      <c r="GR1042" s="2"/>
      <c r="GS1042" s="2"/>
      <c r="GT1042" s="2"/>
      <c r="GU1042" s="2"/>
      <c r="GV1042" s="2"/>
      <c r="GW1042" s="2"/>
      <c r="GX1042" s="2"/>
      <c r="GY1042" s="2"/>
      <c r="GZ1042" s="2"/>
      <c r="HA1042" s="2"/>
      <c r="HB1042" s="2"/>
      <c r="HC1042" s="2"/>
      <c r="HD1042" s="2"/>
      <c r="HE1042" s="2"/>
      <c r="HF1042" s="2"/>
      <c r="HG1042" s="2"/>
      <c r="HH1042" s="2"/>
      <c r="HI1042" s="2"/>
      <c r="HJ1042" s="2"/>
      <c r="HK1042" s="2"/>
      <c r="HL1042" s="2"/>
      <c r="HM1042" s="2"/>
      <c r="HN1042" s="2"/>
      <c r="HO1042" s="2"/>
      <c r="HP1042" s="2"/>
      <c r="HQ1042" s="2"/>
      <c r="HR1042" s="2"/>
      <c r="HS1042" s="2"/>
      <c r="HT1042" s="2"/>
      <c r="HU1042" s="2"/>
      <c r="HV1042" s="2"/>
      <c r="HW1042" s="2"/>
      <c r="HX1042" s="2"/>
      <c r="HY1042" s="2"/>
      <c r="HZ1042" s="2"/>
      <c r="IA1042" s="2"/>
      <c r="IB1042" s="2"/>
      <c r="IC1042" s="2"/>
      <c r="ID1042" s="2"/>
      <c r="IE1042" s="2"/>
      <c r="IF1042" s="2"/>
      <c r="IG1042" s="2"/>
      <c r="IH1042" s="2"/>
      <c r="II1042" s="2"/>
      <c r="IJ1042" s="2"/>
      <c r="IK1042" s="2"/>
      <c r="IL1042" s="2"/>
      <c r="IM1042" s="2"/>
      <c r="IN1042" s="2"/>
      <c r="IO1042" s="2"/>
      <c r="IP1042" s="2"/>
      <c r="IQ1042" s="2"/>
      <c r="IR1042" s="2"/>
      <c r="IS1042" s="2"/>
    </row>
    <row r="1043" spans="1:253" s="36" customFormat="1" ht="15" customHeight="1" x14ac:dyDescent="0.25">
      <c r="A1043" s="33"/>
      <c r="B1043" s="413"/>
      <c r="C1043" s="414"/>
      <c r="D1043" s="414"/>
      <c r="E1043" s="414"/>
      <c r="F1043" s="414"/>
      <c r="G1043" s="414"/>
      <c r="H1043" s="414"/>
      <c r="I1043" s="415"/>
      <c r="J1043" s="937" t="s">
        <v>308</v>
      </c>
      <c r="K1043" s="938"/>
      <c r="L1043" s="938"/>
      <c r="M1043" s="938"/>
      <c r="N1043" s="939"/>
      <c r="O1043" s="937" t="s">
        <v>309</v>
      </c>
      <c r="P1043" s="938"/>
      <c r="Q1043" s="938"/>
      <c r="R1043" s="938"/>
      <c r="S1043" s="939"/>
      <c r="T1043" s="937" t="s">
        <v>310</v>
      </c>
      <c r="U1043" s="938"/>
      <c r="V1043" s="938"/>
      <c r="W1043" s="938"/>
      <c r="X1043" s="939"/>
      <c r="Y1043" s="937" t="s">
        <v>311</v>
      </c>
      <c r="Z1043" s="938"/>
      <c r="AA1043" s="938"/>
      <c r="AB1043" s="938"/>
      <c r="AC1043" s="939"/>
      <c r="AD1043" s="937" t="s">
        <v>312</v>
      </c>
      <c r="AE1043" s="938"/>
      <c r="AF1043" s="938"/>
      <c r="AG1043" s="938"/>
      <c r="AH1043" s="939"/>
      <c r="AI1043" s="60"/>
      <c r="AJ1043" s="144" t="str">
        <f t="shared" si="157"/>
        <v>Riadok bude vidieť.</v>
      </c>
      <c r="AK1043" s="145" t="s">
        <v>207</v>
      </c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51">
        <f t="shared" si="164"/>
        <v>1</v>
      </c>
      <c r="BF1043" s="51">
        <f t="shared" si="162"/>
        <v>1</v>
      </c>
      <c r="BG1043" s="51">
        <f t="shared" si="165"/>
        <v>1</v>
      </c>
      <c r="BH1043" s="51">
        <f t="shared" si="158"/>
        <v>1</v>
      </c>
      <c r="BI1043" s="90">
        <f t="shared" si="166"/>
        <v>1</v>
      </c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108"/>
      <c r="BY1043" s="108"/>
      <c r="BZ1043" s="108"/>
      <c r="CA1043" s="113">
        <f>SI!BY1043</f>
        <v>417</v>
      </c>
      <c r="CB1043" s="113"/>
      <c r="CC1043" s="113"/>
      <c r="CD1043" s="113"/>
      <c r="CE1043" s="113"/>
      <c r="CF1043" s="113"/>
      <c r="CG1043" s="113"/>
      <c r="CH1043" s="140">
        <f>SI!BZ1043</f>
        <v>0</v>
      </c>
      <c r="CI1043" s="108"/>
      <c r="CJ1043" s="108"/>
      <c r="CK1043" s="108"/>
      <c r="CL1043" s="108"/>
      <c r="CM1043" s="108"/>
      <c r="CN1043" s="108"/>
      <c r="CO1043" s="108"/>
      <c r="CP1043" s="108"/>
      <c r="CQ1043" s="108"/>
      <c r="CR1043" s="108"/>
      <c r="CS1043" s="108"/>
      <c r="CT1043" s="108"/>
      <c r="CU1043" s="108"/>
      <c r="CV1043" s="108"/>
      <c r="CW1043" s="108"/>
      <c r="CX1043" s="108"/>
      <c r="CY1043" s="108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  <c r="FE1043" s="2"/>
      <c r="FF1043" s="2"/>
      <c r="FG1043" s="2"/>
      <c r="FH1043" s="2"/>
      <c r="FI1043" s="2"/>
      <c r="FJ1043" s="2"/>
      <c r="FK1043" s="2"/>
      <c r="FL1043" s="2"/>
      <c r="FM1043" s="2"/>
      <c r="FN1043" s="2"/>
      <c r="FO1043" s="2"/>
      <c r="FP1043" s="2"/>
      <c r="FQ1043" s="2"/>
      <c r="FR1043" s="2"/>
      <c r="FS1043" s="2"/>
      <c r="FT1043" s="2"/>
      <c r="FU1043" s="2"/>
      <c r="FV1043" s="2"/>
      <c r="FW1043" s="2"/>
      <c r="FX1043" s="2"/>
      <c r="FY1043" s="2"/>
      <c r="FZ1043" s="2"/>
      <c r="GA1043" s="2"/>
      <c r="GB1043" s="2"/>
      <c r="GC1043" s="2"/>
      <c r="GD1043" s="2"/>
      <c r="GE1043" s="2"/>
      <c r="GF1043" s="2"/>
      <c r="GG1043" s="2"/>
      <c r="GH1043" s="2"/>
      <c r="GI1043" s="2"/>
      <c r="GJ1043" s="2"/>
      <c r="GK1043" s="2"/>
      <c r="GL1043" s="2"/>
      <c r="GM1043" s="2"/>
      <c r="GN1043" s="2"/>
      <c r="GO1043" s="2"/>
      <c r="GP1043" s="2"/>
      <c r="GQ1043" s="2"/>
      <c r="GR1043" s="2"/>
      <c r="GS1043" s="2"/>
      <c r="GT1043" s="2"/>
      <c r="GU1043" s="2"/>
      <c r="GV1043" s="2"/>
      <c r="GW1043" s="2"/>
      <c r="GX1043" s="2"/>
      <c r="GY1043" s="2"/>
      <c r="GZ1043" s="2"/>
      <c r="HA1043" s="2"/>
      <c r="HB1043" s="2"/>
      <c r="HC1043" s="2"/>
      <c r="HD1043" s="2"/>
      <c r="HE1043" s="2"/>
      <c r="HF1043" s="2"/>
      <c r="HG1043" s="2"/>
      <c r="HH1043" s="2"/>
      <c r="HI1043" s="2"/>
      <c r="HJ1043" s="2"/>
      <c r="HK1043" s="2"/>
      <c r="HL1043" s="2"/>
      <c r="HM1043" s="2"/>
      <c r="HN1043" s="2"/>
      <c r="HO1043" s="2"/>
      <c r="HP1043" s="2"/>
      <c r="HQ1043" s="2"/>
      <c r="HR1043" s="2"/>
      <c r="HS1043" s="2"/>
      <c r="HT1043" s="2"/>
      <c r="HU1043" s="2"/>
      <c r="HV1043" s="2"/>
      <c r="HW1043" s="2"/>
      <c r="HX1043" s="2"/>
      <c r="HY1043" s="2"/>
      <c r="HZ1043" s="2"/>
      <c r="IA1043" s="2"/>
      <c r="IB1043" s="2"/>
      <c r="IC1043" s="2"/>
      <c r="ID1043" s="2"/>
      <c r="IE1043" s="2"/>
      <c r="IF1043" s="2"/>
      <c r="IG1043" s="2"/>
      <c r="IH1043" s="2"/>
      <c r="II1043" s="2"/>
      <c r="IJ1043" s="2"/>
      <c r="IK1043" s="2"/>
      <c r="IL1043" s="2"/>
      <c r="IM1043" s="2"/>
      <c r="IN1043" s="2"/>
      <c r="IO1043" s="2"/>
      <c r="IP1043" s="2"/>
      <c r="IQ1043" s="2"/>
      <c r="IR1043" s="2"/>
      <c r="IS1043" s="2"/>
    </row>
    <row r="1044" spans="1:253" s="36" customFormat="1" x14ac:dyDescent="0.25">
      <c r="A1044" s="33"/>
      <c r="B1044" s="413"/>
      <c r="C1044" s="414"/>
      <c r="D1044" s="414"/>
      <c r="E1044" s="414"/>
      <c r="F1044" s="414"/>
      <c r="G1044" s="414"/>
      <c r="H1044" s="414"/>
      <c r="I1044" s="415"/>
      <c r="J1044" s="940"/>
      <c r="K1044" s="941"/>
      <c r="L1044" s="941"/>
      <c r="M1044" s="941"/>
      <c r="N1044" s="942"/>
      <c r="O1044" s="940"/>
      <c r="P1044" s="941"/>
      <c r="Q1044" s="941"/>
      <c r="R1044" s="941"/>
      <c r="S1044" s="942"/>
      <c r="T1044" s="940"/>
      <c r="U1044" s="941"/>
      <c r="V1044" s="941"/>
      <c r="W1044" s="941"/>
      <c r="X1044" s="942"/>
      <c r="Y1044" s="940"/>
      <c r="Z1044" s="941"/>
      <c r="AA1044" s="941"/>
      <c r="AB1044" s="941"/>
      <c r="AC1044" s="942"/>
      <c r="AD1044" s="940"/>
      <c r="AE1044" s="941"/>
      <c r="AF1044" s="941"/>
      <c r="AG1044" s="941"/>
      <c r="AH1044" s="942"/>
      <c r="AI1044" s="60"/>
      <c r="AJ1044" s="144" t="str">
        <f t="shared" si="157"/>
        <v>Riadok bude vidieť.</v>
      </c>
      <c r="AK1044" s="145" t="s">
        <v>207</v>
      </c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51">
        <f t="shared" si="164"/>
        <v>1</v>
      </c>
      <c r="BF1044" s="51">
        <f t="shared" si="162"/>
        <v>1</v>
      </c>
      <c r="BG1044" s="51">
        <f t="shared" si="165"/>
        <v>1</v>
      </c>
      <c r="BH1044" s="51">
        <f t="shared" si="158"/>
        <v>1</v>
      </c>
      <c r="BI1044" s="90">
        <f t="shared" si="166"/>
        <v>1</v>
      </c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108"/>
      <c r="BY1044" s="108"/>
      <c r="BZ1044" s="108"/>
      <c r="CA1044" s="113">
        <f>SI!BY1044</f>
        <v>135</v>
      </c>
      <c r="CB1044" s="113"/>
      <c r="CC1044" s="113"/>
      <c r="CD1044" s="113"/>
      <c r="CE1044" s="113"/>
      <c r="CF1044" s="113"/>
      <c r="CG1044" s="113"/>
      <c r="CH1044" s="140">
        <f>SI!BZ1044</f>
        <v>0</v>
      </c>
      <c r="CI1044" s="108"/>
      <c r="CJ1044" s="108"/>
      <c r="CK1044" s="108"/>
      <c r="CL1044" s="108"/>
      <c r="CM1044" s="108"/>
      <c r="CN1044" s="108"/>
      <c r="CO1044" s="108"/>
      <c r="CP1044" s="108"/>
      <c r="CQ1044" s="108"/>
      <c r="CR1044" s="108"/>
      <c r="CS1044" s="108"/>
      <c r="CT1044" s="108"/>
      <c r="CU1044" s="108"/>
      <c r="CV1044" s="108"/>
      <c r="CW1044" s="108"/>
      <c r="CX1044" s="108"/>
      <c r="CY1044" s="108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  <c r="FE1044" s="2"/>
      <c r="FF1044" s="2"/>
      <c r="FG1044" s="2"/>
      <c r="FH1044" s="2"/>
      <c r="FI1044" s="2"/>
      <c r="FJ1044" s="2"/>
      <c r="FK1044" s="2"/>
      <c r="FL1044" s="2"/>
      <c r="FM1044" s="2"/>
      <c r="FN1044" s="2"/>
      <c r="FO1044" s="2"/>
      <c r="FP1044" s="2"/>
      <c r="FQ1044" s="2"/>
      <c r="FR1044" s="2"/>
      <c r="FS1044" s="2"/>
      <c r="FT1044" s="2"/>
      <c r="FU1044" s="2"/>
      <c r="FV1044" s="2"/>
      <c r="FW1044" s="2"/>
      <c r="FX1044" s="2"/>
      <c r="FY1044" s="2"/>
      <c r="FZ1044" s="2"/>
      <c r="GA1044" s="2"/>
      <c r="GB1044" s="2"/>
      <c r="GC1044" s="2"/>
      <c r="GD1044" s="2"/>
      <c r="GE1044" s="2"/>
      <c r="GF1044" s="2"/>
      <c r="GG1044" s="2"/>
      <c r="GH1044" s="2"/>
      <c r="GI1044" s="2"/>
      <c r="GJ1044" s="2"/>
      <c r="GK1044" s="2"/>
      <c r="GL1044" s="2"/>
      <c r="GM1044" s="2"/>
      <c r="GN1044" s="2"/>
      <c r="GO1044" s="2"/>
      <c r="GP1044" s="2"/>
      <c r="GQ1044" s="2"/>
      <c r="GR1044" s="2"/>
      <c r="GS1044" s="2"/>
      <c r="GT1044" s="2"/>
      <c r="GU1044" s="2"/>
      <c r="GV1044" s="2"/>
      <c r="GW1044" s="2"/>
      <c r="GX1044" s="2"/>
      <c r="GY1044" s="2"/>
      <c r="GZ1044" s="2"/>
      <c r="HA1044" s="2"/>
      <c r="HB1044" s="2"/>
      <c r="HC1044" s="2"/>
      <c r="HD1044" s="2"/>
      <c r="HE1044" s="2"/>
      <c r="HF1044" s="2"/>
      <c r="HG1044" s="2"/>
      <c r="HH1044" s="2"/>
      <c r="HI1044" s="2"/>
      <c r="HJ1044" s="2"/>
      <c r="HK1044" s="2"/>
      <c r="HL1044" s="2"/>
      <c r="HM1044" s="2"/>
      <c r="HN1044" s="2"/>
      <c r="HO1044" s="2"/>
      <c r="HP1044" s="2"/>
      <c r="HQ1044" s="2"/>
      <c r="HR1044" s="2"/>
      <c r="HS1044" s="2"/>
      <c r="HT1044" s="2"/>
      <c r="HU1044" s="2"/>
      <c r="HV1044" s="2"/>
      <c r="HW1044" s="2"/>
      <c r="HX1044" s="2"/>
      <c r="HY1044" s="2"/>
      <c r="HZ1044" s="2"/>
      <c r="IA1044" s="2"/>
      <c r="IB1044" s="2"/>
      <c r="IC1044" s="2"/>
      <c r="ID1044" s="2"/>
      <c r="IE1044" s="2"/>
      <c r="IF1044" s="2"/>
      <c r="IG1044" s="2"/>
      <c r="IH1044" s="2"/>
      <c r="II1044" s="2"/>
      <c r="IJ1044" s="2"/>
      <c r="IK1044" s="2"/>
      <c r="IL1044" s="2"/>
      <c r="IM1044" s="2"/>
      <c r="IN1044" s="2"/>
      <c r="IO1044" s="2"/>
      <c r="IP1044" s="2"/>
      <c r="IQ1044" s="2"/>
      <c r="IR1044" s="2"/>
      <c r="IS1044" s="2"/>
    </row>
    <row r="1045" spans="1:253" s="36" customFormat="1" x14ac:dyDescent="0.25">
      <c r="A1045" s="33"/>
      <c r="B1045" s="413"/>
      <c r="C1045" s="414"/>
      <c r="D1045" s="414"/>
      <c r="E1045" s="414"/>
      <c r="F1045" s="414"/>
      <c r="G1045" s="414"/>
      <c r="H1045" s="414"/>
      <c r="I1045" s="415"/>
      <c r="J1045" s="940"/>
      <c r="K1045" s="941"/>
      <c r="L1045" s="941"/>
      <c r="M1045" s="941"/>
      <c r="N1045" s="942"/>
      <c r="O1045" s="940"/>
      <c r="P1045" s="941"/>
      <c r="Q1045" s="941"/>
      <c r="R1045" s="941"/>
      <c r="S1045" s="942"/>
      <c r="T1045" s="940"/>
      <c r="U1045" s="941"/>
      <c r="V1045" s="941"/>
      <c r="W1045" s="941"/>
      <c r="X1045" s="942"/>
      <c r="Y1045" s="940"/>
      <c r="Z1045" s="941"/>
      <c r="AA1045" s="941"/>
      <c r="AB1045" s="941"/>
      <c r="AC1045" s="942"/>
      <c r="AD1045" s="940"/>
      <c r="AE1045" s="941"/>
      <c r="AF1045" s="941"/>
      <c r="AG1045" s="941"/>
      <c r="AH1045" s="942"/>
      <c r="AI1045" s="60"/>
      <c r="AJ1045" s="144" t="str">
        <f t="shared" si="157"/>
        <v>Riadok bude vidieť.</v>
      </c>
      <c r="AK1045" s="145" t="s">
        <v>207</v>
      </c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51">
        <f t="shared" si="164"/>
        <v>1</v>
      </c>
      <c r="BF1045" s="51">
        <f t="shared" si="162"/>
        <v>1</v>
      </c>
      <c r="BG1045" s="51">
        <f t="shared" si="165"/>
        <v>1</v>
      </c>
      <c r="BH1045" s="51">
        <f t="shared" si="158"/>
        <v>1</v>
      </c>
      <c r="BI1045" s="90">
        <f t="shared" si="166"/>
        <v>1</v>
      </c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108"/>
      <c r="BY1045" s="108"/>
      <c r="BZ1045" s="108"/>
      <c r="CA1045" s="113">
        <f>SI!BY1045</f>
        <v>413</v>
      </c>
      <c r="CB1045" s="113"/>
      <c r="CC1045" s="113"/>
      <c r="CD1045" s="113"/>
      <c r="CE1045" s="113"/>
      <c r="CF1045" s="113"/>
      <c r="CG1045" s="113"/>
      <c r="CH1045" s="140">
        <f>SI!BZ1045</f>
        <v>0</v>
      </c>
      <c r="CI1045" s="108"/>
      <c r="CJ1045" s="108"/>
      <c r="CK1045" s="108"/>
      <c r="CL1045" s="108"/>
      <c r="CM1045" s="108"/>
      <c r="CN1045" s="108"/>
      <c r="CO1045" s="108"/>
      <c r="CP1045" s="108"/>
      <c r="CQ1045" s="108"/>
      <c r="CR1045" s="108"/>
      <c r="CS1045" s="108"/>
      <c r="CT1045" s="108"/>
      <c r="CU1045" s="108"/>
      <c r="CV1045" s="108"/>
      <c r="CW1045" s="108"/>
      <c r="CX1045" s="108"/>
      <c r="CY1045" s="108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  <c r="FK1045" s="2"/>
      <c r="FL1045" s="2"/>
      <c r="FM1045" s="2"/>
      <c r="FN1045" s="2"/>
      <c r="FO1045" s="2"/>
      <c r="FP1045" s="2"/>
      <c r="FQ1045" s="2"/>
      <c r="FR1045" s="2"/>
      <c r="FS1045" s="2"/>
      <c r="FT1045" s="2"/>
      <c r="FU1045" s="2"/>
      <c r="FV1045" s="2"/>
      <c r="FW1045" s="2"/>
      <c r="FX1045" s="2"/>
      <c r="FY1045" s="2"/>
      <c r="FZ1045" s="2"/>
      <c r="GA1045" s="2"/>
      <c r="GB1045" s="2"/>
      <c r="GC1045" s="2"/>
      <c r="GD1045" s="2"/>
      <c r="GE1045" s="2"/>
      <c r="GF1045" s="2"/>
      <c r="GG1045" s="2"/>
      <c r="GH1045" s="2"/>
      <c r="GI1045" s="2"/>
      <c r="GJ1045" s="2"/>
      <c r="GK1045" s="2"/>
      <c r="GL1045" s="2"/>
      <c r="GM1045" s="2"/>
      <c r="GN1045" s="2"/>
      <c r="GO1045" s="2"/>
      <c r="GP1045" s="2"/>
      <c r="GQ1045" s="2"/>
      <c r="GR1045" s="2"/>
      <c r="GS1045" s="2"/>
      <c r="GT1045" s="2"/>
      <c r="GU1045" s="2"/>
      <c r="GV1045" s="2"/>
      <c r="GW1045" s="2"/>
      <c r="GX1045" s="2"/>
      <c r="GY1045" s="2"/>
      <c r="GZ1045" s="2"/>
      <c r="HA1045" s="2"/>
      <c r="HB1045" s="2"/>
      <c r="HC1045" s="2"/>
      <c r="HD1045" s="2"/>
      <c r="HE1045" s="2"/>
      <c r="HF1045" s="2"/>
      <c r="HG1045" s="2"/>
      <c r="HH1045" s="2"/>
      <c r="HI1045" s="2"/>
      <c r="HJ1045" s="2"/>
      <c r="HK1045" s="2"/>
      <c r="HL1045" s="2"/>
      <c r="HM1045" s="2"/>
      <c r="HN1045" s="2"/>
      <c r="HO1045" s="2"/>
      <c r="HP1045" s="2"/>
      <c r="HQ1045" s="2"/>
      <c r="HR1045" s="2"/>
      <c r="HS1045" s="2"/>
      <c r="HT1045" s="2"/>
      <c r="HU1045" s="2"/>
      <c r="HV1045" s="2"/>
      <c r="HW1045" s="2"/>
      <c r="HX1045" s="2"/>
      <c r="HY1045" s="2"/>
      <c r="HZ1045" s="2"/>
      <c r="IA1045" s="2"/>
      <c r="IB1045" s="2"/>
      <c r="IC1045" s="2"/>
      <c r="ID1045" s="2"/>
      <c r="IE1045" s="2"/>
      <c r="IF1045" s="2"/>
      <c r="IG1045" s="2"/>
      <c r="IH1045" s="2"/>
      <c r="II1045" s="2"/>
      <c r="IJ1045" s="2"/>
      <c r="IK1045" s="2"/>
      <c r="IL1045" s="2"/>
      <c r="IM1045" s="2"/>
      <c r="IN1045" s="2"/>
      <c r="IO1045" s="2"/>
      <c r="IP1045" s="2"/>
      <c r="IQ1045" s="2"/>
      <c r="IR1045" s="2"/>
      <c r="IS1045" s="2"/>
    </row>
    <row r="1046" spans="1:253" s="36" customFormat="1" ht="15" customHeight="1" x14ac:dyDescent="0.25">
      <c r="A1046" s="33"/>
      <c r="B1046" s="372"/>
      <c r="C1046" s="373"/>
      <c r="D1046" s="373"/>
      <c r="E1046" s="373"/>
      <c r="F1046" s="373"/>
      <c r="G1046" s="373"/>
      <c r="H1046" s="373"/>
      <c r="I1046" s="374"/>
      <c r="J1046" s="943"/>
      <c r="K1046" s="944"/>
      <c r="L1046" s="944"/>
      <c r="M1046" s="944"/>
      <c r="N1046" s="945"/>
      <c r="O1046" s="943"/>
      <c r="P1046" s="944"/>
      <c r="Q1046" s="944"/>
      <c r="R1046" s="944"/>
      <c r="S1046" s="945"/>
      <c r="T1046" s="943"/>
      <c r="U1046" s="944"/>
      <c r="V1046" s="944"/>
      <c r="W1046" s="944"/>
      <c r="X1046" s="945"/>
      <c r="Y1046" s="943"/>
      <c r="Z1046" s="944"/>
      <c r="AA1046" s="944"/>
      <c r="AB1046" s="944"/>
      <c r="AC1046" s="945"/>
      <c r="AD1046" s="943"/>
      <c r="AE1046" s="944"/>
      <c r="AF1046" s="944"/>
      <c r="AG1046" s="944"/>
      <c r="AH1046" s="945"/>
      <c r="AI1046" s="60"/>
      <c r="AJ1046" s="144" t="str">
        <f t="shared" si="157"/>
        <v>Riadok bude vidieť.</v>
      </c>
      <c r="AK1046" s="145" t="s">
        <v>207</v>
      </c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51">
        <f t="shared" si="164"/>
        <v>1</v>
      </c>
      <c r="BF1046" s="51">
        <f t="shared" si="162"/>
        <v>1</v>
      </c>
      <c r="BG1046" s="51">
        <f t="shared" si="165"/>
        <v>1</v>
      </c>
      <c r="BH1046" s="51">
        <f t="shared" si="158"/>
        <v>1</v>
      </c>
      <c r="BI1046" s="90">
        <f t="shared" si="166"/>
        <v>1</v>
      </c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108"/>
      <c r="BY1046" s="108"/>
      <c r="BZ1046" s="108"/>
      <c r="CA1046" s="113">
        <f>SI!BY1046</f>
        <v>157</v>
      </c>
      <c r="CB1046" s="113"/>
      <c r="CC1046" s="113"/>
      <c r="CD1046" s="113"/>
      <c r="CE1046" s="113"/>
      <c r="CF1046" s="113"/>
      <c r="CG1046" s="113"/>
      <c r="CH1046" s="140">
        <f>SI!BZ1046</f>
        <v>0</v>
      </c>
      <c r="CI1046" s="108"/>
      <c r="CJ1046" s="108"/>
      <c r="CK1046" s="108"/>
      <c r="CL1046" s="108"/>
      <c r="CM1046" s="108"/>
      <c r="CN1046" s="108"/>
      <c r="CO1046" s="108"/>
      <c r="CP1046" s="108"/>
      <c r="CQ1046" s="108"/>
      <c r="CR1046" s="108"/>
      <c r="CS1046" s="108"/>
      <c r="CT1046" s="108"/>
      <c r="CU1046" s="108"/>
      <c r="CV1046" s="108"/>
      <c r="CW1046" s="108"/>
      <c r="CX1046" s="108"/>
      <c r="CY1046" s="108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  <c r="FE1046" s="2"/>
      <c r="FF1046" s="2"/>
      <c r="FG1046" s="2"/>
      <c r="FH1046" s="2"/>
      <c r="FI1046" s="2"/>
      <c r="FJ1046" s="2"/>
      <c r="FK1046" s="2"/>
      <c r="FL1046" s="2"/>
      <c r="FM1046" s="2"/>
      <c r="FN1046" s="2"/>
      <c r="FO1046" s="2"/>
      <c r="FP1046" s="2"/>
      <c r="FQ1046" s="2"/>
      <c r="FR1046" s="2"/>
      <c r="FS1046" s="2"/>
      <c r="FT1046" s="2"/>
      <c r="FU1046" s="2"/>
      <c r="FV1046" s="2"/>
      <c r="FW1046" s="2"/>
      <c r="FX1046" s="2"/>
      <c r="FY1046" s="2"/>
      <c r="FZ1046" s="2"/>
      <c r="GA1046" s="2"/>
      <c r="GB1046" s="2"/>
      <c r="GC1046" s="2"/>
      <c r="GD1046" s="2"/>
      <c r="GE1046" s="2"/>
      <c r="GF1046" s="2"/>
      <c r="GG1046" s="2"/>
      <c r="GH1046" s="2"/>
      <c r="GI1046" s="2"/>
      <c r="GJ1046" s="2"/>
      <c r="GK1046" s="2"/>
      <c r="GL1046" s="2"/>
      <c r="GM1046" s="2"/>
      <c r="GN1046" s="2"/>
      <c r="GO1046" s="2"/>
      <c r="GP1046" s="2"/>
      <c r="GQ1046" s="2"/>
      <c r="GR1046" s="2"/>
      <c r="GS1046" s="2"/>
      <c r="GT1046" s="2"/>
      <c r="GU1046" s="2"/>
      <c r="GV1046" s="2"/>
      <c r="GW1046" s="2"/>
      <c r="GX1046" s="2"/>
      <c r="GY1046" s="2"/>
      <c r="GZ1046" s="2"/>
      <c r="HA1046" s="2"/>
      <c r="HB1046" s="2"/>
      <c r="HC1046" s="2"/>
      <c r="HD1046" s="2"/>
      <c r="HE1046" s="2"/>
      <c r="HF1046" s="2"/>
      <c r="HG1046" s="2"/>
      <c r="HH1046" s="2"/>
      <c r="HI1046" s="2"/>
      <c r="HJ1046" s="2"/>
      <c r="HK1046" s="2"/>
      <c r="HL1046" s="2"/>
      <c r="HM1046" s="2"/>
      <c r="HN1046" s="2"/>
      <c r="HO1046" s="2"/>
      <c r="HP1046" s="2"/>
      <c r="HQ1046" s="2"/>
      <c r="HR1046" s="2"/>
      <c r="HS1046" s="2"/>
      <c r="HT1046" s="2"/>
      <c r="HU1046" s="2"/>
      <c r="HV1046" s="2"/>
      <c r="HW1046" s="2"/>
      <c r="HX1046" s="2"/>
      <c r="HY1046" s="2"/>
      <c r="HZ1046" s="2"/>
      <c r="IA1046" s="2"/>
      <c r="IB1046" s="2"/>
      <c r="IC1046" s="2"/>
      <c r="ID1046" s="2"/>
      <c r="IE1046" s="2"/>
      <c r="IF1046" s="2"/>
      <c r="IG1046" s="2"/>
      <c r="IH1046" s="2"/>
      <c r="II1046" s="2"/>
      <c r="IJ1046" s="2"/>
      <c r="IK1046" s="2"/>
      <c r="IL1046" s="2"/>
      <c r="IM1046" s="2"/>
      <c r="IN1046" s="2"/>
      <c r="IO1046" s="2"/>
      <c r="IP1046" s="2"/>
      <c r="IQ1046" s="2"/>
      <c r="IR1046" s="2"/>
      <c r="IS1046" s="2"/>
    </row>
    <row r="1047" spans="1:253" s="36" customFormat="1" x14ac:dyDescent="0.25">
      <c r="A1047" s="33"/>
      <c r="B1047" s="946" t="s">
        <v>88</v>
      </c>
      <c r="C1047" s="947"/>
      <c r="D1047" s="947"/>
      <c r="E1047" s="947"/>
      <c r="F1047" s="947"/>
      <c r="G1047" s="947"/>
      <c r="H1047" s="947"/>
      <c r="I1047" s="948"/>
      <c r="J1047" s="362">
        <v>54364</v>
      </c>
      <c r="K1047" s="679"/>
      <c r="L1047" s="679"/>
      <c r="M1047" s="679"/>
      <c r="N1047" s="680"/>
      <c r="O1047" s="362"/>
      <c r="P1047" s="679"/>
      <c r="Q1047" s="679"/>
      <c r="R1047" s="679"/>
      <c r="S1047" s="680"/>
      <c r="T1047" s="362">
        <v>-41423</v>
      </c>
      <c r="U1047" s="679"/>
      <c r="V1047" s="679"/>
      <c r="W1047" s="679"/>
      <c r="X1047" s="680"/>
      <c r="Y1047" s="362"/>
      <c r="Z1047" s="679"/>
      <c r="AA1047" s="679"/>
      <c r="AB1047" s="679"/>
      <c r="AC1047" s="680"/>
      <c r="AD1047" s="667">
        <f>+SUM(J1047:AC1047)</f>
        <v>12941</v>
      </c>
      <c r="AE1047" s="668"/>
      <c r="AF1047" s="668"/>
      <c r="AG1047" s="668"/>
      <c r="AH1047" s="669"/>
      <c r="AI1047" s="60"/>
      <c r="AJ1047" s="144" t="str">
        <f t="shared" si="157"/>
        <v>Riadok bude vidieť.</v>
      </c>
      <c r="AK1047" s="145" t="s">
        <v>207</v>
      </c>
      <c r="AL1047" s="56" t="s">
        <v>162</v>
      </c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51">
        <f t="shared" si="164"/>
        <v>1</v>
      </c>
      <c r="BF1047" s="51">
        <f t="shared" si="162"/>
        <v>1</v>
      </c>
      <c r="BG1047" s="51">
        <f t="shared" si="165"/>
        <v>1</v>
      </c>
      <c r="BH1047" s="51">
        <f t="shared" si="158"/>
        <v>1</v>
      </c>
      <c r="BI1047" s="90">
        <f t="shared" si="166"/>
        <v>1</v>
      </c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108"/>
      <c r="BY1047" s="108"/>
      <c r="BZ1047" s="108"/>
      <c r="CA1047" s="113">
        <f>SI!BY1047</f>
        <v>297</v>
      </c>
      <c r="CB1047" s="113"/>
      <c r="CC1047" s="113"/>
      <c r="CD1047" s="113"/>
      <c r="CE1047" s="113"/>
      <c r="CF1047" s="113"/>
      <c r="CG1047" s="113"/>
      <c r="CH1047" s="140">
        <f>SI!BZ1047</f>
        <v>0</v>
      </c>
      <c r="CI1047" s="108"/>
      <c r="CJ1047" s="108"/>
      <c r="CK1047" s="108"/>
      <c r="CL1047" s="108"/>
      <c r="CM1047" s="108"/>
      <c r="CN1047" s="108"/>
      <c r="CO1047" s="108"/>
      <c r="CP1047" s="108"/>
      <c r="CQ1047" s="108"/>
      <c r="CR1047" s="108"/>
      <c r="CS1047" s="108"/>
      <c r="CT1047" s="108"/>
      <c r="CU1047" s="108"/>
      <c r="CV1047" s="108"/>
      <c r="CW1047" s="108"/>
      <c r="CX1047" s="108"/>
      <c r="CY1047" s="108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  <c r="FE1047" s="2"/>
      <c r="FF1047" s="2"/>
      <c r="FG1047" s="2"/>
      <c r="FH1047" s="2"/>
      <c r="FI1047" s="2"/>
      <c r="FJ1047" s="2"/>
      <c r="FK1047" s="2"/>
      <c r="FL1047" s="2"/>
      <c r="FM1047" s="2"/>
      <c r="FN1047" s="2"/>
      <c r="FO1047" s="2"/>
      <c r="FP1047" s="2"/>
      <c r="FQ1047" s="2"/>
      <c r="FR1047" s="2"/>
      <c r="FS1047" s="2"/>
      <c r="FT1047" s="2"/>
      <c r="FU1047" s="2"/>
      <c r="FV1047" s="2"/>
      <c r="FW1047" s="2"/>
      <c r="FX1047" s="2"/>
      <c r="FY1047" s="2"/>
      <c r="FZ1047" s="2"/>
      <c r="GA1047" s="2"/>
      <c r="GB1047" s="2"/>
      <c r="GC1047" s="2"/>
      <c r="GD1047" s="2"/>
      <c r="GE1047" s="2"/>
      <c r="GF1047" s="2"/>
      <c r="GG1047" s="2"/>
      <c r="GH1047" s="2"/>
      <c r="GI1047" s="2"/>
      <c r="GJ1047" s="2"/>
      <c r="GK1047" s="2"/>
      <c r="GL1047" s="2"/>
      <c r="GM1047" s="2"/>
      <c r="GN1047" s="2"/>
      <c r="GO1047" s="2"/>
      <c r="GP1047" s="2"/>
      <c r="GQ1047" s="2"/>
      <c r="GR1047" s="2"/>
      <c r="GS1047" s="2"/>
      <c r="GT1047" s="2"/>
      <c r="GU1047" s="2"/>
      <c r="GV1047" s="2"/>
      <c r="GW1047" s="2"/>
      <c r="GX1047" s="2"/>
      <c r="GY1047" s="2"/>
      <c r="GZ1047" s="2"/>
      <c r="HA1047" s="2"/>
      <c r="HB1047" s="2"/>
      <c r="HC1047" s="2"/>
      <c r="HD1047" s="2"/>
      <c r="HE1047" s="2"/>
      <c r="HF1047" s="2"/>
      <c r="HG1047" s="2"/>
      <c r="HH1047" s="2"/>
      <c r="HI1047" s="2"/>
      <c r="HJ1047" s="2"/>
      <c r="HK1047" s="2"/>
      <c r="HL1047" s="2"/>
      <c r="HM1047" s="2"/>
      <c r="HN1047" s="2"/>
      <c r="HO1047" s="2"/>
      <c r="HP1047" s="2"/>
      <c r="HQ1047" s="2"/>
      <c r="HR1047" s="2"/>
      <c r="HS1047" s="2"/>
      <c r="HT1047" s="2"/>
      <c r="HU1047" s="2"/>
      <c r="HV1047" s="2"/>
      <c r="HW1047" s="2"/>
      <c r="HX1047" s="2"/>
      <c r="HY1047" s="2"/>
      <c r="HZ1047" s="2"/>
      <c r="IA1047" s="2"/>
      <c r="IB1047" s="2"/>
      <c r="IC1047" s="2"/>
      <c r="ID1047" s="2"/>
      <c r="IE1047" s="2"/>
      <c r="IF1047" s="2"/>
      <c r="IG1047" s="2"/>
      <c r="IH1047" s="2"/>
      <c r="II1047" s="2"/>
      <c r="IJ1047" s="2"/>
      <c r="IK1047" s="2"/>
      <c r="IL1047" s="2"/>
      <c r="IM1047" s="2"/>
      <c r="IN1047" s="2"/>
      <c r="IO1047" s="2"/>
      <c r="IP1047" s="2"/>
      <c r="IQ1047" s="2"/>
      <c r="IR1047" s="2"/>
      <c r="IS1047" s="2"/>
    </row>
    <row r="1048" spans="1:253" s="36" customFormat="1" x14ac:dyDescent="0.25">
      <c r="A1048" s="33"/>
      <c r="B1048" s="710" t="s">
        <v>319</v>
      </c>
      <c r="C1048" s="711"/>
      <c r="D1048" s="711"/>
      <c r="E1048" s="711"/>
      <c r="F1048" s="711"/>
      <c r="G1048" s="711"/>
      <c r="H1048" s="711"/>
      <c r="I1048" s="712"/>
      <c r="J1048" s="223"/>
      <c r="K1048" s="708"/>
      <c r="L1048" s="708"/>
      <c r="M1048" s="708"/>
      <c r="N1048" s="709"/>
      <c r="O1048" s="223"/>
      <c r="P1048" s="708"/>
      <c r="Q1048" s="708"/>
      <c r="R1048" s="708"/>
      <c r="S1048" s="709"/>
      <c r="T1048" s="223"/>
      <c r="U1048" s="708"/>
      <c r="V1048" s="708"/>
      <c r="W1048" s="708"/>
      <c r="X1048" s="709"/>
      <c r="Y1048" s="223"/>
      <c r="Z1048" s="708"/>
      <c r="AA1048" s="708"/>
      <c r="AB1048" s="708"/>
      <c r="AC1048" s="709"/>
      <c r="AD1048" s="724">
        <f>+SUM(J1048:AC1048)</f>
        <v>0</v>
      </c>
      <c r="AE1048" s="912"/>
      <c r="AF1048" s="912"/>
      <c r="AG1048" s="912"/>
      <c r="AH1048" s="913"/>
      <c r="AI1048" s="60"/>
      <c r="AJ1048" s="144" t="str">
        <f t="shared" si="157"/>
        <v>Riadok bude vidieť.</v>
      </c>
      <c r="AK1048" s="145" t="s">
        <v>207</v>
      </c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51">
        <f t="shared" si="164"/>
        <v>1</v>
      </c>
      <c r="BF1048" s="51">
        <f t="shared" si="162"/>
        <v>1</v>
      </c>
      <c r="BG1048" s="51">
        <f t="shared" si="165"/>
        <v>1</v>
      </c>
      <c r="BH1048" s="51">
        <f t="shared" si="158"/>
        <v>1</v>
      </c>
      <c r="BI1048" s="90">
        <f t="shared" si="166"/>
        <v>1</v>
      </c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108"/>
      <c r="BY1048" s="108"/>
      <c r="BZ1048" s="108"/>
      <c r="CA1048" s="113">
        <f>SI!BY1048</f>
        <v>163</v>
      </c>
      <c r="CB1048" s="113"/>
      <c r="CC1048" s="113"/>
      <c r="CD1048" s="113"/>
      <c r="CE1048" s="113"/>
      <c r="CF1048" s="113"/>
      <c r="CG1048" s="113"/>
      <c r="CH1048" s="140">
        <f>SI!BZ1048</f>
        <v>0</v>
      </c>
      <c r="CI1048" s="108"/>
      <c r="CJ1048" s="108"/>
      <c r="CK1048" s="108"/>
      <c r="CL1048" s="108"/>
      <c r="CM1048" s="108"/>
      <c r="CN1048" s="108"/>
      <c r="CO1048" s="108"/>
      <c r="CP1048" s="108"/>
      <c r="CQ1048" s="108"/>
      <c r="CR1048" s="108"/>
      <c r="CS1048" s="108"/>
      <c r="CT1048" s="108"/>
      <c r="CU1048" s="108"/>
      <c r="CV1048" s="108"/>
      <c r="CW1048" s="108"/>
      <c r="CX1048" s="108"/>
      <c r="CY1048" s="108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  <c r="FE1048" s="2"/>
      <c r="FF1048" s="2"/>
      <c r="FG1048" s="2"/>
      <c r="FH1048" s="2"/>
      <c r="FI1048" s="2"/>
      <c r="FJ1048" s="2"/>
      <c r="FK1048" s="2"/>
      <c r="FL1048" s="2"/>
      <c r="FM1048" s="2"/>
      <c r="FN1048" s="2"/>
      <c r="FO1048" s="2"/>
      <c r="FP1048" s="2"/>
      <c r="FQ1048" s="2"/>
      <c r="FR1048" s="2"/>
      <c r="FS1048" s="2"/>
      <c r="FT1048" s="2"/>
      <c r="FU1048" s="2"/>
      <c r="FV1048" s="2"/>
      <c r="FW1048" s="2"/>
      <c r="FX1048" s="2"/>
      <c r="FY1048" s="2"/>
      <c r="FZ1048" s="2"/>
      <c r="GA1048" s="2"/>
      <c r="GB1048" s="2"/>
      <c r="GC1048" s="2"/>
      <c r="GD1048" s="2"/>
      <c r="GE1048" s="2"/>
      <c r="GF1048" s="2"/>
      <c r="GG1048" s="2"/>
      <c r="GH1048" s="2"/>
      <c r="GI1048" s="2"/>
      <c r="GJ1048" s="2"/>
      <c r="GK1048" s="2"/>
      <c r="GL1048" s="2"/>
      <c r="GM1048" s="2"/>
      <c r="GN1048" s="2"/>
      <c r="GO1048" s="2"/>
      <c r="GP1048" s="2"/>
      <c r="GQ1048" s="2"/>
      <c r="GR1048" s="2"/>
      <c r="GS1048" s="2"/>
      <c r="GT1048" s="2"/>
      <c r="GU1048" s="2"/>
      <c r="GV1048" s="2"/>
      <c r="GW1048" s="2"/>
      <c r="GX1048" s="2"/>
      <c r="GY1048" s="2"/>
      <c r="GZ1048" s="2"/>
      <c r="HA1048" s="2"/>
      <c r="HB1048" s="2"/>
      <c r="HC1048" s="2"/>
      <c r="HD1048" s="2"/>
      <c r="HE1048" s="2"/>
      <c r="HF1048" s="2"/>
      <c r="HG1048" s="2"/>
      <c r="HH1048" s="2"/>
      <c r="HI1048" s="2"/>
      <c r="HJ1048" s="2"/>
      <c r="HK1048" s="2"/>
      <c r="HL1048" s="2"/>
      <c r="HM1048" s="2"/>
      <c r="HN1048" s="2"/>
      <c r="HO1048" s="2"/>
      <c r="HP1048" s="2"/>
      <c r="HQ1048" s="2"/>
      <c r="HR1048" s="2"/>
      <c r="HS1048" s="2"/>
      <c r="HT1048" s="2"/>
      <c r="HU1048" s="2"/>
      <c r="HV1048" s="2"/>
      <c r="HW1048" s="2"/>
      <c r="HX1048" s="2"/>
      <c r="HY1048" s="2"/>
      <c r="HZ1048" s="2"/>
      <c r="IA1048" s="2"/>
      <c r="IB1048" s="2"/>
      <c r="IC1048" s="2"/>
      <c r="ID1048" s="2"/>
      <c r="IE1048" s="2"/>
      <c r="IF1048" s="2"/>
      <c r="IG1048" s="2"/>
      <c r="IH1048" s="2"/>
      <c r="II1048" s="2"/>
      <c r="IJ1048" s="2"/>
      <c r="IK1048" s="2"/>
      <c r="IL1048" s="2"/>
      <c r="IM1048" s="2"/>
      <c r="IN1048" s="2"/>
      <c r="IO1048" s="2"/>
      <c r="IP1048" s="2"/>
      <c r="IQ1048" s="2"/>
      <c r="IR1048" s="2"/>
      <c r="IS1048" s="2"/>
    </row>
    <row r="1049" spans="1:253" s="36" customFormat="1" ht="24.75" customHeight="1" x14ac:dyDescent="0.25">
      <c r="A1049" s="33"/>
      <c r="B1049" s="710" t="s">
        <v>318</v>
      </c>
      <c r="C1049" s="711"/>
      <c r="D1049" s="711"/>
      <c r="E1049" s="711"/>
      <c r="F1049" s="711"/>
      <c r="G1049" s="711"/>
      <c r="H1049" s="711"/>
      <c r="I1049" s="712"/>
      <c r="J1049" s="223"/>
      <c r="K1049" s="708"/>
      <c r="L1049" s="708"/>
      <c r="M1049" s="708"/>
      <c r="N1049" s="709"/>
      <c r="O1049" s="223"/>
      <c r="P1049" s="708"/>
      <c r="Q1049" s="708"/>
      <c r="R1049" s="708"/>
      <c r="S1049" s="709"/>
      <c r="T1049" s="223"/>
      <c r="U1049" s="708"/>
      <c r="V1049" s="708"/>
      <c r="W1049" s="708"/>
      <c r="X1049" s="709"/>
      <c r="Y1049" s="223"/>
      <c r="Z1049" s="708"/>
      <c r="AA1049" s="708"/>
      <c r="AB1049" s="708"/>
      <c r="AC1049" s="709"/>
      <c r="AD1049" s="724">
        <f>+SUM(J1049:AC1049)</f>
        <v>0</v>
      </c>
      <c r="AE1049" s="912"/>
      <c r="AF1049" s="912"/>
      <c r="AG1049" s="912"/>
      <c r="AH1049" s="913"/>
      <c r="AI1049" s="60"/>
      <c r="AJ1049" s="144" t="str">
        <f t="shared" si="157"/>
        <v>Riadok bude vidieť.</v>
      </c>
      <c r="AK1049" s="145" t="s">
        <v>207</v>
      </c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51">
        <f t="shared" si="164"/>
        <v>1</v>
      </c>
      <c r="BF1049" s="51">
        <f t="shared" si="162"/>
        <v>1</v>
      </c>
      <c r="BG1049" s="51">
        <f t="shared" si="165"/>
        <v>1</v>
      </c>
      <c r="BH1049" s="51">
        <f t="shared" si="158"/>
        <v>1</v>
      </c>
      <c r="BI1049" s="90">
        <f t="shared" si="166"/>
        <v>1</v>
      </c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108"/>
      <c r="BY1049" s="108"/>
      <c r="BZ1049" s="108"/>
      <c r="CA1049" s="113">
        <f>SI!BY1049</f>
        <v>125</v>
      </c>
      <c r="CB1049" s="113"/>
      <c r="CC1049" s="113"/>
      <c r="CD1049" s="113"/>
      <c r="CE1049" s="113"/>
      <c r="CF1049" s="113"/>
      <c r="CG1049" s="113"/>
      <c r="CH1049" s="140">
        <f>SI!BZ1049</f>
        <v>0</v>
      </c>
      <c r="CI1049" s="108"/>
      <c r="CJ1049" s="108"/>
      <c r="CK1049" s="108"/>
      <c r="CL1049" s="108"/>
      <c r="CM1049" s="108"/>
      <c r="CN1049" s="108"/>
      <c r="CO1049" s="108"/>
      <c r="CP1049" s="108"/>
      <c r="CQ1049" s="108"/>
      <c r="CR1049" s="108"/>
      <c r="CS1049" s="108"/>
      <c r="CT1049" s="108"/>
      <c r="CU1049" s="108"/>
      <c r="CV1049" s="108"/>
      <c r="CW1049" s="108"/>
      <c r="CX1049" s="108"/>
      <c r="CY1049" s="108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  <c r="FE1049" s="2"/>
      <c r="FF1049" s="2"/>
      <c r="FG1049" s="2"/>
      <c r="FH1049" s="2"/>
      <c r="FI1049" s="2"/>
      <c r="FJ1049" s="2"/>
      <c r="FK1049" s="2"/>
      <c r="FL1049" s="2"/>
      <c r="FM1049" s="2"/>
      <c r="FN1049" s="2"/>
      <c r="FO1049" s="2"/>
      <c r="FP1049" s="2"/>
      <c r="FQ1049" s="2"/>
      <c r="FR1049" s="2"/>
      <c r="FS1049" s="2"/>
      <c r="FT1049" s="2"/>
      <c r="FU1049" s="2"/>
      <c r="FV1049" s="2"/>
      <c r="FW1049" s="2"/>
      <c r="FX1049" s="2"/>
      <c r="FY1049" s="2"/>
      <c r="FZ1049" s="2"/>
      <c r="GA1049" s="2"/>
      <c r="GB1049" s="2"/>
      <c r="GC1049" s="2"/>
      <c r="GD1049" s="2"/>
      <c r="GE1049" s="2"/>
      <c r="GF1049" s="2"/>
      <c r="GG1049" s="2"/>
      <c r="GH1049" s="2"/>
      <c r="GI1049" s="2"/>
      <c r="GJ1049" s="2"/>
      <c r="GK1049" s="2"/>
      <c r="GL1049" s="2"/>
      <c r="GM1049" s="2"/>
      <c r="GN1049" s="2"/>
      <c r="GO1049" s="2"/>
      <c r="GP1049" s="2"/>
      <c r="GQ1049" s="2"/>
      <c r="GR1049" s="2"/>
      <c r="GS1049" s="2"/>
      <c r="GT1049" s="2"/>
      <c r="GU1049" s="2"/>
      <c r="GV1049" s="2"/>
      <c r="GW1049" s="2"/>
      <c r="GX1049" s="2"/>
      <c r="GY1049" s="2"/>
      <c r="GZ1049" s="2"/>
      <c r="HA1049" s="2"/>
      <c r="HB1049" s="2"/>
      <c r="HC1049" s="2"/>
      <c r="HD1049" s="2"/>
      <c r="HE1049" s="2"/>
      <c r="HF1049" s="2"/>
      <c r="HG1049" s="2"/>
      <c r="HH1049" s="2"/>
      <c r="HI1049" s="2"/>
      <c r="HJ1049" s="2"/>
      <c r="HK1049" s="2"/>
      <c r="HL1049" s="2"/>
      <c r="HM1049" s="2"/>
      <c r="HN1049" s="2"/>
      <c r="HO1049" s="2"/>
      <c r="HP1049" s="2"/>
      <c r="HQ1049" s="2"/>
      <c r="HR1049" s="2"/>
      <c r="HS1049" s="2"/>
      <c r="HT1049" s="2"/>
      <c r="HU1049" s="2"/>
      <c r="HV1049" s="2"/>
      <c r="HW1049" s="2"/>
      <c r="HX1049" s="2"/>
      <c r="HY1049" s="2"/>
      <c r="HZ1049" s="2"/>
      <c r="IA1049" s="2"/>
      <c r="IB1049" s="2"/>
      <c r="IC1049" s="2"/>
      <c r="ID1049" s="2"/>
      <c r="IE1049" s="2"/>
      <c r="IF1049" s="2"/>
      <c r="IG1049" s="2"/>
      <c r="IH1049" s="2"/>
      <c r="II1049" s="2"/>
      <c r="IJ1049" s="2"/>
      <c r="IK1049" s="2"/>
      <c r="IL1049" s="2"/>
      <c r="IM1049" s="2"/>
      <c r="IN1049" s="2"/>
      <c r="IO1049" s="2"/>
      <c r="IP1049" s="2"/>
      <c r="IQ1049" s="2"/>
      <c r="IR1049" s="2"/>
      <c r="IS1049" s="2"/>
    </row>
    <row r="1050" spans="1:253" s="36" customFormat="1" ht="15" customHeight="1" x14ac:dyDescent="0.25">
      <c r="A1050" s="33"/>
      <c r="B1050" s="932" t="s">
        <v>89</v>
      </c>
      <c r="C1050" s="933"/>
      <c r="D1050" s="933"/>
      <c r="E1050" s="933"/>
      <c r="F1050" s="933"/>
      <c r="G1050" s="933"/>
      <c r="H1050" s="933"/>
      <c r="I1050" s="934"/>
      <c r="J1050" s="244">
        <v>80000</v>
      </c>
      <c r="K1050" s="935"/>
      <c r="L1050" s="935"/>
      <c r="M1050" s="935"/>
      <c r="N1050" s="936"/>
      <c r="O1050" s="244"/>
      <c r="P1050" s="935"/>
      <c r="Q1050" s="935"/>
      <c r="R1050" s="935"/>
      <c r="S1050" s="936"/>
      <c r="T1050" s="244">
        <v>-25000</v>
      </c>
      <c r="U1050" s="935"/>
      <c r="V1050" s="935"/>
      <c r="W1050" s="935"/>
      <c r="X1050" s="936"/>
      <c r="Y1050" s="244"/>
      <c r="Z1050" s="935"/>
      <c r="AA1050" s="935"/>
      <c r="AB1050" s="935"/>
      <c r="AC1050" s="936"/>
      <c r="AD1050" s="976">
        <f>+SUM(J1050:AC1050)</f>
        <v>55000</v>
      </c>
      <c r="AE1050" s="977"/>
      <c r="AF1050" s="977"/>
      <c r="AG1050" s="977"/>
      <c r="AH1050" s="978"/>
      <c r="AI1050" s="60"/>
      <c r="AJ1050" s="144" t="str">
        <f t="shared" si="157"/>
        <v>Riadok bude vidieť.</v>
      </c>
      <c r="AK1050" s="145" t="s">
        <v>207</v>
      </c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51">
        <f t="shared" si="164"/>
        <v>1</v>
      </c>
      <c r="BF1050" s="51">
        <f t="shared" si="162"/>
        <v>1</v>
      </c>
      <c r="BG1050" s="51">
        <f t="shared" si="165"/>
        <v>1</v>
      </c>
      <c r="BH1050" s="51">
        <f t="shared" si="158"/>
        <v>1</v>
      </c>
      <c r="BI1050" s="90">
        <f t="shared" si="166"/>
        <v>1</v>
      </c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108"/>
      <c r="BY1050" s="108"/>
      <c r="BZ1050" s="108"/>
      <c r="CA1050" s="113">
        <f>SI!BY1050</f>
        <v>117</v>
      </c>
      <c r="CB1050" s="113"/>
      <c r="CC1050" s="113"/>
      <c r="CD1050" s="113"/>
      <c r="CE1050" s="113"/>
      <c r="CF1050" s="113"/>
      <c r="CG1050" s="113"/>
      <c r="CH1050" s="140">
        <f>SI!BZ1050</f>
        <v>0</v>
      </c>
      <c r="CI1050" s="108"/>
      <c r="CJ1050" s="108"/>
      <c r="CK1050" s="108"/>
      <c r="CL1050" s="108"/>
      <c r="CM1050" s="108"/>
      <c r="CN1050" s="108"/>
      <c r="CO1050" s="108"/>
      <c r="CP1050" s="108"/>
      <c r="CQ1050" s="108"/>
      <c r="CR1050" s="108"/>
      <c r="CS1050" s="108"/>
      <c r="CT1050" s="108"/>
      <c r="CU1050" s="108"/>
      <c r="CV1050" s="108"/>
      <c r="CW1050" s="108"/>
      <c r="CX1050" s="108"/>
      <c r="CY1050" s="108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  <c r="FE1050" s="2"/>
      <c r="FF1050" s="2"/>
      <c r="FG1050" s="2"/>
      <c r="FH1050" s="2"/>
      <c r="FI1050" s="2"/>
      <c r="FJ1050" s="2"/>
      <c r="FK1050" s="2"/>
      <c r="FL1050" s="2"/>
      <c r="FM1050" s="2"/>
      <c r="FN1050" s="2"/>
      <c r="FO1050" s="2"/>
      <c r="FP1050" s="2"/>
      <c r="FQ1050" s="2"/>
      <c r="FR1050" s="2"/>
      <c r="FS1050" s="2"/>
      <c r="FT1050" s="2"/>
      <c r="FU1050" s="2"/>
      <c r="FV1050" s="2"/>
      <c r="FW1050" s="2"/>
      <c r="FX1050" s="2"/>
      <c r="FY1050" s="2"/>
      <c r="FZ1050" s="2"/>
      <c r="GA1050" s="2"/>
      <c r="GB1050" s="2"/>
      <c r="GC1050" s="2"/>
      <c r="GD1050" s="2"/>
      <c r="GE1050" s="2"/>
      <c r="GF1050" s="2"/>
      <c r="GG1050" s="2"/>
      <c r="GH1050" s="2"/>
      <c r="GI1050" s="2"/>
      <c r="GJ1050" s="2"/>
      <c r="GK1050" s="2"/>
      <c r="GL1050" s="2"/>
      <c r="GM1050" s="2"/>
      <c r="GN1050" s="2"/>
      <c r="GO1050" s="2"/>
      <c r="GP1050" s="2"/>
      <c r="GQ1050" s="2"/>
      <c r="GR1050" s="2"/>
      <c r="GS1050" s="2"/>
      <c r="GT1050" s="2"/>
      <c r="GU1050" s="2"/>
      <c r="GV1050" s="2"/>
      <c r="GW1050" s="2"/>
      <c r="GX1050" s="2"/>
      <c r="GY1050" s="2"/>
      <c r="GZ1050" s="2"/>
      <c r="HA1050" s="2"/>
      <c r="HB1050" s="2"/>
      <c r="HC1050" s="2"/>
      <c r="HD1050" s="2"/>
      <c r="HE1050" s="2"/>
      <c r="HF1050" s="2"/>
      <c r="HG1050" s="2"/>
      <c r="HH1050" s="2"/>
      <c r="HI1050" s="2"/>
      <c r="HJ1050" s="2"/>
      <c r="HK1050" s="2"/>
      <c r="HL1050" s="2"/>
      <c r="HM1050" s="2"/>
      <c r="HN1050" s="2"/>
      <c r="HO1050" s="2"/>
      <c r="HP1050" s="2"/>
      <c r="HQ1050" s="2"/>
      <c r="HR1050" s="2"/>
      <c r="HS1050" s="2"/>
      <c r="HT1050" s="2"/>
      <c r="HU1050" s="2"/>
      <c r="HV1050" s="2"/>
      <c r="HW1050" s="2"/>
      <c r="HX1050" s="2"/>
      <c r="HY1050" s="2"/>
      <c r="HZ1050" s="2"/>
      <c r="IA1050" s="2"/>
      <c r="IB1050" s="2"/>
      <c r="IC1050" s="2"/>
      <c r="ID1050" s="2"/>
      <c r="IE1050" s="2"/>
      <c r="IF1050" s="2"/>
      <c r="IG1050" s="2"/>
      <c r="IH1050" s="2"/>
      <c r="II1050" s="2"/>
      <c r="IJ1050" s="2"/>
      <c r="IK1050" s="2"/>
      <c r="IL1050" s="2"/>
      <c r="IM1050" s="2"/>
      <c r="IN1050" s="2"/>
      <c r="IO1050" s="2"/>
      <c r="IP1050" s="2"/>
      <c r="IQ1050" s="2"/>
      <c r="IR1050" s="2"/>
      <c r="IS1050" s="2"/>
    </row>
    <row r="1051" spans="1:253" s="36" customFormat="1" ht="15" customHeight="1" x14ac:dyDescent="0.25">
      <c r="A1051" s="33"/>
      <c r="B1051" s="982" t="s">
        <v>90</v>
      </c>
      <c r="C1051" s="983"/>
      <c r="D1051" s="983"/>
      <c r="E1051" s="983"/>
      <c r="F1051" s="983"/>
      <c r="G1051" s="983"/>
      <c r="H1051" s="983"/>
      <c r="I1051" s="984"/>
      <c r="J1051" s="602">
        <f>+SUM(J1047:N1050)</f>
        <v>134364</v>
      </c>
      <c r="K1051" s="949"/>
      <c r="L1051" s="949"/>
      <c r="M1051" s="949"/>
      <c r="N1051" s="950"/>
      <c r="O1051" s="602">
        <f>+SUM(O1047:S1050)</f>
        <v>0</v>
      </c>
      <c r="P1051" s="949"/>
      <c r="Q1051" s="949"/>
      <c r="R1051" s="949"/>
      <c r="S1051" s="950"/>
      <c r="T1051" s="602">
        <f>+SUM(T1047:X1050)</f>
        <v>-66423</v>
      </c>
      <c r="U1051" s="949"/>
      <c r="V1051" s="949"/>
      <c r="W1051" s="949"/>
      <c r="X1051" s="950"/>
      <c r="Y1051" s="602">
        <f>+SUM(Y1047:AC1050)</f>
        <v>0</v>
      </c>
      <c r="Z1051" s="949"/>
      <c r="AA1051" s="949"/>
      <c r="AB1051" s="949"/>
      <c r="AC1051" s="950"/>
      <c r="AD1051" s="602">
        <f>+SUM(J1051:AC1051)</f>
        <v>67941</v>
      </c>
      <c r="AE1051" s="930"/>
      <c r="AF1051" s="930"/>
      <c r="AG1051" s="930"/>
      <c r="AH1051" s="931"/>
      <c r="AI1051" s="60"/>
      <c r="AJ1051" s="144" t="str">
        <f t="shared" si="157"/>
        <v>Riadok bude vidieť.</v>
      </c>
      <c r="AK1051" s="145" t="s">
        <v>207</v>
      </c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51">
        <f t="shared" si="164"/>
        <v>1</v>
      </c>
      <c r="BF1051" s="51">
        <f t="shared" si="162"/>
        <v>1</v>
      </c>
      <c r="BG1051" s="51">
        <f t="shared" si="165"/>
        <v>1</v>
      </c>
      <c r="BH1051" s="51">
        <f t="shared" si="158"/>
        <v>1</v>
      </c>
      <c r="BI1051" s="90">
        <f t="shared" si="166"/>
        <v>1</v>
      </c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108"/>
      <c r="BY1051" s="108"/>
      <c r="BZ1051" s="108"/>
      <c r="CA1051" s="113">
        <f>SI!BY1051</f>
        <v>790</v>
      </c>
      <c r="CB1051" s="113"/>
      <c r="CC1051" s="113"/>
      <c r="CD1051" s="113"/>
      <c r="CE1051" s="113"/>
      <c r="CF1051" s="113"/>
      <c r="CG1051" s="113"/>
      <c r="CH1051" s="140">
        <f>SI!BZ1051</f>
        <v>0</v>
      </c>
      <c r="CI1051" s="108"/>
      <c r="CJ1051" s="108"/>
      <c r="CK1051" s="108"/>
      <c r="CL1051" s="108"/>
      <c r="CM1051" s="108"/>
      <c r="CN1051" s="108"/>
      <c r="CO1051" s="108"/>
      <c r="CP1051" s="108"/>
      <c r="CQ1051" s="108"/>
      <c r="CR1051" s="108"/>
      <c r="CS1051" s="108"/>
      <c r="CT1051" s="108"/>
      <c r="CU1051" s="108"/>
      <c r="CV1051" s="108"/>
      <c r="CW1051" s="108"/>
      <c r="CX1051" s="108"/>
      <c r="CY1051" s="108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  <c r="FE1051" s="2"/>
      <c r="FF1051" s="2"/>
      <c r="FG1051" s="2"/>
      <c r="FH1051" s="2"/>
      <c r="FI1051" s="2"/>
      <c r="FJ1051" s="2"/>
      <c r="FK1051" s="2"/>
      <c r="FL1051" s="2"/>
      <c r="FM1051" s="2"/>
      <c r="FN1051" s="2"/>
      <c r="FO1051" s="2"/>
      <c r="FP1051" s="2"/>
      <c r="FQ1051" s="2"/>
      <c r="FR1051" s="2"/>
      <c r="FS1051" s="2"/>
      <c r="FT1051" s="2"/>
      <c r="FU1051" s="2"/>
      <c r="FV1051" s="2"/>
      <c r="FW1051" s="2"/>
      <c r="FX1051" s="2"/>
      <c r="FY1051" s="2"/>
      <c r="FZ1051" s="2"/>
      <c r="GA1051" s="2"/>
      <c r="GB1051" s="2"/>
      <c r="GC1051" s="2"/>
      <c r="GD1051" s="2"/>
      <c r="GE1051" s="2"/>
      <c r="GF1051" s="2"/>
      <c r="GG1051" s="2"/>
      <c r="GH1051" s="2"/>
      <c r="GI1051" s="2"/>
      <c r="GJ1051" s="2"/>
      <c r="GK1051" s="2"/>
      <c r="GL1051" s="2"/>
      <c r="GM1051" s="2"/>
      <c r="GN1051" s="2"/>
      <c r="GO1051" s="2"/>
      <c r="GP1051" s="2"/>
      <c r="GQ1051" s="2"/>
      <c r="GR1051" s="2"/>
      <c r="GS1051" s="2"/>
      <c r="GT1051" s="2"/>
      <c r="GU1051" s="2"/>
      <c r="GV1051" s="2"/>
      <c r="GW1051" s="2"/>
      <c r="GX1051" s="2"/>
      <c r="GY1051" s="2"/>
      <c r="GZ1051" s="2"/>
      <c r="HA1051" s="2"/>
      <c r="HB1051" s="2"/>
      <c r="HC1051" s="2"/>
      <c r="HD1051" s="2"/>
      <c r="HE1051" s="2"/>
      <c r="HF1051" s="2"/>
      <c r="HG1051" s="2"/>
      <c r="HH1051" s="2"/>
      <c r="HI1051" s="2"/>
      <c r="HJ1051" s="2"/>
      <c r="HK1051" s="2"/>
      <c r="HL1051" s="2"/>
      <c r="HM1051" s="2"/>
      <c r="HN1051" s="2"/>
      <c r="HO1051" s="2"/>
      <c r="HP1051" s="2"/>
      <c r="HQ1051" s="2"/>
      <c r="HR1051" s="2"/>
      <c r="HS1051" s="2"/>
      <c r="HT1051" s="2"/>
      <c r="HU1051" s="2"/>
      <c r="HV1051" s="2"/>
      <c r="HW1051" s="2"/>
      <c r="HX1051" s="2"/>
      <c r="HY1051" s="2"/>
      <c r="HZ1051" s="2"/>
      <c r="IA1051" s="2"/>
      <c r="IB1051" s="2"/>
      <c r="IC1051" s="2"/>
      <c r="ID1051" s="2"/>
      <c r="IE1051" s="2"/>
      <c r="IF1051" s="2"/>
      <c r="IG1051" s="2"/>
      <c r="IH1051" s="2"/>
      <c r="II1051" s="2"/>
      <c r="IJ1051" s="2"/>
      <c r="IK1051" s="2"/>
      <c r="IL1051" s="2"/>
      <c r="IM1051" s="2"/>
      <c r="IN1051" s="2"/>
      <c r="IO1051" s="2"/>
      <c r="IP1051" s="2"/>
      <c r="IQ1051" s="2"/>
      <c r="IR1051" s="2"/>
      <c r="IS1051" s="2"/>
    </row>
    <row r="1052" spans="1:253" x14ac:dyDescent="0.25">
      <c r="A1052" s="33"/>
      <c r="AI1052" s="59"/>
      <c r="AJ1052" s="144" t="str">
        <f t="shared" ref="AJ1052:AJ1060" si="167">+IF(BI1052=0,"Riadok bude skrytý.","Riadok bude vidieť.")</f>
        <v>Riadok bude vidieť.</v>
      </c>
      <c r="AK1052" s="145" t="s">
        <v>207</v>
      </c>
      <c r="BE1052" s="51">
        <f t="shared" si="164"/>
        <v>1</v>
      </c>
      <c r="BH1052" s="51">
        <f t="shared" ref="BH1052:BH1060" si="168">IF(AK1052="",1,IF(AK1052="Chcem skryť riadok.",0,1))</f>
        <v>1</v>
      </c>
      <c r="BI1052" s="51">
        <f t="shared" ref="BI1052:BI1060" si="169">+IF(BE1052+BF1052+BG1052=0,0,IF(BH1052=0,0,1))</f>
        <v>1</v>
      </c>
      <c r="CA1052" s="113">
        <f>SI!BY1052</f>
        <v>143</v>
      </c>
      <c r="CH1052" s="140">
        <f>SI!BZ1052</f>
        <v>0</v>
      </c>
    </row>
    <row r="1053" spans="1:253" x14ac:dyDescent="0.25">
      <c r="A1053" s="33"/>
      <c r="B1053" s="43" t="str">
        <f>+IF($I$27&lt;&gt;"",IF(CODE(MID($I$27,1,1))*(IF(SI!EE1490="",1,SI!EE1490-1))+ROUNDDOWN(LEN(SI!J13)/2,0)=CA1053,"Prehľad pohľadávok do lehoty splatnosti a po lehote splatnosti:","NEPOVOLENÉ POUŽITIE!"),"NEPOVOLENÉ POUŽITIE!")</f>
        <v>Prehľad pohľadávok do lehoty splatnosti a po lehote splatnosti:</v>
      </c>
      <c r="AI1053" s="62" t="s">
        <v>168</v>
      </c>
      <c r="AJ1053" s="144" t="str">
        <f t="shared" si="167"/>
        <v>Riadok bude vidieť.</v>
      </c>
      <c r="AK1053" s="145" t="s">
        <v>207</v>
      </c>
      <c r="BE1053" s="51">
        <f t="shared" si="164"/>
        <v>1</v>
      </c>
      <c r="BH1053" s="51">
        <f t="shared" si="168"/>
        <v>1</v>
      </c>
      <c r="BI1053" s="51">
        <f t="shared" si="169"/>
        <v>1</v>
      </c>
      <c r="CA1053" s="113">
        <f>SI!BY1053</f>
        <v>5</v>
      </c>
      <c r="CH1053" s="140">
        <f>SI!BZ1053</f>
        <v>0</v>
      </c>
    </row>
    <row r="1054" spans="1:253" x14ac:dyDescent="0.25">
      <c r="A1054" s="33"/>
      <c r="AI1054" s="59"/>
      <c r="AJ1054" s="144" t="str">
        <f t="shared" si="167"/>
        <v>Riadok bude vidieť.</v>
      </c>
      <c r="AK1054" s="145" t="s">
        <v>207</v>
      </c>
      <c r="BE1054" s="51">
        <f t="shared" si="164"/>
        <v>1</v>
      </c>
      <c r="BH1054" s="51">
        <f t="shared" si="168"/>
        <v>1</v>
      </c>
      <c r="BI1054" s="51">
        <f t="shared" si="169"/>
        <v>1</v>
      </c>
      <c r="CA1054" s="113">
        <f>SI!BY1054</f>
        <v>123</v>
      </c>
      <c r="CH1054" s="140">
        <f>SI!BZ1054</f>
        <v>0</v>
      </c>
    </row>
    <row r="1055" spans="1:253" ht="10.5" customHeight="1" x14ac:dyDescent="0.25">
      <c r="A1055" s="33"/>
      <c r="B1055" s="369"/>
      <c r="C1055" s="370"/>
      <c r="D1055" s="370"/>
      <c r="E1055" s="370"/>
      <c r="F1055" s="370"/>
      <c r="G1055" s="370"/>
      <c r="H1055" s="370"/>
      <c r="I1055" s="370"/>
      <c r="J1055" s="371"/>
      <c r="K1055" s="1487" t="s">
        <v>320</v>
      </c>
      <c r="L1055" s="1488"/>
      <c r="M1055" s="1488"/>
      <c r="N1055" s="1488"/>
      <c r="O1055" s="1488"/>
      <c r="P1055" s="1488"/>
      <c r="Q1055" s="1488"/>
      <c r="R1055" s="1488"/>
      <c r="S1055" s="1488"/>
      <c r="T1055" s="1488"/>
      <c r="U1055" s="1488"/>
      <c r="V1055" s="1488"/>
      <c r="W1055" s="1488"/>
      <c r="X1055" s="1488"/>
      <c r="Y1055" s="1488"/>
      <c r="Z1055" s="1488"/>
      <c r="AA1055" s="1488"/>
      <c r="AB1055" s="1488"/>
      <c r="AC1055" s="1488"/>
      <c r="AD1055" s="1488"/>
      <c r="AE1055" s="1488"/>
      <c r="AF1055" s="1488"/>
      <c r="AG1055" s="1488"/>
      <c r="AH1055" s="1489"/>
      <c r="AI1055" s="59"/>
      <c r="AJ1055" s="144" t="str">
        <f t="shared" si="167"/>
        <v>Riadok bude vidieť.</v>
      </c>
      <c r="AK1055" s="145" t="s">
        <v>207</v>
      </c>
      <c r="AL1055" s="149" t="s">
        <v>502</v>
      </c>
      <c r="BE1055" s="51">
        <f t="shared" si="164"/>
        <v>1</v>
      </c>
      <c r="BH1055" s="51">
        <f t="shared" si="168"/>
        <v>1</v>
      </c>
      <c r="BI1055" s="51">
        <f t="shared" si="169"/>
        <v>1</v>
      </c>
      <c r="CA1055" s="113">
        <f>SI!BY1055</f>
        <v>834</v>
      </c>
      <c r="CH1055" s="140">
        <f>SI!BZ1055</f>
        <v>0</v>
      </c>
    </row>
    <row r="1056" spans="1:253" ht="10.5" customHeight="1" x14ac:dyDescent="0.25">
      <c r="A1056" s="33"/>
      <c r="B1056" s="413"/>
      <c r="C1056" s="414"/>
      <c r="D1056" s="414"/>
      <c r="E1056" s="414"/>
      <c r="F1056" s="414"/>
      <c r="G1056" s="414"/>
      <c r="H1056" s="414"/>
      <c r="I1056" s="414"/>
      <c r="J1056" s="415"/>
      <c r="K1056" s="1490"/>
      <c r="L1056" s="1491"/>
      <c r="M1056" s="1491"/>
      <c r="N1056" s="1491"/>
      <c r="O1056" s="1491"/>
      <c r="P1056" s="1491"/>
      <c r="Q1056" s="1491"/>
      <c r="R1056" s="1491"/>
      <c r="S1056" s="1491"/>
      <c r="T1056" s="1491"/>
      <c r="U1056" s="1491"/>
      <c r="V1056" s="1491"/>
      <c r="W1056" s="1491"/>
      <c r="X1056" s="1491"/>
      <c r="Y1056" s="1491"/>
      <c r="Z1056" s="1491"/>
      <c r="AA1056" s="1491"/>
      <c r="AB1056" s="1491"/>
      <c r="AC1056" s="1491"/>
      <c r="AD1056" s="1491"/>
      <c r="AE1056" s="1491"/>
      <c r="AF1056" s="1491"/>
      <c r="AG1056" s="1491"/>
      <c r="AH1056" s="1492"/>
      <c r="AI1056" s="59"/>
      <c r="AJ1056" s="144" t="str">
        <f t="shared" si="167"/>
        <v>Riadok bude vidieť.</v>
      </c>
      <c r="AK1056" s="145" t="s">
        <v>207</v>
      </c>
      <c r="BE1056" s="51">
        <f t="shared" si="164"/>
        <v>1</v>
      </c>
      <c r="BH1056" s="51">
        <f t="shared" si="168"/>
        <v>1</v>
      </c>
      <c r="BI1056" s="51">
        <f t="shared" si="169"/>
        <v>1</v>
      </c>
      <c r="CA1056" s="113">
        <f>SI!BY1056</f>
        <v>177</v>
      </c>
      <c r="CH1056" s="140">
        <f>SI!BZ1056</f>
        <v>0</v>
      </c>
    </row>
    <row r="1057" spans="1:253" x14ac:dyDescent="0.25">
      <c r="A1057" s="33"/>
      <c r="B1057" s="372"/>
      <c r="C1057" s="373"/>
      <c r="D1057" s="373"/>
      <c r="E1057" s="373"/>
      <c r="F1057" s="373"/>
      <c r="G1057" s="373"/>
      <c r="H1057" s="373"/>
      <c r="I1057" s="373"/>
      <c r="J1057" s="374"/>
      <c r="K1057" s="1508" t="s">
        <v>321</v>
      </c>
      <c r="L1057" s="1509"/>
      <c r="M1057" s="1509"/>
      <c r="N1057" s="1509"/>
      <c r="O1057" s="1509"/>
      <c r="P1057" s="1509"/>
      <c r="Q1057" s="1509"/>
      <c r="R1057" s="1510"/>
      <c r="S1057" s="1493">
        <f>+P85</f>
        <v>2018</v>
      </c>
      <c r="T1057" s="1494"/>
      <c r="U1057" s="1494"/>
      <c r="V1057" s="1494"/>
      <c r="W1057" s="1495" t="s">
        <v>322</v>
      </c>
      <c r="X1057" s="1495"/>
      <c r="Y1057" s="1495"/>
      <c r="Z1057" s="1495"/>
      <c r="AA1057" s="1495"/>
      <c r="AB1057" s="1495"/>
      <c r="AC1057" s="1495"/>
      <c r="AD1057" s="1496"/>
      <c r="AE1057" s="1493">
        <f>+Z85</f>
        <v>2017</v>
      </c>
      <c r="AF1057" s="1494"/>
      <c r="AG1057" s="1494"/>
      <c r="AH1057" s="1498"/>
      <c r="AI1057" s="59"/>
      <c r="AJ1057" s="144" t="str">
        <f t="shared" si="167"/>
        <v>Riadok bude vidieť.</v>
      </c>
      <c r="AK1057" s="145" t="s">
        <v>207</v>
      </c>
      <c r="BE1057" s="51">
        <f t="shared" si="164"/>
        <v>1</v>
      </c>
      <c r="BH1057" s="51">
        <f t="shared" si="168"/>
        <v>1</v>
      </c>
      <c r="BI1057" s="51">
        <f t="shared" si="169"/>
        <v>1</v>
      </c>
      <c r="CA1057" s="113">
        <f>SI!BY1057</f>
        <v>363</v>
      </c>
      <c r="CH1057" s="140">
        <f>SI!BZ1057</f>
        <v>0</v>
      </c>
    </row>
    <row r="1058" spans="1:253" x14ac:dyDescent="0.25">
      <c r="A1058" s="33"/>
      <c r="B1058" s="1497" t="s">
        <v>323</v>
      </c>
      <c r="C1058" s="183"/>
      <c r="D1058" s="183"/>
      <c r="E1058" s="183"/>
      <c r="F1058" s="183"/>
      <c r="G1058" s="183"/>
      <c r="H1058" s="183"/>
      <c r="I1058" s="183"/>
      <c r="J1058" s="184"/>
      <c r="K1058" s="1499">
        <v>16946</v>
      </c>
      <c r="L1058" s="1500"/>
      <c r="M1058" s="1500"/>
      <c r="N1058" s="1500"/>
      <c r="O1058" s="1500"/>
      <c r="P1058" s="1500"/>
      <c r="Q1058" s="1500"/>
      <c r="R1058" s="1500"/>
      <c r="S1058" s="1500"/>
      <c r="T1058" s="1500"/>
      <c r="U1058" s="1500"/>
      <c r="V1058" s="1500"/>
      <c r="W1058" s="1500">
        <v>42952</v>
      </c>
      <c r="X1058" s="1500"/>
      <c r="Y1058" s="1500"/>
      <c r="Z1058" s="1500"/>
      <c r="AA1058" s="1500"/>
      <c r="AB1058" s="1500"/>
      <c r="AC1058" s="1500"/>
      <c r="AD1058" s="1500"/>
      <c r="AE1058" s="1500"/>
      <c r="AF1058" s="1500"/>
      <c r="AG1058" s="1500"/>
      <c r="AH1058" s="1501"/>
      <c r="AI1058" s="59"/>
      <c r="AJ1058" s="144" t="str">
        <f t="shared" si="167"/>
        <v>Riadok bude vidieť.</v>
      </c>
      <c r="AK1058" s="145" t="s">
        <v>207</v>
      </c>
      <c r="BE1058" s="51">
        <f t="shared" si="164"/>
        <v>1</v>
      </c>
      <c r="BH1058" s="51">
        <f t="shared" si="168"/>
        <v>1</v>
      </c>
      <c r="BI1058" s="51">
        <f t="shared" si="169"/>
        <v>1</v>
      </c>
      <c r="CA1058" s="113">
        <f>SI!BY1058</f>
        <v>9</v>
      </c>
      <c r="CH1058" s="140">
        <f>SI!BZ1058</f>
        <v>0</v>
      </c>
    </row>
    <row r="1059" spans="1:253" x14ac:dyDescent="0.25">
      <c r="A1059" s="33"/>
      <c r="B1059" s="1505" t="s">
        <v>91</v>
      </c>
      <c r="C1059" s="1506"/>
      <c r="D1059" s="1506"/>
      <c r="E1059" s="1506"/>
      <c r="F1059" s="1506"/>
      <c r="G1059" s="1506"/>
      <c r="H1059" s="1506"/>
      <c r="I1059" s="1506"/>
      <c r="J1059" s="1507"/>
      <c r="K1059" s="1502">
        <v>149601</v>
      </c>
      <c r="L1059" s="1503"/>
      <c r="M1059" s="1503"/>
      <c r="N1059" s="1503"/>
      <c r="O1059" s="1503"/>
      <c r="P1059" s="1503"/>
      <c r="Q1059" s="1503"/>
      <c r="R1059" s="1503"/>
      <c r="S1059" s="1503"/>
      <c r="T1059" s="1503"/>
      <c r="U1059" s="1503"/>
      <c r="V1059" s="1503"/>
      <c r="W1059" s="1503">
        <v>17376</v>
      </c>
      <c r="X1059" s="1503"/>
      <c r="Y1059" s="1503"/>
      <c r="Z1059" s="1503"/>
      <c r="AA1059" s="1503"/>
      <c r="AB1059" s="1503"/>
      <c r="AC1059" s="1503"/>
      <c r="AD1059" s="1503"/>
      <c r="AE1059" s="1503"/>
      <c r="AF1059" s="1503"/>
      <c r="AG1059" s="1503"/>
      <c r="AH1059" s="1504"/>
      <c r="AI1059" s="59"/>
      <c r="AJ1059" s="144" t="str">
        <f t="shared" si="167"/>
        <v>Riadok bude vidieť.</v>
      </c>
      <c r="AK1059" s="145" t="s">
        <v>207</v>
      </c>
      <c r="BE1059" s="51">
        <f t="shared" si="164"/>
        <v>1</v>
      </c>
      <c r="BH1059" s="51">
        <f t="shared" si="168"/>
        <v>1</v>
      </c>
      <c r="BI1059" s="51">
        <f t="shared" si="169"/>
        <v>1</v>
      </c>
      <c r="CA1059" s="113">
        <f>SI!BY1059</f>
        <v>132</v>
      </c>
      <c r="CH1059" s="140">
        <f>SI!BZ1059</f>
        <v>0</v>
      </c>
    </row>
    <row r="1060" spans="1:253" ht="15" customHeight="1" x14ac:dyDescent="0.25">
      <c r="A1060" s="33"/>
      <c r="B1060" s="979" t="s">
        <v>90</v>
      </c>
      <c r="C1060" s="980"/>
      <c r="D1060" s="980"/>
      <c r="E1060" s="980"/>
      <c r="F1060" s="980"/>
      <c r="G1060" s="980"/>
      <c r="H1060" s="980"/>
      <c r="I1060" s="980"/>
      <c r="J1060" s="981"/>
      <c r="K1060" s="1511">
        <f>+K1058+K1059</f>
        <v>166547</v>
      </c>
      <c r="L1060" s="1276"/>
      <c r="M1060" s="1276"/>
      <c r="N1060" s="1276"/>
      <c r="O1060" s="1276"/>
      <c r="P1060" s="1276"/>
      <c r="Q1060" s="1276"/>
      <c r="R1060" s="1276"/>
      <c r="S1060" s="1276"/>
      <c r="T1060" s="1276"/>
      <c r="U1060" s="1276"/>
      <c r="V1060" s="1276"/>
      <c r="W1060" s="1276">
        <f>+W1058+W1059</f>
        <v>60328</v>
      </c>
      <c r="X1060" s="1276"/>
      <c r="Y1060" s="1276"/>
      <c r="Z1060" s="1276"/>
      <c r="AA1060" s="1276"/>
      <c r="AB1060" s="1276"/>
      <c r="AC1060" s="1276"/>
      <c r="AD1060" s="1276"/>
      <c r="AE1060" s="1276"/>
      <c r="AF1060" s="1276"/>
      <c r="AG1060" s="1276"/>
      <c r="AH1060" s="1277"/>
      <c r="AI1060" s="59"/>
      <c r="AJ1060" s="144" t="str">
        <f t="shared" si="167"/>
        <v>Riadok bude vidieť.</v>
      </c>
      <c r="AK1060" s="145" t="s">
        <v>207</v>
      </c>
      <c r="BE1060" s="51">
        <f t="shared" si="164"/>
        <v>1</v>
      </c>
      <c r="BH1060" s="51">
        <f t="shared" si="168"/>
        <v>1</v>
      </c>
      <c r="BI1060" s="51">
        <f t="shared" si="169"/>
        <v>1</v>
      </c>
      <c r="CA1060" s="113">
        <f>SI!BY1060</f>
        <v>195</v>
      </c>
      <c r="CH1060" s="140">
        <f>SI!BZ1060</f>
        <v>0</v>
      </c>
    </row>
    <row r="1061" spans="1:253" s="36" customFormat="1" x14ac:dyDescent="0.25">
      <c r="A1061" s="33"/>
      <c r="B1061" s="2"/>
      <c r="C1061" s="17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62"/>
      <c r="AJ1061" s="144" t="str">
        <f t="shared" ref="AJ1061:AJ1082" si="170">+IF(BI1061=0,"Riadok bude skrytý.","Riadok bude vidieť.")</f>
        <v>Riadok bude vidieť.</v>
      </c>
      <c r="AK1061" s="145" t="s">
        <v>207</v>
      </c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51">
        <f>+IF($H$1005="neeviduje",0,1)</f>
        <v>1</v>
      </c>
      <c r="BF1061" s="51">
        <f>+IF(B1063="",0,1)</f>
        <v>1</v>
      </c>
      <c r="BG1061" s="51"/>
      <c r="BH1061" s="51">
        <f>IF(AK1061="",1,IF(AK1061="Chcem skryť riadok.",0,1))</f>
        <v>1</v>
      </c>
      <c r="BI1061" s="89">
        <f t="shared" ref="BI1061:BI1081" si="171">+IF(BE1061*BF1061=0,0,IF(BH1061=0,0,1))</f>
        <v>1</v>
      </c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108"/>
      <c r="BY1061" s="108"/>
      <c r="BZ1061" s="108"/>
      <c r="CA1061" s="113">
        <f>SI!BY1061</f>
        <v>5</v>
      </c>
      <c r="CB1061" s="113"/>
      <c r="CC1061" s="113"/>
      <c r="CD1061" s="113"/>
      <c r="CE1061" s="113"/>
      <c r="CF1061" s="113"/>
      <c r="CG1061" s="113"/>
      <c r="CH1061" s="140">
        <f>SI!BZ1061</f>
        <v>0</v>
      </c>
      <c r="CI1061" s="108"/>
      <c r="CJ1061" s="108"/>
      <c r="CK1061" s="108"/>
      <c r="CL1061" s="108"/>
      <c r="CM1061" s="108"/>
      <c r="CN1061" s="108"/>
      <c r="CO1061" s="108"/>
      <c r="CP1061" s="108"/>
      <c r="CQ1061" s="108"/>
      <c r="CR1061" s="108"/>
      <c r="CS1061" s="108"/>
      <c r="CT1061" s="108"/>
      <c r="CU1061" s="108"/>
      <c r="CV1061" s="108"/>
      <c r="CW1061" s="108"/>
      <c r="CX1061" s="108"/>
      <c r="CY1061" s="108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  <c r="FE1061" s="2"/>
      <c r="FF1061" s="2"/>
      <c r="FG1061" s="2"/>
      <c r="FH1061" s="2"/>
      <c r="FI1061" s="2"/>
      <c r="FJ1061" s="2"/>
      <c r="FK1061" s="2"/>
      <c r="FL1061" s="2"/>
      <c r="FM1061" s="2"/>
      <c r="FN1061" s="2"/>
      <c r="FO1061" s="2"/>
      <c r="FP1061" s="2"/>
      <c r="FQ1061" s="2"/>
      <c r="FR1061" s="2"/>
      <c r="FS1061" s="2"/>
      <c r="FT1061" s="2"/>
      <c r="FU1061" s="2"/>
      <c r="FV1061" s="2"/>
      <c r="FW1061" s="2"/>
      <c r="FX1061" s="2"/>
      <c r="FY1061" s="2"/>
      <c r="FZ1061" s="2"/>
      <c r="GA1061" s="2"/>
      <c r="GB1061" s="2"/>
      <c r="GC1061" s="2"/>
      <c r="GD1061" s="2"/>
      <c r="GE1061" s="2"/>
      <c r="GF1061" s="2"/>
      <c r="GG1061" s="2"/>
      <c r="GH1061" s="2"/>
      <c r="GI1061" s="2"/>
      <c r="GJ1061" s="2"/>
      <c r="GK1061" s="2"/>
      <c r="GL1061" s="2"/>
      <c r="GM1061" s="2"/>
      <c r="GN1061" s="2"/>
      <c r="GO1061" s="2"/>
      <c r="GP1061" s="2"/>
      <c r="GQ1061" s="2"/>
      <c r="GR1061" s="2"/>
      <c r="GS1061" s="2"/>
      <c r="GT1061" s="2"/>
      <c r="GU1061" s="2"/>
      <c r="GV1061" s="2"/>
      <c r="GW1061" s="2"/>
      <c r="GX1061" s="2"/>
      <c r="GY1061" s="2"/>
      <c r="GZ1061" s="2"/>
      <c r="HA1061" s="2"/>
      <c r="HB1061" s="2"/>
      <c r="HC1061" s="2"/>
      <c r="HD1061" s="2"/>
      <c r="HE1061" s="2"/>
      <c r="HF1061" s="2"/>
      <c r="HG1061" s="2"/>
      <c r="HH1061" s="2"/>
      <c r="HI1061" s="2"/>
      <c r="HJ1061" s="2"/>
      <c r="HK1061" s="2"/>
      <c r="HL1061" s="2"/>
      <c r="HM1061" s="2"/>
      <c r="HN1061" s="2"/>
      <c r="HO1061" s="2"/>
      <c r="HP1061" s="2"/>
      <c r="HQ1061" s="2"/>
      <c r="HR1061" s="2"/>
      <c r="HS1061" s="2"/>
      <c r="HT1061" s="2"/>
      <c r="HU1061" s="2"/>
      <c r="HV1061" s="2"/>
      <c r="HW1061" s="2"/>
      <c r="HX1061" s="2"/>
      <c r="HY1061" s="2"/>
      <c r="HZ1061" s="2"/>
      <c r="IA1061" s="2"/>
      <c r="IB1061" s="2"/>
      <c r="IC1061" s="2"/>
      <c r="ID1061" s="2"/>
      <c r="IE1061" s="2"/>
      <c r="IF1061" s="2"/>
      <c r="IG1061" s="2"/>
      <c r="IH1061" s="2"/>
      <c r="II1061" s="2"/>
      <c r="IJ1061" s="2"/>
      <c r="IK1061" s="2"/>
      <c r="IL1061" s="2"/>
      <c r="IM1061" s="2"/>
      <c r="IN1061" s="2"/>
      <c r="IO1061" s="2"/>
      <c r="IP1061" s="2"/>
      <c r="IQ1061" s="2"/>
      <c r="IR1061" s="2"/>
      <c r="IS1061" s="2"/>
    </row>
    <row r="1062" spans="1:253" s="36" customFormat="1" x14ac:dyDescent="0.25">
      <c r="A1062" s="33"/>
      <c r="B1062" s="2" t="s">
        <v>472</v>
      </c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62" t="s">
        <v>168</v>
      </c>
      <c r="AJ1062" s="144" t="str">
        <f t="shared" si="170"/>
        <v>Riadok bude vidieť.</v>
      </c>
      <c r="AK1062" s="145" t="s">
        <v>207</v>
      </c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51">
        <f>+IF($H$1005="neeviduje",0,1)</f>
        <v>1</v>
      </c>
      <c r="BF1062" s="51">
        <f>+IF(B1063="",0,1)</f>
        <v>1</v>
      </c>
      <c r="BG1062" s="51"/>
      <c r="BH1062" s="51">
        <f t="shared" ref="BH1062:BH1082" si="172">IF(AK1062="",1,IF(AK1062="Chcem skryť riadok.",0,1))</f>
        <v>1</v>
      </c>
      <c r="BI1062" s="89">
        <f t="shared" si="171"/>
        <v>1</v>
      </c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108"/>
      <c r="BY1062" s="108"/>
      <c r="BZ1062" s="108"/>
      <c r="CA1062" s="113">
        <f>SI!BY1062</f>
        <v>914</v>
      </c>
      <c r="CB1062" s="113"/>
      <c r="CC1062" s="113"/>
      <c r="CD1062" s="113"/>
      <c r="CE1062" s="113"/>
      <c r="CF1062" s="113"/>
      <c r="CG1062" s="113"/>
      <c r="CH1062" s="140">
        <f>SI!BZ1062</f>
        <v>0</v>
      </c>
      <c r="CI1062" s="108"/>
      <c r="CJ1062" s="108"/>
      <c r="CK1062" s="108"/>
      <c r="CL1062" s="108"/>
      <c r="CM1062" s="108"/>
      <c r="CN1062" s="108"/>
      <c r="CO1062" s="108"/>
      <c r="CP1062" s="108"/>
      <c r="CQ1062" s="108"/>
      <c r="CR1062" s="108"/>
      <c r="CS1062" s="108"/>
      <c r="CT1062" s="108"/>
      <c r="CU1062" s="108"/>
      <c r="CV1062" s="108"/>
      <c r="CW1062" s="108"/>
      <c r="CX1062" s="108"/>
      <c r="CY1062" s="108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  <c r="FE1062" s="2"/>
      <c r="FF1062" s="2"/>
      <c r="FG1062" s="2"/>
      <c r="FH1062" s="2"/>
      <c r="FI1062" s="2"/>
      <c r="FJ1062" s="2"/>
      <c r="FK1062" s="2"/>
      <c r="FL1062" s="2"/>
      <c r="FM1062" s="2"/>
      <c r="FN1062" s="2"/>
      <c r="FO1062" s="2"/>
      <c r="FP1062" s="2"/>
      <c r="FQ1062" s="2"/>
      <c r="FR1062" s="2"/>
      <c r="FS1062" s="2"/>
      <c r="FT1062" s="2"/>
      <c r="FU1062" s="2"/>
      <c r="FV1062" s="2"/>
      <c r="FW1062" s="2"/>
      <c r="FX1062" s="2"/>
      <c r="FY1062" s="2"/>
      <c r="FZ1062" s="2"/>
      <c r="GA1062" s="2"/>
      <c r="GB1062" s="2"/>
      <c r="GC1062" s="2"/>
      <c r="GD1062" s="2"/>
      <c r="GE1062" s="2"/>
      <c r="GF1062" s="2"/>
      <c r="GG1062" s="2"/>
      <c r="GH1062" s="2"/>
      <c r="GI1062" s="2"/>
      <c r="GJ1062" s="2"/>
      <c r="GK1062" s="2"/>
      <c r="GL1062" s="2"/>
      <c r="GM1062" s="2"/>
      <c r="GN1062" s="2"/>
      <c r="GO1062" s="2"/>
      <c r="GP1062" s="2"/>
      <c r="GQ1062" s="2"/>
      <c r="GR1062" s="2"/>
      <c r="GS1062" s="2"/>
      <c r="GT1062" s="2"/>
      <c r="GU1062" s="2"/>
      <c r="GV1062" s="2"/>
      <c r="GW1062" s="2"/>
      <c r="GX1062" s="2"/>
      <c r="GY1062" s="2"/>
      <c r="GZ1062" s="2"/>
      <c r="HA1062" s="2"/>
      <c r="HB1062" s="2"/>
      <c r="HC1062" s="2"/>
      <c r="HD1062" s="2"/>
      <c r="HE1062" s="2"/>
      <c r="HF1062" s="2"/>
      <c r="HG1062" s="2"/>
      <c r="HH1062" s="2"/>
      <c r="HI1062" s="2"/>
      <c r="HJ1062" s="2"/>
      <c r="HK1062" s="2"/>
      <c r="HL1062" s="2"/>
      <c r="HM1062" s="2"/>
      <c r="HN1062" s="2"/>
      <c r="HO1062" s="2"/>
      <c r="HP1062" s="2"/>
      <c r="HQ1062" s="2"/>
      <c r="HR1062" s="2"/>
      <c r="HS1062" s="2"/>
      <c r="HT1062" s="2"/>
      <c r="HU1062" s="2"/>
      <c r="HV1062" s="2"/>
      <c r="HW1062" s="2"/>
      <c r="HX1062" s="2"/>
      <c r="HY1062" s="2"/>
      <c r="HZ1062" s="2"/>
      <c r="IA1062" s="2"/>
      <c r="IB1062" s="2"/>
      <c r="IC1062" s="2"/>
      <c r="ID1062" s="2"/>
      <c r="IE1062" s="2"/>
      <c r="IF1062" s="2"/>
      <c r="IG1062" s="2"/>
      <c r="IH1062" s="2"/>
      <c r="II1062" s="2"/>
      <c r="IJ1062" s="2"/>
      <c r="IK1062" s="2"/>
      <c r="IL1062" s="2"/>
      <c r="IM1062" s="2"/>
      <c r="IN1062" s="2"/>
      <c r="IO1062" s="2"/>
      <c r="IP1062" s="2"/>
      <c r="IQ1062" s="2"/>
      <c r="IR1062" s="2"/>
      <c r="IS1062" s="2"/>
    </row>
    <row r="1063" spans="1:253" s="36" customFormat="1" x14ac:dyDescent="0.25">
      <c r="A1063" s="33"/>
      <c r="B1063" s="168" t="s">
        <v>316</v>
      </c>
      <c r="C1063" s="168"/>
      <c r="D1063" s="168"/>
      <c r="E1063" s="168"/>
      <c r="F1063" s="168"/>
      <c r="G1063" s="168"/>
      <c r="H1063" s="168"/>
      <c r="I1063" s="168"/>
      <c r="J1063" s="168"/>
      <c r="K1063" s="168"/>
      <c r="L1063" s="168"/>
      <c r="M1063" s="168"/>
      <c r="N1063" s="168"/>
      <c r="O1063" s="168"/>
      <c r="P1063" s="168"/>
      <c r="Q1063" s="168"/>
      <c r="R1063" s="168"/>
      <c r="S1063" s="168"/>
      <c r="T1063" s="168"/>
      <c r="U1063" s="168"/>
      <c r="V1063" s="168"/>
      <c r="W1063" s="168"/>
      <c r="X1063" s="168"/>
      <c r="Y1063" s="168"/>
      <c r="Z1063" s="168"/>
      <c r="AA1063" s="168"/>
      <c r="AB1063" s="168"/>
      <c r="AC1063" s="168"/>
      <c r="AD1063" s="168"/>
      <c r="AE1063" s="168"/>
      <c r="AF1063" s="168"/>
      <c r="AG1063" s="168"/>
      <c r="AH1063" s="168"/>
      <c r="AI1063" s="60"/>
      <c r="AJ1063" s="144" t="str">
        <f t="shared" si="170"/>
        <v>Riadok bude vidieť.</v>
      </c>
      <c r="AK1063" s="145" t="s">
        <v>207</v>
      </c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51">
        <f>+IF($H$1005="neeviduje",0,1)</f>
        <v>1</v>
      </c>
      <c r="BF1063" s="51">
        <f>+IF(B1063="",0,1)</f>
        <v>1</v>
      </c>
      <c r="BG1063" s="51"/>
      <c r="BH1063" s="51">
        <f t="shared" si="172"/>
        <v>1</v>
      </c>
      <c r="BI1063" s="89">
        <f t="shared" si="171"/>
        <v>1</v>
      </c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108"/>
      <c r="BY1063" s="108"/>
      <c r="BZ1063" s="108"/>
      <c r="CA1063" s="113">
        <f>SI!BY1063</f>
        <v>175</v>
      </c>
      <c r="CB1063" s="113"/>
      <c r="CC1063" s="113"/>
      <c r="CD1063" s="113"/>
      <c r="CE1063" s="113"/>
      <c r="CF1063" s="113"/>
      <c r="CG1063" s="113"/>
      <c r="CH1063" s="140">
        <f>SI!BZ1063</f>
        <v>0</v>
      </c>
      <c r="CI1063" s="108"/>
      <c r="CJ1063" s="108"/>
      <c r="CK1063" s="108"/>
      <c r="CL1063" s="108"/>
      <c r="CM1063" s="108"/>
      <c r="CN1063" s="108"/>
      <c r="CO1063" s="108"/>
      <c r="CP1063" s="108"/>
      <c r="CQ1063" s="108"/>
      <c r="CR1063" s="108"/>
      <c r="CS1063" s="108"/>
      <c r="CT1063" s="108"/>
      <c r="CU1063" s="108"/>
      <c r="CV1063" s="108"/>
      <c r="CW1063" s="108"/>
      <c r="CX1063" s="108"/>
      <c r="CY1063" s="108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  <c r="FE1063" s="2"/>
      <c r="FF1063" s="2"/>
      <c r="FG1063" s="2"/>
      <c r="FH1063" s="2"/>
      <c r="FI1063" s="2"/>
      <c r="FJ1063" s="2"/>
      <c r="FK1063" s="2"/>
      <c r="FL1063" s="2"/>
      <c r="FM1063" s="2"/>
      <c r="FN1063" s="2"/>
      <c r="FO1063" s="2"/>
      <c r="FP1063" s="2"/>
      <c r="FQ1063" s="2"/>
      <c r="FR1063" s="2"/>
      <c r="FS1063" s="2"/>
      <c r="FT1063" s="2"/>
      <c r="FU1063" s="2"/>
      <c r="FV1063" s="2"/>
      <c r="FW1063" s="2"/>
      <c r="FX1063" s="2"/>
      <c r="FY1063" s="2"/>
      <c r="FZ1063" s="2"/>
      <c r="GA1063" s="2"/>
      <c r="GB1063" s="2"/>
      <c r="GC1063" s="2"/>
      <c r="GD1063" s="2"/>
      <c r="GE1063" s="2"/>
      <c r="GF1063" s="2"/>
      <c r="GG1063" s="2"/>
      <c r="GH1063" s="2"/>
      <c r="GI1063" s="2"/>
      <c r="GJ1063" s="2"/>
      <c r="GK1063" s="2"/>
      <c r="GL1063" s="2"/>
      <c r="GM1063" s="2"/>
      <c r="GN1063" s="2"/>
      <c r="GO1063" s="2"/>
      <c r="GP1063" s="2"/>
      <c r="GQ1063" s="2"/>
      <c r="GR1063" s="2"/>
      <c r="GS1063" s="2"/>
      <c r="GT1063" s="2"/>
      <c r="GU1063" s="2"/>
      <c r="GV1063" s="2"/>
      <c r="GW1063" s="2"/>
      <c r="GX1063" s="2"/>
      <c r="GY1063" s="2"/>
      <c r="GZ1063" s="2"/>
      <c r="HA1063" s="2"/>
      <c r="HB1063" s="2"/>
      <c r="HC1063" s="2"/>
      <c r="HD1063" s="2"/>
      <c r="HE1063" s="2"/>
      <c r="HF1063" s="2"/>
      <c r="HG1063" s="2"/>
      <c r="HH1063" s="2"/>
      <c r="HI1063" s="2"/>
      <c r="HJ1063" s="2"/>
      <c r="HK1063" s="2"/>
      <c r="HL1063" s="2"/>
      <c r="HM1063" s="2"/>
      <c r="HN1063" s="2"/>
      <c r="HO1063" s="2"/>
      <c r="HP1063" s="2"/>
      <c r="HQ1063" s="2"/>
      <c r="HR1063" s="2"/>
      <c r="HS1063" s="2"/>
      <c r="HT1063" s="2"/>
      <c r="HU1063" s="2"/>
      <c r="HV1063" s="2"/>
      <c r="HW1063" s="2"/>
      <c r="HX1063" s="2"/>
      <c r="HY1063" s="2"/>
      <c r="HZ1063" s="2"/>
      <c r="IA1063" s="2"/>
      <c r="IB1063" s="2"/>
      <c r="IC1063" s="2"/>
      <c r="ID1063" s="2"/>
      <c r="IE1063" s="2"/>
      <c r="IF1063" s="2"/>
      <c r="IG1063" s="2"/>
      <c r="IH1063" s="2"/>
      <c r="II1063" s="2"/>
      <c r="IJ1063" s="2"/>
      <c r="IK1063" s="2"/>
      <c r="IL1063" s="2"/>
      <c r="IM1063" s="2"/>
      <c r="IN1063" s="2"/>
      <c r="IO1063" s="2"/>
      <c r="IP1063" s="2"/>
      <c r="IQ1063" s="2"/>
      <c r="IR1063" s="2"/>
      <c r="IS1063" s="2"/>
    </row>
    <row r="1064" spans="1:253" s="36" customFormat="1" hidden="1" x14ac:dyDescent="0.25">
      <c r="A1064" s="33"/>
      <c r="B1064" s="168"/>
      <c r="C1064" s="168"/>
      <c r="D1064" s="168"/>
      <c r="E1064" s="168"/>
      <c r="F1064" s="168"/>
      <c r="G1064" s="168"/>
      <c r="H1064" s="168"/>
      <c r="I1064" s="168"/>
      <c r="J1064" s="168"/>
      <c r="K1064" s="168"/>
      <c r="L1064" s="168"/>
      <c r="M1064" s="168"/>
      <c r="N1064" s="168"/>
      <c r="O1064" s="168"/>
      <c r="P1064" s="168"/>
      <c r="Q1064" s="168"/>
      <c r="R1064" s="168"/>
      <c r="S1064" s="168"/>
      <c r="T1064" s="168"/>
      <c r="U1064" s="168"/>
      <c r="V1064" s="168"/>
      <c r="W1064" s="168"/>
      <c r="X1064" s="168"/>
      <c r="Y1064" s="168"/>
      <c r="Z1064" s="168"/>
      <c r="AA1064" s="168"/>
      <c r="AB1064" s="168"/>
      <c r="AC1064" s="168"/>
      <c r="AD1064" s="168"/>
      <c r="AE1064" s="168"/>
      <c r="AF1064" s="168"/>
      <c r="AG1064" s="168"/>
      <c r="AH1064" s="168"/>
      <c r="AI1064" s="60"/>
      <c r="AJ1064" s="144" t="str">
        <f t="shared" si="170"/>
        <v>Riadok bude skrytý.</v>
      </c>
      <c r="AK1064" s="145" t="s">
        <v>207</v>
      </c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51">
        <f t="shared" ref="BE1064:BE1081" si="173">+IF($H$1005="neeviduje",0,1)</f>
        <v>1</v>
      </c>
      <c r="BF1064" s="51">
        <f t="shared" ref="BF1064:BF1081" si="174">+IF(B1064="",0,1)</f>
        <v>0</v>
      </c>
      <c r="BG1064" s="51"/>
      <c r="BH1064" s="51">
        <f t="shared" si="172"/>
        <v>1</v>
      </c>
      <c r="BI1064" s="89">
        <f t="shared" si="171"/>
        <v>0</v>
      </c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108"/>
      <c r="BY1064" s="108"/>
      <c r="BZ1064" s="108"/>
      <c r="CA1064" s="113">
        <f>SI!BY1064</f>
        <v>424</v>
      </c>
      <c r="CB1064" s="113"/>
      <c r="CC1064" s="113"/>
      <c r="CD1064" s="113"/>
      <c r="CE1064" s="113"/>
      <c r="CF1064" s="113"/>
      <c r="CG1064" s="113"/>
      <c r="CH1064" s="140">
        <f>SI!BZ1064</f>
        <v>0</v>
      </c>
      <c r="CI1064" s="108"/>
      <c r="CJ1064" s="108"/>
      <c r="CK1064" s="108"/>
      <c r="CL1064" s="108"/>
      <c r="CM1064" s="108"/>
      <c r="CN1064" s="108"/>
      <c r="CO1064" s="108"/>
      <c r="CP1064" s="108"/>
      <c r="CQ1064" s="108"/>
      <c r="CR1064" s="108"/>
      <c r="CS1064" s="108"/>
      <c r="CT1064" s="108"/>
      <c r="CU1064" s="108"/>
      <c r="CV1064" s="108"/>
      <c r="CW1064" s="108"/>
      <c r="CX1064" s="108"/>
      <c r="CY1064" s="108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  <c r="FE1064" s="2"/>
      <c r="FF1064" s="2"/>
      <c r="FG1064" s="2"/>
      <c r="FH1064" s="2"/>
      <c r="FI1064" s="2"/>
      <c r="FJ1064" s="2"/>
      <c r="FK1064" s="2"/>
      <c r="FL1064" s="2"/>
      <c r="FM1064" s="2"/>
      <c r="FN1064" s="2"/>
      <c r="FO1064" s="2"/>
      <c r="FP1064" s="2"/>
      <c r="FQ1064" s="2"/>
      <c r="FR1064" s="2"/>
      <c r="FS1064" s="2"/>
      <c r="FT1064" s="2"/>
      <c r="FU1064" s="2"/>
      <c r="FV1064" s="2"/>
      <c r="FW1064" s="2"/>
      <c r="FX1064" s="2"/>
      <c r="FY1064" s="2"/>
      <c r="FZ1064" s="2"/>
      <c r="GA1064" s="2"/>
      <c r="GB1064" s="2"/>
      <c r="GC1064" s="2"/>
      <c r="GD1064" s="2"/>
      <c r="GE1064" s="2"/>
      <c r="GF1064" s="2"/>
      <c r="GG1064" s="2"/>
      <c r="GH1064" s="2"/>
      <c r="GI1064" s="2"/>
      <c r="GJ1064" s="2"/>
      <c r="GK1064" s="2"/>
      <c r="GL1064" s="2"/>
      <c r="GM1064" s="2"/>
      <c r="GN1064" s="2"/>
      <c r="GO1064" s="2"/>
      <c r="GP1064" s="2"/>
      <c r="GQ1064" s="2"/>
      <c r="GR1064" s="2"/>
      <c r="GS1064" s="2"/>
      <c r="GT1064" s="2"/>
      <c r="GU1064" s="2"/>
      <c r="GV1064" s="2"/>
      <c r="GW1064" s="2"/>
      <c r="GX1064" s="2"/>
      <c r="GY1064" s="2"/>
      <c r="GZ1064" s="2"/>
      <c r="HA1064" s="2"/>
      <c r="HB1064" s="2"/>
      <c r="HC1064" s="2"/>
      <c r="HD1064" s="2"/>
      <c r="HE1064" s="2"/>
      <c r="HF1064" s="2"/>
      <c r="HG1064" s="2"/>
      <c r="HH1064" s="2"/>
      <c r="HI1064" s="2"/>
      <c r="HJ1064" s="2"/>
      <c r="HK1064" s="2"/>
      <c r="HL1064" s="2"/>
      <c r="HM1064" s="2"/>
      <c r="HN1064" s="2"/>
      <c r="HO1064" s="2"/>
      <c r="HP1064" s="2"/>
      <c r="HQ1064" s="2"/>
      <c r="HR1064" s="2"/>
      <c r="HS1064" s="2"/>
      <c r="HT1064" s="2"/>
      <c r="HU1064" s="2"/>
      <c r="HV1064" s="2"/>
      <c r="HW1064" s="2"/>
      <c r="HX1064" s="2"/>
      <c r="HY1064" s="2"/>
      <c r="HZ1064" s="2"/>
      <c r="IA1064" s="2"/>
      <c r="IB1064" s="2"/>
      <c r="IC1064" s="2"/>
      <c r="ID1064" s="2"/>
      <c r="IE1064" s="2"/>
      <c r="IF1064" s="2"/>
      <c r="IG1064" s="2"/>
      <c r="IH1064" s="2"/>
      <c r="II1064" s="2"/>
      <c r="IJ1064" s="2"/>
      <c r="IK1064" s="2"/>
      <c r="IL1064" s="2"/>
      <c r="IM1064" s="2"/>
      <c r="IN1064" s="2"/>
      <c r="IO1064" s="2"/>
      <c r="IP1064" s="2"/>
      <c r="IQ1064" s="2"/>
      <c r="IR1064" s="2"/>
      <c r="IS1064" s="2"/>
    </row>
    <row r="1065" spans="1:253" s="36" customFormat="1" hidden="1" x14ac:dyDescent="0.25">
      <c r="A1065" s="33"/>
      <c r="B1065" s="168"/>
      <c r="C1065" s="168"/>
      <c r="D1065" s="168"/>
      <c r="E1065" s="168"/>
      <c r="F1065" s="168"/>
      <c r="G1065" s="168"/>
      <c r="H1065" s="168"/>
      <c r="I1065" s="168"/>
      <c r="J1065" s="168"/>
      <c r="K1065" s="168"/>
      <c r="L1065" s="168"/>
      <c r="M1065" s="168"/>
      <c r="N1065" s="168"/>
      <c r="O1065" s="168"/>
      <c r="P1065" s="168"/>
      <c r="Q1065" s="168"/>
      <c r="R1065" s="168"/>
      <c r="S1065" s="168"/>
      <c r="T1065" s="168"/>
      <c r="U1065" s="168"/>
      <c r="V1065" s="168"/>
      <c r="W1065" s="168"/>
      <c r="X1065" s="168"/>
      <c r="Y1065" s="168"/>
      <c r="Z1065" s="168"/>
      <c r="AA1065" s="168"/>
      <c r="AB1065" s="168"/>
      <c r="AC1065" s="168"/>
      <c r="AD1065" s="168"/>
      <c r="AE1065" s="168"/>
      <c r="AF1065" s="168"/>
      <c r="AG1065" s="168"/>
      <c r="AH1065" s="168"/>
      <c r="AI1065" s="60"/>
      <c r="AJ1065" s="144" t="str">
        <f t="shared" si="170"/>
        <v>Riadok bude skrytý.</v>
      </c>
      <c r="AK1065" s="145" t="s">
        <v>207</v>
      </c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51">
        <f t="shared" si="173"/>
        <v>1</v>
      </c>
      <c r="BF1065" s="51">
        <f t="shared" si="174"/>
        <v>0</v>
      </c>
      <c r="BG1065" s="51"/>
      <c r="BH1065" s="51">
        <f t="shared" si="172"/>
        <v>1</v>
      </c>
      <c r="BI1065" s="89">
        <f t="shared" si="171"/>
        <v>0</v>
      </c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108"/>
      <c r="BY1065" s="108"/>
      <c r="BZ1065" s="108"/>
      <c r="CA1065" s="113">
        <f>SI!BY1065</f>
        <v>146</v>
      </c>
      <c r="CB1065" s="113"/>
      <c r="CC1065" s="113"/>
      <c r="CD1065" s="113"/>
      <c r="CE1065" s="113"/>
      <c r="CF1065" s="113"/>
      <c r="CG1065" s="113"/>
      <c r="CH1065" s="140">
        <f>SI!BZ1065</f>
        <v>0</v>
      </c>
      <c r="CI1065" s="108"/>
      <c r="CJ1065" s="108"/>
      <c r="CK1065" s="108"/>
      <c r="CL1065" s="108"/>
      <c r="CM1065" s="108"/>
      <c r="CN1065" s="108"/>
      <c r="CO1065" s="108"/>
      <c r="CP1065" s="108"/>
      <c r="CQ1065" s="108"/>
      <c r="CR1065" s="108"/>
      <c r="CS1065" s="108"/>
      <c r="CT1065" s="108"/>
      <c r="CU1065" s="108"/>
      <c r="CV1065" s="108"/>
      <c r="CW1065" s="108"/>
      <c r="CX1065" s="108"/>
      <c r="CY1065" s="108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  <c r="FE1065" s="2"/>
      <c r="FF1065" s="2"/>
      <c r="FG1065" s="2"/>
      <c r="FH1065" s="2"/>
      <c r="FI1065" s="2"/>
      <c r="FJ1065" s="2"/>
      <c r="FK1065" s="2"/>
      <c r="FL1065" s="2"/>
      <c r="FM1065" s="2"/>
      <c r="FN1065" s="2"/>
      <c r="FO1065" s="2"/>
      <c r="FP1065" s="2"/>
      <c r="FQ1065" s="2"/>
      <c r="FR1065" s="2"/>
      <c r="FS1065" s="2"/>
      <c r="FT1065" s="2"/>
      <c r="FU1065" s="2"/>
      <c r="FV1065" s="2"/>
      <c r="FW1065" s="2"/>
      <c r="FX1065" s="2"/>
      <c r="FY1065" s="2"/>
      <c r="FZ1065" s="2"/>
      <c r="GA1065" s="2"/>
      <c r="GB1065" s="2"/>
      <c r="GC1065" s="2"/>
      <c r="GD1065" s="2"/>
      <c r="GE1065" s="2"/>
      <c r="GF1065" s="2"/>
      <c r="GG1065" s="2"/>
      <c r="GH1065" s="2"/>
      <c r="GI1065" s="2"/>
      <c r="GJ1065" s="2"/>
      <c r="GK1065" s="2"/>
      <c r="GL1065" s="2"/>
      <c r="GM1065" s="2"/>
      <c r="GN1065" s="2"/>
      <c r="GO1065" s="2"/>
      <c r="GP1065" s="2"/>
      <c r="GQ1065" s="2"/>
      <c r="GR1065" s="2"/>
      <c r="GS1065" s="2"/>
      <c r="GT1065" s="2"/>
      <c r="GU1065" s="2"/>
      <c r="GV1065" s="2"/>
      <c r="GW1065" s="2"/>
      <c r="GX1065" s="2"/>
      <c r="GY1065" s="2"/>
      <c r="GZ1065" s="2"/>
      <c r="HA1065" s="2"/>
      <c r="HB1065" s="2"/>
      <c r="HC1065" s="2"/>
      <c r="HD1065" s="2"/>
      <c r="HE1065" s="2"/>
      <c r="HF1065" s="2"/>
      <c r="HG1065" s="2"/>
      <c r="HH1065" s="2"/>
      <c r="HI1065" s="2"/>
      <c r="HJ1065" s="2"/>
      <c r="HK1065" s="2"/>
      <c r="HL1065" s="2"/>
      <c r="HM1065" s="2"/>
      <c r="HN1065" s="2"/>
      <c r="HO1065" s="2"/>
      <c r="HP1065" s="2"/>
      <c r="HQ1065" s="2"/>
      <c r="HR1065" s="2"/>
      <c r="HS1065" s="2"/>
      <c r="HT1065" s="2"/>
      <c r="HU1065" s="2"/>
      <c r="HV1065" s="2"/>
      <c r="HW1065" s="2"/>
      <c r="HX1065" s="2"/>
      <c r="HY1065" s="2"/>
      <c r="HZ1065" s="2"/>
      <c r="IA1065" s="2"/>
      <c r="IB1065" s="2"/>
      <c r="IC1065" s="2"/>
      <c r="ID1065" s="2"/>
      <c r="IE1065" s="2"/>
      <c r="IF1065" s="2"/>
      <c r="IG1065" s="2"/>
      <c r="IH1065" s="2"/>
      <c r="II1065" s="2"/>
      <c r="IJ1065" s="2"/>
      <c r="IK1065" s="2"/>
      <c r="IL1065" s="2"/>
      <c r="IM1065" s="2"/>
      <c r="IN1065" s="2"/>
      <c r="IO1065" s="2"/>
      <c r="IP1065" s="2"/>
      <c r="IQ1065" s="2"/>
      <c r="IR1065" s="2"/>
      <c r="IS1065" s="2"/>
    </row>
    <row r="1066" spans="1:253" s="36" customFormat="1" hidden="1" x14ac:dyDescent="0.25">
      <c r="A1066" s="33"/>
      <c r="B1066" s="168"/>
      <c r="C1066" s="168"/>
      <c r="D1066" s="168"/>
      <c r="E1066" s="168"/>
      <c r="F1066" s="168"/>
      <c r="G1066" s="168"/>
      <c r="H1066" s="168"/>
      <c r="I1066" s="168"/>
      <c r="J1066" s="168"/>
      <c r="K1066" s="168"/>
      <c r="L1066" s="168"/>
      <c r="M1066" s="168"/>
      <c r="N1066" s="168"/>
      <c r="O1066" s="168"/>
      <c r="P1066" s="168"/>
      <c r="Q1066" s="168"/>
      <c r="R1066" s="168"/>
      <c r="S1066" s="168"/>
      <c r="T1066" s="168"/>
      <c r="U1066" s="168"/>
      <c r="V1066" s="168"/>
      <c r="W1066" s="168"/>
      <c r="X1066" s="168"/>
      <c r="Y1066" s="168"/>
      <c r="Z1066" s="168"/>
      <c r="AA1066" s="168"/>
      <c r="AB1066" s="168"/>
      <c r="AC1066" s="168"/>
      <c r="AD1066" s="168"/>
      <c r="AE1066" s="168"/>
      <c r="AF1066" s="168"/>
      <c r="AG1066" s="168"/>
      <c r="AH1066" s="168"/>
      <c r="AI1066" s="60"/>
      <c r="AJ1066" s="144" t="str">
        <f t="shared" si="170"/>
        <v>Riadok bude skrytý.</v>
      </c>
      <c r="AK1066" s="145" t="s">
        <v>207</v>
      </c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51">
        <f t="shared" si="173"/>
        <v>1</v>
      </c>
      <c r="BF1066" s="51">
        <f t="shared" si="174"/>
        <v>0</v>
      </c>
      <c r="BG1066" s="51"/>
      <c r="BH1066" s="51">
        <f t="shared" si="172"/>
        <v>1</v>
      </c>
      <c r="BI1066" s="89">
        <f t="shared" si="171"/>
        <v>0</v>
      </c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108"/>
      <c r="BY1066" s="108"/>
      <c r="BZ1066" s="108"/>
      <c r="CA1066" s="113">
        <f>SI!BY1066</f>
        <v>117</v>
      </c>
      <c r="CB1066" s="113"/>
      <c r="CC1066" s="113"/>
      <c r="CD1066" s="113"/>
      <c r="CE1066" s="113"/>
      <c r="CF1066" s="113"/>
      <c r="CG1066" s="113"/>
      <c r="CH1066" s="140">
        <f>SI!BZ1066</f>
        <v>0</v>
      </c>
      <c r="CI1066" s="108"/>
      <c r="CJ1066" s="108"/>
      <c r="CK1066" s="108"/>
      <c r="CL1066" s="108"/>
      <c r="CM1066" s="108"/>
      <c r="CN1066" s="108"/>
      <c r="CO1066" s="108"/>
      <c r="CP1066" s="108"/>
      <c r="CQ1066" s="108"/>
      <c r="CR1066" s="108"/>
      <c r="CS1066" s="108"/>
      <c r="CT1066" s="108"/>
      <c r="CU1066" s="108"/>
      <c r="CV1066" s="108"/>
      <c r="CW1066" s="108"/>
      <c r="CX1066" s="108"/>
      <c r="CY1066" s="108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  <c r="FE1066" s="2"/>
      <c r="FF1066" s="2"/>
      <c r="FG1066" s="2"/>
      <c r="FH1066" s="2"/>
      <c r="FI1066" s="2"/>
      <c r="FJ1066" s="2"/>
      <c r="FK1066" s="2"/>
      <c r="FL1066" s="2"/>
      <c r="FM1066" s="2"/>
      <c r="FN1066" s="2"/>
      <c r="FO1066" s="2"/>
      <c r="FP1066" s="2"/>
      <c r="FQ1066" s="2"/>
      <c r="FR1066" s="2"/>
      <c r="FS1066" s="2"/>
      <c r="FT1066" s="2"/>
      <c r="FU1066" s="2"/>
      <c r="FV1066" s="2"/>
      <c r="FW1066" s="2"/>
      <c r="FX1066" s="2"/>
      <c r="FY1066" s="2"/>
      <c r="FZ1066" s="2"/>
      <c r="GA1066" s="2"/>
      <c r="GB1066" s="2"/>
      <c r="GC1066" s="2"/>
      <c r="GD1066" s="2"/>
      <c r="GE1066" s="2"/>
      <c r="GF1066" s="2"/>
      <c r="GG1066" s="2"/>
      <c r="GH1066" s="2"/>
      <c r="GI1066" s="2"/>
      <c r="GJ1066" s="2"/>
      <c r="GK1066" s="2"/>
      <c r="GL1066" s="2"/>
      <c r="GM1066" s="2"/>
      <c r="GN1066" s="2"/>
      <c r="GO1066" s="2"/>
      <c r="GP1066" s="2"/>
      <c r="GQ1066" s="2"/>
      <c r="GR1066" s="2"/>
      <c r="GS1066" s="2"/>
      <c r="GT1066" s="2"/>
      <c r="GU1066" s="2"/>
      <c r="GV1066" s="2"/>
      <c r="GW1066" s="2"/>
      <c r="GX1066" s="2"/>
      <c r="GY1066" s="2"/>
      <c r="GZ1066" s="2"/>
      <c r="HA1066" s="2"/>
      <c r="HB1066" s="2"/>
      <c r="HC1066" s="2"/>
      <c r="HD1066" s="2"/>
      <c r="HE1066" s="2"/>
      <c r="HF1066" s="2"/>
      <c r="HG1066" s="2"/>
      <c r="HH1066" s="2"/>
      <c r="HI1066" s="2"/>
      <c r="HJ1066" s="2"/>
      <c r="HK1066" s="2"/>
      <c r="HL1066" s="2"/>
      <c r="HM1066" s="2"/>
      <c r="HN1066" s="2"/>
      <c r="HO1066" s="2"/>
      <c r="HP1066" s="2"/>
      <c r="HQ1066" s="2"/>
      <c r="HR1066" s="2"/>
      <c r="HS1066" s="2"/>
      <c r="HT1066" s="2"/>
      <c r="HU1066" s="2"/>
      <c r="HV1066" s="2"/>
      <c r="HW1066" s="2"/>
      <c r="HX1066" s="2"/>
      <c r="HY1066" s="2"/>
      <c r="HZ1066" s="2"/>
      <c r="IA1066" s="2"/>
      <c r="IB1066" s="2"/>
      <c r="IC1066" s="2"/>
      <c r="ID1066" s="2"/>
      <c r="IE1066" s="2"/>
      <c r="IF1066" s="2"/>
      <c r="IG1066" s="2"/>
      <c r="IH1066" s="2"/>
      <c r="II1066" s="2"/>
      <c r="IJ1066" s="2"/>
      <c r="IK1066" s="2"/>
      <c r="IL1066" s="2"/>
      <c r="IM1066" s="2"/>
      <c r="IN1066" s="2"/>
      <c r="IO1066" s="2"/>
      <c r="IP1066" s="2"/>
      <c r="IQ1066" s="2"/>
      <c r="IR1066" s="2"/>
      <c r="IS1066" s="2"/>
    </row>
    <row r="1067" spans="1:253" s="36" customFormat="1" hidden="1" x14ac:dyDescent="0.25">
      <c r="A1067" s="33"/>
      <c r="B1067" s="168"/>
      <c r="C1067" s="168"/>
      <c r="D1067" s="168"/>
      <c r="E1067" s="168"/>
      <c r="F1067" s="168"/>
      <c r="G1067" s="168"/>
      <c r="H1067" s="168"/>
      <c r="I1067" s="168"/>
      <c r="J1067" s="168"/>
      <c r="K1067" s="168"/>
      <c r="L1067" s="168"/>
      <c r="M1067" s="168"/>
      <c r="N1067" s="168"/>
      <c r="O1067" s="168"/>
      <c r="P1067" s="168"/>
      <c r="Q1067" s="168"/>
      <c r="R1067" s="168"/>
      <c r="S1067" s="168"/>
      <c r="T1067" s="168"/>
      <c r="U1067" s="168"/>
      <c r="V1067" s="168"/>
      <c r="W1067" s="168"/>
      <c r="X1067" s="168"/>
      <c r="Y1067" s="168"/>
      <c r="Z1067" s="168"/>
      <c r="AA1067" s="168"/>
      <c r="AB1067" s="168"/>
      <c r="AC1067" s="168"/>
      <c r="AD1067" s="168"/>
      <c r="AE1067" s="168"/>
      <c r="AF1067" s="168"/>
      <c r="AG1067" s="168"/>
      <c r="AH1067" s="168"/>
      <c r="AI1067" s="60"/>
      <c r="AJ1067" s="144" t="str">
        <f t="shared" si="170"/>
        <v>Riadok bude skrytý.</v>
      </c>
      <c r="AK1067" s="145" t="s">
        <v>207</v>
      </c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51">
        <f t="shared" si="173"/>
        <v>1</v>
      </c>
      <c r="BF1067" s="51">
        <f t="shared" si="174"/>
        <v>0</v>
      </c>
      <c r="BG1067" s="51"/>
      <c r="BH1067" s="51">
        <f t="shared" si="172"/>
        <v>1</v>
      </c>
      <c r="BI1067" s="89">
        <f t="shared" si="171"/>
        <v>0</v>
      </c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108"/>
      <c r="BY1067" s="108"/>
      <c r="BZ1067" s="108"/>
      <c r="CA1067" s="113">
        <f>SI!BY1067</f>
        <v>182</v>
      </c>
      <c r="CB1067" s="113"/>
      <c r="CC1067" s="113"/>
      <c r="CD1067" s="113"/>
      <c r="CE1067" s="113"/>
      <c r="CF1067" s="113"/>
      <c r="CG1067" s="113"/>
      <c r="CH1067" s="140">
        <f>SI!BZ1067</f>
        <v>0</v>
      </c>
      <c r="CI1067" s="108"/>
      <c r="CJ1067" s="108"/>
      <c r="CK1067" s="108"/>
      <c r="CL1067" s="108"/>
      <c r="CM1067" s="108"/>
      <c r="CN1067" s="108"/>
      <c r="CO1067" s="108"/>
      <c r="CP1067" s="108"/>
      <c r="CQ1067" s="108"/>
      <c r="CR1067" s="108"/>
      <c r="CS1067" s="108"/>
      <c r="CT1067" s="108"/>
      <c r="CU1067" s="108"/>
      <c r="CV1067" s="108"/>
      <c r="CW1067" s="108"/>
      <c r="CX1067" s="108"/>
      <c r="CY1067" s="108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  <c r="FE1067" s="2"/>
      <c r="FF1067" s="2"/>
      <c r="FG1067" s="2"/>
      <c r="FH1067" s="2"/>
      <c r="FI1067" s="2"/>
      <c r="FJ1067" s="2"/>
      <c r="FK1067" s="2"/>
      <c r="FL1067" s="2"/>
      <c r="FM1067" s="2"/>
      <c r="FN1067" s="2"/>
      <c r="FO1067" s="2"/>
      <c r="FP1067" s="2"/>
      <c r="FQ1067" s="2"/>
      <c r="FR1067" s="2"/>
      <c r="FS1067" s="2"/>
      <c r="FT1067" s="2"/>
      <c r="FU1067" s="2"/>
      <c r="FV1067" s="2"/>
      <c r="FW1067" s="2"/>
      <c r="FX1067" s="2"/>
      <c r="FY1067" s="2"/>
      <c r="FZ1067" s="2"/>
      <c r="GA1067" s="2"/>
      <c r="GB1067" s="2"/>
      <c r="GC1067" s="2"/>
      <c r="GD1067" s="2"/>
      <c r="GE1067" s="2"/>
      <c r="GF1067" s="2"/>
      <c r="GG1067" s="2"/>
      <c r="GH1067" s="2"/>
      <c r="GI1067" s="2"/>
      <c r="GJ1067" s="2"/>
      <c r="GK1067" s="2"/>
      <c r="GL1067" s="2"/>
      <c r="GM1067" s="2"/>
      <c r="GN1067" s="2"/>
      <c r="GO1067" s="2"/>
      <c r="GP1067" s="2"/>
      <c r="GQ1067" s="2"/>
      <c r="GR1067" s="2"/>
      <c r="GS1067" s="2"/>
      <c r="GT1067" s="2"/>
      <c r="GU1067" s="2"/>
      <c r="GV1067" s="2"/>
      <c r="GW1067" s="2"/>
      <c r="GX1067" s="2"/>
      <c r="GY1067" s="2"/>
      <c r="GZ1067" s="2"/>
      <c r="HA1067" s="2"/>
      <c r="HB1067" s="2"/>
      <c r="HC1067" s="2"/>
      <c r="HD1067" s="2"/>
      <c r="HE1067" s="2"/>
      <c r="HF1067" s="2"/>
      <c r="HG1067" s="2"/>
      <c r="HH1067" s="2"/>
      <c r="HI1067" s="2"/>
      <c r="HJ1067" s="2"/>
      <c r="HK1067" s="2"/>
      <c r="HL1067" s="2"/>
      <c r="HM1067" s="2"/>
      <c r="HN1067" s="2"/>
      <c r="HO1067" s="2"/>
      <c r="HP1067" s="2"/>
      <c r="HQ1067" s="2"/>
      <c r="HR1067" s="2"/>
      <c r="HS1067" s="2"/>
      <c r="HT1067" s="2"/>
      <c r="HU1067" s="2"/>
      <c r="HV1067" s="2"/>
      <c r="HW1067" s="2"/>
      <c r="HX1067" s="2"/>
      <c r="HY1067" s="2"/>
      <c r="HZ1067" s="2"/>
      <c r="IA1067" s="2"/>
      <c r="IB1067" s="2"/>
      <c r="IC1067" s="2"/>
      <c r="ID1067" s="2"/>
      <c r="IE1067" s="2"/>
      <c r="IF1067" s="2"/>
      <c r="IG1067" s="2"/>
      <c r="IH1067" s="2"/>
      <c r="II1067" s="2"/>
      <c r="IJ1067" s="2"/>
      <c r="IK1067" s="2"/>
      <c r="IL1067" s="2"/>
      <c r="IM1067" s="2"/>
      <c r="IN1067" s="2"/>
      <c r="IO1067" s="2"/>
      <c r="IP1067" s="2"/>
      <c r="IQ1067" s="2"/>
      <c r="IR1067" s="2"/>
      <c r="IS1067" s="2"/>
    </row>
    <row r="1068" spans="1:253" s="36" customFormat="1" hidden="1" x14ac:dyDescent="0.25">
      <c r="A1068" s="33"/>
      <c r="B1068" s="168"/>
      <c r="C1068" s="168"/>
      <c r="D1068" s="168"/>
      <c r="E1068" s="168"/>
      <c r="F1068" s="168"/>
      <c r="G1068" s="168"/>
      <c r="H1068" s="168"/>
      <c r="I1068" s="168"/>
      <c r="J1068" s="168"/>
      <c r="K1068" s="168"/>
      <c r="L1068" s="168"/>
      <c r="M1068" s="168"/>
      <c r="N1068" s="168"/>
      <c r="O1068" s="168"/>
      <c r="P1068" s="168"/>
      <c r="Q1068" s="168"/>
      <c r="R1068" s="168"/>
      <c r="S1068" s="168"/>
      <c r="T1068" s="168"/>
      <c r="U1068" s="168"/>
      <c r="V1068" s="168"/>
      <c r="W1068" s="168"/>
      <c r="X1068" s="168"/>
      <c r="Y1068" s="168"/>
      <c r="Z1068" s="168"/>
      <c r="AA1068" s="168"/>
      <c r="AB1068" s="168"/>
      <c r="AC1068" s="168"/>
      <c r="AD1068" s="168"/>
      <c r="AE1068" s="168"/>
      <c r="AF1068" s="168"/>
      <c r="AG1068" s="168"/>
      <c r="AH1068" s="168"/>
      <c r="AI1068" s="60"/>
      <c r="AJ1068" s="144" t="str">
        <f t="shared" si="170"/>
        <v>Riadok bude skrytý.</v>
      </c>
      <c r="AK1068" s="145" t="s">
        <v>207</v>
      </c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51">
        <f t="shared" si="173"/>
        <v>1</v>
      </c>
      <c r="BF1068" s="51">
        <f t="shared" si="174"/>
        <v>0</v>
      </c>
      <c r="BG1068" s="51"/>
      <c r="BH1068" s="51">
        <f t="shared" si="172"/>
        <v>1</v>
      </c>
      <c r="BI1068" s="89">
        <f t="shared" si="171"/>
        <v>0</v>
      </c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108"/>
      <c r="BY1068" s="108"/>
      <c r="BZ1068" s="108"/>
      <c r="CA1068" s="113">
        <f>SI!BY1068</f>
        <v>164</v>
      </c>
      <c r="CB1068" s="113"/>
      <c r="CC1068" s="113"/>
      <c r="CD1068" s="113"/>
      <c r="CE1068" s="113"/>
      <c r="CF1068" s="113"/>
      <c r="CG1068" s="113"/>
      <c r="CH1068" s="140">
        <f>SI!BZ1068</f>
        <v>0</v>
      </c>
      <c r="CI1068" s="108"/>
      <c r="CJ1068" s="108"/>
      <c r="CK1068" s="108"/>
      <c r="CL1068" s="108"/>
      <c r="CM1068" s="108"/>
      <c r="CN1068" s="108"/>
      <c r="CO1068" s="108"/>
      <c r="CP1068" s="108"/>
      <c r="CQ1068" s="108"/>
      <c r="CR1068" s="108"/>
      <c r="CS1068" s="108"/>
      <c r="CT1068" s="108"/>
      <c r="CU1068" s="108"/>
      <c r="CV1068" s="108"/>
      <c r="CW1068" s="108"/>
      <c r="CX1068" s="108"/>
      <c r="CY1068" s="108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  <c r="FE1068" s="2"/>
      <c r="FF1068" s="2"/>
      <c r="FG1068" s="2"/>
      <c r="FH1068" s="2"/>
      <c r="FI1068" s="2"/>
      <c r="FJ1068" s="2"/>
      <c r="FK1068" s="2"/>
      <c r="FL1068" s="2"/>
      <c r="FM1068" s="2"/>
      <c r="FN1068" s="2"/>
      <c r="FO1068" s="2"/>
      <c r="FP1068" s="2"/>
      <c r="FQ1068" s="2"/>
      <c r="FR1068" s="2"/>
      <c r="FS1068" s="2"/>
      <c r="FT1068" s="2"/>
      <c r="FU1068" s="2"/>
      <c r="FV1068" s="2"/>
      <c r="FW1068" s="2"/>
      <c r="FX1068" s="2"/>
      <c r="FY1068" s="2"/>
      <c r="FZ1068" s="2"/>
      <c r="GA1068" s="2"/>
      <c r="GB1068" s="2"/>
      <c r="GC1068" s="2"/>
      <c r="GD1068" s="2"/>
      <c r="GE1068" s="2"/>
      <c r="GF1068" s="2"/>
      <c r="GG1068" s="2"/>
      <c r="GH1068" s="2"/>
      <c r="GI1068" s="2"/>
      <c r="GJ1068" s="2"/>
      <c r="GK1068" s="2"/>
      <c r="GL1068" s="2"/>
      <c r="GM1068" s="2"/>
      <c r="GN1068" s="2"/>
      <c r="GO1068" s="2"/>
      <c r="GP1068" s="2"/>
      <c r="GQ1068" s="2"/>
      <c r="GR1068" s="2"/>
      <c r="GS1068" s="2"/>
      <c r="GT1068" s="2"/>
      <c r="GU1068" s="2"/>
      <c r="GV1068" s="2"/>
      <c r="GW1068" s="2"/>
      <c r="GX1068" s="2"/>
      <c r="GY1068" s="2"/>
      <c r="GZ1068" s="2"/>
      <c r="HA1068" s="2"/>
      <c r="HB1068" s="2"/>
      <c r="HC1068" s="2"/>
      <c r="HD1068" s="2"/>
      <c r="HE1068" s="2"/>
      <c r="HF1068" s="2"/>
      <c r="HG1068" s="2"/>
      <c r="HH1068" s="2"/>
      <c r="HI1068" s="2"/>
      <c r="HJ1068" s="2"/>
      <c r="HK1068" s="2"/>
      <c r="HL1068" s="2"/>
      <c r="HM1068" s="2"/>
      <c r="HN1068" s="2"/>
      <c r="HO1068" s="2"/>
      <c r="HP1068" s="2"/>
      <c r="HQ1068" s="2"/>
      <c r="HR1068" s="2"/>
      <c r="HS1068" s="2"/>
      <c r="HT1068" s="2"/>
      <c r="HU1068" s="2"/>
      <c r="HV1068" s="2"/>
      <c r="HW1068" s="2"/>
      <c r="HX1068" s="2"/>
      <c r="HY1068" s="2"/>
      <c r="HZ1068" s="2"/>
      <c r="IA1068" s="2"/>
      <c r="IB1068" s="2"/>
      <c r="IC1068" s="2"/>
      <c r="ID1068" s="2"/>
      <c r="IE1068" s="2"/>
      <c r="IF1068" s="2"/>
      <c r="IG1068" s="2"/>
      <c r="IH1068" s="2"/>
      <c r="II1068" s="2"/>
      <c r="IJ1068" s="2"/>
      <c r="IK1068" s="2"/>
      <c r="IL1068" s="2"/>
      <c r="IM1068" s="2"/>
      <c r="IN1068" s="2"/>
      <c r="IO1068" s="2"/>
      <c r="IP1068" s="2"/>
      <c r="IQ1068" s="2"/>
      <c r="IR1068" s="2"/>
      <c r="IS1068" s="2"/>
    </row>
    <row r="1069" spans="1:253" s="36" customFormat="1" hidden="1" x14ac:dyDescent="0.25">
      <c r="A1069" s="33"/>
      <c r="B1069" s="168"/>
      <c r="C1069" s="168"/>
      <c r="D1069" s="168"/>
      <c r="E1069" s="168"/>
      <c r="F1069" s="168"/>
      <c r="G1069" s="168"/>
      <c r="H1069" s="168"/>
      <c r="I1069" s="168"/>
      <c r="J1069" s="168"/>
      <c r="K1069" s="168"/>
      <c r="L1069" s="168"/>
      <c r="M1069" s="168"/>
      <c r="N1069" s="168"/>
      <c r="O1069" s="168"/>
      <c r="P1069" s="168"/>
      <c r="Q1069" s="168"/>
      <c r="R1069" s="168"/>
      <c r="S1069" s="168"/>
      <c r="T1069" s="168"/>
      <c r="U1069" s="168"/>
      <c r="V1069" s="168"/>
      <c r="W1069" s="168"/>
      <c r="X1069" s="168"/>
      <c r="Y1069" s="168"/>
      <c r="Z1069" s="168"/>
      <c r="AA1069" s="168"/>
      <c r="AB1069" s="168"/>
      <c r="AC1069" s="168"/>
      <c r="AD1069" s="168"/>
      <c r="AE1069" s="168"/>
      <c r="AF1069" s="168"/>
      <c r="AG1069" s="168"/>
      <c r="AH1069" s="168"/>
      <c r="AI1069" s="60"/>
      <c r="AJ1069" s="144" t="str">
        <f t="shared" si="170"/>
        <v>Riadok bude skrytý.</v>
      </c>
      <c r="AK1069" s="145" t="s">
        <v>207</v>
      </c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51">
        <f t="shared" si="173"/>
        <v>1</v>
      </c>
      <c r="BF1069" s="51">
        <f t="shared" si="174"/>
        <v>0</v>
      </c>
      <c r="BG1069" s="51"/>
      <c r="BH1069" s="51">
        <f t="shared" si="172"/>
        <v>1</v>
      </c>
      <c r="BI1069" s="89">
        <f t="shared" si="171"/>
        <v>0</v>
      </c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108"/>
      <c r="BY1069" s="108"/>
      <c r="BZ1069" s="108"/>
      <c r="CA1069" s="113">
        <f>SI!BY1069</f>
        <v>142</v>
      </c>
      <c r="CB1069" s="113"/>
      <c r="CC1069" s="113"/>
      <c r="CD1069" s="113"/>
      <c r="CE1069" s="113"/>
      <c r="CF1069" s="113"/>
      <c r="CG1069" s="113"/>
      <c r="CH1069" s="140">
        <f>SI!BZ1069</f>
        <v>0</v>
      </c>
      <c r="CI1069" s="108"/>
      <c r="CJ1069" s="108"/>
      <c r="CK1069" s="108"/>
      <c r="CL1069" s="108"/>
      <c r="CM1069" s="108"/>
      <c r="CN1069" s="108"/>
      <c r="CO1069" s="108"/>
      <c r="CP1069" s="108"/>
      <c r="CQ1069" s="108"/>
      <c r="CR1069" s="108"/>
      <c r="CS1069" s="108"/>
      <c r="CT1069" s="108"/>
      <c r="CU1069" s="108"/>
      <c r="CV1069" s="108"/>
      <c r="CW1069" s="108"/>
      <c r="CX1069" s="108"/>
      <c r="CY1069" s="108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  <c r="FE1069" s="2"/>
      <c r="FF1069" s="2"/>
      <c r="FG1069" s="2"/>
      <c r="FH1069" s="2"/>
      <c r="FI1069" s="2"/>
      <c r="FJ1069" s="2"/>
      <c r="FK1069" s="2"/>
      <c r="FL1069" s="2"/>
      <c r="FM1069" s="2"/>
      <c r="FN1069" s="2"/>
      <c r="FO1069" s="2"/>
      <c r="FP1069" s="2"/>
      <c r="FQ1069" s="2"/>
      <c r="FR1069" s="2"/>
      <c r="FS1069" s="2"/>
      <c r="FT1069" s="2"/>
      <c r="FU1069" s="2"/>
      <c r="FV1069" s="2"/>
      <c r="FW1069" s="2"/>
      <c r="FX1069" s="2"/>
      <c r="FY1069" s="2"/>
      <c r="FZ1069" s="2"/>
      <c r="GA1069" s="2"/>
      <c r="GB1069" s="2"/>
      <c r="GC1069" s="2"/>
      <c r="GD1069" s="2"/>
      <c r="GE1069" s="2"/>
      <c r="GF1069" s="2"/>
      <c r="GG1069" s="2"/>
      <c r="GH1069" s="2"/>
      <c r="GI1069" s="2"/>
      <c r="GJ1069" s="2"/>
      <c r="GK1069" s="2"/>
      <c r="GL1069" s="2"/>
      <c r="GM1069" s="2"/>
      <c r="GN1069" s="2"/>
      <c r="GO1069" s="2"/>
      <c r="GP1069" s="2"/>
      <c r="GQ1069" s="2"/>
      <c r="GR1069" s="2"/>
      <c r="GS1069" s="2"/>
      <c r="GT1069" s="2"/>
      <c r="GU1069" s="2"/>
      <c r="GV1069" s="2"/>
      <c r="GW1069" s="2"/>
      <c r="GX1069" s="2"/>
      <c r="GY1069" s="2"/>
      <c r="GZ1069" s="2"/>
      <c r="HA1069" s="2"/>
      <c r="HB1069" s="2"/>
      <c r="HC1069" s="2"/>
      <c r="HD1069" s="2"/>
      <c r="HE1069" s="2"/>
      <c r="HF1069" s="2"/>
      <c r="HG1069" s="2"/>
      <c r="HH1069" s="2"/>
      <c r="HI1069" s="2"/>
      <c r="HJ1069" s="2"/>
      <c r="HK1069" s="2"/>
      <c r="HL1069" s="2"/>
      <c r="HM1069" s="2"/>
      <c r="HN1069" s="2"/>
      <c r="HO1069" s="2"/>
      <c r="HP1069" s="2"/>
      <c r="HQ1069" s="2"/>
      <c r="HR1069" s="2"/>
      <c r="HS1069" s="2"/>
      <c r="HT1069" s="2"/>
      <c r="HU1069" s="2"/>
      <c r="HV1069" s="2"/>
      <c r="HW1069" s="2"/>
      <c r="HX1069" s="2"/>
      <c r="HY1069" s="2"/>
      <c r="HZ1069" s="2"/>
      <c r="IA1069" s="2"/>
      <c r="IB1069" s="2"/>
      <c r="IC1069" s="2"/>
      <c r="ID1069" s="2"/>
      <c r="IE1069" s="2"/>
      <c r="IF1069" s="2"/>
      <c r="IG1069" s="2"/>
      <c r="IH1069" s="2"/>
      <c r="II1069" s="2"/>
      <c r="IJ1069" s="2"/>
      <c r="IK1069" s="2"/>
      <c r="IL1069" s="2"/>
      <c r="IM1069" s="2"/>
      <c r="IN1069" s="2"/>
      <c r="IO1069" s="2"/>
      <c r="IP1069" s="2"/>
      <c r="IQ1069" s="2"/>
      <c r="IR1069" s="2"/>
      <c r="IS1069" s="2"/>
    </row>
    <row r="1070" spans="1:253" s="36" customFormat="1" hidden="1" x14ac:dyDescent="0.25">
      <c r="A1070" s="33"/>
      <c r="B1070" s="168"/>
      <c r="C1070" s="168"/>
      <c r="D1070" s="168"/>
      <c r="E1070" s="168"/>
      <c r="F1070" s="168"/>
      <c r="G1070" s="168"/>
      <c r="H1070" s="168"/>
      <c r="I1070" s="168"/>
      <c r="J1070" s="168"/>
      <c r="K1070" s="168"/>
      <c r="L1070" s="168"/>
      <c r="M1070" s="168"/>
      <c r="N1070" s="168"/>
      <c r="O1070" s="168"/>
      <c r="P1070" s="168"/>
      <c r="Q1070" s="168"/>
      <c r="R1070" s="168"/>
      <c r="S1070" s="168"/>
      <c r="T1070" s="168"/>
      <c r="U1070" s="168"/>
      <c r="V1070" s="168"/>
      <c r="W1070" s="168"/>
      <c r="X1070" s="168"/>
      <c r="Y1070" s="168"/>
      <c r="Z1070" s="168"/>
      <c r="AA1070" s="168"/>
      <c r="AB1070" s="168"/>
      <c r="AC1070" s="168"/>
      <c r="AD1070" s="168"/>
      <c r="AE1070" s="168"/>
      <c r="AF1070" s="168"/>
      <c r="AG1070" s="168"/>
      <c r="AH1070" s="168"/>
      <c r="AI1070" s="60"/>
      <c r="AJ1070" s="144" t="str">
        <f t="shared" si="170"/>
        <v>Riadok bude skrytý.</v>
      </c>
      <c r="AK1070" s="145" t="s">
        <v>207</v>
      </c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51">
        <f t="shared" si="173"/>
        <v>1</v>
      </c>
      <c r="BF1070" s="51">
        <f t="shared" si="174"/>
        <v>0</v>
      </c>
      <c r="BG1070" s="51"/>
      <c r="BH1070" s="51">
        <f t="shared" si="172"/>
        <v>1</v>
      </c>
      <c r="BI1070" s="89">
        <f t="shared" si="171"/>
        <v>0</v>
      </c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108"/>
      <c r="BY1070" s="108"/>
      <c r="BZ1070" s="108"/>
      <c r="CA1070" s="113">
        <f>SI!BY1070</f>
        <v>188</v>
      </c>
      <c r="CB1070" s="113"/>
      <c r="CC1070" s="113"/>
      <c r="CD1070" s="113"/>
      <c r="CE1070" s="113"/>
      <c r="CF1070" s="113"/>
      <c r="CG1070" s="113"/>
      <c r="CH1070" s="140">
        <f>SI!BZ1070</f>
        <v>0</v>
      </c>
      <c r="CI1070" s="108"/>
      <c r="CJ1070" s="108"/>
      <c r="CK1070" s="108"/>
      <c r="CL1070" s="108"/>
      <c r="CM1070" s="108"/>
      <c r="CN1070" s="108"/>
      <c r="CO1070" s="108"/>
      <c r="CP1070" s="108"/>
      <c r="CQ1070" s="108"/>
      <c r="CR1070" s="108"/>
      <c r="CS1070" s="108"/>
      <c r="CT1070" s="108"/>
      <c r="CU1070" s="108"/>
      <c r="CV1070" s="108"/>
      <c r="CW1070" s="108"/>
      <c r="CX1070" s="108"/>
      <c r="CY1070" s="108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  <c r="FE1070" s="2"/>
      <c r="FF1070" s="2"/>
      <c r="FG1070" s="2"/>
      <c r="FH1070" s="2"/>
      <c r="FI1070" s="2"/>
      <c r="FJ1070" s="2"/>
      <c r="FK1070" s="2"/>
      <c r="FL1070" s="2"/>
      <c r="FM1070" s="2"/>
      <c r="FN1070" s="2"/>
      <c r="FO1070" s="2"/>
      <c r="FP1070" s="2"/>
      <c r="FQ1070" s="2"/>
      <c r="FR1070" s="2"/>
      <c r="FS1070" s="2"/>
      <c r="FT1070" s="2"/>
      <c r="FU1070" s="2"/>
      <c r="FV1070" s="2"/>
      <c r="FW1070" s="2"/>
      <c r="FX1070" s="2"/>
      <c r="FY1070" s="2"/>
      <c r="FZ1070" s="2"/>
      <c r="GA1070" s="2"/>
      <c r="GB1070" s="2"/>
      <c r="GC1070" s="2"/>
      <c r="GD1070" s="2"/>
      <c r="GE1070" s="2"/>
      <c r="GF1070" s="2"/>
      <c r="GG1070" s="2"/>
      <c r="GH1070" s="2"/>
      <c r="GI1070" s="2"/>
      <c r="GJ1070" s="2"/>
      <c r="GK1070" s="2"/>
      <c r="GL1070" s="2"/>
      <c r="GM1070" s="2"/>
      <c r="GN1070" s="2"/>
      <c r="GO1070" s="2"/>
      <c r="GP1070" s="2"/>
      <c r="GQ1070" s="2"/>
      <c r="GR1070" s="2"/>
      <c r="GS1070" s="2"/>
      <c r="GT1070" s="2"/>
      <c r="GU1070" s="2"/>
      <c r="GV1070" s="2"/>
      <c r="GW1070" s="2"/>
      <c r="GX1070" s="2"/>
      <c r="GY1070" s="2"/>
      <c r="GZ1070" s="2"/>
      <c r="HA1070" s="2"/>
      <c r="HB1070" s="2"/>
      <c r="HC1070" s="2"/>
      <c r="HD1070" s="2"/>
      <c r="HE1070" s="2"/>
      <c r="HF1070" s="2"/>
      <c r="HG1070" s="2"/>
      <c r="HH1070" s="2"/>
      <c r="HI1070" s="2"/>
      <c r="HJ1070" s="2"/>
      <c r="HK1070" s="2"/>
      <c r="HL1070" s="2"/>
      <c r="HM1070" s="2"/>
      <c r="HN1070" s="2"/>
      <c r="HO1070" s="2"/>
      <c r="HP1070" s="2"/>
      <c r="HQ1070" s="2"/>
      <c r="HR1070" s="2"/>
      <c r="HS1070" s="2"/>
      <c r="HT1070" s="2"/>
      <c r="HU1070" s="2"/>
      <c r="HV1070" s="2"/>
      <c r="HW1070" s="2"/>
      <c r="HX1070" s="2"/>
      <c r="HY1070" s="2"/>
      <c r="HZ1070" s="2"/>
      <c r="IA1070" s="2"/>
      <c r="IB1070" s="2"/>
      <c r="IC1070" s="2"/>
      <c r="ID1070" s="2"/>
      <c r="IE1070" s="2"/>
      <c r="IF1070" s="2"/>
      <c r="IG1070" s="2"/>
      <c r="IH1070" s="2"/>
      <c r="II1070" s="2"/>
      <c r="IJ1070" s="2"/>
      <c r="IK1070" s="2"/>
      <c r="IL1070" s="2"/>
      <c r="IM1070" s="2"/>
      <c r="IN1070" s="2"/>
      <c r="IO1070" s="2"/>
      <c r="IP1070" s="2"/>
      <c r="IQ1070" s="2"/>
      <c r="IR1070" s="2"/>
      <c r="IS1070" s="2"/>
    </row>
    <row r="1071" spans="1:253" s="36" customFormat="1" hidden="1" x14ac:dyDescent="0.25">
      <c r="A1071" s="33"/>
      <c r="B1071" s="168"/>
      <c r="C1071" s="168"/>
      <c r="D1071" s="168"/>
      <c r="E1071" s="168"/>
      <c r="F1071" s="168"/>
      <c r="G1071" s="168"/>
      <c r="H1071" s="168"/>
      <c r="I1071" s="168"/>
      <c r="J1071" s="168"/>
      <c r="K1071" s="168"/>
      <c r="L1071" s="168"/>
      <c r="M1071" s="168"/>
      <c r="N1071" s="168"/>
      <c r="O1071" s="168"/>
      <c r="P1071" s="168"/>
      <c r="Q1071" s="168"/>
      <c r="R1071" s="168"/>
      <c r="S1071" s="168"/>
      <c r="T1071" s="168"/>
      <c r="U1071" s="168"/>
      <c r="V1071" s="168"/>
      <c r="W1071" s="168"/>
      <c r="X1071" s="168"/>
      <c r="Y1071" s="168"/>
      <c r="Z1071" s="168"/>
      <c r="AA1071" s="168"/>
      <c r="AB1071" s="168"/>
      <c r="AC1071" s="168"/>
      <c r="AD1071" s="168"/>
      <c r="AE1071" s="168"/>
      <c r="AF1071" s="168"/>
      <c r="AG1071" s="168"/>
      <c r="AH1071" s="168"/>
      <c r="AI1071" s="60"/>
      <c r="AJ1071" s="144" t="str">
        <f t="shared" si="170"/>
        <v>Riadok bude skrytý.</v>
      </c>
      <c r="AK1071" s="145" t="s">
        <v>207</v>
      </c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51">
        <f t="shared" si="173"/>
        <v>1</v>
      </c>
      <c r="BF1071" s="51">
        <f t="shared" si="174"/>
        <v>0</v>
      </c>
      <c r="BG1071" s="51"/>
      <c r="BH1071" s="51">
        <f t="shared" si="172"/>
        <v>1</v>
      </c>
      <c r="BI1071" s="89">
        <f t="shared" si="171"/>
        <v>0</v>
      </c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108"/>
      <c r="BY1071" s="108"/>
      <c r="BZ1071" s="108"/>
      <c r="CA1071" s="113">
        <f>SI!BY1071</f>
        <v>992</v>
      </c>
      <c r="CB1071" s="113"/>
      <c r="CC1071" s="113"/>
      <c r="CD1071" s="113"/>
      <c r="CE1071" s="113"/>
      <c r="CF1071" s="113"/>
      <c r="CG1071" s="113"/>
      <c r="CH1071" s="140">
        <f>SI!BZ1071</f>
        <v>0</v>
      </c>
      <c r="CI1071" s="108"/>
      <c r="CJ1071" s="108"/>
      <c r="CK1071" s="108"/>
      <c r="CL1071" s="108"/>
      <c r="CM1071" s="108"/>
      <c r="CN1071" s="108"/>
      <c r="CO1071" s="108"/>
      <c r="CP1071" s="108"/>
      <c r="CQ1071" s="108"/>
      <c r="CR1071" s="108"/>
      <c r="CS1071" s="108"/>
      <c r="CT1071" s="108"/>
      <c r="CU1071" s="108"/>
      <c r="CV1071" s="108"/>
      <c r="CW1071" s="108"/>
      <c r="CX1071" s="108"/>
      <c r="CY1071" s="108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  <c r="FE1071" s="2"/>
      <c r="FF1071" s="2"/>
      <c r="FG1071" s="2"/>
      <c r="FH1071" s="2"/>
      <c r="FI1071" s="2"/>
      <c r="FJ1071" s="2"/>
      <c r="FK1071" s="2"/>
      <c r="FL1071" s="2"/>
      <c r="FM1071" s="2"/>
      <c r="FN1071" s="2"/>
      <c r="FO1071" s="2"/>
      <c r="FP1071" s="2"/>
      <c r="FQ1071" s="2"/>
      <c r="FR1071" s="2"/>
      <c r="FS1071" s="2"/>
      <c r="FT1071" s="2"/>
      <c r="FU1071" s="2"/>
      <c r="FV1071" s="2"/>
      <c r="FW1071" s="2"/>
      <c r="FX1071" s="2"/>
      <c r="FY1071" s="2"/>
      <c r="FZ1071" s="2"/>
      <c r="GA1071" s="2"/>
      <c r="GB1071" s="2"/>
      <c r="GC1071" s="2"/>
      <c r="GD1071" s="2"/>
      <c r="GE1071" s="2"/>
      <c r="GF1071" s="2"/>
      <c r="GG1071" s="2"/>
      <c r="GH1071" s="2"/>
      <c r="GI1071" s="2"/>
      <c r="GJ1071" s="2"/>
      <c r="GK1071" s="2"/>
      <c r="GL1071" s="2"/>
      <c r="GM1071" s="2"/>
      <c r="GN1071" s="2"/>
      <c r="GO1071" s="2"/>
      <c r="GP1071" s="2"/>
      <c r="GQ1071" s="2"/>
      <c r="GR1071" s="2"/>
      <c r="GS1071" s="2"/>
      <c r="GT1071" s="2"/>
      <c r="GU1071" s="2"/>
      <c r="GV1071" s="2"/>
      <c r="GW1071" s="2"/>
      <c r="GX1071" s="2"/>
      <c r="GY1071" s="2"/>
      <c r="GZ1071" s="2"/>
      <c r="HA1071" s="2"/>
      <c r="HB1071" s="2"/>
      <c r="HC1071" s="2"/>
      <c r="HD1071" s="2"/>
      <c r="HE1071" s="2"/>
      <c r="HF1071" s="2"/>
      <c r="HG1071" s="2"/>
      <c r="HH1071" s="2"/>
      <c r="HI1071" s="2"/>
      <c r="HJ1071" s="2"/>
      <c r="HK1071" s="2"/>
      <c r="HL1071" s="2"/>
      <c r="HM1071" s="2"/>
      <c r="HN1071" s="2"/>
      <c r="HO1071" s="2"/>
      <c r="HP1071" s="2"/>
      <c r="HQ1071" s="2"/>
      <c r="HR1071" s="2"/>
      <c r="HS1071" s="2"/>
      <c r="HT1071" s="2"/>
      <c r="HU1071" s="2"/>
      <c r="HV1071" s="2"/>
      <c r="HW1071" s="2"/>
      <c r="HX1071" s="2"/>
      <c r="HY1071" s="2"/>
      <c r="HZ1071" s="2"/>
      <c r="IA1071" s="2"/>
      <c r="IB1071" s="2"/>
      <c r="IC1071" s="2"/>
      <c r="ID1071" s="2"/>
      <c r="IE1071" s="2"/>
      <c r="IF1071" s="2"/>
      <c r="IG1071" s="2"/>
      <c r="IH1071" s="2"/>
      <c r="II1071" s="2"/>
      <c r="IJ1071" s="2"/>
      <c r="IK1071" s="2"/>
      <c r="IL1071" s="2"/>
      <c r="IM1071" s="2"/>
      <c r="IN1071" s="2"/>
      <c r="IO1071" s="2"/>
      <c r="IP1071" s="2"/>
      <c r="IQ1071" s="2"/>
      <c r="IR1071" s="2"/>
      <c r="IS1071" s="2"/>
    </row>
    <row r="1072" spans="1:253" s="36" customFormat="1" hidden="1" x14ac:dyDescent="0.25">
      <c r="A1072" s="33"/>
      <c r="B1072" s="168"/>
      <c r="C1072" s="168"/>
      <c r="D1072" s="168"/>
      <c r="E1072" s="168"/>
      <c r="F1072" s="168"/>
      <c r="G1072" s="168"/>
      <c r="H1072" s="168"/>
      <c r="I1072" s="168"/>
      <c r="J1072" s="168"/>
      <c r="K1072" s="168"/>
      <c r="L1072" s="168"/>
      <c r="M1072" s="168"/>
      <c r="N1072" s="168"/>
      <c r="O1072" s="168"/>
      <c r="P1072" s="168"/>
      <c r="Q1072" s="168"/>
      <c r="R1072" s="168"/>
      <c r="S1072" s="168"/>
      <c r="T1072" s="168"/>
      <c r="U1072" s="168"/>
      <c r="V1072" s="168"/>
      <c r="W1072" s="168"/>
      <c r="X1072" s="168"/>
      <c r="Y1072" s="168"/>
      <c r="Z1072" s="168"/>
      <c r="AA1072" s="168"/>
      <c r="AB1072" s="168"/>
      <c r="AC1072" s="168"/>
      <c r="AD1072" s="168"/>
      <c r="AE1072" s="168"/>
      <c r="AF1072" s="168"/>
      <c r="AG1072" s="168"/>
      <c r="AH1072" s="168"/>
      <c r="AI1072" s="60"/>
      <c r="AJ1072" s="144" t="str">
        <f t="shared" si="170"/>
        <v>Riadok bude skrytý.</v>
      </c>
      <c r="AK1072" s="145" t="s">
        <v>207</v>
      </c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51">
        <f t="shared" si="173"/>
        <v>1</v>
      </c>
      <c r="BF1072" s="51">
        <f t="shared" si="174"/>
        <v>0</v>
      </c>
      <c r="BG1072" s="51"/>
      <c r="BH1072" s="51">
        <f t="shared" si="172"/>
        <v>1</v>
      </c>
      <c r="BI1072" s="89">
        <f t="shared" si="171"/>
        <v>0</v>
      </c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108"/>
      <c r="BY1072" s="108"/>
      <c r="BZ1072" s="108"/>
      <c r="CA1072" s="113">
        <f>SI!BY1072</f>
        <v>123</v>
      </c>
      <c r="CB1072" s="113"/>
      <c r="CC1072" s="113"/>
      <c r="CD1072" s="113"/>
      <c r="CE1072" s="113"/>
      <c r="CF1072" s="113"/>
      <c r="CG1072" s="113"/>
      <c r="CH1072" s="140">
        <f>SI!BZ1072</f>
        <v>0</v>
      </c>
      <c r="CI1072" s="108"/>
      <c r="CJ1072" s="108"/>
      <c r="CK1072" s="108"/>
      <c r="CL1072" s="108"/>
      <c r="CM1072" s="108"/>
      <c r="CN1072" s="108"/>
      <c r="CO1072" s="108"/>
      <c r="CP1072" s="108"/>
      <c r="CQ1072" s="108"/>
      <c r="CR1072" s="108"/>
      <c r="CS1072" s="108"/>
      <c r="CT1072" s="108"/>
      <c r="CU1072" s="108"/>
      <c r="CV1072" s="108"/>
      <c r="CW1072" s="108"/>
      <c r="CX1072" s="108"/>
      <c r="CY1072" s="108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  <c r="FE1072" s="2"/>
      <c r="FF1072" s="2"/>
      <c r="FG1072" s="2"/>
      <c r="FH1072" s="2"/>
      <c r="FI1072" s="2"/>
      <c r="FJ1072" s="2"/>
      <c r="FK1072" s="2"/>
      <c r="FL1072" s="2"/>
      <c r="FM1072" s="2"/>
      <c r="FN1072" s="2"/>
      <c r="FO1072" s="2"/>
      <c r="FP1072" s="2"/>
      <c r="FQ1072" s="2"/>
      <c r="FR1072" s="2"/>
      <c r="FS1072" s="2"/>
      <c r="FT1072" s="2"/>
      <c r="FU1072" s="2"/>
      <c r="FV1072" s="2"/>
      <c r="FW1072" s="2"/>
      <c r="FX1072" s="2"/>
      <c r="FY1072" s="2"/>
      <c r="FZ1072" s="2"/>
      <c r="GA1072" s="2"/>
      <c r="GB1072" s="2"/>
      <c r="GC1072" s="2"/>
      <c r="GD1072" s="2"/>
      <c r="GE1072" s="2"/>
      <c r="GF1072" s="2"/>
      <c r="GG1072" s="2"/>
      <c r="GH1072" s="2"/>
      <c r="GI1072" s="2"/>
      <c r="GJ1072" s="2"/>
      <c r="GK1072" s="2"/>
      <c r="GL1072" s="2"/>
      <c r="GM1072" s="2"/>
      <c r="GN1072" s="2"/>
      <c r="GO1072" s="2"/>
      <c r="GP1072" s="2"/>
      <c r="GQ1072" s="2"/>
      <c r="GR1072" s="2"/>
      <c r="GS1072" s="2"/>
      <c r="GT1072" s="2"/>
      <c r="GU1072" s="2"/>
      <c r="GV1072" s="2"/>
      <c r="GW1072" s="2"/>
      <c r="GX1072" s="2"/>
      <c r="GY1072" s="2"/>
      <c r="GZ1072" s="2"/>
      <c r="HA1072" s="2"/>
      <c r="HB1072" s="2"/>
      <c r="HC1072" s="2"/>
      <c r="HD1072" s="2"/>
      <c r="HE1072" s="2"/>
      <c r="HF1072" s="2"/>
      <c r="HG1072" s="2"/>
      <c r="HH1072" s="2"/>
      <c r="HI1072" s="2"/>
      <c r="HJ1072" s="2"/>
      <c r="HK1072" s="2"/>
      <c r="HL1072" s="2"/>
      <c r="HM1072" s="2"/>
      <c r="HN1072" s="2"/>
      <c r="HO1072" s="2"/>
      <c r="HP1072" s="2"/>
      <c r="HQ1072" s="2"/>
      <c r="HR1072" s="2"/>
      <c r="HS1072" s="2"/>
      <c r="HT1072" s="2"/>
      <c r="HU1072" s="2"/>
      <c r="HV1072" s="2"/>
      <c r="HW1072" s="2"/>
      <c r="HX1072" s="2"/>
      <c r="HY1072" s="2"/>
      <c r="HZ1072" s="2"/>
      <c r="IA1072" s="2"/>
      <c r="IB1072" s="2"/>
      <c r="IC1072" s="2"/>
      <c r="ID1072" s="2"/>
      <c r="IE1072" s="2"/>
      <c r="IF1072" s="2"/>
      <c r="IG1072" s="2"/>
      <c r="IH1072" s="2"/>
      <c r="II1072" s="2"/>
      <c r="IJ1072" s="2"/>
      <c r="IK1072" s="2"/>
      <c r="IL1072" s="2"/>
      <c r="IM1072" s="2"/>
      <c r="IN1072" s="2"/>
      <c r="IO1072" s="2"/>
      <c r="IP1072" s="2"/>
      <c r="IQ1072" s="2"/>
      <c r="IR1072" s="2"/>
      <c r="IS1072" s="2"/>
    </row>
    <row r="1073" spans="1:253" s="36" customFormat="1" hidden="1" x14ac:dyDescent="0.25">
      <c r="A1073" s="33"/>
      <c r="B1073" s="168"/>
      <c r="C1073" s="168"/>
      <c r="D1073" s="168"/>
      <c r="E1073" s="168"/>
      <c r="F1073" s="168"/>
      <c r="G1073" s="168"/>
      <c r="H1073" s="168"/>
      <c r="I1073" s="168"/>
      <c r="J1073" s="168"/>
      <c r="K1073" s="168"/>
      <c r="L1073" s="168"/>
      <c r="M1073" s="168"/>
      <c r="N1073" s="168"/>
      <c r="O1073" s="168"/>
      <c r="P1073" s="168"/>
      <c r="Q1073" s="168"/>
      <c r="R1073" s="168"/>
      <c r="S1073" s="168"/>
      <c r="T1073" s="168"/>
      <c r="U1073" s="168"/>
      <c r="V1073" s="168"/>
      <c r="W1073" s="168"/>
      <c r="X1073" s="168"/>
      <c r="Y1073" s="168"/>
      <c r="Z1073" s="168"/>
      <c r="AA1073" s="168"/>
      <c r="AB1073" s="168"/>
      <c r="AC1073" s="168"/>
      <c r="AD1073" s="168"/>
      <c r="AE1073" s="168"/>
      <c r="AF1073" s="168"/>
      <c r="AG1073" s="168"/>
      <c r="AH1073" s="168"/>
      <c r="AI1073" s="60"/>
      <c r="AJ1073" s="144" t="str">
        <f t="shared" si="170"/>
        <v>Riadok bude skrytý.</v>
      </c>
      <c r="AK1073" s="145" t="s">
        <v>207</v>
      </c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51">
        <f t="shared" si="173"/>
        <v>1</v>
      </c>
      <c r="BF1073" s="51">
        <f t="shared" si="174"/>
        <v>0</v>
      </c>
      <c r="BG1073" s="51"/>
      <c r="BH1073" s="51">
        <f t="shared" si="172"/>
        <v>1</v>
      </c>
      <c r="BI1073" s="89">
        <f t="shared" si="171"/>
        <v>0</v>
      </c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108"/>
      <c r="BY1073" s="108"/>
      <c r="BZ1073" s="108"/>
      <c r="CA1073" s="113">
        <f>SI!BY1073</f>
        <v>339</v>
      </c>
      <c r="CB1073" s="113"/>
      <c r="CC1073" s="113"/>
      <c r="CD1073" s="113"/>
      <c r="CE1073" s="113"/>
      <c r="CF1073" s="113"/>
      <c r="CG1073" s="113"/>
      <c r="CH1073" s="140">
        <f>SI!BZ1073</f>
        <v>0</v>
      </c>
      <c r="CI1073" s="108"/>
      <c r="CJ1073" s="108"/>
      <c r="CK1073" s="108"/>
      <c r="CL1073" s="108"/>
      <c r="CM1073" s="108"/>
      <c r="CN1073" s="108"/>
      <c r="CO1073" s="108"/>
      <c r="CP1073" s="108"/>
      <c r="CQ1073" s="108"/>
      <c r="CR1073" s="108"/>
      <c r="CS1073" s="108"/>
      <c r="CT1073" s="108"/>
      <c r="CU1073" s="108"/>
      <c r="CV1073" s="108"/>
      <c r="CW1073" s="108"/>
      <c r="CX1073" s="108"/>
      <c r="CY1073" s="108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  <c r="FE1073" s="2"/>
      <c r="FF1073" s="2"/>
      <c r="FG1073" s="2"/>
      <c r="FH1073" s="2"/>
      <c r="FI1073" s="2"/>
      <c r="FJ1073" s="2"/>
      <c r="FK1073" s="2"/>
      <c r="FL1073" s="2"/>
      <c r="FM1073" s="2"/>
      <c r="FN1073" s="2"/>
      <c r="FO1073" s="2"/>
      <c r="FP1073" s="2"/>
      <c r="FQ1073" s="2"/>
      <c r="FR1073" s="2"/>
      <c r="FS1073" s="2"/>
      <c r="FT1073" s="2"/>
      <c r="FU1073" s="2"/>
      <c r="FV1073" s="2"/>
      <c r="FW1073" s="2"/>
      <c r="FX1073" s="2"/>
      <c r="FY1073" s="2"/>
      <c r="FZ1073" s="2"/>
      <c r="GA1073" s="2"/>
      <c r="GB1073" s="2"/>
      <c r="GC1073" s="2"/>
      <c r="GD1073" s="2"/>
      <c r="GE1073" s="2"/>
      <c r="GF1073" s="2"/>
      <c r="GG1073" s="2"/>
      <c r="GH1073" s="2"/>
      <c r="GI1073" s="2"/>
      <c r="GJ1073" s="2"/>
      <c r="GK1073" s="2"/>
      <c r="GL1073" s="2"/>
      <c r="GM1073" s="2"/>
      <c r="GN1073" s="2"/>
      <c r="GO1073" s="2"/>
      <c r="GP1073" s="2"/>
      <c r="GQ1073" s="2"/>
      <c r="GR1073" s="2"/>
      <c r="GS1073" s="2"/>
      <c r="GT1073" s="2"/>
      <c r="GU1073" s="2"/>
      <c r="GV1073" s="2"/>
      <c r="GW1073" s="2"/>
      <c r="GX1073" s="2"/>
      <c r="GY1073" s="2"/>
      <c r="GZ1073" s="2"/>
      <c r="HA1073" s="2"/>
      <c r="HB1073" s="2"/>
      <c r="HC1073" s="2"/>
      <c r="HD1073" s="2"/>
      <c r="HE1073" s="2"/>
      <c r="HF1073" s="2"/>
      <c r="HG1073" s="2"/>
      <c r="HH1073" s="2"/>
      <c r="HI1073" s="2"/>
      <c r="HJ1073" s="2"/>
      <c r="HK1073" s="2"/>
      <c r="HL1073" s="2"/>
      <c r="HM1073" s="2"/>
      <c r="HN1073" s="2"/>
      <c r="HO1073" s="2"/>
      <c r="HP1073" s="2"/>
      <c r="HQ1073" s="2"/>
      <c r="HR1073" s="2"/>
      <c r="HS1073" s="2"/>
      <c r="HT1073" s="2"/>
      <c r="HU1073" s="2"/>
      <c r="HV1073" s="2"/>
      <c r="HW1073" s="2"/>
      <c r="HX1073" s="2"/>
      <c r="HY1073" s="2"/>
      <c r="HZ1073" s="2"/>
      <c r="IA1073" s="2"/>
      <c r="IB1073" s="2"/>
      <c r="IC1073" s="2"/>
      <c r="ID1073" s="2"/>
      <c r="IE1073" s="2"/>
      <c r="IF1073" s="2"/>
      <c r="IG1073" s="2"/>
      <c r="IH1073" s="2"/>
      <c r="II1073" s="2"/>
      <c r="IJ1073" s="2"/>
      <c r="IK1073" s="2"/>
      <c r="IL1073" s="2"/>
      <c r="IM1073" s="2"/>
      <c r="IN1073" s="2"/>
      <c r="IO1073" s="2"/>
      <c r="IP1073" s="2"/>
      <c r="IQ1073" s="2"/>
      <c r="IR1073" s="2"/>
      <c r="IS1073" s="2"/>
    </row>
    <row r="1074" spans="1:253" s="36" customFormat="1" hidden="1" x14ac:dyDescent="0.25">
      <c r="A1074" s="33"/>
      <c r="B1074" s="168"/>
      <c r="C1074" s="168"/>
      <c r="D1074" s="168"/>
      <c r="E1074" s="168"/>
      <c r="F1074" s="168"/>
      <c r="G1074" s="168"/>
      <c r="H1074" s="168"/>
      <c r="I1074" s="168"/>
      <c r="J1074" s="168"/>
      <c r="K1074" s="168"/>
      <c r="L1074" s="168"/>
      <c r="M1074" s="168"/>
      <c r="N1074" s="168"/>
      <c r="O1074" s="168"/>
      <c r="P1074" s="168"/>
      <c r="Q1074" s="168"/>
      <c r="R1074" s="168"/>
      <c r="S1074" s="168"/>
      <c r="T1074" s="168"/>
      <c r="U1074" s="168"/>
      <c r="V1074" s="168"/>
      <c r="W1074" s="168"/>
      <c r="X1074" s="168"/>
      <c r="Y1074" s="168"/>
      <c r="Z1074" s="168"/>
      <c r="AA1074" s="168"/>
      <c r="AB1074" s="168"/>
      <c r="AC1074" s="168"/>
      <c r="AD1074" s="168"/>
      <c r="AE1074" s="168"/>
      <c r="AF1074" s="168"/>
      <c r="AG1074" s="168"/>
      <c r="AH1074" s="168"/>
      <c r="AI1074" s="60"/>
      <c r="AJ1074" s="144" t="str">
        <f t="shared" si="170"/>
        <v>Riadok bude skrytý.</v>
      </c>
      <c r="AK1074" s="145" t="s">
        <v>207</v>
      </c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51">
        <f t="shared" si="173"/>
        <v>1</v>
      </c>
      <c r="BF1074" s="51">
        <f t="shared" si="174"/>
        <v>0</v>
      </c>
      <c r="BG1074" s="51"/>
      <c r="BH1074" s="51">
        <f t="shared" si="172"/>
        <v>1</v>
      </c>
      <c r="BI1074" s="89">
        <f t="shared" si="171"/>
        <v>0</v>
      </c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108"/>
      <c r="BY1074" s="108"/>
      <c r="BZ1074" s="108"/>
      <c r="CA1074" s="113">
        <f>SI!BY1074</f>
        <v>162</v>
      </c>
      <c r="CB1074" s="113"/>
      <c r="CC1074" s="113"/>
      <c r="CD1074" s="113"/>
      <c r="CE1074" s="113"/>
      <c r="CF1074" s="113"/>
      <c r="CG1074" s="113"/>
      <c r="CH1074" s="140">
        <f>SI!BZ1074</f>
        <v>0</v>
      </c>
      <c r="CI1074" s="108"/>
      <c r="CJ1074" s="108"/>
      <c r="CK1074" s="108"/>
      <c r="CL1074" s="108"/>
      <c r="CM1074" s="108"/>
      <c r="CN1074" s="108"/>
      <c r="CO1074" s="108"/>
      <c r="CP1074" s="108"/>
      <c r="CQ1074" s="108"/>
      <c r="CR1074" s="108"/>
      <c r="CS1074" s="108"/>
      <c r="CT1074" s="108"/>
      <c r="CU1074" s="108"/>
      <c r="CV1074" s="108"/>
      <c r="CW1074" s="108"/>
      <c r="CX1074" s="108"/>
      <c r="CY1074" s="108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  <c r="FE1074" s="2"/>
      <c r="FF1074" s="2"/>
      <c r="FG1074" s="2"/>
      <c r="FH1074" s="2"/>
      <c r="FI1074" s="2"/>
      <c r="FJ1074" s="2"/>
      <c r="FK1074" s="2"/>
      <c r="FL1074" s="2"/>
      <c r="FM1074" s="2"/>
      <c r="FN1074" s="2"/>
      <c r="FO1074" s="2"/>
      <c r="FP1074" s="2"/>
      <c r="FQ1074" s="2"/>
      <c r="FR1074" s="2"/>
      <c r="FS1074" s="2"/>
      <c r="FT1074" s="2"/>
      <c r="FU1074" s="2"/>
      <c r="FV1074" s="2"/>
      <c r="FW1074" s="2"/>
      <c r="FX1074" s="2"/>
      <c r="FY1074" s="2"/>
      <c r="FZ1074" s="2"/>
      <c r="GA1074" s="2"/>
      <c r="GB1074" s="2"/>
      <c r="GC1074" s="2"/>
      <c r="GD1074" s="2"/>
      <c r="GE1074" s="2"/>
      <c r="GF1074" s="2"/>
      <c r="GG1074" s="2"/>
      <c r="GH1074" s="2"/>
      <c r="GI1074" s="2"/>
      <c r="GJ1074" s="2"/>
      <c r="GK1074" s="2"/>
      <c r="GL1074" s="2"/>
      <c r="GM1074" s="2"/>
      <c r="GN1074" s="2"/>
      <c r="GO1074" s="2"/>
      <c r="GP1074" s="2"/>
      <c r="GQ1074" s="2"/>
      <c r="GR1074" s="2"/>
      <c r="GS1074" s="2"/>
      <c r="GT1074" s="2"/>
      <c r="GU1074" s="2"/>
      <c r="GV1074" s="2"/>
      <c r="GW1074" s="2"/>
      <c r="GX1074" s="2"/>
      <c r="GY1074" s="2"/>
      <c r="GZ1074" s="2"/>
      <c r="HA1074" s="2"/>
      <c r="HB1074" s="2"/>
      <c r="HC1074" s="2"/>
      <c r="HD1074" s="2"/>
      <c r="HE1074" s="2"/>
      <c r="HF1074" s="2"/>
      <c r="HG1074" s="2"/>
      <c r="HH1074" s="2"/>
      <c r="HI1074" s="2"/>
      <c r="HJ1074" s="2"/>
      <c r="HK1074" s="2"/>
      <c r="HL1074" s="2"/>
      <c r="HM1074" s="2"/>
      <c r="HN1074" s="2"/>
      <c r="HO1074" s="2"/>
      <c r="HP1074" s="2"/>
      <c r="HQ1074" s="2"/>
      <c r="HR1074" s="2"/>
      <c r="HS1074" s="2"/>
      <c r="HT1074" s="2"/>
      <c r="HU1074" s="2"/>
      <c r="HV1074" s="2"/>
      <c r="HW1074" s="2"/>
      <c r="HX1074" s="2"/>
      <c r="HY1074" s="2"/>
      <c r="HZ1074" s="2"/>
      <c r="IA1074" s="2"/>
      <c r="IB1074" s="2"/>
      <c r="IC1074" s="2"/>
      <c r="ID1074" s="2"/>
      <c r="IE1074" s="2"/>
      <c r="IF1074" s="2"/>
      <c r="IG1074" s="2"/>
      <c r="IH1074" s="2"/>
      <c r="II1074" s="2"/>
      <c r="IJ1074" s="2"/>
      <c r="IK1074" s="2"/>
      <c r="IL1074" s="2"/>
      <c r="IM1074" s="2"/>
      <c r="IN1074" s="2"/>
      <c r="IO1074" s="2"/>
      <c r="IP1074" s="2"/>
      <c r="IQ1074" s="2"/>
      <c r="IR1074" s="2"/>
      <c r="IS1074" s="2"/>
    </row>
    <row r="1075" spans="1:253" s="36" customFormat="1" hidden="1" x14ac:dyDescent="0.25">
      <c r="A1075" s="33"/>
      <c r="B1075" s="168"/>
      <c r="C1075" s="168"/>
      <c r="D1075" s="168"/>
      <c r="E1075" s="168"/>
      <c r="F1075" s="168"/>
      <c r="G1075" s="168"/>
      <c r="H1075" s="168"/>
      <c r="I1075" s="168"/>
      <c r="J1075" s="168"/>
      <c r="K1075" s="168"/>
      <c r="L1075" s="168"/>
      <c r="M1075" s="168"/>
      <c r="N1075" s="168"/>
      <c r="O1075" s="168"/>
      <c r="P1075" s="168"/>
      <c r="Q1075" s="168"/>
      <c r="R1075" s="168"/>
      <c r="S1075" s="168"/>
      <c r="T1075" s="168"/>
      <c r="U1075" s="168"/>
      <c r="V1075" s="168"/>
      <c r="W1075" s="168"/>
      <c r="X1075" s="168"/>
      <c r="Y1075" s="168"/>
      <c r="Z1075" s="168"/>
      <c r="AA1075" s="168"/>
      <c r="AB1075" s="168"/>
      <c r="AC1075" s="168"/>
      <c r="AD1075" s="168"/>
      <c r="AE1075" s="168"/>
      <c r="AF1075" s="168"/>
      <c r="AG1075" s="168"/>
      <c r="AH1075" s="168"/>
      <c r="AI1075" s="60"/>
      <c r="AJ1075" s="144" t="str">
        <f t="shared" si="170"/>
        <v>Riadok bude skrytý.</v>
      </c>
      <c r="AK1075" s="145" t="s">
        <v>207</v>
      </c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51">
        <f t="shared" si="173"/>
        <v>1</v>
      </c>
      <c r="BF1075" s="51">
        <f t="shared" si="174"/>
        <v>0</v>
      </c>
      <c r="BG1075" s="51"/>
      <c r="BH1075" s="51">
        <f t="shared" si="172"/>
        <v>1</v>
      </c>
      <c r="BI1075" s="89">
        <f t="shared" si="171"/>
        <v>0</v>
      </c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108"/>
      <c r="BY1075" s="108"/>
      <c r="BZ1075" s="108"/>
      <c r="CA1075" s="113">
        <f>SI!BY1075</f>
        <v>462</v>
      </c>
      <c r="CB1075" s="113"/>
      <c r="CC1075" s="113"/>
      <c r="CD1075" s="113"/>
      <c r="CE1075" s="113"/>
      <c r="CF1075" s="113"/>
      <c r="CG1075" s="113"/>
      <c r="CH1075" s="140">
        <f>SI!BZ1075</f>
        <v>0</v>
      </c>
      <c r="CI1075" s="108"/>
      <c r="CJ1075" s="108"/>
      <c r="CK1075" s="108"/>
      <c r="CL1075" s="108"/>
      <c r="CM1075" s="108"/>
      <c r="CN1075" s="108"/>
      <c r="CO1075" s="108"/>
      <c r="CP1075" s="108"/>
      <c r="CQ1075" s="108"/>
      <c r="CR1075" s="108"/>
      <c r="CS1075" s="108"/>
      <c r="CT1075" s="108"/>
      <c r="CU1075" s="108"/>
      <c r="CV1075" s="108"/>
      <c r="CW1075" s="108"/>
      <c r="CX1075" s="108"/>
      <c r="CY1075" s="108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  <c r="FE1075" s="2"/>
      <c r="FF1075" s="2"/>
      <c r="FG1075" s="2"/>
      <c r="FH1075" s="2"/>
      <c r="FI1075" s="2"/>
      <c r="FJ1075" s="2"/>
      <c r="FK1075" s="2"/>
      <c r="FL1075" s="2"/>
      <c r="FM1075" s="2"/>
      <c r="FN1075" s="2"/>
      <c r="FO1075" s="2"/>
      <c r="FP1075" s="2"/>
      <c r="FQ1075" s="2"/>
      <c r="FR1075" s="2"/>
      <c r="FS1075" s="2"/>
      <c r="FT1075" s="2"/>
      <c r="FU1075" s="2"/>
      <c r="FV1075" s="2"/>
      <c r="FW1075" s="2"/>
      <c r="FX1075" s="2"/>
      <c r="FY1075" s="2"/>
      <c r="FZ1075" s="2"/>
      <c r="GA1075" s="2"/>
      <c r="GB1075" s="2"/>
      <c r="GC1075" s="2"/>
      <c r="GD1075" s="2"/>
      <c r="GE1075" s="2"/>
      <c r="GF1075" s="2"/>
      <c r="GG1075" s="2"/>
      <c r="GH1075" s="2"/>
      <c r="GI1075" s="2"/>
      <c r="GJ1075" s="2"/>
      <c r="GK1075" s="2"/>
      <c r="GL1075" s="2"/>
      <c r="GM1075" s="2"/>
      <c r="GN1075" s="2"/>
      <c r="GO1075" s="2"/>
      <c r="GP1075" s="2"/>
      <c r="GQ1075" s="2"/>
      <c r="GR1075" s="2"/>
      <c r="GS1075" s="2"/>
      <c r="GT1075" s="2"/>
      <c r="GU1075" s="2"/>
      <c r="GV1075" s="2"/>
      <c r="GW1075" s="2"/>
      <c r="GX1075" s="2"/>
      <c r="GY1075" s="2"/>
      <c r="GZ1075" s="2"/>
      <c r="HA1075" s="2"/>
      <c r="HB1075" s="2"/>
      <c r="HC1075" s="2"/>
      <c r="HD1075" s="2"/>
      <c r="HE1075" s="2"/>
      <c r="HF1075" s="2"/>
      <c r="HG1075" s="2"/>
      <c r="HH1075" s="2"/>
      <c r="HI1075" s="2"/>
      <c r="HJ1075" s="2"/>
      <c r="HK1075" s="2"/>
      <c r="HL1075" s="2"/>
      <c r="HM1075" s="2"/>
      <c r="HN1075" s="2"/>
      <c r="HO1075" s="2"/>
      <c r="HP1075" s="2"/>
      <c r="HQ1075" s="2"/>
      <c r="HR1075" s="2"/>
      <c r="HS1075" s="2"/>
      <c r="HT1075" s="2"/>
      <c r="HU1075" s="2"/>
      <c r="HV1075" s="2"/>
      <c r="HW1075" s="2"/>
      <c r="HX1075" s="2"/>
      <c r="HY1075" s="2"/>
      <c r="HZ1075" s="2"/>
      <c r="IA1075" s="2"/>
      <c r="IB1075" s="2"/>
      <c r="IC1075" s="2"/>
      <c r="ID1075" s="2"/>
      <c r="IE1075" s="2"/>
      <c r="IF1075" s="2"/>
      <c r="IG1075" s="2"/>
      <c r="IH1075" s="2"/>
      <c r="II1075" s="2"/>
      <c r="IJ1075" s="2"/>
      <c r="IK1075" s="2"/>
      <c r="IL1075" s="2"/>
      <c r="IM1075" s="2"/>
      <c r="IN1075" s="2"/>
      <c r="IO1075" s="2"/>
      <c r="IP1075" s="2"/>
      <c r="IQ1075" s="2"/>
      <c r="IR1075" s="2"/>
      <c r="IS1075" s="2"/>
    </row>
    <row r="1076" spans="1:253" s="36" customFormat="1" hidden="1" x14ac:dyDescent="0.25">
      <c r="A1076" s="33"/>
      <c r="B1076" s="168"/>
      <c r="C1076" s="168"/>
      <c r="D1076" s="168"/>
      <c r="E1076" s="168"/>
      <c r="F1076" s="168"/>
      <c r="G1076" s="168"/>
      <c r="H1076" s="168"/>
      <c r="I1076" s="168"/>
      <c r="J1076" s="168"/>
      <c r="K1076" s="168"/>
      <c r="L1076" s="168"/>
      <c r="M1076" s="168"/>
      <c r="N1076" s="168"/>
      <c r="O1076" s="168"/>
      <c r="P1076" s="168"/>
      <c r="Q1076" s="168"/>
      <c r="R1076" s="168"/>
      <c r="S1076" s="168"/>
      <c r="T1076" s="168"/>
      <c r="U1076" s="168"/>
      <c r="V1076" s="168"/>
      <c r="W1076" s="168"/>
      <c r="X1076" s="168"/>
      <c r="Y1076" s="168"/>
      <c r="Z1076" s="168"/>
      <c r="AA1076" s="168"/>
      <c r="AB1076" s="168"/>
      <c r="AC1076" s="168"/>
      <c r="AD1076" s="168"/>
      <c r="AE1076" s="168"/>
      <c r="AF1076" s="168"/>
      <c r="AG1076" s="168"/>
      <c r="AH1076" s="168"/>
      <c r="AI1076" s="60"/>
      <c r="AJ1076" s="144" t="str">
        <f t="shared" si="170"/>
        <v>Riadok bude skrytý.</v>
      </c>
      <c r="AK1076" s="145" t="s">
        <v>207</v>
      </c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51">
        <f t="shared" si="173"/>
        <v>1</v>
      </c>
      <c r="BF1076" s="51">
        <f t="shared" si="174"/>
        <v>0</v>
      </c>
      <c r="BG1076" s="51"/>
      <c r="BH1076" s="51">
        <f t="shared" si="172"/>
        <v>1</v>
      </c>
      <c r="BI1076" s="89">
        <f t="shared" si="171"/>
        <v>0</v>
      </c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108"/>
      <c r="BY1076" s="108"/>
      <c r="BZ1076" s="108"/>
      <c r="CA1076" s="113">
        <f>SI!BY1076</f>
        <v>130</v>
      </c>
      <c r="CB1076" s="113"/>
      <c r="CC1076" s="113"/>
      <c r="CD1076" s="113"/>
      <c r="CE1076" s="113"/>
      <c r="CF1076" s="113"/>
      <c r="CG1076" s="113"/>
      <c r="CH1076" s="140">
        <f>SI!BZ1076</f>
        <v>0</v>
      </c>
      <c r="CI1076" s="108"/>
      <c r="CJ1076" s="108"/>
      <c r="CK1076" s="108"/>
      <c r="CL1076" s="108"/>
      <c r="CM1076" s="108"/>
      <c r="CN1076" s="108"/>
      <c r="CO1076" s="108"/>
      <c r="CP1076" s="108"/>
      <c r="CQ1076" s="108"/>
      <c r="CR1076" s="108"/>
      <c r="CS1076" s="108"/>
      <c r="CT1076" s="108"/>
      <c r="CU1076" s="108"/>
      <c r="CV1076" s="108"/>
      <c r="CW1076" s="108"/>
      <c r="CX1076" s="108"/>
      <c r="CY1076" s="108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  <c r="FE1076" s="2"/>
      <c r="FF1076" s="2"/>
      <c r="FG1076" s="2"/>
      <c r="FH1076" s="2"/>
      <c r="FI1076" s="2"/>
      <c r="FJ1076" s="2"/>
      <c r="FK1076" s="2"/>
      <c r="FL1076" s="2"/>
      <c r="FM1076" s="2"/>
      <c r="FN1076" s="2"/>
      <c r="FO1076" s="2"/>
      <c r="FP1076" s="2"/>
      <c r="FQ1076" s="2"/>
      <c r="FR1076" s="2"/>
      <c r="FS1076" s="2"/>
      <c r="FT1076" s="2"/>
      <c r="FU1076" s="2"/>
      <c r="FV1076" s="2"/>
      <c r="FW1076" s="2"/>
      <c r="FX1076" s="2"/>
      <c r="FY1076" s="2"/>
      <c r="FZ1076" s="2"/>
      <c r="GA1076" s="2"/>
      <c r="GB1076" s="2"/>
      <c r="GC1076" s="2"/>
      <c r="GD1076" s="2"/>
      <c r="GE1076" s="2"/>
      <c r="GF1076" s="2"/>
      <c r="GG1076" s="2"/>
      <c r="GH1076" s="2"/>
      <c r="GI1076" s="2"/>
      <c r="GJ1076" s="2"/>
      <c r="GK1076" s="2"/>
      <c r="GL1076" s="2"/>
      <c r="GM1076" s="2"/>
      <c r="GN1076" s="2"/>
      <c r="GO1076" s="2"/>
      <c r="GP1076" s="2"/>
      <c r="GQ1076" s="2"/>
      <c r="GR1076" s="2"/>
      <c r="GS1076" s="2"/>
      <c r="GT1076" s="2"/>
      <c r="GU1076" s="2"/>
      <c r="GV1076" s="2"/>
      <c r="GW1076" s="2"/>
      <c r="GX1076" s="2"/>
      <c r="GY1076" s="2"/>
      <c r="GZ1076" s="2"/>
      <c r="HA1076" s="2"/>
      <c r="HB1076" s="2"/>
      <c r="HC1076" s="2"/>
      <c r="HD1076" s="2"/>
      <c r="HE1076" s="2"/>
      <c r="HF1076" s="2"/>
      <c r="HG1076" s="2"/>
      <c r="HH1076" s="2"/>
      <c r="HI1076" s="2"/>
      <c r="HJ1076" s="2"/>
      <c r="HK1076" s="2"/>
      <c r="HL1076" s="2"/>
      <c r="HM1076" s="2"/>
      <c r="HN1076" s="2"/>
      <c r="HO1076" s="2"/>
      <c r="HP1076" s="2"/>
      <c r="HQ1076" s="2"/>
      <c r="HR1076" s="2"/>
      <c r="HS1076" s="2"/>
      <c r="HT1076" s="2"/>
      <c r="HU1076" s="2"/>
      <c r="HV1076" s="2"/>
      <c r="HW1076" s="2"/>
      <c r="HX1076" s="2"/>
      <c r="HY1076" s="2"/>
      <c r="HZ1076" s="2"/>
      <c r="IA1076" s="2"/>
      <c r="IB1076" s="2"/>
      <c r="IC1076" s="2"/>
      <c r="ID1076" s="2"/>
      <c r="IE1076" s="2"/>
      <c r="IF1076" s="2"/>
      <c r="IG1076" s="2"/>
      <c r="IH1076" s="2"/>
      <c r="II1076" s="2"/>
      <c r="IJ1076" s="2"/>
      <c r="IK1076" s="2"/>
      <c r="IL1076" s="2"/>
      <c r="IM1076" s="2"/>
      <c r="IN1076" s="2"/>
      <c r="IO1076" s="2"/>
      <c r="IP1076" s="2"/>
      <c r="IQ1076" s="2"/>
      <c r="IR1076" s="2"/>
      <c r="IS1076" s="2"/>
    </row>
    <row r="1077" spans="1:253" s="36" customFormat="1" hidden="1" x14ac:dyDescent="0.25">
      <c r="A1077" s="33"/>
      <c r="B1077" s="168"/>
      <c r="C1077" s="168"/>
      <c r="D1077" s="168"/>
      <c r="E1077" s="168"/>
      <c r="F1077" s="168"/>
      <c r="G1077" s="168"/>
      <c r="H1077" s="168"/>
      <c r="I1077" s="168"/>
      <c r="J1077" s="168"/>
      <c r="K1077" s="168"/>
      <c r="L1077" s="168"/>
      <c r="M1077" s="168"/>
      <c r="N1077" s="168"/>
      <c r="O1077" s="168"/>
      <c r="P1077" s="168"/>
      <c r="Q1077" s="168"/>
      <c r="R1077" s="168"/>
      <c r="S1077" s="168"/>
      <c r="T1077" s="168"/>
      <c r="U1077" s="168"/>
      <c r="V1077" s="168"/>
      <c r="W1077" s="168"/>
      <c r="X1077" s="168"/>
      <c r="Y1077" s="168"/>
      <c r="Z1077" s="168"/>
      <c r="AA1077" s="168"/>
      <c r="AB1077" s="168"/>
      <c r="AC1077" s="168"/>
      <c r="AD1077" s="168"/>
      <c r="AE1077" s="168"/>
      <c r="AF1077" s="168"/>
      <c r="AG1077" s="168"/>
      <c r="AH1077" s="168"/>
      <c r="AI1077" s="60"/>
      <c r="AJ1077" s="144" t="str">
        <f t="shared" si="170"/>
        <v>Riadok bude skrytý.</v>
      </c>
      <c r="AK1077" s="145" t="s">
        <v>207</v>
      </c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51">
        <f t="shared" si="173"/>
        <v>1</v>
      </c>
      <c r="BF1077" s="51">
        <f t="shared" si="174"/>
        <v>0</v>
      </c>
      <c r="BG1077" s="51"/>
      <c r="BH1077" s="51">
        <f t="shared" si="172"/>
        <v>1</v>
      </c>
      <c r="BI1077" s="89">
        <f t="shared" si="171"/>
        <v>0</v>
      </c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108"/>
      <c r="BY1077" s="108"/>
      <c r="BZ1077" s="108"/>
      <c r="CA1077" s="113">
        <f>SI!BY1077</f>
        <v>781</v>
      </c>
      <c r="CB1077" s="113"/>
      <c r="CC1077" s="113"/>
      <c r="CD1077" s="113"/>
      <c r="CE1077" s="113"/>
      <c r="CF1077" s="113"/>
      <c r="CG1077" s="113"/>
      <c r="CH1077" s="140">
        <f>SI!BZ1077</f>
        <v>0</v>
      </c>
      <c r="CI1077" s="108"/>
      <c r="CJ1077" s="108"/>
      <c r="CK1077" s="108"/>
      <c r="CL1077" s="108"/>
      <c r="CM1077" s="108"/>
      <c r="CN1077" s="108"/>
      <c r="CO1077" s="108"/>
      <c r="CP1077" s="108"/>
      <c r="CQ1077" s="108"/>
      <c r="CR1077" s="108"/>
      <c r="CS1077" s="108"/>
      <c r="CT1077" s="108"/>
      <c r="CU1077" s="108"/>
      <c r="CV1077" s="108"/>
      <c r="CW1077" s="108"/>
      <c r="CX1077" s="108"/>
      <c r="CY1077" s="108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  <c r="FE1077" s="2"/>
      <c r="FF1077" s="2"/>
      <c r="FG1077" s="2"/>
      <c r="FH1077" s="2"/>
      <c r="FI1077" s="2"/>
      <c r="FJ1077" s="2"/>
      <c r="FK1077" s="2"/>
      <c r="FL1077" s="2"/>
      <c r="FM1077" s="2"/>
      <c r="FN1077" s="2"/>
      <c r="FO1077" s="2"/>
      <c r="FP1077" s="2"/>
      <c r="FQ1077" s="2"/>
      <c r="FR1077" s="2"/>
      <c r="FS1077" s="2"/>
      <c r="FT1077" s="2"/>
      <c r="FU1077" s="2"/>
      <c r="FV1077" s="2"/>
      <c r="FW1077" s="2"/>
      <c r="FX1077" s="2"/>
      <c r="FY1077" s="2"/>
      <c r="FZ1077" s="2"/>
      <c r="GA1077" s="2"/>
      <c r="GB1077" s="2"/>
      <c r="GC1077" s="2"/>
      <c r="GD1077" s="2"/>
      <c r="GE1077" s="2"/>
      <c r="GF1077" s="2"/>
      <c r="GG1077" s="2"/>
      <c r="GH1077" s="2"/>
      <c r="GI1077" s="2"/>
      <c r="GJ1077" s="2"/>
      <c r="GK1077" s="2"/>
      <c r="GL1077" s="2"/>
      <c r="GM1077" s="2"/>
      <c r="GN1077" s="2"/>
      <c r="GO1077" s="2"/>
      <c r="GP1077" s="2"/>
      <c r="GQ1077" s="2"/>
      <c r="GR1077" s="2"/>
      <c r="GS1077" s="2"/>
      <c r="GT1077" s="2"/>
      <c r="GU1077" s="2"/>
      <c r="GV1077" s="2"/>
      <c r="GW1077" s="2"/>
      <c r="GX1077" s="2"/>
      <c r="GY1077" s="2"/>
      <c r="GZ1077" s="2"/>
      <c r="HA1077" s="2"/>
      <c r="HB1077" s="2"/>
      <c r="HC1077" s="2"/>
      <c r="HD1077" s="2"/>
      <c r="HE1077" s="2"/>
      <c r="HF1077" s="2"/>
      <c r="HG1077" s="2"/>
      <c r="HH1077" s="2"/>
      <c r="HI1077" s="2"/>
      <c r="HJ1077" s="2"/>
      <c r="HK1077" s="2"/>
      <c r="HL1077" s="2"/>
      <c r="HM1077" s="2"/>
      <c r="HN1077" s="2"/>
      <c r="HO1077" s="2"/>
      <c r="HP1077" s="2"/>
      <c r="HQ1077" s="2"/>
      <c r="HR1077" s="2"/>
      <c r="HS1077" s="2"/>
      <c r="HT1077" s="2"/>
      <c r="HU1077" s="2"/>
      <c r="HV1077" s="2"/>
      <c r="HW1077" s="2"/>
      <c r="HX1077" s="2"/>
      <c r="HY1077" s="2"/>
      <c r="HZ1077" s="2"/>
      <c r="IA1077" s="2"/>
      <c r="IB1077" s="2"/>
      <c r="IC1077" s="2"/>
      <c r="ID1077" s="2"/>
      <c r="IE1077" s="2"/>
      <c r="IF1077" s="2"/>
      <c r="IG1077" s="2"/>
      <c r="IH1077" s="2"/>
      <c r="II1077" s="2"/>
      <c r="IJ1077" s="2"/>
      <c r="IK1077" s="2"/>
      <c r="IL1077" s="2"/>
      <c r="IM1077" s="2"/>
      <c r="IN1077" s="2"/>
      <c r="IO1077" s="2"/>
      <c r="IP1077" s="2"/>
      <c r="IQ1077" s="2"/>
      <c r="IR1077" s="2"/>
      <c r="IS1077" s="2"/>
    </row>
    <row r="1078" spans="1:253" s="36" customFormat="1" hidden="1" x14ac:dyDescent="0.25">
      <c r="A1078" s="33"/>
      <c r="B1078" s="168"/>
      <c r="C1078" s="168"/>
      <c r="D1078" s="168"/>
      <c r="E1078" s="168"/>
      <c r="F1078" s="168"/>
      <c r="G1078" s="168"/>
      <c r="H1078" s="168"/>
      <c r="I1078" s="168"/>
      <c r="J1078" s="168"/>
      <c r="K1078" s="168"/>
      <c r="L1078" s="168"/>
      <c r="M1078" s="168"/>
      <c r="N1078" s="168"/>
      <c r="O1078" s="168"/>
      <c r="P1078" s="168"/>
      <c r="Q1078" s="168"/>
      <c r="R1078" s="168"/>
      <c r="S1078" s="168"/>
      <c r="T1078" s="168"/>
      <c r="U1078" s="168"/>
      <c r="V1078" s="168"/>
      <c r="W1078" s="168"/>
      <c r="X1078" s="168"/>
      <c r="Y1078" s="168"/>
      <c r="Z1078" s="168"/>
      <c r="AA1078" s="168"/>
      <c r="AB1078" s="168"/>
      <c r="AC1078" s="168"/>
      <c r="AD1078" s="168"/>
      <c r="AE1078" s="168"/>
      <c r="AF1078" s="168"/>
      <c r="AG1078" s="168"/>
      <c r="AH1078" s="168"/>
      <c r="AI1078" s="60"/>
      <c r="AJ1078" s="144" t="str">
        <f t="shared" si="170"/>
        <v>Riadok bude skrytý.</v>
      </c>
      <c r="AK1078" s="145" t="s">
        <v>207</v>
      </c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51">
        <f t="shared" si="173"/>
        <v>1</v>
      </c>
      <c r="BF1078" s="51">
        <f t="shared" si="174"/>
        <v>0</v>
      </c>
      <c r="BG1078" s="51"/>
      <c r="BH1078" s="51">
        <f t="shared" si="172"/>
        <v>1</v>
      </c>
      <c r="BI1078" s="89">
        <f t="shared" si="171"/>
        <v>0</v>
      </c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108"/>
      <c r="BY1078" s="108"/>
      <c r="BZ1078" s="108"/>
      <c r="CA1078" s="113">
        <f>SI!BY1078</f>
        <v>196</v>
      </c>
      <c r="CB1078" s="113"/>
      <c r="CC1078" s="113"/>
      <c r="CD1078" s="113"/>
      <c r="CE1078" s="113"/>
      <c r="CF1078" s="113"/>
      <c r="CG1078" s="113"/>
      <c r="CH1078" s="140">
        <f>SI!BZ1078</f>
        <v>0</v>
      </c>
      <c r="CI1078" s="108"/>
      <c r="CJ1078" s="108"/>
      <c r="CK1078" s="108"/>
      <c r="CL1078" s="108"/>
      <c r="CM1078" s="108"/>
      <c r="CN1078" s="108"/>
      <c r="CO1078" s="108"/>
      <c r="CP1078" s="108"/>
      <c r="CQ1078" s="108"/>
      <c r="CR1078" s="108"/>
      <c r="CS1078" s="108"/>
      <c r="CT1078" s="108"/>
      <c r="CU1078" s="108"/>
      <c r="CV1078" s="108"/>
      <c r="CW1078" s="108"/>
      <c r="CX1078" s="108"/>
      <c r="CY1078" s="108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  <c r="FE1078" s="2"/>
      <c r="FF1078" s="2"/>
      <c r="FG1078" s="2"/>
      <c r="FH1078" s="2"/>
      <c r="FI1078" s="2"/>
      <c r="FJ1078" s="2"/>
      <c r="FK1078" s="2"/>
      <c r="FL1078" s="2"/>
      <c r="FM1078" s="2"/>
      <c r="FN1078" s="2"/>
      <c r="FO1078" s="2"/>
      <c r="FP1078" s="2"/>
      <c r="FQ1078" s="2"/>
      <c r="FR1078" s="2"/>
      <c r="FS1078" s="2"/>
      <c r="FT1078" s="2"/>
      <c r="FU1078" s="2"/>
      <c r="FV1078" s="2"/>
      <c r="FW1078" s="2"/>
      <c r="FX1078" s="2"/>
      <c r="FY1078" s="2"/>
      <c r="FZ1078" s="2"/>
      <c r="GA1078" s="2"/>
      <c r="GB1078" s="2"/>
      <c r="GC1078" s="2"/>
      <c r="GD1078" s="2"/>
      <c r="GE1078" s="2"/>
      <c r="GF1078" s="2"/>
      <c r="GG1078" s="2"/>
      <c r="GH1078" s="2"/>
      <c r="GI1078" s="2"/>
      <c r="GJ1078" s="2"/>
      <c r="GK1078" s="2"/>
      <c r="GL1078" s="2"/>
      <c r="GM1078" s="2"/>
      <c r="GN1078" s="2"/>
      <c r="GO1078" s="2"/>
      <c r="GP1078" s="2"/>
      <c r="GQ1078" s="2"/>
      <c r="GR1078" s="2"/>
      <c r="GS1078" s="2"/>
      <c r="GT1078" s="2"/>
      <c r="GU1078" s="2"/>
      <c r="GV1078" s="2"/>
      <c r="GW1078" s="2"/>
      <c r="GX1078" s="2"/>
      <c r="GY1078" s="2"/>
      <c r="GZ1078" s="2"/>
      <c r="HA1078" s="2"/>
      <c r="HB1078" s="2"/>
      <c r="HC1078" s="2"/>
      <c r="HD1078" s="2"/>
      <c r="HE1078" s="2"/>
      <c r="HF1078" s="2"/>
      <c r="HG1078" s="2"/>
      <c r="HH1078" s="2"/>
      <c r="HI1078" s="2"/>
      <c r="HJ1078" s="2"/>
      <c r="HK1078" s="2"/>
      <c r="HL1078" s="2"/>
      <c r="HM1078" s="2"/>
      <c r="HN1078" s="2"/>
      <c r="HO1078" s="2"/>
      <c r="HP1078" s="2"/>
      <c r="HQ1078" s="2"/>
      <c r="HR1078" s="2"/>
      <c r="HS1078" s="2"/>
      <c r="HT1078" s="2"/>
      <c r="HU1078" s="2"/>
      <c r="HV1078" s="2"/>
      <c r="HW1078" s="2"/>
      <c r="HX1078" s="2"/>
      <c r="HY1078" s="2"/>
      <c r="HZ1078" s="2"/>
      <c r="IA1078" s="2"/>
      <c r="IB1078" s="2"/>
      <c r="IC1078" s="2"/>
      <c r="ID1078" s="2"/>
      <c r="IE1078" s="2"/>
      <c r="IF1078" s="2"/>
      <c r="IG1078" s="2"/>
      <c r="IH1078" s="2"/>
      <c r="II1078" s="2"/>
      <c r="IJ1078" s="2"/>
      <c r="IK1078" s="2"/>
      <c r="IL1078" s="2"/>
      <c r="IM1078" s="2"/>
      <c r="IN1078" s="2"/>
      <c r="IO1078" s="2"/>
      <c r="IP1078" s="2"/>
      <c r="IQ1078" s="2"/>
      <c r="IR1078" s="2"/>
      <c r="IS1078" s="2"/>
    </row>
    <row r="1079" spans="1:253" s="36" customFormat="1" hidden="1" x14ac:dyDescent="0.25">
      <c r="A1079" s="33"/>
      <c r="B1079" s="168"/>
      <c r="C1079" s="168"/>
      <c r="D1079" s="168"/>
      <c r="E1079" s="168"/>
      <c r="F1079" s="168"/>
      <c r="G1079" s="168"/>
      <c r="H1079" s="168"/>
      <c r="I1079" s="168"/>
      <c r="J1079" s="168"/>
      <c r="K1079" s="168"/>
      <c r="L1079" s="168"/>
      <c r="M1079" s="168"/>
      <c r="N1079" s="168"/>
      <c r="O1079" s="168"/>
      <c r="P1079" s="168"/>
      <c r="Q1079" s="168"/>
      <c r="R1079" s="168"/>
      <c r="S1079" s="168"/>
      <c r="T1079" s="168"/>
      <c r="U1079" s="168"/>
      <c r="V1079" s="168"/>
      <c r="W1079" s="168"/>
      <c r="X1079" s="168"/>
      <c r="Y1079" s="168"/>
      <c r="Z1079" s="168"/>
      <c r="AA1079" s="168"/>
      <c r="AB1079" s="168"/>
      <c r="AC1079" s="168"/>
      <c r="AD1079" s="168"/>
      <c r="AE1079" s="168"/>
      <c r="AF1079" s="168"/>
      <c r="AG1079" s="168"/>
      <c r="AH1079" s="168"/>
      <c r="AI1079" s="60"/>
      <c r="AJ1079" s="144" t="str">
        <f t="shared" si="170"/>
        <v>Riadok bude skrytý.</v>
      </c>
      <c r="AK1079" s="145" t="s">
        <v>207</v>
      </c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51">
        <f t="shared" si="173"/>
        <v>1</v>
      </c>
      <c r="BF1079" s="51">
        <f t="shared" si="174"/>
        <v>0</v>
      </c>
      <c r="BG1079" s="51"/>
      <c r="BH1079" s="51">
        <f t="shared" si="172"/>
        <v>1</v>
      </c>
      <c r="BI1079" s="89">
        <f t="shared" si="171"/>
        <v>0</v>
      </c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108"/>
      <c r="BY1079" s="108"/>
      <c r="BZ1079" s="108"/>
      <c r="CA1079" s="113">
        <f>SI!BY1079</f>
        <v>351</v>
      </c>
      <c r="CB1079" s="113"/>
      <c r="CC1079" s="113"/>
      <c r="CD1079" s="113"/>
      <c r="CE1079" s="113"/>
      <c r="CF1079" s="113"/>
      <c r="CG1079" s="113"/>
      <c r="CH1079" s="140">
        <f>SI!BZ1079</f>
        <v>0</v>
      </c>
      <c r="CI1079" s="108"/>
      <c r="CJ1079" s="108"/>
      <c r="CK1079" s="108"/>
      <c r="CL1079" s="108"/>
      <c r="CM1079" s="108"/>
      <c r="CN1079" s="108"/>
      <c r="CO1079" s="108"/>
      <c r="CP1079" s="108"/>
      <c r="CQ1079" s="108"/>
      <c r="CR1079" s="108"/>
      <c r="CS1079" s="108"/>
      <c r="CT1079" s="108"/>
      <c r="CU1079" s="108"/>
      <c r="CV1079" s="108"/>
      <c r="CW1079" s="108"/>
      <c r="CX1079" s="108"/>
      <c r="CY1079" s="108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  <c r="FE1079" s="2"/>
      <c r="FF1079" s="2"/>
      <c r="FG1079" s="2"/>
      <c r="FH1079" s="2"/>
      <c r="FI1079" s="2"/>
      <c r="FJ1079" s="2"/>
      <c r="FK1079" s="2"/>
      <c r="FL1079" s="2"/>
      <c r="FM1079" s="2"/>
      <c r="FN1079" s="2"/>
      <c r="FO1079" s="2"/>
      <c r="FP1079" s="2"/>
      <c r="FQ1079" s="2"/>
      <c r="FR1079" s="2"/>
      <c r="FS1079" s="2"/>
      <c r="FT1079" s="2"/>
      <c r="FU1079" s="2"/>
      <c r="FV1079" s="2"/>
      <c r="FW1079" s="2"/>
      <c r="FX1079" s="2"/>
      <c r="FY1079" s="2"/>
      <c r="FZ1079" s="2"/>
      <c r="GA1079" s="2"/>
      <c r="GB1079" s="2"/>
      <c r="GC1079" s="2"/>
      <c r="GD1079" s="2"/>
      <c r="GE1079" s="2"/>
      <c r="GF1079" s="2"/>
      <c r="GG1079" s="2"/>
      <c r="GH1079" s="2"/>
      <c r="GI1079" s="2"/>
      <c r="GJ1079" s="2"/>
      <c r="GK1079" s="2"/>
      <c r="GL1079" s="2"/>
      <c r="GM1079" s="2"/>
      <c r="GN1079" s="2"/>
      <c r="GO1079" s="2"/>
      <c r="GP1079" s="2"/>
      <c r="GQ1079" s="2"/>
      <c r="GR1079" s="2"/>
      <c r="GS1079" s="2"/>
      <c r="GT1079" s="2"/>
      <c r="GU1079" s="2"/>
      <c r="GV1079" s="2"/>
      <c r="GW1079" s="2"/>
      <c r="GX1079" s="2"/>
      <c r="GY1079" s="2"/>
      <c r="GZ1079" s="2"/>
      <c r="HA1079" s="2"/>
      <c r="HB1079" s="2"/>
      <c r="HC1079" s="2"/>
      <c r="HD1079" s="2"/>
      <c r="HE1079" s="2"/>
      <c r="HF1079" s="2"/>
      <c r="HG1079" s="2"/>
      <c r="HH1079" s="2"/>
      <c r="HI1079" s="2"/>
      <c r="HJ1079" s="2"/>
      <c r="HK1079" s="2"/>
      <c r="HL1079" s="2"/>
      <c r="HM1079" s="2"/>
      <c r="HN1079" s="2"/>
      <c r="HO1079" s="2"/>
      <c r="HP1079" s="2"/>
      <c r="HQ1079" s="2"/>
      <c r="HR1079" s="2"/>
      <c r="HS1079" s="2"/>
      <c r="HT1079" s="2"/>
      <c r="HU1079" s="2"/>
      <c r="HV1079" s="2"/>
      <c r="HW1079" s="2"/>
      <c r="HX1079" s="2"/>
      <c r="HY1079" s="2"/>
      <c r="HZ1079" s="2"/>
      <c r="IA1079" s="2"/>
      <c r="IB1079" s="2"/>
      <c r="IC1079" s="2"/>
      <c r="ID1079" s="2"/>
      <c r="IE1079" s="2"/>
      <c r="IF1079" s="2"/>
      <c r="IG1079" s="2"/>
      <c r="IH1079" s="2"/>
      <c r="II1079" s="2"/>
      <c r="IJ1079" s="2"/>
      <c r="IK1079" s="2"/>
      <c r="IL1079" s="2"/>
      <c r="IM1079" s="2"/>
      <c r="IN1079" s="2"/>
      <c r="IO1079" s="2"/>
      <c r="IP1079" s="2"/>
      <c r="IQ1079" s="2"/>
      <c r="IR1079" s="2"/>
      <c r="IS1079" s="2"/>
    </row>
    <row r="1080" spans="1:253" s="36" customFormat="1" hidden="1" x14ac:dyDescent="0.25">
      <c r="A1080" s="33"/>
      <c r="B1080" s="168"/>
      <c r="C1080" s="168"/>
      <c r="D1080" s="168"/>
      <c r="E1080" s="168"/>
      <c r="F1080" s="168"/>
      <c r="G1080" s="168"/>
      <c r="H1080" s="168"/>
      <c r="I1080" s="168"/>
      <c r="J1080" s="168"/>
      <c r="K1080" s="168"/>
      <c r="L1080" s="168"/>
      <c r="M1080" s="168"/>
      <c r="N1080" s="168"/>
      <c r="O1080" s="168"/>
      <c r="P1080" s="168"/>
      <c r="Q1080" s="168"/>
      <c r="R1080" s="168"/>
      <c r="S1080" s="168"/>
      <c r="T1080" s="168"/>
      <c r="U1080" s="168"/>
      <c r="V1080" s="168"/>
      <c r="W1080" s="168"/>
      <c r="X1080" s="168"/>
      <c r="Y1080" s="168"/>
      <c r="Z1080" s="168"/>
      <c r="AA1080" s="168"/>
      <c r="AB1080" s="168"/>
      <c r="AC1080" s="168"/>
      <c r="AD1080" s="168"/>
      <c r="AE1080" s="168"/>
      <c r="AF1080" s="168"/>
      <c r="AG1080" s="168"/>
      <c r="AH1080" s="168"/>
      <c r="AI1080" s="60"/>
      <c r="AJ1080" s="144" t="str">
        <f t="shared" si="170"/>
        <v>Riadok bude skrytý.</v>
      </c>
      <c r="AK1080" s="145" t="s">
        <v>207</v>
      </c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51">
        <f t="shared" si="173"/>
        <v>1</v>
      </c>
      <c r="BF1080" s="51">
        <f t="shared" si="174"/>
        <v>0</v>
      </c>
      <c r="BG1080" s="51"/>
      <c r="BH1080" s="51">
        <f t="shared" si="172"/>
        <v>1</v>
      </c>
      <c r="BI1080" s="89">
        <f t="shared" si="171"/>
        <v>0</v>
      </c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108"/>
      <c r="BY1080" s="108"/>
      <c r="BZ1080" s="108"/>
      <c r="CA1080" s="113">
        <f>SI!BY1080</f>
        <v>218</v>
      </c>
      <c r="CB1080" s="113"/>
      <c r="CC1080" s="113"/>
      <c r="CD1080" s="113"/>
      <c r="CE1080" s="113"/>
      <c r="CF1080" s="113"/>
      <c r="CG1080" s="113"/>
      <c r="CH1080" s="140">
        <f>SI!BZ1080</f>
        <v>0</v>
      </c>
      <c r="CI1080" s="108"/>
      <c r="CJ1080" s="108"/>
      <c r="CK1080" s="108"/>
      <c r="CL1080" s="108"/>
      <c r="CM1080" s="108"/>
      <c r="CN1080" s="108"/>
      <c r="CO1080" s="108"/>
      <c r="CP1080" s="108"/>
      <c r="CQ1080" s="108"/>
      <c r="CR1080" s="108"/>
      <c r="CS1080" s="108"/>
      <c r="CT1080" s="108"/>
      <c r="CU1080" s="108"/>
      <c r="CV1080" s="108"/>
      <c r="CW1080" s="108"/>
      <c r="CX1080" s="108"/>
      <c r="CY1080" s="108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  <c r="FE1080" s="2"/>
      <c r="FF1080" s="2"/>
      <c r="FG1080" s="2"/>
      <c r="FH1080" s="2"/>
      <c r="FI1080" s="2"/>
      <c r="FJ1080" s="2"/>
      <c r="FK1080" s="2"/>
      <c r="FL1080" s="2"/>
      <c r="FM1080" s="2"/>
      <c r="FN1080" s="2"/>
      <c r="FO1080" s="2"/>
      <c r="FP1080" s="2"/>
      <c r="FQ1080" s="2"/>
      <c r="FR1080" s="2"/>
      <c r="FS1080" s="2"/>
      <c r="FT1080" s="2"/>
      <c r="FU1080" s="2"/>
      <c r="FV1080" s="2"/>
      <c r="FW1080" s="2"/>
      <c r="FX1080" s="2"/>
      <c r="FY1080" s="2"/>
      <c r="FZ1080" s="2"/>
      <c r="GA1080" s="2"/>
      <c r="GB1080" s="2"/>
      <c r="GC1080" s="2"/>
      <c r="GD1080" s="2"/>
      <c r="GE1080" s="2"/>
      <c r="GF1080" s="2"/>
      <c r="GG1080" s="2"/>
      <c r="GH1080" s="2"/>
      <c r="GI1080" s="2"/>
      <c r="GJ1080" s="2"/>
      <c r="GK1080" s="2"/>
      <c r="GL1080" s="2"/>
      <c r="GM1080" s="2"/>
      <c r="GN1080" s="2"/>
      <c r="GO1080" s="2"/>
      <c r="GP1080" s="2"/>
      <c r="GQ1080" s="2"/>
      <c r="GR1080" s="2"/>
      <c r="GS1080" s="2"/>
      <c r="GT1080" s="2"/>
      <c r="GU1080" s="2"/>
      <c r="GV1080" s="2"/>
      <c r="GW1080" s="2"/>
      <c r="GX1080" s="2"/>
      <c r="GY1080" s="2"/>
      <c r="GZ1080" s="2"/>
      <c r="HA1080" s="2"/>
      <c r="HB1080" s="2"/>
      <c r="HC1080" s="2"/>
      <c r="HD1080" s="2"/>
      <c r="HE1080" s="2"/>
      <c r="HF1080" s="2"/>
      <c r="HG1080" s="2"/>
      <c r="HH1080" s="2"/>
      <c r="HI1080" s="2"/>
      <c r="HJ1080" s="2"/>
      <c r="HK1080" s="2"/>
      <c r="HL1080" s="2"/>
      <c r="HM1080" s="2"/>
      <c r="HN1080" s="2"/>
      <c r="HO1080" s="2"/>
      <c r="HP1080" s="2"/>
      <c r="HQ1080" s="2"/>
      <c r="HR1080" s="2"/>
      <c r="HS1080" s="2"/>
      <c r="HT1080" s="2"/>
      <c r="HU1080" s="2"/>
      <c r="HV1080" s="2"/>
      <c r="HW1080" s="2"/>
      <c r="HX1080" s="2"/>
      <c r="HY1080" s="2"/>
      <c r="HZ1080" s="2"/>
      <c r="IA1080" s="2"/>
      <c r="IB1080" s="2"/>
      <c r="IC1080" s="2"/>
      <c r="ID1080" s="2"/>
      <c r="IE1080" s="2"/>
      <c r="IF1080" s="2"/>
      <c r="IG1080" s="2"/>
      <c r="IH1080" s="2"/>
      <c r="II1080" s="2"/>
      <c r="IJ1080" s="2"/>
      <c r="IK1080" s="2"/>
      <c r="IL1080" s="2"/>
      <c r="IM1080" s="2"/>
      <c r="IN1080" s="2"/>
      <c r="IO1080" s="2"/>
      <c r="IP1080" s="2"/>
      <c r="IQ1080" s="2"/>
      <c r="IR1080" s="2"/>
      <c r="IS1080" s="2"/>
    </row>
    <row r="1081" spans="1:253" s="36" customFormat="1" hidden="1" x14ac:dyDescent="0.25">
      <c r="A1081" s="33"/>
      <c r="B1081" s="168"/>
      <c r="C1081" s="168"/>
      <c r="D1081" s="168"/>
      <c r="E1081" s="168"/>
      <c r="F1081" s="168"/>
      <c r="G1081" s="168"/>
      <c r="H1081" s="168"/>
      <c r="I1081" s="168"/>
      <c r="J1081" s="168"/>
      <c r="K1081" s="168"/>
      <c r="L1081" s="168"/>
      <c r="M1081" s="168"/>
      <c r="N1081" s="168"/>
      <c r="O1081" s="168"/>
      <c r="P1081" s="168"/>
      <c r="Q1081" s="168"/>
      <c r="R1081" s="168"/>
      <c r="S1081" s="168"/>
      <c r="T1081" s="168"/>
      <c r="U1081" s="168"/>
      <c r="V1081" s="168"/>
      <c r="W1081" s="168"/>
      <c r="X1081" s="168"/>
      <c r="Y1081" s="168"/>
      <c r="Z1081" s="168"/>
      <c r="AA1081" s="168"/>
      <c r="AB1081" s="168"/>
      <c r="AC1081" s="168"/>
      <c r="AD1081" s="168"/>
      <c r="AE1081" s="168"/>
      <c r="AF1081" s="168"/>
      <c r="AG1081" s="168"/>
      <c r="AH1081" s="168"/>
      <c r="AI1081" s="60"/>
      <c r="AJ1081" s="144" t="str">
        <f t="shared" si="170"/>
        <v>Riadok bude skrytý.</v>
      </c>
      <c r="AK1081" s="145" t="s">
        <v>207</v>
      </c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51">
        <f t="shared" si="173"/>
        <v>1</v>
      </c>
      <c r="BF1081" s="51">
        <f t="shared" si="174"/>
        <v>0</v>
      </c>
      <c r="BG1081" s="51"/>
      <c r="BH1081" s="51">
        <f t="shared" si="172"/>
        <v>1</v>
      </c>
      <c r="BI1081" s="89">
        <f t="shared" si="171"/>
        <v>0</v>
      </c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108"/>
      <c r="BY1081" s="108"/>
      <c r="BZ1081" s="108"/>
      <c r="CA1081" s="113">
        <f>SI!BY1081</f>
        <v>196</v>
      </c>
      <c r="CB1081" s="113"/>
      <c r="CC1081" s="113"/>
      <c r="CD1081" s="113"/>
      <c r="CE1081" s="113"/>
      <c r="CF1081" s="113"/>
      <c r="CG1081" s="113"/>
      <c r="CH1081" s="140">
        <f>SI!BZ1081</f>
        <v>0</v>
      </c>
      <c r="CI1081" s="108"/>
      <c r="CJ1081" s="108"/>
      <c r="CK1081" s="108"/>
      <c r="CL1081" s="108"/>
      <c r="CM1081" s="108"/>
      <c r="CN1081" s="108"/>
      <c r="CO1081" s="108"/>
      <c r="CP1081" s="108"/>
      <c r="CQ1081" s="108"/>
      <c r="CR1081" s="108"/>
      <c r="CS1081" s="108"/>
      <c r="CT1081" s="108"/>
      <c r="CU1081" s="108"/>
      <c r="CV1081" s="108"/>
      <c r="CW1081" s="108"/>
      <c r="CX1081" s="108"/>
      <c r="CY1081" s="108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  <c r="FE1081" s="2"/>
      <c r="FF1081" s="2"/>
      <c r="FG1081" s="2"/>
      <c r="FH1081" s="2"/>
      <c r="FI1081" s="2"/>
      <c r="FJ1081" s="2"/>
      <c r="FK1081" s="2"/>
      <c r="FL1081" s="2"/>
      <c r="FM1081" s="2"/>
      <c r="FN1081" s="2"/>
      <c r="FO1081" s="2"/>
      <c r="FP1081" s="2"/>
      <c r="FQ1081" s="2"/>
      <c r="FR1081" s="2"/>
      <c r="FS1081" s="2"/>
      <c r="FT1081" s="2"/>
      <c r="FU1081" s="2"/>
      <c r="FV1081" s="2"/>
      <c r="FW1081" s="2"/>
      <c r="FX1081" s="2"/>
      <c r="FY1081" s="2"/>
      <c r="FZ1081" s="2"/>
      <c r="GA1081" s="2"/>
      <c r="GB1081" s="2"/>
      <c r="GC1081" s="2"/>
      <c r="GD1081" s="2"/>
      <c r="GE1081" s="2"/>
      <c r="GF1081" s="2"/>
      <c r="GG1081" s="2"/>
      <c r="GH1081" s="2"/>
      <c r="GI1081" s="2"/>
      <c r="GJ1081" s="2"/>
      <c r="GK1081" s="2"/>
      <c r="GL1081" s="2"/>
      <c r="GM1081" s="2"/>
      <c r="GN1081" s="2"/>
      <c r="GO1081" s="2"/>
      <c r="GP1081" s="2"/>
      <c r="GQ1081" s="2"/>
      <c r="GR1081" s="2"/>
      <c r="GS1081" s="2"/>
      <c r="GT1081" s="2"/>
      <c r="GU1081" s="2"/>
      <c r="GV1081" s="2"/>
      <c r="GW1081" s="2"/>
      <c r="GX1081" s="2"/>
      <c r="GY1081" s="2"/>
      <c r="GZ1081" s="2"/>
      <c r="HA1081" s="2"/>
      <c r="HB1081" s="2"/>
      <c r="HC1081" s="2"/>
      <c r="HD1081" s="2"/>
      <c r="HE1081" s="2"/>
      <c r="HF1081" s="2"/>
      <c r="HG1081" s="2"/>
      <c r="HH1081" s="2"/>
      <c r="HI1081" s="2"/>
      <c r="HJ1081" s="2"/>
      <c r="HK1081" s="2"/>
      <c r="HL1081" s="2"/>
      <c r="HM1081" s="2"/>
      <c r="HN1081" s="2"/>
      <c r="HO1081" s="2"/>
      <c r="HP1081" s="2"/>
      <c r="HQ1081" s="2"/>
      <c r="HR1081" s="2"/>
      <c r="HS1081" s="2"/>
      <c r="HT1081" s="2"/>
      <c r="HU1081" s="2"/>
      <c r="HV1081" s="2"/>
      <c r="HW1081" s="2"/>
      <c r="HX1081" s="2"/>
      <c r="HY1081" s="2"/>
      <c r="HZ1081" s="2"/>
      <c r="IA1081" s="2"/>
      <c r="IB1081" s="2"/>
      <c r="IC1081" s="2"/>
      <c r="ID1081" s="2"/>
      <c r="IE1081" s="2"/>
      <c r="IF1081" s="2"/>
      <c r="IG1081" s="2"/>
      <c r="IH1081" s="2"/>
      <c r="II1081" s="2"/>
      <c r="IJ1081" s="2"/>
      <c r="IK1081" s="2"/>
      <c r="IL1081" s="2"/>
      <c r="IM1081" s="2"/>
      <c r="IN1081" s="2"/>
      <c r="IO1081" s="2"/>
      <c r="IP1081" s="2"/>
      <c r="IQ1081" s="2"/>
      <c r="IR1081" s="2"/>
      <c r="IS1081" s="2"/>
    </row>
    <row r="1082" spans="1:253" s="36" customFormat="1" x14ac:dyDescent="0.25">
      <c r="A1082" s="33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60"/>
      <c r="AJ1082" s="144" t="str">
        <f t="shared" si="170"/>
        <v>Riadok bude vidieť.</v>
      </c>
      <c r="AK1082" s="145" t="s">
        <v>207</v>
      </c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86">
        <v>1</v>
      </c>
      <c r="BF1082" s="51"/>
      <c r="BG1082" s="51"/>
      <c r="BH1082" s="51">
        <f t="shared" si="172"/>
        <v>1</v>
      </c>
      <c r="BI1082" s="51">
        <f>+IF(BE1082+BF1082+BG1082=0,0,IF(BH1082=0,0,1))</f>
        <v>1</v>
      </c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108"/>
      <c r="BY1082" s="108"/>
      <c r="BZ1082" s="108"/>
      <c r="CA1082" s="113">
        <f>SI!BY1082</f>
        <v>712</v>
      </c>
      <c r="CB1082" s="113"/>
      <c r="CC1082" s="113"/>
      <c r="CD1082" s="113"/>
      <c r="CE1082" s="113"/>
      <c r="CF1082" s="113"/>
      <c r="CG1082" s="113"/>
      <c r="CH1082" s="140">
        <f>SI!BZ1082</f>
        <v>0</v>
      </c>
      <c r="CI1082" s="108"/>
      <c r="CJ1082" s="108"/>
      <c r="CK1082" s="108"/>
      <c r="CL1082" s="108"/>
      <c r="CM1082" s="108"/>
      <c r="CN1082" s="108"/>
      <c r="CO1082" s="108"/>
      <c r="CP1082" s="108"/>
      <c r="CQ1082" s="108"/>
      <c r="CR1082" s="108"/>
      <c r="CS1082" s="108"/>
      <c r="CT1082" s="108"/>
      <c r="CU1082" s="108"/>
      <c r="CV1082" s="108"/>
      <c r="CW1082" s="108"/>
      <c r="CX1082" s="108"/>
      <c r="CY1082" s="108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  <c r="FE1082" s="2"/>
      <c r="FF1082" s="2"/>
      <c r="FG1082" s="2"/>
      <c r="FH1082" s="2"/>
      <c r="FI1082" s="2"/>
      <c r="FJ1082" s="2"/>
      <c r="FK1082" s="2"/>
      <c r="FL1082" s="2"/>
      <c r="FM1082" s="2"/>
      <c r="FN1082" s="2"/>
      <c r="FO1082" s="2"/>
      <c r="FP1082" s="2"/>
      <c r="FQ1082" s="2"/>
      <c r="FR1082" s="2"/>
      <c r="FS1082" s="2"/>
      <c r="FT1082" s="2"/>
      <c r="FU1082" s="2"/>
      <c r="FV1082" s="2"/>
      <c r="FW1082" s="2"/>
      <c r="FX1082" s="2"/>
      <c r="FY1082" s="2"/>
      <c r="FZ1082" s="2"/>
      <c r="GA1082" s="2"/>
      <c r="GB1082" s="2"/>
      <c r="GC1082" s="2"/>
      <c r="GD1082" s="2"/>
      <c r="GE1082" s="2"/>
      <c r="GF1082" s="2"/>
      <c r="GG1082" s="2"/>
      <c r="GH1082" s="2"/>
      <c r="GI1082" s="2"/>
      <c r="GJ1082" s="2"/>
      <c r="GK1082" s="2"/>
      <c r="GL1082" s="2"/>
      <c r="GM1082" s="2"/>
      <c r="GN1082" s="2"/>
      <c r="GO1082" s="2"/>
      <c r="GP1082" s="2"/>
      <c r="GQ1082" s="2"/>
      <c r="GR1082" s="2"/>
      <c r="GS1082" s="2"/>
      <c r="GT1082" s="2"/>
      <c r="GU1082" s="2"/>
      <c r="GV1082" s="2"/>
      <c r="GW1082" s="2"/>
      <c r="GX1082" s="2"/>
      <c r="GY1082" s="2"/>
      <c r="GZ1082" s="2"/>
      <c r="HA1082" s="2"/>
      <c r="HB1082" s="2"/>
      <c r="HC1082" s="2"/>
      <c r="HD1082" s="2"/>
      <c r="HE1082" s="2"/>
      <c r="HF1082" s="2"/>
      <c r="HG1082" s="2"/>
      <c r="HH1082" s="2"/>
      <c r="HI1082" s="2"/>
      <c r="HJ1082" s="2"/>
      <c r="HK1082" s="2"/>
      <c r="HL1082" s="2"/>
      <c r="HM1082" s="2"/>
      <c r="HN1082" s="2"/>
      <c r="HO1082" s="2"/>
      <c r="HP1082" s="2"/>
      <c r="HQ1082" s="2"/>
      <c r="HR1082" s="2"/>
      <c r="HS1082" s="2"/>
      <c r="HT1082" s="2"/>
      <c r="HU1082" s="2"/>
      <c r="HV1082" s="2"/>
      <c r="HW1082" s="2"/>
      <c r="HX1082" s="2"/>
      <c r="HY1082" s="2"/>
      <c r="HZ1082" s="2"/>
      <c r="IA1082" s="2"/>
      <c r="IB1082" s="2"/>
      <c r="IC1082" s="2"/>
      <c r="ID1082" s="2"/>
      <c r="IE1082" s="2"/>
      <c r="IF1082" s="2"/>
      <c r="IG1082" s="2"/>
      <c r="IH1082" s="2"/>
      <c r="II1082" s="2"/>
      <c r="IJ1082" s="2"/>
      <c r="IK1082" s="2"/>
      <c r="IL1082" s="2"/>
      <c r="IM1082" s="2"/>
      <c r="IN1082" s="2"/>
      <c r="IO1082" s="2"/>
      <c r="IP1082" s="2"/>
      <c r="IQ1082" s="2"/>
      <c r="IR1082" s="2"/>
      <c r="IS1082" s="2"/>
    </row>
    <row r="1083" spans="1:253" x14ac:dyDescent="0.25">
      <c r="A1083" s="33"/>
      <c r="B1083" s="23" t="s">
        <v>94</v>
      </c>
      <c r="C1083" s="22"/>
      <c r="D1083" s="22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62" t="s">
        <v>168</v>
      </c>
      <c r="AJ1083" s="144" t="str">
        <f t="shared" ref="AJ1083:AJ1131" si="175">+IF(BI1083=0,"Riadok bude skrytý.","Riadok bude vidieť.")</f>
        <v>Riadok bude vidieť.</v>
      </c>
      <c r="AK1083" s="145" t="s">
        <v>207</v>
      </c>
      <c r="BE1083" s="86">
        <v>1</v>
      </c>
      <c r="BH1083" s="51">
        <f t="shared" ref="BH1083:BH1105" si="176">IF(AK1083="",1,IF(AK1083="Chcem skryť riadok.",0,1))</f>
        <v>1</v>
      </c>
      <c r="BI1083" s="51">
        <f>+IF(BE1083+BF1083+BG1083=0,0,IF(BH1083=0,0,1))</f>
        <v>1</v>
      </c>
      <c r="CA1083" s="113">
        <f>SI!BY1083</f>
        <v>148</v>
      </c>
      <c r="CH1083" s="140">
        <f>SI!BZ1083</f>
        <v>0</v>
      </c>
    </row>
    <row r="1084" spans="1:253" x14ac:dyDescent="0.25">
      <c r="A1084" s="33"/>
      <c r="B1084" s="17"/>
      <c r="D1084" s="17"/>
      <c r="AI1084" s="59"/>
      <c r="AJ1084" s="144" t="str">
        <f t="shared" si="175"/>
        <v>Riadok bude vidieť.</v>
      </c>
      <c r="AK1084" s="145" t="s">
        <v>207</v>
      </c>
      <c r="BE1084" s="86">
        <v>1</v>
      </c>
      <c r="BH1084" s="51">
        <f t="shared" si="176"/>
        <v>1</v>
      </c>
      <c r="BI1084" s="51">
        <f>+IF(BE1084+BF1084+BG1084=0,0,IF(BH1084=0,0,1))</f>
        <v>1</v>
      </c>
      <c r="CA1084" s="113">
        <f>SI!BY1084</f>
        <v>102</v>
      </c>
      <c r="CH1084" s="140">
        <f>SI!BZ1084</f>
        <v>0</v>
      </c>
    </row>
    <row r="1085" spans="1:253" x14ac:dyDescent="0.25">
      <c r="A1085" s="33"/>
      <c r="B1085" s="2" t="s">
        <v>282</v>
      </c>
      <c r="H1085" s="237" t="s">
        <v>79</v>
      </c>
      <c r="I1085" s="237"/>
      <c r="J1085" s="237"/>
      <c r="K1085" s="237"/>
      <c r="L1085" s="2" t="str">
        <f>+IF($J$27&lt;&gt;"",IF((CODE(MID($J$27,1,1)))*(GCD(121,132))*0+(LEN(SI!J13)+LEN(SI!J14))=CA1085,"krátkodobý finančný majetok.","NEPOVOLENÉ POUŽITIE!"),"NEPOVOLENÉ POUŽITIE!")</f>
        <v>krátkodobý finančný majetok.</v>
      </c>
      <c r="AI1085" s="59"/>
      <c r="AJ1085" s="144" t="str">
        <f t="shared" si="175"/>
        <v>Riadok bude vidieť.</v>
      </c>
      <c r="AK1085" s="145" t="s">
        <v>207</v>
      </c>
      <c r="AN1085" s="21"/>
      <c r="BE1085" s="86">
        <v>1</v>
      </c>
      <c r="BH1085" s="51">
        <f t="shared" si="176"/>
        <v>1</v>
      </c>
      <c r="BI1085" s="51">
        <f>+IF(BE1085+BF1085+BG1085=0,0,IF(BH1085=0,0,1))</f>
        <v>1</v>
      </c>
      <c r="CA1085" s="113">
        <f>SI!BY1085</f>
        <v>16</v>
      </c>
      <c r="CH1085" s="140">
        <f>SI!BZ1085</f>
        <v>0</v>
      </c>
    </row>
    <row r="1086" spans="1:253" x14ac:dyDescent="0.25">
      <c r="A1086" s="33"/>
      <c r="B1086" s="2" t="str">
        <f>+IF($E$27&lt;&gt;"",IF(ROUNDDOWN(CODE(MID($E$27,1,1))*2,0)*(IF(SI!EE1630="",1,SI!EE1630-1))+(LEN(SI!J10)+LEN(SI!J11))=CA1086,IF(H1085="eviduje","Účtovná jednotka ku krátkodobému finančnému majetku uvádza nasledujúce informácie:","Účtovná jednotka nemá pre túto časť poznámok obsahovú náplň."),"NEPOVOLENÉ POUŽITIE!"),"NEPOVOLENÉ POUŽITIE!")</f>
        <v>Účtovná jednotka ku krátkodobému finančnému majetku uvádza nasledujúce informácie:</v>
      </c>
      <c r="AI1086" s="59"/>
      <c r="AJ1086" s="144" t="str">
        <f t="shared" si="175"/>
        <v>Riadok bude vidieť.</v>
      </c>
      <c r="AK1086" s="145" t="s">
        <v>207</v>
      </c>
      <c r="AN1086" s="21"/>
      <c r="BE1086" s="51">
        <f>+IF($H$1085="neeviduje",1,1)</f>
        <v>1</v>
      </c>
      <c r="BH1086" s="51">
        <f t="shared" si="176"/>
        <v>1</v>
      </c>
      <c r="BI1086" s="51">
        <f>+IF(BE1086+BF1086+BG1086=0,0,IF(BH1086=0,0,1))</f>
        <v>1</v>
      </c>
      <c r="CA1086" s="113">
        <f>SI!BY1086</f>
        <v>43</v>
      </c>
      <c r="CH1086" s="140">
        <f>SI!BZ1086</f>
        <v>0</v>
      </c>
    </row>
    <row r="1087" spans="1:253" s="36" customFormat="1" hidden="1" x14ac:dyDescent="0.25">
      <c r="A1087" s="33"/>
      <c r="B1087" s="168"/>
      <c r="C1087" s="168"/>
      <c r="D1087" s="168"/>
      <c r="E1087" s="168"/>
      <c r="F1087" s="168"/>
      <c r="G1087" s="168"/>
      <c r="H1087" s="168"/>
      <c r="I1087" s="168"/>
      <c r="J1087" s="168"/>
      <c r="K1087" s="168"/>
      <c r="L1087" s="168"/>
      <c r="M1087" s="168"/>
      <c r="N1087" s="168"/>
      <c r="O1087" s="168"/>
      <c r="P1087" s="168"/>
      <c r="Q1087" s="168"/>
      <c r="R1087" s="168"/>
      <c r="S1087" s="168"/>
      <c r="T1087" s="168"/>
      <c r="U1087" s="168"/>
      <c r="V1087" s="168"/>
      <c r="W1087" s="168"/>
      <c r="X1087" s="168"/>
      <c r="Y1087" s="168"/>
      <c r="Z1087" s="168"/>
      <c r="AA1087" s="168"/>
      <c r="AB1087" s="168"/>
      <c r="AC1087" s="168"/>
      <c r="AD1087" s="168"/>
      <c r="AE1087" s="168"/>
      <c r="AF1087" s="168"/>
      <c r="AG1087" s="168"/>
      <c r="AH1087" s="168"/>
      <c r="AI1087" s="63"/>
      <c r="AJ1087" s="144" t="str">
        <f t="shared" si="175"/>
        <v>Riadok bude skrytý.</v>
      </c>
      <c r="AK1087" s="145" t="s">
        <v>207</v>
      </c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51">
        <f>+IF($H$1085="neeviduje",0,1)</f>
        <v>1</v>
      </c>
      <c r="BF1087" s="51">
        <f t="shared" ref="BF1087:BF1103" si="177">+IF(B1087="",0,1)</f>
        <v>0</v>
      </c>
      <c r="BG1087" s="51"/>
      <c r="BH1087" s="51">
        <f t="shared" si="176"/>
        <v>1</v>
      </c>
      <c r="BI1087" s="89">
        <f t="shared" ref="BI1087:BI1103" si="178">+IF(BE1087*BF1087=0,0,IF(BH1087=0,0,1))</f>
        <v>0</v>
      </c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108"/>
      <c r="BY1087" s="108"/>
      <c r="BZ1087" s="108"/>
      <c r="CA1087" s="113">
        <f>SI!BY1087</f>
        <v>141</v>
      </c>
      <c r="CB1087" s="113"/>
      <c r="CC1087" s="113"/>
      <c r="CD1087" s="113"/>
      <c r="CE1087" s="113"/>
      <c r="CF1087" s="113"/>
      <c r="CG1087" s="113"/>
      <c r="CH1087" s="140">
        <f>SI!BZ1087</f>
        <v>0</v>
      </c>
      <c r="CI1087" s="108"/>
      <c r="CJ1087" s="108"/>
      <c r="CK1087" s="108"/>
      <c r="CL1087" s="108"/>
      <c r="CM1087" s="108"/>
      <c r="CN1087" s="108"/>
      <c r="CO1087" s="108"/>
      <c r="CP1087" s="108"/>
      <c r="CQ1087" s="108"/>
      <c r="CR1087" s="108"/>
      <c r="CS1087" s="108"/>
      <c r="CT1087" s="108"/>
      <c r="CU1087" s="108"/>
      <c r="CV1087" s="108"/>
      <c r="CW1087" s="108"/>
      <c r="CX1087" s="108"/>
      <c r="CY1087" s="108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  <c r="FE1087" s="2"/>
      <c r="FF1087" s="2"/>
      <c r="FG1087" s="2"/>
      <c r="FH1087" s="2"/>
      <c r="FI1087" s="2"/>
      <c r="FJ1087" s="2"/>
      <c r="FK1087" s="2"/>
      <c r="FL1087" s="2"/>
      <c r="FM1087" s="2"/>
      <c r="FN1087" s="2"/>
      <c r="FO1087" s="2"/>
      <c r="FP1087" s="2"/>
      <c r="FQ1087" s="2"/>
      <c r="FR1087" s="2"/>
      <c r="FS1087" s="2"/>
      <c r="FT1087" s="2"/>
      <c r="FU1087" s="2"/>
      <c r="FV1087" s="2"/>
      <c r="FW1087" s="2"/>
      <c r="FX1087" s="2"/>
      <c r="FY1087" s="2"/>
      <c r="FZ1087" s="2"/>
      <c r="GA1087" s="2"/>
      <c r="GB1087" s="2"/>
      <c r="GC1087" s="2"/>
      <c r="GD1087" s="2"/>
      <c r="GE1087" s="2"/>
      <c r="GF1087" s="2"/>
      <c r="GG1087" s="2"/>
      <c r="GH1087" s="2"/>
      <c r="GI1087" s="2"/>
      <c r="GJ1087" s="2"/>
      <c r="GK1087" s="2"/>
      <c r="GL1087" s="2"/>
      <c r="GM1087" s="2"/>
      <c r="GN1087" s="2"/>
      <c r="GO1087" s="2"/>
      <c r="GP1087" s="2"/>
      <c r="GQ1087" s="2"/>
      <c r="GR1087" s="2"/>
      <c r="GS1087" s="2"/>
      <c r="GT1087" s="2"/>
      <c r="GU1087" s="2"/>
      <c r="GV1087" s="2"/>
      <c r="GW1087" s="2"/>
      <c r="GX1087" s="2"/>
      <c r="GY1087" s="2"/>
      <c r="GZ1087" s="2"/>
      <c r="HA1087" s="2"/>
      <c r="HB1087" s="2"/>
      <c r="HC1087" s="2"/>
      <c r="HD1087" s="2"/>
      <c r="HE1087" s="2"/>
      <c r="HF1087" s="2"/>
      <c r="HG1087" s="2"/>
      <c r="HH1087" s="2"/>
      <c r="HI1087" s="2"/>
      <c r="HJ1087" s="2"/>
      <c r="HK1087" s="2"/>
      <c r="HL1087" s="2"/>
      <c r="HM1087" s="2"/>
      <c r="HN1087" s="2"/>
      <c r="HO1087" s="2"/>
      <c r="HP1087" s="2"/>
      <c r="HQ1087" s="2"/>
      <c r="HR1087" s="2"/>
      <c r="HS1087" s="2"/>
      <c r="HT1087" s="2"/>
      <c r="HU1087" s="2"/>
      <c r="HV1087" s="2"/>
      <c r="HW1087" s="2"/>
      <c r="HX1087" s="2"/>
      <c r="HY1087" s="2"/>
      <c r="HZ1087" s="2"/>
      <c r="IA1087" s="2"/>
      <c r="IB1087" s="2"/>
      <c r="IC1087" s="2"/>
      <c r="ID1087" s="2"/>
      <c r="IE1087" s="2"/>
      <c r="IF1087" s="2"/>
      <c r="IG1087" s="2"/>
      <c r="IH1087" s="2"/>
      <c r="II1087" s="2"/>
      <c r="IJ1087" s="2"/>
      <c r="IK1087" s="2"/>
      <c r="IL1087" s="2"/>
      <c r="IM1087" s="2"/>
      <c r="IN1087" s="2"/>
      <c r="IO1087" s="2"/>
      <c r="IP1087" s="2"/>
      <c r="IQ1087" s="2"/>
      <c r="IR1087" s="2"/>
      <c r="IS1087" s="2"/>
    </row>
    <row r="1088" spans="1:253" s="36" customFormat="1" hidden="1" x14ac:dyDescent="0.25">
      <c r="A1088" s="33"/>
      <c r="B1088" s="168"/>
      <c r="C1088" s="168"/>
      <c r="D1088" s="168"/>
      <c r="E1088" s="168"/>
      <c r="F1088" s="168"/>
      <c r="G1088" s="168"/>
      <c r="H1088" s="168"/>
      <c r="I1088" s="168"/>
      <c r="J1088" s="168"/>
      <c r="K1088" s="168"/>
      <c r="L1088" s="168"/>
      <c r="M1088" s="168"/>
      <c r="N1088" s="168"/>
      <c r="O1088" s="168"/>
      <c r="P1088" s="168"/>
      <c r="Q1088" s="168"/>
      <c r="R1088" s="168"/>
      <c r="S1088" s="168"/>
      <c r="T1088" s="168"/>
      <c r="U1088" s="168"/>
      <c r="V1088" s="168"/>
      <c r="W1088" s="168"/>
      <c r="X1088" s="168"/>
      <c r="Y1088" s="168"/>
      <c r="Z1088" s="168"/>
      <c r="AA1088" s="168"/>
      <c r="AB1088" s="168"/>
      <c r="AC1088" s="168"/>
      <c r="AD1088" s="168"/>
      <c r="AE1088" s="168"/>
      <c r="AF1088" s="168"/>
      <c r="AG1088" s="168"/>
      <c r="AH1088" s="168"/>
      <c r="AI1088" s="63"/>
      <c r="AJ1088" s="144" t="str">
        <f t="shared" si="175"/>
        <v>Riadok bude skrytý.</v>
      </c>
      <c r="AK1088" s="145" t="s">
        <v>207</v>
      </c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51">
        <f t="shared" ref="BE1088:BE1151" si="179">+IF($H$1085="neeviduje",0,1)</f>
        <v>1</v>
      </c>
      <c r="BF1088" s="51">
        <f t="shared" si="177"/>
        <v>0</v>
      </c>
      <c r="BG1088" s="51"/>
      <c r="BH1088" s="51">
        <f t="shared" si="176"/>
        <v>1</v>
      </c>
      <c r="BI1088" s="89">
        <f t="shared" si="178"/>
        <v>0</v>
      </c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108"/>
      <c r="BY1088" s="108"/>
      <c r="BZ1088" s="108"/>
      <c r="CA1088" s="113">
        <f>SI!BY1088</f>
        <v>199</v>
      </c>
      <c r="CB1088" s="113"/>
      <c r="CC1088" s="113"/>
      <c r="CD1088" s="113"/>
      <c r="CE1088" s="113"/>
      <c r="CF1088" s="113"/>
      <c r="CG1088" s="113"/>
      <c r="CH1088" s="140">
        <f>SI!BZ1088</f>
        <v>0</v>
      </c>
      <c r="CI1088" s="108"/>
      <c r="CJ1088" s="108"/>
      <c r="CK1088" s="108"/>
      <c r="CL1088" s="108"/>
      <c r="CM1088" s="108"/>
      <c r="CN1088" s="108"/>
      <c r="CO1088" s="108"/>
      <c r="CP1088" s="108"/>
      <c r="CQ1088" s="108"/>
      <c r="CR1088" s="108"/>
      <c r="CS1088" s="108"/>
      <c r="CT1088" s="108"/>
      <c r="CU1088" s="108"/>
      <c r="CV1088" s="108"/>
      <c r="CW1088" s="108"/>
      <c r="CX1088" s="108"/>
      <c r="CY1088" s="108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  <c r="FE1088" s="2"/>
      <c r="FF1088" s="2"/>
      <c r="FG1088" s="2"/>
      <c r="FH1088" s="2"/>
      <c r="FI1088" s="2"/>
      <c r="FJ1088" s="2"/>
      <c r="FK1088" s="2"/>
      <c r="FL1088" s="2"/>
      <c r="FM1088" s="2"/>
      <c r="FN1088" s="2"/>
      <c r="FO1088" s="2"/>
      <c r="FP1088" s="2"/>
      <c r="FQ1088" s="2"/>
      <c r="FR1088" s="2"/>
      <c r="FS1088" s="2"/>
      <c r="FT1088" s="2"/>
      <c r="FU1088" s="2"/>
      <c r="FV1088" s="2"/>
      <c r="FW1088" s="2"/>
      <c r="FX1088" s="2"/>
      <c r="FY1088" s="2"/>
      <c r="FZ1088" s="2"/>
      <c r="GA1088" s="2"/>
      <c r="GB1088" s="2"/>
      <c r="GC1088" s="2"/>
      <c r="GD1088" s="2"/>
      <c r="GE1088" s="2"/>
      <c r="GF1088" s="2"/>
      <c r="GG1088" s="2"/>
      <c r="GH1088" s="2"/>
      <c r="GI1088" s="2"/>
      <c r="GJ1088" s="2"/>
      <c r="GK1088" s="2"/>
      <c r="GL1088" s="2"/>
      <c r="GM1088" s="2"/>
      <c r="GN1088" s="2"/>
      <c r="GO1088" s="2"/>
      <c r="GP1088" s="2"/>
      <c r="GQ1088" s="2"/>
      <c r="GR1088" s="2"/>
      <c r="GS1088" s="2"/>
      <c r="GT1088" s="2"/>
      <c r="GU1088" s="2"/>
      <c r="GV1088" s="2"/>
      <c r="GW1088" s="2"/>
      <c r="GX1088" s="2"/>
      <c r="GY1088" s="2"/>
      <c r="GZ1088" s="2"/>
      <c r="HA1088" s="2"/>
      <c r="HB1088" s="2"/>
      <c r="HC1088" s="2"/>
      <c r="HD1088" s="2"/>
      <c r="HE1088" s="2"/>
      <c r="HF1088" s="2"/>
      <c r="HG1088" s="2"/>
      <c r="HH1088" s="2"/>
      <c r="HI1088" s="2"/>
      <c r="HJ1088" s="2"/>
      <c r="HK1088" s="2"/>
      <c r="HL1088" s="2"/>
      <c r="HM1088" s="2"/>
      <c r="HN1088" s="2"/>
      <c r="HO1088" s="2"/>
      <c r="HP1088" s="2"/>
      <c r="HQ1088" s="2"/>
      <c r="HR1088" s="2"/>
      <c r="HS1088" s="2"/>
      <c r="HT1088" s="2"/>
      <c r="HU1088" s="2"/>
      <c r="HV1088" s="2"/>
      <c r="HW1088" s="2"/>
      <c r="HX1088" s="2"/>
      <c r="HY1088" s="2"/>
      <c r="HZ1088" s="2"/>
      <c r="IA1088" s="2"/>
      <c r="IB1088" s="2"/>
      <c r="IC1088" s="2"/>
      <c r="ID1088" s="2"/>
      <c r="IE1088" s="2"/>
      <c r="IF1088" s="2"/>
      <c r="IG1088" s="2"/>
      <c r="IH1088" s="2"/>
      <c r="II1088" s="2"/>
      <c r="IJ1088" s="2"/>
      <c r="IK1088" s="2"/>
      <c r="IL1088" s="2"/>
      <c r="IM1088" s="2"/>
      <c r="IN1088" s="2"/>
      <c r="IO1088" s="2"/>
      <c r="IP1088" s="2"/>
      <c r="IQ1088" s="2"/>
      <c r="IR1088" s="2"/>
      <c r="IS1088" s="2"/>
    </row>
    <row r="1089" spans="1:253" s="36" customFormat="1" hidden="1" x14ac:dyDescent="0.25">
      <c r="A1089" s="33"/>
      <c r="B1089" s="168"/>
      <c r="C1089" s="168"/>
      <c r="D1089" s="168"/>
      <c r="E1089" s="168"/>
      <c r="F1089" s="168"/>
      <c r="G1089" s="168"/>
      <c r="H1089" s="168"/>
      <c r="I1089" s="168"/>
      <c r="J1089" s="168"/>
      <c r="K1089" s="168"/>
      <c r="L1089" s="168"/>
      <c r="M1089" s="168"/>
      <c r="N1089" s="168"/>
      <c r="O1089" s="168"/>
      <c r="P1089" s="168"/>
      <c r="Q1089" s="168"/>
      <c r="R1089" s="168"/>
      <c r="S1089" s="168"/>
      <c r="T1089" s="168"/>
      <c r="U1089" s="168"/>
      <c r="V1089" s="168"/>
      <c r="W1089" s="168"/>
      <c r="X1089" s="168"/>
      <c r="Y1089" s="168"/>
      <c r="Z1089" s="168"/>
      <c r="AA1089" s="168"/>
      <c r="AB1089" s="168"/>
      <c r="AC1089" s="168"/>
      <c r="AD1089" s="168"/>
      <c r="AE1089" s="168"/>
      <c r="AF1089" s="168"/>
      <c r="AG1089" s="168"/>
      <c r="AH1089" s="168"/>
      <c r="AI1089" s="63"/>
      <c r="AJ1089" s="144" t="str">
        <f t="shared" si="175"/>
        <v>Riadok bude skrytý.</v>
      </c>
      <c r="AK1089" s="145" t="s">
        <v>207</v>
      </c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51">
        <f t="shared" si="179"/>
        <v>1</v>
      </c>
      <c r="BF1089" s="51">
        <f t="shared" si="177"/>
        <v>0</v>
      </c>
      <c r="BG1089" s="51"/>
      <c r="BH1089" s="51">
        <f t="shared" si="176"/>
        <v>1</v>
      </c>
      <c r="BI1089" s="89">
        <f t="shared" si="178"/>
        <v>0</v>
      </c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108"/>
      <c r="BY1089" s="108"/>
      <c r="BZ1089" s="108"/>
      <c r="CA1089" s="113">
        <f>SI!BY1089</f>
        <v>200</v>
      </c>
      <c r="CB1089" s="113"/>
      <c r="CC1089" s="113"/>
      <c r="CD1089" s="113"/>
      <c r="CE1089" s="113"/>
      <c r="CF1089" s="113"/>
      <c r="CG1089" s="113"/>
      <c r="CH1089" s="140">
        <f>SI!BZ1089</f>
        <v>0</v>
      </c>
      <c r="CI1089" s="108"/>
      <c r="CJ1089" s="108"/>
      <c r="CK1089" s="108"/>
      <c r="CL1089" s="108"/>
      <c r="CM1089" s="108"/>
      <c r="CN1089" s="108"/>
      <c r="CO1089" s="108"/>
      <c r="CP1089" s="108"/>
      <c r="CQ1089" s="108"/>
      <c r="CR1089" s="108"/>
      <c r="CS1089" s="108"/>
      <c r="CT1089" s="108"/>
      <c r="CU1089" s="108"/>
      <c r="CV1089" s="108"/>
      <c r="CW1089" s="108"/>
      <c r="CX1089" s="108"/>
      <c r="CY1089" s="108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  <c r="FE1089" s="2"/>
      <c r="FF1089" s="2"/>
      <c r="FG1089" s="2"/>
      <c r="FH1089" s="2"/>
      <c r="FI1089" s="2"/>
      <c r="FJ1089" s="2"/>
      <c r="FK1089" s="2"/>
      <c r="FL1089" s="2"/>
      <c r="FM1089" s="2"/>
      <c r="FN1089" s="2"/>
      <c r="FO1089" s="2"/>
      <c r="FP1089" s="2"/>
      <c r="FQ1089" s="2"/>
      <c r="FR1089" s="2"/>
      <c r="FS1089" s="2"/>
      <c r="FT1089" s="2"/>
      <c r="FU1089" s="2"/>
      <c r="FV1089" s="2"/>
      <c r="FW1089" s="2"/>
      <c r="FX1089" s="2"/>
      <c r="FY1089" s="2"/>
      <c r="FZ1089" s="2"/>
      <c r="GA1089" s="2"/>
      <c r="GB1089" s="2"/>
      <c r="GC1089" s="2"/>
      <c r="GD1089" s="2"/>
      <c r="GE1089" s="2"/>
      <c r="GF1089" s="2"/>
      <c r="GG1089" s="2"/>
      <c r="GH1089" s="2"/>
      <c r="GI1089" s="2"/>
      <c r="GJ1089" s="2"/>
      <c r="GK1089" s="2"/>
      <c r="GL1089" s="2"/>
      <c r="GM1089" s="2"/>
      <c r="GN1089" s="2"/>
      <c r="GO1089" s="2"/>
      <c r="GP1089" s="2"/>
      <c r="GQ1089" s="2"/>
      <c r="GR1089" s="2"/>
      <c r="GS1089" s="2"/>
      <c r="GT1089" s="2"/>
      <c r="GU1089" s="2"/>
      <c r="GV1089" s="2"/>
      <c r="GW1089" s="2"/>
      <c r="GX1089" s="2"/>
      <c r="GY1089" s="2"/>
      <c r="GZ1089" s="2"/>
      <c r="HA1089" s="2"/>
      <c r="HB1089" s="2"/>
      <c r="HC1089" s="2"/>
      <c r="HD1089" s="2"/>
      <c r="HE1089" s="2"/>
      <c r="HF1089" s="2"/>
      <c r="HG1089" s="2"/>
      <c r="HH1089" s="2"/>
      <c r="HI1089" s="2"/>
      <c r="HJ1089" s="2"/>
      <c r="HK1089" s="2"/>
      <c r="HL1089" s="2"/>
      <c r="HM1089" s="2"/>
      <c r="HN1089" s="2"/>
      <c r="HO1089" s="2"/>
      <c r="HP1089" s="2"/>
      <c r="HQ1089" s="2"/>
      <c r="HR1089" s="2"/>
      <c r="HS1089" s="2"/>
      <c r="HT1089" s="2"/>
      <c r="HU1089" s="2"/>
      <c r="HV1089" s="2"/>
      <c r="HW1089" s="2"/>
      <c r="HX1089" s="2"/>
      <c r="HY1089" s="2"/>
      <c r="HZ1089" s="2"/>
      <c r="IA1089" s="2"/>
      <c r="IB1089" s="2"/>
      <c r="IC1089" s="2"/>
      <c r="ID1089" s="2"/>
      <c r="IE1089" s="2"/>
      <c r="IF1089" s="2"/>
      <c r="IG1089" s="2"/>
      <c r="IH1089" s="2"/>
      <c r="II1089" s="2"/>
      <c r="IJ1089" s="2"/>
      <c r="IK1089" s="2"/>
      <c r="IL1089" s="2"/>
      <c r="IM1089" s="2"/>
      <c r="IN1089" s="2"/>
      <c r="IO1089" s="2"/>
      <c r="IP1089" s="2"/>
      <c r="IQ1089" s="2"/>
      <c r="IR1089" s="2"/>
      <c r="IS1089" s="2"/>
    </row>
    <row r="1090" spans="1:253" s="36" customFormat="1" hidden="1" x14ac:dyDescent="0.25">
      <c r="A1090" s="33"/>
      <c r="B1090" s="168"/>
      <c r="C1090" s="168"/>
      <c r="D1090" s="168"/>
      <c r="E1090" s="168"/>
      <c r="F1090" s="168"/>
      <c r="G1090" s="168"/>
      <c r="H1090" s="168"/>
      <c r="I1090" s="168"/>
      <c r="J1090" s="168"/>
      <c r="K1090" s="168"/>
      <c r="L1090" s="168"/>
      <c r="M1090" s="168"/>
      <c r="N1090" s="168"/>
      <c r="O1090" s="168"/>
      <c r="P1090" s="168"/>
      <c r="Q1090" s="168"/>
      <c r="R1090" s="168"/>
      <c r="S1090" s="168"/>
      <c r="T1090" s="168"/>
      <c r="U1090" s="168"/>
      <c r="V1090" s="168"/>
      <c r="W1090" s="168"/>
      <c r="X1090" s="168"/>
      <c r="Y1090" s="168"/>
      <c r="Z1090" s="168"/>
      <c r="AA1090" s="168"/>
      <c r="AB1090" s="168"/>
      <c r="AC1090" s="168"/>
      <c r="AD1090" s="168"/>
      <c r="AE1090" s="168"/>
      <c r="AF1090" s="168"/>
      <c r="AG1090" s="168"/>
      <c r="AH1090" s="168"/>
      <c r="AI1090" s="63"/>
      <c r="AJ1090" s="144" t="str">
        <f t="shared" si="175"/>
        <v>Riadok bude skrytý.</v>
      </c>
      <c r="AK1090" s="145" t="s">
        <v>207</v>
      </c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51">
        <f t="shared" si="179"/>
        <v>1</v>
      </c>
      <c r="BF1090" s="51">
        <f t="shared" si="177"/>
        <v>0</v>
      </c>
      <c r="BG1090" s="51"/>
      <c r="BH1090" s="51">
        <f t="shared" si="176"/>
        <v>1</v>
      </c>
      <c r="BI1090" s="89">
        <f t="shared" si="178"/>
        <v>0</v>
      </c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108"/>
      <c r="BY1090" s="108"/>
      <c r="BZ1090" s="108"/>
      <c r="CA1090" s="113">
        <f>SI!BY1090</f>
        <v>180</v>
      </c>
      <c r="CB1090" s="113"/>
      <c r="CC1090" s="113"/>
      <c r="CD1090" s="113"/>
      <c r="CE1090" s="113"/>
      <c r="CF1090" s="113"/>
      <c r="CG1090" s="113"/>
      <c r="CH1090" s="140">
        <f>SI!BZ1090</f>
        <v>0</v>
      </c>
      <c r="CI1090" s="108"/>
      <c r="CJ1090" s="108"/>
      <c r="CK1090" s="108"/>
      <c r="CL1090" s="108"/>
      <c r="CM1090" s="108"/>
      <c r="CN1090" s="108"/>
      <c r="CO1090" s="108"/>
      <c r="CP1090" s="108"/>
      <c r="CQ1090" s="108"/>
      <c r="CR1090" s="108"/>
      <c r="CS1090" s="108"/>
      <c r="CT1090" s="108"/>
      <c r="CU1090" s="108"/>
      <c r="CV1090" s="108"/>
      <c r="CW1090" s="108"/>
      <c r="CX1090" s="108"/>
      <c r="CY1090" s="108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  <c r="FE1090" s="2"/>
      <c r="FF1090" s="2"/>
      <c r="FG1090" s="2"/>
      <c r="FH1090" s="2"/>
      <c r="FI1090" s="2"/>
      <c r="FJ1090" s="2"/>
      <c r="FK1090" s="2"/>
      <c r="FL1090" s="2"/>
      <c r="FM1090" s="2"/>
      <c r="FN1090" s="2"/>
      <c r="FO1090" s="2"/>
      <c r="FP1090" s="2"/>
      <c r="FQ1090" s="2"/>
      <c r="FR1090" s="2"/>
      <c r="FS1090" s="2"/>
      <c r="FT1090" s="2"/>
      <c r="FU1090" s="2"/>
      <c r="FV1090" s="2"/>
      <c r="FW1090" s="2"/>
      <c r="FX1090" s="2"/>
      <c r="FY1090" s="2"/>
      <c r="FZ1090" s="2"/>
      <c r="GA1090" s="2"/>
      <c r="GB1090" s="2"/>
      <c r="GC1090" s="2"/>
      <c r="GD1090" s="2"/>
      <c r="GE1090" s="2"/>
      <c r="GF1090" s="2"/>
      <c r="GG1090" s="2"/>
      <c r="GH1090" s="2"/>
      <c r="GI1090" s="2"/>
      <c r="GJ1090" s="2"/>
      <c r="GK1090" s="2"/>
      <c r="GL1090" s="2"/>
      <c r="GM1090" s="2"/>
      <c r="GN1090" s="2"/>
      <c r="GO1090" s="2"/>
      <c r="GP1090" s="2"/>
      <c r="GQ1090" s="2"/>
      <c r="GR1090" s="2"/>
      <c r="GS1090" s="2"/>
      <c r="GT1090" s="2"/>
      <c r="GU1090" s="2"/>
      <c r="GV1090" s="2"/>
      <c r="GW1090" s="2"/>
      <c r="GX1090" s="2"/>
      <c r="GY1090" s="2"/>
      <c r="GZ1090" s="2"/>
      <c r="HA1090" s="2"/>
      <c r="HB1090" s="2"/>
      <c r="HC1090" s="2"/>
      <c r="HD1090" s="2"/>
      <c r="HE1090" s="2"/>
      <c r="HF1090" s="2"/>
      <c r="HG1090" s="2"/>
      <c r="HH1090" s="2"/>
      <c r="HI1090" s="2"/>
      <c r="HJ1090" s="2"/>
      <c r="HK1090" s="2"/>
      <c r="HL1090" s="2"/>
      <c r="HM1090" s="2"/>
      <c r="HN1090" s="2"/>
      <c r="HO1090" s="2"/>
      <c r="HP1090" s="2"/>
      <c r="HQ1090" s="2"/>
      <c r="HR1090" s="2"/>
      <c r="HS1090" s="2"/>
      <c r="HT1090" s="2"/>
      <c r="HU1090" s="2"/>
      <c r="HV1090" s="2"/>
      <c r="HW1090" s="2"/>
      <c r="HX1090" s="2"/>
      <c r="HY1090" s="2"/>
      <c r="HZ1090" s="2"/>
      <c r="IA1090" s="2"/>
      <c r="IB1090" s="2"/>
      <c r="IC1090" s="2"/>
      <c r="ID1090" s="2"/>
      <c r="IE1090" s="2"/>
      <c r="IF1090" s="2"/>
      <c r="IG1090" s="2"/>
      <c r="IH1090" s="2"/>
      <c r="II1090" s="2"/>
      <c r="IJ1090" s="2"/>
      <c r="IK1090" s="2"/>
      <c r="IL1090" s="2"/>
      <c r="IM1090" s="2"/>
      <c r="IN1090" s="2"/>
      <c r="IO1090" s="2"/>
      <c r="IP1090" s="2"/>
      <c r="IQ1090" s="2"/>
      <c r="IR1090" s="2"/>
      <c r="IS1090" s="2"/>
    </row>
    <row r="1091" spans="1:253" s="36" customFormat="1" hidden="1" x14ac:dyDescent="0.25">
      <c r="A1091" s="33"/>
      <c r="B1091" s="168"/>
      <c r="C1091" s="168"/>
      <c r="D1091" s="168"/>
      <c r="E1091" s="168"/>
      <c r="F1091" s="168"/>
      <c r="G1091" s="168"/>
      <c r="H1091" s="168"/>
      <c r="I1091" s="168"/>
      <c r="J1091" s="168"/>
      <c r="K1091" s="168"/>
      <c r="L1091" s="168"/>
      <c r="M1091" s="168"/>
      <c r="N1091" s="168"/>
      <c r="O1091" s="168"/>
      <c r="P1091" s="168"/>
      <c r="Q1091" s="168"/>
      <c r="R1091" s="168"/>
      <c r="S1091" s="168"/>
      <c r="T1091" s="168"/>
      <c r="U1091" s="168"/>
      <c r="V1091" s="168"/>
      <c r="W1091" s="168"/>
      <c r="X1091" s="168"/>
      <c r="Y1091" s="168"/>
      <c r="Z1091" s="168"/>
      <c r="AA1091" s="168"/>
      <c r="AB1091" s="168"/>
      <c r="AC1091" s="168"/>
      <c r="AD1091" s="168"/>
      <c r="AE1091" s="168"/>
      <c r="AF1091" s="168"/>
      <c r="AG1091" s="168"/>
      <c r="AH1091" s="168"/>
      <c r="AI1091" s="63"/>
      <c r="AJ1091" s="144" t="str">
        <f t="shared" si="175"/>
        <v>Riadok bude skrytý.</v>
      </c>
      <c r="AK1091" s="145" t="s">
        <v>207</v>
      </c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51">
        <f t="shared" si="179"/>
        <v>1</v>
      </c>
      <c r="BF1091" s="51">
        <f t="shared" si="177"/>
        <v>0</v>
      </c>
      <c r="BG1091" s="51"/>
      <c r="BH1091" s="51">
        <f t="shared" si="176"/>
        <v>1</v>
      </c>
      <c r="BI1091" s="89">
        <f t="shared" si="178"/>
        <v>0</v>
      </c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108"/>
      <c r="BY1091" s="108"/>
      <c r="BZ1091" s="108"/>
      <c r="CA1091" s="113">
        <f>SI!BY1091</f>
        <v>123</v>
      </c>
      <c r="CB1091" s="113"/>
      <c r="CC1091" s="113"/>
      <c r="CD1091" s="113"/>
      <c r="CE1091" s="113"/>
      <c r="CF1091" s="113"/>
      <c r="CG1091" s="113"/>
      <c r="CH1091" s="140">
        <f>SI!BZ1091</f>
        <v>0</v>
      </c>
      <c r="CI1091" s="108"/>
      <c r="CJ1091" s="108"/>
      <c r="CK1091" s="108"/>
      <c r="CL1091" s="108"/>
      <c r="CM1091" s="108"/>
      <c r="CN1091" s="108"/>
      <c r="CO1091" s="108"/>
      <c r="CP1091" s="108"/>
      <c r="CQ1091" s="108"/>
      <c r="CR1091" s="108"/>
      <c r="CS1091" s="108"/>
      <c r="CT1091" s="108"/>
      <c r="CU1091" s="108"/>
      <c r="CV1091" s="108"/>
      <c r="CW1091" s="108"/>
      <c r="CX1091" s="108"/>
      <c r="CY1091" s="108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  <c r="FE1091" s="2"/>
      <c r="FF1091" s="2"/>
      <c r="FG1091" s="2"/>
      <c r="FH1091" s="2"/>
      <c r="FI1091" s="2"/>
      <c r="FJ1091" s="2"/>
      <c r="FK1091" s="2"/>
      <c r="FL1091" s="2"/>
      <c r="FM1091" s="2"/>
      <c r="FN1091" s="2"/>
      <c r="FO1091" s="2"/>
      <c r="FP1091" s="2"/>
      <c r="FQ1091" s="2"/>
      <c r="FR1091" s="2"/>
      <c r="FS1091" s="2"/>
      <c r="FT1091" s="2"/>
      <c r="FU1091" s="2"/>
      <c r="FV1091" s="2"/>
      <c r="FW1091" s="2"/>
      <c r="FX1091" s="2"/>
      <c r="FY1091" s="2"/>
      <c r="FZ1091" s="2"/>
      <c r="GA1091" s="2"/>
      <c r="GB1091" s="2"/>
      <c r="GC1091" s="2"/>
      <c r="GD1091" s="2"/>
      <c r="GE1091" s="2"/>
      <c r="GF1091" s="2"/>
      <c r="GG1091" s="2"/>
      <c r="GH1091" s="2"/>
      <c r="GI1091" s="2"/>
      <c r="GJ1091" s="2"/>
      <c r="GK1091" s="2"/>
      <c r="GL1091" s="2"/>
      <c r="GM1091" s="2"/>
      <c r="GN1091" s="2"/>
      <c r="GO1091" s="2"/>
      <c r="GP1091" s="2"/>
      <c r="GQ1091" s="2"/>
      <c r="GR1091" s="2"/>
      <c r="GS1091" s="2"/>
      <c r="GT1091" s="2"/>
      <c r="GU1091" s="2"/>
      <c r="GV1091" s="2"/>
      <c r="GW1091" s="2"/>
      <c r="GX1091" s="2"/>
      <c r="GY1091" s="2"/>
      <c r="GZ1091" s="2"/>
      <c r="HA1091" s="2"/>
      <c r="HB1091" s="2"/>
      <c r="HC1091" s="2"/>
      <c r="HD1091" s="2"/>
      <c r="HE1091" s="2"/>
      <c r="HF1091" s="2"/>
      <c r="HG1091" s="2"/>
      <c r="HH1091" s="2"/>
      <c r="HI1091" s="2"/>
      <c r="HJ1091" s="2"/>
      <c r="HK1091" s="2"/>
      <c r="HL1091" s="2"/>
      <c r="HM1091" s="2"/>
      <c r="HN1091" s="2"/>
      <c r="HO1091" s="2"/>
      <c r="HP1091" s="2"/>
      <c r="HQ1091" s="2"/>
      <c r="HR1091" s="2"/>
      <c r="HS1091" s="2"/>
      <c r="HT1091" s="2"/>
      <c r="HU1091" s="2"/>
      <c r="HV1091" s="2"/>
      <c r="HW1091" s="2"/>
      <c r="HX1091" s="2"/>
      <c r="HY1091" s="2"/>
      <c r="HZ1091" s="2"/>
      <c r="IA1091" s="2"/>
      <c r="IB1091" s="2"/>
      <c r="IC1091" s="2"/>
      <c r="ID1091" s="2"/>
      <c r="IE1091" s="2"/>
      <c r="IF1091" s="2"/>
      <c r="IG1091" s="2"/>
      <c r="IH1091" s="2"/>
      <c r="II1091" s="2"/>
      <c r="IJ1091" s="2"/>
      <c r="IK1091" s="2"/>
      <c r="IL1091" s="2"/>
      <c r="IM1091" s="2"/>
      <c r="IN1091" s="2"/>
      <c r="IO1091" s="2"/>
      <c r="IP1091" s="2"/>
      <c r="IQ1091" s="2"/>
      <c r="IR1091" s="2"/>
      <c r="IS1091" s="2"/>
    </row>
    <row r="1092" spans="1:253" s="36" customFormat="1" hidden="1" x14ac:dyDescent="0.25">
      <c r="A1092" s="33"/>
      <c r="B1092" s="168"/>
      <c r="C1092" s="168"/>
      <c r="D1092" s="168"/>
      <c r="E1092" s="168"/>
      <c r="F1092" s="168"/>
      <c r="G1092" s="168"/>
      <c r="H1092" s="168"/>
      <c r="I1092" s="168"/>
      <c r="J1092" s="168"/>
      <c r="K1092" s="168"/>
      <c r="L1092" s="168"/>
      <c r="M1092" s="168"/>
      <c r="N1092" s="168"/>
      <c r="O1092" s="168"/>
      <c r="P1092" s="168"/>
      <c r="Q1092" s="168"/>
      <c r="R1092" s="168"/>
      <c r="S1092" s="168"/>
      <c r="T1092" s="168"/>
      <c r="U1092" s="168"/>
      <c r="V1092" s="168"/>
      <c r="W1092" s="168"/>
      <c r="X1092" s="168"/>
      <c r="Y1092" s="168"/>
      <c r="Z1092" s="168"/>
      <c r="AA1092" s="168"/>
      <c r="AB1092" s="168"/>
      <c r="AC1092" s="168"/>
      <c r="AD1092" s="168"/>
      <c r="AE1092" s="168"/>
      <c r="AF1092" s="168"/>
      <c r="AG1092" s="168"/>
      <c r="AH1092" s="168"/>
      <c r="AI1092" s="63"/>
      <c r="AJ1092" s="144" t="str">
        <f t="shared" si="175"/>
        <v>Riadok bude skrytý.</v>
      </c>
      <c r="AK1092" s="145" t="s">
        <v>207</v>
      </c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51">
        <f t="shared" si="179"/>
        <v>1</v>
      </c>
      <c r="BF1092" s="51">
        <f t="shared" si="177"/>
        <v>0</v>
      </c>
      <c r="BG1092" s="51"/>
      <c r="BH1092" s="51">
        <f t="shared" si="176"/>
        <v>1</v>
      </c>
      <c r="BI1092" s="89">
        <f t="shared" si="178"/>
        <v>0</v>
      </c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108"/>
      <c r="BY1092" s="108"/>
      <c r="BZ1092" s="108"/>
      <c r="CA1092" s="113">
        <f>SI!BY1092</f>
        <v>164</v>
      </c>
      <c r="CB1092" s="113"/>
      <c r="CC1092" s="113"/>
      <c r="CD1092" s="113"/>
      <c r="CE1092" s="113"/>
      <c r="CF1092" s="113"/>
      <c r="CG1092" s="113"/>
      <c r="CH1092" s="140">
        <f>SI!BZ1092</f>
        <v>0</v>
      </c>
      <c r="CI1092" s="108"/>
      <c r="CJ1092" s="108"/>
      <c r="CK1092" s="108"/>
      <c r="CL1092" s="108"/>
      <c r="CM1092" s="108"/>
      <c r="CN1092" s="108"/>
      <c r="CO1092" s="108"/>
      <c r="CP1092" s="108"/>
      <c r="CQ1092" s="108"/>
      <c r="CR1092" s="108"/>
      <c r="CS1092" s="108"/>
      <c r="CT1092" s="108"/>
      <c r="CU1092" s="108"/>
      <c r="CV1092" s="108"/>
      <c r="CW1092" s="108"/>
      <c r="CX1092" s="108"/>
      <c r="CY1092" s="108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  <c r="FE1092" s="2"/>
      <c r="FF1092" s="2"/>
      <c r="FG1092" s="2"/>
      <c r="FH1092" s="2"/>
      <c r="FI1092" s="2"/>
      <c r="FJ1092" s="2"/>
      <c r="FK1092" s="2"/>
      <c r="FL1092" s="2"/>
      <c r="FM1092" s="2"/>
      <c r="FN1092" s="2"/>
      <c r="FO1092" s="2"/>
      <c r="FP1092" s="2"/>
      <c r="FQ1092" s="2"/>
      <c r="FR1092" s="2"/>
      <c r="FS1092" s="2"/>
      <c r="FT1092" s="2"/>
      <c r="FU1092" s="2"/>
      <c r="FV1092" s="2"/>
      <c r="FW1092" s="2"/>
      <c r="FX1092" s="2"/>
      <c r="FY1092" s="2"/>
      <c r="FZ1092" s="2"/>
      <c r="GA1092" s="2"/>
      <c r="GB1092" s="2"/>
      <c r="GC1092" s="2"/>
      <c r="GD1092" s="2"/>
      <c r="GE1092" s="2"/>
      <c r="GF1092" s="2"/>
      <c r="GG1092" s="2"/>
      <c r="GH1092" s="2"/>
      <c r="GI1092" s="2"/>
      <c r="GJ1092" s="2"/>
      <c r="GK1092" s="2"/>
      <c r="GL1092" s="2"/>
      <c r="GM1092" s="2"/>
      <c r="GN1092" s="2"/>
      <c r="GO1092" s="2"/>
      <c r="GP1092" s="2"/>
      <c r="GQ1092" s="2"/>
      <c r="GR1092" s="2"/>
      <c r="GS1092" s="2"/>
      <c r="GT1092" s="2"/>
      <c r="GU1092" s="2"/>
      <c r="GV1092" s="2"/>
      <c r="GW1092" s="2"/>
      <c r="GX1092" s="2"/>
      <c r="GY1092" s="2"/>
      <c r="GZ1092" s="2"/>
      <c r="HA1092" s="2"/>
      <c r="HB1092" s="2"/>
      <c r="HC1092" s="2"/>
      <c r="HD1092" s="2"/>
      <c r="HE1092" s="2"/>
      <c r="HF1092" s="2"/>
      <c r="HG1092" s="2"/>
      <c r="HH1092" s="2"/>
      <c r="HI1092" s="2"/>
      <c r="HJ1092" s="2"/>
      <c r="HK1092" s="2"/>
      <c r="HL1092" s="2"/>
      <c r="HM1092" s="2"/>
      <c r="HN1092" s="2"/>
      <c r="HO1092" s="2"/>
      <c r="HP1092" s="2"/>
      <c r="HQ1092" s="2"/>
      <c r="HR1092" s="2"/>
      <c r="HS1092" s="2"/>
      <c r="HT1092" s="2"/>
      <c r="HU1092" s="2"/>
      <c r="HV1092" s="2"/>
      <c r="HW1092" s="2"/>
      <c r="HX1092" s="2"/>
      <c r="HY1092" s="2"/>
      <c r="HZ1092" s="2"/>
      <c r="IA1092" s="2"/>
      <c r="IB1092" s="2"/>
      <c r="IC1092" s="2"/>
      <c r="ID1092" s="2"/>
      <c r="IE1092" s="2"/>
      <c r="IF1092" s="2"/>
      <c r="IG1092" s="2"/>
      <c r="IH1092" s="2"/>
      <c r="II1092" s="2"/>
      <c r="IJ1092" s="2"/>
      <c r="IK1092" s="2"/>
      <c r="IL1092" s="2"/>
      <c r="IM1092" s="2"/>
      <c r="IN1092" s="2"/>
      <c r="IO1092" s="2"/>
      <c r="IP1092" s="2"/>
      <c r="IQ1092" s="2"/>
      <c r="IR1092" s="2"/>
      <c r="IS1092" s="2"/>
    </row>
    <row r="1093" spans="1:253" s="36" customFormat="1" hidden="1" x14ac:dyDescent="0.25">
      <c r="A1093" s="33"/>
      <c r="B1093" s="168"/>
      <c r="C1093" s="168"/>
      <c r="D1093" s="168"/>
      <c r="E1093" s="168"/>
      <c r="F1093" s="168"/>
      <c r="G1093" s="168"/>
      <c r="H1093" s="168"/>
      <c r="I1093" s="168"/>
      <c r="J1093" s="168"/>
      <c r="K1093" s="168"/>
      <c r="L1093" s="168"/>
      <c r="M1093" s="168"/>
      <c r="N1093" s="168"/>
      <c r="O1093" s="168"/>
      <c r="P1093" s="168"/>
      <c r="Q1093" s="168"/>
      <c r="R1093" s="168"/>
      <c r="S1093" s="168"/>
      <c r="T1093" s="168"/>
      <c r="U1093" s="168"/>
      <c r="V1093" s="168"/>
      <c r="W1093" s="168"/>
      <c r="X1093" s="168"/>
      <c r="Y1093" s="168"/>
      <c r="Z1093" s="168"/>
      <c r="AA1093" s="168"/>
      <c r="AB1093" s="168"/>
      <c r="AC1093" s="168"/>
      <c r="AD1093" s="168"/>
      <c r="AE1093" s="168"/>
      <c r="AF1093" s="168"/>
      <c r="AG1093" s="168"/>
      <c r="AH1093" s="168"/>
      <c r="AI1093" s="63"/>
      <c r="AJ1093" s="144" t="str">
        <f t="shared" si="175"/>
        <v>Riadok bude skrytý.</v>
      </c>
      <c r="AK1093" s="145" t="s">
        <v>207</v>
      </c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51">
        <f t="shared" si="179"/>
        <v>1</v>
      </c>
      <c r="BF1093" s="51">
        <f t="shared" si="177"/>
        <v>0</v>
      </c>
      <c r="BG1093" s="51"/>
      <c r="BH1093" s="51">
        <f t="shared" si="176"/>
        <v>1</v>
      </c>
      <c r="BI1093" s="89">
        <f t="shared" si="178"/>
        <v>0</v>
      </c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108"/>
      <c r="BY1093" s="108"/>
      <c r="BZ1093" s="108"/>
      <c r="CA1093" s="113">
        <f>SI!BY1093</f>
        <v>171</v>
      </c>
      <c r="CB1093" s="113"/>
      <c r="CC1093" s="113"/>
      <c r="CD1093" s="113"/>
      <c r="CE1093" s="113"/>
      <c r="CF1093" s="113"/>
      <c r="CG1093" s="113"/>
      <c r="CH1093" s="140">
        <f>SI!BZ1093</f>
        <v>0</v>
      </c>
      <c r="CI1093" s="108"/>
      <c r="CJ1093" s="108"/>
      <c r="CK1093" s="108"/>
      <c r="CL1093" s="108"/>
      <c r="CM1093" s="108"/>
      <c r="CN1093" s="108"/>
      <c r="CO1093" s="108"/>
      <c r="CP1093" s="108"/>
      <c r="CQ1093" s="108"/>
      <c r="CR1093" s="108"/>
      <c r="CS1093" s="108"/>
      <c r="CT1093" s="108"/>
      <c r="CU1093" s="108"/>
      <c r="CV1093" s="108"/>
      <c r="CW1093" s="108"/>
      <c r="CX1093" s="108"/>
      <c r="CY1093" s="108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  <c r="FE1093" s="2"/>
      <c r="FF1093" s="2"/>
      <c r="FG1093" s="2"/>
      <c r="FH1093" s="2"/>
      <c r="FI1093" s="2"/>
      <c r="FJ1093" s="2"/>
      <c r="FK1093" s="2"/>
      <c r="FL1093" s="2"/>
      <c r="FM1093" s="2"/>
      <c r="FN1093" s="2"/>
      <c r="FO1093" s="2"/>
      <c r="FP1093" s="2"/>
      <c r="FQ1093" s="2"/>
      <c r="FR1093" s="2"/>
      <c r="FS1093" s="2"/>
      <c r="FT1093" s="2"/>
      <c r="FU1093" s="2"/>
      <c r="FV1093" s="2"/>
      <c r="FW1093" s="2"/>
      <c r="FX1093" s="2"/>
      <c r="FY1093" s="2"/>
      <c r="FZ1093" s="2"/>
      <c r="GA1093" s="2"/>
      <c r="GB1093" s="2"/>
      <c r="GC1093" s="2"/>
      <c r="GD1093" s="2"/>
      <c r="GE1093" s="2"/>
      <c r="GF1093" s="2"/>
      <c r="GG1093" s="2"/>
      <c r="GH1093" s="2"/>
      <c r="GI1093" s="2"/>
      <c r="GJ1093" s="2"/>
      <c r="GK1093" s="2"/>
      <c r="GL1093" s="2"/>
      <c r="GM1093" s="2"/>
      <c r="GN1093" s="2"/>
      <c r="GO1093" s="2"/>
      <c r="GP1093" s="2"/>
      <c r="GQ1093" s="2"/>
      <c r="GR1093" s="2"/>
      <c r="GS1093" s="2"/>
      <c r="GT1093" s="2"/>
      <c r="GU1093" s="2"/>
      <c r="GV1093" s="2"/>
      <c r="GW1093" s="2"/>
      <c r="GX1093" s="2"/>
      <c r="GY1093" s="2"/>
      <c r="GZ1093" s="2"/>
      <c r="HA1093" s="2"/>
      <c r="HB1093" s="2"/>
      <c r="HC1093" s="2"/>
      <c r="HD1093" s="2"/>
      <c r="HE1093" s="2"/>
      <c r="HF1093" s="2"/>
      <c r="HG1093" s="2"/>
      <c r="HH1093" s="2"/>
      <c r="HI1093" s="2"/>
      <c r="HJ1093" s="2"/>
      <c r="HK1093" s="2"/>
      <c r="HL1093" s="2"/>
      <c r="HM1093" s="2"/>
      <c r="HN1093" s="2"/>
      <c r="HO1093" s="2"/>
      <c r="HP1093" s="2"/>
      <c r="HQ1093" s="2"/>
      <c r="HR1093" s="2"/>
      <c r="HS1093" s="2"/>
      <c r="HT1093" s="2"/>
      <c r="HU1093" s="2"/>
      <c r="HV1093" s="2"/>
      <c r="HW1093" s="2"/>
      <c r="HX1093" s="2"/>
      <c r="HY1093" s="2"/>
      <c r="HZ1093" s="2"/>
      <c r="IA1093" s="2"/>
      <c r="IB1093" s="2"/>
      <c r="IC1093" s="2"/>
      <c r="ID1093" s="2"/>
      <c r="IE1093" s="2"/>
      <c r="IF1093" s="2"/>
      <c r="IG1093" s="2"/>
      <c r="IH1093" s="2"/>
      <c r="II1093" s="2"/>
      <c r="IJ1093" s="2"/>
      <c r="IK1093" s="2"/>
      <c r="IL1093" s="2"/>
      <c r="IM1093" s="2"/>
      <c r="IN1093" s="2"/>
      <c r="IO1093" s="2"/>
      <c r="IP1093" s="2"/>
      <c r="IQ1093" s="2"/>
      <c r="IR1093" s="2"/>
      <c r="IS1093" s="2"/>
    </row>
    <row r="1094" spans="1:253" s="36" customFormat="1" hidden="1" x14ac:dyDescent="0.25">
      <c r="A1094" s="33"/>
      <c r="B1094" s="168"/>
      <c r="C1094" s="168"/>
      <c r="D1094" s="168"/>
      <c r="E1094" s="168"/>
      <c r="F1094" s="168"/>
      <c r="G1094" s="168"/>
      <c r="H1094" s="168"/>
      <c r="I1094" s="168"/>
      <c r="J1094" s="168"/>
      <c r="K1094" s="168"/>
      <c r="L1094" s="168"/>
      <c r="M1094" s="168"/>
      <c r="N1094" s="168"/>
      <c r="O1094" s="168"/>
      <c r="P1094" s="168"/>
      <c r="Q1094" s="168"/>
      <c r="R1094" s="168"/>
      <c r="S1094" s="168"/>
      <c r="T1094" s="168"/>
      <c r="U1094" s="168"/>
      <c r="V1094" s="168"/>
      <c r="W1094" s="168"/>
      <c r="X1094" s="168"/>
      <c r="Y1094" s="168"/>
      <c r="Z1094" s="168"/>
      <c r="AA1094" s="168"/>
      <c r="AB1094" s="168"/>
      <c r="AC1094" s="168"/>
      <c r="AD1094" s="168"/>
      <c r="AE1094" s="168"/>
      <c r="AF1094" s="168"/>
      <c r="AG1094" s="168"/>
      <c r="AH1094" s="168"/>
      <c r="AI1094" s="63"/>
      <c r="AJ1094" s="144" t="str">
        <f t="shared" si="175"/>
        <v>Riadok bude skrytý.</v>
      </c>
      <c r="AK1094" s="145" t="s">
        <v>207</v>
      </c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51">
        <f t="shared" si="179"/>
        <v>1</v>
      </c>
      <c r="BF1094" s="51">
        <f t="shared" si="177"/>
        <v>0</v>
      </c>
      <c r="BG1094" s="51"/>
      <c r="BH1094" s="51">
        <f t="shared" si="176"/>
        <v>1</v>
      </c>
      <c r="BI1094" s="89">
        <f t="shared" si="178"/>
        <v>0</v>
      </c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108"/>
      <c r="BY1094" s="108"/>
      <c r="BZ1094" s="108"/>
      <c r="CA1094" s="113">
        <f>SI!BY1094</f>
        <v>202</v>
      </c>
      <c r="CB1094" s="113"/>
      <c r="CC1094" s="113"/>
      <c r="CD1094" s="113"/>
      <c r="CE1094" s="113"/>
      <c r="CF1094" s="113"/>
      <c r="CG1094" s="113"/>
      <c r="CH1094" s="140">
        <f>SI!BZ1094</f>
        <v>0</v>
      </c>
      <c r="CI1094" s="108"/>
      <c r="CJ1094" s="108"/>
      <c r="CK1094" s="108"/>
      <c r="CL1094" s="108"/>
      <c r="CM1094" s="108"/>
      <c r="CN1094" s="108"/>
      <c r="CO1094" s="108"/>
      <c r="CP1094" s="108"/>
      <c r="CQ1094" s="108"/>
      <c r="CR1094" s="108"/>
      <c r="CS1094" s="108"/>
      <c r="CT1094" s="108"/>
      <c r="CU1094" s="108"/>
      <c r="CV1094" s="108"/>
      <c r="CW1094" s="108"/>
      <c r="CX1094" s="108"/>
      <c r="CY1094" s="108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  <c r="FE1094" s="2"/>
      <c r="FF1094" s="2"/>
      <c r="FG1094" s="2"/>
      <c r="FH1094" s="2"/>
      <c r="FI1094" s="2"/>
      <c r="FJ1094" s="2"/>
      <c r="FK1094" s="2"/>
      <c r="FL1094" s="2"/>
      <c r="FM1094" s="2"/>
      <c r="FN1094" s="2"/>
      <c r="FO1094" s="2"/>
      <c r="FP1094" s="2"/>
      <c r="FQ1094" s="2"/>
      <c r="FR1094" s="2"/>
      <c r="FS1094" s="2"/>
      <c r="FT1094" s="2"/>
      <c r="FU1094" s="2"/>
      <c r="FV1094" s="2"/>
      <c r="FW1094" s="2"/>
      <c r="FX1094" s="2"/>
      <c r="FY1094" s="2"/>
      <c r="FZ1094" s="2"/>
      <c r="GA1094" s="2"/>
      <c r="GB1094" s="2"/>
      <c r="GC1094" s="2"/>
      <c r="GD1094" s="2"/>
      <c r="GE1094" s="2"/>
      <c r="GF1094" s="2"/>
      <c r="GG1094" s="2"/>
      <c r="GH1094" s="2"/>
      <c r="GI1094" s="2"/>
      <c r="GJ1094" s="2"/>
      <c r="GK1094" s="2"/>
      <c r="GL1094" s="2"/>
      <c r="GM1094" s="2"/>
      <c r="GN1094" s="2"/>
      <c r="GO1094" s="2"/>
      <c r="GP1094" s="2"/>
      <c r="GQ1094" s="2"/>
      <c r="GR1094" s="2"/>
      <c r="GS1094" s="2"/>
      <c r="GT1094" s="2"/>
      <c r="GU1094" s="2"/>
      <c r="GV1094" s="2"/>
      <c r="GW1094" s="2"/>
      <c r="GX1094" s="2"/>
      <c r="GY1094" s="2"/>
      <c r="GZ1094" s="2"/>
      <c r="HA1094" s="2"/>
      <c r="HB1094" s="2"/>
      <c r="HC1094" s="2"/>
      <c r="HD1094" s="2"/>
      <c r="HE1094" s="2"/>
      <c r="HF1094" s="2"/>
      <c r="HG1094" s="2"/>
      <c r="HH1094" s="2"/>
      <c r="HI1094" s="2"/>
      <c r="HJ1094" s="2"/>
      <c r="HK1094" s="2"/>
      <c r="HL1094" s="2"/>
      <c r="HM1094" s="2"/>
      <c r="HN1094" s="2"/>
      <c r="HO1094" s="2"/>
      <c r="HP1094" s="2"/>
      <c r="HQ1094" s="2"/>
      <c r="HR1094" s="2"/>
      <c r="HS1094" s="2"/>
      <c r="HT1094" s="2"/>
      <c r="HU1094" s="2"/>
      <c r="HV1094" s="2"/>
      <c r="HW1094" s="2"/>
      <c r="HX1094" s="2"/>
      <c r="HY1094" s="2"/>
      <c r="HZ1094" s="2"/>
      <c r="IA1094" s="2"/>
      <c r="IB1094" s="2"/>
      <c r="IC1094" s="2"/>
      <c r="ID1094" s="2"/>
      <c r="IE1094" s="2"/>
      <c r="IF1094" s="2"/>
      <c r="IG1094" s="2"/>
      <c r="IH1094" s="2"/>
      <c r="II1094" s="2"/>
      <c r="IJ1094" s="2"/>
      <c r="IK1094" s="2"/>
      <c r="IL1094" s="2"/>
      <c r="IM1094" s="2"/>
      <c r="IN1094" s="2"/>
      <c r="IO1094" s="2"/>
      <c r="IP1094" s="2"/>
      <c r="IQ1094" s="2"/>
      <c r="IR1094" s="2"/>
      <c r="IS1094" s="2"/>
    </row>
    <row r="1095" spans="1:253" s="36" customFormat="1" hidden="1" x14ac:dyDescent="0.25">
      <c r="A1095" s="33"/>
      <c r="B1095" s="168"/>
      <c r="C1095" s="168"/>
      <c r="D1095" s="168"/>
      <c r="E1095" s="168"/>
      <c r="F1095" s="168"/>
      <c r="G1095" s="168"/>
      <c r="H1095" s="168"/>
      <c r="I1095" s="168"/>
      <c r="J1095" s="168"/>
      <c r="K1095" s="168"/>
      <c r="L1095" s="168"/>
      <c r="M1095" s="168"/>
      <c r="N1095" s="168"/>
      <c r="O1095" s="168"/>
      <c r="P1095" s="168"/>
      <c r="Q1095" s="168"/>
      <c r="R1095" s="168"/>
      <c r="S1095" s="168"/>
      <c r="T1095" s="168"/>
      <c r="U1095" s="168"/>
      <c r="V1095" s="168"/>
      <c r="W1095" s="168"/>
      <c r="X1095" s="168"/>
      <c r="Y1095" s="168"/>
      <c r="Z1095" s="168"/>
      <c r="AA1095" s="168"/>
      <c r="AB1095" s="168"/>
      <c r="AC1095" s="168"/>
      <c r="AD1095" s="168"/>
      <c r="AE1095" s="168"/>
      <c r="AF1095" s="168"/>
      <c r="AG1095" s="168"/>
      <c r="AH1095" s="168"/>
      <c r="AI1095" s="63"/>
      <c r="AJ1095" s="144" t="str">
        <f t="shared" si="175"/>
        <v>Riadok bude skrytý.</v>
      </c>
      <c r="AK1095" s="145" t="s">
        <v>207</v>
      </c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51">
        <f t="shared" si="179"/>
        <v>1</v>
      </c>
      <c r="BF1095" s="51">
        <f t="shared" si="177"/>
        <v>0</v>
      </c>
      <c r="BG1095" s="51"/>
      <c r="BH1095" s="51">
        <f t="shared" si="176"/>
        <v>1</v>
      </c>
      <c r="BI1095" s="89">
        <f t="shared" si="178"/>
        <v>0</v>
      </c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108"/>
      <c r="BY1095" s="108"/>
      <c r="BZ1095" s="108"/>
      <c r="CA1095" s="113">
        <f>SI!BY1095</f>
        <v>116</v>
      </c>
      <c r="CB1095" s="113"/>
      <c r="CC1095" s="113"/>
      <c r="CD1095" s="113"/>
      <c r="CE1095" s="113"/>
      <c r="CF1095" s="113"/>
      <c r="CG1095" s="113"/>
      <c r="CH1095" s="140">
        <f>SI!BZ1095</f>
        <v>0</v>
      </c>
      <c r="CI1095" s="108"/>
      <c r="CJ1095" s="108"/>
      <c r="CK1095" s="108"/>
      <c r="CL1095" s="108"/>
      <c r="CM1095" s="108"/>
      <c r="CN1095" s="108"/>
      <c r="CO1095" s="108"/>
      <c r="CP1095" s="108"/>
      <c r="CQ1095" s="108"/>
      <c r="CR1095" s="108"/>
      <c r="CS1095" s="108"/>
      <c r="CT1095" s="108"/>
      <c r="CU1095" s="108"/>
      <c r="CV1095" s="108"/>
      <c r="CW1095" s="108"/>
      <c r="CX1095" s="108"/>
      <c r="CY1095" s="108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  <c r="FE1095" s="2"/>
      <c r="FF1095" s="2"/>
      <c r="FG1095" s="2"/>
      <c r="FH1095" s="2"/>
      <c r="FI1095" s="2"/>
      <c r="FJ1095" s="2"/>
      <c r="FK1095" s="2"/>
      <c r="FL1095" s="2"/>
      <c r="FM1095" s="2"/>
      <c r="FN1095" s="2"/>
      <c r="FO1095" s="2"/>
      <c r="FP1095" s="2"/>
      <c r="FQ1095" s="2"/>
      <c r="FR1095" s="2"/>
      <c r="FS1095" s="2"/>
      <c r="FT1095" s="2"/>
      <c r="FU1095" s="2"/>
      <c r="FV1095" s="2"/>
      <c r="FW1095" s="2"/>
      <c r="FX1095" s="2"/>
      <c r="FY1095" s="2"/>
      <c r="FZ1095" s="2"/>
      <c r="GA1095" s="2"/>
      <c r="GB1095" s="2"/>
      <c r="GC1095" s="2"/>
      <c r="GD1095" s="2"/>
      <c r="GE1095" s="2"/>
      <c r="GF1095" s="2"/>
      <c r="GG1095" s="2"/>
      <c r="GH1095" s="2"/>
      <c r="GI1095" s="2"/>
      <c r="GJ1095" s="2"/>
      <c r="GK1095" s="2"/>
      <c r="GL1095" s="2"/>
      <c r="GM1095" s="2"/>
      <c r="GN1095" s="2"/>
      <c r="GO1095" s="2"/>
      <c r="GP1095" s="2"/>
      <c r="GQ1095" s="2"/>
      <c r="GR1095" s="2"/>
      <c r="GS1095" s="2"/>
      <c r="GT1095" s="2"/>
      <c r="GU1095" s="2"/>
      <c r="GV1095" s="2"/>
      <c r="GW1095" s="2"/>
      <c r="GX1095" s="2"/>
      <c r="GY1095" s="2"/>
      <c r="GZ1095" s="2"/>
      <c r="HA1095" s="2"/>
      <c r="HB1095" s="2"/>
      <c r="HC1095" s="2"/>
      <c r="HD1095" s="2"/>
      <c r="HE1095" s="2"/>
      <c r="HF1095" s="2"/>
      <c r="HG1095" s="2"/>
      <c r="HH1095" s="2"/>
      <c r="HI1095" s="2"/>
      <c r="HJ1095" s="2"/>
      <c r="HK1095" s="2"/>
      <c r="HL1095" s="2"/>
      <c r="HM1095" s="2"/>
      <c r="HN1095" s="2"/>
      <c r="HO1095" s="2"/>
      <c r="HP1095" s="2"/>
      <c r="HQ1095" s="2"/>
      <c r="HR1095" s="2"/>
      <c r="HS1095" s="2"/>
      <c r="HT1095" s="2"/>
      <c r="HU1095" s="2"/>
      <c r="HV1095" s="2"/>
      <c r="HW1095" s="2"/>
      <c r="HX1095" s="2"/>
      <c r="HY1095" s="2"/>
      <c r="HZ1095" s="2"/>
      <c r="IA1095" s="2"/>
      <c r="IB1095" s="2"/>
      <c r="IC1095" s="2"/>
      <c r="ID1095" s="2"/>
      <c r="IE1095" s="2"/>
      <c r="IF1095" s="2"/>
      <c r="IG1095" s="2"/>
      <c r="IH1095" s="2"/>
      <c r="II1095" s="2"/>
      <c r="IJ1095" s="2"/>
      <c r="IK1095" s="2"/>
      <c r="IL1095" s="2"/>
      <c r="IM1095" s="2"/>
      <c r="IN1095" s="2"/>
      <c r="IO1095" s="2"/>
      <c r="IP1095" s="2"/>
      <c r="IQ1095" s="2"/>
      <c r="IR1095" s="2"/>
      <c r="IS1095" s="2"/>
    </row>
    <row r="1096" spans="1:253" s="36" customFormat="1" hidden="1" x14ac:dyDescent="0.25">
      <c r="A1096" s="33"/>
      <c r="B1096" s="168"/>
      <c r="C1096" s="168"/>
      <c r="D1096" s="168"/>
      <c r="E1096" s="168"/>
      <c r="F1096" s="168"/>
      <c r="G1096" s="168"/>
      <c r="H1096" s="168"/>
      <c r="I1096" s="168"/>
      <c r="J1096" s="168"/>
      <c r="K1096" s="168"/>
      <c r="L1096" s="168"/>
      <c r="M1096" s="168"/>
      <c r="N1096" s="168"/>
      <c r="O1096" s="168"/>
      <c r="P1096" s="168"/>
      <c r="Q1096" s="168"/>
      <c r="R1096" s="168"/>
      <c r="S1096" s="168"/>
      <c r="T1096" s="168"/>
      <c r="U1096" s="168"/>
      <c r="V1096" s="168"/>
      <c r="W1096" s="168"/>
      <c r="X1096" s="168"/>
      <c r="Y1096" s="168"/>
      <c r="Z1096" s="168"/>
      <c r="AA1096" s="168"/>
      <c r="AB1096" s="168"/>
      <c r="AC1096" s="168"/>
      <c r="AD1096" s="168"/>
      <c r="AE1096" s="168"/>
      <c r="AF1096" s="168"/>
      <c r="AG1096" s="168"/>
      <c r="AH1096" s="168"/>
      <c r="AI1096" s="63"/>
      <c r="AJ1096" s="144" t="str">
        <f t="shared" si="175"/>
        <v>Riadok bude skrytý.</v>
      </c>
      <c r="AK1096" s="145" t="s">
        <v>207</v>
      </c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51">
        <f t="shared" si="179"/>
        <v>1</v>
      </c>
      <c r="BF1096" s="51">
        <f t="shared" si="177"/>
        <v>0</v>
      </c>
      <c r="BG1096" s="51"/>
      <c r="BH1096" s="51">
        <f t="shared" si="176"/>
        <v>1</v>
      </c>
      <c r="BI1096" s="89">
        <f t="shared" si="178"/>
        <v>0</v>
      </c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108"/>
      <c r="BY1096" s="108"/>
      <c r="BZ1096" s="108"/>
      <c r="CA1096" s="113">
        <f>SI!BY1096</f>
        <v>189</v>
      </c>
      <c r="CB1096" s="113"/>
      <c r="CC1096" s="113"/>
      <c r="CD1096" s="113"/>
      <c r="CE1096" s="113"/>
      <c r="CF1096" s="113"/>
      <c r="CG1096" s="113"/>
      <c r="CH1096" s="140">
        <f>SI!BZ1096</f>
        <v>0</v>
      </c>
      <c r="CI1096" s="108"/>
      <c r="CJ1096" s="108"/>
      <c r="CK1096" s="108"/>
      <c r="CL1096" s="108"/>
      <c r="CM1096" s="108"/>
      <c r="CN1096" s="108"/>
      <c r="CO1096" s="108"/>
      <c r="CP1096" s="108"/>
      <c r="CQ1096" s="108"/>
      <c r="CR1096" s="108"/>
      <c r="CS1096" s="108"/>
      <c r="CT1096" s="108"/>
      <c r="CU1096" s="108"/>
      <c r="CV1096" s="108"/>
      <c r="CW1096" s="108"/>
      <c r="CX1096" s="108"/>
      <c r="CY1096" s="108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  <c r="FE1096" s="2"/>
      <c r="FF1096" s="2"/>
      <c r="FG1096" s="2"/>
      <c r="FH1096" s="2"/>
      <c r="FI1096" s="2"/>
      <c r="FJ1096" s="2"/>
      <c r="FK1096" s="2"/>
      <c r="FL1096" s="2"/>
      <c r="FM1096" s="2"/>
      <c r="FN1096" s="2"/>
      <c r="FO1096" s="2"/>
      <c r="FP1096" s="2"/>
      <c r="FQ1096" s="2"/>
      <c r="FR1096" s="2"/>
      <c r="FS1096" s="2"/>
      <c r="FT1096" s="2"/>
      <c r="FU1096" s="2"/>
      <c r="FV1096" s="2"/>
      <c r="FW1096" s="2"/>
      <c r="FX1096" s="2"/>
      <c r="FY1096" s="2"/>
      <c r="FZ1096" s="2"/>
      <c r="GA1096" s="2"/>
      <c r="GB1096" s="2"/>
      <c r="GC1096" s="2"/>
      <c r="GD1096" s="2"/>
      <c r="GE1096" s="2"/>
      <c r="GF1096" s="2"/>
      <c r="GG1096" s="2"/>
      <c r="GH1096" s="2"/>
      <c r="GI1096" s="2"/>
      <c r="GJ1096" s="2"/>
      <c r="GK1096" s="2"/>
      <c r="GL1096" s="2"/>
      <c r="GM1096" s="2"/>
      <c r="GN1096" s="2"/>
      <c r="GO1096" s="2"/>
      <c r="GP1096" s="2"/>
      <c r="GQ1096" s="2"/>
      <c r="GR1096" s="2"/>
      <c r="GS1096" s="2"/>
      <c r="GT1096" s="2"/>
      <c r="GU1096" s="2"/>
      <c r="GV1096" s="2"/>
      <c r="GW1096" s="2"/>
      <c r="GX1096" s="2"/>
      <c r="GY1096" s="2"/>
      <c r="GZ1096" s="2"/>
      <c r="HA1096" s="2"/>
      <c r="HB1096" s="2"/>
      <c r="HC1096" s="2"/>
      <c r="HD1096" s="2"/>
      <c r="HE1096" s="2"/>
      <c r="HF1096" s="2"/>
      <c r="HG1096" s="2"/>
      <c r="HH1096" s="2"/>
      <c r="HI1096" s="2"/>
      <c r="HJ1096" s="2"/>
      <c r="HK1096" s="2"/>
      <c r="HL1096" s="2"/>
      <c r="HM1096" s="2"/>
      <c r="HN1096" s="2"/>
      <c r="HO1096" s="2"/>
      <c r="HP1096" s="2"/>
      <c r="HQ1096" s="2"/>
      <c r="HR1096" s="2"/>
      <c r="HS1096" s="2"/>
      <c r="HT1096" s="2"/>
      <c r="HU1096" s="2"/>
      <c r="HV1096" s="2"/>
      <c r="HW1096" s="2"/>
      <c r="HX1096" s="2"/>
      <c r="HY1096" s="2"/>
      <c r="HZ1096" s="2"/>
      <c r="IA1096" s="2"/>
      <c r="IB1096" s="2"/>
      <c r="IC1096" s="2"/>
      <c r="ID1096" s="2"/>
      <c r="IE1096" s="2"/>
      <c r="IF1096" s="2"/>
      <c r="IG1096" s="2"/>
      <c r="IH1096" s="2"/>
      <c r="II1096" s="2"/>
      <c r="IJ1096" s="2"/>
      <c r="IK1096" s="2"/>
      <c r="IL1096" s="2"/>
      <c r="IM1096" s="2"/>
      <c r="IN1096" s="2"/>
      <c r="IO1096" s="2"/>
      <c r="IP1096" s="2"/>
      <c r="IQ1096" s="2"/>
      <c r="IR1096" s="2"/>
      <c r="IS1096" s="2"/>
    </row>
    <row r="1097" spans="1:253" s="36" customFormat="1" hidden="1" x14ac:dyDescent="0.25">
      <c r="A1097" s="33"/>
      <c r="B1097" s="168"/>
      <c r="C1097" s="168"/>
      <c r="D1097" s="168"/>
      <c r="E1097" s="168"/>
      <c r="F1097" s="168"/>
      <c r="G1097" s="168"/>
      <c r="H1097" s="168"/>
      <c r="I1097" s="168"/>
      <c r="J1097" s="168"/>
      <c r="K1097" s="168"/>
      <c r="L1097" s="168"/>
      <c r="M1097" s="168"/>
      <c r="N1097" s="168"/>
      <c r="O1097" s="168"/>
      <c r="P1097" s="168"/>
      <c r="Q1097" s="168"/>
      <c r="R1097" s="168"/>
      <c r="S1097" s="168"/>
      <c r="T1097" s="168"/>
      <c r="U1097" s="168"/>
      <c r="V1097" s="168"/>
      <c r="W1097" s="168"/>
      <c r="X1097" s="168"/>
      <c r="Y1097" s="168"/>
      <c r="Z1097" s="168"/>
      <c r="AA1097" s="168"/>
      <c r="AB1097" s="168"/>
      <c r="AC1097" s="168"/>
      <c r="AD1097" s="168"/>
      <c r="AE1097" s="168"/>
      <c r="AF1097" s="168"/>
      <c r="AG1097" s="168"/>
      <c r="AH1097" s="168"/>
      <c r="AI1097" s="63"/>
      <c r="AJ1097" s="144" t="str">
        <f t="shared" si="175"/>
        <v>Riadok bude skrytý.</v>
      </c>
      <c r="AK1097" s="145" t="s">
        <v>207</v>
      </c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51">
        <f t="shared" si="179"/>
        <v>1</v>
      </c>
      <c r="BF1097" s="51">
        <f t="shared" si="177"/>
        <v>0</v>
      </c>
      <c r="BG1097" s="51"/>
      <c r="BH1097" s="51">
        <f t="shared" si="176"/>
        <v>1</v>
      </c>
      <c r="BI1097" s="89">
        <f t="shared" si="178"/>
        <v>0</v>
      </c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108"/>
      <c r="BY1097" s="108"/>
      <c r="BZ1097" s="108"/>
      <c r="CA1097" s="113">
        <f>SI!BY1097</f>
        <v>180</v>
      </c>
      <c r="CB1097" s="113"/>
      <c r="CC1097" s="113"/>
      <c r="CD1097" s="113"/>
      <c r="CE1097" s="113"/>
      <c r="CF1097" s="113"/>
      <c r="CG1097" s="113"/>
      <c r="CH1097" s="140">
        <f>SI!BZ1097</f>
        <v>0</v>
      </c>
      <c r="CI1097" s="108"/>
      <c r="CJ1097" s="108"/>
      <c r="CK1097" s="108"/>
      <c r="CL1097" s="108"/>
      <c r="CM1097" s="108"/>
      <c r="CN1097" s="108"/>
      <c r="CO1097" s="108"/>
      <c r="CP1097" s="108"/>
      <c r="CQ1097" s="108"/>
      <c r="CR1097" s="108"/>
      <c r="CS1097" s="108"/>
      <c r="CT1097" s="108"/>
      <c r="CU1097" s="108"/>
      <c r="CV1097" s="108"/>
      <c r="CW1097" s="108"/>
      <c r="CX1097" s="108"/>
      <c r="CY1097" s="108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  <c r="FE1097" s="2"/>
      <c r="FF1097" s="2"/>
      <c r="FG1097" s="2"/>
      <c r="FH1097" s="2"/>
      <c r="FI1097" s="2"/>
      <c r="FJ1097" s="2"/>
      <c r="FK1097" s="2"/>
      <c r="FL1097" s="2"/>
      <c r="FM1097" s="2"/>
      <c r="FN1097" s="2"/>
      <c r="FO1097" s="2"/>
      <c r="FP1097" s="2"/>
      <c r="FQ1097" s="2"/>
      <c r="FR1097" s="2"/>
      <c r="FS1097" s="2"/>
      <c r="FT1097" s="2"/>
      <c r="FU1097" s="2"/>
      <c r="FV1097" s="2"/>
      <c r="FW1097" s="2"/>
      <c r="FX1097" s="2"/>
      <c r="FY1097" s="2"/>
      <c r="FZ1097" s="2"/>
      <c r="GA1097" s="2"/>
      <c r="GB1097" s="2"/>
      <c r="GC1097" s="2"/>
      <c r="GD1097" s="2"/>
      <c r="GE1097" s="2"/>
      <c r="GF1097" s="2"/>
      <c r="GG1097" s="2"/>
      <c r="GH1097" s="2"/>
      <c r="GI1097" s="2"/>
      <c r="GJ1097" s="2"/>
      <c r="GK1097" s="2"/>
      <c r="GL1097" s="2"/>
      <c r="GM1097" s="2"/>
      <c r="GN1097" s="2"/>
      <c r="GO1097" s="2"/>
      <c r="GP1097" s="2"/>
      <c r="GQ1097" s="2"/>
      <c r="GR1097" s="2"/>
      <c r="GS1097" s="2"/>
      <c r="GT1097" s="2"/>
      <c r="GU1097" s="2"/>
      <c r="GV1097" s="2"/>
      <c r="GW1097" s="2"/>
      <c r="GX1097" s="2"/>
      <c r="GY1097" s="2"/>
      <c r="GZ1097" s="2"/>
      <c r="HA1097" s="2"/>
      <c r="HB1097" s="2"/>
      <c r="HC1097" s="2"/>
      <c r="HD1097" s="2"/>
      <c r="HE1097" s="2"/>
      <c r="HF1097" s="2"/>
      <c r="HG1097" s="2"/>
      <c r="HH1097" s="2"/>
      <c r="HI1097" s="2"/>
      <c r="HJ1097" s="2"/>
      <c r="HK1097" s="2"/>
      <c r="HL1097" s="2"/>
      <c r="HM1097" s="2"/>
      <c r="HN1097" s="2"/>
      <c r="HO1097" s="2"/>
      <c r="HP1097" s="2"/>
      <c r="HQ1097" s="2"/>
      <c r="HR1097" s="2"/>
      <c r="HS1097" s="2"/>
      <c r="HT1097" s="2"/>
      <c r="HU1097" s="2"/>
      <c r="HV1097" s="2"/>
      <c r="HW1097" s="2"/>
      <c r="HX1097" s="2"/>
      <c r="HY1097" s="2"/>
      <c r="HZ1097" s="2"/>
      <c r="IA1097" s="2"/>
      <c r="IB1097" s="2"/>
      <c r="IC1097" s="2"/>
      <c r="ID1097" s="2"/>
      <c r="IE1097" s="2"/>
      <c r="IF1097" s="2"/>
      <c r="IG1097" s="2"/>
      <c r="IH1097" s="2"/>
      <c r="II1097" s="2"/>
      <c r="IJ1097" s="2"/>
      <c r="IK1097" s="2"/>
      <c r="IL1097" s="2"/>
      <c r="IM1097" s="2"/>
      <c r="IN1097" s="2"/>
      <c r="IO1097" s="2"/>
      <c r="IP1097" s="2"/>
      <c r="IQ1097" s="2"/>
      <c r="IR1097" s="2"/>
      <c r="IS1097" s="2"/>
    </row>
    <row r="1098" spans="1:253" s="36" customFormat="1" hidden="1" x14ac:dyDescent="0.25">
      <c r="A1098" s="33"/>
      <c r="B1098" s="168"/>
      <c r="C1098" s="168"/>
      <c r="D1098" s="168"/>
      <c r="E1098" s="168"/>
      <c r="F1098" s="168"/>
      <c r="G1098" s="168"/>
      <c r="H1098" s="168"/>
      <c r="I1098" s="168"/>
      <c r="J1098" s="168"/>
      <c r="K1098" s="168"/>
      <c r="L1098" s="168"/>
      <c r="M1098" s="168"/>
      <c r="N1098" s="168"/>
      <c r="O1098" s="168"/>
      <c r="P1098" s="168"/>
      <c r="Q1098" s="168"/>
      <c r="R1098" s="168"/>
      <c r="S1098" s="168"/>
      <c r="T1098" s="168"/>
      <c r="U1098" s="168"/>
      <c r="V1098" s="168"/>
      <c r="W1098" s="168"/>
      <c r="X1098" s="168"/>
      <c r="Y1098" s="168"/>
      <c r="Z1098" s="168"/>
      <c r="AA1098" s="168"/>
      <c r="AB1098" s="168"/>
      <c r="AC1098" s="168"/>
      <c r="AD1098" s="168"/>
      <c r="AE1098" s="168"/>
      <c r="AF1098" s="168"/>
      <c r="AG1098" s="168"/>
      <c r="AH1098" s="168"/>
      <c r="AI1098" s="63"/>
      <c r="AJ1098" s="144" t="str">
        <f t="shared" si="175"/>
        <v>Riadok bude skrytý.</v>
      </c>
      <c r="AK1098" s="145" t="s">
        <v>207</v>
      </c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51">
        <f t="shared" si="179"/>
        <v>1</v>
      </c>
      <c r="BF1098" s="51">
        <f t="shared" si="177"/>
        <v>0</v>
      </c>
      <c r="BG1098" s="51"/>
      <c r="BH1098" s="51">
        <f t="shared" si="176"/>
        <v>1</v>
      </c>
      <c r="BI1098" s="89">
        <f t="shared" si="178"/>
        <v>0</v>
      </c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108"/>
      <c r="BY1098" s="108"/>
      <c r="BZ1098" s="108"/>
      <c r="CA1098" s="113">
        <f>SI!BY1098</f>
        <v>157</v>
      </c>
      <c r="CB1098" s="113"/>
      <c r="CC1098" s="113"/>
      <c r="CD1098" s="113"/>
      <c r="CE1098" s="113"/>
      <c r="CF1098" s="113"/>
      <c r="CG1098" s="113"/>
      <c r="CH1098" s="140">
        <f>SI!BZ1098</f>
        <v>0</v>
      </c>
      <c r="CI1098" s="108"/>
      <c r="CJ1098" s="108"/>
      <c r="CK1098" s="108"/>
      <c r="CL1098" s="108"/>
      <c r="CM1098" s="108"/>
      <c r="CN1098" s="108"/>
      <c r="CO1098" s="108"/>
      <c r="CP1098" s="108"/>
      <c r="CQ1098" s="108"/>
      <c r="CR1098" s="108"/>
      <c r="CS1098" s="108"/>
      <c r="CT1098" s="108"/>
      <c r="CU1098" s="108"/>
      <c r="CV1098" s="108"/>
      <c r="CW1098" s="108"/>
      <c r="CX1098" s="108"/>
      <c r="CY1098" s="108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  <c r="FE1098" s="2"/>
      <c r="FF1098" s="2"/>
      <c r="FG1098" s="2"/>
      <c r="FH1098" s="2"/>
      <c r="FI1098" s="2"/>
      <c r="FJ1098" s="2"/>
      <c r="FK1098" s="2"/>
      <c r="FL1098" s="2"/>
      <c r="FM1098" s="2"/>
      <c r="FN1098" s="2"/>
      <c r="FO1098" s="2"/>
      <c r="FP1098" s="2"/>
      <c r="FQ1098" s="2"/>
      <c r="FR1098" s="2"/>
      <c r="FS1098" s="2"/>
      <c r="FT1098" s="2"/>
      <c r="FU1098" s="2"/>
      <c r="FV1098" s="2"/>
      <c r="FW1098" s="2"/>
      <c r="FX1098" s="2"/>
      <c r="FY1098" s="2"/>
      <c r="FZ1098" s="2"/>
      <c r="GA1098" s="2"/>
      <c r="GB1098" s="2"/>
      <c r="GC1098" s="2"/>
      <c r="GD1098" s="2"/>
      <c r="GE1098" s="2"/>
      <c r="GF1098" s="2"/>
      <c r="GG1098" s="2"/>
      <c r="GH1098" s="2"/>
      <c r="GI1098" s="2"/>
      <c r="GJ1098" s="2"/>
      <c r="GK1098" s="2"/>
      <c r="GL1098" s="2"/>
      <c r="GM1098" s="2"/>
      <c r="GN1098" s="2"/>
      <c r="GO1098" s="2"/>
      <c r="GP1098" s="2"/>
      <c r="GQ1098" s="2"/>
      <c r="GR1098" s="2"/>
      <c r="GS1098" s="2"/>
      <c r="GT1098" s="2"/>
      <c r="GU1098" s="2"/>
      <c r="GV1098" s="2"/>
      <c r="GW1098" s="2"/>
      <c r="GX1098" s="2"/>
      <c r="GY1098" s="2"/>
      <c r="GZ1098" s="2"/>
      <c r="HA1098" s="2"/>
      <c r="HB1098" s="2"/>
      <c r="HC1098" s="2"/>
      <c r="HD1098" s="2"/>
      <c r="HE1098" s="2"/>
      <c r="HF1098" s="2"/>
      <c r="HG1098" s="2"/>
      <c r="HH1098" s="2"/>
      <c r="HI1098" s="2"/>
      <c r="HJ1098" s="2"/>
      <c r="HK1098" s="2"/>
      <c r="HL1098" s="2"/>
      <c r="HM1098" s="2"/>
      <c r="HN1098" s="2"/>
      <c r="HO1098" s="2"/>
      <c r="HP1098" s="2"/>
      <c r="HQ1098" s="2"/>
      <c r="HR1098" s="2"/>
      <c r="HS1098" s="2"/>
      <c r="HT1098" s="2"/>
      <c r="HU1098" s="2"/>
      <c r="HV1098" s="2"/>
      <c r="HW1098" s="2"/>
      <c r="HX1098" s="2"/>
      <c r="HY1098" s="2"/>
      <c r="HZ1098" s="2"/>
      <c r="IA1098" s="2"/>
      <c r="IB1098" s="2"/>
      <c r="IC1098" s="2"/>
      <c r="ID1098" s="2"/>
      <c r="IE1098" s="2"/>
      <c r="IF1098" s="2"/>
      <c r="IG1098" s="2"/>
      <c r="IH1098" s="2"/>
      <c r="II1098" s="2"/>
      <c r="IJ1098" s="2"/>
      <c r="IK1098" s="2"/>
      <c r="IL1098" s="2"/>
      <c r="IM1098" s="2"/>
      <c r="IN1098" s="2"/>
      <c r="IO1098" s="2"/>
      <c r="IP1098" s="2"/>
      <c r="IQ1098" s="2"/>
      <c r="IR1098" s="2"/>
      <c r="IS1098" s="2"/>
    </row>
    <row r="1099" spans="1:253" s="36" customFormat="1" hidden="1" x14ac:dyDescent="0.25">
      <c r="A1099" s="33"/>
      <c r="B1099" s="168"/>
      <c r="C1099" s="168"/>
      <c r="D1099" s="168"/>
      <c r="E1099" s="168"/>
      <c r="F1099" s="168"/>
      <c r="G1099" s="168"/>
      <c r="H1099" s="168"/>
      <c r="I1099" s="168"/>
      <c r="J1099" s="168"/>
      <c r="K1099" s="168"/>
      <c r="L1099" s="168"/>
      <c r="M1099" s="168"/>
      <c r="N1099" s="168"/>
      <c r="O1099" s="168"/>
      <c r="P1099" s="168"/>
      <c r="Q1099" s="168"/>
      <c r="R1099" s="168"/>
      <c r="S1099" s="168"/>
      <c r="T1099" s="168"/>
      <c r="U1099" s="168"/>
      <c r="V1099" s="168"/>
      <c r="W1099" s="168"/>
      <c r="X1099" s="168"/>
      <c r="Y1099" s="168"/>
      <c r="Z1099" s="168"/>
      <c r="AA1099" s="168"/>
      <c r="AB1099" s="168"/>
      <c r="AC1099" s="168"/>
      <c r="AD1099" s="168"/>
      <c r="AE1099" s="168"/>
      <c r="AF1099" s="168"/>
      <c r="AG1099" s="168"/>
      <c r="AH1099" s="168"/>
      <c r="AI1099" s="63"/>
      <c r="AJ1099" s="144" t="str">
        <f t="shared" si="175"/>
        <v>Riadok bude skrytý.</v>
      </c>
      <c r="AK1099" s="145" t="s">
        <v>207</v>
      </c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51">
        <f t="shared" si="179"/>
        <v>1</v>
      </c>
      <c r="BF1099" s="51">
        <f t="shared" si="177"/>
        <v>0</v>
      </c>
      <c r="BG1099" s="51"/>
      <c r="BH1099" s="51">
        <f t="shared" si="176"/>
        <v>1</v>
      </c>
      <c r="BI1099" s="89">
        <f t="shared" si="178"/>
        <v>0</v>
      </c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108"/>
      <c r="BY1099" s="108"/>
      <c r="BZ1099" s="108"/>
      <c r="CA1099" s="113">
        <f>SI!BY1099</f>
        <v>4</v>
      </c>
      <c r="CB1099" s="113"/>
      <c r="CC1099" s="113"/>
      <c r="CD1099" s="113"/>
      <c r="CE1099" s="113"/>
      <c r="CF1099" s="113"/>
      <c r="CG1099" s="113"/>
      <c r="CH1099" s="140">
        <f>SI!BZ1099</f>
        <v>0</v>
      </c>
      <c r="CI1099" s="108"/>
      <c r="CJ1099" s="108"/>
      <c r="CK1099" s="108"/>
      <c r="CL1099" s="108"/>
      <c r="CM1099" s="108"/>
      <c r="CN1099" s="108"/>
      <c r="CO1099" s="108"/>
      <c r="CP1099" s="108"/>
      <c r="CQ1099" s="108"/>
      <c r="CR1099" s="108"/>
      <c r="CS1099" s="108"/>
      <c r="CT1099" s="108"/>
      <c r="CU1099" s="108"/>
      <c r="CV1099" s="108"/>
      <c r="CW1099" s="108"/>
      <c r="CX1099" s="108"/>
      <c r="CY1099" s="108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  <c r="FE1099" s="2"/>
      <c r="FF1099" s="2"/>
      <c r="FG1099" s="2"/>
      <c r="FH1099" s="2"/>
      <c r="FI1099" s="2"/>
      <c r="FJ1099" s="2"/>
      <c r="FK1099" s="2"/>
      <c r="FL1099" s="2"/>
      <c r="FM1099" s="2"/>
      <c r="FN1099" s="2"/>
      <c r="FO1099" s="2"/>
      <c r="FP1099" s="2"/>
      <c r="FQ1099" s="2"/>
      <c r="FR1099" s="2"/>
      <c r="FS1099" s="2"/>
      <c r="FT1099" s="2"/>
      <c r="FU1099" s="2"/>
      <c r="FV1099" s="2"/>
      <c r="FW1099" s="2"/>
      <c r="FX1099" s="2"/>
      <c r="FY1099" s="2"/>
      <c r="FZ1099" s="2"/>
      <c r="GA1099" s="2"/>
      <c r="GB1099" s="2"/>
      <c r="GC1099" s="2"/>
      <c r="GD1099" s="2"/>
      <c r="GE1099" s="2"/>
      <c r="GF1099" s="2"/>
      <c r="GG1099" s="2"/>
      <c r="GH1099" s="2"/>
      <c r="GI1099" s="2"/>
      <c r="GJ1099" s="2"/>
      <c r="GK1099" s="2"/>
      <c r="GL1099" s="2"/>
      <c r="GM1099" s="2"/>
      <c r="GN1099" s="2"/>
      <c r="GO1099" s="2"/>
      <c r="GP1099" s="2"/>
      <c r="GQ1099" s="2"/>
      <c r="GR1099" s="2"/>
      <c r="GS1099" s="2"/>
      <c r="GT1099" s="2"/>
      <c r="GU1099" s="2"/>
      <c r="GV1099" s="2"/>
      <c r="GW1099" s="2"/>
      <c r="GX1099" s="2"/>
      <c r="GY1099" s="2"/>
      <c r="GZ1099" s="2"/>
      <c r="HA1099" s="2"/>
      <c r="HB1099" s="2"/>
      <c r="HC1099" s="2"/>
      <c r="HD1099" s="2"/>
      <c r="HE1099" s="2"/>
      <c r="HF1099" s="2"/>
      <c r="HG1099" s="2"/>
      <c r="HH1099" s="2"/>
      <c r="HI1099" s="2"/>
      <c r="HJ1099" s="2"/>
      <c r="HK1099" s="2"/>
      <c r="HL1099" s="2"/>
      <c r="HM1099" s="2"/>
      <c r="HN1099" s="2"/>
      <c r="HO1099" s="2"/>
      <c r="HP1099" s="2"/>
      <c r="HQ1099" s="2"/>
      <c r="HR1099" s="2"/>
      <c r="HS1099" s="2"/>
      <c r="HT1099" s="2"/>
      <c r="HU1099" s="2"/>
      <c r="HV1099" s="2"/>
      <c r="HW1099" s="2"/>
      <c r="HX1099" s="2"/>
      <c r="HY1099" s="2"/>
      <c r="HZ1099" s="2"/>
      <c r="IA1099" s="2"/>
      <c r="IB1099" s="2"/>
      <c r="IC1099" s="2"/>
      <c r="ID1099" s="2"/>
      <c r="IE1099" s="2"/>
      <c r="IF1099" s="2"/>
      <c r="IG1099" s="2"/>
      <c r="IH1099" s="2"/>
      <c r="II1099" s="2"/>
      <c r="IJ1099" s="2"/>
      <c r="IK1099" s="2"/>
      <c r="IL1099" s="2"/>
      <c r="IM1099" s="2"/>
      <c r="IN1099" s="2"/>
      <c r="IO1099" s="2"/>
      <c r="IP1099" s="2"/>
      <c r="IQ1099" s="2"/>
      <c r="IR1099" s="2"/>
      <c r="IS1099" s="2"/>
    </row>
    <row r="1100" spans="1:253" s="36" customFormat="1" hidden="1" x14ac:dyDescent="0.25">
      <c r="A1100" s="33"/>
      <c r="B1100" s="168"/>
      <c r="C1100" s="168"/>
      <c r="D1100" s="168"/>
      <c r="E1100" s="168"/>
      <c r="F1100" s="168"/>
      <c r="G1100" s="168"/>
      <c r="H1100" s="168"/>
      <c r="I1100" s="168"/>
      <c r="J1100" s="168"/>
      <c r="K1100" s="168"/>
      <c r="L1100" s="168"/>
      <c r="M1100" s="168"/>
      <c r="N1100" s="168"/>
      <c r="O1100" s="168"/>
      <c r="P1100" s="168"/>
      <c r="Q1100" s="168"/>
      <c r="R1100" s="168"/>
      <c r="S1100" s="168"/>
      <c r="T1100" s="168"/>
      <c r="U1100" s="168"/>
      <c r="V1100" s="168"/>
      <c r="W1100" s="168"/>
      <c r="X1100" s="168"/>
      <c r="Y1100" s="168"/>
      <c r="Z1100" s="168"/>
      <c r="AA1100" s="168"/>
      <c r="AB1100" s="168"/>
      <c r="AC1100" s="168"/>
      <c r="AD1100" s="168"/>
      <c r="AE1100" s="168"/>
      <c r="AF1100" s="168"/>
      <c r="AG1100" s="168"/>
      <c r="AH1100" s="168"/>
      <c r="AI1100" s="63"/>
      <c r="AJ1100" s="144" t="str">
        <f t="shared" si="175"/>
        <v>Riadok bude skrytý.</v>
      </c>
      <c r="AK1100" s="145" t="s">
        <v>207</v>
      </c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51">
        <f t="shared" si="179"/>
        <v>1</v>
      </c>
      <c r="BF1100" s="51">
        <f t="shared" si="177"/>
        <v>0</v>
      </c>
      <c r="BG1100" s="51"/>
      <c r="BH1100" s="51">
        <f t="shared" si="176"/>
        <v>1</v>
      </c>
      <c r="BI1100" s="89">
        <f t="shared" si="178"/>
        <v>0</v>
      </c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108"/>
      <c r="BY1100" s="108"/>
      <c r="BZ1100" s="108"/>
      <c r="CA1100" s="113">
        <f>SI!BY1100</f>
        <v>135</v>
      </c>
      <c r="CB1100" s="113"/>
      <c r="CC1100" s="113"/>
      <c r="CD1100" s="113"/>
      <c r="CE1100" s="113"/>
      <c r="CF1100" s="113"/>
      <c r="CG1100" s="113"/>
      <c r="CH1100" s="140">
        <f>SI!BZ1100</f>
        <v>0</v>
      </c>
      <c r="CI1100" s="108"/>
      <c r="CJ1100" s="108"/>
      <c r="CK1100" s="108"/>
      <c r="CL1100" s="108"/>
      <c r="CM1100" s="108"/>
      <c r="CN1100" s="108"/>
      <c r="CO1100" s="108"/>
      <c r="CP1100" s="108"/>
      <c r="CQ1100" s="108"/>
      <c r="CR1100" s="108"/>
      <c r="CS1100" s="108"/>
      <c r="CT1100" s="108"/>
      <c r="CU1100" s="108"/>
      <c r="CV1100" s="108"/>
      <c r="CW1100" s="108"/>
      <c r="CX1100" s="108"/>
      <c r="CY1100" s="108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  <c r="FE1100" s="2"/>
      <c r="FF1100" s="2"/>
      <c r="FG1100" s="2"/>
      <c r="FH1100" s="2"/>
      <c r="FI1100" s="2"/>
      <c r="FJ1100" s="2"/>
      <c r="FK1100" s="2"/>
      <c r="FL1100" s="2"/>
      <c r="FM1100" s="2"/>
      <c r="FN1100" s="2"/>
      <c r="FO1100" s="2"/>
      <c r="FP1100" s="2"/>
      <c r="FQ1100" s="2"/>
      <c r="FR1100" s="2"/>
      <c r="FS1100" s="2"/>
      <c r="FT1100" s="2"/>
      <c r="FU1100" s="2"/>
      <c r="FV1100" s="2"/>
      <c r="FW1100" s="2"/>
      <c r="FX1100" s="2"/>
      <c r="FY1100" s="2"/>
      <c r="FZ1100" s="2"/>
      <c r="GA1100" s="2"/>
      <c r="GB1100" s="2"/>
      <c r="GC1100" s="2"/>
      <c r="GD1100" s="2"/>
      <c r="GE1100" s="2"/>
      <c r="GF1100" s="2"/>
      <c r="GG1100" s="2"/>
      <c r="GH1100" s="2"/>
      <c r="GI1100" s="2"/>
      <c r="GJ1100" s="2"/>
      <c r="GK1100" s="2"/>
      <c r="GL1100" s="2"/>
      <c r="GM1100" s="2"/>
      <c r="GN1100" s="2"/>
      <c r="GO1100" s="2"/>
      <c r="GP1100" s="2"/>
      <c r="GQ1100" s="2"/>
      <c r="GR1100" s="2"/>
      <c r="GS1100" s="2"/>
      <c r="GT1100" s="2"/>
      <c r="GU1100" s="2"/>
      <c r="GV1100" s="2"/>
      <c r="GW1100" s="2"/>
      <c r="GX1100" s="2"/>
      <c r="GY1100" s="2"/>
      <c r="GZ1100" s="2"/>
      <c r="HA1100" s="2"/>
      <c r="HB1100" s="2"/>
      <c r="HC1100" s="2"/>
      <c r="HD1100" s="2"/>
      <c r="HE1100" s="2"/>
      <c r="HF1100" s="2"/>
      <c r="HG1100" s="2"/>
      <c r="HH1100" s="2"/>
      <c r="HI1100" s="2"/>
      <c r="HJ1100" s="2"/>
      <c r="HK1100" s="2"/>
      <c r="HL1100" s="2"/>
      <c r="HM1100" s="2"/>
      <c r="HN1100" s="2"/>
      <c r="HO1100" s="2"/>
      <c r="HP1100" s="2"/>
      <c r="HQ1100" s="2"/>
      <c r="HR1100" s="2"/>
      <c r="HS1100" s="2"/>
      <c r="HT1100" s="2"/>
      <c r="HU1100" s="2"/>
      <c r="HV1100" s="2"/>
      <c r="HW1100" s="2"/>
      <c r="HX1100" s="2"/>
      <c r="HY1100" s="2"/>
      <c r="HZ1100" s="2"/>
      <c r="IA1100" s="2"/>
      <c r="IB1100" s="2"/>
      <c r="IC1100" s="2"/>
      <c r="ID1100" s="2"/>
      <c r="IE1100" s="2"/>
      <c r="IF1100" s="2"/>
      <c r="IG1100" s="2"/>
      <c r="IH1100" s="2"/>
      <c r="II1100" s="2"/>
      <c r="IJ1100" s="2"/>
      <c r="IK1100" s="2"/>
      <c r="IL1100" s="2"/>
      <c r="IM1100" s="2"/>
      <c r="IN1100" s="2"/>
      <c r="IO1100" s="2"/>
      <c r="IP1100" s="2"/>
      <c r="IQ1100" s="2"/>
      <c r="IR1100" s="2"/>
      <c r="IS1100" s="2"/>
    </row>
    <row r="1101" spans="1:253" s="36" customFormat="1" hidden="1" x14ac:dyDescent="0.25">
      <c r="A1101" s="33"/>
      <c r="B1101" s="168"/>
      <c r="C1101" s="168"/>
      <c r="D1101" s="168"/>
      <c r="E1101" s="168"/>
      <c r="F1101" s="168"/>
      <c r="G1101" s="168"/>
      <c r="H1101" s="168"/>
      <c r="I1101" s="168"/>
      <c r="J1101" s="168"/>
      <c r="K1101" s="168"/>
      <c r="L1101" s="168"/>
      <c r="M1101" s="168"/>
      <c r="N1101" s="168"/>
      <c r="O1101" s="168"/>
      <c r="P1101" s="168"/>
      <c r="Q1101" s="168"/>
      <c r="R1101" s="168"/>
      <c r="S1101" s="168"/>
      <c r="T1101" s="168"/>
      <c r="U1101" s="168"/>
      <c r="V1101" s="168"/>
      <c r="W1101" s="168"/>
      <c r="X1101" s="168"/>
      <c r="Y1101" s="168"/>
      <c r="Z1101" s="168"/>
      <c r="AA1101" s="168"/>
      <c r="AB1101" s="168"/>
      <c r="AC1101" s="168"/>
      <c r="AD1101" s="168"/>
      <c r="AE1101" s="168"/>
      <c r="AF1101" s="168"/>
      <c r="AG1101" s="168"/>
      <c r="AH1101" s="168"/>
      <c r="AI1101" s="63"/>
      <c r="AJ1101" s="144" t="str">
        <f t="shared" si="175"/>
        <v>Riadok bude skrytý.</v>
      </c>
      <c r="AK1101" s="145" t="s">
        <v>207</v>
      </c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51">
        <f t="shared" si="179"/>
        <v>1</v>
      </c>
      <c r="BF1101" s="51">
        <f t="shared" si="177"/>
        <v>0</v>
      </c>
      <c r="BG1101" s="51"/>
      <c r="BH1101" s="51">
        <f t="shared" si="176"/>
        <v>1</v>
      </c>
      <c r="BI1101" s="89">
        <f t="shared" si="178"/>
        <v>0</v>
      </c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108"/>
      <c r="BY1101" s="108"/>
      <c r="BZ1101" s="108"/>
      <c r="CA1101" s="113">
        <f>SI!BY1101</f>
        <v>173</v>
      </c>
      <c r="CB1101" s="113"/>
      <c r="CC1101" s="113"/>
      <c r="CD1101" s="113"/>
      <c r="CE1101" s="113"/>
      <c r="CF1101" s="113"/>
      <c r="CG1101" s="113"/>
      <c r="CH1101" s="140">
        <f>SI!BZ1101</f>
        <v>0</v>
      </c>
      <c r="CI1101" s="108"/>
      <c r="CJ1101" s="108"/>
      <c r="CK1101" s="108"/>
      <c r="CL1101" s="108"/>
      <c r="CM1101" s="108"/>
      <c r="CN1101" s="108"/>
      <c r="CO1101" s="108"/>
      <c r="CP1101" s="108"/>
      <c r="CQ1101" s="108"/>
      <c r="CR1101" s="108"/>
      <c r="CS1101" s="108"/>
      <c r="CT1101" s="108"/>
      <c r="CU1101" s="108"/>
      <c r="CV1101" s="108"/>
      <c r="CW1101" s="108"/>
      <c r="CX1101" s="108"/>
      <c r="CY1101" s="108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  <c r="FE1101" s="2"/>
      <c r="FF1101" s="2"/>
      <c r="FG1101" s="2"/>
      <c r="FH1101" s="2"/>
      <c r="FI1101" s="2"/>
      <c r="FJ1101" s="2"/>
      <c r="FK1101" s="2"/>
      <c r="FL1101" s="2"/>
      <c r="FM1101" s="2"/>
      <c r="FN1101" s="2"/>
      <c r="FO1101" s="2"/>
      <c r="FP1101" s="2"/>
      <c r="FQ1101" s="2"/>
      <c r="FR1101" s="2"/>
      <c r="FS1101" s="2"/>
      <c r="FT1101" s="2"/>
      <c r="FU1101" s="2"/>
      <c r="FV1101" s="2"/>
      <c r="FW1101" s="2"/>
      <c r="FX1101" s="2"/>
      <c r="FY1101" s="2"/>
      <c r="FZ1101" s="2"/>
      <c r="GA1101" s="2"/>
      <c r="GB1101" s="2"/>
      <c r="GC1101" s="2"/>
      <c r="GD1101" s="2"/>
      <c r="GE1101" s="2"/>
      <c r="GF1101" s="2"/>
      <c r="GG1101" s="2"/>
      <c r="GH1101" s="2"/>
      <c r="GI1101" s="2"/>
      <c r="GJ1101" s="2"/>
      <c r="GK1101" s="2"/>
      <c r="GL1101" s="2"/>
      <c r="GM1101" s="2"/>
      <c r="GN1101" s="2"/>
      <c r="GO1101" s="2"/>
      <c r="GP1101" s="2"/>
      <c r="GQ1101" s="2"/>
      <c r="GR1101" s="2"/>
      <c r="GS1101" s="2"/>
      <c r="GT1101" s="2"/>
      <c r="GU1101" s="2"/>
      <c r="GV1101" s="2"/>
      <c r="GW1101" s="2"/>
      <c r="GX1101" s="2"/>
      <c r="GY1101" s="2"/>
      <c r="GZ1101" s="2"/>
      <c r="HA1101" s="2"/>
      <c r="HB1101" s="2"/>
      <c r="HC1101" s="2"/>
      <c r="HD1101" s="2"/>
      <c r="HE1101" s="2"/>
      <c r="HF1101" s="2"/>
      <c r="HG1101" s="2"/>
      <c r="HH1101" s="2"/>
      <c r="HI1101" s="2"/>
      <c r="HJ1101" s="2"/>
      <c r="HK1101" s="2"/>
      <c r="HL1101" s="2"/>
      <c r="HM1101" s="2"/>
      <c r="HN1101" s="2"/>
      <c r="HO1101" s="2"/>
      <c r="HP1101" s="2"/>
      <c r="HQ1101" s="2"/>
      <c r="HR1101" s="2"/>
      <c r="HS1101" s="2"/>
      <c r="HT1101" s="2"/>
      <c r="HU1101" s="2"/>
      <c r="HV1101" s="2"/>
      <c r="HW1101" s="2"/>
      <c r="HX1101" s="2"/>
      <c r="HY1101" s="2"/>
      <c r="HZ1101" s="2"/>
      <c r="IA1101" s="2"/>
      <c r="IB1101" s="2"/>
      <c r="IC1101" s="2"/>
      <c r="ID1101" s="2"/>
      <c r="IE1101" s="2"/>
      <c r="IF1101" s="2"/>
      <c r="IG1101" s="2"/>
      <c r="IH1101" s="2"/>
      <c r="II1101" s="2"/>
      <c r="IJ1101" s="2"/>
      <c r="IK1101" s="2"/>
      <c r="IL1101" s="2"/>
      <c r="IM1101" s="2"/>
      <c r="IN1101" s="2"/>
      <c r="IO1101" s="2"/>
      <c r="IP1101" s="2"/>
      <c r="IQ1101" s="2"/>
      <c r="IR1101" s="2"/>
      <c r="IS1101" s="2"/>
    </row>
    <row r="1102" spans="1:253" s="36" customFormat="1" hidden="1" x14ac:dyDescent="0.25">
      <c r="A1102" s="33"/>
      <c r="B1102" s="168"/>
      <c r="C1102" s="168"/>
      <c r="D1102" s="168"/>
      <c r="E1102" s="168"/>
      <c r="F1102" s="168"/>
      <c r="G1102" s="168"/>
      <c r="H1102" s="168"/>
      <c r="I1102" s="168"/>
      <c r="J1102" s="168"/>
      <c r="K1102" s="168"/>
      <c r="L1102" s="168"/>
      <c r="M1102" s="168"/>
      <c r="N1102" s="168"/>
      <c r="O1102" s="168"/>
      <c r="P1102" s="168"/>
      <c r="Q1102" s="168"/>
      <c r="R1102" s="168"/>
      <c r="S1102" s="168"/>
      <c r="T1102" s="168"/>
      <c r="U1102" s="168"/>
      <c r="V1102" s="168"/>
      <c r="W1102" s="168"/>
      <c r="X1102" s="168"/>
      <c r="Y1102" s="168"/>
      <c r="Z1102" s="168"/>
      <c r="AA1102" s="168"/>
      <c r="AB1102" s="168"/>
      <c r="AC1102" s="168"/>
      <c r="AD1102" s="168"/>
      <c r="AE1102" s="168"/>
      <c r="AF1102" s="168"/>
      <c r="AG1102" s="168"/>
      <c r="AH1102" s="168"/>
      <c r="AI1102" s="63"/>
      <c r="AJ1102" s="144" t="str">
        <f t="shared" si="175"/>
        <v>Riadok bude skrytý.</v>
      </c>
      <c r="AK1102" s="145" t="s">
        <v>207</v>
      </c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51">
        <f t="shared" si="179"/>
        <v>1</v>
      </c>
      <c r="BF1102" s="51">
        <f t="shared" si="177"/>
        <v>0</v>
      </c>
      <c r="BG1102" s="51"/>
      <c r="BH1102" s="51">
        <f t="shared" si="176"/>
        <v>1</v>
      </c>
      <c r="BI1102" s="89">
        <f t="shared" si="178"/>
        <v>0</v>
      </c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108"/>
      <c r="BY1102" s="108"/>
      <c r="BZ1102" s="108"/>
      <c r="CA1102" s="113">
        <f>SI!BY1102</f>
        <v>388</v>
      </c>
      <c r="CB1102" s="113"/>
      <c r="CC1102" s="113"/>
      <c r="CD1102" s="113"/>
      <c r="CE1102" s="113"/>
      <c r="CF1102" s="113"/>
      <c r="CG1102" s="113"/>
      <c r="CH1102" s="140">
        <f>SI!BZ1102</f>
        <v>0</v>
      </c>
      <c r="CI1102" s="108"/>
      <c r="CJ1102" s="108"/>
      <c r="CK1102" s="108"/>
      <c r="CL1102" s="108"/>
      <c r="CM1102" s="108"/>
      <c r="CN1102" s="108"/>
      <c r="CO1102" s="108"/>
      <c r="CP1102" s="108"/>
      <c r="CQ1102" s="108"/>
      <c r="CR1102" s="108"/>
      <c r="CS1102" s="108"/>
      <c r="CT1102" s="108"/>
      <c r="CU1102" s="108"/>
      <c r="CV1102" s="108"/>
      <c r="CW1102" s="108"/>
      <c r="CX1102" s="108"/>
      <c r="CY1102" s="108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  <c r="FE1102" s="2"/>
      <c r="FF1102" s="2"/>
      <c r="FG1102" s="2"/>
      <c r="FH1102" s="2"/>
      <c r="FI1102" s="2"/>
      <c r="FJ1102" s="2"/>
      <c r="FK1102" s="2"/>
      <c r="FL1102" s="2"/>
      <c r="FM1102" s="2"/>
      <c r="FN1102" s="2"/>
      <c r="FO1102" s="2"/>
      <c r="FP1102" s="2"/>
      <c r="FQ1102" s="2"/>
      <c r="FR1102" s="2"/>
      <c r="FS1102" s="2"/>
      <c r="FT1102" s="2"/>
      <c r="FU1102" s="2"/>
      <c r="FV1102" s="2"/>
      <c r="FW1102" s="2"/>
      <c r="FX1102" s="2"/>
      <c r="FY1102" s="2"/>
      <c r="FZ1102" s="2"/>
      <c r="GA1102" s="2"/>
      <c r="GB1102" s="2"/>
      <c r="GC1102" s="2"/>
      <c r="GD1102" s="2"/>
      <c r="GE1102" s="2"/>
      <c r="GF1102" s="2"/>
      <c r="GG1102" s="2"/>
      <c r="GH1102" s="2"/>
      <c r="GI1102" s="2"/>
      <c r="GJ1102" s="2"/>
      <c r="GK1102" s="2"/>
      <c r="GL1102" s="2"/>
      <c r="GM1102" s="2"/>
      <c r="GN1102" s="2"/>
      <c r="GO1102" s="2"/>
      <c r="GP1102" s="2"/>
      <c r="GQ1102" s="2"/>
      <c r="GR1102" s="2"/>
      <c r="GS1102" s="2"/>
      <c r="GT1102" s="2"/>
      <c r="GU1102" s="2"/>
      <c r="GV1102" s="2"/>
      <c r="GW1102" s="2"/>
      <c r="GX1102" s="2"/>
      <c r="GY1102" s="2"/>
      <c r="GZ1102" s="2"/>
      <c r="HA1102" s="2"/>
      <c r="HB1102" s="2"/>
      <c r="HC1102" s="2"/>
      <c r="HD1102" s="2"/>
      <c r="HE1102" s="2"/>
      <c r="HF1102" s="2"/>
      <c r="HG1102" s="2"/>
      <c r="HH1102" s="2"/>
      <c r="HI1102" s="2"/>
      <c r="HJ1102" s="2"/>
      <c r="HK1102" s="2"/>
      <c r="HL1102" s="2"/>
      <c r="HM1102" s="2"/>
      <c r="HN1102" s="2"/>
      <c r="HO1102" s="2"/>
      <c r="HP1102" s="2"/>
      <c r="HQ1102" s="2"/>
      <c r="HR1102" s="2"/>
      <c r="HS1102" s="2"/>
      <c r="HT1102" s="2"/>
      <c r="HU1102" s="2"/>
      <c r="HV1102" s="2"/>
      <c r="HW1102" s="2"/>
      <c r="HX1102" s="2"/>
      <c r="HY1102" s="2"/>
      <c r="HZ1102" s="2"/>
      <c r="IA1102" s="2"/>
      <c r="IB1102" s="2"/>
      <c r="IC1102" s="2"/>
      <c r="ID1102" s="2"/>
      <c r="IE1102" s="2"/>
      <c r="IF1102" s="2"/>
      <c r="IG1102" s="2"/>
      <c r="IH1102" s="2"/>
      <c r="II1102" s="2"/>
      <c r="IJ1102" s="2"/>
      <c r="IK1102" s="2"/>
      <c r="IL1102" s="2"/>
      <c r="IM1102" s="2"/>
      <c r="IN1102" s="2"/>
      <c r="IO1102" s="2"/>
      <c r="IP1102" s="2"/>
      <c r="IQ1102" s="2"/>
      <c r="IR1102" s="2"/>
      <c r="IS1102" s="2"/>
    </row>
    <row r="1103" spans="1:253" s="36" customFormat="1" hidden="1" x14ac:dyDescent="0.25">
      <c r="A1103" s="33"/>
      <c r="B1103" s="168"/>
      <c r="C1103" s="168"/>
      <c r="D1103" s="168"/>
      <c r="E1103" s="168"/>
      <c r="F1103" s="168"/>
      <c r="G1103" s="168"/>
      <c r="H1103" s="168"/>
      <c r="I1103" s="168"/>
      <c r="J1103" s="168"/>
      <c r="K1103" s="168"/>
      <c r="L1103" s="168"/>
      <c r="M1103" s="168"/>
      <c r="N1103" s="168"/>
      <c r="O1103" s="168"/>
      <c r="P1103" s="168"/>
      <c r="Q1103" s="168"/>
      <c r="R1103" s="168"/>
      <c r="S1103" s="168"/>
      <c r="T1103" s="168"/>
      <c r="U1103" s="168"/>
      <c r="V1103" s="168"/>
      <c r="W1103" s="168"/>
      <c r="X1103" s="168"/>
      <c r="Y1103" s="168"/>
      <c r="Z1103" s="168"/>
      <c r="AA1103" s="168"/>
      <c r="AB1103" s="168"/>
      <c r="AC1103" s="168"/>
      <c r="AD1103" s="168"/>
      <c r="AE1103" s="168"/>
      <c r="AF1103" s="168"/>
      <c r="AG1103" s="168"/>
      <c r="AH1103" s="168"/>
      <c r="AI1103" s="63"/>
      <c r="AJ1103" s="144" t="str">
        <f t="shared" si="175"/>
        <v>Riadok bude skrytý.</v>
      </c>
      <c r="AK1103" s="145" t="s">
        <v>207</v>
      </c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51">
        <f t="shared" si="179"/>
        <v>1</v>
      </c>
      <c r="BF1103" s="51">
        <f t="shared" si="177"/>
        <v>0</v>
      </c>
      <c r="BG1103" s="51"/>
      <c r="BH1103" s="51">
        <f t="shared" si="176"/>
        <v>1</v>
      </c>
      <c r="BI1103" s="89">
        <f t="shared" si="178"/>
        <v>0</v>
      </c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108"/>
      <c r="BY1103" s="108"/>
      <c r="BZ1103" s="108"/>
      <c r="CA1103" s="113">
        <f>SI!BY1103</f>
        <v>121</v>
      </c>
      <c r="CB1103" s="113"/>
      <c r="CC1103" s="113"/>
      <c r="CD1103" s="113"/>
      <c r="CE1103" s="113"/>
      <c r="CF1103" s="113"/>
      <c r="CG1103" s="113"/>
      <c r="CH1103" s="140">
        <f>SI!BZ1103</f>
        <v>0</v>
      </c>
      <c r="CI1103" s="108"/>
      <c r="CJ1103" s="108"/>
      <c r="CK1103" s="108"/>
      <c r="CL1103" s="108"/>
      <c r="CM1103" s="108"/>
      <c r="CN1103" s="108"/>
      <c r="CO1103" s="108"/>
      <c r="CP1103" s="108"/>
      <c r="CQ1103" s="108"/>
      <c r="CR1103" s="108"/>
      <c r="CS1103" s="108"/>
      <c r="CT1103" s="108"/>
      <c r="CU1103" s="108"/>
      <c r="CV1103" s="108"/>
      <c r="CW1103" s="108"/>
      <c r="CX1103" s="108"/>
      <c r="CY1103" s="108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  <c r="FE1103" s="2"/>
      <c r="FF1103" s="2"/>
      <c r="FG1103" s="2"/>
      <c r="FH1103" s="2"/>
      <c r="FI1103" s="2"/>
      <c r="FJ1103" s="2"/>
      <c r="FK1103" s="2"/>
      <c r="FL1103" s="2"/>
      <c r="FM1103" s="2"/>
      <c r="FN1103" s="2"/>
      <c r="FO1103" s="2"/>
      <c r="FP1103" s="2"/>
      <c r="FQ1103" s="2"/>
      <c r="FR1103" s="2"/>
      <c r="FS1103" s="2"/>
      <c r="FT1103" s="2"/>
      <c r="FU1103" s="2"/>
      <c r="FV1103" s="2"/>
      <c r="FW1103" s="2"/>
      <c r="FX1103" s="2"/>
      <c r="FY1103" s="2"/>
      <c r="FZ1103" s="2"/>
      <c r="GA1103" s="2"/>
      <c r="GB1103" s="2"/>
      <c r="GC1103" s="2"/>
      <c r="GD1103" s="2"/>
      <c r="GE1103" s="2"/>
      <c r="GF1103" s="2"/>
      <c r="GG1103" s="2"/>
      <c r="GH1103" s="2"/>
      <c r="GI1103" s="2"/>
      <c r="GJ1103" s="2"/>
      <c r="GK1103" s="2"/>
      <c r="GL1103" s="2"/>
      <c r="GM1103" s="2"/>
      <c r="GN1103" s="2"/>
      <c r="GO1103" s="2"/>
      <c r="GP1103" s="2"/>
      <c r="GQ1103" s="2"/>
      <c r="GR1103" s="2"/>
      <c r="GS1103" s="2"/>
      <c r="GT1103" s="2"/>
      <c r="GU1103" s="2"/>
      <c r="GV1103" s="2"/>
      <c r="GW1103" s="2"/>
      <c r="GX1103" s="2"/>
      <c r="GY1103" s="2"/>
      <c r="GZ1103" s="2"/>
      <c r="HA1103" s="2"/>
      <c r="HB1103" s="2"/>
      <c r="HC1103" s="2"/>
      <c r="HD1103" s="2"/>
      <c r="HE1103" s="2"/>
      <c r="HF1103" s="2"/>
      <c r="HG1103" s="2"/>
      <c r="HH1103" s="2"/>
      <c r="HI1103" s="2"/>
      <c r="HJ1103" s="2"/>
      <c r="HK1103" s="2"/>
      <c r="HL1103" s="2"/>
      <c r="HM1103" s="2"/>
      <c r="HN1103" s="2"/>
      <c r="HO1103" s="2"/>
      <c r="HP1103" s="2"/>
      <c r="HQ1103" s="2"/>
      <c r="HR1103" s="2"/>
      <c r="HS1103" s="2"/>
      <c r="HT1103" s="2"/>
      <c r="HU1103" s="2"/>
      <c r="HV1103" s="2"/>
      <c r="HW1103" s="2"/>
      <c r="HX1103" s="2"/>
      <c r="HY1103" s="2"/>
      <c r="HZ1103" s="2"/>
      <c r="IA1103" s="2"/>
      <c r="IB1103" s="2"/>
      <c r="IC1103" s="2"/>
      <c r="ID1103" s="2"/>
      <c r="IE1103" s="2"/>
      <c r="IF1103" s="2"/>
      <c r="IG1103" s="2"/>
      <c r="IH1103" s="2"/>
      <c r="II1103" s="2"/>
      <c r="IJ1103" s="2"/>
      <c r="IK1103" s="2"/>
      <c r="IL1103" s="2"/>
      <c r="IM1103" s="2"/>
      <c r="IN1103" s="2"/>
      <c r="IO1103" s="2"/>
      <c r="IP1103" s="2"/>
      <c r="IQ1103" s="2"/>
      <c r="IR1103" s="2"/>
      <c r="IS1103" s="2"/>
    </row>
    <row r="1104" spans="1:253" s="36" customFormat="1" x14ac:dyDescent="0.25">
      <c r="A1104" s="33"/>
      <c r="B1104" s="17"/>
      <c r="C1104" s="2"/>
      <c r="D1104" s="17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63"/>
      <c r="AJ1104" s="144" t="str">
        <f t="shared" si="175"/>
        <v>Riadok bude vidieť.</v>
      </c>
      <c r="AK1104" s="145" t="s">
        <v>207</v>
      </c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51">
        <f t="shared" si="179"/>
        <v>1</v>
      </c>
      <c r="BF1104" s="51"/>
      <c r="BG1104" s="51"/>
      <c r="BH1104" s="51">
        <f t="shared" si="176"/>
        <v>1</v>
      </c>
      <c r="BI1104" s="51">
        <f>+IF(BE1104+BF1104+BG1104=0,0,IF(BH1104=0,0,1))</f>
        <v>1</v>
      </c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108"/>
      <c r="BY1104" s="108"/>
      <c r="BZ1104" s="108"/>
      <c r="CA1104" s="113">
        <f>SI!BY1104</f>
        <v>338</v>
      </c>
      <c r="CB1104" s="113"/>
      <c r="CC1104" s="113"/>
      <c r="CD1104" s="113"/>
      <c r="CE1104" s="113"/>
      <c r="CF1104" s="113"/>
      <c r="CG1104" s="113"/>
      <c r="CH1104" s="140">
        <f>SI!BZ1104</f>
        <v>0</v>
      </c>
      <c r="CI1104" s="108"/>
      <c r="CJ1104" s="108"/>
      <c r="CK1104" s="108"/>
      <c r="CL1104" s="108"/>
      <c r="CM1104" s="108"/>
      <c r="CN1104" s="108"/>
      <c r="CO1104" s="108"/>
      <c r="CP1104" s="108"/>
      <c r="CQ1104" s="108"/>
      <c r="CR1104" s="108"/>
      <c r="CS1104" s="108"/>
      <c r="CT1104" s="108"/>
      <c r="CU1104" s="108"/>
      <c r="CV1104" s="108"/>
      <c r="CW1104" s="108"/>
      <c r="CX1104" s="108"/>
      <c r="CY1104" s="108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  <c r="FE1104" s="2"/>
      <c r="FF1104" s="2"/>
      <c r="FG1104" s="2"/>
      <c r="FH1104" s="2"/>
      <c r="FI1104" s="2"/>
      <c r="FJ1104" s="2"/>
      <c r="FK1104" s="2"/>
      <c r="FL1104" s="2"/>
      <c r="FM1104" s="2"/>
      <c r="FN1104" s="2"/>
      <c r="FO1104" s="2"/>
      <c r="FP1104" s="2"/>
      <c r="FQ1104" s="2"/>
      <c r="FR1104" s="2"/>
      <c r="FS1104" s="2"/>
      <c r="FT1104" s="2"/>
      <c r="FU1104" s="2"/>
      <c r="FV1104" s="2"/>
      <c r="FW1104" s="2"/>
      <c r="FX1104" s="2"/>
      <c r="FY1104" s="2"/>
      <c r="FZ1104" s="2"/>
      <c r="GA1104" s="2"/>
      <c r="GB1104" s="2"/>
      <c r="GC1104" s="2"/>
      <c r="GD1104" s="2"/>
      <c r="GE1104" s="2"/>
      <c r="GF1104" s="2"/>
      <c r="GG1104" s="2"/>
      <c r="GH1104" s="2"/>
      <c r="GI1104" s="2"/>
      <c r="GJ1104" s="2"/>
      <c r="GK1104" s="2"/>
      <c r="GL1104" s="2"/>
      <c r="GM1104" s="2"/>
      <c r="GN1104" s="2"/>
      <c r="GO1104" s="2"/>
      <c r="GP1104" s="2"/>
      <c r="GQ1104" s="2"/>
      <c r="GR1104" s="2"/>
      <c r="GS1104" s="2"/>
      <c r="GT1104" s="2"/>
      <c r="GU1104" s="2"/>
      <c r="GV1104" s="2"/>
      <c r="GW1104" s="2"/>
      <c r="GX1104" s="2"/>
      <c r="GY1104" s="2"/>
      <c r="GZ1104" s="2"/>
      <c r="HA1104" s="2"/>
      <c r="HB1104" s="2"/>
      <c r="HC1104" s="2"/>
      <c r="HD1104" s="2"/>
      <c r="HE1104" s="2"/>
      <c r="HF1104" s="2"/>
      <c r="HG1104" s="2"/>
      <c r="HH1104" s="2"/>
      <c r="HI1104" s="2"/>
      <c r="HJ1104" s="2"/>
      <c r="HK1104" s="2"/>
      <c r="HL1104" s="2"/>
      <c r="HM1104" s="2"/>
      <c r="HN1104" s="2"/>
      <c r="HO1104" s="2"/>
      <c r="HP1104" s="2"/>
      <c r="HQ1104" s="2"/>
      <c r="HR1104" s="2"/>
      <c r="HS1104" s="2"/>
      <c r="HT1104" s="2"/>
      <c r="HU1104" s="2"/>
      <c r="HV1104" s="2"/>
      <c r="HW1104" s="2"/>
      <c r="HX1104" s="2"/>
      <c r="HY1104" s="2"/>
      <c r="HZ1104" s="2"/>
      <c r="IA1104" s="2"/>
      <c r="IB1104" s="2"/>
      <c r="IC1104" s="2"/>
      <c r="ID1104" s="2"/>
      <c r="IE1104" s="2"/>
      <c r="IF1104" s="2"/>
      <c r="IG1104" s="2"/>
      <c r="IH1104" s="2"/>
      <c r="II1104" s="2"/>
      <c r="IJ1104" s="2"/>
      <c r="IK1104" s="2"/>
      <c r="IL1104" s="2"/>
      <c r="IM1104" s="2"/>
      <c r="IN1104" s="2"/>
      <c r="IO1104" s="2"/>
      <c r="IP1104" s="2"/>
      <c r="IQ1104" s="2"/>
      <c r="IR1104" s="2"/>
      <c r="IS1104" s="2"/>
    </row>
    <row r="1105" spans="1:253" s="36" customFormat="1" ht="25.5" customHeight="1" x14ac:dyDescent="0.25">
      <c r="A1105" s="33"/>
      <c r="B1105" s="369" t="s">
        <v>94</v>
      </c>
      <c r="C1105" s="370"/>
      <c r="D1105" s="370"/>
      <c r="E1105" s="370"/>
      <c r="F1105" s="370"/>
      <c r="G1105" s="370"/>
      <c r="H1105" s="370"/>
      <c r="I1105" s="370"/>
      <c r="J1105" s="370"/>
      <c r="K1105" s="370"/>
      <c r="L1105" s="370"/>
      <c r="M1105" s="370"/>
      <c r="N1105" s="371"/>
      <c r="O1105" s="937" t="s">
        <v>291</v>
      </c>
      <c r="P1105" s="938"/>
      <c r="Q1105" s="938"/>
      <c r="R1105" s="938"/>
      <c r="S1105" s="938"/>
      <c r="T1105" s="938"/>
      <c r="U1105" s="938"/>
      <c r="V1105" s="938"/>
      <c r="W1105" s="938"/>
      <c r="X1105" s="939"/>
      <c r="Y1105" s="937" t="s">
        <v>503</v>
      </c>
      <c r="Z1105" s="938"/>
      <c r="AA1105" s="938"/>
      <c r="AB1105" s="938"/>
      <c r="AC1105" s="938"/>
      <c r="AD1105" s="938"/>
      <c r="AE1105" s="938"/>
      <c r="AF1105" s="938"/>
      <c r="AG1105" s="938"/>
      <c r="AH1105" s="939"/>
      <c r="AI1105" s="62" t="s">
        <v>168</v>
      </c>
      <c r="AJ1105" s="144" t="str">
        <f t="shared" si="175"/>
        <v>Riadok bude vidieť.</v>
      </c>
      <c r="AK1105" s="145" t="s">
        <v>207</v>
      </c>
      <c r="AL1105" s="149" t="s">
        <v>502</v>
      </c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51">
        <f t="shared" si="179"/>
        <v>1</v>
      </c>
      <c r="BF1105" s="51"/>
      <c r="BG1105" s="51"/>
      <c r="BH1105" s="51">
        <f t="shared" si="176"/>
        <v>1</v>
      </c>
      <c r="BI1105" s="51">
        <f>+IF(BE1105+BF1105+BG1105=0,0,IF(BH1105=0,0,1))</f>
        <v>1</v>
      </c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108"/>
      <c r="BY1105" s="108"/>
      <c r="BZ1105" s="108"/>
      <c r="CA1105" s="113">
        <f>SI!BY1105</f>
        <v>147</v>
      </c>
      <c r="CB1105" s="113"/>
      <c r="CC1105" s="113"/>
      <c r="CD1105" s="113"/>
      <c r="CE1105" s="113"/>
      <c r="CF1105" s="113"/>
      <c r="CG1105" s="113"/>
      <c r="CH1105" s="140">
        <f>SI!BZ1105</f>
        <v>0</v>
      </c>
      <c r="CI1105" s="108"/>
      <c r="CJ1105" s="108"/>
      <c r="CK1105" s="108"/>
      <c r="CL1105" s="108"/>
      <c r="CM1105" s="108"/>
      <c r="CN1105" s="108"/>
      <c r="CO1105" s="108"/>
      <c r="CP1105" s="108"/>
      <c r="CQ1105" s="108"/>
      <c r="CR1105" s="108"/>
      <c r="CS1105" s="108"/>
      <c r="CT1105" s="108"/>
      <c r="CU1105" s="108"/>
      <c r="CV1105" s="108"/>
      <c r="CW1105" s="108"/>
      <c r="CX1105" s="108"/>
      <c r="CY1105" s="108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  <c r="FE1105" s="2"/>
      <c r="FF1105" s="2"/>
      <c r="FG1105" s="2"/>
      <c r="FH1105" s="2"/>
      <c r="FI1105" s="2"/>
      <c r="FJ1105" s="2"/>
      <c r="FK1105" s="2"/>
      <c r="FL1105" s="2"/>
      <c r="FM1105" s="2"/>
      <c r="FN1105" s="2"/>
      <c r="FO1105" s="2"/>
      <c r="FP1105" s="2"/>
      <c r="FQ1105" s="2"/>
      <c r="FR1105" s="2"/>
      <c r="FS1105" s="2"/>
      <c r="FT1105" s="2"/>
      <c r="FU1105" s="2"/>
      <c r="FV1105" s="2"/>
      <c r="FW1105" s="2"/>
      <c r="FX1105" s="2"/>
      <c r="FY1105" s="2"/>
      <c r="FZ1105" s="2"/>
      <c r="GA1105" s="2"/>
      <c r="GB1105" s="2"/>
      <c r="GC1105" s="2"/>
      <c r="GD1105" s="2"/>
      <c r="GE1105" s="2"/>
      <c r="GF1105" s="2"/>
      <c r="GG1105" s="2"/>
      <c r="GH1105" s="2"/>
      <c r="GI1105" s="2"/>
      <c r="GJ1105" s="2"/>
      <c r="GK1105" s="2"/>
      <c r="GL1105" s="2"/>
      <c r="GM1105" s="2"/>
      <c r="GN1105" s="2"/>
      <c r="GO1105" s="2"/>
      <c r="GP1105" s="2"/>
      <c r="GQ1105" s="2"/>
      <c r="GR1105" s="2"/>
      <c r="GS1105" s="2"/>
      <c r="GT1105" s="2"/>
      <c r="GU1105" s="2"/>
      <c r="GV1105" s="2"/>
      <c r="GW1105" s="2"/>
      <c r="GX1105" s="2"/>
      <c r="GY1105" s="2"/>
      <c r="GZ1105" s="2"/>
      <c r="HA1105" s="2"/>
      <c r="HB1105" s="2"/>
      <c r="HC1105" s="2"/>
      <c r="HD1105" s="2"/>
      <c r="HE1105" s="2"/>
      <c r="HF1105" s="2"/>
      <c r="HG1105" s="2"/>
      <c r="HH1105" s="2"/>
      <c r="HI1105" s="2"/>
      <c r="HJ1105" s="2"/>
      <c r="HK1105" s="2"/>
      <c r="HL1105" s="2"/>
      <c r="HM1105" s="2"/>
      <c r="HN1105" s="2"/>
      <c r="HO1105" s="2"/>
      <c r="HP1105" s="2"/>
      <c r="HQ1105" s="2"/>
      <c r="HR1105" s="2"/>
      <c r="HS1105" s="2"/>
      <c r="HT1105" s="2"/>
      <c r="HU1105" s="2"/>
      <c r="HV1105" s="2"/>
      <c r="HW1105" s="2"/>
      <c r="HX1105" s="2"/>
      <c r="HY1105" s="2"/>
      <c r="HZ1105" s="2"/>
      <c r="IA1105" s="2"/>
      <c r="IB1105" s="2"/>
      <c r="IC1105" s="2"/>
      <c r="ID1105" s="2"/>
      <c r="IE1105" s="2"/>
      <c r="IF1105" s="2"/>
      <c r="IG1105" s="2"/>
      <c r="IH1105" s="2"/>
      <c r="II1105" s="2"/>
      <c r="IJ1105" s="2"/>
      <c r="IK1105" s="2"/>
      <c r="IL1105" s="2"/>
      <c r="IM1105" s="2"/>
      <c r="IN1105" s="2"/>
      <c r="IO1105" s="2"/>
      <c r="IP1105" s="2"/>
      <c r="IQ1105" s="2"/>
      <c r="IR1105" s="2"/>
      <c r="IS1105" s="2"/>
    </row>
    <row r="1106" spans="1:253" s="36" customFormat="1" x14ac:dyDescent="0.25">
      <c r="A1106" s="33"/>
      <c r="B1106" s="413"/>
      <c r="C1106" s="414"/>
      <c r="D1106" s="414"/>
      <c r="E1106" s="414"/>
      <c r="F1106" s="414"/>
      <c r="G1106" s="414"/>
      <c r="H1106" s="414"/>
      <c r="I1106" s="414"/>
      <c r="J1106" s="414"/>
      <c r="K1106" s="414"/>
      <c r="L1106" s="414"/>
      <c r="M1106" s="414"/>
      <c r="N1106" s="415"/>
      <c r="O1106" s="641">
        <f>+P85</f>
        <v>2018</v>
      </c>
      <c r="P1106" s="642"/>
      <c r="Q1106" s="642"/>
      <c r="R1106" s="642"/>
      <c r="S1106" s="642"/>
      <c r="T1106" s="642"/>
      <c r="U1106" s="642"/>
      <c r="V1106" s="642"/>
      <c r="W1106" s="642"/>
      <c r="X1106" s="642"/>
      <c r="Y1106" s="641">
        <f>+Z85</f>
        <v>2017</v>
      </c>
      <c r="Z1106" s="642"/>
      <c r="AA1106" s="642"/>
      <c r="AB1106" s="642"/>
      <c r="AC1106" s="642"/>
      <c r="AD1106" s="642"/>
      <c r="AE1106" s="642"/>
      <c r="AF1106" s="642"/>
      <c r="AG1106" s="642"/>
      <c r="AH1106" s="643"/>
      <c r="AI1106" s="63"/>
      <c r="AJ1106" s="144" t="str">
        <f t="shared" si="175"/>
        <v>Riadok bude vidieť.</v>
      </c>
      <c r="AK1106" s="145" t="s">
        <v>207</v>
      </c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51">
        <f t="shared" si="179"/>
        <v>1</v>
      </c>
      <c r="BF1106" s="51"/>
      <c r="BG1106" s="51"/>
      <c r="BH1106" s="51">
        <f t="shared" ref="BH1106:BH1130" si="180">IF(AK1106="",1,IF(AK1106="Chcem skryť riadok.",0,1))</f>
        <v>1</v>
      </c>
      <c r="BI1106" s="51">
        <f t="shared" ref="BI1106:BI1122" si="181">+IF(BE1106+BF1106+BG1106=0,0,IF(BH1106=0,0,1))</f>
        <v>1</v>
      </c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108"/>
      <c r="BY1106" s="108"/>
      <c r="BZ1106" s="108"/>
      <c r="CA1106" s="113">
        <f>SI!BY1106</f>
        <v>215</v>
      </c>
      <c r="CB1106" s="113"/>
      <c r="CC1106" s="113"/>
      <c r="CD1106" s="113"/>
      <c r="CE1106" s="113"/>
      <c r="CF1106" s="113"/>
      <c r="CG1106" s="113"/>
      <c r="CH1106" s="140">
        <f>SI!BZ1106</f>
        <v>0</v>
      </c>
      <c r="CI1106" s="108"/>
      <c r="CJ1106" s="108"/>
      <c r="CK1106" s="108"/>
      <c r="CL1106" s="108"/>
      <c r="CM1106" s="108"/>
      <c r="CN1106" s="108"/>
      <c r="CO1106" s="108"/>
      <c r="CP1106" s="108"/>
      <c r="CQ1106" s="108"/>
      <c r="CR1106" s="108"/>
      <c r="CS1106" s="108"/>
      <c r="CT1106" s="108"/>
      <c r="CU1106" s="108"/>
      <c r="CV1106" s="108"/>
      <c r="CW1106" s="108"/>
      <c r="CX1106" s="108"/>
      <c r="CY1106" s="108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  <c r="FE1106" s="2"/>
      <c r="FF1106" s="2"/>
      <c r="FG1106" s="2"/>
      <c r="FH1106" s="2"/>
      <c r="FI1106" s="2"/>
      <c r="FJ1106" s="2"/>
      <c r="FK1106" s="2"/>
      <c r="FL1106" s="2"/>
      <c r="FM1106" s="2"/>
      <c r="FN1106" s="2"/>
      <c r="FO1106" s="2"/>
      <c r="FP1106" s="2"/>
      <c r="FQ1106" s="2"/>
      <c r="FR1106" s="2"/>
      <c r="FS1106" s="2"/>
      <c r="FT1106" s="2"/>
      <c r="FU1106" s="2"/>
      <c r="FV1106" s="2"/>
      <c r="FW1106" s="2"/>
      <c r="FX1106" s="2"/>
      <c r="FY1106" s="2"/>
      <c r="FZ1106" s="2"/>
      <c r="GA1106" s="2"/>
      <c r="GB1106" s="2"/>
      <c r="GC1106" s="2"/>
      <c r="GD1106" s="2"/>
      <c r="GE1106" s="2"/>
      <c r="GF1106" s="2"/>
      <c r="GG1106" s="2"/>
      <c r="GH1106" s="2"/>
      <c r="GI1106" s="2"/>
      <c r="GJ1106" s="2"/>
      <c r="GK1106" s="2"/>
      <c r="GL1106" s="2"/>
      <c r="GM1106" s="2"/>
      <c r="GN1106" s="2"/>
      <c r="GO1106" s="2"/>
      <c r="GP1106" s="2"/>
      <c r="GQ1106" s="2"/>
      <c r="GR1106" s="2"/>
      <c r="GS1106" s="2"/>
      <c r="GT1106" s="2"/>
      <c r="GU1106" s="2"/>
      <c r="GV1106" s="2"/>
      <c r="GW1106" s="2"/>
      <c r="GX1106" s="2"/>
      <c r="GY1106" s="2"/>
      <c r="GZ1106" s="2"/>
      <c r="HA1106" s="2"/>
      <c r="HB1106" s="2"/>
      <c r="HC1106" s="2"/>
      <c r="HD1106" s="2"/>
      <c r="HE1106" s="2"/>
      <c r="HF1106" s="2"/>
      <c r="HG1106" s="2"/>
      <c r="HH1106" s="2"/>
      <c r="HI1106" s="2"/>
      <c r="HJ1106" s="2"/>
      <c r="HK1106" s="2"/>
      <c r="HL1106" s="2"/>
      <c r="HM1106" s="2"/>
      <c r="HN1106" s="2"/>
      <c r="HO1106" s="2"/>
      <c r="HP1106" s="2"/>
      <c r="HQ1106" s="2"/>
      <c r="HR1106" s="2"/>
      <c r="HS1106" s="2"/>
      <c r="HT1106" s="2"/>
      <c r="HU1106" s="2"/>
      <c r="HV1106" s="2"/>
      <c r="HW1106" s="2"/>
      <c r="HX1106" s="2"/>
      <c r="HY1106" s="2"/>
      <c r="HZ1106" s="2"/>
      <c r="IA1106" s="2"/>
      <c r="IB1106" s="2"/>
      <c r="IC1106" s="2"/>
      <c r="ID1106" s="2"/>
      <c r="IE1106" s="2"/>
      <c r="IF1106" s="2"/>
      <c r="IG1106" s="2"/>
      <c r="IH1106" s="2"/>
      <c r="II1106" s="2"/>
      <c r="IJ1106" s="2"/>
      <c r="IK1106" s="2"/>
      <c r="IL1106" s="2"/>
      <c r="IM1106" s="2"/>
      <c r="IN1106" s="2"/>
      <c r="IO1106" s="2"/>
      <c r="IP1106" s="2"/>
      <c r="IQ1106" s="2"/>
      <c r="IR1106" s="2"/>
      <c r="IS1106" s="2"/>
    </row>
    <row r="1107" spans="1:253" s="36" customFormat="1" x14ac:dyDescent="0.25">
      <c r="A1107" s="33"/>
      <c r="B1107" s="880" t="s">
        <v>326</v>
      </c>
      <c r="C1107" s="881"/>
      <c r="D1107" s="881"/>
      <c r="E1107" s="881"/>
      <c r="F1107" s="881"/>
      <c r="G1107" s="881"/>
      <c r="H1107" s="881"/>
      <c r="I1107" s="881"/>
      <c r="J1107" s="881"/>
      <c r="K1107" s="881"/>
      <c r="L1107" s="881"/>
      <c r="M1107" s="881"/>
      <c r="N1107" s="882"/>
      <c r="O1107" s="362">
        <v>1698</v>
      </c>
      <c r="P1107" s="348"/>
      <c r="Q1107" s="348"/>
      <c r="R1107" s="348"/>
      <c r="S1107" s="348"/>
      <c r="T1107" s="348"/>
      <c r="U1107" s="348"/>
      <c r="V1107" s="348"/>
      <c r="W1107" s="348"/>
      <c r="X1107" s="349"/>
      <c r="Y1107" s="362">
        <v>1595</v>
      </c>
      <c r="Z1107" s="348"/>
      <c r="AA1107" s="348"/>
      <c r="AB1107" s="348"/>
      <c r="AC1107" s="348"/>
      <c r="AD1107" s="348"/>
      <c r="AE1107" s="348"/>
      <c r="AF1107" s="348"/>
      <c r="AG1107" s="348"/>
      <c r="AH1107" s="349"/>
      <c r="AI1107" s="60"/>
      <c r="AJ1107" s="144" t="str">
        <f t="shared" si="175"/>
        <v>Riadok bude vidieť.</v>
      </c>
      <c r="AK1107" s="145" t="s">
        <v>207</v>
      </c>
      <c r="AL1107" s="151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51">
        <f t="shared" si="179"/>
        <v>1</v>
      </c>
      <c r="BF1107" s="51"/>
      <c r="BG1107" s="51"/>
      <c r="BH1107" s="51">
        <f t="shared" si="180"/>
        <v>1</v>
      </c>
      <c r="BI1107" s="51">
        <f t="shared" si="181"/>
        <v>1</v>
      </c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108"/>
      <c r="BY1107" s="108"/>
      <c r="BZ1107" s="108"/>
      <c r="CA1107" s="113">
        <f>SI!BY1107</f>
        <v>126</v>
      </c>
      <c r="CB1107" s="113"/>
      <c r="CC1107" s="113"/>
      <c r="CD1107" s="113"/>
      <c r="CE1107" s="113"/>
      <c r="CF1107" s="113"/>
      <c r="CG1107" s="113"/>
      <c r="CH1107" s="140">
        <f>SI!BZ1107</f>
        <v>0</v>
      </c>
      <c r="CI1107" s="108"/>
      <c r="CJ1107" s="108"/>
      <c r="CK1107" s="108"/>
      <c r="CL1107" s="108"/>
      <c r="CM1107" s="108"/>
      <c r="CN1107" s="108"/>
      <c r="CO1107" s="108"/>
      <c r="CP1107" s="108"/>
      <c r="CQ1107" s="108"/>
      <c r="CR1107" s="108"/>
      <c r="CS1107" s="108"/>
      <c r="CT1107" s="108"/>
      <c r="CU1107" s="108"/>
      <c r="CV1107" s="108"/>
      <c r="CW1107" s="108"/>
      <c r="CX1107" s="108"/>
      <c r="CY1107" s="108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  <c r="FE1107" s="2"/>
      <c r="FF1107" s="2"/>
      <c r="FG1107" s="2"/>
      <c r="FH1107" s="2"/>
      <c r="FI1107" s="2"/>
      <c r="FJ1107" s="2"/>
      <c r="FK1107" s="2"/>
      <c r="FL1107" s="2"/>
      <c r="FM1107" s="2"/>
      <c r="FN1107" s="2"/>
      <c r="FO1107" s="2"/>
      <c r="FP1107" s="2"/>
      <c r="FQ1107" s="2"/>
      <c r="FR1107" s="2"/>
      <c r="FS1107" s="2"/>
      <c r="FT1107" s="2"/>
      <c r="FU1107" s="2"/>
      <c r="FV1107" s="2"/>
      <c r="FW1107" s="2"/>
      <c r="FX1107" s="2"/>
      <c r="FY1107" s="2"/>
      <c r="FZ1107" s="2"/>
      <c r="GA1107" s="2"/>
      <c r="GB1107" s="2"/>
      <c r="GC1107" s="2"/>
      <c r="GD1107" s="2"/>
      <c r="GE1107" s="2"/>
      <c r="GF1107" s="2"/>
      <c r="GG1107" s="2"/>
      <c r="GH1107" s="2"/>
      <c r="GI1107" s="2"/>
      <c r="GJ1107" s="2"/>
      <c r="GK1107" s="2"/>
      <c r="GL1107" s="2"/>
      <c r="GM1107" s="2"/>
      <c r="GN1107" s="2"/>
      <c r="GO1107" s="2"/>
      <c r="GP1107" s="2"/>
      <c r="GQ1107" s="2"/>
      <c r="GR1107" s="2"/>
      <c r="GS1107" s="2"/>
      <c r="GT1107" s="2"/>
      <c r="GU1107" s="2"/>
      <c r="GV1107" s="2"/>
      <c r="GW1107" s="2"/>
      <c r="GX1107" s="2"/>
      <c r="GY1107" s="2"/>
      <c r="GZ1107" s="2"/>
      <c r="HA1107" s="2"/>
      <c r="HB1107" s="2"/>
      <c r="HC1107" s="2"/>
      <c r="HD1107" s="2"/>
      <c r="HE1107" s="2"/>
      <c r="HF1107" s="2"/>
      <c r="HG1107" s="2"/>
      <c r="HH1107" s="2"/>
      <c r="HI1107" s="2"/>
      <c r="HJ1107" s="2"/>
      <c r="HK1107" s="2"/>
      <c r="HL1107" s="2"/>
      <c r="HM1107" s="2"/>
      <c r="HN1107" s="2"/>
      <c r="HO1107" s="2"/>
      <c r="HP1107" s="2"/>
      <c r="HQ1107" s="2"/>
      <c r="HR1107" s="2"/>
      <c r="HS1107" s="2"/>
      <c r="HT1107" s="2"/>
      <c r="HU1107" s="2"/>
      <c r="HV1107" s="2"/>
      <c r="HW1107" s="2"/>
      <c r="HX1107" s="2"/>
      <c r="HY1107" s="2"/>
      <c r="HZ1107" s="2"/>
      <c r="IA1107" s="2"/>
      <c r="IB1107" s="2"/>
      <c r="IC1107" s="2"/>
      <c r="ID1107" s="2"/>
      <c r="IE1107" s="2"/>
      <c r="IF1107" s="2"/>
      <c r="IG1107" s="2"/>
      <c r="IH1107" s="2"/>
      <c r="II1107" s="2"/>
      <c r="IJ1107" s="2"/>
      <c r="IK1107" s="2"/>
      <c r="IL1107" s="2"/>
      <c r="IM1107" s="2"/>
      <c r="IN1107" s="2"/>
      <c r="IO1107" s="2"/>
      <c r="IP1107" s="2"/>
      <c r="IQ1107" s="2"/>
      <c r="IR1107" s="2"/>
      <c r="IS1107" s="2"/>
    </row>
    <row r="1108" spans="1:253" s="36" customFormat="1" x14ac:dyDescent="0.25">
      <c r="A1108" s="33"/>
      <c r="B1108" s="1105" t="s">
        <v>325</v>
      </c>
      <c r="C1108" s="1598"/>
      <c r="D1108" s="1598"/>
      <c r="E1108" s="1598"/>
      <c r="F1108" s="1598"/>
      <c r="G1108" s="1598"/>
      <c r="H1108" s="1598"/>
      <c r="I1108" s="1598"/>
      <c r="J1108" s="1598"/>
      <c r="K1108" s="1598"/>
      <c r="L1108" s="1598"/>
      <c r="M1108" s="1598"/>
      <c r="N1108" s="1599"/>
      <c r="O1108" s="223">
        <v>32</v>
      </c>
      <c r="P1108" s="224"/>
      <c r="Q1108" s="224"/>
      <c r="R1108" s="224"/>
      <c r="S1108" s="224"/>
      <c r="T1108" s="224"/>
      <c r="U1108" s="224"/>
      <c r="V1108" s="224"/>
      <c r="W1108" s="224"/>
      <c r="X1108" s="225"/>
      <c r="Y1108" s="223">
        <v>77</v>
      </c>
      <c r="Z1108" s="224"/>
      <c r="AA1108" s="224"/>
      <c r="AB1108" s="224"/>
      <c r="AC1108" s="224"/>
      <c r="AD1108" s="224"/>
      <c r="AE1108" s="224"/>
      <c r="AF1108" s="224"/>
      <c r="AG1108" s="224"/>
      <c r="AH1108" s="225"/>
      <c r="AI1108" s="62"/>
      <c r="AJ1108" s="144" t="str">
        <f t="shared" si="175"/>
        <v>Riadok bude vidieť.</v>
      </c>
      <c r="AK1108" s="145" t="s">
        <v>207</v>
      </c>
      <c r="AL1108" s="149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51">
        <f t="shared" si="179"/>
        <v>1</v>
      </c>
      <c r="BF1108" s="51"/>
      <c r="BG1108" s="51"/>
      <c r="BH1108" s="51">
        <f t="shared" si="180"/>
        <v>1</v>
      </c>
      <c r="BI1108" s="51">
        <f t="shared" si="181"/>
        <v>1</v>
      </c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108"/>
      <c r="BY1108" s="108"/>
      <c r="BZ1108" s="108"/>
      <c r="CA1108" s="113">
        <f>SI!BY1108</f>
        <v>173</v>
      </c>
      <c r="CB1108" s="113"/>
      <c r="CC1108" s="113"/>
      <c r="CD1108" s="113"/>
      <c r="CE1108" s="113"/>
      <c r="CF1108" s="113"/>
      <c r="CG1108" s="113"/>
      <c r="CH1108" s="140">
        <f>SI!BZ1108</f>
        <v>0</v>
      </c>
      <c r="CI1108" s="108"/>
      <c r="CJ1108" s="108"/>
      <c r="CK1108" s="108"/>
      <c r="CL1108" s="108"/>
      <c r="CM1108" s="108"/>
      <c r="CN1108" s="108"/>
      <c r="CO1108" s="108"/>
      <c r="CP1108" s="108"/>
      <c r="CQ1108" s="108"/>
      <c r="CR1108" s="108"/>
      <c r="CS1108" s="108"/>
      <c r="CT1108" s="108"/>
      <c r="CU1108" s="108"/>
      <c r="CV1108" s="108"/>
      <c r="CW1108" s="108"/>
      <c r="CX1108" s="108"/>
      <c r="CY1108" s="108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  <c r="FE1108" s="2"/>
      <c r="FF1108" s="2"/>
      <c r="FG1108" s="2"/>
      <c r="FH1108" s="2"/>
      <c r="FI1108" s="2"/>
      <c r="FJ1108" s="2"/>
      <c r="FK1108" s="2"/>
      <c r="FL1108" s="2"/>
      <c r="FM1108" s="2"/>
      <c r="FN1108" s="2"/>
      <c r="FO1108" s="2"/>
      <c r="FP1108" s="2"/>
      <c r="FQ1108" s="2"/>
      <c r="FR1108" s="2"/>
      <c r="FS1108" s="2"/>
      <c r="FT1108" s="2"/>
      <c r="FU1108" s="2"/>
      <c r="FV1108" s="2"/>
      <c r="FW1108" s="2"/>
      <c r="FX1108" s="2"/>
      <c r="FY1108" s="2"/>
      <c r="FZ1108" s="2"/>
      <c r="GA1108" s="2"/>
      <c r="GB1108" s="2"/>
      <c r="GC1108" s="2"/>
      <c r="GD1108" s="2"/>
      <c r="GE1108" s="2"/>
      <c r="GF1108" s="2"/>
      <c r="GG1108" s="2"/>
      <c r="GH1108" s="2"/>
      <c r="GI1108" s="2"/>
      <c r="GJ1108" s="2"/>
      <c r="GK1108" s="2"/>
      <c r="GL1108" s="2"/>
      <c r="GM1108" s="2"/>
      <c r="GN1108" s="2"/>
      <c r="GO1108" s="2"/>
      <c r="GP1108" s="2"/>
      <c r="GQ1108" s="2"/>
      <c r="GR1108" s="2"/>
      <c r="GS1108" s="2"/>
      <c r="GT1108" s="2"/>
      <c r="GU1108" s="2"/>
      <c r="GV1108" s="2"/>
      <c r="GW1108" s="2"/>
      <c r="GX1108" s="2"/>
      <c r="GY1108" s="2"/>
      <c r="GZ1108" s="2"/>
      <c r="HA1108" s="2"/>
      <c r="HB1108" s="2"/>
      <c r="HC1108" s="2"/>
      <c r="HD1108" s="2"/>
      <c r="HE1108" s="2"/>
      <c r="HF1108" s="2"/>
      <c r="HG1108" s="2"/>
      <c r="HH1108" s="2"/>
      <c r="HI1108" s="2"/>
      <c r="HJ1108" s="2"/>
      <c r="HK1108" s="2"/>
      <c r="HL1108" s="2"/>
      <c r="HM1108" s="2"/>
      <c r="HN1108" s="2"/>
      <c r="HO1108" s="2"/>
      <c r="HP1108" s="2"/>
      <c r="HQ1108" s="2"/>
      <c r="HR1108" s="2"/>
      <c r="HS1108" s="2"/>
      <c r="HT1108" s="2"/>
      <c r="HU1108" s="2"/>
      <c r="HV1108" s="2"/>
      <c r="HW1108" s="2"/>
      <c r="HX1108" s="2"/>
      <c r="HY1108" s="2"/>
      <c r="HZ1108" s="2"/>
      <c r="IA1108" s="2"/>
      <c r="IB1108" s="2"/>
      <c r="IC1108" s="2"/>
      <c r="ID1108" s="2"/>
      <c r="IE1108" s="2"/>
      <c r="IF1108" s="2"/>
      <c r="IG1108" s="2"/>
      <c r="IH1108" s="2"/>
      <c r="II1108" s="2"/>
      <c r="IJ1108" s="2"/>
      <c r="IK1108" s="2"/>
      <c r="IL1108" s="2"/>
      <c r="IM1108" s="2"/>
      <c r="IN1108" s="2"/>
      <c r="IO1108" s="2"/>
      <c r="IP1108" s="2"/>
      <c r="IQ1108" s="2"/>
      <c r="IR1108" s="2"/>
      <c r="IS1108" s="2"/>
    </row>
    <row r="1109" spans="1:253" s="36" customFormat="1" ht="15" customHeight="1" x14ac:dyDescent="0.25">
      <c r="A1109" s="33"/>
      <c r="B1109" s="1105" t="s">
        <v>92</v>
      </c>
      <c r="C1109" s="1598"/>
      <c r="D1109" s="1598"/>
      <c r="E1109" s="1598"/>
      <c r="F1109" s="1598"/>
      <c r="G1109" s="1598"/>
      <c r="H1109" s="1598"/>
      <c r="I1109" s="1598"/>
      <c r="J1109" s="1598"/>
      <c r="K1109" s="1598"/>
      <c r="L1109" s="1598"/>
      <c r="M1109" s="1598"/>
      <c r="N1109" s="1599"/>
      <c r="O1109" s="362">
        <v>1288606</v>
      </c>
      <c r="P1109" s="348"/>
      <c r="Q1109" s="348"/>
      <c r="R1109" s="348"/>
      <c r="S1109" s="348"/>
      <c r="T1109" s="348"/>
      <c r="U1109" s="348"/>
      <c r="V1109" s="348"/>
      <c r="W1109" s="348"/>
      <c r="X1109" s="349"/>
      <c r="Y1109" s="362">
        <v>1029266</v>
      </c>
      <c r="Z1109" s="348"/>
      <c r="AA1109" s="348"/>
      <c r="AB1109" s="348"/>
      <c r="AC1109" s="348"/>
      <c r="AD1109" s="348"/>
      <c r="AE1109" s="348"/>
      <c r="AF1109" s="348"/>
      <c r="AG1109" s="348"/>
      <c r="AH1109" s="349"/>
      <c r="AI1109" s="60"/>
      <c r="AJ1109" s="144" t="str">
        <f t="shared" si="175"/>
        <v>Riadok bude vidieť.</v>
      </c>
      <c r="AK1109" s="145" t="s">
        <v>207</v>
      </c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51">
        <f t="shared" si="179"/>
        <v>1</v>
      </c>
      <c r="BF1109" s="51"/>
      <c r="BG1109" s="51"/>
      <c r="BH1109" s="51">
        <f t="shared" si="180"/>
        <v>1</v>
      </c>
      <c r="BI1109" s="51">
        <f t="shared" si="181"/>
        <v>1</v>
      </c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108"/>
      <c r="BY1109" s="108"/>
      <c r="BZ1109" s="108"/>
      <c r="CA1109" s="113">
        <f>SI!BY1109</f>
        <v>159</v>
      </c>
      <c r="CB1109" s="113"/>
      <c r="CC1109" s="113"/>
      <c r="CD1109" s="113"/>
      <c r="CE1109" s="113"/>
      <c r="CF1109" s="113"/>
      <c r="CG1109" s="113"/>
      <c r="CH1109" s="140">
        <f>SI!BZ1109</f>
        <v>0</v>
      </c>
      <c r="CI1109" s="108"/>
      <c r="CJ1109" s="108"/>
      <c r="CK1109" s="108"/>
      <c r="CL1109" s="108"/>
      <c r="CM1109" s="108"/>
      <c r="CN1109" s="108"/>
      <c r="CO1109" s="108"/>
      <c r="CP1109" s="108"/>
      <c r="CQ1109" s="108"/>
      <c r="CR1109" s="108"/>
      <c r="CS1109" s="108"/>
      <c r="CT1109" s="108"/>
      <c r="CU1109" s="108"/>
      <c r="CV1109" s="108"/>
      <c r="CW1109" s="108"/>
      <c r="CX1109" s="108"/>
      <c r="CY1109" s="108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  <c r="FE1109" s="2"/>
      <c r="FF1109" s="2"/>
      <c r="FG1109" s="2"/>
      <c r="FH1109" s="2"/>
      <c r="FI1109" s="2"/>
      <c r="FJ1109" s="2"/>
      <c r="FK1109" s="2"/>
      <c r="FL1109" s="2"/>
      <c r="FM1109" s="2"/>
      <c r="FN1109" s="2"/>
      <c r="FO1109" s="2"/>
      <c r="FP1109" s="2"/>
      <c r="FQ1109" s="2"/>
      <c r="FR1109" s="2"/>
      <c r="FS1109" s="2"/>
      <c r="FT1109" s="2"/>
      <c r="FU1109" s="2"/>
      <c r="FV1109" s="2"/>
      <c r="FW1109" s="2"/>
      <c r="FX1109" s="2"/>
      <c r="FY1109" s="2"/>
      <c r="FZ1109" s="2"/>
      <c r="GA1109" s="2"/>
      <c r="GB1109" s="2"/>
      <c r="GC1109" s="2"/>
      <c r="GD1109" s="2"/>
      <c r="GE1109" s="2"/>
      <c r="GF1109" s="2"/>
      <c r="GG1109" s="2"/>
      <c r="GH1109" s="2"/>
      <c r="GI1109" s="2"/>
      <c r="GJ1109" s="2"/>
      <c r="GK1109" s="2"/>
      <c r="GL1109" s="2"/>
      <c r="GM1109" s="2"/>
      <c r="GN1109" s="2"/>
      <c r="GO1109" s="2"/>
      <c r="GP1109" s="2"/>
      <c r="GQ1109" s="2"/>
      <c r="GR1109" s="2"/>
      <c r="GS1109" s="2"/>
      <c r="GT1109" s="2"/>
      <c r="GU1109" s="2"/>
      <c r="GV1109" s="2"/>
      <c r="GW1109" s="2"/>
      <c r="GX1109" s="2"/>
      <c r="GY1109" s="2"/>
      <c r="GZ1109" s="2"/>
      <c r="HA1109" s="2"/>
      <c r="HB1109" s="2"/>
      <c r="HC1109" s="2"/>
      <c r="HD1109" s="2"/>
      <c r="HE1109" s="2"/>
      <c r="HF1109" s="2"/>
      <c r="HG1109" s="2"/>
      <c r="HH1109" s="2"/>
      <c r="HI1109" s="2"/>
      <c r="HJ1109" s="2"/>
      <c r="HK1109" s="2"/>
      <c r="HL1109" s="2"/>
      <c r="HM1109" s="2"/>
      <c r="HN1109" s="2"/>
      <c r="HO1109" s="2"/>
      <c r="HP1109" s="2"/>
      <c r="HQ1109" s="2"/>
      <c r="HR1109" s="2"/>
      <c r="HS1109" s="2"/>
      <c r="HT1109" s="2"/>
      <c r="HU1109" s="2"/>
      <c r="HV1109" s="2"/>
      <c r="HW1109" s="2"/>
      <c r="HX1109" s="2"/>
      <c r="HY1109" s="2"/>
      <c r="HZ1109" s="2"/>
      <c r="IA1109" s="2"/>
      <c r="IB1109" s="2"/>
      <c r="IC1109" s="2"/>
      <c r="ID1109" s="2"/>
      <c r="IE1109" s="2"/>
      <c r="IF1109" s="2"/>
      <c r="IG1109" s="2"/>
      <c r="IH1109" s="2"/>
      <c r="II1109" s="2"/>
      <c r="IJ1109" s="2"/>
      <c r="IK1109" s="2"/>
      <c r="IL1109" s="2"/>
      <c r="IM1109" s="2"/>
      <c r="IN1109" s="2"/>
      <c r="IO1109" s="2"/>
      <c r="IP1109" s="2"/>
      <c r="IQ1109" s="2"/>
      <c r="IR1109" s="2"/>
      <c r="IS1109" s="2"/>
    </row>
    <row r="1110" spans="1:253" s="36" customFormat="1" x14ac:dyDescent="0.25">
      <c r="A1110" s="33"/>
      <c r="B1110" s="636" t="s">
        <v>324</v>
      </c>
      <c r="C1110" s="637"/>
      <c r="D1110" s="637"/>
      <c r="E1110" s="637"/>
      <c r="F1110" s="637"/>
      <c r="G1110" s="637"/>
      <c r="H1110" s="637"/>
      <c r="I1110" s="637"/>
      <c r="J1110" s="637"/>
      <c r="K1110" s="637"/>
      <c r="L1110" s="637"/>
      <c r="M1110" s="637"/>
      <c r="N1110" s="638"/>
      <c r="O1110" s="223"/>
      <c r="P1110" s="224"/>
      <c r="Q1110" s="224"/>
      <c r="R1110" s="224"/>
      <c r="S1110" s="224"/>
      <c r="T1110" s="224"/>
      <c r="U1110" s="224"/>
      <c r="V1110" s="224"/>
      <c r="W1110" s="224"/>
      <c r="X1110" s="225"/>
      <c r="Y1110" s="223"/>
      <c r="Z1110" s="224"/>
      <c r="AA1110" s="224"/>
      <c r="AB1110" s="224"/>
      <c r="AC1110" s="224"/>
      <c r="AD1110" s="224"/>
      <c r="AE1110" s="224"/>
      <c r="AF1110" s="224"/>
      <c r="AG1110" s="224"/>
      <c r="AH1110" s="225"/>
      <c r="AI1110" s="60"/>
      <c r="AJ1110" s="144" t="str">
        <f t="shared" si="175"/>
        <v>Riadok bude vidieť.</v>
      </c>
      <c r="AK1110" s="145" t="s">
        <v>207</v>
      </c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51">
        <f t="shared" si="179"/>
        <v>1</v>
      </c>
      <c r="BF1110" s="51"/>
      <c r="BG1110" s="51"/>
      <c r="BH1110" s="51">
        <f t="shared" si="180"/>
        <v>1</v>
      </c>
      <c r="BI1110" s="51">
        <f t="shared" si="181"/>
        <v>1</v>
      </c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108"/>
      <c r="BY1110" s="108"/>
      <c r="BZ1110" s="108"/>
      <c r="CA1110" s="113">
        <f>SI!BY1110</f>
        <v>230</v>
      </c>
      <c r="CB1110" s="113"/>
      <c r="CC1110" s="113"/>
      <c r="CD1110" s="113"/>
      <c r="CE1110" s="113"/>
      <c r="CF1110" s="113"/>
      <c r="CG1110" s="113"/>
      <c r="CH1110" s="140">
        <f>SI!BZ1110</f>
        <v>0</v>
      </c>
      <c r="CI1110" s="108"/>
      <c r="CJ1110" s="108"/>
      <c r="CK1110" s="108"/>
      <c r="CL1110" s="108"/>
      <c r="CM1110" s="108"/>
      <c r="CN1110" s="108"/>
      <c r="CO1110" s="108"/>
      <c r="CP1110" s="108"/>
      <c r="CQ1110" s="108"/>
      <c r="CR1110" s="108"/>
      <c r="CS1110" s="108"/>
      <c r="CT1110" s="108"/>
      <c r="CU1110" s="108"/>
      <c r="CV1110" s="108"/>
      <c r="CW1110" s="108"/>
      <c r="CX1110" s="108"/>
      <c r="CY1110" s="108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  <c r="FE1110" s="2"/>
      <c r="FF1110" s="2"/>
      <c r="FG1110" s="2"/>
      <c r="FH1110" s="2"/>
      <c r="FI1110" s="2"/>
      <c r="FJ1110" s="2"/>
      <c r="FK1110" s="2"/>
      <c r="FL1110" s="2"/>
      <c r="FM1110" s="2"/>
      <c r="FN1110" s="2"/>
      <c r="FO1110" s="2"/>
      <c r="FP1110" s="2"/>
      <c r="FQ1110" s="2"/>
      <c r="FR1110" s="2"/>
      <c r="FS1110" s="2"/>
      <c r="FT1110" s="2"/>
      <c r="FU1110" s="2"/>
      <c r="FV1110" s="2"/>
      <c r="FW1110" s="2"/>
      <c r="FX1110" s="2"/>
      <c r="FY1110" s="2"/>
      <c r="FZ1110" s="2"/>
      <c r="GA1110" s="2"/>
      <c r="GB1110" s="2"/>
      <c r="GC1110" s="2"/>
      <c r="GD1110" s="2"/>
      <c r="GE1110" s="2"/>
      <c r="GF1110" s="2"/>
      <c r="GG1110" s="2"/>
      <c r="GH1110" s="2"/>
      <c r="GI1110" s="2"/>
      <c r="GJ1110" s="2"/>
      <c r="GK1110" s="2"/>
      <c r="GL1110" s="2"/>
      <c r="GM1110" s="2"/>
      <c r="GN1110" s="2"/>
      <c r="GO1110" s="2"/>
      <c r="GP1110" s="2"/>
      <c r="GQ1110" s="2"/>
      <c r="GR1110" s="2"/>
      <c r="GS1110" s="2"/>
      <c r="GT1110" s="2"/>
      <c r="GU1110" s="2"/>
      <c r="GV1110" s="2"/>
      <c r="GW1110" s="2"/>
      <c r="GX1110" s="2"/>
      <c r="GY1110" s="2"/>
      <c r="GZ1110" s="2"/>
      <c r="HA1110" s="2"/>
      <c r="HB1110" s="2"/>
      <c r="HC1110" s="2"/>
      <c r="HD1110" s="2"/>
      <c r="HE1110" s="2"/>
      <c r="HF1110" s="2"/>
      <c r="HG1110" s="2"/>
      <c r="HH1110" s="2"/>
      <c r="HI1110" s="2"/>
      <c r="HJ1110" s="2"/>
      <c r="HK1110" s="2"/>
      <c r="HL1110" s="2"/>
      <c r="HM1110" s="2"/>
      <c r="HN1110" s="2"/>
      <c r="HO1110" s="2"/>
      <c r="HP1110" s="2"/>
      <c r="HQ1110" s="2"/>
      <c r="HR1110" s="2"/>
      <c r="HS1110" s="2"/>
      <c r="HT1110" s="2"/>
      <c r="HU1110" s="2"/>
      <c r="HV1110" s="2"/>
      <c r="HW1110" s="2"/>
      <c r="HX1110" s="2"/>
      <c r="HY1110" s="2"/>
      <c r="HZ1110" s="2"/>
      <c r="IA1110" s="2"/>
      <c r="IB1110" s="2"/>
      <c r="IC1110" s="2"/>
      <c r="ID1110" s="2"/>
      <c r="IE1110" s="2"/>
      <c r="IF1110" s="2"/>
      <c r="IG1110" s="2"/>
      <c r="IH1110" s="2"/>
      <c r="II1110" s="2"/>
      <c r="IJ1110" s="2"/>
      <c r="IK1110" s="2"/>
      <c r="IL1110" s="2"/>
      <c r="IM1110" s="2"/>
      <c r="IN1110" s="2"/>
      <c r="IO1110" s="2"/>
      <c r="IP1110" s="2"/>
      <c r="IQ1110" s="2"/>
      <c r="IR1110" s="2"/>
      <c r="IS1110" s="2"/>
    </row>
    <row r="1111" spans="1:253" s="37" customFormat="1" ht="15" customHeight="1" x14ac:dyDescent="0.25">
      <c r="A1111" s="33"/>
      <c r="B1111" s="1102" t="s">
        <v>93</v>
      </c>
      <c r="C1111" s="1629"/>
      <c r="D1111" s="1629"/>
      <c r="E1111" s="1629"/>
      <c r="F1111" s="1629"/>
      <c r="G1111" s="1629"/>
      <c r="H1111" s="1629"/>
      <c r="I1111" s="1629"/>
      <c r="J1111" s="1629"/>
      <c r="K1111" s="1629"/>
      <c r="L1111" s="1629"/>
      <c r="M1111" s="1629"/>
      <c r="N1111" s="1629"/>
      <c r="O1111" s="165"/>
      <c r="P1111" s="166"/>
      <c r="Q1111" s="166"/>
      <c r="R1111" s="166"/>
      <c r="S1111" s="166"/>
      <c r="T1111" s="166"/>
      <c r="U1111" s="166"/>
      <c r="V1111" s="166"/>
      <c r="W1111" s="166"/>
      <c r="X1111" s="167"/>
      <c r="Y1111" s="165"/>
      <c r="Z1111" s="166"/>
      <c r="AA1111" s="166"/>
      <c r="AB1111" s="166"/>
      <c r="AC1111" s="166"/>
      <c r="AD1111" s="166"/>
      <c r="AE1111" s="166"/>
      <c r="AF1111" s="166"/>
      <c r="AG1111" s="166"/>
      <c r="AH1111" s="167"/>
      <c r="AI1111" s="60"/>
      <c r="AJ1111" s="144" t="str">
        <f t="shared" si="175"/>
        <v>Riadok bude vidieť.</v>
      </c>
      <c r="AK1111" s="145" t="s">
        <v>207</v>
      </c>
      <c r="AL1111" s="10"/>
      <c r="AM1111" s="10"/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10"/>
      <c r="BC1111" s="10"/>
      <c r="BD1111" s="10"/>
      <c r="BE1111" s="51">
        <f t="shared" si="179"/>
        <v>1</v>
      </c>
      <c r="BF1111" s="51"/>
      <c r="BG1111" s="51"/>
      <c r="BH1111" s="51">
        <f t="shared" si="180"/>
        <v>1</v>
      </c>
      <c r="BI1111" s="51">
        <f t="shared" si="181"/>
        <v>1</v>
      </c>
      <c r="BJ1111" s="10"/>
      <c r="BK1111" s="10"/>
      <c r="BL1111" s="10"/>
      <c r="BM1111" s="10"/>
      <c r="BN1111" s="10"/>
      <c r="BO1111" s="10"/>
      <c r="BP1111" s="10"/>
      <c r="BQ1111" s="10"/>
      <c r="BR1111" s="10"/>
      <c r="BS1111" s="10"/>
      <c r="BT1111" s="10"/>
      <c r="BU1111" s="10"/>
      <c r="BV1111" s="10"/>
      <c r="BW1111" s="10"/>
      <c r="BX1111" s="114"/>
      <c r="BY1111" s="114"/>
      <c r="BZ1111" s="114"/>
      <c r="CA1111" s="113">
        <f>SI!BY1111</f>
        <v>156</v>
      </c>
      <c r="CB1111" s="113"/>
      <c r="CC1111" s="113"/>
      <c r="CD1111" s="113"/>
      <c r="CE1111" s="113"/>
      <c r="CF1111" s="113"/>
      <c r="CG1111" s="113"/>
      <c r="CH1111" s="140">
        <f>SI!BZ1111</f>
        <v>0</v>
      </c>
      <c r="CI1111" s="114"/>
      <c r="CJ1111" s="114"/>
      <c r="CK1111" s="114"/>
      <c r="CL1111" s="114"/>
      <c r="CM1111" s="114"/>
      <c r="CN1111" s="114"/>
      <c r="CO1111" s="114"/>
      <c r="CP1111" s="114"/>
      <c r="CQ1111" s="114"/>
      <c r="CR1111" s="114"/>
      <c r="CS1111" s="114"/>
      <c r="CT1111" s="114"/>
      <c r="CU1111" s="114"/>
      <c r="CV1111" s="114"/>
      <c r="CW1111" s="114"/>
      <c r="CX1111" s="114"/>
      <c r="CY1111" s="114"/>
      <c r="CZ1111" s="10"/>
      <c r="DA1111" s="10"/>
      <c r="DB1111" s="10"/>
      <c r="DC1111" s="10"/>
      <c r="DD1111" s="10"/>
      <c r="DE1111" s="10"/>
      <c r="DF1111" s="10"/>
      <c r="DG1111" s="10"/>
      <c r="DH1111" s="10"/>
      <c r="DI1111" s="10"/>
      <c r="DJ1111" s="10"/>
      <c r="DK1111" s="10"/>
      <c r="DL1111" s="10"/>
      <c r="DM1111" s="10"/>
      <c r="DN1111" s="10"/>
      <c r="DO1111" s="10"/>
      <c r="DP1111" s="10"/>
      <c r="DQ1111" s="10"/>
      <c r="DR1111" s="10"/>
      <c r="DS1111" s="10"/>
      <c r="DT1111" s="10"/>
      <c r="DU1111" s="10"/>
      <c r="DV1111" s="10"/>
      <c r="DW1111" s="10"/>
      <c r="DX1111" s="10"/>
      <c r="DY1111" s="10"/>
      <c r="DZ1111" s="10"/>
      <c r="EA1111" s="10"/>
      <c r="EB1111" s="10"/>
      <c r="EC1111" s="10"/>
      <c r="ED1111" s="10"/>
      <c r="EE1111" s="10"/>
      <c r="EF1111" s="10"/>
      <c r="EG1111" s="10"/>
      <c r="EH1111" s="10"/>
      <c r="EI1111" s="10"/>
      <c r="EJ1111" s="10"/>
      <c r="EK1111" s="10"/>
      <c r="EL1111" s="10"/>
      <c r="EM1111" s="10"/>
      <c r="EN1111" s="10"/>
      <c r="EO1111" s="10"/>
      <c r="EP1111" s="10"/>
      <c r="EQ1111" s="10"/>
      <c r="ER1111" s="10"/>
      <c r="ES1111" s="10"/>
      <c r="ET1111" s="10"/>
      <c r="EU1111" s="10"/>
      <c r="EV1111" s="10"/>
      <c r="EW1111" s="10"/>
      <c r="EX1111" s="10"/>
      <c r="EY1111" s="10"/>
      <c r="EZ1111" s="10"/>
      <c r="FA1111" s="10"/>
      <c r="FB1111" s="10"/>
      <c r="FC1111" s="10"/>
      <c r="FD1111" s="10"/>
      <c r="FE1111" s="10"/>
      <c r="FF1111" s="10"/>
      <c r="FG1111" s="10"/>
      <c r="FH1111" s="10"/>
      <c r="FI1111" s="10"/>
      <c r="FJ1111" s="10"/>
      <c r="FK1111" s="10"/>
      <c r="FL1111" s="10"/>
      <c r="FM1111" s="10"/>
      <c r="FN1111" s="10"/>
      <c r="FO1111" s="10"/>
      <c r="FP1111" s="10"/>
      <c r="FQ1111" s="10"/>
      <c r="FR1111" s="10"/>
      <c r="FS1111" s="10"/>
      <c r="FT1111" s="10"/>
      <c r="FU1111" s="10"/>
      <c r="FV1111" s="10"/>
      <c r="FW1111" s="10"/>
      <c r="FX1111" s="10"/>
      <c r="FY1111" s="10"/>
      <c r="FZ1111" s="10"/>
      <c r="GA1111" s="10"/>
      <c r="GB1111" s="10"/>
      <c r="GC1111" s="10"/>
      <c r="GD1111" s="10"/>
      <c r="GE1111" s="10"/>
      <c r="GF1111" s="10"/>
      <c r="GG1111" s="10"/>
      <c r="GH1111" s="10"/>
      <c r="GI1111" s="10"/>
      <c r="GJ1111" s="10"/>
      <c r="GK1111" s="10"/>
      <c r="GL1111" s="10"/>
      <c r="GM1111" s="10"/>
      <c r="GN1111" s="10"/>
      <c r="GO1111" s="10"/>
      <c r="GP1111" s="10"/>
      <c r="GQ1111" s="10"/>
      <c r="GR1111" s="10"/>
      <c r="GS1111" s="10"/>
      <c r="GT1111" s="10"/>
      <c r="GU1111" s="10"/>
      <c r="GV1111" s="10"/>
      <c r="GW1111" s="10"/>
      <c r="GX1111" s="10"/>
      <c r="GY1111" s="10"/>
      <c r="GZ1111" s="10"/>
      <c r="HA1111" s="10"/>
      <c r="HB1111" s="10"/>
      <c r="HC1111" s="10"/>
      <c r="HD1111" s="10"/>
      <c r="HE1111" s="10"/>
      <c r="HF1111" s="10"/>
      <c r="HG1111" s="10"/>
      <c r="HH1111" s="10"/>
      <c r="HI1111" s="10"/>
      <c r="HJ1111" s="10"/>
      <c r="HK1111" s="10"/>
      <c r="HL1111" s="10"/>
      <c r="HM1111" s="10"/>
      <c r="HN1111" s="10"/>
      <c r="HO1111" s="10"/>
      <c r="HP1111" s="10"/>
      <c r="HQ1111" s="10"/>
      <c r="HR1111" s="10"/>
      <c r="HS1111" s="10"/>
      <c r="HT1111" s="10"/>
      <c r="HU1111" s="10"/>
      <c r="HV1111" s="10"/>
      <c r="HW1111" s="10"/>
      <c r="HX1111" s="10"/>
      <c r="HY1111" s="10"/>
      <c r="HZ1111" s="10"/>
      <c r="IA1111" s="10"/>
      <c r="IB1111" s="10"/>
      <c r="IC1111" s="10"/>
      <c r="ID1111" s="10"/>
      <c r="IE1111" s="10"/>
      <c r="IF1111" s="10"/>
      <c r="IG1111" s="10"/>
      <c r="IH1111" s="10"/>
      <c r="II1111" s="10"/>
      <c r="IJ1111" s="10"/>
      <c r="IK1111" s="10"/>
      <c r="IL1111" s="10"/>
      <c r="IM1111" s="10"/>
      <c r="IN1111" s="10"/>
      <c r="IO1111" s="10"/>
      <c r="IP1111" s="10"/>
      <c r="IQ1111" s="10"/>
      <c r="IR1111" s="10"/>
      <c r="IS1111" s="10"/>
    </row>
    <row r="1112" spans="1:253" s="36" customFormat="1" ht="15" customHeight="1" x14ac:dyDescent="0.25">
      <c r="A1112" s="33"/>
      <c r="B1112" s="549" t="s">
        <v>21</v>
      </c>
      <c r="C1112" s="550"/>
      <c r="D1112" s="550"/>
      <c r="E1112" s="550"/>
      <c r="F1112" s="550"/>
      <c r="G1112" s="550"/>
      <c r="H1112" s="550"/>
      <c r="I1112" s="550"/>
      <c r="J1112" s="550"/>
      <c r="K1112" s="550"/>
      <c r="L1112" s="550"/>
      <c r="M1112" s="550"/>
      <c r="N1112" s="550"/>
      <c r="O1112" s="1611">
        <f>+SUM(O1107:X1111)</f>
        <v>1290336</v>
      </c>
      <c r="P1112" s="1612"/>
      <c r="Q1112" s="1612"/>
      <c r="R1112" s="1612"/>
      <c r="S1112" s="1612"/>
      <c r="T1112" s="1612"/>
      <c r="U1112" s="1612"/>
      <c r="V1112" s="1612"/>
      <c r="W1112" s="1612"/>
      <c r="X1112" s="1612"/>
      <c r="Y1112" s="1611">
        <f>+SUM(Y1107:AH1111)</f>
        <v>1030938</v>
      </c>
      <c r="Z1112" s="1612"/>
      <c r="AA1112" s="1612"/>
      <c r="AB1112" s="1612"/>
      <c r="AC1112" s="1612"/>
      <c r="AD1112" s="1612"/>
      <c r="AE1112" s="1612"/>
      <c r="AF1112" s="1612"/>
      <c r="AG1112" s="1612"/>
      <c r="AH1112" s="1613"/>
      <c r="AI1112" s="60"/>
      <c r="AJ1112" s="144" t="str">
        <f t="shared" si="175"/>
        <v>Riadok bude vidieť.</v>
      </c>
      <c r="AK1112" s="145" t="s">
        <v>207</v>
      </c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51">
        <f t="shared" si="179"/>
        <v>1</v>
      </c>
      <c r="BF1112" s="51"/>
      <c r="BG1112" s="51"/>
      <c r="BH1112" s="51">
        <f t="shared" si="180"/>
        <v>1</v>
      </c>
      <c r="BI1112" s="51">
        <f t="shared" si="181"/>
        <v>1</v>
      </c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108"/>
      <c r="BY1112" s="108"/>
      <c r="BZ1112" s="108"/>
      <c r="CA1112" s="113">
        <f>SI!BY1112</f>
        <v>955</v>
      </c>
      <c r="CB1112" s="113"/>
      <c r="CC1112" s="113"/>
      <c r="CD1112" s="113"/>
      <c r="CE1112" s="113"/>
      <c r="CF1112" s="113"/>
      <c r="CG1112" s="113"/>
      <c r="CH1112" s="140">
        <f>SI!BZ1112</f>
        <v>0</v>
      </c>
      <c r="CI1112" s="108"/>
      <c r="CJ1112" s="108"/>
      <c r="CK1112" s="108"/>
      <c r="CL1112" s="108"/>
      <c r="CM1112" s="108"/>
      <c r="CN1112" s="108"/>
      <c r="CO1112" s="108"/>
      <c r="CP1112" s="108"/>
      <c r="CQ1112" s="108"/>
      <c r="CR1112" s="108"/>
      <c r="CS1112" s="108"/>
      <c r="CT1112" s="108"/>
      <c r="CU1112" s="108"/>
      <c r="CV1112" s="108"/>
      <c r="CW1112" s="108"/>
      <c r="CX1112" s="108"/>
      <c r="CY1112" s="108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  <c r="FE1112" s="2"/>
      <c r="FF1112" s="2"/>
      <c r="FG1112" s="2"/>
      <c r="FH1112" s="2"/>
      <c r="FI1112" s="2"/>
      <c r="FJ1112" s="2"/>
      <c r="FK1112" s="2"/>
      <c r="FL1112" s="2"/>
      <c r="FM1112" s="2"/>
      <c r="FN1112" s="2"/>
      <c r="FO1112" s="2"/>
      <c r="FP1112" s="2"/>
      <c r="FQ1112" s="2"/>
      <c r="FR1112" s="2"/>
      <c r="FS1112" s="2"/>
      <c r="FT1112" s="2"/>
      <c r="FU1112" s="2"/>
      <c r="FV1112" s="2"/>
      <c r="FW1112" s="2"/>
      <c r="FX1112" s="2"/>
      <c r="FY1112" s="2"/>
      <c r="FZ1112" s="2"/>
      <c r="GA1112" s="2"/>
      <c r="GB1112" s="2"/>
      <c r="GC1112" s="2"/>
      <c r="GD1112" s="2"/>
      <c r="GE1112" s="2"/>
      <c r="GF1112" s="2"/>
      <c r="GG1112" s="2"/>
      <c r="GH1112" s="2"/>
      <c r="GI1112" s="2"/>
      <c r="GJ1112" s="2"/>
      <c r="GK1112" s="2"/>
      <c r="GL1112" s="2"/>
      <c r="GM1112" s="2"/>
      <c r="GN1112" s="2"/>
      <c r="GO1112" s="2"/>
      <c r="GP1112" s="2"/>
      <c r="GQ1112" s="2"/>
      <c r="GR1112" s="2"/>
      <c r="GS1112" s="2"/>
      <c r="GT1112" s="2"/>
      <c r="GU1112" s="2"/>
      <c r="GV1112" s="2"/>
      <c r="GW1112" s="2"/>
      <c r="GX1112" s="2"/>
      <c r="GY1112" s="2"/>
      <c r="GZ1112" s="2"/>
      <c r="HA1112" s="2"/>
      <c r="HB1112" s="2"/>
      <c r="HC1112" s="2"/>
      <c r="HD1112" s="2"/>
      <c r="HE1112" s="2"/>
      <c r="HF1112" s="2"/>
      <c r="HG1112" s="2"/>
      <c r="HH1112" s="2"/>
      <c r="HI1112" s="2"/>
      <c r="HJ1112" s="2"/>
      <c r="HK1112" s="2"/>
      <c r="HL1112" s="2"/>
      <c r="HM1112" s="2"/>
      <c r="HN1112" s="2"/>
      <c r="HO1112" s="2"/>
      <c r="HP1112" s="2"/>
      <c r="HQ1112" s="2"/>
      <c r="HR1112" s="2"/>
      <c r="HS1112" s="2"/>
      <c r="HT1112" s="2"/>
      <c r="HU1112" s="2"/>
      <c r="HV1112" s="2"/>
      <c r="HW1112" s="2"/>
      <c r="HX1112" s="2"/>
      <c r="HY1112" s="2"/>
      <c r="HZ1112" s="2"/>
      <c r="IA1112" s="2"/>
      <c r="IB1112" s="2"/>
      <c r="IC1112" s="2"/>
      <c r="ID1112" s="2"/>
      <c r="IE1112" s="2"/>
      <c r="IF1112" s="2"/>
      <c r="IG1112" s="2"/>
      <c r="IH1112" s="2"/>
      <c r="II1112" s="2"/>
      <c r="IJ1112" s="2"/>
      <c r="IK1112" s="2"/>
      <c r="IL1112" s="2"/>
      <c r="IM1112" s="2"/>
      <c r="IN1112" s="2"/>
      <c r="IO1112" s="2"/>
      <c r="IP1112" s="2"/>
      <c r="IQ1112" s="2"/>
      <c r="IR1112" s="2"/>
      <c r="IS1112" s="2"/>
    </row>
    <row r="1113" spans="1:253" s="36" customFormat="1" ht="15" customHeight="1" x14ac:dyDescent="0.25">
      <c r="A1113" s="33"/>
      <c r="B1113" s="17"/>
      <c r="C1113" s="2"/>
      <c r="D1113" s="17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60"/>
      <c r="AJ1113" s="144" t="str">
        <f t="shared" si="175"/>
        <v>Riadok bude vidieť.</v>
      </c>
      <c r="AK1113" s="145" t="s">
        <v>207</v>
      </c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51">
        <f t="shared" si="179"/>
        <v>1</v>
      </c>
      <c r="BF1113" s="51"/>
      <c r="BG1113" s="51"/>
      <c r="BH1113" s="51">
        <f t="shared" si="180"/>
        <v>1</v>
      </c>
      <c r="BI1113" s="51">
        <f t="shared" si="181"/>
        <v>1</v>
      </c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108"/>
      <c r="BY1113" s="108"/>
      <c r="BZ1113" s="108"/>
      <c r="CA1113" s="113">
        <f>SI!BY1113</f>
        <v>162</v>
      </c>
      <c r="CB1113" s="113"/>
      <c r="CC1113" s="113"/>
      <c r="CD1113" s="113"/>
      <c r="CE1113" s="113"/>
      <c r="CF1113" s="113"/>
      <c r="CG1113" s="113"/>
      <c r="CH1113" s="140">
        <f>SI!BZ1113</f>
        <v>0</v>
      </c>
      <c r="CI1113" s="108"/>
      <c r="CJ1113" s="108"/>
      <c r="CK1113" s="108"/>
      <c r="CL1113" s="108"/>
      <c r="CM1113" s="108"/>
      <c r="CN1113" s="108"/>
      <c r="CO1113" s="108"/>
      <c r="CP1113" s="108"/>
      <c r="CQ1113" s="108"/>
      <c r="CR1113" s="108"/>
      <c r="CS1113" s="108"/>
      <c r="CT1113" s="108"/>
      <c r="CU1113" s="108"/>
      <c r="CV1113" s="108"/>
      <c r="CW1113" s="108"/>
      <c r="CX1113" s="108"/>
      <c r="CY1113" s="108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  <c r="FE1113" s="2"/>
      <c r="FF1113" s="2"/>
      <c r="FG1113" s="2"/>
      <c r="FH1113" s="2"/>
      <c r="FI1113" s="2"/>
      <c r="FJ1113" s="2"/>
      <c r="FK1113" s="2"/>
      <c r="FL1113" s="2"/>
      <c r="FM1113" s="2"/>
      <c r="FN1113" s="2"/>
      <c r="FO1113" s="2"/>
      <c r="FP1113" s="2"/>
      <c r="FQ1113" s="2"/>
      <c r="FR1113" s="2"/>
      <c r="FS1113" s="2"/>
      <c r="FT1113" s="2"/>
      <c r="FU1113" s="2"/>
      <c r="FV1113" s="2"/>
      <c r="FW1113" s="2"/>
      <c r="FX1113" s="2"/>
      <c r="FY1113" s="2"/>
      <c r="FZ1113" s="2"/>
      <c r="GA1113" s="2"/>
      <c r="GB1113" s="2"/>
      <c r="GC1113" s="2"/>
      <c r="GD1113" s="2"/>
      <c r="GE1113" s="2"/>
      <c r="GF1113" s="2"/>
      <c r="GG1113" s="2"/>
      <c r="GH1113" s="2"/>
      <c r="GI1113" s="2"/>
      <c r="GJ1113" s="2"/>
      <c r="GK1113" s="2"/>
      <c r="GL1113" s="2"/>
      <c r="GM1113" s="2"/>
      <c r="GN1113" s="2"/>
      <c r="GO1113" s="2"/>
      <c r="GP1113" s="2"/>
      <c r="GQ1113" s="2"/>
      <c r="GR1113" s="2"/>
      <c r="GS1113" s="2"/>
      <c r="GT1113" s="2"/>
      <c r="GU1113" s="2"/>
      <c r="GV1113" s="2"/>
      <c r="GW1113" s="2"/>
      <c r="GX1113" s="2"/>
      <c r="GY1113" s="2"/>
      <c r="GZ1113" s="2"/>
      <c r="HA1113" s="2"/>
      <c r="HB1113" s="2"/>
      <c r="HC1113" s="2"/>
      <c r="HD1113" s="2"/>
      <c r="HE1113" s="2"/>
      <c r="HF1113" s="2"/>
      <c r="HG1113" s="2"/>
      <c r="HH1113" s="2"/>
      <c r="HI1113" s="2"/>
      <c r="HJ1113" s="2"/>
      <c r="HK1113" s="2"/>
      <c r="HL1113" s="2"/>
      <c r="HM1113" s="2"/>
      <c r="HN1113" s="2"/>
      <c r="HO1113" s="2"/>
      <c r="HP1113" s="2"/>
      <c r="HQ1113" s="2"/>
      <c r="HR1113" s="2"/>
      <c r="HS1113" s="2"/>
      <c r="HT1113" s="2"/>
      <c r="HU1113" s="2"/>
      <c r="HV1113" s="2"/>
      <c r="HW1113" s="2"/>
      <c r="HX1113" s="2"/>
      <c r="HY1113" s="2"/>
      <c r="HZ1113" s="2"/>
      <c r="IA1113" s="2"/>
      <c r="IB1113" s="2"/>
      <c r="IC1113" s="2"/>
      <c r="ID1113" s="2"/>
      <c r="IE1113" s="2"/>
      <c r="IF1113" s="2"/>
      <c r="IG1113" s="2"/>
      <c r="IH1113" s="2"/>
      <c r="II1113" s="2"/>
      <c r="IJ1113" s="2"/>
      <c r="IK1113" s="2"/>
      <c r="IL1113" s="2"/>
      <c r="IM1113" s="2"/>
      <c r="IN1113" s="2"/>
      <c r="IO1113" s="2"/>
      <c r="IP1113" s="2"/>
      <c r="IQ1113" s="2"/>
      <c r="IR1113" s="2"/>
      <c r="IS1113" s="2"/>
    </row>
    <row r="1114" spans="1:253" s="36" customFormat="1" ht="22.5" customHeight="1" x14ac:dyDescent="0.25">
      <c r="A1114" s="33"/>
      <c r="B1114" s="1017" t="s">
        <v>94</v>
      </c>
      <c r="C1114" s="1600"/>
      <c r="D1114" s="1600"/>
      <c r="E1114" s="1600"/>
      <c r="F1114" s="1600"/>
      <c r="G1114" s="1600"/>
      <c r="H1114" s="1600"/>
      <c r="I1114" s="1600"/>
      <c r="J1114" s="1601"/>
      <c r="K1114" s="1605" t="s">
        <v>308</v>
      </c>
      <c r="L1114" s="1606"/>
      <c r="M1114" s="1606"/>
      <c r="N1114" s="1606"/>
      <c r="O1114" s="1606"/>
      <c r="P1114" s="1607"/>
      <c r="Q1114" s="1209" t="s">
        <v>68</v>
      </c>
      <c r="R1114" s="1060"/>
      <c r="S1114" s="1060"/>
      <c r="T1114" s="1060"/>
      <c r="U1114" s="1060"/>
      <c r="V1114" s="1210"/>
      <c r="W1114" s="1059" t="s">
        <v>69</v>
      </c>
      <c r="X1114" s="1060"/>
      <c r="Y1114" s="1060"/>
      <c r="Z1114" s="1060"/>
      <c r="AA1114" s="1060"/>
      <c r="AB1114" s="1061"/>
      <c r="AC1114" s="1621" t="s">
        <v>312</v>
      </c>
      <c r="AD1114" s="1606"/>
      <c r="AE1114" s="1606"/>
      <c r="AF1114" s="1606"/>
      <c r="AG1114" s="1606"/>
      <c r="AH1114" s="1607"/>
      <c r="AI1114" s="62" t="s">
        <v>168</v>
      </c>
      <c r="AJ1114" s="144" t="str">
        <f t="shared" si="175"/>
        <v>Riadok bude vidieť.</v>
      </c>
      <c r="AK1114" s="145" t="s">
        <v>207</v>
      </c>
      <c r="AL1114" s="149" t="s">
        <v>502</v>
      </c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51">
        <f t="shared" si="179"/>
        <v>1</v>
      </c>
      <c r="BF1114" s="51"/>
      <c r="BG1114" s="51"/>
      <c r="BH1114" s="51">
        <f t="shared" si="180"/>
        <v>1</v>
      </c>
      <c r="BI1114" s="51">
        <f t="shared" si="181"/>
        <v>1</v>
      </c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108"/>
      <c r="BY1114" s="108"/>
      <c r="BZ1114" s="108"/>
      <c r="CA1114" s="113">
        <f>SI!BY1114</f>
        <v>672</v>
      </c>
      <c r="CB1114" s="113"/>
      <c r="CC1114" s="113"/>
      <c r="CD1114" s="113"/>
      <c r="CE1114" s="113"/>
      <c r="CF1114" s="113"/>
      <c r="CG1114" s="113"/>
      <c r="CH1114" s="140">
        <f>SI!BZ1114</f>
        <v>0</v>
      </c>
      <c r="CI1114" s="108"/>
      <c r="CJ1114" s="108"/>
      <c r="CK1114" s="108"/>
      <c r="CL1114" s="108"/>
      <c r="CM1114" s="108"/>
      <c r="CN1114" s="108"/>
      <c r="CO1114" s="108"/>
      <c r="CP1114" s="108"/>
      <c r="CQ1114" s="108"/>
      <c r="CR1114" s="108"/>
      <c r="CS1114" s="108"/>
      <c r="CT1114" s="108"/>
      <c r="CU1114" s="108"/>
      <c r="CV1114" s="108"/>
      <c r="CW1114" s="108"/>
      <c r="CX1114" s="108"/>
      <c r="CY1114" s="108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  <c r="FE1114" s="2"/>
      <c r="FF1114" s="2"/>
      <c r="FG1114" s="2"/>
      <c r="FH1114" s="2"/>
      <c r="FI1114" s="2"/>
      <c r="FJ1114" s="2"/>
      <c r="FK1114" s="2"/>
      <c r="FL1114" s="2"/>
      <c r="FM1114" s="2"/>
      <c r="FN1114" s="2"/>
      <c r="FO1114" s="2"/>
      <c r="FP1114" s="2"/>
      <c r="FQ1114" s="2"/>
      <c r="FR1114" s="2"/>
      <c r="FS1114" s="2"/>
      <c r="FT1114" s="2"/>
      <c r="FU1114" s="2"/>
      <c r="FV1114" s="2"/>
      <c r="FW1114" s="2"/>
      <c r="FX1114" s="2"/>
      <c r="FY1114" s="2"/>
      <c r="FZ1114" s="2"/>
      <c r="GA1114" s="2"/>
      <c r="GB1114" s="2"/>
      <c r="GC1114" s="2"/>
      <c r="GD1114" s="2"/>
      <c r="GE1114" s="2"/>
      <c r="GF1114" s="2"/>
      <c r="GG1114" s="2"/>
      <c r="GH1114" s="2"/>
      <c r="GI1114" s="2"/>
      <c r="GJ1114" s="2"/>
      <c r="GK1114" s="2"/>
      <c r="GL1114" s="2"/>
      <c r="GM1114" s="2"/>
      <c r="GN1114" s="2"/>
      <c r="GO1114" s="2"/>
      <c r="GP1114" s="2"/>
      <c r="GQ1114" s="2"/>
      <c r="GR1114" s="2"/>
      <c r="GS1114" s="2"/>
      <c r="GT1114" s="2"/>
      <c r="GU1114" s="2"/>
      <c r="GV1114" s="2"/>
      <c r="GW1114" s="2"/>
      <c r="GX1114" s="2"/>
      <c r="GY1114" s="2"/>
      <c r="GZ1114" s="2"/>
      <c r="HA1114" s="2"/>
      <c r="HB1114" s="2"/>
      <c r="HC1114" s="2"/>
      <c r="HD1114" s="2"/>
      <c r="HE1114" s="2"/>
      <c r="HF1114" s="2"/>
      <c r="HG1114" s="2"/>
      <c r="HH1114" s="2"/>
      <c r="HI1114" s="2"/>
      <c r="HJ1114" s="2"/>
      <c r="HK1114" s="2"/>
      <c r="HL1114" s="2"/>
      <c r="HM1114" s="2"/>
      <c r="HN1114" s="2"/>
      <c r="HO1114" s="2"/>
      <c r="HP1114" s="2"/>
      <c r="HQ1114" s="2"/>
      <c r="HR1114" s="2"/>
      <c r="HS1114" s="2"/>
      <c r="HT1114" s="2"/>
      <c r="HU1114" s="2"/>
      <c r="HV1114" s="2"/>
      <c r="HW1114" s="2"/>
      <c r="HX1114" s="2"/>
      <c r="HY1114" s="2"/>
      <c r="HZ1114" s="2"/>
      <c r="IA1114" s="2"/>
      <c r="IB1114" s="2"/>
      <c r="IC1114" s="2"/>
      <c r="ID1114" s="2"/>
      <c r="IE1114" s="2"/>
      <c r="IF1114" s="2"/>
      <c r="IG1114" s="2"/>
      <c r="IH1114" s="2"/>
      <c r="II1114" s="2"/>
      <c r="IJ1114" s="2"/>
      <c r="IK1114" s="2"/>
      <c r="IL1114" s="2"/>
      <c r="IM1114" s="2"/>
      <c r="IN1114" s="2"/>
      <c r="IO1114" s="2"/>
      <c r="IP1114" s="2"/>
      <c r="IQ1114" s="2"/>
      <c r="IR1114" s="2"/>
      <c r="IS1114" s="2"/>
    </row>
    <row r="1115" spans="1:253" s="36" customFormat="1" ht="15" customHeight="1" x14ac:dyDescent="0.25">
      <c r="A1115" s="33"/>
      <c r="B1115" s="1602"/>
      <c r="C1115" s="1603"/>
      <c r="D1115" s="1603"/>
      <c r="E1115" s="1603"/>
      <c r="F1115" s="1603"/>
      <c r="G1115" s="1603"/>
      <c r="H1115" s="1603"/>
      <c r="I1115" s="1603"/>
      <c r="J1115" s="1604"/>
      <c r="K1115" s="998">
        <f>+P85</f>
        <v>2018</v>
      </c>
      <c r="L1115" s="999"/>
      <c r="M1115" s="999"/>
      <c r="N1115" s="999"/>
      <c r="O1115" s="999"/>
      <c r="P1115" s="1004"/>
      <c r="Q1115" s="1213"/>
      <c r="R1115" s="1066"/>
      <c r="S1115" s="1066"/>
      <c r="T1115" s="1066"/>
      <c r="U1115" s="1066"/>
      <c r="V1115" s="1214"/>
      <c r="W1115" s="1065"/>
      <c r="X1115" s="1066"/>
      <c r="Y1115" s="1066"/>
      <c r="Z1115" s="1066"/>
      <c r="AA1115" s="1066"/>
      <c r="AB1115" s="1067"/>
      <c r="AC1115" s="1622">
        <f>+P85</f>
        <v>2018</v>
      </c>
      <c r="AD1115" s="999"/>
      <c r="AE1115" s="999"/>
      <c r="AF1115" s="999"/>
      <c r="AG1115" s="999"/>
      <c r="AH1115" s="1004"/>
      <c r="AI1115" s="60"/>
      <c r="AJ1115" s="144" t="str">
        <f t="shared" si="175"/>
        <v>Riadok bude vidieť.</v>
      </c>
      <c r="AK1115" s="145" t="s">
        <v>207</v>
      </c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51">
        <f t="shared" si="179"/>
        <v>1</v>
      </c>
      <c r="BF1115" s="51"/>
      <c r="BG1115" s="51"/>
      <c r="BH1115" s="51">
        <f t="shared" si="180"/>
        <v>1</v>
      </c>
      <c r="BI1115" s="51">
        <f t="shared" si="181"/>
        <v>1</v>
      </c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108"/>
      <c r="BY1115" s="108"/>
      <c r="BZ1115" s="108"/>
      <c r="CA1115" s="113">
        <f>SI!BY1115</f>
        <v>339</v>
      </c>
      <c r="CB1115" s="113"/>
      <c r="CC1115" s="113"/>
      <c r="CD1115" s="113"/>
      <c r="CE1115" s="113"/>
      <c r="CF1115" s="113"/>
      <c r="CG1115" s="113"/>
      <c r="CH1115" s="140">
        <f>SI!BZ1115</f>
        <v>0</v>
      </c>
      <c r="CI1115" s="108"/>
      <c r="CJ1115" s="108"/>
      <c r="CK1115" s="108"/>
      <c r="CL1115" s="108"/>
      <c r="CM1115" s="108"/>
      <c r="CN1115" s="108"/>
      <c r="CO1115" s="108"/>
      <c r="CP1115" s="108"/>
      <c r="CQ1115" s="108"/>
      <c r="CR1115" s="108"/>
      <c r="CS1115" s="108"/>
      <c r="CT1115" s="108"/>
      <c r="CU1115" s="108"/>
      <c r="CV1115" s="108"/>
      <c r="CW1115" s="108"/>
      <c r="CX1115" s="108"/>
      <c r="CY1115" s="108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  <c r="FE1115" s="2"/>
      <c r="FF1115" s="2"/>
      <c r="FG1115" s="2"/>
      <c r="FH1115" s="2"/>
      <c r="FI1115" s="2"/>
      <c r="FJ1115" s="2"/>
      <c r="FK1115" s="2"/>
      <c r="FL1115" s="2"/>
      <c r="FM1115" s="2"/>
      <c r="FN1115" s="2"/>
      <c r="FO1115" s="2"/>
      <c r="FP1115" s="2"/>
      <c r="FQ1115" s="2"/>
      <c r="FR1115" s="2"/>
      <c r="FS1115" s="2"/>
      <c r="FT1115" s="2"/>
      <c r="FU1115" s="2"/>
      <c r="FV1115" s="2"/>
      <c r="FW1115" s="2"/>
      <c r="FX1115" s="2"/>
      <c r="FY1115" s="2"/>
      <c r="FZ1115" s="2"/>
      <c r="GA1115" s="2"/>
      <c r="GB1115" s="2"/>
      <c r="GC1115" s="2"/>
      <c r="GD1115" s="2"/>
      <c r="GE1115" s="2"/>
      <c r="GF1115" s="2"/>
      <c r="GG1115" s="2"/>
      <c r="GH1115" s="2"/>
      <c r="GI1115" s="2"/>
      <c r="GJ1115" s="2"/>
      <c r="GK1115" s="2"/>
      <c r="GL1115" s="2"/>
      <c r="GM1115" s="2"/>
      <c r="GN1115" s="2"/>
      <c r="GO1115" s="2"/>
      <c r="GP1115" s="2"/>
      <c r="GQ1115" s="2"/>
      <c r="GR1115" s="2"/>
      <c r="GS1115" s="2"/>
      <c r="GT1115" s="2"/>
      <c r="GU1115" s="2"/>
      <c r="GV1115" s="2"/>
      <c r="GW1115" s="2"/>
      <c r="GX1115" s="2"/>
      <c r="GY1115" s="2"/>
      <c r="GZ1115" s="2"/>
      <c r="HA1115" s="2"/>
      <c r="HB1115" s="2"/>
      <c r="HC1115" s="2"/>
      <c r="HD1115" s="2"/>
      <c r="HE1115" s="2"/>
      <c r="HF1115" s="2"/>
      <c r="HG1115" s="2"/>
      <c r="HH1115" s="2"/>
      <c r="HI1115" s="2"/>
      <c r="HJ1115" s="2"/>
      <c r="HK1115" s="2"/>
      <c r="HL1115" s="2"/>
      <c r="HM1115" s="2"/>
      <c r="HN1115" s="2"/>
      <c r="HO1115" s="2"/>
      <c r="HP1115" s="2"/>
      <c r="HQ1115" s="2"/>
      <c r="HR1115" s="2"/>
      <c r="HS1115" s="2"/>
      <c r="HT1115" s="2"/>
      <c r="HU1115" s="2"/>
      <c r="HV1115" s="2"/>
      <c r="HW1115" s="2"/>
      <c r="HX1115" s="2"/>
      <c r="HY1115" s="2"/>
      <c r="HZ1115" s="2"/>
      <c r="IA1115" s="2"/>
      <c r="IB1115" s="2"/>
      <c r="IC1115" s="2"/>
      <c r="ID1115" s="2"/>
      <c r="IE1115" s="2"/>
      <c r="IF1115" s="2"/>
      <c r="IG1115" s="2"/>
      <c r="IH1115" s="2"/>
      <c r="II1115" s="2"/>
      <c r="IJ1115" s="2"/>
      <c r="IK1115" s="2"/>
      <c r="IL1115" s="2"/>
      <c r="IM1115" s="2"/>
      <c r="IN1115" s="2"/>
      <c r="IO1115" s="2"/>
      <c r="IP1115" s="2"/>
      <c r="IQ1115" s="2"/>
      <c r="IR1115" s="2"/>
      <c r="IS1115" s="2"/>
    </row>
    <row r="1116" spans="1:253" s="36" customFormat="1" ht="15" customHeight="1" x14ac:dyDescent="0.25">
      <c r="A1116" s="33"/>
      <c r="B1116" s="1623" t="s">
        <v>504</v>
      </c>
      <c r="C1116" s="1624"/>
      <c r="D1116" s="1624"/>
      <c r="E1116" s="1624"/>
      <c r="F1116" s="1624"/>
      <c r="G1116" s="1624"/>
      <c r="H1116" s="1624"/>
      <c r="I1116" s="1624"/>
      <c r="J1116" s="1625"/>
      <c r="K1116" s="1626"/>
      <c r="L1116" s="1627"/>
      <c r="M1116" s="1627"/>
      <c r="N1116" s="1627"/>
      <c r="O1116" s="1627"/>
      <c r="P1116" s="1628"/>
      <c r="Q1116" s="538"/>
      <c r="R1116" s="539"/>
      <c r="S1116" s="539"/>
      <c r="T1116" s="539"/>
      <c r="U1116" s="539"/>
      <c r="V1116" s="542"/>
      <c r="W1116" s="541"/>
      <c r="X1116" s="539"/>
      <c r="Y1116" s="539"/>
      <c r="Z1116" s="539"/>
      <c r="AA1116" s="539"/>
      <c r="AB1116" s="540"/>
      <c r="AC1116" s="985">
        <f>+SUM(K1116:AB1116)</f>
        <v>0</v>
      </c>
      <c r="AD1116" s="986"/>
      <c r="AE1116" s="986"/>
      <c r="AF1116" s="986"/>
      <c r="AG1116" s="986"/>
      <c r="AH1116" s="987"/>
      <c r="AI1116" s="60"/>
      <c r="AJ1116" s="144" t="str">
        <f t="shared" si="175"/>
        <v>Riadok bude vidieť.</v>
      </c>
      <c r="AK1116" s="145" t="s">
        <v>207</v>
      </c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51">
        <f t="shared" si="179"/>
        <v>1</v>
      </c>
      <c r="BF1116" s="51"/>
      <c r="BG1116" s="51"/>
      <c r="BH1116" s="51">
        <f t="shared" si="180"/>
        <v>1</v>
      </c>
      <c r="BI1116" s="51">
        <f t="shared" si="181"/>
        <v>1</v>
      </c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108"/>
      <c r="BY1116" s="108"/>
      <c r="BZ1116" s="108"/>
      <c r="CA1116" s="113">
        <f>SI!BY1116</f>
        <v>131</v>
      </c>
      <c r="CB1116" s="113"/>
      <c r="CC1116" s="113"/>
      <c r="CD1116" s="113"/>
      <c r="CE1116" s="113"/>
      <c r="CF1116" s="113"/>
      <c r="CG1116" s="113"/>
      <c r="CH1116" s="140">
        <f>SI!BZ1116</f>
        <v>0</v>
      </c>
      <c r="CI1116" s="108"/>
      <c r="CJ1116" s="108"/>
      <c r="CK1116" s="108"/>
      <c r="CL1116" s="108"/>
      <c r="CM1116" s="108"/>
      <c r="CN1116" s="108"/>
      <c r="CO1116" s="108"/>
      <c r="CP1116" s="108"/>
      <c r="CQ1116" s="108"/>
      <c r="CR1116" s="108"/>
      <c r="CS1116" s="108"/>
      <c r="CT1116" s="108"/>
      <c r="CU1116" s="108"/>
      <c r="CV1116" s="108"/>
      <c r="CW1116" s="108"/>
      <c r="CX1116" s="108"/>
      <c r="CY1116" s="108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  <c r="FE1116" s="2"/>
      <c r="FF1116" s="2"/>
      <c r="FG1116" s="2"/>
      <c r="FH1116" s="2"/>
      <c r="FI1116" s="2"/>
      <c r="FJ1116" s="2"/>
      <c r="FK1116" s="2"/>
      <c r="FL1116" s="2"/>
      <c r="FM1116" s="2"/>
      <c r="FN1116" s="2"/>
      <c r="FO1116" s="2"/>
      <c r="FP1116" s="2"/>
      <c r="FQ1116" s="2"/>
      <c r="FR1116" s="2"/>
      <c r="FS1116" s="2"/>
      <c r="FT1116" s="2"/>
      <c r="FU1116" s="2"/>
      <c r="FV1116" s="2"/>
      <c r="FW1116" s="2"/>
      <c r="FX1116" s="2"/>
      <c r="FY1116" s="2"/>
      <c r="FZ1116" s="2"/>
      <c r="GA1116" s="2"/>
      <c r="GB1116" s="2"/>
      <c r="GC1116" s="2"/>
      <c r="GD1116" s="2"/>
      <c r="GE1116" s="2"/>
      <c r="GF1116" s="2"/>
      <c r="GG1116" s="2"/>
      <c r="GH1116" s="2"/>
      <c r="GI1116" s="2"/>
      <c r="GJ1116" s="2"/>
      <c r="GK1116" s="2"/>
      <c r="GL1116" s="2"/>
      <c r="GM1116" s="2"/>
      <c r="GN1116" s="2"/>
      <c r="GO1116" s="2"/>
      <c r="GP1116" s="2"/>
      <c r="GQ1116" s="2"/>
      <c r="GR1116" s="2"/>
      <c r="GS1116" s="2"/>
      <c r="GT1116" s="2"/>
      <c r="GU1116" s="2"/>
      <c r="GV1116" s="2"/>
      <c r="GW1116" s="2"/>
      <c r="GX1116" s="2"/>
      <c r="GY1116" s="2"/>
      <c r="GZ1116" s="2"/>
      <c r="HA1116" s="2"/>
      <c r="HB1116" s="2"/>
      <c r="HC1116" s="2"/>
      <c r="HD1116" s="2"/>
      <c r="HE1116" s="2"/>
      <c r="HF1116" s="2"/>
      <c r="HG1116" s="2"/>
      <c r="HH1116" s="2"/>
      <c r="HI1116" s="2"/>
      <c r="HJ1116" s="2"/>
      <c r="HK1116" s="2"/>
      <c r="HL1116" s="2"/>
      <c r="HM1116" s="2"/>
      <c r="HN1116" s="2"/>
      <c r="HO1116" s="2"/>
      <c r="HP1116" s="2"/>
      <c r="HQ1116" s="2"/>
      <c r="HR1116" s="2"/>
      <c r="HS1116" s="2"/>
      <c r="HT1116" s="2"/>
      <c r="HU1116" s="2"/>
      <c r="HV1116" s="2"/>
      <c r="HW1116" s="2"/>
      <c r="HX1116" s="2"/>
      <c r="HY1116" s="2"/>
      <c r="HZ1116" s="2"/>
      <c r="IA1116" s="2"/>
      <c r="IB1116" s="2"/>
      <c r="IC1116" s="2"/>
      <c r="ID1116" s="2"/>
      <c r="IE1116" s="2"/>
      <c r="IF1116" s="2"/>
      <c r="IG1116" s="2"/>
      <c r="IH1116" s="2"/>
      <c r="II1116" s="2"/>
      <c r="IJ1116" s="2"/>
      <c r="IK1116" s="2"/>
      <c r="IL1116" s="2"/>
      <c r="IM1116" s="2"/>
      <c r="IN1116" s="2"/>
      <c r="IO1116" s="2"/>
      <c r="IP1116" s="2"/>
      <c r="IQ1116" s="2"/>
      <c r="IR1116" s="2"/>
      <c r="IS1116" s="2"/>
    </row>
    <row r="1117" spans="1:253" s="36" customFormat="1" x14ac:dyDescent="0.25">
      <c r="A1117" s="33"/>
      <c r="B1117" s="1032" t="s">
        <v>505</v>
      </c>
      <c r="C1117" s="1033"/>
      <c r="D1117" s="1033"/>
      <c r="E1117" s="1033"/>
      <c r="F1117" s="1033"/>
      <c r="G1117" s="1033"/>
      <c r="H1117" s="1033"/>
      <c r="I1117" s="1033"/>
      <c r="J1117" s="1034"/>
      <c r="K1117" s="1335"/>
      <c r="L1117" s="1336"/>
      <c r="M1117" s="1336"/>
      <c r="N1117" s="1336"/>
      <c r="O1117" s="1336"/>
      <c r="P1117" s="1337"/>
      <c r="Q1117" s="548"/>
      <c r="R1117" s="215"/>
      <c r="S1117" s="215"/>
      <c r="T1117" s="215"/>
      <c r="U1117" s="215"/>
      <c r="V1117" s="283"/>
      <c r="W1117" s="214"/>
      <c r="X1117" s="215"/>
      <c r="Y1117" s="215"/>
      <c r="Z1117" s="215"/>
      <c r="AA1117" s="215"/>
      <c r="AB1117" s="216"/>
      <c r="AC1117" s="992">
        <f>+SUM(K1117:AB1117)</f>
        <v>0</v>
      </c>
      <c r="AD1117" s="993"/>
      <c r="AE1117" s="993"/>
      <c r="AF1117" s="993"/>
      <c r="AG1117" s="993"/>
      <c r="AH1117" s="994"/>
      <c r="AI1117" s="60"/>
      <c r="AJ1117" s="144" t="str">
        <f t="shared" si="175"/>
        <v>Riadok bude vidieť.</v>
      </c>
      <c r="AK1117" s="145" t="s">
        <v>207</v>
      </c>
      <c r="AL1117" s="56" t="s">
        <v>162</v>
      </c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51">
        <f t="shared" si="179"/>
        <v>1</v>
      </c>
      <c r="BF1117" s="51"/>
      <c r="BG1117" s="51"/>
      <c r="BH1117" s="51">
        <f t="shared" si="180"/>
        <v>1</v>
      </c>
      <c r="BI1117" s="51">
        <f t="shared" si="181"/>
        <v>1</v>
      </c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108"/>
      <c r="BY1117" s="108"/>
      <c r="BZ1117" s="108"/>
      <c r="CA1117" s="113">
        <f>SI!BY1117</f>
        <v>620</v>
      </c>
      <c r="CB1117" s="113"/>
      <c r="CC1117" s="113"/>
      <c r="CD1117" s="113"/>
      <c r="CE1117" s="113"/>
      <c r="CF1117" s="113"/>
      <c r="CG1117" s="113"/>
      <c r="CH1117" s="140">
        <f>SI!BZ1117</f>
        <v>0</v>
      </c>
      <c r="CI1117" s="108"/>
      <c r="CJ1117" s="108"/>
      <c r="CK1117" s="108"/>
      <c r="CL1117" s="108"/>
      <c r="CM1117" s="108"/>
      <c r="CN1117" s="108"/>
      <c r="CO1117" s="108"/>
      <c r="CP1117" s="108"/>
      <c r="CQ1117" s="108"/>
      <c r="CR1117" s="108"/>
      <c r="CS1117" s="108"/>
      <c r="CT1117" s="108"/>
      <c r="CU1117" s="108"/>
      <c r="CV1117" s="108"/>
      <c r="CW1117" s="108"/>
      <c r="CX1117" s="108"/>
      <c r="CY1117" s="108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  <c r="FE1117" s="2"/>
      <c r="FF1117" s="2"/>
      <c r="FG1117" s="2"/>
      <c r="FH1117" s="2"/>
      <c r="FI1117" s="2"/>
      <c r="FJ1117" s="2"/>
      <c r="FK1117" s="2"/>
      <c r="FL1117" s="2"/>
      <c r="FM1117" s="2"/>
      <c r="FN1117" s="2"/>
      <c r="FO1117" s="2"/>
      <c r="FP1117" s="2"/>
      <c r="FQ1117" s="2"/>
      <c r="FR1117" s="2"/>
      <c r="FS1117" s="2"/>
      <c r="FT1117" s="2"/>
      <c r="FU1117" s="2"/>
      <c r="FV1117" s="2"/>
      <c r="FW1117" s="2"/>
      <c r="FX1117" s="2"/>
      <c r="FY1117" s="2"/>
      <c r="FZ1117" s="2"/>
      <c r="GA1117" s="2"/>
      <c r="GB1117" s="2"/>
      <c r="GC1117" s="2"/>
      <c r="GD1117" s="2"/>
      <c r="GE1117" s="2"/>
      <c r="GF1117" s="2"/>
      <c r="GG1117" s="2"/>
      <c r="GH1117" s="2"/>
      <c r="GI1117" s="2"/>
      <c r="GJ1117" s="2"/>
      <c r="GK1117" s="2"/>
      <c r="GL1117" s="2"/>
      <c r="GM1117" s="2"/>
      <c r="GN1117" s="2"/>
      <c r="GO1117" s="2"/>
      <c r="GP1117" s="2"/>
      <c r="GQ1117" s="2"/>
      <c r="GR1117" s="2"/>
      <c r="GS1117" s="2"/>
      <c r="GT1117" s="2"/>
      <c r="GU1117" s="2"/>
      <c r="GV1117" s="2"/>
      <c r="GW1117" s="2"/>
      <c r="GX1117" s="2"/>
      <c r="GY1117" s="2"/>
      <c r="GZ1117" s="2"/>
      <c r="HA1117" s="2"/>
      <c r="HB1117" s="2"/>
      <c r="HC1117" s="2"/>
      <c r="HD1117" s="2"/>
      <c r="HE1117" s="2"/>
      <c r="HF1117" s="2"/>
      <c r="HG1117" s="2"/>
      <c r="HH1117" s="2"/>
      <c r="HI1117" s="2"/>
      <c r="HJ1117" s="2"/>
      <c r="HK1117" s="2"/>
      <c r="HL1117" s="2"/>
      <c r="HM1117" s="2"/>
      <c r="HN1117" s="2"/>
      <c r="HO1117" s="2"/>
      <c r="HP1117" s="2"/>
      <c r="HQ1117" s="2"/>
      <c r="HR1117" s="2"/>
      <c r="HS1117" s="2"/>
      <c r="HT1117" s="2"/>
      <c r="HU1117" s="2"/>
      <c r="HV1117" s="2"/>
      <c r="HW1117" s="2"/>
      <c r="HX1117" s="2"/>
      <c r="HY1117" s="2"/>
      <c r="HZ1117" s="2"/>
      <c r="IA1117" s="2"/>
      <c r="IB1117" s="2"/>
      <c r="IC1117" s="2"/>
      <c r="ID1117" s="2"/>
      <c r="IE1117" s="2"/>
      <c r="IF1117" s="2"/>
      <c r="IG1117" s="2"/>
      <c r="IH1117" s="2"/>
      <c r="II1117" s="2"/>
      <c r="IJ1117" s="2"/>
      <c r="IK1117" s="2"/>
      <c r="IL1117" s="2"/>
      <c r="IM1117" s="2"/>
      <c r="IN1117" s="2"/>
      <c r="IO1117" s="2"/>
      <c r="IP1117" s="2"/>
      <c r="IQ1117" s="2"/>
      <c r="IR1117" s="2"/>
      <c r="IS1117" s="2"/>
    </row>
    <row r="1118" spans="1:253" s="36" customFormat="1" ht="26.25" customHeight="1" x14ac:dyDescent="0.25">
      <c r="A1118" s="33"/>
      <c r="B1118" s="1338" t="s">
        <v>506</v>
      </c>
      <c r="C1118" s="1339"/>
      <c r="D1118" s="1339"/>
      <c r="E1118" s="1339"/>
      <c r="F1118" s="1339"/>
      <c r="G1118" s="1339"/>
      <c r="H1118" s="1339"/>
      <c r="I1118" s="1339"/>
      <c r="J1118" s="1340"/>
      <c r="K1118" s="1335"/>
      <c r="L1118" s="1336"/>
      <c r="M1118" s="1336"/>
      <c r="N1118" s="1336"/>
      <c r="O1118" s="1336"/>
      <c r="P1118" s="1337"/>
      <c r="Q1118" s="548"/>
      <c r="R1118" s="215"/>
      <c r="S1118" s="215"/>
      <c r="T1118" s="215"/>
      <c r="U1118" s="215"/>
      <c r="V1118" s="283"/>
      <c r="W1118" s="214"/>
      <c r="X1118" s="215"/>
      <c r="Y1118" s="215"/>
      <c r="Z1118" s="215"/>
      <c r="AA1118" s="215"/>
      <c r="AB1118" s="216"/>
      <c r="AC1118" s="992">
        <f>+SUM(K1118:AB1118)</f>
        <v>0</v>
      </c>
      <c r="AD1118" s="993"/>
      <c r="AE1118" s="993"/>
      <c r="AF1118" s="993"/>
      <c r="AG1118" s="993"/>
      <c r="AH1118" s="994"/>
      <c r="AI1118" s="60"/>
      <c r="AJ1118" s="144" t="str">
        <f t="shared" si="175"/>
        <v>Riadok bude vidieť.</v>
      </c>
      <c r="AK1118" s="145" t="s">
        <v>207</v>
      </c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51">
        <f t="shared" si="179"/>
        <v>1</v>
      </c>
      <c r="BF1118" s="51"/>
      <c r="BG1118" s="51"/>
      <c r="BH1118" s="51">
        <f t="shared" si="180"/>
        <v>1</v>
      </c>
      <c r="BI1118" s="51">
        <f t="shared" si="181"/>
        <v>1</v>
      </c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108"/>
      <c r="BY1118" s="108"/>
      <c r="BZ1118" s="108"/>
      <c r="CA1118" s="113">
        <f>SI!BY1118</f>
        <v>129</v>
      </c>
      <c r="CB1118" s="113"/>
      <c r="CC1118" s="113"/>
      <c r="CD1118" s="113"/>
      <c r="CE1118" s="113"/>
      <c r="CF1118" s="113"/>
      <c r="CG1118" s="113"/>
      <c r="CH1118" s="140">
        <f>SI!BZ1118</f>
        <v>0</v>
      </c>
      <c r="CI1118" s="108"/>
      <c r="CJ1118" s="108"/>
      <c r="CK1118" s="108"/>
      <c r="CL1118" s="108"/>
      <c r="CM1118" s="108"/>
      <c r="CN1118" s="108"/>
      <c r="CO1118" s="108"/>
      <c r="CP1118" s="108"/>
      <c r="CQ1118" s="108"/>
      <c r="CR1118" s="108"/>
      <c r="CS1118" s="108"/>
      <c r="CT1118" s="108"/>
      <c r="CU1118" s="108"/>
      <c r="CV1118" s="108"/>
      <c r="CW1118" s="108"/>
      <c r="CX1118" s="108"/>
      <c r="CY1118" s="108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  <c r="FE1118" s="2"/>
      <c r="FF1118" s="2"/>
      <c r="FG1118" s="2"/>
      <c r="FH1118" s="2"/>
      <c r="FI1118" s="2"/>
      <c r="FJ1118" s="2"/>
      <c r="FK1118" s="2"/>
      <c r="FL1118" s="2"/>
      <c r="FM1118" s="2"/>
      <c r="FN1118" s="2"/>
      <c r="FO1118" s="2"/>
      <c r="FP1118" s="2"/>
      <c r="FQ1118" s="2"/>
      <c r="FR1118" s="2"/>
      <c r="FS1118" s="2"/>
      <c r="FT1118" s="2"/>
      <c r="FU1118" s="2"/>
      <c r="FV1118" s="2"/>
      <c r="FW1118" s="2"/>
      <c r="FX1118" s="2"/>
      <c r="FY1118" s="2"/>
      <c r="FZ1118" s="2"/>
      <c r="GA1118" s="2"/>
      <c r="GB1118" s="2"/>
      <c r="GC1118" s="2"/>
      <c r="GD1118" s="2"/>
      <c r="GE1118" s="2"/>
      <c r="GF1118" s="2"/>
      <c r="GG1118" s="2"/>
      <c r="GH1118" s="2"/>
      <c r="GI1118" s="2"/>
      <c r="GJ1118" s="2"/>
      <c r="GK1118" s="2"/>
      <c r="GL1118" s="2"/>
      <c r="GM1118" s="2"/>
      <c r="GN1118" s="2"/>
      <c r="GO1118" s="2"/>
      <c r="GP1118" s="2"/>
      <c r="GQ1118" s="2"/>
      <c r="GR1118" s="2"/>
      <c r="GS1118" s="2"/>
      <c r="GT1118" s="2"/>
      <c r="GU1118" s="2"/>
      <c r="GV1118" s="2"/>
      <c r="GW1118" s="2"/>
      <c r="GX1118" s="2"/>
      <c r="GY1118" s="2"/>
      <c r="GZ1118" s="2"/>
      <c r="HA1118" s="2"/>
      <c r="HB1118" s="2"/>
      <c r="HC1118" s="2"/>
      <c r="HD1118" s="2"/>
      <c r="HE1118" s="2"/>
      <c r="HF1118" s="2"/>
      <c r="HG1118" s="2"/>
      <c r="HH1118" s="2"/>
      <c r="HI1118" s="2"/>
      <c r="HJ1118" s="2"/>
      <c r="HK1118" s="2"/>
      <c r="HL1118" s="2"/>
      <c r="HM1118" s="2"/>
      <c r="HN1118" s="2"/>
      <c r="HO1118" s="2"/>
      <c r="HP1118" s="2"/>
      <c r="HQ1118" s="2"/>
      <c r="HR1118" s="2"/>
      <c r="HS1118" s="2"/>
      <c r="HT1118" s="2"/>
      <c r="HU1118" s="2"/>
      <c r="HV1118" s="2"/>
      <c r="HW1118" s="2"/>
      <c r="HX1118" s="2"/>
      <c r="HY1118" s="2"/>
      <c r="HZ1118" s="2"/>
      <c r="IA1118" s="2"/>
      <c r="IB1118" s="2"/>
      <c r="IC1118" s="2"/>
      <c r="ID1118" s="2"/>
      <c r="IE1118" s="2"/>
      <c r="IF1118" s="2"/>
      <c r="IG1118" s="2"/>
      <c r="IH1118" s="2"/>
      <c r="II1118" s="2"/>
      <c r="IJ1118" s="2"/>
      <c r="IK1118" s="2"/>
      <c r="IL1118" s="2"/>
      <c r="IM1118" s="2"/>
      <c r="IN1118" s="2"/>
      <c r="IO1118" s="2"/>
      <c r="IP1118" s="2"/>
      <c r="IQ1118" s="2"/>
      <c r="IR1118" s="2"/>
      <c r="IS1118" s="2"/>
    </row>
    <row r="1119" spans="1:253" s="36" customFormat="1" ht="15" customHeight="1" x14ac:dyDescent="0.25">
      <c r="A1119" s="33"/>
      <c r="B1119" s="1032" t="s">
        <v>507</v>
      </c>
      <c r="C1119" s="1033"/>
      <c r="D1119" s="1033"/>
      <c r="E1119" s="1033"/>
      <c r="F1119" s="1033"/>
      <c r="G1119" s="1033"/>
      <c r="H1119" s="1033"/>
      <c r="I1119" s="1033"/>
      <c r="J1119" s="1034"/>
      <c r="K1119" s="1335"/>
      <c r="L1119" s="1336"/>
      <c r="M1119" s="1336"/>
      <c r="N1119" s="1336"/>
      <c r="O1119" s="1336"/>
      <c r="P1119" s="1337"/>
      <c r="Q1119" s="548"/>
      <c r="R1119" s="215"/>
      <c r="S1119" s="215"/>
      <c r="T1119" s="215"/>
      <c r="U1119" s="215"/>
      <c r="V1119" s="283"/>
      <c r="W1119" s="214"/>
      <c r="X1119" s="215"/>
      <c r="Y1119" s="215"/>
      <c r="Z1119" s="215"/>
      <c r="AA1119" s="215"/>
      <c r="AB1119" s="216"/>
      <c r="AC1119" s="992">
        <f>+SUM(K1119:AB1119)</f>
        <v>0</v>
      </c>
      <c r="AD1119" s="993"/>
      <c r="AE1119" s="993"/>
      <c r="AF1119" s="993"/>
      <c r="AG1119" s="993"/>
      <c r="AH1119" s="994"/>
      <c r="AI1119" s="60"/>
      <c r="AJ1119" s="144" t="str">
        <f t="shared" si="175"/>
        <v>Riadok bude vidieť.</v>
      </c>
      <c r="AK1119" s="145" t="s">
        <v>207</v>
      </c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51">
        <f t="shared" si="179"/>
        <v>1</v>
      </c>
      <c r="BF1119" s="51"/>
      <c r="BG1119" s="51"/>
      <c r="BH1119" s="51">
        <f t="shared" si="180"/>
        <v>1</v>
      </c>
      <c r="BI1119" s="51">
        <f t="shared" si="181"/>
        <v>1</v>
      </c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108"/>
      <c r="BY1119" s="108"/>
      <c r="BZ1119" s="108"/>
      <c r="CA1119" s="113">
        <f>SI!BY1119</f>
        <v>440</v>
      </c>
      <c r="CB1119" s="113"/>
      <c r="CC1119" s="113"/>
      <c r="CD1119" s="113"/>
      <c r="CE1119" s="113"/>
      <c r="CF1119" s="113"/>
      <c r="CG1119" s="113"/>
      <c r="CH1119" s="140">
        <f>SI!BZ1119</f>
        <v>0</v>
      </c>
      <c r="CI1119" s="108"/>
      <c r="CJ1119" s="108"/>
      <c r="CK1119" s="108"/>
      <c r="CL1119" s="108"/>
      <c r="CM1119" s="108"/>
      <c r="CN1119" s="108"/>
      <c r="CO1119" s="108"/>
      <c r="CP1119" s="108"/>
      <c r="CQ1119" s="108"/>
      <c r="CR1119" s="108"/>
      <c r="CS1119" s="108"/>
      <c r="CT1119" s="108"/>
      <c r="CU1119" s="108"/>
      <c r="CV1119" s="108"/>
      <c r="CW1119" s="108"/>
      <c r="CX1119" s="108"/>
      <c r="CY1119" s="108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  <c r="FE1119" s="2"/>
      <c r="FF1119" s="2"/>
      <c r="FG1119" s="2"/>
      <c r="FH1119" s="2"/>
      <c r="FI1119" s="2"/>
      <c r="FJ1119" s="2"/>
      <c r="FK1119" s="2"/>
      <c r="FL1119" s="2"/>
      <c r="FM1119" s="2"/>
      <c r="FN1119" s="2"/>
      <c r="FO1119" s="2"/>
      <c r="FP1119" s="2"/>
      <c r="FQ1119" s="2"/>
      <c r="FR1119" s="2"/>
      <c r="FS1119" s="2"/>
      <c r="FT1119" s="2"/>
      <c r="FU1119" s="2"/>
      <c r="FV1119" s="2"/>
      <c r="FW1119" s="2"/>
      <c r="FX1119" s="2"/>
      <c r="FY1119" s="2"/>
      <c r="FZ1119" s="2"/>
      <c r="GA1119" s="2"/>
      <c r="GB1119" s="2"/>
      <c r="GC1119" s="2"/>
      <c r="GD1119" s="2"/>
      <c r="GE1119" s="2"/>
      <c r="GF1119" s="2"/>
      <c r="GG1119" s="2"/>
      <c r="GH1119" s="2"/>
      <c r="GI1119" s="2"/>
      <c r="GJ1119" s="2"/>
      <c r="GK1119" s="2"/>
      <c r="GL1119" s="2"/>
      <c r="GM1119" s="2"/>
      <c r="GN1119" s="2"/>
      <c r="GO1119" s="2"/>
      <c r="GP1119" s="2"/>
      <c r="GQ1119" s="2"/>
      <c r="GR1119" s="2"/>
      <c r="GS1119" s="2"/>
      <c r="GT1119" s="2"/>
      <c r="GU1119" s="2"/>
      <c r="GV1119" s="2"/>
      <c r="GW1119" s="2"/>
      <c r="GX1119" s="2"/>
      <c r="GY1119" s="2"/>
      <c r="GZ1119" s="2"/>
      <c r="HA1119" s="2"/>
      <c r="HB1119" s="2"/>
      <c r="HC1119" s="2"/>
      <c r="HD1119" s="2"/>
      <c r="HE1119" s="2"/>
      <c r="HF1119" s="2"/>
      <c r="HG1119" s="2"/>
      <c r="HH1119" s="2"/>
      <c r="HI1119" s="2"/>
      <c r="HJ1119" s="2"/>
      <c r="HK1119" s="2"/>
      <c r="HL1119" s="2"/>
      <c r="HM1119" s="2"/>
      <c r="HN1119" s="2"/>
      <c r="HO1119" s="2"/>
      <c r="HP1119" s="2"/>
      <c r="HQ1119" s="2"/>
      <c r="HR1119" s="2"/>
      <c r="HS1119" s="2"/>
      <c r="HT1119" s="2"/>
      <c r="HU1119" s="2"/>
      <c r="HV1119" s="2"/>
      <c r="HW1119" s="2"/>
      <c r="HX1119" s="2"/>
      <c r="HY1119" s="2"/>
      <c r="HZ1119" s="2"/>
      <c r="IA1119" s="2"/>
      <c r="IB1119" s="2"/>
      <c r="IC1119" s="2"/>
      <c r="ID1119" s="2"/>
      <c r="IE1119" s="2"/>
      <c r="IF1119" s="2"/>
      <c r="IG1119" s="2"/>
      <c r="IH1119" s="2"/>
      <c r="II1119" s="2"/>
      <c r="IJ1119" s="2"/>
      <c r="IK1119" s="2"/>
      <c r="IL1119" s="2"/>
      <c r="IM1119" s="2"/>
      <c r="IN1119" s="2"/>
      <c r="IO1119" s="2"/>
      <c r="IP1119" s="2"/>
      <c r="IQ1119" s="2"/>
      <c r="IR1119" s="2"/>
      <c r="IS1119" s="2"/>
    </row>
    <row r="1120" spans="1:253" s="36" customFormat="1" ht="15" customHeight="1" x14ac:dyDescent="0.25">
      <c r="A1120" s="33"/>
      <c r="B1120" s="1614" t="s">
        <v>508</v>
      </c>
      <c r="C1120" s="1615"/>
      <c r="D1120" s="1615"/>
      <c r="E1120" s="1615"/>
      <c r="F1120" s="1615"/>
      <c r="G1120" s="1615"/>
      <c r="H1120" s="1615"/>
      <c r="I1120" s="1615"/>
      <c r="J1120" s="1616"/>
      <c r="K1120" s="1617"/>
      <c r="L1120" s="1618"/>
      <c r="M1120" s="1618"/>
      <c r="N1120" s="1618"/>
      <c r="O1120" s="1618"/>
      <c r="P1120" s="1619"/>
      <c r="Q1120" s="543"/>
      <c r="R1120" s="544"/>
      <c r="S1120" s="544"/>
      <c r="T1120" s="544"/>
      <c r="U1120" s="544"/>
      <c r="V1120" s="545"/>
      <c r="W1120" s="546"/>
      <c r="X1120" s="544"/>
      <c r="Y1120" s="544"/>
      <c r="Z1120" s="544"/>
      <c r="AA1120" s="544"/>
      <c r="AB1120" s="547"/>
      <c r="AC1120" s="1341">
        <f>+SUM(K1120:AB1120)</f>
        <v>0</v>
      </c>
      <c r="AD1120" s="1342"/>
      <c r="AE1120" s="1342"/>
      <c r="AF1120" s="1342"/>
      <c r="AG1120" s="1342"/>
      <c r="AH1120" s="1343"/>
      <c r="AI1120" s="62"/>
      <c r="AJ1120" s="144" t="str">
        <f t="shared" si="175"/>
        <v>Riadok bude vidieť.</v>
      </c>
      <c r="AK1120" s="145" t="s">
        <v>207</v>
      </c>
      <c r="AL1120" s="56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51">
        <f t="shared" si="179"/>
        <v>1</v>
      </c>
      <c r="BF1120" s="51"/>
      <c r="BG1120" s="51"/>
      <c r="BH1120" s="51">
        <f t="shared" si="180"/>
        <v>1</v>
      </c>
      <c r="BI1120" s="51">
        <f t="shared" si="181"/>
        <v>1</v>
      </c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108"/>
      <c r="BY1120" s="108"/>
      <c r="BZ1120" s="108"/>
      <c r="CA1120" s="113">
        <f>SI!BY1120</f>
        <v>112</v>
      </c>
      <c r="CB1120" s="113"/>
      <c r="CC1120" s="113"/>
      <c r="CD1120" s="113"/>
      <c r="CE1120" s="113"/>
      <c r="CF1120" s="113"/>
      <c r="CG1120" s="113"/>
      <c r="CH1120" s="140">
        <f>SI!BZ1120</f>
        <v>0</v>
      </c>
      <c r="CI1120" s="108"/>
      <c r="CJ1120" s="108"/>
      <c r="CK1120" s="108"/>
      <c r="CL1120" s="108"/>
      <c r="CM1120" s="108"/>
      <c r="CN1120" s="108"/>
      <c r="CO1120" s="108"/>
      <c r="CP1120" s="108"/>
      <c r="CQ1120" s="108"/>
      <c r="CR1120" s="108"/>
      <c r="CS1120" s="108"/>
      <c r="CT1120" s="108"/>
      <c r="CU1120" s="108"/>
      <c r="CV1120" s="108"/>
      <c r="CW1120" s="108"/>
      <c r="CX1120" s="108"/>
      <c r="CY1120" s="108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  <c r="FE1120" s="2"/>
      <c r="FF1120" s="2"/>
      <c r="FG1120" s="2"/>
      <c r="FH1120" s="2"/>
      <c r="FI1120" s="2"/>
      <c r="FJ1120" s="2"/>
      <c r="FK1120" s="2"/>
      <c r="FL1120" s="2"/>
      <c r="FM1120" s="2"/>
      <c r="FN1120" s="2"/>
      <c r="FO1120" s="2"/>
      <c r="FP1120" s="2"/>
      <c r="FQ1120" s="2"/>
      <c r="FR1120" s="2"/>
      <c r="FS1120" s="2"/>
      <c r="FT1120" s="2"/>
      <c r="FU1120" s="2"/>
      <c r="FV1120" s="2"/>
      <c r="FW1120" s="2"/>
      <c r="FX1120" s="2"/>
      <c r="FY1120" s="2"/>
      <c r="FZ1120" s="2"/>
      <c r="GA1120" s="2"/>
      <c r="GB1120" s="2"/>
      <c r="GC1120" s="2"/>
      <c r="GD1120" s="2"/>
      <c r="GE1120" s="2"/>
      <c r="GF1120" s="2"/>
      <c r="GG1120" s="2"/>
      <c r="GH1120" s="2"/>
      <c r="GI1120" s="2"/>
      <c r="GJ1120" s="2"/>
      <c r="GK1120" s="2"/>
      <c r="GL1120" s="2"/>
      <c r="GM1120" s="2"/>
      <c r="GN1120" s="2"/>
      <c r="GO1120" s="2"/>
      <c r="GP1120" s="2"/>
      <c r="GQ1120" s="2"/>
      <c r="GR1120" s="2"/>
      <c r="GS1120" s="2"/>
      <c r="GT1120" s="2"/>
      <c r="GU1120" s="2"/>
      <c r="GV1120" s="2"/>
      <c r="GW1120" s="2"/>
      <c r="GX1120" s="2"/>
      <c r="GY1120" s="2"/>
      <c r="GZ1120" s="2"/>
      <c r="HA1120" s="2"/>
      <c r="HB1120" s="2"/>
      <c r="HC1120" s="2"/>
      <c r="HD1120" s="2"/>
      <c r="HE1120" s="2"/>
      <c r="HF1120" s="2"/>
      <c r="HG1120" s="2"/>
      <c r="HH1120" s="2"/>
      <c r="HI1120" s="2"/>
      <c r="HJ1120" s="2"/>
      <c r="HK1120" s="2"/>
      <c r="HL1120" s="2"/>
      <c r="HM1120" s="2"/>
      <c r="HN1120" s="2"/>
      <c r="HO1120" s="2"/>
      <c r="HP1120" s="2"/>
      <c r="HQ1120" s="2"/>
      <c r="HR1120" s="2"/>
      <c r="HS1120" s="2"/>
      <c r="HT1120" s="2"/>
      <c r="HU1120" s="2"/>
      <c r="HV1120" s="2"/>
      <c r="HW1120" s="2"/>
      <c r="HX1120" s="2"/>
      <c r="HY1120" s="2"/>
      <c r="HZ1120" s="2"/>
      <c r="IA1120" s="2"/>
      <c r="IB1120" s="2"/>
      <c r="IC1120" s="2"/>
      <c r="ID1120" s="2"/>
      <c r="IE1120" s="2"/>
      <c r="IF1120" s="2"/>
      <c r="IG1120" s="2"/>
      <c r="IH1120" s="2"/>
      <c r="II1120" s="2"/>
      <c r="IJ1120" s="2"/>
      <c r="IK1120" s="2"/>
      <c r="IL1120" s="2"/>
      <c r="IM1120" s="2"/>
      <c r="IN1120" s="2"/>
      <c r="IO1120" s="2"/>
      <c r="IP1120" s="2"/>
      <c r="IQ1120" s="2"/>
      <c r="IR1120" s="2"/>
      <c r="IS1120" s="2"/>
    </row>
    <row r="1121" spans="1:253" s="36" customFormat="1" x14ac:dyDescent="0.25">
      <c r="A1121" s="33"/>
      <c r="B1121" s="1630" t="s">
        <v>509</v>
      </c>
      <c r="C1121" s="1631"/>
      <c r="D1121" s="1631"/>
      <c r="E1121" s="1631"/>
      <c r="F1121" s="1631"/>
      <c r="G1121" s="1631"/>
      <c r="H1121" s="1631"/>
      <c r="I1121" s="1631"/>
      <c r="J1121" s="1632"/>
      <c r="K1121" s="1633">
        <f>+SUM(K1116:P1120)</f>
        <v>0</v>
      </c>
      <c r="L1121" s="1634"/>
      <c r="M1121" s="1634"/>
      <c r="N1121" s="1634"/>
      <c r="O1121" s="1634"/>
      <c r="P1121" s="1635"/>
      <c r="Q1121" s="1341">
        <f>+SUM(Q1116:V1120)</f>
        <v>0</v>
      </c>
      <c r="R1121" s="1342"/>
      <c r="S1121" s="1342"/>
      <c r="T1121" s="1342"/>
      <c r="U1121" s="1342"/>
      <c r="V1121" s="1620"/>
      <c r="W1121" s="1597">
        <f>+SUM(W1116:AB1120)</f>
        <v>0</v>
      </c>
      <c r="X1121" s="1342"/>
      <c r="Y1121" s="1342"/>
      <c r="Z1121" s="1342"/>
      <c r="AA1121" s="1342"/>
      <c r="AB1121" s="1343"/>
      <c r="AC1121" s="1341">
        <f>+SUM(AC1116:AH1120)</f>
        <v>0</v>
      </c>
      <c r="AD1121" s="1342"/>
      <c r="AE1121" s="1342"/>
      <c r="AF1121" s="1342"/>
      <c r="AG1121" s="1342"/>
      <c r="AH1121" s="1343"/>
      <c r="AI1121" s="60"/>
      <c r="AJ1121" s="144" t="str">
        <f t="shared" si="175"/>
        <v>Riadok bude vidieť.</v>
      </c>
      <c r="AK1121" s="145" t="s">
        <v>207</v>
      </c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51">
        <f t="shared" si="179"/>
        <v>1</v>
      </c>
      <c r="BF1121" s="51"/>
      <c r="BG1121" s="51"/>
      <c r="BH1121" s="51">
        <f t="shared" si="180"/>
        <v>1</v>
      </c>
      <c r="BI1121" s="51">
        <f t="shared" si="181"/>
        <v>1</v>
      </c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108"/>
      <c r="BY1121" s="108"/>
      <c r="BZ1121" s="108"/>
      <c r="CA1121" s="113">
        <f>SI!BY1121</f>
        <v>895</v>
      </c>
      <c r="CB1121" s="113"/>
      <c r="CC1121" s="113"/>
      <c r="CD1121" s="113"/>
      <c r="CE1121" s="113"/>
      <c r="CF1121" s="113"/>
      <c r="CG1121" s="113"/>
      <c r="CH1121" s="140">
        <f>SI!BZ1121</f>
        <v>0</v>
      </c>
      <c r="CI1121" s="108"/>
      <c r="CJ1121" s="108"/>
      <c r="CK1121" s="108"/>
      <c r="CL1121" s="108"/>
      <c r="CM1121" s="108"/>
      <c r="CN1121" s="108"/>
      <c r="CO1121" s="108"/>
      <c r="CP1121" s="108"/>
      <c r="CQ1121" s="108"/>
      <c r="CR1121" s="108"/>
      <c r="CS1121" s="108"/>
      <c r="CT1121" s="108"/>
      <c r="CU1121" s="108"/>
      <c r="CV1121" s="108"/>
      <c r="CW1121" s="108"/>
      <c r="CX1121" s="108"/>
      <c r="CY1121" s="108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  <c r="FE1121" s="2"/>
      <c r="FF1121" s="2"/>
      <c r="FG1121" s="2"/>
      <c r="FH1121" s="2"/>
      <c r="FI1121" s="2"/>
      <c r="FJ1121" s="2"/>
      <c r="FK1121" s="2"/>
      <c r="FL1121" s="2"/>
      <c r="FM1121" s="2"/>
      <c r="FN1121" s="2"/>
      <c r="FO1121" s="2"/>
      <c r="FP1121" s="2"/>
      <c r="FQ1121" s="2"/>
      <c r="FR1121" s="2"/>
      <c r="FS1121" s="2"/>
      <c r="FT1121" s="2"/>
      <c r="FU1121" s="2"/>
      <c r="FV1121" s="2"/>
      <c r="FW1121" s="2"/>
      <c r="FX1121" s="2"/>
      <c r="FY1121" s="2"/>
      <c r="FZ1121" s="2"/>
      <c r="GA1121" s="2"/>
      <c r="GB1121" s="2"/>
      <c r="GC1121" s="2"/>
      <c r="GD1121" s="2"/>
      <c r="GE1121" s="2"/>
      <c r="GF1121" s="2"/>
      <c r="GG1121" s="2"/>
      <c r="GH1121" s="2"/>
      <c r="GI1121" s="2"/>
      <c r="GJ1121" s="2"/>
      <c r="GK1121" s="2"/>
      <c r="GL1121" s="2"/>
      <c r="GM1121" s="2"/>
      <c r="GN1121" s="2"/>
      <c r="GO1121" s="2"/>
      <c r="GP1121" s="2"/>
      <c r="GQ1121" s="2"/>
      <c r="GR1121" s="2"/>
      <c r="GS1121" s="2"/>
      <c r="GT1121" s="2"/>
      <c r="GU1121" s="2"/>
      <c r="GV1121" s="2"/>
      <c r="GW1121" s="2"/>
      <c r="GX1121" s="2"/>
      <c r="GY1121" s="2"/>
      <c r="GZ1121" s="2"/>
      <c r="HA1121" s="2"/>
      <c r="HB1121" s="2"/>
      <c r="HC1121" s="2"/>
      <c r="HD1121" s="2"/>
      <c r="HE1121" s="2"/>
      <c r="HF1121" s="2"/>
      <c r="HG1121" s="2"/>
      <c r="HH1121" s="2"/>
      <c r="HI1121" s="2"/>
      <c r="HJ1121" s="2"/>
      <c r="HK1121" s="2"/>
      <c r="HL1121" s="2"/>
      <c r="HM1121" s="2"/>
      <c r="HN1121" s="2"/>
      <c r="HO1121" s="2"/>
      <c r="HP1121" s="2"/>
      <c r="HQ1121" s="2"/>
      <c r="HR1121" s="2"/>
      <c r="HS1121" s="2"/>
      <c r="HT1121" s="2"/>
      <c r="HU1121" s="2"/>
      <c r="HV1121" s="2"/>
      <c r="HW1121" s="2"/>
      <c r="HX1121" s="2"/>
      <c r="HY1121" s="2"/>
      <c r="HZ1121" s="2"/>
      <c r="IA1121" s="2"/>
      <c r="IB1121" s="2"/>
      <c r="IC1121" s="2"/>
      <c r="ID1121" s="2"/>
      <c r="IE1121" s="2"/>
      <c r="IF1121" s="2"/>
      <c r="IG1121" s="2"/>
      <c r="IH1121" s="2"/>
      <c r="II1121" s="2"/>
      <c r="IJ1121" s="2"/>
      <c r="IK1121" s="2"/>
      <c r="IL1121" s="2"/>
      <c r="IM1121" s="2"/>
      <c r="IN1121" s="2"/>
      <c r="IO1121" s="2"/>
      <c r="IP1121" s="2"/>
      <c r="IQ1121" s="2"/>
      <c r="IR1121" s="2"/>
      <c r="IS1121" s="2"/>
    </row>
    <row r="1122" spans="1:253" s="36" customFormat="1" ht="15" customHeight="1" x14ac:dyDescent="0.25">
      <c r="A1122" s="33"/>
      <c r="B1122" s="17"/>
      <c r="C1122" s="2"/>
      <c r="D1122" s="17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60"/>
      <c r="AJ1122" s="144" t="str">
        <f t="shared" si="175"/>
        <v>Riadok bude vidieť.</v>
      </c>
      <c r="AK1122" s="145" t="s">
        <v>207</v>
      </c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51">
        <f t="shared" si="179"/>
        <v>1</v>
      </c>
      <c r="BF1122" s="51"/>
      <c r="BG1122" s="51"/>
      <c r="BH1122" s="51">
        <f t="shared" si="180"/>
        <v>1</v>
      </c>
      <c r="BI1122" s="51">
        <f t="shared" si="181"/>
        <v>1</v>
      </c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108"/>
      <c r="BY1122" s="108"/>
      <c r="BZ1122" s="108"/>
      <c r="CA1122" s="113">
        <f>SI!BY1122</f>
        <v>122</v>
      </c>
      <c r="CB1122" s="113"/>
      <c r="CC1122" s="113"/>
      <c r="CD1122" s="113"/>
      <c r="CE1122" s="113"/>
      <c r="CF1122" s="113"/>
      <c r="CG1122" s="113"/>
      <c r="CH1122" s="140">
        <f>SI!BZ1122</f>
        <v>0</v>
      </c>
      <c r="CI1122" s="108"/>
      <c r="CJ1122" s="108"/>
      <c r="CK1122" s="108"/>
      <c r="CL1122" s="108"/>
      <c r="CM1122" s="108"/>
      <c r="CN1122" s="108"/>
      <c r="CO1122" s="108"/>
      <c r="CP1122" s="108"/>
      <c r="CQ1122" s="108"/>
      <c r="CR1122" s="108"/>
      <c r="CS1122" s="108"/>
      <c r="CT1122" s="108"/>
      <c r="CU1122" s="108"/>
      <c r="CV1122" s="108"/>
      <c r="CW1122" s="108"/>
      <c r="CX1122" s="108"/>
      <c r="CY1122" s="108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  <c r="FE1122" s="2"/>
      <c r="FF1122" s="2"/>
      <c r="FG1122" s="2"/>
      <c r="FH1122" s="2"/>
      <c r="FI1122" s="2"/>
      <c r="FJ1122" s="2"/>
      <c r="FK1122" s="2"/>
      <c r="FL1122" s="2"/>
      <c r="FM1122" s="2"/>
      <c r="FN1122" s="2"/>
      <c r="FO1122" s="2"/>
      <c r="FP1122" s="2"/>
      <c r="FQ1122" s="2"/>
      <c r="FR1122" s="2"/>
      <c r="FS1122" s="2"/>
      <c r="FT1122" s="2"/>
      <c r="FU1122" s="2"/>
      <c r="FV1122" s="2"/>
      <c r="FW1122" s="2"/>
      <c r="FX1122" s="2"/>
      <c r="FY1122" s="2"/>
      <c r="FZ1122" s="2"/>
      <c r="GA1122" s="2"/>
      <c r="GB1122" s="2"/>
      <c r="GC1122" s="2"/>
      <c r="GD1122" s="2"/>
      <c r="GE1122" s="2"/>
      <c r="GF1122" s="2"/>
      <c r="GG1122" s="2"/>
      <c r="GH1122" s="2"/>
      <c r="GI1122" s="2"/>
      <c r="GJ1122" s="2"/>
      <c r="GK1122" s="2"/>
      <c r="GL1122" s="2"/>
      <c r="GM1122" s="2"/>
      <c r="GN1122" s="2"/>
      <c r="GO1122" s="2"/>
      <c r="GP1122" s="2"/>
      <c r="GQ1122" s="2"/>
      <c r="GR1122" s="2"/>
      <c r="GS1122" s="2"/>
      <c r="GT1122" s="2"/>
      <c r="GU1122" s="2"/>
      <c r="GV1122" s="2"/>
      <c r="GW1122" s="2"/>
      <c r="GX1122" s="2"/>
      <c r="GY1122" s="2"/>
      <c r="GZ1122" s="2"/>
      <c r="HA1122" s="2"/>
      <c r="HB1122" s="2"/>
      <c r="HC1122" s="2"/>
      <c r="HD1122" s="2"/>
      <c r="HE1122" s="2"/>
      <c r="HF1122" s="2"/>
      <c r="HG1122" s="2"/>
      <c r="HH1122" s="2"/>
      <c r="HI1122" s="2"/>
      <c r="HJ1122" s="2"/>
      <c r="HK1122" s="2"/>
      <c r="HL1122" s="2"/>
      <c r="HM1122" s="2"/>
      <c r="HN1122" s="2"/>
      <c r="HO1122" s="2"/>
      <c r="HP1122" s="2"/>
      <c r="HQ1122" s="2"/>
      <c r="HR1122" s="2"/>
      <c r="HS1122" s="2"/>
      <c r="HT1122" s="2"/>
      <c r="HU1122" s="2"/>
      <c r="HV1122" s="2"/>
      <c r="HW1122" s="2"/>
      <c r="HX1122" s="2"/>
      <c r="HY1122" s="2"/>
      <c r="HZ1122" s="2"/>
      <c r="IA1122" s="2"/>
      <c r="IB1122" s="2"/>
      <c r="IC1122" s="2"/>
      <c r="ID1122" s="2"/>
      <c r="IE1122" s="2"/>
      <c r="IF1122" s="2"/>
      <c r="IG1122" s="2"/>
      <c r="IH1122" s="2"/>
      <c r="II1122" s="2"/>
      <c r="IJ1122" s="2"/>
      <c r="IK1122" s="2"/>
      <c r="IL1122" s="2"/>
      <c r="IM1122" s="2"/>
      <c r="IN1122" s="2"/>
      <c r="IO1122" s="2"/>
      <c r="IP1122" s="2"/>
      <c r="IQ1122" s="2"/>
      <c r="IR1122" s="2"/>
      <c r="IS1122" s="2"/>
    </row>
    <row r="1123" spans="1:253" s="36" customFormat="1" ht="21" customHeight="1" x14ac:dyDescent="0.25">
      <c r="A1123" s="33"/>
      <c r="B1123" s="1017" t="s">
        <v>94</v>
      </c>
      <c r="C1123" s="1600"/>
      <c r="D1123" s="1600"/>
      <c r="E1123" s="1600"/>
      <c r="F1123" s="1600"/>
      <c r="G1123" s="1600"/>
      <c r="H1123" s="1600"/>
      <c r="I1123" s="1600"/>
      <c r="J1123" s="1601"/>
      <c r="K1123" s="1605" t="s">
        <v>308</v>
      </c>
      <c r="L1123" s="1606"/>
      <c r="M1123" s="1606"/>
      <c r="N1123" s="1606"/>
      <c r="O1123" s="1606"/>
      <c r="P1123" s="1607"/>
      <c r="Q1123" s="1209" t="s">
        <v>68</v>
      </c>
      <c r="R1123" s="1060"/>
      <c r="S1123" s="1060"/>
      <c r="T1123" s="1060"/>
      <c r="U1123" s="1060"/>
      <c r="V1123" s="1210"/>
      <c r="W1123" s="1059" t="s">
        <v>69</v>
      </c>
      <c r="X1123" s="1060"/>
      <c r="Y1123" s="1060"/>
      <c r="Z1123" s="1060"/>
      <c r="AA1123" s="1060"/>
      <c r="AB1123" s="1061"/>
      <c r="AC1123" s="1621" t="s">
        <v>312</v>
      </c>
      <c r="AD1123" s="1606"/>
      <c r="AE1123" s="1606"/>
      <c r="AF1123" s="1606"/>
      <c r="AG1123" s="1606"/>
      <c r="AH1123" s="1607"/>
      <c r="AI1123" s="62" t="s">
        <v>168</v>
      </c>
      <c r="AJ1123" s="144" t="str">
        <f t="shared" si="175"/>
        <v>Riadok bude vidieť.</v>
      </c>
      <c r="AK1123" s="145" t="s">
        <v>207</v>
      </c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51">
        <f t="shared" si="179"/>
        <v>1</v>
      </c>
      <c r="BF1123" s="51">
        <f t="shared" ref="BF1123:BF1131" si="182">+IF(YEAR($N$58)=YEAR($P$6),0,1)</f>
        <v>1</v>
      </c>
      <c r="BG1123" s="51"/>
      <c r="BH1123" s="51">
        <f t="shared" si="180"/>
        <v>1</v>
      </c>
      <c r="BI1123" s="89">
        <f t="shared" ref="BI1123:BI1131" si="183">+IF(BE1123*BF1123=0,0,IF(BH1123=0,0,1))</f>
        <v>1</v>
      </c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108"/>
      <c r="BY1123" s="108"/>
      <c r="BZ1123" s="108"/>
      <c r="CA1123" s="113">
        <f>SI!BY1123</f>
        <v>611</v>
      </c>
      <c r="CB1123" s="113"/>
      <c r="CC1123" s="113"/>
      <c r="CD1123" s="113"/>
      <c r="CE1123" s="113"/>
      <c r="CF1123" s="113"/>
      <c r="CG1123" s="113"/>
      <c r="CH1123" s="140">
        <f>SI!BZ1123</f>
        <v>0</v>
      </c>
      <c r="CI1123" s="108"/>
      <c r="CJ1123" s="108"/>
      <c r="CK1123" s="108"/>
      <c r="CL1123" s="108"/>
      <c r="CM1123" s="108"/>
      <c r="CN1123" s="108"/>
      <c r="CO1123" s="108"/>
      <c r="CP1123" s="108"/>
      <c r="CQ1123" s="108"/>
      <c r="CR1123" s="108"/>
      <c r="CS1123" s="108"/>
      <c r="CT1123" s="108"/>
      <c r="CU1123" s="108"/>
      <c r="CV1123" s="108"/>
      <c r="CW1123" s="108"/>
      <c r="CX1123" s="108"/>
      <c r="CY1123" s="108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  <c r="FE1123" s="2"/>
      <c r="FF1123" s="2"/>
      <c r="FG1123" s="2"/>
      <c r="FH1123" s="2"/>
      <c r="FI1123" s="2"/>
      <c r="FJ1123" s="2"/>
      <c r="FK1123" s="2"/>
      <c r="FL1123" s="2"/>
      <c r="FM1123" s="2"/>
      <c r="FN1123" s="2"/>
      <c r="FO1123" s="2"/>
      <c r="FP1123" s="2"/>
      <c r="FQ1123" s="2"/>
      <c r="FR1123" s="2"/>
      <c r="FS1123" s="2"/>
      <c r="FT1123" s="2"/>
      <c r="FU1123" s="2"/>
      <c r="FV1123" s="2"/>
      <c r="FW1123" s="2"/>
      <c r="FX1123" s="2"/>
      <c r="FY1123" s="2"/>
      <c r="FZ1123" s="2"/>
      <c r="GA1123" s="2"/>
      <c r="GB1123" s="2"/>
      <c r="GC1123" s="2"/>
      <c r="GD1123" s="2"/>
      <c r="GE1123" s="2"/>
      <c r="GF1123" s="2"/>
      <c r="GG1123" s="2"/>
      <c r="GH1123" s="2"/>
      <c r="GI1123" s="2"/>
      <c r="GJ1123" s="2"/>
      <c r="GK1123" s="2"/>
      <c r="GL1123" s="2"/>
      <c r="GM1123" s="2"/>
      <c r="GN1123" s="2"/>
      <c r="GO1123" s="2"/>
      <c r="GP1123" s="2"/>
      <c r="GQ1123" s="2"/>
      <c r="GR1123" s="2"/>
      <c r="GS1123" s="2"/>
      <c r="GT1123" s="2"/>
      <c r="GU1123" s="2"/>
      <c r="GV1123" s="2"/>
      <c r="GW1123" s="2"/>
      <c r="GX1123" s="2"/>
      <c r="GY1123" s="2"/>
      <c r="GZ1123" s="2"/>
      <c r="HA1123" s="2"/>
      <c r="HB1123" s="2"/>
      <c r="HC1123" s="2"/>
      <c r="HD1123" s="2"/>
      <c r="HE1123" s="2"/>
      <c r="HF1123" s="2"/>
      <c r="HG1123" s="2"/>
      <c r="HH1123" s="2"/>
      <c r="HI1123" s="2"/>
      <c r="HJ1123" s="2"/>
      <c r="HK1123" s="2"/>
      <c r="HL1123" s="2"/>
      <c r="HM1123" s="2"/>
      <c r="HN1123" s="2"/>
      <c r="HO1123" s="2"/>
      <c r="HP1123" s="2"/>
      <c r="HQ1123" s="2"/>
      <c r="HR1123" s="2"/>
      <c r="HS1123" s="2"/>
      <c r="HT1123" s="2"/>
      <c r="HU1123" s="2"/>
      <c r="HV1123" s="2"/>
      <c r="HW1123" s="2"/>
      <c r="HX1123" s="2"/>
      <c r="HY1123" s="2"/>
      <c r="HZ1123" s="2"/>
      <c r="IA1123" s="2"/>
      <c r="IB1123" s="2"/>
      <c r="IC1123" s="2"/>
      <c r="ID1123" s="2"/>
      <c r="IE1123" s="2"/>
      <c r="IF1123" s="2"/>
      <c r="IG1123" s="2"/>
      <c r="IH1123" s="2"/>
      <c r="II1123" s="2"/>
      <c r="IJ1123" s="2"/>
      <c r="IK1123" s="2"/>
      <c r="IL1123" s="2"/>
      <c r="IM1123" s="2"/>
      <c r="IN1123" s="2"/>
      <c r="IO1123" s="2"/>
      <c r="IP1123" s="2"/>
      <c r="IQ1123" s="2"/>
      <c r="IR1123" s="2"/>
      <c r="IS1123" s="2"/>
    </row>
    <row r="1124" spans="1:253" s="36" customFormat="1" ht="15" customHeight="1" x14ac:dyDescent="0.25">
      <c r="A1124" s="33"/>
      <c r="B1124" s="1602"/>
      <c r="C1124" s="1603"/>
      <c r="D1124" s="1603"/>
      <c r="E1124" s="1603"/>
      <c r="F1124" s="1603"/>
      <c r="G1124" s="1603"/>
      <c r="H1124" s="1603"/>
      <c r="I1124" s="1603"/>
      <c r="J1124" s="1604"/>
      <c r="K1124" s="998">
        <f>+Z85</f>
        <v>2017</v>
      </c>
      <c r="L1124" s="999"/>
      <c r="M1124" s="999"/>
      <c r="N1124" s="999"/>
      <c r="O1124" s="999"/>
      <c r="P1124" s="1004"/>
      <c r="Q1124" s="1213"/>
      <c r="R1124" s="1066"/>
      <c r="S1124" s="1066"/>
      <c r="T1124" s="1066"/>
      <c r="U1124" s="1066"/>
      <c r="V1124" s="1214"/>
      <c r="W1124" s="1065"/>
      <c r="X1124" s="1066"/>
      <c r="Y1124" s="1066"/>
      <c r="Z1124" s="1066"/>
      <c r="AA1124" s="1066"/>
      <c r="AB1124" s="1067"/>
      <c r="AC1124" s="1622">
        <f>+Z85</f>
        <v>2017</v>
      </c>
      <c r="AD1124" s="999"/>
      <c r="AE1124" s="999"/>
      <c r="AF1124" s="999"/>
      <c r="AG1124" s="999"/>
      <c r="AH1124" s="1004"/>
      <c r="AI1124" s="60"/>
      <c r="AJ1124" s="144" t="str">
        <f t="shared" si="175"/>
        <v>Riadok bude vidieť.</v>
      </c>
      <c r="AK1124" s="145" t="s">
        <v>207</v>
      </c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51">
        <f t="shared" si="179"/>
        <v>1</v>
      </c>
      <c r="BF1124" s="51">
        <f t="shared" si="182"/>
        <v>1</v>
      </c>
      <c r="BG1124" s="51"/>
      <c r="BH1124" s="51">
        <f t="shared" si="180"/>
        <v>1</v>
      </c>
      <c r="BI1124" s="89">
        <f t="shared" si="183"/>
        <v>1</v>
      </c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108"/>
      <c r="BY1124" s="108"/>
      <c r="BZ1124" s="108"/>
      <c r="CA1124" s="113">
        <f>SI!BY1124</f>
        <v>165</v>
      </c>
      <c r="CB1124" s="113"/>
      <c r="CC1124" s="113"/>
      <c r="CD1124" s="113"/>
      <c r="CE1124" s="113"/>
      <c r="CF1124" s="113"/>
      <c r="CG1124" s="113"/>
      <c r="CH1124" s="140">
        <f>SI!BZ1124</f>
        <v>0</v>
      </c>
      <c r="CI1124" s="108"/>
      <c r="CJ1124" s="108"/>
      <c r="CK1124" s="108"/>
      <c r="CL1124" s="108"/>
      <c r="CM1124" s="108"/>
      <c r="CN1124" s="108"/>
      <c r="CO1124" s="108"/>
      <c r="CP1124" s="108"/>
      <c r="CQ1124" s="108"/>
      <c r="CR1124" s="108"/>
      <c r="CS1124" s="108"/>
      <c r="CT1124" s="108"/>
      <c r="CU1124" s="108"/>
      <c r="CV1124" s="108"/>
      <c r="CW1124" s="108"/>
      <c r="CX1124" s="108"/>
      <c r="CY1124" s="108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  <c r="FE1124" s="2"/>
      <c r="FF1124" s="2"/>
      <c r="FG1124" s="2"/>
      <c r="FH1124" s="2"/>
      <c r="FI1124" s="2"/>
      <c r="FJ1124" s="2"/>
      <c r="FK1124" s="2"/>
      <c r="FL1124" s="2"/>
      <c r="FM1124" s="2"/>
      <c r="FN1124" s="2"/>
      <c r="FO1124" s="2"/>
      <c r="FP1124" s="2"/>
      <c r="FQ1124" s="2"/>
      <c r="FR1124" s="2"/>
      <c r="FS1124" s="2"/>
      <c r="FT1124" s="2"/>
      <c r="FU1124" s="2"/>
      <c r="FV1124" s="2"/>
      <c r="FW1124" s="2"/>
      <c r="FX1124" s="2"/>
      <c r="FY1124" s="2"/>
      <c r="FZ1124" s="2"/>
      <c r="GA1124" s="2"/>
      <c r="GB1124" s="2"/>
      <c r="GC1124" s="2"/>
      <c r="GD1124" s="2"/>
      <c r="GE1124" s="2"/>
      <c r="GF1124" s="2"/>
      <c r="GG1124" s="2"/>
      <c r="GH1124" s="2"/>
      <c r="GI1124" s="2"/>
      <c r="GJ1124" s="2"/>
      <c r="GK1124" s="2"/>
      <c r="GL1124" s="2"/>
      <c r="GM1124" s="2"/>
      <c r="GN1124" s="2"/>
      <c r="GO1124" s="2"/>
      <c r="GP1124" s="2"/>
      <c r="GQ1124" s="2"/>
      <c r="GR1124" s="2"/>
      <c r="GS1124" s="2"/>
      <c r="GT1124" s="2"/>
      <c r="GU1124" s="2"/>
      <c r="GV1124" s="2"/>
      <c r="GW1124" s="2"/>
      <c r="GX1124" s="2"/>
      <c r="GY1124" s="2"/>
      <c r="GZ1124" s="2"/>
      <c r="HA1124" s="2"/>
      <c r="HB1124" s="2"/>
      <c r="HC1124" s="2"/>
      <c r="HD1124" s="2"/>
      <c r="HE1124" s="2"/>
      <c r="HF1124" s="2"/>
      <c r="HG1124" s="2"/>
      <c r="HH1124" s="2"/>
      <c r="HI1124" s="2"/>
      <c r="HJ1124" s="2"/>
      <c r="HK1124" s="2"/>
      <c r="HL1124" s="2"/>
      <c r="HM1124" s="2"/>
      <c r="HN1124" s="2"/>
      <c r="HO1124" s="2"/>
      <c r="HP1124" s="2"/>
      <c r="HQ1124" s="2"/>
      <c r="HR1124" s="2"/>
      <c r="HS1124" s="2"/>
      <c r="HT1124" s="2"/>
      <c r="HU1124" s="2"/>
      <c r="HV1124" s="2"/>
      <c r="HW1124" s="2"/>
      <c r="HX1124" s="2"/>
      <c r="HY1124" s="2"/>
      <c r="HZ1124" s="2"/>
      <c r="IA1124" s="2"/>
      <c r="IB1124" s="2"/>
      <c r="IC1124" s="2"/>
      <c r="ID1124" s="2"/>
      <c r="IE1124" s="2"/>
      <c r="IF1124" s="2"/>
      <c r="IG1124" s="2"/>
      <c r="IH1124" s="2"/>
      <c r="II1124" s="2"/>
      <c r="IJ1124" s="2"/>
      <c r="IK1124" s="2"/>
      <c r="IL1124" s="2"/>
      <c r="IM1124" s="2"/>
      <c r="IN1124" s="2"/>
      <c r="IO1124" s="2"/>
      <c r="IP1124" s="2"/>
      <c r="IQ1124" s="2"/>
      <c r="IR1124" s="2"/>
      <c r="IS1124" s="2"/>
    </row>
    <row r="1125" spans="1:253" s="36" customFormat="1" ht="15" customHeight="1" x14ac:dyDescent="0.25">
      <c r="A1125" s="33"/>
      <c r="B1125" s="1623" t="s">
        <v>504</v>
      </c>
      <c r="C1125" s="1624"/>
      <c r="D1125" s="1624"/>
      <c r="E1125" s="1624"/>
      <c r="F1125" s="1624"/>
      <c r="G1125" s="1624"/>
      <c r="H1125" s="1624"/>
      <c r="I1125" s="1624"/>
      <c r="J1125" s="1625"/>
      <c r="K1125" s="1626"/>
      <c r="L1125" s="1627"/>
      <c r="M1125" s="1627"/>
      <c r="N1125" s="1627"/>
      <c r="O1125" s="1627"/>
      <c r="P1125" s="1628"/>
      <c r="Q1125" s="538"/>
      <c r="R1125" s="539"/>
      <c r="S1125" s="539"/>
      <c r="T1125" s="539"/>
      <c r="U1125" s="539"/>
      <c r="V1125" s="542"/>
      <c r="W1125" s="541"/>
      <c r="X1125" s="539"/>
      <c r="Y1125" s="539"/>
      <c r="Z1125" s="539"/>
      <c r="AA1125" s="539"/>
      <c r="AB1125" s="540"/>
      <c r="AC1125" s="985">
        <f>+SUM(K1125:AB1125)</f>
        <v>0</v>
      </c>
      <c r="AD1125" s="986"/>
      <c r="AE1125" s="986"/>
      <c r="AF1125" s="986"/>
      <c r="AG1125" s="986"/>
      <c r="AH1125" s="987"/>
      <c r="AI1125" s="60"/>
      <c r="AJ1125" s="144" t="str">
        <f t="shared" si="175"/>
        <v>Riadok bude vidieť.</v>
      </c>
      <c r="AK1125" s="145" t="s">
        <v>207</v>
      </c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51">
        <f t="shared" si="179"/>
        <v>1</v>
      </c>
      <c r="BF1125" s="51">
        <f t="shared" si="182"/>
        <v>1</v>
      </c>
      <c r="BG1125" s="51"/>
      <c r="BH1125" s="51">
        <f t="shared" si="180"/>
        <v>1</v>
      </c>
      <c r="BI1125" s="89">
        <f t="shared" si="183"/>
        <v>1</v>
      </c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108"/>
      <c r="BY1125" s="108"/>
      <c r="BZ1125" s="108"/>
      <c r="CA1125" s="113">
        <f>SI!BY1125</f>
        <v>631</v>
      </c>
      <c r="CB1125" s="113"/>
      <c r="CC1125" s="113"/>
      <c r="CD1125" s="113"/>
      <c r="CE1125" s="113"/>
      <c r="CF1125" s="113"/>
      <c r="CG1125" s="113"/>
      <c r="CH1125" s="140">
        <f>SI!BZ1125</f>
        <v>0</v>
      </c>
      <c r="CI1125" s="108"/>
      <c r="CJ1125" s="108"/>
      <c r="CK1125" s="108"/>
      <c r="CL1125" s="108"/>
      <c r="CM1125" s="108"/>
      <c r="CN1125" s="108"/>
      <c r="CO1125" s="108"/>
      <c r="CP1125" s="108"/>
      <c r="CQ1125" s="108"/>
      <c r="CR1125" s="108"/>
      <c r="CS1125" s="108"/>
      <c r="CT1125" s="108"/>
      <c r="CU1125" s="108"/>
      <c r="CV1125" s="108"/>
      <c r="CW1125" s="108"/>
      <c r="CX1125" s="108"/>
      <c r="CY1125" s="108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  <c r="FE1125" s="2"/>
      <c r="FF1125" s="2"/>
      <c r="FG1125" s="2"/>
      <c r="FH1125" s="2"/>
      <c r="FI1125" s="2"/>
      <c r="FJ1125" s="2"/>
      <c r="FK1125" s="2"/>
      <c r="FL1125" s="2"/>
      <c r="FM1125" s="2"/>
      <c r="FN1125" s="2"/>
      <c r="FO1125" s="2"/>
      <c r="FP1125" s="2"/>
      <c r="FQ1125" s="2"/>
      <c r="FR1125" s="2"/>
      <c r="FS1125" s="2"/>
      <c r="FT1125" s="2"/>
      <c r="FU1125" s="2"/>
      <c r="FV1125" s="2"/>
      <c r="FW1125" s="2"/>
      <c r="FX1125" s="2"/>
      <c r="FY1125" s="2"/>
      <c r="FZ1125" s="2"/>
      <c r="GA1125" s="2"/>
      <c r="GB1125" s="2"/>
      <c r="GC1125" s="2"/>
      <c r="GD1125" s="2"/>
      <c r="GE1125" s="2"/>
      <c r="GF1125" s="2"/>
      <c r="GG1125" s="2"/>
      <c r="GH1125" s="2"/>
      <c r="GI1125" s="2"/>
      <c r="GJ1125" s="2"/>
      <c r="GK1125" s="2"/>
      <c r="GL1125" s="2"/>
      <c r="GM1125" s="2"/>
      <c r="GN1125" s="2"/>
      <c r="GO1125" s="2"/>
      <c r="GP1125" s="2"/>
      <c r="GQ1125" s="2"/>
      <c r="GR1125" s="2"/>
      <c r="GS1125" s="2"/>
      <c r="GT1125" s="2"/>
      <c r="GU1125" s="2"/>
      <c r="GV1125" s="2"/>
      <c r="GW1125" s="2"/>
      <c r="GX1125" s="2"/>
      <c r="GY1125" s="2"/>
      <c r="GZ1125" s="2"/>
      <c r="HA1125" s="2"/>
      <c r="HB1125" s="2"/>
      <c r="HC1125" s="2"/>
      <c r="HD1125" s="2"/>
      <c r="HE1125" s="2"/>
      <c r="HF1125" s="2"/>
      <c r="HG1125" s="2"/>
      <c r="HH1125" s="2"/>
      <c r="HI1125" s="2"/>
      <c r="HJ1125" s="2"/>
      <c r="HK1125" s="2"/>
      <c r="HL1125" s="2"/>
      <c r="HM1125" s="2"/>
      <c r="HN1125" s="2"/>
      <c r="HO1125" s="2"/>
      <c r="HP1125" s="2"/>
      <c r="HQ1125" s="2"/>
      <c r="HR1125" s="2"/>
      <c r="HS1125" s="2"/>
      <c r="HT1125" s="2"/>
      <c r="HU1125" s="2"/>
      <c r="HV1125" s="2"/>
      <c r="HW1125" s="2"/>
      <c r="HX1125" s="2"/>
      <c r="HY1125" s="2"/>
      <c r="HZ1125" s="2"/>
      <c r="IA1125" s="2"/>
      <c r="IB1125" s="2"/>
      <c r="IC1125" s="2"/>
      <c r="ID1125" s="2"/>
      <c r="IE1125" s="2"/>
      <c r="IF1125" s="2"/>
      <c r="IG1125" s="2"/>
      <c r="IH1125" s="2"/>
      <c r="II1125" s="2"/>
      <c r="IJ1125" s="2"/>
      <c r="IK1125" s="2"/>
      <c r="IL1125" s="2"/>
      <c r="IM1125" s="2"/>
      <c r="IN1125" s="2"/>
      <c r="IO1125" s="2"/>
      <c r="IP1125" s="2"/>
      <c r="IQ1125" s="2"/>
      <c r="IR1125" s="2"/>
      <c r="IS1125" s="2"/>
    </row>
    <row r="1126" spans="1:253" s="36" customFormat="1" ht="15" customHeight="1" x14ac:dyDescent="0.25">
      <c r="A1126" s="33"/>
      <c r="B1126" s="1032" t="s">
        <v>505</v>
      </c>
      <c r="C1126" s="1033"/>
      <c r="D1126" s="1033"/>
      <c r="E1126" s="1033"/>
      <c r="F1126" s="1033"/>
      <c r="G1126" s="1033"/>
      <c r="H1126" s="1033"/>
      <c r="I1126" s="1033"/>
      <c r="J1126" s="1034"/>
      <c r="K1126" s="1335"/>
      <c r="L1126" s="1336"/>
      <c r="M1126" s="1336"/>
      <c r="N1126" s="1336"/>
      <c r="O1126" s="1336"/>
      <c r="P1126" s="1337"/>
      <c r="Q1126" s="548"/>
      <c r="R1126" s="215"/>
      <c r="S1126" s="215"/>
      <c r="T1126" s="215"/>
      <c r="U1126" s="215"/>
      <c r="V1126" s="283"/>
      <c r="W1126" s="214"/>
      <c r="X1126" s="215"/>
      <c r="Y1126" s="215"/>
      <c r="Z1126" s="215"/>
      <c r="AA1126" s="215"/>
      <c r="AB1126" s="216"/>
      <c r="AC1126" s="992">
        <f>+SUM(K1126:AB1126)</f>
        <v>0</v>
      </c>
      <c r="AD1126" s="993"/>
      <c r="AE1126" s="993"/>
      <c r="AF1126" s="993"/>
      <c r="AG1126" s="993"/>
      <c r="AH1126" s="994"/>
      <c r="AI1126" s="60"/>
      <c r="AJ1126" s="144" t="str">
        <f t="shared" si="175"/>
        <v>Riadok bude vidieť.</v>
      </c>
      <c r="AK1126" s="145" t="s">
        <v>207</v>
      </c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51">
        <f t="shared" si="179"/>
        <v>1</v>
      </c>
      <c r="BF1126" s="51">
        <f t="shared" si="182"/>
        <v>1</v>
      </c>
      <c r="BG1126" s="51"/>
      <c r="BH1126" s="51">
        <f t="shared" si="180"/>
        <v>1</v>
      </c>
      <c r="BI1126" s="89">
        <f t="shared" si="183"/>
        <v>1</v>
      </c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108"/>
      <c r="BY1126" s="108"/>
      <c r="BZ1126" s="108"/>
      <c r="CA1126" s="113">
        <f>SI!BY1126</f>
        <v>108</v>
      </c>
      <c r="CB1126" s="113"/>
      <c r="CC1126" s="113"/>
      <c r="CD1126" s="113"/>
      <c r="CE1126" s="113"/>
      <c r="CF1126" s="113"/>
      <c r="CG1126" s="113"/>
      <c r="CH1126" s="140">
        <f>SI!BZ1126</f>
        <v>0</v>
      </c>
      <c r="CI1126" s="108"/>
      <c r="CJ1126" s="108"/>
      <c r="CK1126" s="108"/>
      <c r="CL1126" s="108"/>
      <c r="CM1126" s="108"/>
      <c r="CN1126" s="108"/>
      <c r="CO1126" s="108"/>
      <c r="CP1126" s="108"/>
      <c r="CQ1126" s="108"/>
      <c r="CR1126" s="108"/>
      <c r="CS1126" s="108"/>
      <c r="CT1126" s="108"/>
      <c r="CU1126" s="108"/>
      <c r="CV1126" s="108"/>
      <c r="CW1126" s="108"/>
      <c r="CX1126" s="108"/>
      <c r="CY1126" s="108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  <c r="FE1126" s="2"/>
      <c r="FF1126" s="2"/>
      <c r="FG1126" s="2"/>
      <c r="FH1126" s="2"/>
      <c r="FI1126" s="2"/>
      <c r="FJ1126" s="2"/>
      <c r="FK1126" s="2"/>
      <c r="FL1126" s="2"/>
      <c r="FM1126" s="2"/>
      <c r="FN1126" s="2"/>
      <c r="FO1126" s="2"/>
      <c r="FP1126" s="2"/>
      <c r="FQ1126" s="2"/>
      <c r="FR1126" s="2"/>
      <c r="FS1126" s="2"/>
      <c r="FT1126" s="2"/>
      <c r="FU1126" s="2"/>
      <c r="FV1126" s="2"/>
      <c r="FW1126" s="2"/>
      <c r="FX1126" s="2"/>
      <c r="FY1126" s="2"/>
      <c r="FZ1126" s="2"/>
      <c r="GA1126" s="2"/>
      <c r="GB1126" s="2"/>
      <c r="GC1126" s="2"/>
      <c r="GD1126" s="2"/>
      <c r="GE1126" s="2"/>
      <c r="GF1126" s="2"/>
      <c r="GG1126" s="2"/>
      <c r="GH1126" s="2"/>
      <c r="GI1126" s="2"/>
      <c r="GJ1126" s="2"/>
      <c r="GK1126" s="2"/>
      <c r="GL1126" s="2"/>
      <c r="GM1126" s="2"/>
      <c r="GN1126" s="2"/>
      <c r="GO1126" s="2"/>
      <c r="GP1126" s="2"/>
      <c r="GQ1126" s="2"/>
      <c r="GR1126" s="2"/>
      <c r="GS1126" s="2"/>
      <c r="GT1126" s="2"/>
      <c r="GU1126" s="2"/>
      <c r="GV1126" s="2"/>
      <c r="GW1126" s="2"/>
      <c r="GX1126" s="2"/>
      <c r="GY1126" s="2"/>
      <c r="GZ1126" s="2"/>
      <c r="HA1126" s="2"/>
      <c r="HB1126" s="2"/>
      <c r="HC1126" s="2"/>
      <c r="HD1126" s="2"/>
      <c r="HE1126" s="2"/>
      <c r="HF1126" s="2"/>
      <c r="HG1126" s="2"/>
      <c r="HH1126" s="2"/>
      <c r="HI1126" s="2"/>
      <c r="HJ1126" s="2"/>
      <c r="HK1126" s="2"/>
      <c r="HL1126" s="2"/>
      <c r="HM1126" s="2"/>
      <c r="HN1126" s="2"/>
      <c r="HO1126" s="2"/>
      <c r="HP1126" s="2"/>
      <c r="HQ1126" s="2"/>
      <c r="HR1126" s="2"/>
      <c r="HS1126" s="2"/>
      <c r="HT1126" s="2"/>
      <c r="HU1126" s="2"/>
      <c r="HV1126" s="2"/>
      <c r="HW1126" s="2"/>
      <c r="HX1126" s="2"/>
      <c r="HY1126" s="2"/>
      <c r="HZ1126" s="2"/>
      <c r="IA1126" s="2"/>
      <c r="IB1126" s="2"/>
      <c r="IC1126" s="2"/>
      <c r="ID1126" s="2"/>
      <c r="IE1126" s="2"/>
      <c r="IF1126" s="2"/>
      <c r="IG1126" s="2"/>
      <c r="IH1126" s="2"/>
      <c r="II1126" s="2"/>
      <c r="IJ1126" s="2"/>
      <c r="IK1126" s="2"/>
      <c r="IL1126" s="2"/>
      <c r="IM1126" s="2"/>
      <c r="IN1126" s="2"/>
      <c r="IO1126" s="2"/>
      <c r="IP1126" s="2"/>
      <c r="IQ1126" s="2"/>
      <c r="IR1126" s="2"/>
      <c r="IS1126" s="2"/>
    </row>
    <row r="1127" spans="1:253" s="36" customFormat="1" ht="25.5" customHeight="1" x14ac:dyDescent="0.25">
      <c r="A1127" s="33"/>
      <c r="B1127" s="1338" t="s">
        <v>506</v>
      </c>
      <c r="C1127" s="1339"/>
      <c r="D1127" s="1339"/>
      <c r="E1127" s="1339"/>
      <c r="F1127" s="1339"/>
      <c r="G1127" s="1339"/>
      <c r="H1127" s="1339"/>
      <c r="I1127" s="1339"/>
      <c r="J1127" s="1340"/>
      <c r="K1127" s="1335"/>
      <c r="L1127" s="1336"/>
      <c r="M1127" s="1336"/>
      <c r="N1127" s="1336"/>
      <c r="O1127" s="1336"/>
      <c r="P1127" s="1337"/>
      <c r="Q1127" s="548"/>
      <c r="R1127" s="215"/>
      <c r="S1127" s="215"/>
      <c r="T1127" s="215"/>
      <c r="U1127" s="215"/>
      <c r="V1127" s="283"/>
      <c r="W1127" s="214"/>
      <c r="X1127" s="215"/>
      <c r="Y1127" s="215"/>
      <c r="Z1127" s="215"/>
      <c r="AA1127" s="215"/>
      <c r="AB1127" s="216"/>
      <c r="AC1127" s="992">
        <f>+SUM(K1127:AB1127)</f>
        <v>0</v>
      </c>
      <c r="AD1127" s="993"/>
      <c r="AE1127" s="993"/>
      <c r="AF1127" s="993"/>
      <c r="AG1127" s="993"/>
      <c r="AH1127" s="994"/>
      <c r="AI1127" s="60"/>
      <c r="AJ1127" s="144" t="str">
        <f t="shared" si="175"/>
        <v>Riadok bude vidieť.</v>
      </c>
      <c r="AK1127" s="145" t="s">
        <v>207</v>
      </c>
      <c r="AL1127" s="56" t="s">
        <v>162</v>
      </c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51">
        <f t="shared" si="179"/>
        <v>1</v>
      </c>
      <c r="BF1127" s="51">
        <f t="shared" si="182"/>
        <v>1</v>
      </c>
      <c r="BG1127" s="51"/>
      <c r="BH1127" s="51">
        <f t="shared" si="180"/>
        <v>1</v>
      </c>
      <c r="BI1127" s="89">
        <f t="shared" si="183"/>
        <v>1</v>
      </c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108"/>
      <c r="BY1127" s="108"/>
      <c r="BZ1127" s="108"/>
      <c r="CA1127" s="113">
        <f>SI!BY1127</f>
        <v>138</v>
      </c>
      <c r="CB1127" s="113"/>
      <c r="CC1127" s="113"/>
      <c r="CD1127" s="113"/>
      <c r="CE1127" s="113"/>
      <c r="CF1127" s="113"/>
      <c r="CG1127" s="113"/>
      <c r="CH1127" s="140">
        <f>SI!BZ1127</f>
        <v>0</v>
      </c>
      <c r="CI1127" s="108"/>
      <c r="CJ1127" s="108"/>
      <c r="CK1127" s="108"/>
      <c r="CL1127" s="108"/>
      <c r="CM1127" s="108"/>
      <c r="CN1127" s="108"/>
      <c r="CO1127" s="108"/>
      <c r="CP1127" s="108"/>
      <c r="CQ1127" s="108"/>
      <c r="CR1127" s="108"/>
      <c r="CS1127" s="108"/>
      <c r="CT1127" s="108"/>
      <c r="CU1127" s="108"/>
      <c r="CV1127" s="108"/>
      <c r="CW1127" s="108"/>
      <c r="CX1127" s="108"/>
      <c r="CY1127" s="108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  <c r="FE1127" s="2"/>
      <c r="FF1127" s="2"/>
      <c r="FG1127" s="2"/>
      <c r="FH1127" s="2"/>
      <c r="FI1127" s="2"/>
      <c r="FJ1127" s="2"/>
      <c r="FK1127" s="2"/>
      <c r="FL1127" s="2"/>
      <c r="FM1127" s="2"/>
      <c r="FN1127" s="2"/>
      <c r="FO1127" s="2"/>
      <c r="FP1127" s="2"/>
      <c r="FQ1127" s="2"/>
      <c r="FR1127" s="2"/>
      <c r="FS1127" s="2"/>
      <c r="FT1127" s="2"/>
      <c r="FU1127" s="2"/>
      <c r="FV1127" s="2"/>
      <c r="FW1127" s="2"/>
      <c r="FX1127" s="2"/>
      <c r="FY1127" s="2"/>
      <c r="FZ1127" s="2"/>
      <c r="GA1127" s="2"/>
      <c r="GB1127" s="2"/>
      <c r="GC1127" s="2"/>
      <c r="GD1127" s="2"/>
      <c r="GE1127" s="2"/>
      <c r="GF1127" s="2"/>
      <c r="GG1127" s="2"/>
      <c r="GH1127" s="2"/>
      <c r="GI1127" s="2"/>
      <c r="GJ1127" s="2"/>
      <c r="GK1127" s="2"/>
      <c r="GL1127" s="2"/>
      <c r="GM1127" s="2"/>
      <c r="GN1127" s="2"/>
      <c r="GO1127" s="2"/>
      <c r="GP1127" s="2"/>
      <c r="GQ1127" s="2"/>
      <c r="GR1127" s="2"/>
      <c r="GS1127" s="2"/>
      <c r="GT1127" s="2"/>
      <c r="GU1127" s="2"/>
      <c r="GV1127" s="2"/>
      <c r="GW1127" s="2"/>
      <c r="GX1127" s="2"/>
      <c r="GY1127" s="2"/>
      <c r="GZ1127" s="2"/>
      <c r="HA1127" s="2"/>
      <c r="HB1127" s="2"/>
      <c r="HC1127" s="2"/>
      <c r="HD1127" s="2"/>
      <c r="HE1127" s="2"/>
      <c r="HF1127" s="2"/>
      <c r="HG1127" s="2"/>
      <c r="HH1127" s="2"/>
      <c r="HI1127" s="2"/>
      <c r="HJ1127" s="2"/>
      <c r="HK1127" s="2"/>
      <c r="HL1127" s="2"/>
      <c r="HM1127" s="2"/>
      <c r="HN1127" s="2"/>
      <c r="HO1127" s="2"/>
      <c r="HP1127" s="2"/>
      <c r="HQ1127" s="2"/>
      <c r="HR1127" s="2"/>
      <c r="HS1127" s="2"/>
      <c r="HT1127" s="2"/>
      <c r="HU1127" s="2"/>
      <c r="HV1127" s="2"/>
      <c r="HW1127" s="2"/>
      <c r="HX1127" s="2"/>
      <c r="HY1127" s="2"/>
      <c r="HZ1127" s="2"/>
      <c r="IA1127" s="2"/>
      <c r="IB1127" s="2"/>
      <c r="IC1127" s="2"/>
      <c r="ID1127" s="2"/>
      <c r="IE1127" s="2"/>
      <c r="IF1127" s="2"/>
      <c r="IG1127" s="2"/>
      <c r="IH1127" s="2"/>
      <c r="II1127" s="2"/>
      <c r="IJ1127" s="2"/>
      <c r="IK1127" s="2"/>
      <c r="IL1127" s="2"/>
      <c r="IM1127" s="2"/>
      <c r="IN1127" s="2"/>
      <c r="IO1127" s="2"/>
      <c r="IP1127" s="2"/>
      <c r="IQ1127" s="2"/>
      <c r="IR1127" s="2"/>
      <c r="IS1127" s="2"/>
    </row>
    <row r="1128" spans="1:253" s="36" customFormat="1" ht="15" customHeight="1" x14ac:dyDescent="0.25">
      <c r="A1128" s="33"/>
      <c r="B1128" s="1032" t="s">
        <v>507</v>
      </c>
      <c r="C1128" s="1033"/>
      <c r="D1128" s="1033"/>
      <c r="E1128" s="1033"/>
      <c r="F1128" s="1033"/>
      <c r="G1128" s="1033"/>
      <c r="H1128" s="1033"/>
      <c r="I1128" s="1033"/>
      <c r="J1128" s="1034"/>
      <c r="K1128" s="1335"/>
      <c r="L1128" s="1336"/>
      <c r="M1128" s="1336"/>
      <c r="N1128" s="1336"/>
      <c r="O1128" s="1336"/>
      <c r="P1128" s="1337"/>
      <c r="Q1128" s="548"/>
      <c r="R1128" s="215"/>
      <c r="S1128" s="215"/>
      <c r="T1128" s="215"/>
      <c r="U1128" s="215"/>
      <c r="V1128" s="283"/>
      <c r="W1128" s="214"/>
      <c r="X1128" s="215"/>
      <c r="Y1128" s="215"/>
      <c r="Z1128" s="215"/>
      <c r="AA1128" s="215"/>
      <c r="AB1128" s="216"/>
      <c r="AC1128" s="992">
        <f>+SUM(K1128:AB1128)</f>
        <v>0</v>
      </c>
      <c r="AD1128" s="993"/>
      <c r="AE1128" s="993"/>
      <c r="AF1128" s="993"/>
      <c r="AG1128" s="993"/>
      <c r="AH1128" s="994"/>
      <c r="AI1128" s="60"/>
      <c r="AJ1128" s="144" t="str">
        <f t="shared" si="175"/>
        <v>Riadok bude vidieť.</v>
      </c>
      <c r="AK1128" s="145" t="s">
        <v>207</v>
      </c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51">
        <f t="shared" si="179"/>
        <v>1</v>
      </c>
      <c r="BF1128" s="51">
        <f t="shared" si="182"/>
        <v>1</v>
      </c>
      <c r="BG1128" s="51"/>
      <c r="BH1128" s="51">
        <f t="shared" si="180"/>
        <v>1</v>
      </c>
      <c r="BI1128" s="89">
        <f t="shared" si="183"/>
        <v>1</v>
      </c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108"/>
      <c r="BY1128" s="108"/>
      <c r="BZ1128" s="108"/>
      <c r="CA1128" s="113">
        <f>SI!BY1128</f>
        <v>164</v>
      </c>
      <c r="CB1128" s="113"/>
      <c r="CC1128" s="113"/>
      <c r="CD1128" s="113"/>
      <c r="CE1128" s="113"/>
      <c r="CF1128" s="113"/>
      <c r="CG1128" s="113"/>
      <c r="CH1128" s="140">
        <f>SI!BZ1128</f>
        <v>0</v>
      </c>
      <c r="CI1128" s="108"/>
      <c r="CJ1128" s="108"/>
      <c r="CK1128" s="108"/>
      <c r="CL1128" s="108"/>
      <c r="CM1128" s="108"/>
      <c r="CN1128" s="108"/>
      <c r="CO1128" s="108"/>
      <c r="CP1128" s="108"/>
      <c r="CQ1128" s="108"/>
      <c r="CR1128" s="108"/>
      <c r="CS1128" s="108"/>
      <c r="CT1128" s="108"/>
      <c r="CU1128" s="108"/>
      <c r="CV1128" s="108"/>
      <c r="CW1128" s="108"/>
      <c r="CX1128" s="108"/>
      <c r="CY1128" s="108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  <c r="FE1128" s="2"/>
      <c r="FF1128" s="2"/>
      <c r="FG1128" s="2"/>
      <c r="FH1128" s="2"/>
      <c r="FI1128" s="2"/>
      <c r="FJ1128" s="2"/>
      <c r="FK1128" s="2"/>
      <c r="FL1128" s="2"/>
      <c r="FM1128" s="2"/>
      <c r="FN1128" s="2"/>
      <c r="FO1128" s="2"/>
      <c r="FP1128" s="2"/>
      <c r="FQ1128" s="2"/>
      <c r="FR1128" s="2"/>
      <c r="FS1128" s="2"/>
      <c r="FT1128" s="2"/>
      <c r="FU1128" s="2"/>
      <c r="FV1128" s="2"/>
      <c r="FW1128" s="2"/>
      <c r="FX1128" s="2"/>
      <c r="FY1128" s="2"/>
      <c r="FZ1128" s="2"/>
      <c r="GA1128" s="2"/>
      <c r="GB1128" s="2"/>
      <c r="GC1128" s="2"/>
      <c r="GD1128" s="2"/>
      <c r="GE1128" s="2"/>
      <c r="GF1128" s="2"/>
      <c r="GG1128" s="2"/>
      <c r="GH1128" s="2"/>
      <c r="GI1128" s="2"/>
      <c r="GJ1128" s="2"/>
      <c r="GK1128" s="2"/>
      <c r="GL1128" s="2"/>
      <c r="GM1128" s="2"/>
      <c r="GN1128" s="2"/>
      <c r="GO1128" s="2"/>
      <c r="GP1128" s="2"/>
      <c r="GQ1128" s="2"/>
      <c r="GR1128" s="2"/>
      <c r="GS1128" s="2"/>
      <c r="GT1128" s="2"/>
      <c r="GU1128" s="2"/>
      <c r="GV1128" s="2"/>
      <c r="GW1128" s="2"/>
      <c r="GX1128" s="2"/>
      <c r="GY1128" s="2"/>
      <c r="GZ1128" s="2"/>
      <c r="HA1128" s="2"/>
      <c r="HB1128" s="2"/>
      <c r="HC1128" s="2"/>
      <c r="HD1128" s="2"/>
      <c r="HE1128" s="2"/>
      <c r="HF1128" s="2"/>
      <c r="HG1128" s="2"/>
      <c r="HH1128" s="2"/>
      <c r="HI1128" s="2"/>
      <c r="HJ1128" s="2"/>
      <c r="HK1128" s="2"/>
      <c r="HL1128" s="2"/>
      <c r="HM1128" s="2"/>
      <c r="HN1128" s="2"/>
      <c r="HO1128" s="2"/>
      <c r="HP1128" s="2"/>
      <c r="HQ1128" s="2"/>
      <c r="HR1128" s="2"/>
      <c r="HS1128" s="2"/>
      <c r="HT1128" s="2"/>
      <c r="HU1128" s="2"/>
      <c r="HV1128" s="2"/>
      <c r="HW1128" s="2"/>
      <c r="HX1128" s="2"/>
      <c r="HY1128" s="2"/>
      <c r="HZ1128" s="2"/>
      <c r="IA1128" s="2"/>
      <c r="IB1128" s="2"/>
      <c r="IC1128" s="2"/>
      <c r="ID1128" s="2"/>
      <c r="IE1128" s="2"/>
      <c r="IF1128" s="2"/>
      <c r="IG1128" s="2"/>
      <c r="IH1128" s="2"/>
      <c r="II1128" s="2"/>
      <c r="IJ1128" s="2"/>
      <c r="IK1128" s="2"/>
      <c r="IL1128" s="2"/>
      <c r="IM1128" s="2"/>
      <c r="IN1128" s="2"/>
      <c r="IO1128" s="2"/>
      <c r="IP1128" s="2"/>
      <c r="IQ1128" s="2"/>
      <c r="IR1128" s="2"/>
      <c r="IS1128" s="2"/>
    </row>
    <row r="1129" spans="1:253" s="36" customFormat="1" ht="15" customHeight="1" x14ac:dyDescent="0.25">
      <c r="A1129" s="33"/>
      <c r="B1129" s="1614" t="s">
        <v>508</v>
      </c>
      <c r="C1129" s="1615"/>
      <c r="D1129" s="1615"/>
      <c r="E1129" s="1615"/>
      <c r="F1129" s="1615"/>
      <c r="G1129" s="1615"/>
      <c r="H1129" s="1615"/>
      <c r="I1129" s="1615"/>
      <c r="J1129" s="1616"/>
      <c r="K1129" s="1617"/>
      <c r="L1129" s="1618"/>
      <c r="M1129" s="1618"/>
      <c r="N1129" s="1618"/>
      <c r="O1129" s="1618"/>
      <c r="P1129" s="1619"/>
      <c r="Q1129" s="543"/>
      <c r="R1129" s="544"/>
      <c r="S1129" s="544"/>
      <c r="T1129" s="544"/>
      <c r="U1129" s="544"/>
      <c r="V1129" s="545"/>
      <c r="W1129" s="546"/>
      <c r="X1129" s="544"/>
      <c r="Y1129" s="544"/>
      <c r="Z1129" s="544"/>
      <c r="AA1129" s="544"/>
      <c r="AB1129" s="547"/>
      <c r="AC1129" s="1341">
        <f>+SUM(K1129:AB1129)</f>
        <v>0</v>
      </c>
      <c r="AD1129" s="1342"/>
      <c r="AE1129" s="1342"/>
      <c r="AF1129" s="1342"/>
      <c r="AG1129" s="1342"/>
      <c r="AH1129" s="1343"/>
      <c r="AI1129" s="60"/>
      <c r="AJ1129" s="144" t="str">
        <f t="shared" si="175"/>
        <v>Riadok bude vidieť.</v>
      </c>
      <c r="AK1129" s="145" t="s">
        <v>207</v>
      </c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51">
        <f t="shared" si="179"/>
        <v>1</v>
      </c>
      <c r="BF1129" s="51">
        <f t="shared" si="182"/>
        <v>1</v>
      </c>
      <c r="BG1129" s="51"/>
      <c r="BH1129" s="51">
        <f t="shared" si="180"/>
        <v>1</v>
      </c>
      <c r="BI1129" s="89">
        <f t="shared" si="183"/>
        <v>1</v>
      </c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108"/>
      <c r="BY1129" s="108"/>
      <c r="BZ1129" s="108"/>
      <c r="CA1129" s="113">
        <f>SI!BY1129</f>
        <v>203</v>
      </c>
      <c r="CB1129" s="113"/>
      <c r="CC1129" s="113"/>
      <c r="CD1129" s="113"/>
      <c r="CE1129" s="113"/>
      <c r="CF1129" s="113"/>
      <c r="CG1129" s="113"/>
      <c r="CH1129" s="140">
        <f>SI!BZ1129</f>
        <v>0</v>
      </c>
      <c r="CI1129" s="108"/>
      <c r="CJ1129" s="108"/>
      <c r="CK1129" s="108"/>
      <c r="CL1129" s="108"/>
      <c r="CM1129" s="108"/>
      <c r="CN1129" s="108"/>
      <c r="CO1129" s="108"/>
      <c r="CP1129" s="108"/>
      <c r="CQ1129" s="108"/>
      <c r="CR1129" s="108"/>
      <c r="CS1129" s="108"/>
      <c r="CT1129" s="108"/>
      <c r="CU1129" s="108"/>
      <c r="CV1129" s="108"/>
      <c r="CW1129" s="108"/>
      <c r="CX1129" s="108"/>
      <c r="CY1129" s="108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  <c r="FE1129" s="2"/>
      <c r="FF1129" s="2"/>
      <c r="FG1129" s="2"/>
      <c r="FH1129" s="2"/>
      <c r="FI1129" s="2"/>
      <c r="FJ1129" s="2"/>
      <c r="FK1129" s="2"/>
      <c r="FL1129" s="2"/>
      <c r="FM1129" s="2"/>
      <c r="FN1129" s="2"/>
      <c r="FO1129" s="2"/>
      <c r="FP1129" s="2"/>
      <c r="FQ1129" s="2"/>
      <c r="FR1129" s="2"/>
      <c r="FS1129" s="2"/>
      <c r="FT1129" s="2"/>
      <c r="FU1129" s="2"/>
      <c r="FV1129" s="2"/>
      <c r="FW1129" s="2"/>
      <c r="FX1129" s="2"/>
      <c r="FY1129" s="2"/>
      <c r="FZ1129" s="2"/>
      <c r="GA1129" s="2"/>
      <c r="GB1129" s="2"/>
      <c r="GC1129" s="2"/>
      <c r="GD1129" s="2"/>
      <c r="GE1129" s="2"/>
      <c r="GF1129" s="2"/>
      <c r="GG1129" s="2"/>
      <c r="GH1129" s="2"/>
      <c r="GI1129" s="2"/>
      <c r="GJ1129" s="2"/>
      <c r="GK1129" s="2"/>
      <c r="GL1129" s="2"/>
      <c r="GM1129" s="2"/>
      <c r="GN1129" s="2"/>
      <c r="GO1129" s="2"/>
      <c r="GP1129" s="2"/>
      <c r="GQ1129" s="2"/>
      <c r="GR1129" s="2"/>
      <c r="GS1129" s="2"/>
      <c r="GT1129" s="2"/>
      <c r="GU1129" s="2"/>
      <c r="GV1129" s="2"/>
      <c r="GW1129" s="2"/>
      <c r="GX1129" s="2"/>
      <c r="GY1129" s="2"/>
      <c r="GZ1129" s="2"/>
      <c r="HA1129" s="2"/>
      <c r="HB1129" s="2"/>
      <c r="HC1129" s="2"/>
      <c r="HD1129" s="2"/>
      <c r="HE1129" s="2"/>
      <c r="HF1129" s="2"/>
      <c r="HG1129" s="2"/>
      <c r="HH1129" s="2"/>
      <c r="HI1129" s="2"/>
      <c r="HJ1129" s="2"/>
      <c r="HK1129" s="2"/>
      <c r="HL1129" s="2"/>
      <c r="HM1129" s="2"/>
      <c r="HN1129" s="2"/>
      <c r="HO1129" s="2"/>
      <c r="HP1129" s="2"/>
      <c r="HQ1129" s="2"/>
      <c r="HR1129" s="2"/>
      <c r="HS1129" s="2"/>
      <c r="HT1129" s="2"/>
      <c r="HU1129" s="2"/>
      <c r="HV1129" s="2"/>
      <c r="HW1129" s="2"/>
      <c r="HX1129" s="2"/>
      <c r="HY1129" s="2"/>
      <c r="HZ1129" s="2"/>
      <c r="IA1129" s="2"/>
      <c r="IB1129" s="2"/>
      <c r="IC1129" s="2"/>
      <c r="ID1129" s="2"/>
      <c r="IE1129" s="2"/>
      <c r="IF1129" s="2"/>
      <c r="IG1129" s="2"/>
      <c r="IH1129" s="2"/>
      <c r="II1129" s="2"/>
      <c r="IJ1129" s="2"/>
      <c r="IK1129" s="2"/>
      <c r="IL1129" s="2"/>
      <c r="IM1129" s="2"/>
      <c r="IN1129" s="2"/>
      <c r="IO1129" s="2"/>
      <c r="IP1129" s="2"/>
      <c r="IQ1129" s="2"/>
      <c r="IR1129" s="2"/>
      <c r="IS1129" s="2"/>
    </row>
    <row r="1130" spans="1:253" s="36" customFormat="1" x14ac:dyDescent="0.25">
      <c r="A1130" s="33"/>
      <c r="B1130" s="1029" t="s">
        <v>509</v>
      </c>
      <c r="C1130" s="1030"/>
      <c r="D1130" s="1030"/>
      <c r="E1130" s="1030"/>
      <c r="F1130" s="1030"/>
      <c r="G1130" s="1030"/>
      <c r="H1130" s="1030"/>
      <c r="I1130" s="1030"/>
      <c r="J1130" s="1031"/>
      <c r="K1130" s="1511">
        <f>+SUM(K1125:P1129)</f>
        <v>0</v>
      </c>
      <c r="L1130" s="1276"/>
      <c r="M1130" s="1276"/>
      <c r="N1130" s="1276"/>
      <c r="O1130" s="1276"/>
      <c r="P1130" s="1277"/>
      <c r="Q1130" s="1512">
        <f>+SUM(Q1125:V1129)</f>
        <v>0</v>
      </c>
      <c r="R1130" s="1513"/>
      <c r="S1130" s="1513"/>
      <c r="T1130" s="1513"/>
      <c r="U1130" s="1513"/>
      <c r="V1130" s="1514"/>
      <c r="W1130" s="1512">
        <f>+SUM(W1125:AB1129)</f>
        <v>0</v>
      </c>
      <c r="X1130" s="1513"/>
      <c r="Y1130" s="1513"/>
      <c r="Z1130" s="1513"/>
      <c r="AA1130" s="1513"/>
      <c r="AB1130" s="1514"/>
      <c r="AC1130" s="1608">
        <f>+SUM(AC1125:AH1129)</f>
        <v>0</v>
      </c>
      <c r="AD1130" s="1609"/>
      <c r="AE1130" s="1609"/>
      <c r="AF1130" s="1609"/>
      <c r="AG1130" s="1609"/>
      <c r="AH1130" s="1610"/>
      <c r="AI1130" s="60"/>
      <c r="AJ1130" s="144" t="str">
        <f t="shared" si="175"/>
        <v>Riadok bude vidieť.</v>
      </c>
      <c r="AK1130" s="145" t="s">
        <v>207</v>
      </c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51">
        <f t="shared" si="179"/>
        <v>1</v>
      </c>
      <c r="BF1130" s="51">
        <f t="shared" si="182"/>
        <v>1</v>
      </c>
      <c r="BG1130" s="51"/>
      <c r="BH1130" s="51">
        <f t="shared" si="180"/>
        <v>1</v>
      </c>
      <c r="BI1130" s="89">
        <f t="shared" si="183"/>
        <v>1</v>
      </c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108"/>
      <c r="BY1130" s="108"/>
      <c r="BZ1130" s="108"/>
      <c r="CA1130" s="113">
        <f>SI!BY1130</f>
        <v>164</v>
      </c>
      <c r="CB1130" s="113"/>
      <c r="CC1130" s="113"/>
      <c r="CD1130" s="113"/>
      <c r="CE1130" s="113"/>
      <c r="CF1130" s="113"/>
      <c r="CG1130" s="113"/>
      <c r="CH1130" s="140">
        <f>SI!BZ1130</f>
        <v>0</v>
      </c>
      <c r="CI1130" s="108"/>
      <c r="CJ1130" s="108"/>
      <c r="CK1130" s="108"/>
      <c r="CL1130" s="108"/>
      <c r="CM1130" s="108"/>
      <c r="CN1130" s="108"/>
      <c r="CO1130" s="108"/>
      <c r="CP1130" s="108"/>
      <c r="CQ1130" s="108"/>
      <c r="CR1130" s="108"/>
      <c r="CS1130" s="108"/>
      <c r="CT1130" s="108"/>
      <c r="CU1130" s="108"/>
      <c r="CV1130" s="108"/>
      <c r="CW1130" s="108"/>
      <c r="CX1130" s="108"/>
      <c r="CY1130" s="108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  <c r="FE1130" s="2"/>
      <c r="FF1130" s="2"/>
      <c r="FG1130" s="2"/>
      <c r="FH1130" s="2"/>
      <c r="FI1130" s="2"/>
      <c r="FJ1130" s="2"/>
      <c r="FK1130" s="2"/>
      <c r="FL1130" s="2"/>
      <c r="FM1130" s="2"/>
      <c r="FN1130" s="2"/>
      <c r="FO1130" s="2"/>
      <c r="FP1130" s="2"/>
      <c r="FQ1130" s="2"/>
      <c r="FR1130" s="2"/>
      <c r="FS1130" s="2"/>
      <c r="FT1130" s="2"/>
      <c r="FU1130" s="2"/>
      <c r="FV1130" s="2"/>
      <c r="FW1130" s="2"/>
      <c r="FX1130" s="2"/>
      <c r="FY1130" s="2"/>
      <c r="FZ1130" s="2"/>
      <c r="GA1130" s="2"/>
      <c r="GB1130" s="2"/>
      <c r="GC1130" s="2"/>
      <c r="GD1130" s="2"/>
      <c r="GE1130" s="2"/>
      <c r="GF1130" s="2"/>
      <c r="GG1130" s="2"/>
      <c r="GH1130" s="2"/>
      <c r="GI1130" s="2"/>
      <c r="GJ1130" s="2"/>
      <c r="GK1130" s="2"/>
      <c r="GL1130" s="2"/>
      <c r="GM1130" s="2"/>
      <c r="GN1130" s="2"/>
      <c r="GO1130" s="2"/>
      <c r="GP1130" s="2"/>
      <c r="GQ1130" s="2"/>
      <c r="GR1130" s="2"/>
      <c r="GS1130" s="2"/>
      <c r="GT1130" s="2"/>
      <c r="GU1130" s="2"/>
      <c r="GV1130" s="2"/>
      <c r="GW1130" s="2"/>
      <c r="GX1130" s="2"/>
      <c r="GY1130" s="2"/>
      <c r="GZ1130" s="2"/>
      <c r="HA1130" s="2"/>
      <c r="HB1130" s="2"/>
      <c r="HC1130" s="2"/>
      <c r="HD1130" s="2"/>
      <c r="HE1130" s="2"/>
      <c r="HF1130" s="2"/>
      <c r="HG1130" s="2"/>
      <c r="HH1130" s="2"/>
      <c r="HI1130" s="2"/>
      <c r="HJ1130" s="2"/>
      <c r="HK1130" s="2"/>
      <c r="HL1130" s="2"/>
      <c r="HM1130" s="2"/>
      <c r="HN1130" s="2"/>
      <c r="HO1130" s="2"/>
      <c r="HP1130" s="2"/>
      <c r="HQ1130" s="2"/>
      <c r="HR1130" s="2"/>
      <c r="HS1130" s="2"/>
      <c r="HT1130" s="2"/>
      <c r="HU1130" s="2"/>
      <c r="HV1130" s="2"/>
      <c r="HW1130" s="2"/>
      <c r="HX1130" s="2"/>
      <c r="HY1130" s="2"/>
      <c r="HZ1130" s="2"/>
      <c r="IA1130" s="2"/>
      <c r="IB1130" s="2"/>
      <c r="IC1130" s="2"/>
      <c r="ID1130" s="2"/>
      <c r="IE1130" s="2"/>
      <c r="IF1130" s="2"/>
      <c r="IG1130" s="2"/>
      <c r="IH1130" s="2"/>
      <c r="II1130" s="2"/>
      <c r="IJ1130" s="2"/>
      <c r="IK1130" s="2"/>
      <c r="IL1130" s="2"/>
      <c r="IM1130" s="2"/>
      <c r="IN1130" s="2"/>
      <c r="IO1130" s="2"/>
      <c r="IP1130" s="2"/>
      <c r="IQ1130" s="2"/>
      <c r="IR1130" s="2"/>
      <c r="IS1130" s="2"/>
    </row>
    <row r="1131" spans="1:253" s="36" customFormat="1" x14ac:dyDescent="0.25">
      <c r="A1131" s="33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60"/>
      <c r="AJ1131" s="144" t="str">
        <f t="shared" si="175"/>
        <v>Riadok bude vidieť.</v>
      </c>
      <c r="AK1131" s="145" t="s">
        <v>207</v>
      </c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51">
        <f t="shared" si="179"/>
        <v>1</v>
      </c>
      <c r="BF1131" s="51">
        <f t="shared" si="182"/>
        <v>1</v>
      </c>
      <c r="BG1131" s="51"/>
      <c r="BH1131" s="51">
        <f>IF(AK1131="",1,IF(AK1131="Chcem skryť riadok.",0,1))</f>
        <v>1</v>
      </c>
      <c r="BI1131" s="89">
        <f t="shared" si="183"/>
        <v>1</v>
      </c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108"/>
      <c r="BY1131" s="108"/>
      <c r="BZ1131" s="108"/>
      <c r="CA1131" s="113">
        <f>SI!BY1131</f>
        <v>302</v>
      </c>
      <c r="CB1131" s="113"/>
      <c r="CC1131" s="113"/>
      <c r="CD1131" s="113"/>
      <c r="CE1131" s="113"/>
      <c r="CF1131" s="113"/>
      <c r="CG1131" s="113"/>
      <c r="CH1131" s="140">
        <f>SI!BZ1131</f>
        <v>0</v>
      </c>
      <c r="CI1131" s="108"/>
      <c r="CJ1131" s="108"/>
      <c r="CK1131" s="108"/>
      <c r="CL1131" s="108"/>
      <c r="CM1131" s="108"/>
      <c r="CN1131" s="108"/>
      <c r="CO1131" s="108"/>
      <c r="CP1131" s="108"/>
      <c r="CQ1131" s="108"/>
      <c r="CR1131" s="108"/>
      <c r="CS1131" s="108"/>
      <c r="CT1131" s="108"/>
      <c r="CU1131" s="108"/>
      <c r="CV1131" s="108"/>
      <c r="CW1131" s="108"/>
      <c r="CX1131" s="108"/>
      <c r="CY1131" s="108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  <c r="FE1131" s="2"/>
      <c r="FF1131" s="2"/>
      <c r="FG1131" s="2"/>
      <c r="FH1131" s="2"/>
      <c r="FI1131" s="2"/>
      <c r="FJ1131" s="2"/>
      <c r="FK1131" s="2"/>
      <c r="FL1131" s="2"/>
      <c r="FM1131" s="2"/>
      <c r="FN1131" s="2"/>
      <c r="FO1131" s="2"/>
      <c r="FP1131" s="2"/>
      <c r="FQ1131" s="2"/>
      <c r="FR1131" s="2"/>
      <c r="FS1131" s="2"/>
      <c r="FT1131" s="2"/>
      <c r="FU1131" s="2"/>
      <c r="FV1131" s="2"/>
      <c r="FW1131" s="2"/>
      <c r="FX1131" s="2"/>
      <c r="FY1131" s="2"/>
      <c r="FZ1131" s="2"/>
      <c r="GA1131" s="2"/>
      <c r="GB1131" s="2"/>
      <c r="GC1131" s="2"/>
      <c r="GD1131" s="2"/>
      <c r="GE1131" s="2"/>
      <c r="GF1131" s="2"/>
      <c r="GG1131" s="2"/>
      <c r="GH1131" s="2"/>
      <c r="GI1131" s="2"/>
      <c r="GJ1131" s="2"/>
      <c r="GK1131" s="2"/>
      <c r="GL1131" s="2"/>
      <c r="GM1131" s="2"/>
      <c r="GN1131" s="2"/>
      <c r="GO1131" s="2"/>
      <c r="GP1131" s="2"/>
      <c r="GQ1131" s="2"/>
      <c r="GR1131" s="2"/>
      <c r="GS1131" s="2"/>
      <c r="GT1131" s="2"/>
      <c r="GU1131" s="2"/>
      <c r="GV1131" s="2"/>
      <c r="GW1131" s="2"/>
      <c r="GX1131" s="2"/>
      <c r="GY1131" s="2"/>
      <c r="GZ1131" s="2"/>
      <c r="HA1131" s="2"/>
      <c r="HB1131" s="2"/>
      <c r="HC1131" s="2"/>
      <c r="HD1131" s="2"/>
      <c r="HE1131" s="2"/>
      <c r="HF1131" s="2"/>
      <c r="HG1131" s="2"/>
      <c r="HH1131" s="2"/>
      <c r="HI1131" s="2"/>
      <c r="HJ1131" s="2"/>
      <c r="HK1131" s="2"/>
      <c r="HL1131" s="2"/>
      <c r="HM1131" s="2"/>
      <c r="HN1131" s="2"/>
      <c r="HO1131" s="2"/>
      <c r="HP1131" s="2"/>
      <c r="HQ1131" s="2"/>
      <c r="HR1131" s="2"/>
      <c r="HS1131" s="2"/>
      <c r="HT1131" s="2"/>
      <c r="HU1131" s="2"/>
      <c r="HV1131" s="2"/>
      <c r="HW1131" s="2"/>
      <c r="HX1131" s="2"/>
      <c r="HY1131" s="2"/>
      <c r="HZ1131" s="2"/>
      <c r="IA1131" s="2"/>
      <c r="IB1131" s="2"/>
      <c r="IC1131" s="2"/>
      <c r="ID1131" s="2"/>
      <c r="IE1131" s="2"/>
      <c r="IF1131" s="2"/>
      <c r="IG1131" s="2"/>
      <c r="IH1131" s="2"/>
      <c r="II1131" s="2"/>
      <c r="IJ1131" s="2"/>
      <c r="IK1131" s="2"/>
      <c r="IL1131" s="2"/>
      <c r="IM1131" s="2"/>
      <c r="IN1131" s="2"/>
      <c r="IO1131" s="2"/>
      <c r="IP1131" s="2"/>
      <c r="IQ1131" s="2"/>
      <c r="IR1131" s="2"/>
      <c r="IS1131" s="2"/>
    </row>
    <row r="1132" spans="1:253" s="36" customFormat="1" x14ac:dyDescent="0.25">
      <c r="A1132" s="33"/>
      <c r="B1132" s="1" t="s">
        <v>274</v>
      </c>
      <c r="C1132" s="1"/>
      <c r="D1132" s="1"/>
      <c r="E1132" s="1"/>
      <c r="H1132" s="250" t="s">
        <v>487</v>
      </c>
      <c r="I1132" s="250"/>
      <c r="J1132" s="250"/>
      <c r="K1132" s="250"/>
      <c r="L1132" s="2" t="str">
        <f>+IF($C$27&lt;&gt;"",IF(CODE(MID($C$27,1,1))*(IF(SI!EE1695="",1,SI!EE1695-1))+LEN(SI!J10)=CA1132,"krátkodobý finančný majetok ku dňu zostavenia účtovnej závierky reálnou","NEPOVOLENÉ POUŽITIE!"),"NEPOVOLENÉ POUŽITIE!")</f>
        <v>krátkodobý finančný majetok ku dňu zostavenia účtovnej závierky reálnou</v>
      </c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62" t="s">
        <v>168</v>
      </c>
      <c r="AJ1132" s="144" t="str">
        <f t="shared" ref="AJ1132:AJ1181" si="184">+IF(BI1132=0,"Riadok bude skrytý.","Riadok bude vidieť.")</f>
        <v>Riadok bude vidieť.</v>
      </c>
      <c r="AK1132" s="145" t="s">
        <v>207</v>
      </c>
      <c r="AL1132" s="2"/>
      <c r="AM1132" s="2"/>
      <c r="AN1132" s="21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51">
        <f t="shared" si="179"/>
        <v>1</v>
      </c>
      <c r="BF1132" s="51"/>
      <c r="BG1132" s="51"/>
      <c r="BH1132" s="51">
        <f t="shared" ref="BH1132:BH1181" si="185">IF(AK1132="",1,IF(AK1132="Chcem skryť riadok.",0,1))</f>
        <v>1</v>
      </c>
      <c r="BI1132" s="51">
        <f>+IF(BE1132+BF1132+BG1132=0,0,IF(BH1132=0,0,1))</f>
        <v>1</v>
      </c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108"/>
      <c r="BY1132" s="108"/>
      <c r="BZ1132" s="108"/>
      <c r="CA1132" s="113">
        <f>SI!BY1132</f>
        <v>29</v>
      </c>
      <c r="CB1132" s="113"/>
      <c r="CC1132" s="113"/>
      <c r="CD1132" s="113"/>
      <c r="CE1132" s="113"/>
      <c r="CF1132" s="113"/>
      <c r="CG1132" s="113"/>
      <c r="CH1132" s="140">
        <f>SI!BZ1132</f>
        <v>0</v>
      </c>
      <c r="CI1132" s="108"/>
      <c r="CJ1132" s="108"/>
      <c r="CK1132" s="108"/>
      <c r="CL1132" s="108"/>
      <c r="CM1132" s="108"/>
      <c r="CN1132" s="108"/>
      <c r="CO1132" s="108"/>
      <c r="CP1132" s="108"/>
      <c r="CQ1132" s="108"/>
      <c r="CR1132" s="108"/>
      <c r="CS1132" s="108"/>
      <c r="CT1132" s="108"/>
      <c r="CU1132" s="108"/>
      <c r="CV1132" s="108"/>
      <c r="CW1132" s="108"/>
      <c r="CX1132" s="108"/>
      <c r="CY1132" s="108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  <c r="FE1132" s="2"/>
      <c r="FF1132" s="2"/>
      <c r="FG1132" s="2"/>
      <c r="FH1132" s="2"/>
      <c r="FI1132" s="2"/>
      <c r="FJ1132" s="2"/>
      <c r="FK1132" s="2"/>
      <c r="FL1132" s="2"/>
      <c r="FM1132" s="2"/>
      <c r="FN1132" s="2"/>
      <c r="FO1132" s="2"/>
      <c r="FP1132" s="2"/>
      <c r="FQ1132" s="2"/>
      <c r="FR1132" s="2"/>
      <c r="FS1132" s="2"/>
      <c r="FT1132" s="2"/>
      <c r="FU1132" s="2"/>
      <c r="FV1132" s="2"/>
      <c r="FW1132" s="2"/>
      <c r="FX1132" s="2"/>
      <c r="FY1132" s="2"/>
      <c r="FZ1132" s="2"/>
      <c r="GA1132" s="2"/>
      <c r="GB1132" s="2"/>
      <c r="GC1132" s="2"/>
      <c r="GD1132" s="2"/>
      <c r="GE1132" s="2"/>
      <c r="GF1132" s="2"/>
      <c r="GG1132" s="2"/>
      <c r="GH1132" s="2"/>
      <c r="GI1132" s="2"/>
      <c r="GJ1132" s="2"/>
      <c r="GK1132" s="2"/>
      <c r="GL1132" s="2"/>
      <c r="GM1132" s="2"/>
      <c r="GN1132" s="2"/>
      <c r="GO1132" s="2"/>
      <c r="GP1132" s="2"/>
      <c r="GQ1132" s="2"/>
      <c r="GR1132" s="2"/>
      <c r="GS1132" s="2"/>
      <c r="GT1132" s="2"/>
      <c r="GU1132" s="2"/>
      <c r="GV1132" s="2"/>
      <c r="GW1132" s="2"/>
      <c r="GX1132" s="2"/>
      <c r="GY1132" s="2"/>
      <c r="GZ1132" s="2"/>
      <c r="HA1132" s="2"/>
      <c r="HB1132" s="2"/>
      <c r="HC1132" s="2"/>
      <c r="HD1132" s="2"/>
      <c r="HE1132" s="2"/>
      <c r="HF1132" s="2"/>
      <c r="HG1132" s="2"/>
      <c r="HH1132" s="2"/>
      <c r="HI1132" s="2"/>
      <c r="HJ1132" s="2"/>
      <c r="HK1132" s="2"/>
      <c r="HL1132" s="2"/>
      <c r="HM1132" s="2"/>
      <c r="HN1132" s="2"/>
      <c r="HO1132" s="2"/>
      <c r="HP1132" s="2"/>
      <c r="HQ1132" s="2"/>
      <c r="HR1132" s="2"/>
      <c r="HS1132" s="2"/>
      <c r="HT1132" s="2"/>
      <c r="HU1132" s="2"/>
      <c r="HV1132" s="2"/>
      <c r="HW1132" s="2"/>
      <c r="HX1132" s="2"/>
      <c r="HY1132" s="2"/>
      <c r="HZ1132" s="2"/>
      <c r="IA1132" s="2"/>
      <c r="IB1132" s="2"/>
      <c r="IC1132" s="2"/>
      <c r="ID1132" s="2"/>
      <c r="IE1132" s="2"/>
      <c r="IF1132" s="2"/>
      <c r="IG1132" s="2"/>
      <c r="IH1132" s="2"/>
      <c r="II1132" s="2"/>
      <c r="IJ1132" s="2"/>
      <c r="IK1132" s="2"/>
      <c r="IL1132" s="2"/>
      <c r="IM1132" s="2"/>
      <c r="IN1132" s="2"/>
      <c r="IO1132" s="2"/>
      <c r="IP1132" s="2"/>
      <c r="IQ1132" s="2"/>
      <c r="IR1132" s="2"/>
      <c r="IS1132" s="2"/>
    </row>
    <row r="1133" spans="1:253" s="36" customFormat="1" x14ac:dyDescent="0.25">
      <c r="A1133" s="33"/>
      <c r="B1133" s="2" t="str">
        <f>+IF($J$27&lt;&gt;"",IF((CODE(MID($J$27,1,1)))*(INT((PI()-3.1415)*10^5))*0+(LEN(SI!J13)-LEN(SI!J14))=CA1133,"hodnotou.","NEPOVOLENÉ POUŽITIE!"),"NEPOVOLENÉ POUŽITIE!")</f>
        <v>hodnotou.</v>
      </c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60"/>
      <c r="AJ1133" s="144" t="str">
        <f t="shared" si="184"/>
        <v>Riadok bude vidieť.</v>
      </c>
      <c r="AK1133" s="145" t="s">
        <v>207</v>
      </c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51">
        <f t="shared" si="179"/>
        <v>1</v>
      </c>
      <c r="BF1133" s="51"/>
      <c r="BG1133" s="51"/>
      <c r="BH1133" s="51">
        <f t="shared" si="185"/>
        <v>1</v>
      </c>
      <c r="BI1133" s="51">
        <f>+IF(BE1133+BF1133+BG1133=0,0,IF(BH1133=0,0,1))</f>
        <v>1</v>
      </c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108"/>
      <c r="BY1133" s="108"/>
      <c r="BZ1133" s="108"/>
      <c r="CA1133" s="113">
        <f>SI!BY1133</f>
        <v>6</v>
      </c>
      <c r="CB1133" s="113"/>
      <c r="CC1133" s="113"/>
      <c r="CD1133" s="113"/>
      <c r="CE1133" s="113"/>
      <c r="CF1133" s="113"/>
      <c r="CG1133" s="113"/>
      <c r="CH1133" s="140">
        <f>SI!BZ1133</f>
        <v>0</v>
      </c>
      <c r="CI1133" s="108"/>
      <c r="CJ1133" s="108"/>
      <c r="CK1133" s="108"/>
      <c r="CL1133" s="108"/>
      <c r="CM1133" s="108"/>
      <c r="CN1133" s="108"/>
      <c r="CO1133" s="108"/>
      <c r="CP1133" s="108"/>
      <c r="CQ1133" s="108"/>
      <c r="CR1133" s="108"/>
      <c r="CS1133" s="108"/>
      <c r="CT1133" s="108"/>
      <c r="CU1133" s="108"/>
      <c r="CV1133" s="108"/>
      <c r="CW1133" s="108"/>
      <c r="CX1133" s="108"/>
      <c r="CY1133" s="108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  <c r="FE1133" s="2"/>
      <c r="FF1133" s="2"/>
      <c r="FG1133" s="2"/>
      <c r="FH1133" s="2"/>
      <c r="FI1133" s="2"/>
      <c r="FJ1133" s="2"/>
      <c r="FK1133" s="2"/>
      <c r="FL1133" s="2"/>
      <c r="FM1133" s="2"/>
      <c r="FN1133" s="2"/>
      <c r="FO1133" s="2"/>
      <c r="FP1133" s="2"/>
      <c r="FQ1133" s="2"/>
      <c r="FR1133" s="2"/>
      <c r="FS1133" s="2"/>
      <c r="FT1133" s="2"/>
      <c r="FU1133" s="2"/>
      <c r="FV1133" s="2"/>
      <c r="FW1133" s="2"/>
      <c r="FX1133" s="2"/>
      <c r="FY1133" s="2"/>
      <c r="FZ1133" s="2"/>
      <c r="GA1133" s="2"/>
      <c r="GB1133" s="2"/>
      <c r="GC1133" s="2"/>
      <c r="GD1133" s="2"/>
      <c r="GE1133" s="2"/>
      <c r="GF1133" s="2"/>
      <c r="GG1133" s="2"/>
      <c r="GH1133" s="2"/>
      <c r="GI1133" s="2"/>
      <c r="GJ1133" s="2"/>
      <c r="GK1133" s="2"/>
      <c r="GL1133" s="2"/>
      <c r="GM1133" s="2"/>
      <c r="GN1133" s="2"/>
      <c r="GO1133" s="2"/>
      <c r="GP1133" s="2"/>
      <c r="GQ1133" s="2"/>
      <c r="GR1133" s="2"/>
      <c r="GS1133" s="2"/>
      <c r="GT1133" s="2"/>
      <c r="GU1133" s="2"/>
      <c r="GV1133" s="2"/>
      <c r="GW1133" s="2"/>
      <c r="GX1133" s="2"/>
      <c r="GY1133" s="2"/>
      <c r="GZ1133" s="2"/>
      <c r="HA1133" s="2"/>
      <c r="HB1133" s="2"/>
      <c r="HC1133" s="2"/>
      <c r="HD1133" s="2"/>
      <c r="HE1133" s="2"/>
      <c r="HF1133" s="2"/>
      <c r="HG1133" s="2"/>
      <c r="HH1133" s="2"/>
      <c r="HI1133" s="2"/>
      <c r="HJ1133" s="2"/>
      <c r="HK1133" s="2"/>
      <c r="HL1133" s="2"/>
      <c r="HM1133" s="2"/>
      <c r="HN1133" s="2"/>
      <c r="HO1133" s="2"/>
      <c r="HP1133" s="2"/>
      <c r="HQ1133" s="2"/>
      <c r="HR1133" s="2"/>
      <c r="HS1133" s="2"/>
      <c r="HT1133" s="2"/>
      <c r="HU1133" s="2"/>
      <c r="HV1133" s="2"/>
      <c r="HW1133" s="2"/>
      <c r="HX1133" s="2"/>
      <c r="HY1133" s="2"/>
      <c r="HZ1133" s="2"/>
      <c r="IA1133" s="2"/>
      <c r="IB1133" s="2"/>
      <c r="IC1133" s="2"/>
      <c r="ID1133" s="2"/>
      <c r="IE1133" s="2"/>
      <c r="IF1133" s="2"/>
      <c r="IG1133" s="2"/>
      <c r="IH1133" s="2"/>
      <c r="II1133" s="2"/>
      <c r="IJ1133" s="2"/>
      <c r="IK1133" s="2"/>
      <c r="IL1133" s="2"/>
      <c r="IM1133" s="2"/>
      <c r="IN1133" s="2"/>
      <c r="IO1133" s="2"/>
      <c r="IP1133" s="2"/>
      <c r="IQ1133" s="2"/>
      <c r="IR1133" s="2"/>
      <c r="IS1133" s="2"/>
    </row>
    <row r="1134" spans="1:253" s="36" customFormat="1" x14ac:dyDescent="0.25">
      <c r="A1134" s="33"/>
      <c r="B1134" s="2" t="str">
        <f>+IF(H1132="neocenila","","Vplyv ocenenia krátkodobého finančnéhu majetku na výsledok hospodárenia a vlastné imanie je v tabuľke: ")</f>
        <v xml:space="preserve">Vplyv ocenenia krátkodobého finančnéhu majetku na výsledok hospodárenia a vlastné imanie je v tabuľke: </v>
      </c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60"/>
      <c r="AJ1134" s="144" t="str">
        <f t="shared" si="184"/>
        <v>Riadok bude vidieť.</v>
      </c>
      <c r="AK1134" s="145" t="s">
        <v>207</v>
      </c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51">
        <f t="shared" si="179"/>
        <v>1</v>
      </c>
      <c r="BF1134" s="51">
        <f t="shared" ref="BF1134:BF1143" si="186">+IF($H$1132="neocenila",0,1)</f>
        <v>1</v>
      </c>
      <c r="BG1134" s="51"/>
      <c r="BH1134" s="51">
        <f t="shared" si="185"/>
        <v>1</v>
      </c>
      <c r="BI1134" s="89">
        <f t="shared" ref="BI1134:BI1165" si="187">+IF(BE1134*BF1134=0,0,IF(BH1134=0,0,1))</f>
        <v>1</v>
      </c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108"/>
      <c r="BY1134" s="108"/>
      <c r="BZ1134" s="108"/>
      <c r="CA1134" s="113">
        <f>SI!BY1134</f>
        <v>136</v>
      </c>
      <c r="CB1134" s="113"/>
      <c r="CC1134" s="113"/>
      <c r="CD1134" s="113"/>
      <c r="CE1134" s="113"/>
      <c r="CF1134" s="113"/>
      <c r="CG1134" s="113"/>
      <c r="CH1134" s="140">
        <f>SI!BZ1134</f>
        <v>0</v>
      </c>
      <c r="CI1134" s="108"/>
      <c r="CJ1134" s="108"/>
      <c r="CK1134" s="108"/>
      <c r="CL1134" s="108"/>
      <c r="CM1134" s="108"/>
      <c r="CN1134" s="108"/>
      <c r="CO1134" s="108"/>
      <c r="CP1134" s="108"/>
      <c r="CQ1134" s="108"/>
      <c r="CR1134" s="108"/>
      <c r="CS1134" s="108"/>
      <c r="CT1134" s="108"/>
      <c r="CU1134" s="108"/>
      <c r="CV1134" s="108"/>
      <c r="CW1134" s="108"/>
      <c r="CX1134" s="108"/>
      <c r="CY1134" s="108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  <c r="FE1134" s="2"/>
      <c r="FF1134" s="2"/>
      <c r="FG1134" s="2"/>
      <c r="FH1134" s="2"/>
      <c r="FI1134" s="2"/>
      <c r="FJ1134" s="2"/>
      <c r="FK1134" s="2"/>
      <c r="FL1134" s="2"/>
      <c r="FM1134" s="2"/>
      <c r="FN1134" s="2"/>
      <c r="FO1134" s="2"/>
      <c r="FP1134" s="2"/>
      <c r="FQ1134" s="2"/>
      <c r="FR1134" s="2"/>
      <c r="FS1134" s="2"/>
      <c r="FT1134" s="2"/>
      <c r="FU1134" s="2"/>
      <c r="FV1134" s="2"/>
      <c r="FW1134" s="2"/>
      <c r="FX1134" s="2"/>
      <c r="FY1134" s="2"/>
      <c r="FZ1134" s="2"/>
      <c r="GA1134" s="2"/>
      <c r="GB1134" s="2"/>
      <c r="GC1134" s="2"/>
      <c r="GD1134" s="2"/>
      <c r="GE1134" s="2"/>
      <c r="GF1134" s="2"/>
      <c r="GG1134" s="2"/>
      <c r="GH1134" s="2"/>
      <c r="GI1134" s="2"/>
      <c r="GJ1134" s="2"/>
      <c r="GK1134" s="2"/>
      <c r="GL1134" s="2"/>
      <c r="GM1134" s="2"/>
      <c r="GN1134" s="2"/>
      <c r="GO1134" s="2"/>
      <c r="GP1134" s="2"/>
      <c r="GQ1134" s="2"/>
      <c r="GR1134" s="2"/>
      <c r="GS1134" s="2"/>
      <c r="GT1134" s="2"/>
      <c r="GU1134" s="2"/>
      <c r="GV1134" s="2"/>
      <c r="GW1134" s="2"/>
      <c r="GX1134" s="2"/>
      <c r="GY1134" s="2"/>
      <c r="GZ1134" s="2"/>
      <c r="HA1134" s="2"/>
      <c r="HB1134" s="2"/>
      <c r="HC1134" s="2"/>
      <c r="HD1134" s="2"/>
      <c r="HE1134" s="2"/>
      <c r="HF1134" s="2"/>
      <c r="HG1134" s="2"/>
      <c r="HH1134" s="2"/>
      <c r="HI1134" s="2"/>
      <c r="HJ1134" s="2"/>
      <c r="HK1134" s="2"/>
      <c r="HL1134" s="2"/>
      <c r="HM1134" s="2"/>
      <c r="HN1134" s="2"/>
      <c r="HO1134" s="2"/>
      <c r="HP1134" s="2"/>
      <c r="HQ1134" s="2"/>
      <c r="HR1134" s="2"/>
      <c r="HS1134" s="2"/>
      <c r="HT1134" s="2"/>
      <c r="HU1134" s="2"/>
      <c r="HV1134" s="2"/>
      <c r="HW1134" s="2"/>
      <c r="HX1134" s="2"/>
      <c r="HY1134" s="2"/>
      <c r="HZ1134" s="2"/>
      <c r="IA1134" s="2"/>
      <c r="IB1134" s="2"/>
      <c r="IC1134" s="2"/>
      <c r="ID1134" s="2"/>
      <c r="IE1134" s="2"/>
      <c r="IF1134" s="2"/>
      <c r="IG1134" s="2"/>
      <c r="IH1134" s="2"/>
      <c r="II1134" s="2"/>
      <c r="IJ1134" s="2"/>
      <c r="IK1134" s="2"/>
      <c r="IL1134" s="2"/>
      <c r="IM1134" s="2"/>
      <c r="IN1134" s="2"/>
      <c r="IO1134" s="2"/>
      <c r="IP1134" s="2"/>
      <c r="IQ1134" s="2"/>
      <c r="IR1134" s="2"/>
      <c r="IS1134" s="2"/>
    </row>
    <row r="1135" spans="1:253" s="36" customFormat="1" x14ac:dyDescent="0.25">
      <c r="A1135" s="33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60"/>
      <c r="AJ1135" s="144" t="str">
        <f t="shared" si="184"/>
        <v>Riadok bude vidieť.</v>
      </c>
      <c r="AK1135" s="145" t="s">
        <v>207</v>
      </c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51">
        <f t="shared" si="179"/>
        <v>1</v>
      </c>
      <c r="BF1135" s="51">
        <f t="shared" si="186"/>
        <v>1</v>
      </c>
      <c r="BG1135" s="51"/>
      <c r="BH1135" s="51">
        <f t="shared" si="185"/>
        <v>1</v>
      </c>
      <c r="BI1135" s="89">
        <f t="shared" si="187"/>
        <v>1</v>
      </c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108"/>
      <c r="BY1135" s="108"/>
      <c r="BZ1135" s="108"/>
      <c r="CA1135" s="113">
        <f>SI!BY1135</f>
        <v>952</v>
      </c>
      <c r="CB1135" s="113"/>
      <c r="CC1135" s="113"/>
      <c r="CD1135" s="113"/>
      <c r="CE1135" s="113"/>
      <c r="CF1135" s="113"/>
      <c r="CG1135" s="113"/>
      <c r="CH1135" s="140">
        <f>SI!BZ1135</f>
        <v>0</v>
      </c>
      <c r="CI1135" s="108"/>
      <c r="CJ1135" s="108"/>
      <c r="CK1135" s="108"/>
      <c r="CL1135" s="108"/>
      <c r="CM1135" s="108"/>
      <c r="CN1135" s="108"/>
      <c r="CO1135" s="108"/>
      <c r="CP1135" s="108"/>
      <c r="CQ1135" s="108"/>
      <c r="CR1135" s="108"/>
      <c r="CS1135" s="108"/>
      <c r="CT1135" s="108"/>
      <c r="CU1135" s="108"/>
      <c r="CV1135" s="108"/>
      <c r="CW1135" s="108"/>
      <c r="CX1135" s="108"/>
      <c r="CY1135" s="108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  <c r="FE1135" s="2"/>
      <c r="FF1135" s="2"/>
      <c r="FG1135" s="2"/>
      <c r="FH1135" s="2"/>
      <c r="FI1135" s="2"/>
      <c r="FJ1135" s="2"/>
      <c r="FK1135" s="2"/>
      <c r="FL1135" s="2"/>
      <c r="FM1135" s="2"/>
      <c r="FN1135" s="2"/>
      <c r="FO1135" s="2"/>
      <c r="FP1135" s="2"/>
      <c r="FQ1135" s="2"/>
      <c r="FR1135" s="2"/>
      <c r="FS1135" s="2"/>
      <c r="FT1135" s="2"/>
      <c r="FU1135" s="2"/>
      <c r="FV1135" s="2"/>
      <c r="FW1135" s="2"/>
      <c r="FX1135" s="2"/>
      <c r="FY1135" s="2"/>
      <c r="FZ1135" s="2"/>
      <c r="GA1135" s="2"/>
      <c r="GB1135" s="2"/>
      <c r="GC1135" s="2"/>
      <c r="GD1135" s="2"/>
      <c r="GE1135" s="2"/>
      <c r="GF1135" s="2"/>
      <c r="GG1135" s="2"/>
      <c r="GH1135" s="2"/>
      <c r="GI1135" s="2"/>
      <c r="GJ1135" s="2"/>
      <c r="GK1135" s="2"/>
      <c r="GL1135" s="2"/>
      <c r="GM1135" s="2"/>
      <c r="GN1135" s="2"/>
      <c r="GO1135" s="2"/>
      <c r="GP1135" s="2"/>
      <c r="GQ1135" s="2"/>
      <c r="GR1135" s="2"/>
      <c r="GS1135" s="2"/>
      <c r="GT1135" s="2"/>
      <c r="GU1135" s="2"/>
      <c r="GV1135" s="2"/>
      <c r="GW1135" s="2"/>
      <c r="GX1135" s="2"/>
      <c r="GY1135" s="2"/>
      <c r="GZ1135" s="2"/>
      <c r="HA1135" s="2"/>
      <c r="HB1135" s="2"/>
      <c r="HC1135" s="2"/>
      <c r="HD1135" s="2"/>
      <c r="HE1135" s="2"/>
      <c r="HF1135" s="2"/>
      <c r="HG1135" s="2"/>
      <c r="HH1135" s="2"/>
      <c r="HI1135" s="2"/>
      <c r="HJ1135" s="2"/>
      <c r="HK1135" s="2"/>
      <c r="HL1135" s="2"/>
      <c r="HM1135" s="2"/>
      <c r="HN1135" s="2"/>
      <c r="HO1135" s="2"/>
      <c r="HP1135" s="2"/>
      <c r="HQ1135" s="2"/>
      <c r="HR1135" s="2"/>
      <c r="HS1135" s="2"/>
      <c r="HT1135" s="2"/>
      <c r="HU1135" s="2"/>
      <c r="HV1135" s="2"/>
      <c r="HW1135" s="2"/>
      <c r="HX1135" s="2"/>
      <c r="HY1135" s="2"/>
      <c r="HZ1135" s="2"/>
      <c r="IA1135" s="2"/>
      <c r="IB1135" s="2"/>
      <c r="IC1135" s="2"/>
      <c r="ID1135" s="2"/>
      <c r="IE1135" s="2"/>
      <c r="IF1135" s="2"/>
      <c r="IG1135" s="2"/>
      <c r="IH1135" s="2"/>
      <c r="II1135" s="2"/>
      <c r="IJ1135" s="2"/>
      <c r="IK1135" s="2"/>
      <c r="IL1135" s="2"/>
      <c r="IM1135" s="2"/>
      <c r="IN1135" s="2"/>
      <c r="IO1135" s="2"/>
      <c r="IP1135" s="2"/>
      <c r="IQ1135" s="2"/>
      <c r="IR1135" s="2"/>
      <c r="IS1135" s="2"/>
    </row>
    <row r="1136" spans="1:253" s="36" customFormat="1" ht="19.5" customHeight="1" x14ac:dyDescent="0.25">
      <c r="A1136" s="33"/>
      <c r="B1136" s="369" t="s">
        <v>94</v>
      </c>
      <c r="C1136" s="370"/>
      <c r="D1136" s="370"/>
      <c r="E1136" s="370"/>
      <c r="F1136" s="370"/>
      <c r="G1136" s="370"/>
      <c r="H1136" s="370"/>
      <c r="I1136" s="370"/>
      <c r="J1136" s="371"/>
      <c r="K1136" s="988" t="s">
        <v>95</v>
      </c>
      <c r="L1136" s="989"/>
      <c r="M1136" s="989"/>
      <c r="N1136" s="989"/>
      <c r="O1136" s="989"/>
      <c r="P1136" s="989"/>
      <c r="Q1136" s="989"/>
      <c r="R1136" s="989"/>
      <c r="S1136" s="937" t="s">
        <v>96</v>
      </c>
      <c r="T1136" s="938"/>
      <c r="U1136" s="938"/>
      <c r="V1136" s="938"/>
      <c r="W1136" s="938"/>
      <c r="X1136" s="938"/>
      <c r="Y1136" s="938"/>
      <c r="Z1136" s="939"/>
      <c r="AA1136" s="938" t="s">
        <v>510</v>
      </c>
      <c r="AB1136" s="938"/>
      <c r="AC1136" s="938"/>
      <c r="AD1136" s="938"/>
      <c r="AE1136" s="938"/>
      <c r="AF1136" s="938"/>
      <c r="AG1136" s="938"/>
      <c r="AH1136" s="939"/>
      <c r="AI1136" s="62" t="s">
        <v>168</v>
      </c>
      <c r="AJ1136" s="144" t="str">
        <f t="shared" si="184"/>
        <v>Riadok bude vidieť.</v>
      </c>
      <c r="AK1136" s="145" t="s">
        <v>207</v>
      </c>
      <c r="AL1136" s="149" t="s">
        <v>502</v>
      </c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51">
        <f t="shared" si="179"/>
        <v>1</v>
      </c>
      <c r="BF1136" s="51">
        <f t="shared" si="186"/>
        <v>1</v>
      </c>
      <c r="BG1136" s="51"/>
      <c r="BH1136" s="51">
        <f t="shared" si="185"/>
        <v>1</v>
      </c>
      <c r="BI1136" s="89">
        <f t="shared" si="187"/>
        <v>1</v>
      </c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108"/>
      <c r="BY1136" s="108"/>
      <c r="BZ1136" s="108"/>
      <c r="CA1136" s="113">
        <f>SI!BY1136</f>
        <v>564</v>
      </c>
      <c r="CB1136" s="113"/>
      <c r="CC1136" s="113"/>
      <c r="CD1136" s="113"/>
      <c r="CE1136" s="113"/>
      <c r="CF1136" s="113"/>
      <c r="CG1136" s="113"/>
      <c r="CH1136" s="140">
        <f>SI!BZ1136</f>
        <v>0</v>
      </c>
      <c r="CI1136" s="108"/>
      <c r="CJ1136" s="108"/>
      <c r="CK1136" s="108"/>
      <c r="CL1136" s="108"/>
      <c r="CM1136" s="108"/>
      <c r="CN1136" s="108"/>
      <c r="CO1136" s="108"/>
      <c r="CP1136" s="108"/>
      <c r="CQ1136" s="108"/>
      <c r="CR1136" s="108"/>
      <c r="CS1136" s="108"/>
      <c r="CT1136" s="108"/>
      <c r="CU1136" s="108"/>
      <c r="CV1136" s="108"/>
      <c r="CW1136" s="108"/>
      <c r="CX1136" s="108"/>
      <c r="CY1136" s="108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  <c r="FE1136" s="2"/>
      <c r="FF1136" s="2"/>
      <c r="FG1136" s="2"/>
      <c r="FH1136" s="2"/>
      <c r="FI1136" s="2"/>
      <c r="FJ1136" s="2"/>
      <c r="FK1136" s="2"/>
      <c r="FL1136" s="2"/>
      <c r="FM1136" s="2"/>
      <c r="FN1136" s="2"/>
      <c r="FO1136" s="2"/>
      <c r="FP1136" s="2"/>
      <c r="FQ1136" s="2"/>
      <c r="FR1136" s="2"/>
      <c r="FS1136" s="2"/>
      <c r="FT1136" s="2"/>
      <c r="FU1136" s="2"/>
      <c r="FV1136" s="2"/>
      <c r="FW1136" s="2"/>
      <c r="FX1136" s="2"/>
      <c r="FY1136" s="2"/>
      <c r="FZ1136" s="2"/>
      <c r="GA1136" s="2"/>
      <c r="GB1136" s="2"/>
      <c r="GC1136" s="2"/>
      <c r="GD1136" s="2"/>
      <c r="GE1136" s="2"/>
      <c r="GF1136" s="2"/>
      <c r="GG1136" s="2"/>
      <c r="GH1136" s="2"/>
      <c r="GI1136" s="2"/>
      <c r="GJ1136" s="2"/>
      <c r="GK1136" s="2"/>
      <c r="GL1136" s="2"/>
      <c r="GM1136" s="2"/>
      <c r="GN1136" s="2"/>
      <c r="GO1136" s="2"/>
      <c r="GP1136" s="2"/>
      <c r="GQ1136" s="2"/>
      <c r="GR1136" s="2"/>
      <c r="GS1136" s="2"/>
      <c r="GT1136" s="2"/>
      <c r="GU1136" s="2"/>
      <c r="GV1136" s="2"/>
      <c r="GW1136" s="2"/>
      <c r="GX1136" s="2"/>
      <c r="GY1136" s="2"/>
      <c r="GZ1136" s="2"/>
      <c r="HA1136" s="2"/>
      <c r="HB1136" s="2"/>
      <c r="HC1136" s="2"/>
      <c r="HD1136" s="2"/>
      <c r="HE1136" s="2"/>
      <c r="HF1136" s="2"/>
      <c r="HG1136" s="2"/>
      <c r="HH1136" s="2"/>
      <c r="HI1136" s="2"/>
      <c r="HJ1136" s="2"/>
      <c r="HK1136" s="2"/>
      <c r="HL1136" s="2"/>
      <c r="HM1136" s="2"/>
      <c r="HN1136" s="2"/>
      <c r="HO1136" s="2"/>
      <c r="HP1136" s="2"/>
      <c r="HQ1136" s="2"/>
      <c r="HR1136" s="2"/>
      <c r="HS1136" s="2"/>
      <c r="HT1136" s="2"/>
      <c r="HU1136" s="2"/>
      <c r="HV1136" s="2"/>
      <c r="HW1136" s="2"/>
      <c r="HX1136" s="2"/>
      <c r="HY1136" s="2"/>
      <c r="HZ1136" s="2"/>
      <c r="IA1136" s="2"/>
      <c r="IB1136" s="2"/>
      <c r="IC1136" s="2"/>
      <c r="ID1136" s="2"/>
      <c r="IE1136" s="2"/>
      <c r="IF1136" s="2"/>
      <c r="IG1136" s="2"/>
      <c r="IH1136" s="2"/>
      <c r="II1136" s="2"/>
      <c r="IJ1136" s="2"/>
      <c r="IK1136" s="2"/>
      <c r="IL1136" s="2"/>
      <c r="IM1136" s="2"/>
      <c r="IN1136" s="2"/>
      <c r="IO1136" s="2"/>
      <c r="IP1136" s="2"/>
      <c r="IQ1136" s="2"/>
      <c r="IR1136" s="2"/>
      <c r="IS1136" s="2"/>
    </row>
    <row r="1137" spans="1:253" s="36" customFormat="1" ht="19.5" customHeight="1" x14ac:dyDescent="0.25">
      <c r="A1137" s="33"/>
      <c r="B1137" s="372"/>
      <c r="C1137" s="373"/>
      <c r="D1137" s="373"/>
      <c r="E1137" s="373"/>
      <c r="F1137" s="373"/>
      <c r="G1137" s="373"/>
      <c r="H1137" s="373"/>
      <c r="I1137" s="373"/>
      <c r="J1137" s="374"/>
      <c r="K1137" s="990"/>
      <c r="L1137" s="991"/>
      <c r="M1137" s="991"/>
      <c r="N1137" s="991"/>
      <c r="O1137" s="991"/>
      <c r="P1137" s="991"/>
      <c r="Q1137" s="991"/>
      <c r="R1137" s="991"/>
      <c r="S1137" s="940"/>
      <c r="T1137" s="941"/>
      <c r="U1137" s="941"/>
      <c r="V1137" s="941"/>
      <c r="W1137" s="941"/>
      <c r="X1137" s="941"/>
      <c r="Y1137" s="941"/>
      <c r="Z1137" s="942"/>
      <c r="AA1137" s="941"/>
      <c r="AB1137" s="941"/>
      <c r="AC1137" s="941"/>
      <c r="AD1137" s="941"/>
      <c r="AE1137" s="941"/>
      <c r="AF1137" s="941"/>
      <c r="AG1137" s="941"/>
      <c r="AH1137" s="942"/>
      <c r="AI1137" s="60"/>
      <c r="AJ1137" s="144" t="str">
        <f t="shared" si="184"/>
        <v>Riadok bude vidieť.</v>
      </c>
      <c r="AK1137" s="145" t="s">
        <v>207</v>
      </c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51">
        <f t="shared" si="179"/>
        <v>1</v>
      </c>
      <c r="BF1137" s="51">
        <f t="shared" si="186"/>
        <v>1</v>
      </c>
      <c r="BG1137" s="51"/>
      <c r="BH1137" s="51">
        <f t="shared" si="185"/>
        <v>1</v>
      </c>
      <c r="BI1137" s="89">
        <f t="shared" si="187"/>
        <v>1</v>
      </c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108"/>
      <c r="BY1137" s="108"/>
      <c r="BZ1137" s="108"/>
      <c r="CA1137" s="113">
        <f>SI!BY1137</f>
        <v>141</v>
      </c>
      <c r="CB1137" s="113"/>
      <c r="CC1137" s="113"/>
      <c r="CD1137" s="113"/>
      <c r="CE1137" s="113"/>
      <c r="CF1137" s="113"/>
      <c r="CG1137" s="113"/>
      <c r="CH1137" s="140">
        <f>SI!BZ1137</f>
        <v>0</v>
      </c>
      <c r="CI1137" s="108"/>
      <c r="CJ1137" s="108"/>
      <c r="CK1137" s="108"/>
      <c r="CL1137" s="108"/>
      <c r="CM1137" s="108"/>
      <c r="CN1137" s="108"/>
      <c r="CO1137" s="108"/>
      <c r="CP1137" s="108"/>
      <c r="CQ1137" s="108"/>
      <c r="CR1137" s="108"/>
      <c r="CS1137" s="108"/>
      <c r="CT1137" s="108"/>
      <c r="CU1137" s="108"/>
      <c r="CV1137" s="108"/>
      <c r="CW1137" s="108"/>
      <c r="CX1137" s="108"/>
      <c r="CY1137" s="108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  <c r="FE1137" s="2"/>
      <c r="FF1137" s="2"/>
      <c r="FG1137" s="2"/>
      <c r="FH1137" s="2"/>
      <c r="FI1137" s="2"/>
      <c r="FJ1137" s="2"/>
      <c r="FK1137" s="2"/>
      <c r="FL1137" s="2"/>
      <c r="FM1137" s="2"/>
      <c r="FN1137" s="2"/>
      <c r="FO1137" s="2"/>
      <c r="FP1137" s="2"/>
      <c r="FQ1137" s="2"/>
      <c r="FR1137" s="2"/>
      <c r="FS1137" s="2"/>
      <c r="FT1137" s="2"/>
      <c r="FU1137" s="2"/>
      <c r="FV1137" s="2"/>
      <c r="FW1137" s="2"/>
      <c r="FX1137" s="2"/>
      <c r="FY1137" s="2"/>
      <c r="FZ1137" s="2"/>
      <c r="GA1137" s="2"/>
      <c r="GB1137" s="2"/>
      <c r="GC1137" s="2"/>
      <c r="GD1137" s="2"/>
      <c r="GE1137" s="2"/>
      <c r="GF1137" s="2"/>
      <c r="GG1137" s="2"/>
      <c r="GH1137" s="2"/>
      <c r="GI1137" s="2"/>
      <c r="GJ1137" s="2"/>
      <c r="GK1137" s="2"/>
      <c r="GL1137" s="2"/>
      <c r="GM1137" s="2"/>
      <c r="GN1137" s="2"/>
      <c r="GO1137" s="2"/>
      <c r="GP1137" s="2"/>
      <c r="GQ1137" s="2"/>
      <c r="GR1137" s="2"/>
      <c r="GS1137" s="2"/>
      <c r="GT1137" s="2"/>
      <c r="GU1137" s="2"/>
      <c r="GV1137" s="2"/>
      <c r="GW1137" s="2"/>
      <c r="GX1137" s="2"/>
      <c r="GY1137" s="2"/>
      <c r="GZ1137" s="2"/>
      <c r="HA1137" s="2"/>
      <c r="HB1137" s="2"/>
      <c r="HC1137" s="2"/>
      <c r="HD1137" s="2"/>
      <c r="HE1137" s="2"/>
      <c r="HF1137" s="2"/>
      <c r="HG1137" s="2"/>
      <c r="HH1137" s="2"/>
      <c r="HI1137" s="2"/>
      <c r="HJ1137" s="2"/>
      <c r="HK1137" s="2"/>
      <c r="HL1137" s="2"/>
      <c r="HM1137" s="2"/>
      <c r="HN1137" s="2"/>
      <c r="HO1137" s="2"/>
      <c r="HP1137" s="2"/>
      <c r="HQ1137" s="2"/>
      <c r="HR1137" s="2"/>
      <c r="HS1137" s="2"/>
      <c r="HT1137" s="2"/>
      <c r="HU1137" s="2"/>
      <c r="HV1137" s="2"/>
      <c r="HW1137" s="2"/>
      <c r="HX1137" s="2"/>
      <c r="HY1137" s="2"/>
      <c r="HZ1137" s="2"/>
      <c r="IA1137" s="2"/>
      <c r="IB1137" s="2"/>
      <c r="IC1137" s="2"/>
      <c r="ID1137" s="2"/>
      <c r="IE1137" s="2"/>
      <c r="IF1137" s="2"/>
      <c r="IG1137" s="2"/>
      <c r="IH1137" s="2"/>
      <c r="II1137" s="2"/>
      <c r="IJ1137" s="2"/>
      <c r="IK1137" s="2"/>
      <c r="IL1137" s="2"/>
      <c r="IM1137" s="2"/>
      <c r="IN1137" s="2"/>
      <c r="IO1137" s="2"/>
      <c r="IP1137" s="2"/>
      <c r="IQ1137" s="2"/>
      <c r="IR1137" s="2"/>
      <c r="IS1137" s="2"/>
    </row>
    <row r="1138" spans="1:253" s="36" customFormat="1" x14ac:dyDescent="0.25">
      <c r="A1138" s="33"/>
      <c r="B1138" s="995" t="s">
        <v>504</v>
      </c>
      <c r="C1138" s="996"/>
      <c r="D1138" s="996"/>
      <c r="E1138" s="996"/>
      <c r="F1138" s="996"/>
      <c r="G1138" s="996"/>
      <c r="H1138" s="996"/>
      <c r="I1138" s="996"/>
      <c r="J1138" s="997"/>
      <c r="K1138" s="541"/>
      <c r="L1138" s="539"/>
      <c r="M1138" s="539"/>
      <c r="N1138" s="539"/>
      <c r="O1138" s="539"/>
      <c r="P1138" s="539"/>
      <c r="Q1138" s="539"/>
      <c r="R1138" s="542"/>
      <c r="S1138" s="541"/>
      <c r="T1138" s="539"/>
      <c r="U1138" s="539"/>
      <c r="V1138" s="539"/>
      <c r="W1138" s="539"/>
      <c r="X1138" s="539"/>
      <c r="Y1138" s="539"/>
      <c r="Z1138" s="540"/>
      <c r="AA1138" s="538"/>
      <c r="AB1138" s="539"/>
      <c r="AC1138" s="539"/>
      <c r="AD1138" s="539"/>
      <c r="AE1138" s="539"/>
      <c r="AF1138" s="539"/>
      <c r="AG1138" s="539"/>
      <c r="AH1138" s="540"/>
      <c r="AI1138" s="60"/>
      <c r="AJ1138" s="144" t="str">
        <f t="shared" si="184"/>
        <v>Riadok bude vidieť.</v>
      </c>
      <c r="AK1138" s="145" t="s">
        <v>207</v>
      </c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51">
        <f t="shared" si="179"/>
        <v>1</v>
      </c>
      <c r="BF1138" s="51">
        <f t="shared" si="186"/>
        <v>1</v>
      </c>
      <c r="BG1138" s="51"/>
      <c r="BH1138" s="51">
        <f t="shared" si="185"/>
        <v>1</v>
      </c>
      <c r="BI1138" s="89">
        <f t="shared" si="187"/>
        <v>1</v>
      </c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108"/>
      <c r="BY1138" s="108"/>
      <c r="BZ1138" s="108"/>
      <c r="CA1138" s="113">
        <f>SI!BY1138</f>
        <v>400</v>
      </c>
      <c r="CB1138" s="113"/>
      <c r="CC1138" s="113"/>
      <c r="CD1138" s="113"/>
      <c r="CE1138" s="113"/>
      <c r="CF1138" s="113"/>
      <c r="CG1138" s="113"/>
      <c r="CH1138" s="140">
        <f>SI!BZ1138</f>
        <v>0</v>
      </c>
      <c r="CI1138" s="108"/>
      <c r="CJ1138" s="108"/>
      <c r="CK1138" s="108"/>
      <c r="CL1138" s="108"/>
      <c r="CM1138" s="108"/>
      <c r="CN1138" s="108"/>
      <c r="CO1138" s="108"/>
      <c r="CP1138" s="108"/>
      <c r="CQ1138" s="108"/>
      <c r="CR1138" s="108"/>
      <c r="CS1138" s="108"/>
      <c r="CT1138" s="108"/>
      <c r="CU1138" s="108"/>
      <c r="CV1138" s="108"/>
      <c r="CW1138" s="108"/>
      <c r="CX1138" s="108"/>
      <c r="CY1138" s="108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  <c r="FE1138" s="2"/>
      <c r="FF1138" s="2"/>
      <c r="FG1138" s="2"/>
      <c r="FH1138" s="2"/>
      <c r="FI1138" s="2"/>
      <c r="FJ1138" s="2"/>
      <c r="FK1138" s="2"/>
      <c r="FL1138" s="2"/>
      <c r="FM1138" s="2"/>
      <c r="FN1138" s="2"/>
      <c r="FO1138" s="2"/>
      <c r="FP1138" s="2"/>
      <c r="FQ1138" s="2"/>
      <c r="FR1138" s="2"/>
      <c r="FS1138" s="2"/>
      <c r="FT1138" s="2"/>
      <c r="FU1138" s="2"/>
      <c r="FV1138" s="2"/>
      <c r="FW1138" s="2"/>
      <c r="FX1138" s="2"/>
      <c r="FY1138" s="2"/>
      <c r="FZ1138" s="2"/>
      <c r="GA1138" s="2"/>
      <c r="GB1138" s="2"/>
      <c r="GC1138" s="2"/>
      <c r="GD1138" s="2"/>
      <c r="GE1138" s="2"/>
      <c r="GF1138" s="2"/>
      <c r="GG1138" s="2"/>
      <c r="GH1138" s="2"/>
      <c r="GI1138" s="2"/>
      <c r="GJ1138" s="2"/>
      <c r="GK1138" s="2"/>
      <c r="GL1138" s="2"/>
      <c r="GM1138" s="2"/>
      <c r="GN1138" s="2"/>
      <c r="GO1138" s="2"/>
      <c r="GP1138" s="2"/>
      <c r="GQ1138" s="2"/>
      <c r="GR1138" s="2"/>
      <c r="GS1138" s="2"/>
      <c r="GT1138" s="2"/>
      <c r="GU1138" s="2"/>
      <c r="GV1138" s="2"/>
      <c r="GW1138" s="2"/>
      <c r="GX1138" s="2"/>
      <c r="GY1138" s="2"/>
      <c r="GZ1138" s="2"/>
      <c r="HA1138" s="2"/>
      <c r="HB1138" s="2"/>
      <c r="HC1138" s="2"/>
      <c r="HD1138" s="2"/>
      <c r="HE1138" s="2"/>
      <c r="HF1138" s="2"/>
      <c r="HG1138" s="2"/>
      <c r="HH1138" s="2"/>
      <c r="HI1138" s="2"/>
      <c r="HJ1138" s="2"/>
      <c r="HK1138" s="2"/>
      <c r="HL1138" s="2"/>
      <c r="HM1138" s="2"/>
      <c r="HN1138" s="2"/>
      <c r="HO1138" s="2"/>
      <c r="HP1138" s="2"/>
      <c r="HQ1138" s="2"/>
      <c r="HR1138" s="2"/>
      <c r="HS1138" s="2"/>
      <c r="HT1138" s="2"/>
      <c r="HU1138" s="2"/>
      <c r="HV1138" s="2"/>
      <c r="HW1138" s="2"/>
      <c r="HX1138" s="2"/>
      <c r="HY1138" s="2"/>
      <c r="HZ1138" s="2"/>
      <c r="IA1138" s="2"/>
      <c r="IB1138" s="2"/>
      <c r="IC1138" s="2"/>
      <c r="ID1138" s="2"/>
      <c r="IE1138" s="2"/>
      <c r="IF1138" s="2"/>
      <c r="IG1138" s="2"/>
      <c r="IH1138" s="2"/>
      <c r="II1138" s="2"/>
      <c r="IJ1138" s="2"/>
      <c r="IK1138" s="2"/>
      <c r="IL1138" s="2"/>
      <c r="IM1138" s="2"/>
      <c r="IN1138" s="2"/>
      <c r="IO1138" s="2"/>
      <c r="IP1138" s="2"/>
      <c r="IQ1138" s="2"/>
      <c r="IR1138" s="2"/>
      <c r="IS1138" s="2"/>
    </row>
    <row r="1139" spans="1:253" s="36" customFormat="1" x14ac:dyDescent="0.25">
      <c r="A1139" s="33"/>
      <c r="B1139" s="1032" t="s">
        <v>505</v>
      </c>
      <c r="C1139" s="1033"/>
      <c r="D1139" s="1033"/>
      <c r="E1139" s="1033"/>
      <c r="F1139" s="1033"/>
      <c r="G1139" s="1033"/>
      <c r="H1139" s="1033"/>
      <c r="I1139" s="1033"/>
      <c r="J1139" s="1034"/>
      <c r="K1139" s="214"/>
      <c r="L1139" s="215"/>
      <c r="M1139" s="215"/>
      <c r="N1139" s="215"/>
      <c r="O1139" s="215"/>
      <c r="P1139" s="215"/>
      <c r="Q1139" s="215"/>
      <c r="R1139" s="283"/>
      <c r="S1139" s="214"/>
      <c r="T1139" s="215"/>
      <c r="U1139" s="215"/>
      <c r="V1139" s="215"/>
      <c r="W1139" s="215"/>
      <c r="X1139" s="215"/>
      <c r="Y1139" s="215"/>
      <c r="Z1139" s="216"/>
      <c r="AA1139" s="548"/>
      <c r="AB1139" s="215"/>
      <c r="AC1139" s="215"/>
      <c r="AD1139" s="215"/>
      <c r="AE1139" s="215"/>
      <c r="AF1139" s="215"/>
      <c r="AG1139" s="215"/>
      <c r="AH1139" s="216"/>
      <c r="AI1139" s="60"/>
      <c r="AJ1139" s="144" t="str">
        <f t="shared" si="184"/>
        <v>Riadok bude vidieť.</v>
      </c>
      <c r="AK1139" s="145" t="s">
        <v>207</v>
      </c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51">
        <f t="shared" si="179"/>
        <v>1</v>
      </c>
      <c r="BF1139" s="51">
        <f t="shared" si="186"/>
        <v>1</v>
      </c>
      <c r="BG1139" s="51"/>
      <c r="BH1139" s="51">
        <f t="shared" si="185"/>
        <v>1</v>
      </c>
      <c r="BI1139" s="89">
        <f t="shared" si="187"/>
        <v>1</v>
      </c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108"/>
      <c r="BY1139" s="108"/>
      <c r="BZ1139" s="108"/>
      <c r="CA1139" s="113">
        <f>SI!BY1139</f>
        <v>169</v>
      </c>
      <c r="CB1139" s="113"/>
      <c r="CC1139" s="113"/>
      <c r="CD1139" s="113"/>
      <c r="CE1139" s="113"/>
      <c r="CF1139" s="113"/>
      <c r="CG1139" s="113"/>
      <c r="CH1139" s="140">
        <f>SI!BZ1139</f>
        <v>0</v>
      </c>
      <c r="CI1139" s="108"/>
      <c r="CJ1139" s="108"/>
      <c r="CK1139" s="108"/>
      <c r="CL1139" s="108"/>
      <c r="CM1139" s="108"/>
      <c r="CN1139" s="108"/>
      <c r="CO1139" s="108"/>
      <c r="CP1139" s="108"/>
      <c r="CQ1139" s="108"/>
      <c r="CR1139" s="108"/>
      <c r="CS1139" s="108"/>
      <c r="CT1139" s="108"/>
      <c r="CU1139" s="108"/>
      <c r="CV1139" s="108"/>
      <c r="CW1139" s="108"/>
      <c r="CX1139" s="108"/>
      <c r="CY1139" s="108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  <c r="FE1139" s="2"/>
      <c r="FF1139" s="2"/>
      <c r="FG1139" s="2"/>
      <c r="FH1139" s="2"/>
      <c r="FI1139" s="2"/>
      <c r="FJ1139" s="2"/>
      <c r="FK1139" s="2"/>
      <c r="FL1139" s="2"/>
      <c r="FM1139" s="2"/>
      <c r="FN1139" s="2"/>
      <c r="FO1139" s="2"/>
      <c r="FP1139" s="2"/>
      <c r="FQ1139" s="2"/>
      <c r="FR1139" s="2"/>
      <c r="FS1139" s="2"/>
      <c r="FT1139" s="2"/>
      <c r="FU1139" s="2"/>
      <c r="FV1139" s="2"/>
      <c r="FW1139" s="2"/>
      <c r="FX1139" s="2"/>
      <c r="FY1139" s="2"/>
      <c r="FZ1139" s="2"/>
      <c r="GA1139" s="2"/>
      <c r="GB1139" s="2"/>
      <c r="GC1139" s="2"/>
      <c r="GD1139" s="2"/>
      <c r="GE1139" s="2"/>
      <c r="GF1139" s="2"/>
      <c r="GG1139" s="2"/>
      <c r="GH1139" s="2"/>
      <c r="GI1139" s="2"/>
      <c r="GJ1139" s="2"/>
      <c r="GK1139" s="2"/>
      <c r="GL1139" s="2"/>
      <c r="GM1139" s="2"/>
      <c r="GN1139" s="2"/>
      <c r="GO1139" s="2"/>
      <c r="GP1139" s="2"/>
      <c r="GQ1139" s="2"/>
      <c r="GR1139" s="2"/>
      <c r="GS1139" s="2"/>
      <c r="GT1139" s="2"/>
      <c r="GU1139" s="2"/>
      <c r="GV1139" s="2"/>
      <c r="GW1139" s="2"/>
      <c r="GX1139" s="2"/>
      <c r="GY1139" s="2"/>
      <c r="GZ1139" s="2"/>
      <c r="HA1139" s="2"/>
      <c r="HB1139" s="2"/>
      <c r="HC1139" s="2"/>
      <c r="HD1139" s="2"/>
      <c r="HE1139" s="2"/>
      <c r="HF1139" s="2"/>
      <c r="HG1139" s="2"/>
      <c r="HH1139" s="2"/>
      <c r="HI1139" s="2"/>
      <c r="HJ1139" s="2"/>
      <c r="HK1139" s="2"/>
      <c r="HL1139" s="2"/>
      <c r="HM1139" s="2"/>
      <c r="HN1139" s="2"/>
      <c r="HO1139" s="2"/>
      <c r="HP1139" s="2"/>
      <c r="HQ1139" s="2"/>
      <c r="HR1139" s="2"/>
      <c r="HS1139" s="2"/>
      <c r="HT1139" s="2"/>
      <c r="HU1139" s="2"/>
      <c r="HV1139" s="2"/>
      <c r="HW1139" s="2"/>
      <c r="HX1139" s="2"/>
      <c r="HY1139" s="2"/>
      <c r="HZ1139" s="2"/>
      <c r="IA1139" s="2"/>
      <c r="IB1139" s="2"/>
      <c r="IC1139" s="2"/>
      <c r="ID1139" s="2"/>
      <c r="IE1139" s="2"/>
      <c r="IF1139" s="2"/>
      <c r="IG1139" s="2"/>
      <c r="IH1139" s="2"/>
      <c r="II1139" s="2"/>
      <c r="IJ1139" s="2"/>
      <c r="IK1139" s="2"/>
      <c r="IL1139" s="2"/>
      <c r="IM1139" s="2"/>
      <c r="IN1139" s="2"/>
      <c r="IO1139" s="2"/>
      <c r="IP1139" s="2"/>
      <c r="IQ1139" s="2"/>
      <c r="IR1139" s="2"/>
      <c r="IS1139" s="2"/>
    </row>
    <row r="1140" spans="1:253" s="36" customFormat="1" x14ac:dyDescent="0.25">
      <c r="A1140" s="33"/>
      <c r="B1140" s="1032" t="s">
        <v>507</v>
      </c>
      <c r="C1140" s="1033"/>
      <c r="D1140" s="1033"/>
      <c r="E1140" s="1033"/>
      <c r="F1140" s="1033"/>
      <c r="G1140" s="1033"/>
      <c r="H1140" s="1033"/>
      <c r="I1140" s="1033"/>
      <c r="J1140" s="1034"/>
      <c r="K1140" s="214"/>
      <c r="L1140" s="215"/>
      <c r="M1140" s="215"/>
      <c r="N1140" s="215"/>
      <c r="O1140" s="215"/>
      <c r="P1140" s="215"/>
      <c r="Q1140" s="215"/>
      <c r="R1140" s="283"/>
      <c r="S1140" s="214"/>
      <c r="T1140" s="215"/>
      <c r="U1140" s="215"/>
      <c r="V1140" s="215"/>
      <c r="W1140" s="215"/>
      <c r="X1140" s="215"/>
      <c r="Y1140" s="215"/>
      <c r="Z1140" s="216"/>
      <c r="AA1140" s="548"/>
      <c r="AB1140" s="215"/>
      <c r="AC1140" s="215"/>
      <c r="AD1140" s="215"/>
      <c r="AE1140" s="215"/>
      <c r="AF1140" s="215"/>
      <c r="AG1140" s="215"/>
      <c r="AH1140" s="216"/>
      <c r="AI1140" s="60"/>
      <c r="AJ1140" s="144" t="str">
        <f t="shared" si="184"/>
        <v>Riadok bude vidieť.</v>
      </c>
      <c r="AK1140" s="145" t="s">
        <v>207</v>
      </c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51">
        <f t="shared" si="179"/>
        <v>1</v>
      </c>
      <c r="BF1140" s="51">
        <f t="shared" si="186"/>
        <v>1</v>
      </c>
      <c r="BG1140" s="51"/>
      <c r="BH1140" s="51">
        <f t="shared" si="185"/>
        <v>1</v>
      </c>
      <c r="BI1140" s="89">
        <f t="shared" si="187"/>
        <v>1</v>
      </c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108"/>
      <c r="BY1140" s="108"/>
      <c r="BZ1140" s="108"/>
      <c r="CA1140" s="113">
        <f>SI!BY1140</f>
        <v>591</v>
      </c>
      <c r="CB1140" s="113"/>
      <c r="CC1140" s="113"/>
      <c r="CD1140" s="113"/>
      <c r="CE1140" s="113"/>
      <c r="CF1140" s="113"/>
      <c r="CG1140" s="113"/>
      <c r="CH1140" s="140">
        <f>SI!BZ1140</f>
        <v>0</v>
      </c>
      <c r="CI1140" s="108"/>
      <c r="CJ1140" s="108"/>
      <c r="CK1140" s="108"/>
      <c r="CL1140" s="108"/>
      <c r="CM1140" s="108"/>
      <c r="CN1140" s="108"/>
      <c r="CO1140" s="108"/>
      <c r="CP1140" s="108"/>
      <c r="CQ1140" s="108"/>
      <c r="CR1140" s="108"/>
      <c r="CS1140" s="108"/>
      <c r="CT1140" s="108"/>
      <c r="CU1140" s="108"/>
      <c r="CV1140" s="108"/>
      <c r="CW1140" s="108"/>
      <c r="CX1140" s="108"/>
      <c r="CY1140" s="108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  <c r="FE1140" s="2"/>
      <c r="FF1140" s="2"/>
      <c r="FG1140" s="2"/>
      <c r="FH1140" s="2"/>
      <c r="FI1140" s="2"/>
      <c r="FJ1140" s="2"/>
      <c r="FK1140" s="2"/>
      <c r="FL1140" s="2"/>
      <c r="FM1140" s="2"/>
      <c r="FN1140" s="2"/>
      <c r="FO1140" s="2"/>
      <c r="FP1140" s="2"/>
      <c r="FQ1140" s="2"/>
      <c r="FR1140" s="2"/>
      <c r="FS1140" s="2"/>
      <c r="FT1140" s="2"/>
      <c r="FU1140" s="2"/>
      <c r="FV1140" s="2"/>
      <c r="FW1140" s="2"/>
      <c r="FX1140" s="2"/>
      <c r="FY1140" s="2"/>
      <c r="FZ1140" s="2"/>
      <c r="GA1140" s="2"/>
      <c r="GB1140" s="2"/>
      <c r="GC1140" s="2"/>
      <c r="GD1140" s="2"/>
      <c r="GE1140" s="2"/>
      <c r="GF1140" s="2"/>
      <c r="GG1140" s="2"/>
      <c r="GH1140" s="2"/>
      <c r="GI1140" s="2"/>
      <c r="GJ1140" s="2"/>
      <c r="GK1140" s="2"/>
      <c r="GL1140" s="2"/>
      <c r="GM1140" s="2"/>
      <c r="GN1140" s="2"/>
      <c r="GO1140" s="2"/>
      <c r="GP1140" s="2"/>
      <c r="GQ1140" s="2"/>
      <c r="GR1140" s="2"/>
      <c r="GS1140" s="2"/>
      <c r="GT1140" s="2"/>
      <c r="GU1140" s="2"/>
      <c r="GV1140" s="2"/>
      <c r="GW1140" s="2"/>
      <c r="GX1140" s="2"/>
      <c r="GY1140" s="2"/>
      <c r="GZ1140" s="2"/>
      <c r="HA1140" s="2"/>
      <c r="HB1140" s="2"/>
      <c r="HC1140" s="2"/>
      <c r="HD1140" s="2"/>
      <c r="HE1140" s="2"/>
      <c r="HF1140" s="2"/>
      <c r="HG1140" s="2"/>
      <c r="HH1140" s="2"/>
      <c r="HI1140" s="2"/>
      <c r="HJ1140" s="2"/>
      <c r="HK1140" s="2"/>
      <c r="HL1140" s="2"/>
      <c r="HM1140" s="2"/>
      <c r="HN1140" s="2"/>
      <c r="HO1140" s="2"/>
      <c r="HP1140" s="2"/>
      <c r="HQ1140" s="2"/>
      <c r="HR1140" s="2"/>
      <c r="HS1140" s="2"/>
      <c r="HT1140" s="2"/>
      <c r="HU1140" s="2"/>
      <c r="HV1140" s="2"/>
      <c r="HW1140" s="2"/>
      <c r="HX1140" s="2"/>
      <c r="HY1140" s="2"/>
      <c r="HZ1140" s="2"/>
      <c r="IA1140" s="2"/>
      <c r="IB1140" s="2"/>
      <c r="IC1140" s="2"/>
      <c r="ID1140" s="2"/>
      <c r="IE1140" s="2"/>
      <c r="IF1140" s="2"/>
      <c r="IG1140" s="2"/>
      <c r="IH1140" s="2"/>
      <c r="II1140" s="2"/>
      <c r="IJ1140" s="2"/>
      <c r="IK1140" s="2"/>
      <c r="IL1140" s="2"/>
      <c r="IM1140" s="2"/>
      <c r="IN1140" s="2"/>
      <c r="IO1140" s="2"/>
      <c r="IP1140" s="2"/>
      <c r="IQ1140" s="2"/>
      <c r="IR1140" s="2"/>
      <c r="IS1140" s="2"/>
    </row>
    <row r="1141" spans="1:253" s="36" customFormat="1" hidden="1" x14ac:dyDescent="0.25">
      <c r="A1141" s="33"/>
      <c r="B1141" s="1007"/>
      <c r="C1141" s="1008"/>
      <c r="D1141" s="1008"/>
      <c r="E1141" s="1008"/>
      <c r="F1141" s="1008"/>
      <c r="G1141" s="1008"/>
      <c r="H1141" s="1008"/>
      <c r="I1141" s="1008"/>
      <c r="J1141" s="1008"/>
      <c r="K1141" s="214"/>
      <c r="L1141" s="215"/>
      <c r="M1141" s="215"/>
      <c r="N1141" s="215"/>
      <c r="O1141" s="215"/>
      <c r="P1141" s="215"/>
      <c r="Q1141" s="215"/>
      <c r="R1141" s="283"/>
      <c r="S1141" s="214"/>
      <c r="T1141" s="215"/>
      <c r="U1141" s="215"/>
      <c r="V1141" s="215"/>
      <c r="W1141" s="215"/>
      <c r="X1141" s="215"/>
      <c r="Y1141" s="215"/>
      <c r="Z1141" s="216"/>
      <c r="AA1141" s="548"/>
      <c r="AB1141" s="215"/>
      <c r="AC1141" s="215"/>
      <c r="AD1141" s="215"/>
      <c r="AE1141" s="215"/>
      <c r="AF1141" s="215"/>
      <c r="AG1141" s="215"/>
      <c r="AH1141" s="216"/>
      <c r="AI1141" s="60"/>
      <c r="AJ1141" s="144" t="str">
        <f t="shared" si="184"/>
        <v>Riadok bude skrytý.</v>
      </c>
      <c r="AK1141" s="145" t="s">
        <v>207</v>
      </c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51">
        <f t="shared" si="179"/>
        <v>1</v>
      </c>
      <c r="BF1141" s="51">
        <f t="shared" si="186"/>
        <v>1</v>
      </c>
      <c r="BG1141" s="51">
        <f>+IF(B1141="",0,1)</f>
        <v>0</v>
      </c>
      <c r="BH1141" s="51">
        <f t="shared" si="185"/>
        <v>1</v>
      </c>
      <c r="BI1141" s="90">
        <f>+IF(BE1141*BF1141*BG1141=0,0,IF(BH1141=0,0,1))</f>
        <v>0</v>
      </c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108"/>
      <c r="BY1141" s="108"/>
      <c r="BZ1141" s="108"/>
      <c r="CA1141" s="113">
        <f>SI!BY1141</f>
        <v>148</v>
      </c>
      <c r="CB1141" s="113"/>
      <c r="CC1141" s="113"/>
      <c r="CD1141" s="113"/>
      <c r="CE1141" s="113"/>
      <c r="CF1141" s="113"/>
      <c r="CG1141" s="113"/>
      <c r="CH1141" s="140">
        <f>SI!BZ1141</f>
        <v>0</v>
      </c>
      <c r="CI1141" s="108"/>
      <c r="CJ1141" s="108"/>
      <c r="CK1141" s="108"/>
      <c r="CL1141" s="108"/>
      <c r="CM1141" s="108"/>
      <c r="CN1141" s="108"/>
      <c r="CO1141" s="108"/>
      <c r="CP1141" s="108"/>
      <c r="CQ1141" s="108"/>
      <c r="CR1141" s="108"/>
      <c r="CS1141" s="108"/>
      <c r="CT1141" s="108"/>
      <c r="CU1141" s="108"/>
      <c r="CV1141" s="108"/>
      <c r="CW1141" s="108"/>
      <c r="CX1141" s="108"/>
      <c r="CY1141" s="108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  <c r="FE1141" s="2"/>
      <c r="FF1141" s="2"/>
      <c r="FG1141" s="2"/>
      <c r="FH1141" s="2"/>
      <c r="FI1141" s="2"/>
      <c r="FJ1141" s="2"/>
      <c r="FK1141" s="2"/>
      <c r="FL1141" s="2"/>
      <c r="FM1141" s="2"/>
      <c r="FN1141" s="2"/>
      <c r="FO1141" s="2"/>
      <c r="FP1141" s="2"/>
      <c r="FQ1141" s="2"/>
      <c r="FR1141" s="2"/>
      <c r="FS1141" s="2"/>
      <c r="FT1141" s="2"/>
      <c r="FU1141" s="2"/>
      <c r="FV1141" s="2"/>
      <c r="FW1141" s="2"/>
      <c r="FX1141" s="2"/>
      <c r="FY1141" s="2"/>
      <c r="FZ1141" s="2"/>
      <c r="GA1141" s="2"/>
      <c r="GB1141" s="2"/>
      <c r="GC1141" s="2"/>
      <c r="GD1141" s="2"/>
      <c r="GE1141" s="2"/>
      <c r="GF1141" s="2"/>
      <c r="GG1141" s="2"/>
      <c r="GH1141" s="2"/>
      <c r="GI1141" s="2"/>
      <c r="GJ1141" s="2"/>
      <c r="GK1141" s="2"/>
      <c r="GL1141" s="2"/>
      <c r="GM1141" s="2"/>
      <c r="GN1141" s="2"/>
      <c r="GO1141" s="2"/>
      <c r="GP1141" s="2"/>
      <c r="GQ1141" s="2"/>
      <c r="GR1141" s="2"/>
      <c r="GS1141" s="2"/>
      <c r="GT1141" s="2"/>
      <c r="GU1141" s="2"/>
      <c r="GV1141" s="2"/>
      <c r="GW1141" s="2"/>
      <c r="GX1141" s="2"/>
      <c r="GY1141" s="2"/>
      <c r="GZ1141" s="2"/>
      <c r="HA1141" s="2"/>
      <c r="HB1141" s="2"/>
      <c r="HC1141" s="2"/>
      <c r="HD1141" s="2"/>
      <c r="HE1141" s="2"/>
      <c r="HF1141" s="2"/>
      <c r="HG1141" s="2"/>
      <c r="HH1141" s="2"/>
      <c r="HI1141" s="2"/>
      <c r="HJ1141" s="2"/>
      <c r="HK1141" s="2"/>
      <c r="HL1141" s="2"/>
      <c r="HM1141" s="2"/>
      <c r="HN1141" s="2"/>
      <c r="HO1141" s="2"/>
      <c r="HP1141" s="2"/>
      <c r="HQ1141" s="2"/>
      <c r="HR1141" s="2"/>
      <c r="HS1141" s="2"/>
      <c r="HT1141" s="2"/>
      <c r="HU1141" s="2"/>
      <c r="HV1141" s="2"/>
      <c r="HW1141" s="2"/>
      <c r="HX1141" s="2"/>
      <c r="HY1141" s="2"/>
      <c r="HZ1141" s="2"/>
      <c r="IA1141" s="2"/>
      <c r="IB1141" s="2"/>
      <c r="IC1141" s="2"/>
      <c r="ID1141" s="2"/>
      <c r="IE1141" s="2"/>
      <c r="IF1141" s="2"/>
      <c r="IG1141" s="2"/>
      <c r="IH1141" s="2"/>
      <c r="II1141" s="2"/>
      <c r="IJ1141" s="2"/>
      <c r="IK1141" s="2"/>
      <c r="IL1141" s="2"/>
      <c r="IM1141" s="2"/>
      <c r="IN1141" s="2"/>
      <c r="IO1141" s="2"/>
      <c r="IP1141" s="2"/>
      <c r="IQ1141" s="2"/>
      <c r="IR1141" s="2"/>
      <c r="IS1141" s="2"/>
    </row>
    <row r="1142" spans="1:253" s="36" customFormat="1" hidden="1" x14ac:dyDescent="0.25">
      <c r="A1142" s="33"/>
      <c r="B1142" s="1349"/>
      <c r="C1142" s="1350"/>
      <c r="D1142" s="1350"/>
      <c r="E1142" s="1350"/>
      <c r="F1142" s="1350"/>
      <c r="G1142" s="1350"/>
      <c r="H1142" s="1350"/>
      <c r="I1142" s="1350"/>
      <c r="J1142" s="1350"/>
      <c r="K1142" s="546"/>
      <c r="L1142" s="544"/>
      <c r="M1142" s="544"/>
      <c r="N1142" s="544"/>
      <c r="O1142" s="544"/>
      <c r="P1142" s="544"/>
      <c r="Q1142" s="544"/>
      <c r="R1142" s="545"/>
      <c r="S1142" s="546"/>
      <c r="T1142" s="544"/>
      <c r="U1142" s="544"/>
      <c r="V1142" s="544"/>
      <c r="W1142" s="544"/>
      <c r="X1142" s="544"/>
      <c r="Y1142" s="544"/>
      <c r="Z1142" s="547"/>
      <c r="AA1142" s="543"/>
      <c r="AB1142" s="544"/>
      <c r="AC1142" s="544"/>
      <c r="AD1142" s="544"/>
      <c r="AE1142" s="544"/>
      <c r="AF1142" s="544"/>
      <c r="AG1142" s="544"/>
      <c r="AH1142" s="547"/>
      <c r="AI1142" s="60"/>
      <c r="AJ1142" s="144" t="str">
        <f t="shared" si="184"/>
        <v>Riadok bude skrytý.</v>
      </c>
      <c r="AK1142" s="145" t="s">
        <v>207</v>
      </c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51">
        <f t="shared" si="179"/>
        <v>1</v>
      </c>
      <c r="BF1142" s="51">
        <f t="shared" si="186"/>
        <v>1</v>
      </c>
      <c r="BG1142" s="51">
        <f>+IF(B1142="",0,1)</f>
        <v>0</v>
      </c>
      <c r="BH1142" s="51">
        <f t="shared" si="185"/>
        <v>1</v>
      </c>
      <c r="BI1142" s="90">
        <f>+IF(BE1142*BF1142*BG1142=0,0,IF(BH1142=0,0,1))</f>
        <v>0</v>
      </c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108"/>
      <c r="BY1142" s="108"/>
      <c r="BZ1142" s="108"/>
      <c r="CA1142" s="113">
        <f>SI!BY1142</f>
        <v>564</v>
      </c>
      <c r="CB1142" s="113"/>
      <c r="CC1142" s="113"/>
      <c r="CD1142" s="113"/>
      <c r="CE1142" s="113"/>
      <c r="CF1142" s="113"/>
      <c r="CG1142" s="113"/>
      <c r="CH1142" s="140">
        <f>SI!BZ1142</f>
        <v>0</v>
      </c>
      <c r="CI1142" s="108"/>
      <c r="CJ1142" s="108"/>
      <c r="CK1142" s="108"/>
      <c r="CL1142" s="108"/>
      <c r="CM1142" s="108"/>
      <c r="CN1142" s="108"/>
      <c r="CO1142" s="108"/>
      <c r="CP1142" s="108"/>
      <c r="CQ1142" s="108"/>
      <c r="CR1142" s="108"/>
      <c r="CS1142" s="108"/>
      <c r="CT1142" s="108"/>
      <c r="CU1142" s="108"/>
      <c r="CV1142" s="108"/>
      <c r="CW1142" s="108"/>
      <c r="CX1142" s="108"/>
      <c r="CY1142" s="108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  <c r="FE1142" s="2"/>
      <c r="FF1142" s="2"/>
      <c r="FG1142" s="2"/>
      <c r="FH1142" s="2"/>
      <c r="FI1142" s="2"/>
      <c r="FJ1142" s="2"/>
      <c r="FK1142" s="2"/>
      <c r="FL1142" s="2"/>
      <c r="FM1142" s="2"/>
      <c r="FN1142" s="2"/>
      <c r="FO1142" s="2"/>
      <c r="FP1142" s="2"/>
      <c r="FQ1142" s="2"/>
      <c r="FR1142" s="2"/>
      <c r="FS1142" s="2"/>
      <c r="FT1142" s="2"/>
      <c r="FU1142" s="2"/>
      <c r="FV1142" s="2"/>
      <c r="FW1142" s="2"/>
      <c r="FX1142" s="2"/>
      <c r="FY1142" s="2"/>
      <c r="FZ1142" s="2"/>
      <c r="GA1142" s="2"/>
      <c r="GB1142" s="2"/>
      <c r="GC1142" s="2"/>
      <c r="GD1142" s="2"/>
      <c r="GE1142" s="2"/>
      <c r="GF1142" s="2"/>
      <c r="GG1142" s="2"/>
      <c r="GH1142" s="2"/>
      <c r="GI1142" s="2"/>
      <c r="GJ1142" s="2"/>
      <c r="GK1142" s="2"/>
      <c r="GL1142" s="2"/>
      <c r="GM1142" s="2"/>
      <c r="GN1142" s="2"/>
      <c r="GO1142" s="2"/>
      <c r="GP1142" s="2"/>
      <c r="GQ1142" s="2"/>
      <c r="GR1142" s="2"/>
      <c r="GS1142" s="2"/>
      <c r="GT1142" s="2"/>
      <c r="GU1142" s="2"/>
      <c r="GV1142" s="2"/>
      <c r="GW1142" s="2"/>
      <c r="GX1142" s="2"/>
      <c r="GY1142" s="2"/>
      <c r="GZ1142" s="2"/>
      <c r="HA1142" s="2"/>
      <c r="HB1142" s="2"/>
      <c r="HC1142" s="2"/>
      <c r="HD1142" s="2"/>
      <c r="HE1142" s="2"/>
      <c r="HF1142" s="2"/>
      <c r="HG1142" s="2"/>
      <c r="HH1142" s="2"/>
      <c r="HI1142" s="2"/>
      <c r="HJ1142" s="2"/>
      <c r="HK1142" s="2"/>
      <c r="HL1142" s="2"/>
      <c r="HM1142" s="2"/>
      <c r="HN1142" s="2"/>
      <c r="HO1142" s="2"/>
      <c r="HP1142" s="2"/>
      <c r="HQ1142" s="2"/>
      <c r="HR1142" s="2"/>
      <c r="HS1142" s="2"/>
      <c r="HT1142" s="2"/>
      <c r="HU1142" s="2"/>
      <c r="HV1142" s="2"/>
      <c r="HW1142" s="2"/>
      <c r="HX1142" s="2"/>
      <c r="HY1142" s="2"/>
      <c r="HZ1142" s="2"/>
      <c r="IA1142" s="2"/>
      <c r="IB1142" s="2"/>
      <c r="IC1142" s="2"/>
      <c r="ID1142" s="2"/>
      <c r="IE1142" s="2"/>
      <c r="IF1142" s="2"/>
      <c r="IG1142" s="2"/>
      <c r="IH1142" s="2"/>
      <c r="II1142" s="2"/>
      <c r="IJ1142" s="2"/>
      <c r="IK1142" s="2"/>
      <c r="IL1142" s="2"/>
      <c r="IM1142" s="2"/>
      <c r="IN1142" s="2"/>
      <c r="IO1142" s="2"/>
      <c r="IP1142" s="2"/>
      <c r="IQ1142" s="2"/>
      <c r="IR1142" s="2"/>
      <c r="IS1142" s="2"/>
    </row>
    <row r="1143" spans="1:253" s="36" customFormat="1" ht="15" customHeight="1" x14ac:dyDescent="0.25">
      <c r="A1143" s="33"/>
      <c r="B1143" s="1029" t="s">
        <v>509</v>
      </c>
      <c r="C1143" s="1030"/>
      <c r="D1143" s="1030"/>
      <c r="E1143" s="1030"/>
      <c r="F1143" s="1030"/>
      <c r="G1143" s="1030"/>
      <c r="H1143" s="1030"/>
      <c r="I1143" s="1030"/>
      <c r="J1143" s="1031"/>
      <c r="K1143" s="602">
        <f>+SUM(K1138:R1142)</f>
        <v>0</v>
      </c>
      <c r="L1143" s="603"/>
      <c r="M1143" s="603"/>
      <c r="N1143" s="603"/>
      <c r="O1143" s="603"/>
      <c r="P1143" s="603"/>
      <c r="Q1143" s="603"/>
      <c r="R1143" s="603"/>
      <c r="S1143" s="602">
        <f>+SUM(S1138:Z1142)</f>
        <v>0</v>
      </c>
      <c r="T1143" s="603"/>
      <c r="U1143" s="603"/>
      <c r="V1143" s="603"/>
      <c r="W1143" s="603"/>
      <c r="X1143" s="603"/>
      <c r="Y1143" s="603"/>
      <c r="Z1143" s="603"/>
      <c r="AA1143" s="602">
        <f>+SUM(AA1138:AH1142)</f>
        <v>0</v>
      </c>
      <c r="AB1143" s="603"/>
      <c r="AC1143" s="603"/>
      <c r="AD1143" s="603"/>
      <c r="AE1143" s="603"/>
      <c r="AF1143" s="603"/>
      <c r="AG1143" s="603"/>
      <c r="AH1143" s="604"/>
      <c r="AI1143" s="60"/>
      <c r="AJ1143" s="144" t="str">
        <f t="shared" si="184"/>
        <v>Riadok bude vidieť.</v>
      </c>
      <c r="AK1143" s="145" t="s">
        <v>207</v>
      </c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51">
        <f t="shared" si="179"/>
        <v>1</v>
      </c>
      <c r="BF1143" s="51">
        <f t="shared" si="186"/>
        <v>1</v>
      </c>
      <c r="BG1143" s="51"/>
      <c r="BH1143" s="51">
        <f t="shared" si="185"/>
        <v>1</v>
      </c>
      <c r="BI1143" s="89">
        <f t="shared" si="187"/>
        <v>1</v>
      </c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108"/>
      <c r="BY1143" s="108"/>
      <c r="BZ1143" s="108"/>
      <c r="CA1143" s="113">
        <f>SI!BY1143</f>
        <v>143</v>
      </c>
      <c r="CB1143" s="113"/>
      <c r="CC1143" s="113"/>
      <c r="CD1143" s="113"/>
      <c r="CE1143" s="113"/>
      <c r="CF1143" s="113"/>
      <c r="CG1143" s="113"/>
      <c r="CH1143" s="140">
        <f>SI!BZ1143</f>
        <v>0</v>
      </c>
      <c r="CI1143" s="108"/>
      <c r="CJ1143" s="108"/>
      <c r="CK1143" s="108"/>
      <c r="CL1143" s="108"/>
      <c r="CM1143" s="108"/>
      <c r="CN1143" s="108"/>
      <c r="CO1143" s="108"/>
      <c r="CP1143" s="108"/>
      <c r="CQ1143" s="108"/>
      <c r="CR1143" s="108"/>
      <c r="CS1143" s="108"/>
      <c r="CT1143" s="108"/>
      <c r="CU1143" s="108"/>
      <c r="CV1143" s="108"/>
      <c r="CW1143" s="108"/>
      <c r="CX1143" s="108"/>
      <c r="CY1143" s="108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  <c r="FE1143" s="2"/>
      <c r="FF1143" s="2"/>
      <c r="FG1143" s="2"/>
      <c r="FH1143" s="2"/>
      <c r="FI1143" s="2"/>
      <c r="FJ1143" s="2"/>
      <c r="FK1143" s="2"/>
      <c r="FL1143" s="2"/>
      <c r="FM1143" s="2"/>
      <c r="FN1143" s="2"/>
      <c r="FO1143" s="2"/>
      <c r="FP1143" s="2"/>
      <c r="FQ1143" s="2"/>
      <c r="FR1143" s="2"/>
      <c r="FS1143" s="2"/>
      <c r="FT1143" s="2"/>
      <c r="FU1143" s="2"/>
      <c r="FV1143" s="2"/>
      <c r="FW1143" s="2"/>
      <c r="FX1143" s="2"/>
      <c r="FY1143" s="2"/>
      <c r="FZ1143" s="2"/>
      <c r="GA1143" s="2"/>
      <c r="GB1143" s="2"/>
      <c r="GC1143" s="2"/>
      <c r="GD1143" s="2"/>
      <c r="GE1143" s="2"/>
      <c r="GF1143" s="2"/>
      <c r="GG1143" s="2"/>
      <c r="GH1143" s="2"/>
      <c r="GI1143" s="2"/>
      <c r="GJ1143" s="2"/>
      <c r="GK1143" s="2"/>
      <c r="GL1143" s="2"/>
      <c r="GM1143" s="2"/>
      <c r="GN1143" s="2"/>
      <c r="GO1143" s="2"/>
      <c r="GP1143" s="2"/>
      <c r="GQ1143" s="2"/>
      <c r="GR1143" s="2"/>
      <c r="GS1143" s="2"/>
      <c r="GT1143" s="2"/>
      <c r="GU1143" s="2"/>
      <c r="GV1143" s="2"/>
      <c r="GW1143" s="2"/>
      <c r="GX1143" s="2"/>
      <c r="GY1143" s="2"/>
      <c r="GZ1143" s="2"/>
      <c r="HA1143" s="2"/>
      <c r="HB1143" s="2"/>
      <c r="HC1143" s="2"/>
      <c r="HD1143" s="2"/>
      <c r="HE1143" s="2"/>
      <c r="HF1143" s="2"/>
      <c r="HG1143" s="2"/>
      <c r="HH1143" s="2"/>
      <c r="HI1143" s="2"/>
      <c r="HJ1143" s="2"/>
      <c r="HK1143" s="2"/>
      <c r="HL1143" s="2"/>
      <c r="HM1143" s="2"/>
      <c r="HN1143" s="2"/>
      <c r="HO1143" s="2"/>
      <c r="HP1143" s="2"/>
      <c r="HQ1143" s="2"/>
      <c r="HR1143" s="2"/>
      <c r="HS1143" s="2"/>
      <c r="HT1143" s="2"/>
      <c r="HU1143" s="2"/>
      <c r="HV1143" s="2"/>
      <c r="HW1143" s="2"/>
      <c r="HX1143" s="2"/>
      <c r="HY1143" s="2"/>
      <c r="HZ1143" s="2"/>
      <c r="IA1143" s="2"/>
      <c r="IB1143" s="2"/>
      <c r="IC1143" s="2"/>
      <c r="ID1143" s="2"/>
      <c r="IE1143" s="2"/>
      <c r="IF1143" s="2"/>
      <c r="IG1143" s="2"/>
      <c r="IH1143" s="2"/>
      <c r="II1143" s="2"/>
      <c r="IJ1143" s="2"/>
      <c r="IK1143" s="2"/>
      <c r="IL1143" s="2"/>
      <c r="IM1143" s="2"/>
      <c r="IN1143" s="2"/>
      <c r="IO1143" s="2"/>
      <c r="IP1143" s="2"/>
      <c r="IQ1143" s="2"/>
      <c r="IR1143" s="2"/>
      <c r="IS1143" s="2"/>
    </row>
    <row r="1144" spans="1:253" s="36" customFormat="1" hidden="1" x14ac:dyDescent="0.25">
      <c r="A1144" s="33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60"/>
      <c r="AJ1144" s="144" t="str">
        <f t="shared" si="184"/>
        <v>Riadok bude skrytý.</v>
      </c>
      <c r="AK1144" s="145" t="s">
        <v>207</v>
      </c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51">
        <f t="shared" si="179"/>
        <v>1</v>
      </c>
      <c r="BF1144" s="51">
        <f>+IF(B1146="",0,1)</f>
        <v>0</v>
      </c>
      <c r="BG1144" s="51"/>
      <c r="BH1144" s="51">
        <f t="shared" si="185"/>
        <v>1</v>
      </c>
      <c r="BI1144" s="89">
        <f t="shared" si="187"/>
        <v>0</v>
      </c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108"/>
      <c r="BY1144" s="108"/>
      <c r="BZ1144" s="108"/>
      <c r="CA1144" s="113">
        <f>SI!BY1144</f>
        <v>138</v>
      </c>
      <c r="CB1144" s="113"/>
      <c r="CC1144" s="113"/>
      <c r="CD1144" s="113"/>
      <c r="CE1144" s="113"/>
      <c r="CF1144" s="113"/>
      <c r="CG1144" s="113"/>
      <c r="CH1144" s="140">
        <f>SI!BZ1144</f>
        <v>0</v>
      </c>
      <c r="CI1144" s="108"/>
      <c r="CJ1144" s="108"/>
      <c r="CK1144" s="108"/>
      <c r="CL1144" s="108"/>
      <c r="CM1144" s="108"/>
      <c r="CN1144" s="108"/>
      <c r="CO1144" s="108"/>
      <c r="CP1144" s="108"/>
      <c r="CQ1144" s="108"/>
      <c r="CR1144" s="108"/>
      <c r="CS1144" s="108"/>
      <c r="CT1144" s="108"/>
      <c r="CU1144" s="108"/>
      <c r="CV1144" s="108"/>
      <c r="CW1144" s="108"/>
      <c r="CX1144" s="108"/>
      <c r="CY1144" s="108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  <c r="FE1144" s="2"/>
      <c r="FF1144" s="2"/>
      <c r="FG1144" s="2"/>
      <c r="FH1144" s="2"/>
      <c r="FI1144" s="2"/>
      <c r="FJ1144" s="2"/>
      <c r="FK1144" s="2"/>
      <c r="FL1144" s="2"/>
      <c r="FM1144" s="2"/>
      <c r="FN1144" s="2"/>
      <c r="FO1144" s="2"/>
      <c r="FP1144" s="2"/>
      <c r="FQ1144" s="2"/>
      <c r="FR1144" s="2"/>
      <c r="FS1144" s="2"/>
      <c r="FT1144" s="2"/>
      <c r="FU1144" s="2"/>
      <c r="FV1144" s="2"/>
      <c r="FW1144" s="2"/>
      <c r="FX1144" s="2"/>
      <c r="FY1144" s="2"/>
      <c r="FZ1144" s="2"/>
      <c r="GA1144" s="2"/>
      <c r="GB1144" s="2"/>
      <c r="GC1144" s="2"/>
      <c r="GD1144" s="2"/>
      <c r="GE1144" s="2"/>
      <c r="GF1144" s="2"/>
      <c r="GG1144" s="2"/>
      <c r="GH1144" s="2"/>
      <c r="GI1144" s="2"/>
      <c r="GJ1144" s="2"/>
      <c r="GK1144" s="2"/>
      <c r="GL1144" s="2"/>
      <c r="GM1144" s="2"/>
      <c r="GN1144" s="2"/>
      <c r="GO1144" s="2"/>
      <c r="GP1144" s="2"/>
      <c r="GQ1144" s="2"/>
      <c r="GR1144" s="2"/>
      <c r="GS1144" s="2"/>
      <c r="GT1144" s="2"/>
      <c r="GU1144" s="2"/>
      <c r="GV1144" s="2"/>
      <c r="GW1144" s="2"/>
      <c r="GX1144" s="2"/>
      <c r="GY1144" s="2"/>
      <c r="GZ1144" s="2"/>
      <c r="HA1144" s="2"/>
      <c r="HB1144" s="2"/>
      <c r="HC1144" s="2"/>
      <c r="HD1144" s="2"/>
      <c r="HE1144" s="2"/>
      <c r="HF1144" s="2"/>
      <c r="HG1144" s="2"/>
      <c r="HH1144" s="2"/>
      <c r="HI1144" s="2"/>
      <c r="HJ1144" s="2"/>
      <c r="HK1144" s="2"/>
      <c r="HL1144" s="2"/>
      <c r="HM1144" s="2"/>
      <c r="HN1144" s="2"/>
      <c r="HO1144" s="2"/>
      <c r="HP1144" s="2"/>
      <c r="HQ1144" s="2"/>
      <c r="HR1144" s="2"/>
      <c r="HS1144" s="2"/>
      <c r="HT1144" s="2"/>
      <c r="HU1144" s="2"/>
      <c r="HV1144" s="2"/>
      <c r="HW1144" s="2"/>
      <c r="HX1144" s="2"/>
      <c r="HY1144" s="2"/>
      <c r="HZ1144" s="2"/>
      <c r="IA1144" s="2"/>
      <c r="IB1144" s="2"/>
      <c r="IC1144" s="2"/>
      <c r="ID1144" s="2"/>
      <c r="IE1144" s="2"/>
      <c r="IF1144" s="2"/>
      <c r="IG1144" s="2"/>
      <c r="IH1144" s="2"/>
      <c r="II1144" s="2"/>
      <c r="IJ1144" s="2"/>
      <c r="IK1144" s="2"/>
      <c r="IL1144" s="2"/>
      <c r="IM1144" s="2"/>
      <c r="IN1144" s="2"/>
      <c r="IO1144" s="2"/>
      <c r="IP1144" s="2"/>
      <c r="IQ1144" s="2"/>
      <c r="IR1144" s="2"/>
      <c r="IS1144" s="2"/>
    </row>
    <row r="1145" spans="1:253" s="36" customFormat="1" hidden="1" x14ac:dyDescent="0.25">
      <c r="A1145" s="33"/>
      <c r="B1145" s="2" t="str">
        <f>+IF($F$27&lt;&gt;"",IF((ROUNDDOWN(CODE(MID($F$27,1,1))*3,0)+DAY(36167))*0+(2*LEN(SI!J11))=CA1145,"Spoločnosť uvádza ku krátkodobému finančnému majetku ďalšie doplňujúce informácie:","NEPOVOLENÉ POUŽITIE!"),"NEPOVOLENÉ POUŽITIE!")</f>
        <v>Spoločnosť uvádza ku krátkodobému finančnému majetku ďalšie doplňujúce informácie:</v>
      </c>
      <c r="C1145" s="17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62" t="s">
        <v>168</v>
      </c>
      <c r="AJ1145" s="144" t="str">
        <f t="shared" si="184"/>
        <v>Riadok bude skrytý.</v>
      </c>
      <c r="AK1145" s="145" t="s">
        <v>207</v>
      </c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51">
        <f t="shared" si="179"/>
        <v>1</v>
      </c>
      <c r="BF1145" s="51">
        <f>+IF(B1146="",0,1)</f>
        <v>0</v>
      </c>
      <c r="BG1145" s="51"/>
      <c r="BH1145" s="51">
        <f t="shared" si="185"/>
        <v>1</v>
      </c>
      <c r="BI1145" s="89">
        <f t="shared" si="187"/>
        <v>0</v>
      </c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108"/>
      <c r="BY1145" s="108"/>
      <c r="BZ1145" s="108"/>
      <c r="CA1145" s="113">
        <f>SI!BY1145</f>
        <v>28</v>
      </c>
      <c r="CB1145" s="113"/>
      <c r="CC1145" s="113"/>
      <c r="CD1145" s="113"/>
      <c r="CE1145" s="113"/>
      <c r="CF1145" s="113"/>
      <c r="CG1145" s="113"/>
      <c r="CH1145" s="140">
        <f>SI!BZ1145</f>
        <v>0</v>
      </c>
      <c r="CI1145" s="108"/>
      <c r="CJ1145" s="108"/>
      <c r="CK1145" s="108"/>
      <c r="CL1145" s="108"/>
      <c r="CM1145" s="108"/>
      <c r="CN1145" s="108"/>
      <c r="CO1145" s="108"/>
      <c r="CP1145" s="108"/>
      <c r="CQ1145" s="108"/>
      <c r="CR1145" s="108"/>
      <c r="CS1145" s="108"/>
      <c r="CT1145" s="108"/>
      <c r="CU1145" s="108"/>
      <c r="CV1145" s="108"/>
      <c r="CW1145" s="108"/>
      <c r="CX1145" s="108"/>
      <c r="CY1145" s="108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  <c r="FE1145" s="2"/>
      <c r="FF1145" s="2"/>
      <c r="FG1145" s="2"/>
      <c r="FH1145" s="2"/>
      <c r="FI1145" s="2"/>
      <c r="FJ1145" s="2"/>
      <c r="FK1145" s="2"/>
      <c r="FL1145" s="2"/>
      <c r="FM1145" s="2"/>
      <c r="FN1145" s="2"/>
      <c r="FO1145" s="2"/>
      <c r="FP1145" s="2"/>
      <c r="FQ1145" s="2"/>
      <c r="FR1145" s="2"/>
      <c r="FS1145" s="2"/>
      <c r="FT1145" s="2"/>
      <c r="FU1145" s="2"/>
      <c r="FV1145" s="2"/>
      <c r="FW1145" s="2"/>
      <c r="FX1145" s="2"/>
      <c r="FY1145" s="2"/>
      <c r="FZ1145" s="2"/>
      <c r="GA1145" s="2"/>
      <c r="GB1145" s="2"/>
      <c r="GC1145" s="2"/>
      <c r="GD1145" s="2"/>
      <c r="GE1145" s="2"/>
      <c r="GF1145" s="2"/>
      <c r="GG1145" s="2"/>
      <c r="GH1145" s="2"/>
      <c r="GI1145" s="2"/>
      <c r="GJ1145" s="2"/>
      <c r="GK1145" s="2"/>
      <c r="GL1145" s="2"/>
      <c r="GM1145" s="2"/>
      <c r="GN1145" s="2"/>
      <c r="GO1145" s="2"/>
      <c r="GP1145" s="2"/>
      <c r="GQ1145" s="2"/>
      <c r="GR1145" s="2"/>
      <c r="GS1145" s="2"/>
      <c r="GT1145" s="2"/>
      <c r="GU1145" s="2"/>
      <c r="GV1145" s="2"/>
      <c r="GW1145" s="2"/>
      <c r="GX1145" s="2"/>
      <c r="GY1145" s="2"/>
      <c r="GZ1145" s="2"/>
      <c r="HA1145" s="2"/>
      <c r="HB1145" s="2"/>
      <c r="HC1145" s="2"/>
      <c r="HD1145" s="2"/>
      <c r="HE1145" s="2"/>
      <c r="HF1145" s="2"/>
      <c r="HG1145" s="2"/>
      <c r="HH1145" s="2"/>
      <c r="HI1145" s="2"/>
      <c r="HJ1145" s="2"/>
      <c r="HK1145" s="2"/>
      <c r="HL1145" s="2"/>
      <c r="HM1145" s="2"/>
      <c r="HN1145" s="2"/>
      <c r="HO1145" s="2"/>
      <c r="HP1145" s="2"/>
      <c r="HQ1145" s="2"/>
      <c r="HR1145" s="2"/>
      <c r="HS1145" s="2"/>
      <c r="HT1145" s="2"/>
      <c r="HU1145" s="2"/>
      <c r="HV1145" s="2"/>
      <c r="HW1145" s="2"/>
      <c r="HX1145" s="2"/>
      <c r="HY1145" s="2"/>
      <c r="HZ1145" s="2"/>
      <c r="IA1145" s="2"/>
      <c r="IB1145" s="2"/>
      <c r="IC1145" s="2"/>
      <c r="ID1145" s="2"/>
      <c r="IE1145" s="2"/>
      <c r="IF1145" s="2"/>
      <c r="IG1145" s="2"/>
      <c r="IH1145" s="2"/>
      <c r="II1145" s="2"/>
      <c r="IJ1145" s="2"/>
      <c r="IK1145" s="2"/>
      <c r="IL1145" s="2"/>
      <c r="IM1145" s="2"/>
      <c r="IN1145" s="2"/>
      <c r="IO1145" s="2"/>
      <c r="IP1145" s="2"/>
      <c r="IQ1145" s="2"/>
      <c r="IR1145" s="2"/>
      <c r="IS1145" s="2"/>
    </row>
    <row r="1146" spans="1:253" s="36" customFormat="1" hidden="1" x14ac:dyDescent="0.25">
      <c r="A1146" s="33"/>
      <c r="B1146" s="168"/>
      <c r="C1146" s="168"/>
      <c r="D1146" s="168"/>
      <c r="E1146" s="168"/>
      <c r="F1146" s="168"/>
      <c r="G1146" s="168"/>
      <c r="H1146" s="168"/>
      <c r="I1146" s="168"/>
      <c r="J1146" s="168"/>
      <c r="K1146" s="168"/>
      <c r="L1146" s="168"/>
      <c r="M1146" s="168"/>
      <c r="N1146" s="168"/>
      <c r="O1146" s="168"/>
      <c r="P1146" s="168"/>
      <c r="Q1146" s="168"/>
      <c r="R1146" s="168"/>
      <c r="S1146" s="168"/>
      <c r="T1146" s="168"/>
      <c r="U1146" s="168"/>
      <c r="V1146" s="168"/>
      <c r="W1146" s="168"/>
      <c r="X1146" s="168"/>
      <c r="Y1146" s="168"/>
      <c r="Z1146" s="168"/>
      <c r="AA1146" s="168"/>
      <c r="AB1146" s="168"/>
      <c r="AC1146" s="168"/>
      <c r="AD1146" s="168"/>
      <c r="AE1146" s="168"/>
      <c r="AF1146" s="168"/>
      <c r="AG1146" s="168"/>
      <c r="AH1146" s="168"/>
      <c r="AI1146" s="60"/>
      <c r="AJ1146" s="144" t="str">
        <f t="shared" si="184"/>
        <v>Riadok bude skrytý.</v>
      </c>
      <c r="AK1146" s="145" t="s">
        <v>207</v>
      </c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51">
        <f t="shared" si="179"/>
        <v>1</v>
      </c>
      <c r="BF1146" s="51">
        <f t="shared" ref="BF1146:BF1165" si="188">+IF(B1146="",0,1)</f>
        <v>0</v>
      </c>
      <c r="BG1146" s="51"/>
      <c r="BH1146" s="51">
        <f t="shared" si="185"/>
        <v>1</v>
      </c>
      <c r="BI1146" s="89">
        <f t="shared" si="187"/>
        <v>0</v>
      </c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108"/>
      <c r="BY1146" s="108"/>
      <c r="BZ1146" s="108"/>
      <c r="CA1146" s="113">
        <f>SI!BY1146</f>
        <v>291</v>
      </c>
      <c r="CB1146" s="113"/>
      <c r="CC1146" s="113"/>
      <c r="CD1146" s="113"/>
      <c r="CE1146" s="113"/>
      <c r="CF1146" s="113"/>
      <c r="CG1146" s="113"/>
      <c r="CH1146" s="140">
        <f>SI!BZ1146</f>
        <v>0</v>
      </c>
      <c r="CI1146" s="108"/>
      <c r="CJ1146" s="108"/>
      <c r="CK1146" s="108"/>
      <c r="CL1146" s="108"/>
      <c r="CM1146" s="108"/>
      <c r="CN1146" s="108"/>
      <c r="CO1146" s="108"/>
      <c r="CP1146" s="108"/>
      <c r="CQ1146" s="108"/>
      <c r="CR1146" s="108"/>
      <c r="CS1146" s="108"/>
      <c r="CT1146" s="108"/>
      <c r="CU1146" s="108"/>
      <c r="CV1146" s="108"/>
      <c r="CW1146" s="108"/>
      <c r="CX1146" s="108"/>
      <c r="CY1146" s="108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  <c r="FE1146" s="2"/>
      <c r="FF1146" s="2"/>
      <c r="FG1146" s="2"/>
      <c r="FH1146" s="2"/>
      <c r="FI1146" s="2"/>
      <c r="FJ1146" s="2"/>
      <c r="FK1146" s="2"/>
      <c r="FL1146" s="2"/>
      <c r="FM1146" s="2"/>
      <c r="FN1146" s="2"/>
      <c r="FO1146" s="2"/>
      <c r="FP1146" s="2"/>
      <c r="FQ1146" s="2"/>
      <c r="FR1146" s="2"/>
      <c r="FS1146" s="2"/>
      <c r="FT1146" s="2"/>
      <c r="FU1146" s="2"/>
      <c r="FV1146" s="2"/>
      <c r="FW1146" s="2"/>
      <c r="FX1146" s="2"/>
      <c r="FY1146" s="2"/>
      <c r="FZ1146" s="2"/>
      <c r="GA1146" s="2"/>
      <c r="GB1146" s="2"/>
      <c r="GC1146" s="2"/>
      <c r="GD1146" s="2"/>
      <c r="GE1146" s="2"/>
      <c r="GF1146" s="2"/>
      <c r="GG1146" s="2"/>
      <c r="GH1146" s="2"/>
      <c r="GI1146" s="2"/>
      <c r="GJ1146" s="2"/>
      <c r="GK1146" s="2"/>
      <c r="GL1146" s="2"/>
      <c r="GM1146" s="2"/>
      <c r="GN1146" s="2"/>
      <c r="GO1146" s="2"/>
      <c r="GP1146" s="2"/>
      <c r="GQ1146" s="2"/>
      <c r="GR1146" s="2"/>
      <c r="GS1146" s="2"/>
      <c r="GT1146" s="2"/>
      <c r="GU1146" s="2"/>
      <c r="GV1146" s="2"/>
      <c r="GW1146" s="2"/>
      <c r="GX1146" s="2"/>
      <c r="GY1146" s="2"/>
      <c r="GZ1146" s="2"/>
      <c r="HA1146" s="2"/>
      <c r="HB1146" s="2"/>
      <c r="HC1146" s="2"/>
      <c r="HD1146" s="2"/>
      <c r="HE1146" s="2"/>
      <c r="HF1146" s="2"/>
      <c r="HG1146" s="2"/>
      <c r="HH1146" s="2"/>
      <c r="HI1146" s="2"/>
      <c r="HJ1146" s="2"/>
      <c r="HK1146" s="2"/>
      <c r="HL1146" s="2"/>
      <c r="HM1146" s="2"/>
      <c r="HN1146" s="2"/>
      <c r="HO1146" s="2"/>
      <c r="HP1146" s="2"/>
      <c r="HQ1146" s="2"/>
      <c r="HR1146" s="2"/>
      <c r="HS1146" s="2"/>
      <c r="HT1146" s="2"/>
      <c r="HU1146" s="2"/>
      <c r="HV1146" s="2"/>
      <c r="HW1146" s="2"/>
      <c r="HX1146" s="2"/>
      <c r="HY1146" s="2"/>
      <c r="HZ1146" s="2"/>
      <c r="IA1146" s="2"/>
      <c r="IB1146" s="2"/>
      <c r="IC1146" s="2"/>
      <c r="ID1146" s="2"/>
      <c r="IE1146" s="2"/>
      <c r="IF1146" s="2"/>
      <c r="IG1146" s="2"/>
      <c r="IH1146" s="2"/>
      <c r="II1146" s="2"/>
      <c r="IJ1146" s="2"/>
      <c r="IK1146" s="2"/>
      <c r="IL1146" s="2"/>
      <c r="IM1146" s="2"/>
      <c r="IN1146" s="2"/>
      <c r="IO1146" s="2"/>
      <c r="IP1146" s="2"/>
      <c r="IQ1146" s="2"/>
      <c r="IR1146" s="2"/>
      <c r="IS1146" s="2"/>
    </row>
    <row r="1147" spans="1:253" s="36" customFormat="1" hidden="1" x14ac:dyDescent="0.25">
      <c r="A1147" s="33"/>
      <c r="B1147" s="168"/>
      <c r="C1147" s="168"/>
      <c r="D1147" s="168"/>
      <c r="E1147" s="168"/>
      <c r="F1147" s="168"/>
      <c r="G1147" s="168"/>
      <c r="H1147" s="168"/>
      <c r="I1147" s="168"/>
      <c r="J1147" s="168"/>
      <c r="K1147" s="168"/>
      <c r="L1147" s="168"/>
      <c r="M1147" s="168"/>
      <c r="N1147" s="168"/>
      <c r="O1147" s="168"/>
      <c r="P1147" s="168"/>
      <c r="Q1147" s="168"/>
      <c r="R1147" s="168"/>
      <c r="S1147" s="168"/>
      <c r="T1147" s="168"/>
      <c r="U1147" s="168"/>
      <c r="V1147" s="168"/>
      <c r="W1147" s="168"/>
      <c r="X1147" s="168"/>
      <c r="Y1147" s="168"/>
      <c r="Z1147" s="168"/>
      <c r="AA1147" s="168"/>
      <c r="AB1147" s="168"/>
      <c r="AC1147" s="168"/>
      <c r="AD1147" s="168"/>
      <c r="AE1147" s="168"/>
      <c r="AF1147" s="168"/>
      <c r="AG1147" s="168"/>
      <c r="AH1147" s="168"/>
      <c r="AI1147" s="60"/>
      <c r="AJ1147" s="144" t="str">
        <f t="shared" si="184"/>
        <v>Riadok bude skrytý.</v>
      </c>
      <c r="AK1147" s="145" t="s">
        <v>207</v>
      </c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51">
        <f t="shared" si="179"/>
        <v>1</v>
      </c>
      <c r="BF1147" s="51">
        <f t="shared" si="188"/>
        <v>0</v>
      </c>
      <c r="BG1147" s="51"/>
      <c r="BH1147" s="51">
        <f t="shared" si="185"/>
        <v>1</v>
      </c>
      <c r="BI1147" s="89">
        <f t="shared" si="187"/>
        <v>0</v>
      </c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108"/>
      <c r="BY1147" s="108"/>
      <c r="BZ1147" s="108"/>
      <c r="CA1147" s="113">
        <f>SI!BY1147</f>
        <v>152</v>
      </c>
      <c r="CB1147" s="113"/>
      <c r="CC1147" s="113"/>
      <c r="CD1147" s="113"/>
      <c r="CE1147" s="113"/>
      <c r="CF1147" s="113"/>
      <c r="CG1147" s="113"/>
      <c r="CH1147" s="140">
        <f>SI!BZ1147</f>
        <v>0</v>
      </c>
      <c r="CI1147" s="108"/>
      <c r="CJ1147" s="108"/>
      <c r="CK1147" s="108"/>
      <c r="CL1147" s="108"/>
      <c r="CM1147" s="108"/>
      <c r="CN1147" s="108"/>
      <c r="CO1147" s="108"/>
      <c r="CP1147" s="108"/>
      <c r="CQ1147" s="108"/>
      <c r="CR1147" s="108"/>
      <c r="CS1147" s="108"/>
      <c r="CT1147" s="108"/>
      <c r="CU1147" s="108"/>
      <c r="CV1147" s="108"/>
      <c r="CW1147" s="108"/>
      <c r="CX1147" s="108"/>
      <c r="CY1147" s="108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  <c r="FE1147" s="2"/>
      <c r="FF1147" s="2"/>
      <c r="FG1147" s="2"/>
      <c r="FH1147" s="2"/>
      <c r="FI1147" s="2"/>
      <c r="FJ1147" s="2"/>
      <c r="FK1147" s="2"/>
      <c r="FL1147" s="2"/>
      <c r="FM1147" s="2"/>
      <c r="FN1147" s="2"/>
      <c r="FO1147" s="2"/>
      <c r="FP1147" s="2"/>
      <c r="FQ1147" s="2"/>
      <c r="FR1147" s="2"/>
      <c r="FS1147" s="2"/>
      <c r="FT1147" s="2"/>
      <c r="FU1147" s="2"/>
      <c r="FV1147" s="2"/>
      <c r="FW1147" s="2"/>
      <c r="FX1147" s="2"/>
      <c r="FY1147" s="2"/>
      <c r="FZ1147" s="2"/>
      <c r="GA1147" s="2"/>
      <c r="GB1147" s="2"/>
      <c r="GC1147" s="2"/>
      <c r="GD1147" s="2"/>
      <c r="GE1147" s="2"/>
      <c r="GF1147" s="2"/>
      <c r="GG1147" s="2"/>
      <c r="GH1147" s="2"/>
      <c r="GI1147" s="2"/>
      <c r="GJ1147" s="2"/>
      <c r="GK1147" s="2"/>
      <c r="GL1147" s="2"/>
      <c r="GM1147" s="2"/>
      <c r="GN1147" s="2"/>
      <c r="GO1147" s="2"/>
      <c r="GP1147" s="2"/>
      <c r="GQ1147" s="2"/>
      <c r="GR1147" s="2"/>
      <c r="GS1147" s="2"/>
      <c r="GT1147" s="2"/>
      <c r="GU1147" s="2"/>
      <c r="GV1147" s="2"/>
      <c r="GW1147" s="2"/>
      <c r="GX1147" s="2"/>
      <c r="GY1147" s="2"/>
      <c r="GZ1147" s="2"/>
      <c r="HA1147" s="2"/>
      <c r="HB1147" s="2"/>
      <c r="HC1147" s="2"/>
      <c r="HD1147" s="2"/>
      <c r="HE1147" s="2"/>
      <c r="HF1147" s="2"/>
      <c r="HG1147" s="2"/>
      <c r="HH1147" s="2"/>
      <c r="HI1147" s="2"/>
      <c r="HJ1147" s="2"/>
      <c r="HK1147" s="2"/>
      <c r="HL1147" s="2"/>
      <c r="HM1147" s="2"/>
      <c r="HN1147" s="2"/>
      <c r="HO1147" s="2"/>
      <c r="HP1147" s="2"/>
      <c r="HQ1147" s="2"/>
      <c r="HR1147" s="2"/>
      <c r="HS1147" s="2"/>
      <c r="HT1147" s="2"/>
      <c r="HU1147" s="2"/>
      <c r="HV1147" s="2"/>
      <c r="HW1147" s="2"/>
      <c r="HX1147" s="2"/>
      <c r="HY1147" s="2"/>
      <c r="HZ1147" s="2"/>
      <c r="IA1147" s="2"/>
      <c r="IB1147" s="2"/>
      <c r="IC1147" s="2"/>
      <c r="ID1147" s="2"/>
      <c r="IE1147" s="2"/>
      <c r="IF1147" s="2"/>
      <c r="IG1147" s="2"/>
      <c r="IH1147" s="2"/>
      <c r="II1147" s="2"/>
      <c r="IJ1147" s="2"/>
      <c r="IK1147" s="2"/>
      <c r="IL1147" s="2"/>
      <c r="IM1147" s="2"/>
      <c r="IN1147" s="2"/>
      <c r="IO1147" s="2"/>
      <c r="IP1147" s="2"/>
      <c r="IQ1147" s="2"/>
      <c r="IR1147" s="2"/>
      <c r="IS1147" s="2"/>
    </row>
    <row r="1148" spans="1:253" s="36" customFormat="1" hidden="1" x14ac:dyDescent="0.25">
      <c r="A1148" s="33"/>
      <c r="B1148" s="168"/>
      <c r="C1148" s="168"/>
      <c r="D1148" s="168"/>
      <c r="E1148" s="168"/>
      <c r="F1148" s="168"/>
      <c r="G1148" s="168"/>
      <c r="H1148" s="168"/>
      <c r="I1148" s="168"/>
      <c r="J1148" s="168"/>
      <c r="K1148" s="168"/>
      <c r="L1148" s="168"/>
      <c r="M1148" s="168"/>
      <c r="N1148" s="168"/>
      <c r="O1148" s="168"/>
      <c r="P1148" s="168"/>
      <c r="Q1148" s="168"/>
      <c r="R1148" s="168"/>
      <c r="S1148" s="168"/>
      <c r="T1148" s="168"/>
      <c r="U1148" s="168"/>
      <c r="V1148" s="168"/>
      <c r="W1148" s="168"/>
      <c r="X1148" s="168"/>
      <c r="Y1148" s="168"/>
      <c r="Z1148" s="168"/>
      <c r="AA1148" s="168"/>
      <c r="AB1148" s="168"/>
      <c r="AC1148" s="168"/>
      <c r="AD1148" s="168"/>
      <c r="AE1148" s="168"/>
      <c r="AF1148" s="168"/>
      <c r="AG1148" s="168"/>
      <c r="AH1148" s="168"/>
      <c r="AI1148" s="60"/>
      <c r="AJ1148" s="144" t="str">
        <f t="shared" si="184"/>
        <v>Riadok bude skrytý.</v>
      </c>
      <c r="AK1148" s="145" t="s">
        <v>207</v>
      </c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51">
        <f t="shared" si="179"/>
        <v>1</v>
      </c>
      <c r="BF1148" s="51">
        <f t="shared" si="188"/>
        <v>0</v>
      </c>
      <c r="BG1148" s="51"/>
      <c r="BH1148" s="51">
        <f t="shared" si="185"/>
        <v>1</v>
      </c>
      <c r="BI1148" s="89">
        <f t="shared" si="187"/>
        <v>0</v>
      </c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108"/>
      <c r="BY1148" s="108"/>
      <c r="BZ1148" s="108"/>
      <c r="CA1148" s="113">
        <f>SI!BY1148</f>
        <v>147</v>
      </c>
      <c r="CB1148" s="113"/>
      <c r="CC1148" s="113"/>
      <c r="CD1148" s="113"/>
      <c r="CE1148" s="113"/>
      <c r="CF1148" s="113"/>
      <c r="CG1148" s="113"/>
      <c r="CH1148" s="140">
        <f>SI!BZ1148</f>
        <v>0</v>
      </c>
      <c r="CI1148" s="108"/>
      <c r="CJ1148" s="108"/>
      <c r="CK1148" s="108"/>
      <c r="CL1148" s="108"/>
      <c r="CM1148" s="108"/>
      <c r="CN1148" s="108"/>
      <c r="CO1148" s="108"/>
      <c r="CP1148" s="108"/>
      <c r="CQ1148" s="108"/>
      <c r="CR1148" s="108"/>
      <c r="CS1148" s="108"/>
      <c r="CT1148" s="108"/>
      <c r="CU1148" s="108"/>
      <c r="CV1148" s="108"/>
      <c r="CW1148" s="108"/>
      <c r="CX1148" s="108"/>
      <c r="CY1148" s="108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  <c r="FE1148" s="2"/>
      <c r="FF1148" s="2"/>
      <c r="FG1148" s="2"/>
      <c r="FH1148" s="2"/>
      <c r="FI1148" s="2"/>
      <c r="FJ1148" s="2"/>
      <c r="FK1148" s="2"/>
      <c r="FL1148" s="2"/>
      <c r="FM1148" s="2"/>
      <c r="FN1148" s="2"/>
      <c r="FO1148" s="2"/>
      <c r="FP1148" s="2"/>
      <c r="FQ1148" s="2"/>
      <c r="FR1148" s="2"/>
      <c r="FS1148" s="2"/>
      <c r="FT1148" s="2"/>
      <c r="FU1148" s="2"/>
      <c r="FV1148" s="2"/>
      <c r="FW1148" s="2"/>
      <c r="FX1148" s="2"/>
      <c r="FY1148" s="2"/>
      <c r="FZ1148" s="2"/>
      <c r="GA1148" s="2"/>
      <c r="GB1148" s="2"/>
      <c r="GC1148" s="2"/>
      <c r="GD1148" s="2"/>
      <c r="GE1148" s="2"/>
      <c r="GF1148" s="2"/>
      <c r="GG1148" s="2"/>
      <c r="GH1148" s="2"/>
      <c r="GI1148" s="2"/>
      <c r="GJ1148" s="2"/>
      <c r="GK1148" s="2"/>
      <c r="GL1148" s="2"/>
      <c r="GM1148" s="2"/>
      <c r="GN1148" s="2"/>
      <c r="GO1148" s="2"/>
      <c r="GP1148" s="2"/>
      <c r="GQ1148" s="2"/>
      <c r="GR1148" s="2"/>
      <c r="GS1148" s="2"/>
      <c r="GT1148" s="2"/>
      <c r="GU1148" s="2"/>
      <c r="GV1148" s="2"/>
      <c r="GW1148" s="2"/>
      <c r="GX1148" s="2"/>
      <c r="GY1148" s="2"/>
      <c r="GZ1148" s="2"/>
      <c r="HA1148" s="2"/>
      <c r="HB1148" s="2"/>
      <c r="HC1148" s="2"/>
      <c r="HD1148" s="2"/>
      <c r="HE1148" s="2"/>
      <c r="HF1148" s="2"/>
      <c r="HG1148" s="2"/>
      <c r="HH1148" s="2"/>
      <c r="HI1148" s="2"/>
      <c r="HJ1148" s="2"/>
      <c r="HK1148" s="2"/>
      <c r="HL1148" s="2"/>
      <c r="HM1148" s="2"/>
      <c r="HN1148" s="2"/>
      <c r="HO1148" s="2"/>
      <c r="HP1148" s="2"/>
      <c r="HQ1148" s="2"/>
      <c r="HR1148" s="2"/>
      <c r="HS1148" s="2"/>
      <c r="HT1148" s="2"/>
      <c r="HU1148" s="2"/>
      <c r="HV1148" s="2"/>
      <c r="HW1148" s="2"/>
      <c r="HX1148" s="2"/>
      <c r="HY1148" s="2"/>
      <c r="HZ1148" s="2"/>
      <c r="IA1148" s="2"/>
      <c r="IB1148" s="2"/>
      <c r="IC1148" s="2"/>
      <c r="ID1148" s="2"/>
      <c r="IE1148" s="2"/>
      <c r="IF1148" s="2"/>
      <c r="IG1148" s="2"/>
      <c r="IH1148" s="2"/>
      <c r="II1148" s="2"/>
      <c r="IJ1148" s="2"/>
      <c r="IK1148" s="2"/>
      <c r="IL1148" s="2"/>
      <c r="IM1148" s="2"/>
      <c r="IN1148" s="2"/>
      <c r="IO1148" s="2"/>
      <c r="IP1148" s="2"/>
      <c r="IQ1148" s="2"/>
      <c r="IR1148" s="2"/>
      <c r="IS1148" s="2"/>
    </row>
    <row r="1149" spans="1:253" s="36" customFormat="1" hidden="1" x14ac:dyDescent="0.25">
      <c r="A1149" s="33"/>
      <c r="B1149" s="168"/>
      <c r="C1149" s="168"/>
      <c r="D1149" s="168"/>
      <c r="E1149" s="168"/>
      <c r="F1149" s="168"/>
      <c r="G1149" s="168"/>
      <c r="H1149" s="168"/>
      <c r="I1149" s="168"/>
      <c r="J1149" s="168"/>
      <c r="K1149" s="168"/>
      <c r="L1149" s="168"/>
      <c r="M1149" s="168"/>
      <c r="N1149" s="168"/>
      <c r="O1149" s="168"/>
      <c r="P1149" s="168"/>
      <c r="Q1149" s="168"/>
      <c r="R1149" s="168"/>
      <c r="S1149" s="168"/>
      <c r="T1149" s="168"/>
      <c r="U1149" s="168"/>
      <c r="V1149" s="168"/>
      <c r="W1149" s="168"/>
      <c r="X1149" s="168"/>
      <c r="Y1149" s="168"/>
      <c r="Z1149" s="168"/>
      <c r="AA1149" s="168"/>
      <c r="AB1149" s="168"/>
      <c r="AC1149" s="168"/>
      <c r="AD1149" s="168"/>
      <c r="AE1149" s="168"/>
      <c r="AF1149" s="168"/>
      <c r="AG1149" s="168"/>
      <c r="AH1149" s="168"/>
      <c r="AI1149" s="60"/>
      <c r="AJ1149" s="144" t="str">
        <f t="shared" si="184"/>
        <v>Riadok bude skrytý.</v>
      </c>
      <c r="AK1149" s="145" t="s">
        <v>207</v>
      </c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51">
        <f t="shared" si="179"/>
        <v>1</v>
      </c>
      <c r="BF1149" s="51">
        <f t="shared" si="188"/>
        <v>0</v>
      </c>
      <c r="BG1149" s="51"/>
      <c r="BH1149" s="51">
        <f t="shared" si="185"/>
        <v>1</v>
      </c>
      <c r="BI1149" s="89">
        <f t="shared" si="187"/>
        <v>0</v>
      </c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108"/>
      <c r="BY1149" s="108"/>
      <c r="BZ1149" s="108"/>
      <c r="CA1149" s="113">
        <f>SI!BY1149</f>
        <v>186</v>
      </c>
      <c r="CB1149" s="113"/>
      <c r="CC1149" s="113"/>
      <c r="CD1149" s="113"/>
      <c r="CE1149" s="113"/>
      <c r="CF1149" s="113"/>
      <c r="CG1149" s="113"/>
      <c r="CH1149" s="140">
        <f>SI!BZ1149</f>
        <v>0</v>
      </c>
      <c r="CI1149" s="108"/>
      <c r="CJ1149" s="108"/>
      <c r="CK1149" s="108"/>
      <c r="CL1149" s="108"/>
      <c r="CM1149" s="108"/>
      <c r="CN1149" s="108"/>
      <c r="CO1149" s="108"/>
      <c r="CP1149" s="108"/>
      <c r="CQ1149" s="108"/>
      <c r="CR1149" s="108"/>
      <c r="CS1149" s="108"/>
      <c r="CT1149" s="108"/>
      <c r="CU1149" s="108"/>
      <c r="CV1149" s="108"/>
      <c r="CW1149" s="108"/>
      <c r="CX1149" s="108"/>
      <c r="CY1149" s="108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  <c r="FE1149" s="2"/>
      <c r="FF1149" s="2"/>
      <c r="FG1149" s="2"/>
      <c r="FH1149" s="2"/>
      <c r="FI1149" s="2"/>
      <c r="FJ1149" s="2"/>
      <c r="FK1149" s="2"/>
      <c r="FL1149" s="2"/>
      <c r="FM1149" s="2"/>
      <c r="FN1149" s="2"/>
      <c r="FO1149" s="2"/>
      <c r="FP1149" s="2"/>
      <c r="FQ1149" s="2"/>
      <c r="FR1149" s="2"/>
      <c r="FS1149" s="2"/>
      <c r="FT1149" s="2"/>
      <c r="FU1149" s="2"/>
      <c r="FV1149" s="2"/>
      <c r="FW1149" s="2"/>
      <c r="FX1149" s="2"/>
      <c r="FY1149" s="2"/>
      <c r="FZ1149" s="2"/>
      <c r="GA1149" s="2"/>
      <c r="GB1149" s="2"/>
      <c r="GC1149" s="2"/>
      <c r="GD1149" s="2"/>
      <c r="GE1149" s="2"/>
      <c r="GF1149" s="2"/>
      <c r="GG1149" s="2"/>
      <c r="GH1149" s="2"/>
      <c r="GI1149" s="2"/>
      <c r="GJ1149" s="2"/>
      <c r="GK1149" s="2"/>
      <c r="GL1149" s="2"/>
      <c r="GM1149" s="2"/>
      <c r="GN1149" s="2"/>
      <c r="GO1149" s="2"/>
      <c r="GP1149" s="2"/>
      <c r="GQ1149" s="2"/>
      <c r="GR1149" s="2"/>
      <c r="GS1149" s="2"/>
      <c r="GT1149" s="2"/>
      <c r="GU1149" s="2"/>
      <c r="GV1149" s="2"/>
      <c r="GW1149" s="2"/>
      <c r="GX1149" s="2"/>
      <c r="GY1149" s="2"/>
      <c r="GZ1149" s="2"/>
      <c r="HA1149" s="2"/>
      <c r="HB1149" s="2"/>
      <c r="HC1149" s="2"/>
      <c r="HD1149" s="2"/>
      <c r="HE1149" s="2"/>
      <c r="HF1149" s="2"/>
      <c r="HG1149" s="2"/>
      <c r="HH1149" s="2"/>
      <c r="HI1149" s="2"/>
      <c r="HJ1149" s="2"/>
      <c r="HK1149" s="2"/>
      <c r="HL1149" s="2"/>
      <c r="HM1149" s="2"/>
      <c r="HN1149" s="2"/>
      <c r="HO1149" s="2"/>
      <c r="HP1149" s="2"/>
      <c r="HQ1149" s="2"/>
      <c r="HR1149" s="2"/>
      <c r="HS1149" s="2"/>
      <c r="HT1149" s="2"/>
      <c r="HU1149" s="2"/>
      <c r="HV1149" s="2"/>
      <c r="HW1149" s="2"/>
      <c r="HX1149" s="2"/>
      <c r="HY1149" s="2"/>
      <c r="HZ1149" s="2"/>
      <c r="IA1149" s="2"/>
      <c r="IB1149" s="2"/>
      <c r="IC1149" s="2"/>
      <c r="ID1149" s="2"/>
      <c r="IE1149" s="2"/>
      <c r="IF1149" s="2"/>
      <c r="IG1149" s="2"/>
      <c r="IH1149" s="2"/>
      <c r="II1149" s="2"/>
      <c r="IJ1149" s="2"/>
      <c r="IK1149" s="2"/>
      <c r="IL1149" s="2"/>
      <c r="IM1149" s="2"/>
      <c r="IN1149" s="2"/>
      <c r="IO1149" s="2"/>
      <c r="IP1149" s="2"/>
      <c r="IQ1149" s="2"/>
      <c r="IR1149" s="2"/>
      <c r="IS1149" s="2"/>
    </row>
    <row r="1150" spans="1:253" s="36" customFormat="1" hidden="1" x14ac:dyDescent="0.25">
      <c r="A1150" s="33"/>
      <c r="B1150" s="168"/>
      <c r="C1150" s="168"/>
      <c r="D1150" s="168"/>
      <c r="E1150" s="168"/>
      <c r="F1150" s="168"/>
      <c r="G1150" s="168"/>
      <c r="H1150" s="168"/>
      <c r="I1150" s="168"/>
      <c r="J1150" s="168"/>
      <c r="K1150" s="168"/>
      <c r="L1150" s="168"/>
      <c r="M1150" s="168"/>
      <c r="N1150" s="168"/>
      <c r="O1150" s="168"/>
      <c r="P1150" s="168"/>
      <c r="Q1150" s="168"/>
      <c r="R1150" s="168"/>
      <c r="S1150" s="168"/>
      <c r="T1150" s="168"/>
      <c r="U1150" s="168"/>
      <c r="V1150" s="168"/>
      <c r="W1150" s="168"/>
      <c r="X1150" s="168"/>
      <c r="Y1150" s="168"/>
      <c r="Z1150" s="168"/>
      <c r="AA1150" s="168"/>
      <c r="AB1150" s="168"/>
      <c r="AC1150" s="168"/>
      <c r="AD1150" s="168"/>
      <c r="AE1150" s="168"/>
      <c r="AF1150" s="168"/>
      <c r="AG1150" s="168"/>
      <c r="AH1150" s="168"/>
      <c r="AI1150" s="60"/>
      <c r="AJ1150" s="144" t="str">
        <f t="shared" si="184"/>
        <v>Riadok bude skrytý.</v>
      </c>
      <c r="AK1150" s="145" t="s">
        <v>207</v>
      </c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51">
        <f t="shared" si="179"/>
        <v>1</v>
      </c>
      <c r="BF1150" s="51">
        <f t="shared" si="188"/>
        <v>0</v>
      </c>
      <c r="BG1150" s="51"/>
      <c r="BH1150" s="51">
        <f t="shared" si="185"/>
        <v>1</v>
      </c>
      <c r="BI1150" s="89">
        <f t="shared" si="187"/>
        <v>0</v>
      </c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108"/>
      <c r="BY1150" s="108"/>
      <c r="BZ1150" s="108"/>
      <c r="CA1150" s="113">
        <f>SI!BY1150</f>
        <v>881</v>
      </c>
      <c r="CB1150" s="113"/>
      <c r="CC1150" s="113"/>
      <c r="CD1150" s="113"/>
      <c r="CE1150" s="113"/>
      <c r="CF1150" s="113"/>
      <c r="CG1150" s="113"/>
      <c r="CH1150" s="140">
        <f>SI!BZ1150</f>
        <v>0</v>
      </c>
      <c r="CI1150" s="108"/>
      <c r="CJ1150" s="108"/>
      <c r="CK1150" s="108"/>
      <c r="CL1150" s="108"/>
      <c r="CM1150" s="108"/>
      <c r="CN1150" s="108"/>
      <c r="CO1150" s="108"/>
      <c r="CP1150" s="108"/>
      <c r="CQ1150" s="108"/>
      <c r="CR1150" s="108"/>
      <c r="CS1150" s="108"/>
      <c r="CT1150" s="108"/>
      <c r="CU1150" s="108"/>
      <c r="CV1150" s="108"/>
      <c r="CW1150" s="108"/>
      <c r="CX1150" s="108"/>
      <c r="CY1150" s="108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  <c r="FE1150" s="2"/>
      <c r="FF1150" s="2"/>
      <c r="FG1150" s="2"/>
      <c r="FH1150" s="2"/>
      <c r="FI1150" s="2"/>
      <c r="FJ1150" s="2"/>
      <c r="FK1150" s="2"/>
      <c r="FL1150" s="2"/>
      <c r="FM1150" s="2"/>
      <c r="FN1150" s="2"/>
      <c r="FO1150" s="2"/>
      <c r="FP1150" s="2"/>
      <c r="FQ1150" s="2"/>
      <c r="FR1150" s="2"/>
      <c r="FS1150" s="2"/>
      <c r="FT1150" s="2"/>
      <c r="FU1150" s="2"/>
      <c r="FV1150" s="2"/>
      <c r="FW1150" s="2"/>
      <c r="FX1150" s="2"/>
      <c r="FY1150" s="2"/>
      <c r="FZ1150" s="2"/>
      <c r="GA1150" s="2"/>
      <c r="GB1150" s="2"/>
      <c r="GC1150" s="2"/>
      <c r="GD1150" s="2"/>
      <c r="GE1150" s="2"/>
      <c r="GF1150" s="2"/>
      <c r="GG1150" s="2"/>
      <c r="GH1150" s="2"/>
      <c r="GI1150" s="2"/>
      <c r="GJ1150" s="2"/>
      <c r="GK1150" s="2"/>
      <c r="GL1150" s="2"/>
      <c r="GM1150" s="2"/>
      <c r="GN1150" s="2"/>
      <c r="GO1150" s="2"/>
      <c r="GP1150" s="2"/>
      <c r="GQ1150" s="2"/>
      <c r="GR1150" s="2"/>
      <c r="GS1150" s="2"/>
      <c r="GT1150" s="2"/>
      <c r="GU1150" s="2"/>
      <c r="GV1150" s="2"/>
      <c r="GW1150" s="2"/>
      <c r="GX1150" s="2"/>
      <c r="GY1150" s="2"/>
      <c r="GZ1150" s="2"/>
      <c r="HA1150" s="2"/>
      <c r="HB1150" s="2"/>
      <c r="HC1150" s="2"/>
      <c r="HD1150" s="2"/>
      <c r="HE1150" s="2"/>
      <c r="HF1150" s="2"/>
      <c r="HG1150" s="2"/>
      <c r="HH1150" s="2"/>
      <c r="HI1150" s="2"/>
      <c r="HJ1150" s="2"/>
      <c r="HK1150" s="2"/>
      <c r="HL1150" s="2"/>
      <c r="HM1150" s="2"/>
      <c r="HN1150" s="2"/>
      <c r="HO1150" s="2"/>
      <c r="HP1150" s="2"/>
      <c r="HQ1150" s="2"/>
      <c r="HR1150" s="2"/>
      <c r="HS1150" s="2"/>
      <c r="HT1150" s="2"/>
      <c r="HU1150" s="2"/>
      <c r="HV1150" s="2"/>
      <c r="HW1150" s="2"/>
      <c r="HX1150" s="2"/>
      <c r="HY1150" s="2"/>
      <c r="HZ1150" s="2"/>
      <c r="IA1150" s="2"/>
      <c r="IB1150" s="2"/>
      <c r="IC1150" s="2"/>
      <c r="ID1150" s="2"/>
      <c r="IE1150" s="2"/>
      <c r="IF1150" s="2"/>
      <c r="IG1150" s="2"/>
      <c r="IH1150" s="2"/>
      <c r="II1150" s="2"/>
      <c r="IJ1150" s="2"/>
      <c r="IK1150" s="2"/>
      <c r="IL1150" s="2"/>
      <c r="IM1150" s="2"/>
      <c r="IN1150" s="2"/>
      <c r="IO1150" s="2"/>
      <c r="IP1150" s="2"/>
      <c r="IQ1150" s="2"/>
      <c r="IR1150" s="2"/>
      <c r="IS1150" s="2"/>
    </row>
    <row r="1151" spans="1:253" s="36" customFormat="1" hidden="1" x14ac:dyDescent="0.25">
      <c r="A1151" s="33"/>
      <c r="B1151" s="168"/>
      <c r="C1151" s="168"/>
      <c r="D1151" s="168"/>
      <c r="E1151" s="168"/>
      <c r="F1151" s="168"/>
      <c r="G1151" s="168"/>
      <c r="H1151" s="168"/>
      <c r="I1151" s="168"/>
      <c r="J1151" s="168"/>
      <c r="K1151" s="168"/>
      <c r="L1151" s="168"/>
      <c r="M1151" s="168"/>
      <c r="N1151" s="168"/>
      <c r="O1151" s="168"/>
      <c r="P1151" s="168"/>
      <c r="Q1151" s="168"/>
      <c r="R1151" s="168"/>
      <c r="S1151" s="168"/>
      <c r="T1151" s="168"/>
      <c r="U1151" s="168"/>
      <c r="V1151" s="168"/>
      <c r="W1151" s="168"/>
      <c r="X1151" s="168"/>
      <c r="Y1151" s="168"/>
      <c r="Z1151" s="168"/>
      <c r="AA1151" s="168"/>
      <c r="AB1151" s="168"/>
      <c r="AC1151" s="168"/>
      <c r="AD1151" s="168"/>
      <c r="AE1151" s="168"/>
      <c r="AF1151" s="168"/>
      <c r="AG1151" s="168"/>
      <c r="AH1151" s="168"/>
      <c r="AI1151" s="60"/>
      <c r="AJ1151" s="144" t="str">
        <f t="shared" si="184"/>
        <v>Riadok bude skrytý.</v>
      </c>
      <c r="AK1151" s="145" t="s">
        <v>207</v>
      </c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51">
        <f t="shared" si="179"/>
        <v>1</v>
      </c>
      <c r="BF1151" s="51">
        <f t="shared" si="188"/>
        <v>0</v>
      </c>
      <c r="BG1151" s="51"/>
      <c r="BH1151" s="51">
        <f t="shared" si="185"/>
        <v>1</v>
      </c>
      <c r="BI1151" s="89">
        <f t="shared" si="187"/>
        <v>0</v>
      </c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108"/>
      <c r="BY1151" s="108"/>
      <c r="BZ1151" s="108"/>
      <c r="CA1151" s="113">
        <f>SI!BY1151</f>
        <v>137</v>
      </c>
      <c r="CB1151" s="113"/>
      <c r="CC1151" s="113"/>
      <c r="CD1151" s="113"/>
      <c r="CE1151" s="113"/>
      <c r="CF1151" s="113"/>
      <c r="CG1151" s="113"/>
      <c r="CH1151" s="140">
        <f>SI!BZ1151</f>
        <v>0</v>
      </c>
      <c r="CI1151" s="108"/>
      <c r="CJ1151" s="108"/>
      <c r="CK1151" s="108"/>
      <c r="CL1151" s="108"/>
      <c r="CM1151" s="108"/>
      <c r="CN1151" s="108"/>
      <c r="CO1151" s="108"/>
      <c r="CP1151" s="108"/>
      <c r="CQ1151" s="108"/>
      <c r="CR1151" s="108"/>
      <c r="CS1151" s="108"/>
      <c r="CT1151" s="108"/>
      <c r="CU1151" s="108"/>
      <c r="CV1151" s="108"/>
      <c r="CW1151" s="108"/>
      <c r="CX1151" s="108"/>
      <c r="CY1151" s="108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  <c r="FE1151" s="2"/>
      <c r="FF1151" s="2"/>
      <c r="FG1151" s="2"/>
      <c r="FH1151" s="2"/>
      <c r="FI1151" s="2"/>
      <c r="FJ1151" s="2"/>
      <c r="FK1151" s="2"/>
      <c r="FL1151" s="2"/>
      <c r="FM1151" s="2"/>
      <c r="FN1151" s="2"/>
      <c r="FO1151" s="2"/>
      <c r="FP1151" s="2"/>
      <c r="FQ1151" s="2"/>
      <c r="FR1151" s="2"/>
      <c r="FS1151" s="2"/>
      <c r="FT1151" s="2"/>
      <c r="FU1151" s="2"/>
      <c r="FV1151" s="2"/>
      <c r="FW1151" s="2"/>
      <c r="FX1151" s="2"/>
      <c r="FY1151" s="2"/>
      <c r="FZ1151" s="2"/>
      <c r="GA1151" s="2"/>
      <c r="GB1151" s="2"/>
      <c r="GC1151" s="2"/>
      <c r="GD1151" s="2"/>
      <c r="GE1151" s="2"/>
      <c r="GF1151" s="2"/>
      <c r="GG1151" s="2"/>
      <c r="GH1151" s="2"/>
      <c r="GI1151" s="2"/>
      <c r="GJ1151" s="2"/>
      <c r="GK1151" s="2"/>
      <c r="GL1151" s="2"/>
      <c r="GM1151" s="2"/>
      <c r="GN1151" s="2"/>
      <c r="GO1151" s="2"/>
      <c r="GP1151" s="2"/>
      <c r="GQ1151" s="2"/>
      <c r="GR1151" s="2"/>
      <c r="GS1151" s="2"/>
      <c r="GT1151" s="2"/>
      <c r="GU1151" s="2"/>
      <c r="GV1151" s="2"/>
      <c r="GW1151" s="2"/>
      <c r="GX1151" s="2"/>
      <c r="GY1151" s="2"/>
      <c r="GZ1151" s="2"/>
      <c r="HA1151" s="2"/>
      <c r="HB1151" s="2"/>
      <c r="HC1151" s="2"/>
      <c r="HD1151" s="2"/>
      <c r="HE1151" s="2"/>
      <c r="HF1151" s="2"/>
      <c r="HG1151" s="2"/>
      <c r="HH1151" s="2"/>
      <c r="HI1151" s="2"/>
      <c r="HJ1151" s="2"/>
      <c r="HK1151" s="2"/>
      <c r="HL1151" s="2"/>
      <c r="HM1151" s="2"/>
      <c r="HN1151" s="2"/>
      <c r="HO1151" s="2"/>
      <c r="HP1151" s="2"/>
      <c r="HQ1151" s="2"/>
      <c r="HR1151" s="2"/>
      <c r="HS1151" s="2"/>
      <c r="HT1151" s="2"/>
      <c r="HU1151" s="2"/>
      <c r="HV1151" s="2"/>
      <c r="HW1151" s="2"/>
      <c r="HX1151" s="2"/>
      <c r="HY1151" s="2"/>
      <c r="HZ1151" s="2"/>
      <c r="IA1151" s="2"/>
      <c r="IB1151" s="2"/>
      <c r="IC1151" s="2"/>
      <c r="ID1151" s="2"/>
      <c r="IE1151" s="2"/>
      <c r="IF1151" s="2"/>
      <c r="IG1151" s="2"/>
      <c r="IH1151" s="2"/>
      <c r="II1151" s="2"/>
      <c r="IJ1151" s="2"/>
      <c r="IK1151" s="2"/>
      <c r="IL1151" s="2"/>
      <c r="IM1151" s="2"/>
      <c r="IN1151" s="2"/>
      <c r="IO1151" s="2"/>
      <c r="IP1151" s="2"/>
      <c r="IQ1151" s="2"/>
      <c r="IR1151" s="2"/>
      <c r="IS1151" s="2"/>
    </row>
    <row r="1152" spans="1:253" s="36" customFormat="1" hidden="1" x14ac:dyDescent="0.25">
      <c r="A1152" s="33"/>
      <c r="B1152" s="168"/>
      <c r="C1152" s="168"/>
      <c r="D1152" s="168"/>
      <c r="E1152" s="168"/>
      <c r="F1152" s="168"/>
      <c r="G1152" s="168"/>
      <c r="H1152" s="168"/>
      <c r="I1152" s="168"/>
      <c r="J1152" s="168"/>
      <c r="K1152" s="168"/>
      <c r="L1152" s="168"/>
      <c r="M1152" s="168"/>
      <c r="N1152" s="168"/>
      <c r="O1152" s="168"/>
      <c r="P1152" s="168"/>
      <c r="Q1152" s="168"/>
      <c r="R1152" s="168"/>
      <c r="S1152" s="168"/>
      <c r="T1152" s="168"/>
      <c r="U1152" s="168"/>
      <c r="V1152" s="168"/>
      <c r="W1152" s="168"/>
      <c r="X1152" s="168"/>
      <c r="Y1152" s="168"/>
      <c r="Z1152" s="168"/>
      <c r="AA1152" s="168"/>
      <c r="AB1152" s="168"/>
      <c r="AC1152" s="168"/>
      <c r="AD1152" s="168"/>
      <c r="AE1152" s="168"/>
      <c r="AF1152" s="168"/>
      <c r="AG1152" s="168"/>
      <c r="AH1152" s="168"/>
      <c r="AI1152" s="60"/>
      <c r="AJ1152" s="144" t="str">
        <f t="shared" si="184"/>
        <v>Riadok bude skrytý.</v>
      </c>
      <c r="AK1152" s="145" t="s">
        <v>207</v>
      </c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51">
        <f t="shared" ref="BE1152:BE1165" si="189">+IF($H$1085="neeviduje",0,1)</f>
        <v>1</v>
      </c>
      <c r="BF1152" s="51">
        <f t="shared" si="188"/>
        <v>0</v>
      </c>
      <c r="BG1152" s="51"/>
      <c r="BH1152" s="51">
        <f t="shared" si="185"/>
        <v>1</v>
      </c>
      <c r="BI1152" s="89">
        <f t="shared" si="187"/>
        <v>0</v>
      </c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108"/>
      <c r="BY1152" s="108"/>
      <c r="BZ1152" s="108"/>
      <c r="CA1152" s="113">
        <f>SI!BY1152</f>
        <v>925</v>
      </c>
      <c r="CB1152" s="113"/>
      <c r="CC1152" s="113"/>
      <c r="CD1152" s="113"/>
      <c r="CE1152" s="113"/>
      <c r="CF1152" s="113"/>
      <c r="CG1152" s="113"/>
      <c r="CH1152" s="140">
        <f>SI!BZ1152</f>
        <v>0</v>
      </c>
      <c r="CI1152" s="108"/>
      <c r="CJ1152" s="108"/>
      <c r="CK1152" s="108"/>
      <c r="CL1152" s="108"/>
      <c r="CM1152" s="108"/>
      <c r="CN1152" s="108"/>
      <c r="CO1152" s="108"/>
      <c r="CP1152" s="108"/>
      <c r="CQ1152" s="108"/>
      <c r="CR1152" s="108"/>
      <c r="CS1152" s="108"/>
      <c r="CT1152" s="108"/>
      <c r="CU1152" s="108"/>
      <c r="CV1152" s="108"/>
      <c r="CW1152" s="108"/>
      <c r="CX1152" s="108"/>
      <c r="CY1152" s="108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  <c r="FE1152" s="2"/>
      <c r="FF1152" s="2"/>
      <c r="FG1152" s="2"/>
      <c r="FH1152" s="2"/>
      <c r="FI1152" s="2"/>
      <c r="FJ1152" s="2"/>
      <c r="FK1152" s="2"/>
      <c r="FL1152" s="2"/>
      <c r="FM1152" s="2"/>
      <c r="FN1152" s="2"/>
      <c r="FO1152" s="2"/>
      <c r="FP1152" s="2"/>
      <c r="FQ1152" s="2"/>
      <c r="FR1152" s="2"/>
      <c r="FS1152" s="2"/>
      <c r="FT1152" s="2"/>
      <c r="FU1152" s="2"/>
      <c r="FV1152" s="2"/>
      <c r="FW1152" s="2"/>
      <c r="FX1152" s="2"/>
      <c r="FY1152" s="2"/>
      <c r="FZ1152" s="2"/>
      <c r="GA1152" s="2"/>
      <c r="GB1152" s="2"/>
      <c r="GC1152" s="2"/>
      <c r="GD1152" s="2"/>
      <c r="GE1152" s="2"/>
      <c r="GF1152" s="2"/>
      <c r="GG1152" s="2"/>
      <c r="GH1152" s="2"/>
      <c r="GI1152" s="2"/>
      <c r="GJ1152" s="2"/>
      <c r="GK1152" s="2"/>
      <c r="GL1152" s="2"/>
      <c r="GM1152" s="2"/>
      <c r="GN1152" s="2"/>
      <c r="GO1152" s="2"/>
      <c r="GP1152" s="2"/>
      <c r="GQ1152" s="2"/>
      <c r="GR1152" s="2"/>
      <c r="GS1152" s="2"/>
      <c r="GT1152" s="2"/>
      <c r="GU1152" s="2"/>
      <c r="GV1152" s="2"/>
      <c r="GW1152" s="2"/>
      <c r="GX1152" s="2"/>
      <c r="GY1152" s="2"/>
      <c r="GZ1152" s="2"/>
      <c r="HA1152" s="2"/>
      <c r="HB1152" s="2"/>
      <c r="HC1152" s="2"/>
      <c r="HD1152" s="2"/>
      <c r="HE1152" s="2"/>
      <c r="HF1152" s="2"/>
      <c r="HG1152" s="2"/>
      <c r="HH1152" s="2"/>
      <c r="HI1152" s="2"/>
      <c r="HJ1152" s="2"/>
      <c r="HK1152" s="2"/>
      <c r="HL1152" s="2"/>
      <c r="HM1152" s="2"/>
      <c r="HN1152" s="2"/>
      <c r="HO1152" s="2"/>
      <c r="HP1152" s="2"/>
      <c r="HQ1152" s="2"/>
      <c r="HR1152" s="2"/>
      <c r="HS1152" s="2"/>
      <c r="HT1152" s="2"/>
      <c r="HU1152" s="2"/>
      <c r="HV1152" s="2"/>
      <c r="HW1152" s="2"/>
      <c r="HX1152" s="2"/>
      <c r="HY1152" s="2"/>
      <c r="HZ1152" s="2"/>
      <c r="IA1152" s="2"/>
      <c r="IB1152" s="2"/>
      <c r="IC1152" s="2"/>
      <c r="ID1152" s="2"/>
      <c r="IE1152" s="2"/>
      <c r="IF1152" s="2"/>
      <c r="IG1152" s="2"/>
      <c r="IH1152" s="2"/>
      <c r="II1152" s="2"/>
      <c r="IJ1152" s="2"/>
      <c r="IK1152" s="2"/>
      <c r="IL1152" s="2"/>
      <c r="IM1152" s="2"/>
      <c r="IN1152" s="2"/>
      <c r="IO1152" s="2"/>
      <c r="IP1152" s="2"/>
      <c r="IQ1152" s="2"/>
      <c r="IR1152" s="2"/>
      <c r="IS1152" s="2"/>
    </row>
    <row r="1153" spans="1:253" s="36" customFormat="1" hidden="1" x14ac:dyDescent="0.25">
      <c r="A1153" s="33"/>
      <c r="B1153" s="168"/>
      <c r="C1153" s="168"/>
      <c r="D1153" s="168"/>
      <c r="E1153" s="168"/>
      <c r="F1153" s="168"/>
      <c r="G1153" s="168"/>
      <c r="H1153" s="168"/>
      <c r="I1153" s="168"/>
      <c r="J1153" s="168"/>
      <c r="K1153" s="168"/>
      <c r="L1153" s="168"/>
      <c r="M1153" s="168"/>
      <c r="N1153" s="168"/>
      <c r="O1153" s="168"/>
      <c r="P1153" s="168"/>
      <c r="Q1153" s="168"/>
      <c r="R1153" s="168"/>
      <c r="S1153" s="168"/>
      <c r="T1153" s="168"/>
      <c r="U1153" s="168"/>
      <c r="V1153" s="168"/>
      <c r="W1153" s="168"/>
      <c r="X1153" s="168"/>
      <c r="Y1153" s="168"/>
      <c r="Z1153" s="168"/>
      <c r="AA1153" s="168"/>
      <c r="AB1153" s="168"/>
      <c r="AC1153" s="168"/>
      <c r="AD1153" s="168"/>
      <c r="AE1153" s="168"/>
      <c r="AF1153" s="168"/>
      <c r="AG1153" s="168"/>
      <c r="AH1153" s="168"/>
      <c r="AI1153" s="60"/>
      <c r="AJ1153" s="144" t="str">
        <f t="shared" si="184"/>
        <v>Riadok bude skrytý.</v>
      </c>
      <c r="AK1153" s="145" t="s">
        <v>207</v>
      </c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51">
        <f t="shared" si="189"/>
        <v>1</v>
      </c>
      <c r="BF1153" s="51">
        <f t="shared" si="188"/>
        <v>0</v>
      </c>
      <c r="BG1153" s="51"/>
      <c r="BH1153" s="51">
        <f t="shared" si="185"/>
        <v>1</v>
      </c>
      <c r="BI1153" s="89">
        <f t="shared" si="187"/>
        <v>0</v>
      </c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108"/>
      <c r="BY1153" s="108"/>
      <c r="BZ1153" s="108"/>
      <c r="CA1153" s="113">
        <f>SI!BY1153</f>
        <v>177</v>
      </c>
      <c r="CB1153" s="113"/>
      <c r="CC1153" s="113"/>
      <c r="CD1153" s="113"/>
      <c r="CE1153" s="113"/>
      <c r="CF1153" s="113"/>
      <c r="CG1153" s="113"/>
      <c r="CH1153" s="140">
        <f>SI!BZ1153</f>
        <v>0</v>
      </c>
      <c r="CI1153" s="108"/>
      <c r="CJ1153" s="108"/>
      <c r="CK1153" s="108"/>
      <c r="CL1153" s="108"/>
      <c r="CM1153" s="108"/>
      <c r="CN1153" s="108"/>
      <c r="CO1153" s="108"/>
      <c r="CP1153" s="108"/>
      <c r="CQ1153" s="108"/>
      <c r="CR1153" s="108"/>
      <c r="CS1153" s="108"/>
      <c r="CT1153" s="108"/>
      <c r="CU1153" s="108"/>
      <c r="CV1153" s="108"/>
      <c r="CW1153" s="108"/>
      <c r="CX1153" s="108"/>
      <c r="CY1153" s="108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  <c r="FE1153" s="2"/>
      <c r="FF1153" s="2"/>
      <c r="FG1153" s="2"/>
      <c r="FH1153" s="2"/>
      <c r="FI1153" s="2"/>
      <c r="FJ1153" s="2"/>
      <c r="FK1153" s="2"/>
      <c r="FL1153" s="2"/>
      <c r="FM1153" s="2"/>
      <c r="FN1153" s="2"/>
      <c r="FO1153" s="2"/>
      <c r="FP1153" s="2"/>
      <c r="FQ1153" s="2"/>
      <c r="FR1153" s="2"/>
      <c r="FS1153" s="2"/>
      <c r="FT1153" s="2"/>
      <c r="FU1153" s="2"/>
      <c r="FV1153" s="2"/>
      <c r="FW1153" s="2"/>
      <c r="FX1153" s="2"/>
      <c r="FY1153" s="2"/>
      <c r="FZ1153" s="2"/>
      <c r="GA1153" s="2"/>
      <c r="GB1153" s="2"/>
      <c r="GC1153" s="2"/>
      <c r="GD1153" s="2"/>
      <c r="GE1153" s="2"/>
      <c r="GF1153" s="2"/>
      <c r="GG1153" s="2"/>
      <c r="GH1153" s="2"/>
      <c r="GI1153" s="2"/>
      <c r="GJ1153" s="2"/>
      <c r="GK1153" s="2"/>
      <c r="GL1153" s="2"/>
      <c r="GM1153" s="2"/>
      <c r="GN1153" s="2"/>
      <c r="GO1153" s="2"/>
      <c r="GP1153" s="2"/>
      <c r="GQ1153" s="2"/>
      <c r="GR1153" s="2"/>
      <c r="GS1153" s="2"/>
      <c r="GT1153" s="2"/>
      <c r="GU1153" s="2"/>
      <c r="GV1153" s="2"/>
      <c r="GW1153" s="2"/>
      <c r="GX1153" s="2"/>
      <c r="GY1153" s="2"/>
      <c r="GZ1153" s="2"/>
      <c r="HA1153" s="2"/>
      <c r="HB1153" s="2"/>
      <c r="HC1153" s="2"/>
      <c r="HD1153" s="2"/>
      <c r="HE1153" s="2"/>
      <c r="HF1153" s="2"/>
      <c r="HG1153" s="2"/>
      <c r="HH1153" s="2"/>
      <c r="HI1153" s="2"/>
      <c r="HJ1153" s="2"/>
      <c r="HK1153" s="2"/>
      <c r="HL1153" s="2"/>
      <c r="HM1153" s="2"/>
      <c r="HN1153" s="2"/>
      <c r="HO1153" s="2"/>
      <c r="HP1153" s="2"/>
      <c r="HQ1153" s="2"/>
      <c r="HR1153" s="2"/>
      <c r="HS1153" s="2"/>
      <c r="HT1153" s="2"/>
      <c r="HU1153" s="2"/>
      <c r="HV1153" s="2"/>
      <c r="HW1153" s="2"/>
      <c r="HX1153" s="2"/>
      <c r="HY1153" s="2"/>
      <c r="HZ1153" s="2"/>
      <c r="IA1153" s="2"/>
      <c r="IB1153" s="2"/>
      <c r="IC1153" s="2"/>
      <c r="ID1153" s="2"/>
      <c r="IE1153" s="2"/>
      <c r="IF1153" s="2"/>
      <c r="IG1153" s="2"/>
      <c r="IH1153" s="2"/>
      <c r="II1153" s="2"/>
      <c r="IJ1153" s="2"/>
      <c r="IK1153" s="2"/>
      <c r="IL1153" s="2"/>
      <c r="IM1153" s="2"/>
      <c r="IN1153" s="2"/>
      <c r="IO1153" s="2"/>
      <c r="IP1153" s="2"/>
      <c r="IQ1153" s="2"/>
      <c r="IR1153" s="2"/>
      <c r="IS1153" s="2"/>
    </row>
    <row r="1154" spans="1:253" s="36" customFormat="1" hidden="1" x14ac:dyDescent="0.25">
      <c r="A1154" s="33"/>
      <c r="B1154" s="168"/>
      <c r="C1154" s="168"/>
      <c r="D1154" s="168"/>
      <c r="E1154" s="168"/>
      <c r="F1154" s="168"/>
      <c r="G1154" s="168"/>
      <c r="H1154" s="168"/>
      <c r="I1154" s="168"/>
      <c r="J1154" s="168"/>
      <c r="K1154" s="168"/>
      <c r="L1154" s="168"/>
      <c r="M1154" s="168"/>
      <c r="N1154" s="168"/>
      <c r="O1154" s="168"/>
      <c r="P1154" s="168"/>
      <c r="Q1154" s="168"/>
      <c r="R1154" s="168"/>
      <c r="S1154" s="168"/>
      <c r="T1154" s="168"/>
      <c r="U1154" s="168"/>
      <c r="V1154" s="168"/>
      <c r="W1154" s="168"/>
      <c r="X1154" s="168"/>
      <c r="Y1154" s="168"/>
      <c r="Z1154" s="168"/>
      <c r="AA1154" s="168"/>
      <c r="AB1154" s="168"/>
      <c r="AC1154" s="168"/>
      <c r="AD1154" s="168"/>
      <c r="AE1154" s="168"/>
      <c r="AF1154" s="168"/>
      <c r="AG1154" s="168"/>
      <c r="AH1154" s="168"/>
      <c r="AI1154" s="60"/>
      <c r="AJ1154" s="144" t="str">
        <f t="shared" si="184"/>
        <v>Riadok bude skrytý.</v>
      </c>
      <c r="AK1154" s="145" t="s">
        <v>207</v>
      </c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51">
        <f t="shared" si="189"/>
        <v>1</v>
      </c>
      <c r="BF1154" s="51">
        <f t="shared" si="188"/>
        <v>0</v>
      </c>
      <c r="BG1154" s="51"/>
      <c r="BH1154" s="51">
        <f t="shared" si="185"/>
        <v>1</v>
      </c>
      <c r="BI1154" s="89">
        <f t="shared" si="187"/>
        <v>0</v>
      </c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108"/>
      <c r="BY1154" s="108"/>
      <c r="BZ1154" s="108"/>
      <c r="CA1154" s="113">
        <f>SI!BY1154</f>
        <v>9</v>
      </c>
      <c r="CB1154" s="113"/>
      <c r="CC1154" s="113"/>
      <c r="CD1154" s="113"/>
      <c r="CE1154" s="113"/>
      <c r="CF1154" s="113"/>
      <c r="CG1154" s="113"/>
      <c r="CH1154" s="140">
        <f>SI!BZ1154</f>
        <v>0</v>
      </c>
      <c r="CI1154" s="108"/>
      <c r="CJ1154" s="108"/>
      <c r="CK1154" s="108"/>
      <c r="CL1154" s="108"/>
      <c r="CM1154" s="108"/>
      <c r="CN1154" s="108"/>
      <c r="CO1154" s="108"/>
      <c r="CP1154" s="108"/>
      <c r="CQ1154" s="108"/>
      <c r="CR1154" s="108"/>
      <c r="CS1154" s="108"/>
      <c r="CT1154" s="108"/>
      <c r="CU1154" s="108"/>
      <c r="CV1154" s="108"/>
      <c r="CW1154" s="108"/>
      <c r="CX1154" s="108"/>
      <c r="CY1154" s="108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  <c r="FE1154" s="2"/>
      <c r="FF1154" s="2"/>
      <c r="FG1154" s="2"/>
      <c r="FH1154" s="2"/>
      <c r="FI1154" s="2"/>
      <c r="FJ1154" s="2"/>
      <c r="FK1154" s="2"/>
      <c r="FL1154" s="2"/>
      <c r="FM1154" s="2"/>
      <c r="FN1154" s="2"/>
      <c r="FO1154" s="2"/>
      <c r="FP1154" s="2"/>
      <c r="FQ1154" s="2"/>
      <c r="FR1154" s="2"/>
      <c r="FS1154" s="2"/>
      <c r="FT1154" s="2"/>
      <c r="FU1154" s="2"/>
      <c r="FV1154" s="2"/>
      <c r="FW1154" s="2"/>
      <c r="FX1154" s="2"/>
      <c r="FY1154" s="2"/>
      <c r="FZ1154" s="2"/>
      <c r="GA1154" s="2"/>
      <c r="GB1154" s="2"/>
      <c r="GC1154" s="2"/>
      <c r="GD1154" s="2"/>
      <c r="GE1154" s="2"/>
      <c r="GF1154" s="2"/>
      <c r="GG1154" s="2"/>
      <c r="GH1154" s="2"/>
      <c r="GI1154" s="2"/>
      <c r="GJ1154" s="2"/>
      <c r="GK1154" s="2"/>
      <c r="GL1154" s="2"/>
      <c r="GM1154" s="2"/>
      <c r="GN1154" s="2"/>
      <c r="GO1154" s="2"/>
      <c r="GP1154" s="2"/>
      <c r="GQ1154" s="2"/>
      <c r="GR1154" s="2"/>
      <c r="GS1154" s="2"/>
      <c r="GT1154" s="2"/>
      <c r="GU1154" s="2"/>
      <c r="GV1154" s="2"/>
      <c r="GW1154" s="2"/>
      <c r="GX1154" s="2"/>
      <c r="GY1154" s="2"/>
      <c r="GZ1154" s="2"/>
      <c r="HA1154" s="2"/>
      <c r="HB1154" s="2"/>
      <c r="HC1154" s="2"/>
      <c r="HD1154" s="2"/>
      <c r="HE1154" s="2"/>
      <c r="HF1154" s="2"/>
      <c r="HG1154" s="2"/>
      <c r="HH1154" s="2"/>
      <c r="HI1154" s="2"/>
      <c r="HJ1154" s="2"/>
      <c r="HK1154" s="2"/>
      <c r="HL1154" s="2"/>
      <c r="HM1154" s="2"/>
      <c r="HN1154" s="2"/>
      <c r="HO1154" s="2"/>
      <c r="HP1154" s="2"/>
      <c r="HQ1154" s="2"/>
      <c r="HR1154" s="2"/>
      <c r="HS1154" s="2"/>
      <c r="HT1154" s="2"/>
      <c r="HU1154" s="2"/>
      <c r="HV1154" s="2"/>
      <c r="HW1154" s="2"/>
      <c r="HX1154" s="2"/>
      <c r="HY1154" s="2"/>
      <c r="HZ1154" s="2"/>
      <c r="IA1154" s="2"/>
      <c r="IB1154" s="2"/>
      <c r="IC1154" s="2"/>
      <c r="ID1154" s="2"/>
      <c r="IE1154" s="2"/>
      <c r="IF1154" s="2"/>
      <c r="IG1154" s="2"/>
      <c r="IH1154" s="2"/>
      <c r="II1154" s="2"/>
      <c r="IJ1154" s="2"/>
      <c r="IK1154" s="2"/>
      <c r="IL1154" s="2"/>
      <c r="IM1154" s="2"/>
      <c r="IN1154" s="2"/>
      <c r="IO1154" s="2"/>
      <c r="IP1154" s="2"/>
      <c r="IQ1154" s="2"/>
      <c r="IR1154" s="2"/>
      <c r="IS1154" s="2"/>
    </row>
    <row r="1155" spans="1:253" s="36" customFormat="1" hidden="1" x14ac:dyDescent="0.25">
      <c r="A1155" s="33"/>
      <c r="B1155" s="168"/>
      <c r="C1155" s="168"/>
      <c r="D1155" s="168"/>
      <c r="E1155" s="168"/>
      <c r="F1155" s="168"/>
      <c r="G1155" s="168"/>
      <c r="H1155" s="168"/>
      <c r="I1155" s="168"/>
      <c r="J1155" s="168"/>
      <c r="K1155" s="168"/>
      <c r="L1155" s="168"/>
      <c r="M1155" s="168"/>
      <c r="N1155" s="168"/>
      <c r="O1155" s="168"/>
      <c r="P1155" s="168"/>
      <c r="Q1155" s="168"/>
      <c r="R1155" s="168"/>
      <c r="S1155" s="168"/>
      <c r="T1155" s="168"/>
      <c r="U1155" s="168"/>
      <c r="V1155" s="168"/>
      <c r="W1155" s="168"/>
      <c r="X1155" s="168"/>
      <c r="Y1155" s="168"/>
      <c r="Z1155" s="168"/>
      <c r="AA1155" s="168"/>
      <c r="AB1155" s="168"/>
      <c r="AC1155" s="168"/>
      <c r="AD1155" s="168"/>
      <c r="AE1155" s="168"/>
      <c r="AF1155" s="168"/>
      <c r="AG1155" s="168"/>
      <c r="AH1155" s="168"/>
      <c r="AI1155" s="60"/>
      <c r="AJ1155" s="144" t="str">
        <f t="shared" si="184"/>
        <v>Riadok bude skrytý.</v>
      </c>
      <c r="AK1155" s="145" t="s">
        <v>207</v>
      </c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51">
        <f t="shared" si="189"/>
        <v>1</v>
      </c>
      <c r="BF1155" s="51">
        <f t="shared" si="188"/>
        <v>0</v>
      </c>
      <c r="BG1155" s="51"/>
      <c r="BH1155" s="51">
        <f t="shared" si="185"/>
        <v>1</v>
      </c>
      <c r="BI1155" s="89">
        <f t="shared" si="187"/>
        <v>0</v>
      </c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108"/>
      <c r="BY1155" s="108"/>
      <c r="BZ1155" s="108"/>
      <c r="CA1155" s="113">
        <f>SI!BY1155</f>
        <v>203</v>
      </c>
      <c r="CB1155" s="113"/>
      <c r="CC1155" s="113"/>
      <c r="CD1155" s="113"/>
      <c r="CE1155" s="113"/>
      <c r="CF1155" s="113"/>
      <c r="CG1155" s="113"/>
      <c r="CH1155" s="140">
        <f>SI!BZ1155</f>
        <v>0</v>
      </c>
      <c r="CI1155" s="108"/>
      <c r="CJ1155" s="108"/>
      <c r="CK1155" s="108"/>
      <c r="CL1155" s="108"/>
      <c r="CM1155" s="108"/>
      <c r="CN1155" s="108"/>
      <c r="CO1155" s="108"/>
      <c r="CP1155" s="108"/>
      <c r="CQ1155" s="108"/>
      <c r="CR1155" s="108"/>
      <c r="CS1155" s="108"/>
      <c r="CT1155" s="108"/>
      <c r="CU1155" s="108"/>
      <c r="CV1155" s="108"/>
      <c r="CW1155" s="108"/>
      <c r="CX1155" s="108"/>
      <c r="CY1155" s="108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  <c r="FE1155" s="2"/>
      <c r="FF1155" s="2"/>
      <c r="FG1155" s="2"/>
      <c r="FH1155" s="2"/>
      <c r="FI1155" s="2"/>
      <c r="FJ1155" s="2"/>
      <c r="FK1155" s="2"/>
      <c r="FL1155" s="2"/>
      <c r="FM1155" s="2"/>
      <c r="FN1155" s="2"/>
      <c r="FO1155" s="2"/>
      <c r="FP1155" s="2"/>
      <c r="FQ1155" s="2"/>
      <c r="FR1155" s="2"/>
      <c r="FS1155" s="2"/>
      <c r="FT1155" s="2"/>
      <c r="FU1155" s="2"/>
      <c r="FV1155" s="2"/>
      <c r="FW1155" s="2"/>
      <c r="FX1155" s="2"/>
      <c r="FY1155" s="2"/>
      <c r="FZ1155" s="2"/>
      <c r="GA1155" s="2"/>
      <c r="GB1155" s="2"/>
      <c r="GC1155" s="2"/>
      <c r="GD1155" s="2"/>
      <c r="GE1155" s="2"/>
      <c r="GF1155" s="2"/>
      <c r="GG1155" s="2"/>
      <c r="GH1155" s="2"/>
      <c r="GI1155" s="2"/>
      <c r="GJ1155" s="2"/>
      <c r="GK1155" s="2"/>
      <c r="GL1155" s="2"/>
      <c r="GM1155" s="2"/>
      <c r="GN1155" s="2"/>
      <c r="GO1155" s="2"/>
      <c r="GP1155" s="2"/>
      <c r="GQ1155" s="2"/>
      <c r="GR1155" s="2"/>
      <c r="GS1155" s="2"/>
      <c r="GT1155" s="2"/>
      <c r="GU1155" s="2"/>
      <c r="GV1155" s="2"/>
      <c r="GW1155" s="2"/>
      <c r="GX1155" s="2"/>
      <c r="GY1155" s="2"/>
      <c r="GZ1155" s="2"/>
      <c r="HA1155" s="2"/>
      <c r="HB1155" s="2"/>
      <c r="HC1155" s="2"/>
      <c r="HD1155" s="2"/>
      <c r="HE1155" s="2"/>
      <c r="HF1155" s="2"/>
      <c r="HG1155" s="2"/>
      <c r="HH1155" s="2"/>
      <c r="HI1155" s="2"/>
      <c r="HJ1155" s="2"/>
      <c r="HK1155" s="2"/>
      <c r="HL1155" s="2"/>
      <c r="HM1155" s="2"/>
      <c r="HN1155" s="2"/>
      <c r="HO1155" s="2"/>
      <c r="HP1155" s="2"/>
      <c r="HQ1155" s="2"/>
      <c r="HR1155" s="2"/>
      <c r="HS1155" s="2"/>
      <c r="HT1155" s="2"/>
      <c r="HU1155" s="2"/>
      <c r="HV1155" s="2"/>
      <c r="HW1155" s="2"/>
      <c r="HX1155" s="2"/>
      <c r="HY1155" s="2"/>
      <c r="HZ1155" s="2"/>
      <c r="IA1155" s="2"/>
      <c r="IB1155" s="2"/>
      <c r="IC1155" s="2"/>
      <c r="ID1155" s="2"/>
      <c r="IE1155" s="2"/>
      <c r="IF1155" s="2"/>
      <c r="IG1155" s="2"/>
      <c r="IH1155" s="2"/>
      <c r="II1155" s="2"/>
      <c r="IJ1155" s="2"/>
      <c r="IK1155" s="2"/>
      <c r="IL1155" s="2"/>
      <c r="IM1155" s="2"/>
      <c r="IN1155" s="2"/>
      <c r="IO1155" s="2"/>
      <c r="IP1155" s="2"/>
      <c r="IQ1155" s="2"/>
      <c r="IR1155" s="2"/>
      <c r="IS1155" s="2"/>
    </row>
    <row r="1156" spans="1:253" s="36" customFormat="1" hidden="1" x14ac:dyDescent="0.25">
      <c r="A1156" s="33"/>
      <c r="B1156" s="168"/>
      <c r="C1156" s="168"/>
      <c r="D1156" s="168"/>
      <c r="E1156" s="168"/>
      <c r="F1156" s="168"/>
      <c r="G1156" s="168"/>
      <c r="H1156" s="168"/>
      <c r="I1156" s="168"/>
      <c r="J1156" s="168"/>
      <c r="K1156" s="168"/>
      <c r="L1156" s="168"/>
      <c r="M1156" s="168"/>
      <c r="N1156" s="168"/>
      <c r="O1156" s="168"/>
      <c r="P1156" s="168"/>
      <c r="Q1156" s="168"/>
      <c r="R1156" s="168"/>
      <c r="S1156" s="168"/>
      <c r="T1156" s="168"/>
      <c r="U1156" s="168"/>
      <c r="V1156" s="168"/>
      <c r="W1156" s="168"/>
      <c r="X1156" s="168"/>
      <c r="Y1156" s="168"/>
      <c r="Z1156" s="168"/>
      <c r="AA1156" s="168"/>
      <c r="AB1156" s="168"/>
      <c r="AC1156" s="168"/>
      <c r="AD1156" s="168"/>
      <c r="AE1156" s="168"/>
      <c r="AF1156" s="168"/>
      <c r="AG1156" s="168"/>
      <c r="AH1156" s="168"/>
      <c r="AI1156" s="60"/>
      <c r="AJ1156" s="144" t="str">
        <f t="shared" si="184"/>
        <v>Riadok bude skrytý.</v>
      </c>
      <c r="AK1156" s="145" t="s">
        <v>207</v>
      </c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51">
        <f t="shared" si="189"/>
        <v>1</v>
      </c>
      <c r="BF1156" s="51">
        <f t="shared" si="188"/>
        <v>0</v>
      </c>
      <c r="BG1156" s="51"/>
      <c r="BH1156" s="51">
        <f t="shared" si="185"/>
        <v>1</v>
      </c>
      <c r="BI1156" s="89">
        <f t="shared" si="187"/>
        <v>0</v>
      </c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108"/>
      <c r="BY1156" s="108"/>
      <c r="BZ1156" s="108"/>
      <c r="CA1156" s="113">
        <f>SI!BY1156</f>
        <v>372</v>
      </c>
      <c r="CB1156" s="113"/>
      <c r="CC1156" s="113"/>
      <c r="CD1156" s="113"/>
      <c r="CE1156" s="113"/>
      <c r="CF1156" s="113"/>
      <c r="CG1156" s="113"/>
      <c r="CH1156" s="140">
        <f>SI!BZ1156</f>
        <v>0</v>
      </c>
      <c r="CI1156" s="108"/>
      <c r="CJ1156" s="108"/>
      <c r="CK1156" s="108"/>
      <c r="CL1156" s="108"/>
      <c r="CM1156" s="108"/>
      <c r="CN1156" s="108"/>
      <c r="CO1156" s="108"/>
      <c r="CP1156" s="108"/>
      <c r="CQ1156" s="108"/>
      <c r="CR1156" s="108"/>
      <c r="CS1156" s="108"/>
      <c r="CT1156" s="108"/>
      <c r="CU1156" s="108"/>
      <c r="CV1156" s="108"/>
      <c r="CW1156" s="108"/>
      <c r="CX1156" s="108"/>
      <c r="CY1156" s="108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  <c r="FE1156" s="2"/>
      <c r="FF1156" s="2"/>
      <c r="FG1156" s="2"/>
      <c r="FH1156" s="2"/>
      <c r="FI1156" s="2"/>
      <c r="FJ1156" s="2"/>
      <c r="FK1156" s="2"/>
      <c r="FL1156" s="2"/>
      <c r="FM1156" s="2"/>
      <c r="FN1156" s="2"/>
      <c r="FO1156" s="2"/>
      <c r="FP1156" s="2"/>
      <c r="FQ1156" s="2"/>
      <c r="FR1156" s="2"/>
      <c r="FS1156" s="2"/>
      <c r="FT1156" s="2"/>
      <c r="FU1156" s="2"/>
      <c r="FV1156" s="2"/>
      <c r="FW1156" s="2"/>
      <c r="FX1156" s="2"/>
      <c r="FY1156" s="2"/>
      <c r="FZ1156" s="2"/>
      <c r="GA1156" s="2"/>
      <c r="GB1156" s="2"/>
      <c r="GC1156" s="2"/>
      <c r="GD1156" s="2"/>
      <c r="GE1156" s="2"/>
      <c r="GF1156" s="2"/>
      <c r="GG1156" s="2"/>
      <c r="GH1156" s="2"/>
      <c r="GI1156" s="2"/>
      <c r="GJ1156" s="2"/>
      <c r="GK1156" s="2"/>
      <c r="GL1156" s="2"/>
      <c r="GM1156" s="2"/>
      <c r="GN1156" s="2"/>
      <c r="GO1156" s="2"/>
      <c r="GP1156" s="2"/>
      <c r="GQ1156" s="2"/>
      <c r="GR1156" s="2"/>
      <c r="GS1156" s="2"/>
      <c r="GT1156" s="2"/>
      <c r="GU1156" s="2"/>
      <c r="GV1156" s="2"/>
      <c r="GW1156" s="2"/>
      <c r="GX1156" s="2"/>
      <c r="GY1156" s="2"/>
      <c r="GZ1156" s="2"/>
      <c r="HA1156" s="2"/>
      <c r="HB1156" s="2"/>
      <c r="HC1156" s="2"/>
      <c r="HD1156" s="2"/>
      <c r="HE1156" s="2"/>
      <c r="HF1156" s="2"/>
      <c r="HG1156" s="2"/>
      <c r="HH1156" s="2"/>
      <c r="HI1156" s="2"/>
      <c r="HJ1156" s="2"/>
      <c r="HK1156" s="2"/>
      <c r="HL1156" s="2"/>
      <c r="HM1156" s="2"/>
      <c r="HN1156" s="2"/>
      <c r="HO1156" s="2"/>
      <c r="HP1156" s="2"/>
      <c r="HQ1156" s="2"/>
      <c r="HR1156" s="2"/>
      <c r="HS1156" s="2"/>
      <c r="HT1156" s="2"/>
      <c r="HU1156" s="2"/>
      <c r="HV1156" s="2"/>
      <c r="HW1156" s="2"/>
      <c r="HX1156" s="2"/>
      <c r="HY1156" s="2"/>
      <c r="HZ1156" s="2"/>
      <c r="IA1156" s="2"/>
      <c r="IB1156" s="2"/>
      <c r="IC1156" s="2"/>
      <c r="ID1156" s="2"/>
      <c r="IE1156" s="2"/>
      <c r="IF1156" s="2"/>
      <c r="IG1156" s="2"/>
      <c r="IH1156" s="2"/>
      <c r="II1156" s="2"/>
      <c r="IJ1156" s="2"/>
      <c r="IK1156" s="2"/>
      <c r="IL1156" s="2"/>
      <c r="IM1156" s="2"/>
      <c r="IN1156" s="2"/>
      <c r="IO1156" s="2"/>
      <c r="IP1156" s="2"/>
      <c r="IQ1156" s="2"/>
      <c r="IR1156" s="2"/>
      <c r="IS1156" s="2"/>
    </row>
    <row r="1157" spans="1:253" s="36" customFormat="1" hidden="1" x14ac:dyDescent="0.25">
      <c r="A1157" s="33"/>
      <c r="B1157" s="168"/>
      <c r="C1157" s="168"/>
      <c r="D1157" s="168"/>
      <c r="E1157" s="168"/>
      <c r="F1157" s="168"/>
      <c r="G1157" s="168"/>
      <c r="H1157" s="168"/>
      <c r="I1157" s="168"/>
      <c r="J1157" s="168"/>
      <c r="K1157" s="168"/>
      <c r="L1157" s="168"/>
      <c r="M1157" s="168"/>
      <c r="N1157" s="168"/>
      <c r="O1157" s="168"/>
      <c r="P1157" s="168"/>
      <c r="Q1157" s="168"/>
      <c r="R1157" s="168"/>
      <c r="S1157" s="168"/>
      <c r="T1157" s="168"/>
      <c r="U1157" s="168"/>
      <c r="V1157" s="168"/>
      <c r="W1157" s="168"/>
      <c r="X1157" s="168"/>
      <c r="Y1157" s="168"/>
      <c r="Z1157" s="168"/>
      <c r="AA1157" s="168"/>
      <c r="AB1157" s="168"/>
      <c r="AC1157" s="168"/>
      <c r="AD1157" s="168"/>
      <c r="AE1157" s="168"/>
      <c r="AF1157" s="168"/>
      <c r="AG1157" s="168"/>
      <c r="AH1157" s="168"/>
      <c r="AI1157" s="60"/>
      <c r="AJ1157" s="144" t="str">
        <f t="shared" si="184"/>
        <v>Riadok bude skrytý.</v>
      </c>
      <c r="AK1157" s="145" t="s">
        <v>207</v>
      </c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51">
        <f t="shared" si="189"/>
        <v>1</v>
      </c>
      <c r="BF1157" s="51">
        <f t="shared" si="188"/>
        <v>0</v>
      </c>
      <c r="BG1157" s="51"/>
      <c r="BH1157" s="51">
        <f t="shared" si="185"/>
        <v>1</v>
      </c>
      <c r="BI1157" s="89">
        <f t="shared" si="187"/>
        <v>0</v>
      </c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108"/>
      <c r="BY1157" s="108"/>
      <c r="BZ1157" s="108"/>
      <c r="CA1157" s="113">
        <f>SI!BY1157</f>
        <v>142</v>
      </c>
      <c r="CB1157" s="113"/>
      <c r="CC1157" s="113"/>
      <c r="CD1157" s="113"/>
      <c r="CE1157" s="113"/>
      <c r="CF1157" s="113"/>
      <c r="CG1157" s="113"/>
      <c r="CH1157" s="140">
        <f>SI!BZ1157</f>
        <v>0</v>
      </c>
      <c r="CI1157" s="108"/>
      <c r="CJ1157" s="108"/>
      <c r="CK1157" s="108"/>
      <c r="CL1157" s="108"/>
      <c r="CM1157" s="108"/>
      <c r="CN1157" s="108"/>
      <c r="CO1157" s="108"/>
      <c r="CP1157" s="108"/>
      <c r="CQ1157" s="108"/>
      <c r="CR1157" s="108"/>
      <c r="CS1157" s="108"/>
      <c r="CT1157" s="108"/>
      <c r="CU1157" s="108"/>
      <c r="CV1157" s="108"/>
      <c r="CW1157" s="108"/>
      <c r="CX1157" s="108"/>
      <c r="CY1157" s="108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  <c r="FE1157" s="2"/>
      <c r="FF1157" s="2"/>
      <c r="FG1157" s="2"/>
      <c r="FH1157" s="2"/>
      <c r="FI1157" s="2"/>
      <c r="FJ1157" s="2"/>
      <c r="FK1157" s="2"/>
      <c r="FL1157" s="2"/>
      <c r="FM1157" s="2"/>
      <c r="FN1157" s="2"/>
      <c r="FO1157" s="2"/>
      <c r="FP1157" s="2"/>
      <c r="FQ1157" s="2"/>
      <c r="FR1157" s="2"/>
      <c r="FS1157" s="2"/>
      <c r="FT1157" s="2"/>
      <c r="FU1157" s="2"/>
      <c r="FV1157" s="2"/>
      <c r="FW1157" s="2"/>
      <c r="FX1157" s="2"/>
      <c r="FY1157" s="2"/>
      <c r="FZ1157" s="2"/>
      <c r="GA1157" s="2"/>
      <c r="GB1157" s="2"/>
      <c r="GC1157" s="2"/>
      <c r="GD1157" s="2"/>
      <c r="GE1157" s="2"/>
      <c r="GF1157" s="2"/>
      <c r="GG1157" s="2"/>
      <c r="GH1157" s="2"/>
      <c r="GI1157" s="2"/>
      <c r="GJ1157" s="2"/>
      <c r="GK1157" s="2"/>
      <c r="GL1157" s="2"/>
      <c r="GM1157" s="2"/>
      <c r="GN1157" s="2"/>
      <c r="GO1157" s="2"/>
      <c r="GP1157" s="2"/>
      <c r="GQ1157" s="2"/>
      <c r="GR1157" s="2"/>
      <c r="GS1157" s="2"/>
      <c r="GT1157" s="2"/>
      <c r="GU1157" s="2"/>
      <c r="GV1157" s="2"/>
      <c r="GW1157" s="2"/>
      <c r="GX1157" s="2"/>
      <c r="GY1157" s="2"/>
      <c r="GZ1157" s="2"/>
      <c r="HA1157" s="2"/>
      <c r="HB1157" s="2"/>
      <c r="HC1157" s="2"/>
      <c r="HD1157" s="2"/>
      <c r="HE1157" s="2"/>
      <c r="HF1157" s="2"/>
      <c r="HG1157" s="2"/>
      <c r="HH1157" s="2"/>
      <c r="HI1157" s="2"/>
      <c r="HJ1157" s="2"/>
      <c r="HK1157" s="2"/>
      <c r="HL1157" s="2"/>
      <c r="HM1157" s="2"/>
      <c r="HN1157" s="2"/>
      <c r="HO1157" s="2"/>
      <c r="HP1157" s="2"/>
      <c r="HQ1157" s="2"/>
      <c r="HR1157" s="2"/>
      <c r="HS1157" s="2"/>
      <c r="HT1157" s="2"/>
      <c r="HU1157" s="2"/>
      <c r="HV1157" s="2"/>
      <c r="HW1157" s="2"/>
      <c r="HX1157" s="2"/>
      <c r="HY1157" s="2"/>
      <c r="HZ1157" s="2"/>
      <c r="IA1157" s="2"/>
      <c r="IB1157" s="2"/>
      <c r="IC1157" s="2"/>
      <c r="ID1157" s="2"/>
      <c r="IE1157" s="2"/>
      <c r="IF1157" s="2"/>
      <c r="IG1157" s="2"/>
      <c r="IH1157" s="2"/>
      <c r="II1157" s="2"/>
      <c r="IJ1157" s="2"/>
      <c r="IK1157" s="2"/>
      <c r="IL1157" s="2"/>
      <c r="IM1157" s="2"/>
      <c r="IN1157" s="2"/>
      <c r="IO1157" s="2"/>
      <c r="IP1157" s="2"/>
      <c r="IQ1157" s="2"/>
      <c r="IR1157" s="2"/>
      <c r="IS1157" s="2"/>
    </row>
    <row r="1158" spans="1:253" s="36" customFormat="1" hidden="1" x14ac:dyDescent="0.25">
      <c r="A1158" s="33"/>
      <c r="B1158" s="168"/>
      <c r="C1158" s="168"/>
      <c r="D1158" s="168"/>
      <c r="E1158" s="168"/>
      <c r="F1158" s="168"/>
      <c r="G1158" s="168"/>
      <c r="H1158" s="168"/>
      <c r="I1158" s="168"/>
      <c r="J1158" s="168"/>
      <c r="K1158" s="168"/>
      <c r="L1158" s="168"/>
      <c r="M1158" s="168"/>
      <c r="N1158" s="168"/>
      <c r="O1158" s="168"/>
      <c r="P1158" s="168"/>
      <c r="Q1158" s="168"/>
      <c r="R1158" s="168"/>
      <c r="S1158" s="168"/>
      <c r="T1158" s="168"/>
      <c r="U1158" s="168"/>
      <c r="V1158" s="168"/>
      <c r="W1158" s="168"/>
      <c r="X1158" s="168"/>
      <c r="Y1158" s="168"/>
      <c r="Z1158" s="168"/>
      <c r="AA1158" s="168"/>
      <c r="AB1158" s="168"/>
      <c r="AC1158" s="168"/>
      <c r="AD1158" s="168"/>
      <c r="AE1158" s="168"/>
      <c r="AF1158" s="168"/>
      <c r="AG1158" s="168"/>
      <c r="AH1158" s="168"/>
      <c r="AI1158" s="60"/>
      <c r="AJ1158" s="144" t="str">
        <f t="shared" si="184"/>
        <v>Riadok bude skrytý.</v>
      </c>
      <c r="AK1158" s="145" t="s">
        <v>207</v>
      </c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51">
        <f t="shared" si="189"/>
        <v>1</v>
      </c>
      <c r="BF1158" s="51">
        <f t="shared" si="188"/>
        <v>0</v>
      </c>
      <c r="BG1158" s="51"/>
      <c r="BH1158" s="51">
        <f t="shared" si="185"/>
        <v>1</v>
      </c>
      <c r="BI1158" s="89">
        <f t="shared" si="187"/>
        <v>0</v>
      </c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108"/>
      <c r="BY1158" s="108"/>
      <c r="BZ1158" s="108"/>
      <c r="CA1158" s="113">
        <f>SI!BY1158</f>
        <v>209</v>
      </c>
      <c r="CB1158" s="113"/>
      <c r="CC1158" s="113"/>
      <c r="CD1158" s="113"/>
      <c r="CE1158" s="113"/>
      <c r="CF1158" s="113"/>
      <c r="CG1158" s="113"/>
      <c r="CH1158" s="140">
        <f>SI!BZ1158</f>
        <v>0</v>
      </c>
      <c r="CI1158" s="108"/>
      <c r="CJ1158" s="108"/>
      <c r="CK1158" s="108"/>
      <c r="CL1158" s="108"/>
      <c r="CM1158" s="108"/>
      <c r="CN1158" s="108"/>
      <c r="CO1158" s="108"/>
      <c r="CP1158" s="108"/>
      <c r="CQ1158" s="108"/>
      <c r="CR1158" s="108"/>
      <c r="CS1158" s="108"/>
      <c r="CT1158" s="108"/>
      <c r="CU1158" s="108"/>
      <c r="CV1158" s="108"/>
      <c r="CW1158" s="108"/>
      <c r="CX1158" s="108"/>
      <c r="CY1158" s="108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  <c r="FE1158" s="2"/>
      <c r="FF1158" s="2"/>
      <c r="FG1158" s="2"/>
      <c r="FH1158" s="2"/>
      <c r="FI1158" s="2"/>
      <c r="FJ1158" s="2"/>
      <c r="FK1158" s="2"/>
      <c r="FL1158" s="2"/>
      <c r="FM1158" s="2"/>
      <c r="FN1158" s="2"/>
      <c r="FO1158" s="2"/>
      <c r="FP1158" s="2"/>
      <c r="FQ1158" s="2"/>
      <c r="FR1158" s="2"/>
      <c r="FS1158" s="2"/>
      <c r="FT1158" s="2"/>
      <c r="FU1158" s="2"/>
      <c r="FV1158" s="2"/>
      <c r="FW1158" s="2"/>
      <c r="FX1158" s="2"/>
      <c r="FY1158" s="2"/>
      <c r="FZ1158" s="2"/>
      <c r="GA1158" s="2"/>
      <c r="GB1158" s="2"/>
      <c r="GC1158" s="2"/>
      <c r="GD1158" s="2"/>
      <c r="GE1158" s="2"/>
      <c r="GF1158" s="2"/>
      <c r="GG1158" s="2"/>
      <c r="GH1158" s="2"/>
      <c r="GI1158" s="2"/>
      <c r="GJ1158" s="2"/>
      <c r="GK1158" s="2"/>
      <c r="GL1158" s="2"/>
      <c r="GM1158" s="2"/>
      <c r="GN1158" s="2"/>
      <c r="GO1158" s="2"/>
      <c r="GP1158" s="2"/>
      <c r="GQ1158" s="2"/>
      <c r="GR1158" s="2"/>
      <c r="GS1158" s="2"/>
      <c r="GT1158" s="2"/>
      <c r="GU1158" s="2"/>
      <c r="GV1158" s="2"/>
      <c r="GW1158" s="2"/>
      <c r="GX1158" s="2"/>
      <c r="GY1158" s="2"/>
      <c r="GZ1158" s="2"/>
      <c r="HA1158" s="2"/>
      <c r="HB1158" s="2"/>
      <c r="HC1158" s="2"/>
      <c r="HD1158" s="2"/>
      <c r="HE1158" s="2"/>
      <c r="HF1158" s="2"/>
      <c r="HG1158" s="2"/>
      <c r="HH1158" s="2"/>
      <c r="HI1158" s="2"/>
      <c r="HJ1158" s="2"/>
      <c r="HK1158" s="2"/>
      <c r="HL1158" s="2"/>
      <c r="HM1158" s="2"/>
      <c r="HN1158" s="2"/>
      <c r="HO1158" s="2"/>
      <c r="HP1158" s="2"/>
      <c r="HQ1158" s="2"/>
      <c r="HR1158" s="2"/>
      <c r="HS1158" s="2"/>
      <c r="HT1158" s="2"/>
      <c r="HU1158" s="2"/>
      <c r="HV1158" s="2"/>
      <c r="HW1158" s="2"/>
      <c r="HX1158" s="2"/>
      <c r="HY1158" s="2"/>
      <c r="HZ1158" s="2"/>
      <c r="IA1158" s="2"/>
      <c r="IB1158" s="2"/>
      <c r="IC1158" s="2"/>
      <c r="ID1158" s="2"/>
      <c r="IE1158" s="2"/>
      <c r="IF1158" s="2"/>
      <c r="IG1158" s="2"/>
      <c r="IH1158" s="2"/>
      <c r="II1158" s="2"/>
      <c r="IJ1158" s="2"/>
      <c r="IK1158" s="2"/>
      <c r="IL1158" s="2"/>
      <c r="IM1158" s="2"/>
      <c r="IN1158" s="2"/>
      <c r="IO1158" s="2"/>
      <c r="IP1158" s="2"/>
      <c r="IQ1158" s="2"/>
      <c r="IR1158" s="2"/>
      <c r="IS1158" s="2"/>
    </row>
    <row r="1159" spans="1:253" s="36" customFormat="1" hidden="1" x14ac:dyDescent="0.25">
      <c r="A1159" s="33"/>
      <c r="B1159" s="168"/>
      <c r="C1159" s="168"/>
      <c r="D1159" s="168"/>
      <c r="E1159" s="168"/>
      <c r="F1159" s="168"/>
      <c r="G1159" s="168"/>
      <c r="H1159" s="168"/>
      <c r="I1159" s="168"/>
      <c r="J1159" s="168"/>
      <c r="K1159" s="168"/>
      <c r="L1159" s="168"/>
      <c r="M1159" s="168"/>
      <c r="N1159" s="168"/>
      <c r="O1159" s="168"/>
      <c r="P1159" s="168"/>
      <c r="Q1159" s="168"/>
      <c r="R1159" s="168"/>
      <c r="S1159" s="168"/>
      <c r="T1159" s="168"/>
      <c r="U1159" s="168"/>
      <c r="V1159" s="168"/>
      <c r="W1159" s="168"/>
      <c r="X1159" s="168"/>
      <c r="Y1159" s="168"/>
      <c r="Z1159" s="168"/>
      <c r="AA1159" s="168"/>
      <c r="AB1159" s="168"/>
      <c r="AC1159" s="168"/>
      <c r="AD1159" s="168"/>
      <c r="AE1159" s="168"/>
      <c r="AF1159" s="168"/>
      <c r="AG1159" s="168"/>
      <c r="AH1159" s="168"/>
      <c r="AI1159" s="60"/>
      <c r="AJ1159" s="144" t="str">
        <f t="shared" si="184"/>
        <v>Riadok bude skrytý.</v>
      </c>
      <c r="AK1159" s="145" t="s">
        <v>207</v>
      </c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51">
        <f t="shared" si="189"/>
        <v>1</v>
      </c>
      <c r="BF1159" s="51">
        <f t="shared" si="188"/>
        <v>0</v>
      </c>
      <c r="BG1159" s="51"/>
      <c r="BH1159" s="51">
        <f t="shared" si="185"/>
        <v>1</v>
      </c>
      <c r="BI1159" s="89">
        <f t="shared" si="187"/>
        <v>0</v>
      </c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108"/>
      <c r="BY1159" s="108"/>
      <c r="BZ1159" s="108"/>
      <c r="CA1159" s="113">
        <f>SI!BY1159</f>
        <v>170</v>
      </c>
      <c r="CB1159" s="113"/>
      <c r="CC1159" s="113"/>
      <c r="CD1159" s="113"/>
      <c r="CE1159" s="113"/>
      <c r="CF1159" s="113"/>
      <c r="CG1159" s="113"/>
      <c r="CH1159" s="140">
        <f>SI!BZ1159</f>
        <v>0</v>
      </c>
      <c r="CI1159" s="108"/>
      <c r="CJ1159" s="108"/>
      <c r="CK1159" s="108"/>
      <c r="CL1159" s="108"/>
      <c r="CM1159" s="108"/>
      <c r="CN1159" s="108"/>
      <c r="CO1159" s="108"/>
      <c r="CP1159" s="108"/>
      <c r="CQ1159" s="108"/>
      <c r="CR1159" s="108"/>
      <c r="CS1159" s="108"/>
      <c r="CT1159" s="108"/>
      <c r="CU1159" s="108"/>
      <c r="CV1159" s="108"/>
      <c r="CW1159" s="108"/>
      <c r="CX1159" s="108"/>
      <c r="CY1159" s="108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  <c r="FE1159" s="2"/>
      <c r="FF1159" s="2"/>
      <c r="FG1159" s="2"/>
      <c r="FH1159" s="2"/>
      <c r="FI1159" s="2"/>
      <c r="FJ1159" s="2"/>
      <c r="FK1159" s="2"/>
      <c r="FL1159" s="2"/>
      <c r="FM1159" s="2"/>
      <c r="FN1159" s="2"/>
      <c r="FO1159" s="2"/>
      <c r="FP1159" s="2"/>
      <c r="FQ1159" s="2"/>
      <c r="FR1159" s="2"/>
      <c r="FS1159" s="2"/>
      <c r="FT1159" s="2"/>
      <c r="FU1159" s="2"/>
      <c r="FV1159" s="2"/>
      <c r="FW1159" s="2"/>
      <c r="FX1159" s="2"/>
      <c r="FY1159" s="2"/>
      <c r="FZ1159" s="2"/>
      <c r="GA1159" s="2"/>
      <c r="GB1159" s="2"/>
      <c r="GC1159" s="2"/>
      <c r="GD1159" s="2"/>
      <c r="GE1159" s="2"/>
      <c r="GF1159" s="2"/>
      <c r="GG1159" s="2"/>
      <c r="GH1159" s="2"/>
      <c r="GI1159" s="2"/>
      <c r="GJ1159" s="2"/>
      <c r="GK1159" s="2"/>
      <c r="GL1159" s="2"/>
      <c r="GM1159" s="2"/>
      <c r="GN1159" s="2"/>
      <c r="GO1159" s="2"/>
      <c r="GP1159" s="2"/>
      <c r="GQ1159" s="2"/>
      <c r="GR1159" s="2"/>
      <c r="GS1159" s="2"/>
      <c r="GT1159" s="2"/>
      <c r="GU1159" s="2"/>
      <c r="GV1159" s="2"/>
      <c r="GW1159" s="2"/>
      <c r="GX1159" s="2"/>
      <c r="GY1159" s="2"/>
      <c r="GZ1159" s="2"/>
      <c r="HA1159" s="2"/>
      <c r="HB1159" s="2"/>
      <c r="HC1159" s="2"/>
      <c r="HD1159" s="2"/>
      <c r="HE1159" s="2"/>
      <c r="HF1159" s="2"/>
      <c r="HG1159" s="2"/>
      <c r="HH1159" s="2"/>
      <c r="HI1159" s="2"/>
      <c r="HJ1159" s="2"/>
      <c r="HK1159" s="2"/>
      <c r="HL1159" s="2"/>
      <c r="HM1159" s="2"/>
      <c r="HN1159" s="2"/>
      <c r="HO1159" s="2"/>
      <c r="HP1159" s="2"/>
      <c r="HQ1159" s="2"/>
      <c r="HR1159" s="2"/>
      <c r="HS1159" s="2"/>
      <c r="HT1159" s="2"/>
      <c r="HU1159" s="2"/>
      <c r="HV1159" s="2"/>
      <c r="HW1159" s="2"/>
      <c r="HX1159" s="2"/>
      <c r="HY1159" s="2"/>
      <c r="HZ1159" s="2"/>
      <c r="IA1159" s="2"/>
      <c r="IB1159" s="2"/>
      <c r="IC1159" s="2"/>
      <c r="ID1159" s="2"/>
      <c r="IE1159" s="2"/>
      <c r="IF1159" s="2"/>
      <c r="IG1159" s="2"/>
      <c r="IH1159" s="2"/>
      <c r="II1159" s="2"/>
      <c r="IJ1159" s="2"/>
      <c r="IK1159" s="2"/>
      <c r="IL1159" s="2"/>
      <c r="IM1159" s="2"/>
      <c r="IN1159" s="2"/>
      <c r="IO1159" s="2"/>
      <c r="IP1159" s="2"/>
      <c r="IQ1159" s="2"/>
      <c r="IR1159" s="2"/>
      <c r="IS1159" s="2"/>
    </row>
    <row r="1160" spans="1:253" s="36" customFormat="1" hidden="1" x14ac:dyDescent="0.25">
      <c r="A1160" s="33"/>
      <c r="B1160" s="168"/>
      <c r="C1160" s="168"/>
      <c r="D1160" s="168"/>
      <c r="E1160" s="168"/>
      <c r="F1160" s="168"/>
      <c r="G1160" s="168"/>
      <c r="H1160" s="168"/>
      <c r="I1160" s="168"/>
      <c r="J1160" s="168"/>
      <c r="K1160" s="168"/>
      <c r="L1160" s="168"/>
      <c r="M1160" s="168"/>
      <c r="N1160" s="168"/>
      <c r="O1160" s="168"/>
      <c r="P1160" s="168"/>
      <c r="Q1160" s="168"/>
      <c r="R1160" s="168"/>
      <c r="S1160" s="168"/>
      <c r="T1160" s="168"/>
      <c r="U1160" s="168"/>
      <c r="V1160" s="168"/>
      <c r="W1160" s="168"/>
      <c r="X1160" s="168"/>
      <c r="Y1160" s="168"/>
      <c r="Z1160" s="168"/>
      <c r="AA1160" s="168"/>
      <c r="AB1160" s="168"/>
      <c r="AC1160" s="168"/>
      <c r="AD1160" s="168"/>
      <c r="AE1160" s="168"/>
      <c r="AF1160" s="168"/>
      <c r="AG1160" s="168"/>
      <c r="AH1160" s="168"/>
      <c r="AI1160" s="60"/>
      <c r="AJ1160" s="144" t="str">
        <f t="shared" si="184"/>
        <v>Riadok bude skrytý.</v>
      </c>
      <c r="AK1160" s="145" t="s">
        <v>207</v>
      </c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51">
        <f t="shared" si="189"/>
        <v>1</v>
      </c>
      <c r="BF1160" s="51">
        <f t="shared" si="188"/>
        <v>0</v>
      </c>
      <c r="BG1160" s="51"/>
      <c r="BH1160" s="51">
        <f t="shared" si="185"/>
        <v>1</v>
      </c>
      <c r="BI1160" s="89">
        <f t="shared" si="187"/>
        <v>0</v>
      </c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108"/>
      <c r="BY1160" s="108"/>
      <c r="BZ1160" s="108"/>
      <c r="CA1160" s="113">
        <f>SI!BY1160</f>
        <v>192</v>
      </c>
      <c r="CB1160" s="113"/>
      <c r="CC1160" s="113"/>
      <c r="CD1160" s="113"/>
      <c r="CE1160" s="113"/>
      <c r="CF1160" s="113"/>
      <c r="CG1160" s="113"/>
      <c r="CH1160" s="140">
        <f>SI!BZ1160</f>
        <v>0</v>
      </c>
      <c r="CI1160" s="108"/>
      <c r="CJ1160" s="108"/>
      <c r="CK1160" s="108"/>
      <c r="CL1160" s="108"/>
      <c r="CM1160" s="108"/>
      <c r="CN1160" s="108"/>
      <c r="CO1160" s="108"/>
      <c r="CP1160" s="108"/>
      <c r="CQ1160" s="108"/>
      <c r="CR1160" s="108"/>
      <c r="CS1160" s="108"/>
      <c r="CT1160" s="108"/>
      <c r="CU1160" s="108"/>
      <c r="CV1160" s="108"/>
      <c r="CW1160" s="108"/>
      <c r="CX1160" s="108"/>
      <c r="CY1160" s="108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  <c r="FE1160" s="2"/>
      <c r="FF1160" s="2"/>
      <c r="FG1160" s="2"/>
      <c r="FH1160" s="2"/>
      <c r="FI1160" s="2"/>
      <c r="FJ1160" s="2"/>
      <c r="FK1160" s="2"/>
      <c r="FL1160" s="2"/>
      <c r="FM1160" s="2"/>
      <c r="FN1160" s="2"/>
      <c r="FO1160" s="2"/>
      <c r="FP1160" s="2"/>
      <c r="FQ1160" s="2"/>
      <c r="FR1160" s="2"/>
      <c r="FS1160" s="2"/>
      <c r="FT1160" s="2"/>
      <c r="FU1160" s="2"/>
      <c r="FV1160" s="2"/>
      <c r="FW1160" s="2"/>
      <c r="FX1160" s="2"/>
      <c r="FY1160" s="2"/>
      <c r="FZ1160" s="2"/>
      <c r="GA1160" s="2"/>
      <c r="GB1160" s="2"/>
      <c r="GC1160" s="2"/>
      <c r="GD1160" s="2"/>
      <c r="GE1160" s="2"/>
      <c r="GF1160" s="2"/>
      <c r="GG1160" s="2"/>
      <c r="GH1160" s="2"/>
      <c r="GI1160" s="2"/>
      <c r="GJ1160" s="2"/>
      <c r="GK1160" s="2"/>
      <c r="GL1160" s="2"/>
      <c r="GM1160" s="2"/>
      <c r="GN1160" s="2"/>
      <c r="GO1160" s="2"/>
      <c r="GP1160" s="2"/>
      <c r="GQ1160" s="2"/>
      <c r="GR1160" s="2"/>
      <c r="GS1160" s="2"/>
      <c r="GT1160" s="2"/>
      <c r="GU1160" s="2"/>
      <c r="GV1160" s="2"/>
      <c r="GW1160" s="2"/>
      <c r="GX1160" s="2"/>
      <c r="GY1160" s="2"/>
      <c r="GZ1160" s="2"/>
      <c r="HA1160" s="2"/>
      <c r="HB1160" s="2"/>
      <c r="HC1160" s="2"/>
      <c r="HD1160" s="2"/>
      <c r="HE1160" s="2"/>
      <c r="HF1160" s="2"/>
      <c r="HG1160" s="2"/>
      <c r="HH1160" s="2"/>
      <c r="HI1160" s="2"/>
      <c r="HJ1160" s="2"/>
      <c r="HK1160" s="2"/>
      <c r="HL1160" s="2"/>
      <c r="HM1160" s="2"/>
      <c r="HN1160" s="2"/>
      <c r="HO1160" s="2"/>
      <c r="HP1160" s="2"/>
      <c r="HQ1160" s="2"/>
      <c r="HR1160" s="2"/>
      <c r="HS1160" s="2"/>
      <c r="HT1160" s="2"/>
      <c r="HU1160" s="2"/>
      <c r="HV1160" s="2"/>
      <c r="HW1160" s="2"/>
      <c r="HX1160" s="2"/>
      <c r="HY1160" s="2"/>
      <c r="HZ1160" s="2"/>
      <c r="IA1160" s="2"/>
      <c r="IB1160" s="2"/>
      <c r="IC1160" s="2"/>
      <c r="ID1160" s="2"/>
      <c r="IE1160" s="2"/>
      <c r="IF1160" s="2"/>
      <c r="IG1160" s="2"/>
      <c r="IH1160" s="2"/>
      <c r="II1160" s="2"/>
      <c r="IJ1160" s="2"/>
      <c r="IK1160" s="2"/>
      <c r="IL1160" s="2"/>
      <c r="IM1160" s="2"/>
      <c r="IN1160" s="2"/>
      <c r="IO1160" s="2"/>
      <c r="IP1160" s="2"/>
      <c r="IQ1160" s="2"/>
      <c r="IR1160" s="2"/>
      <c r="IS1160" s="2"/>
    </row>
    <row r="1161" spans="1:253" s="36" customFormat="1" hidden="1" x14ac:dyDescent="0.25">
      <c r="A1161" s="33"/>
      <c r="B1161" s="168"/>
      <c r="C1161" s="168"/>
      <c r="D1161" s="168"/>
      <c r="E1161" s="168"/>
      <c r="F1161" s="168"/>
      <c r="G1161" s="168"/>
      <c r="H1161" s="168"/>
      <c r="I1161" s="168"/>
      <c r="J1161" s="168"/>
      <c r="K1161" s="168"/>
      <c r="L1161" s="168"/>
      <c r="M1161" s="168"/>
      <c r="N1161" s="168"/>
      <c r="O1161" s="168"/>
      <c r="P1161" s="168"/>
      <c r="Q1161" s="168"/>
      <c r="R1161" s="168"/>
      <c r="S1161" s="168"/>
      <c r="T1161" s="168"/>
      <c r="U1161" s="168"/>
      <c r="V1161" s="168"/>
      <c r="W1161" s="168"/>
      <c r="X1161" s="168"/>
      <c r="Y1161" s="168"/>
      <c r="Z1161" s="168"/>
      <c r="AA1161" s="168"/>
      <c r="AB1161" s="168"/>
      <c r="AC1161" s="168"/>
      <c r="AD1161" s="168"/>
      <c r="AE1161" s="168"/>
      <c r="AF1161" s="168"/>
      <c r="AG1161" s="168"/>
      <c r="AH1161" s="168"/>
      <c r="AI1161" s="60"/>
      <c r="AJ1161" s="144" t="str">
        <f t="shared" si="184"/>
        <v>Riadok bude skrytý.</v>
      </c>
      <c r="AK1161" s="145" t="s">
        <v>207</v>
      </c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51">
        <f t="shared" si="189"/>
        <v>1</v>
      </c>
      <c r="BF1161" s="51">
        <f t="shared" si="188"/>
        <v>0</v>
      </c>
      <c r="BG1161" s="51"/>
      <c r="BH1161" s="51">
        <f t="shared" si="185"/>
        <v>1</v>
      </c>
      <c r="BI1161" s="89">
        <f t="shared" si="187"/>
        <v>0</v>
      </c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108"/>
      <c r="BY1161" s="108"/>
      <c r="BZ1161" s="108"/>
      <c r="CA1161" s="113">
        <f>SI!BY1161</f>
        <v>190</v>
      </c>
      <c r="CB1161" s="113"/>
      <c r="CC1161" s="113"/>
      <c r="CD1161" s="113"/>
      <c r="CE1161" s="113"/>
      <c r="CF1161" s="113"/>
      <c r="CG1161" s="113"/>
      <c r="CH1161" s="140">
        <f>SI!BZ1161</f>
        <v>0</v>
      </c>
      <c r="CI1161" s="108"/>
      <c r="CJ1161" s="108"/>
      <c r="CK1161" s="108"/>
      <c r="CL1161" s="108"/>
      <c r="CM1161" s="108"/>
      <c r="CN1161" s="108"/>
      <c r="CO1161" s="108"/>
      <c r="CP1161" s="108"/>
      <c r="CQ1161" s="108"/>
      <c r="CR1161" s="108"/>
      <c r="CS1161" s="108"/>
      <c r="CT1161" s="108"/>
      <c r="CU1161" s="108"/>
      <c r="CV1161" s="108"/>
      <c r="CW1161" s="108"/>
      <c r="CX1161" s="108"/>
      <c r="CY1161" s="108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  <c r="FE1161" s="2"/>
      <c r="FF1161" s="2"/>
      <c r="FG1161" s="2"/>
      <c r="FH1161" s="2"/>
      <c r="FI1161" s="2"/>
      <c r="FJ1161" s="2"/>
      <c r="FK1161" s="2"/>
      <c r="FL1161" s="2"/>
      <c r="FM1161" s="2"/>
      <c r="FN1161" s="2"/>
      <c r="FO1161" s="2"/>
      <c r="FP1161" s="2"/>
      <c r="FQ1161" s="2"/>
      <c r="FR1161" s="2"/>
      <c r="FS1161" s="2"/>
      <c r="FT1161" s="2"/>
      <c r="FU1161" s="2"/>
      <c r="FV1161" s="2"/>
      <c r="FW1161" s="2"/>
      <c r="FX1161" s="2"/>
      <c r="FY1161" s="2"/>
      <c r="FZ1161" s="2"/>
      <c r="GA1161" s="2"/>
      <c r="GB1161" s="2"/>
      <c r="GC1161" s="2"/>
      <c r="GD1161" s="2"/>
      <c r="GE1161" s="2"/>
      <c r="GF1161" s="2"/>
      <c r="GG1161" s="2"/>
      <c r="GH1161" s="2"/>
      <c r="GI1161" s="2"/>
      <c r="GJ1161" s="2"/>
      <c r="GK1161" s="2"/>
      <c r="GL1161" s="2"/>
      <c r="GM1161" s="2"/>
      <c r="GN1161" s="2"/>
      <c r="GO1161" s="2"/>
      <c r="GP1161" s="2"/>
      <c r="GQ1161" s="2"/>
      <c r="GR1161" s="2"/>
      <c r="GS1161" s="2"/>
      <c r="GT1161" s="2"/>
      <c r="GU1161" s="2"/>
      <c r="GV1161" s="2"/>
      <c r="GW1161" s="2"/>
      <c r="GX1161" s="2"/>
      <c r="GY1161" s="2"/>
      <c r="GZ1161" s="2"/>
      <c r="HA1161" s="2"/>
      <c r="HB1161" s="2"/>
      <c r="HC1161" s="2"/>
      <c r="HD1161" s="2"/>
      <c r="HE1161" s="2"/>
      <c r="HF1161" s="2"/>
      <c r="HG1161" s="2"/>
      <c r="HH1161" s="2"/>
      <c r="HI1161" s="2"/>
      <c r="HJ1161" s="2"/>
      <c r="HK1161" s="2"/>
      <c r="HL1161" s="2"/>
      <c r="HM1161" s="2"/>
      <c r="HN1161" s="2"/>
      <c r="HO1161" s="2"/>
      <c r="HP1161" s="2"/>
      <c r="HQ1161" s="2"/>
      <c r="HR1161" s="2"/>
      <c r="HS1161" s="2"/>
      <c r="HT1161" s="2"/>
      <c r="HU1161" s="2"/>
      <c r="HV1161" s="2"/>
      <c r="HW1161" s="2"/>
      <c r="HX1161" s="2"/>
      <c r="HY1161" s="2"/>
      <c r="HZ1161" s="2"/>
      <c r="IA1161" s="2"/>
      <c r="IB1161" s="2"/>
      <c r="IC1161" s="2"/>
      <c r="ID1161" s="2"/>
      <c r="IE1161" s="2"/>
      <c r="IF1161" s="2"/>
      <c r="IG1161" s="2"/>
      <c r="IH1161" s="2"/>
      <c r="II1161" s="2"/>
      <c r="IJ1161" s="2"/>
      <c r="IK1161" s="2"/>
      <c r="IL1161" s="2"/>
      <c r="IM1161" s="2"/>
      <c r="IN1161" s="2"/>
      <c r="IO1161" s="2"/>
      <c r="IP1161" s="2"/>
      <c r="IQ1161" s="2"/>
      <c r="IR1161" s="2"/>
      <c r="IS1161" s="2"/>
    </row>
    <row r="1162" spans="1:253" s="36" customFormat="1" hidden="1" x14ac:dyDescent="0.25">
      <c r="A1162" s="33"/>
      <c r="B1162" s="168"/>
      <c r="C1162" s="168"/>
      <c r="D1162" s="168"/>
      <c r="E1162" s="168"/>
      <c r="F1162" s="168"/>
      <c r="G1162" s="168"/>
      <c r="H1162" s="168"/>
      <c r="I1162" s="168"/>
      <c r="J1162" s="168"/>
      <c r="K1162" s="168"/>
      <c r="L1162" s="168"/>
      <c r="M1162" s="168"/>
      <c r="N1162" s="168"/>
      <c r="O1162" s="168"/>
      <c r="P1162" s="168"/>
      <c r="Q1162" s="168"/>
      <c r="R1162" s="168"/>
      <c r="S1162" s="168"/>
      <c r="T1162" s="168"/>
      <c r="U1162" s="168"/>
      <c r="V1162" s="168"/>
      <c r="W1162" s="168"/>
      <c r="X1162" s="168"/>
      <c r="Y1162" s="168"/>
      <c r="Z1162" s="168"/>
      <c r="AA1162" s="168"/>
      <c r="AB1162" s="168"/>
      <c r="AC1162" s="168"/>
      <c r="AD1162" s="168"/>
      <c r="AE1162" s="168"/>
      <c r="AF1162" s="168"/>
      <c r="AG1162" s="168"/>
      <c r="AH1162" s="168"/>
      <c r="AI1162" s="60"/>
      <c r="AJ1162" s="144" t="str">
        <f t="shared" si="184"/>
        <v>Riadok bude skrytý.</v>
      </c>
      <c r="AK1162" s="145" t="s">
        <v>207</v>
      </c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51">
        <f t="shared" si="189"/>
        <v>1</v>
      </c>
      <c r="BF1162" s="51">
        <f t="shared" si="188"/>
        <v>0</v>
      </c>
      <c r="BG1162" s="51"/>
      <c r="BH1162" s="51">
        <f t="shared" si="185"/>
        <v>1</v>
      </c>
      <c r="BI1162" s="89">
        <f t="shared" si="187"/>
        <v>0</v>
      </c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108"/>
      <c r="BY1162" s="108"/>
      <c r="BZ1162" s="108"/>
      <c r="CA1162" s="113">
        <f>SI!BY1162</f>
        <v>103</v>
      </c>
      <c r="CB1162" s="113"/>
      <c r="CC1162" s="113"/>
      <c r="CD1162" s="113"/>
      <c r="CE1162" s="113"/>
      <c r="CF1162" s="113"/>
      <c r="CG1162" s="113"/>
      <c r="CH1162" s="140">
        <f>SI!BZ1162</f>
        <v>0</v>
      </c>
      <c r="CI1162" s="108"/>
      <c r="CJ1162" s="108"/>
      <c r="CK1162" s="108"/>
      <c r="CL1162" s="108"/>
      <c r="CM1162" s="108"/>
      <c r="CN1162" s="108"/>
      <c r="CO1162" s="108"/>
      <c r="CP1162" s="108"/>
      <c r="CQ1162" s="108"/>
      <c r="CR1162" s="108"/>
      <c r="CS1162" s="108"/>
      <c r="CT1162" s="108"/>
      <c r="CU1162" s="108"/>
      <c r="CV1162" s="108"/>
      <c r="CW1162" s="108"/>
      <c r="CX1162" s="108"/>
      <c r="CY1162" s="108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  <c r="FE1162" s="2"/>
      <c r="FF1162" s="2"/>
      <c r="FG1162" s="2"/>
      <c r="FH1162" s="2"/>
      <c r="FI1162" s="2"/>
      <c r="FJ1162" s="2"/>
      <c r="FK1162" s="2"/>
      <c r="FL1162" s="2"/>
      <c r="FM1162" s="2"/>
      <c r="FN1162" s="2"/>
      <c r="FO1162" s="2"/>
      <c r="FP1162" s="2"/>
      <c r="FQ1162" s="2"/>
      <c r="FR1162" s="2"/>
      <c r="FS1162" s="2"/>
      <c r="FT1162" s="2"/>
      <c r="FU1162" s="2"/>
      <c r="FV1162" s="2"/>
      <c r="FW1162" s="2"/>
      <c r="FX1162" s="2"/>
      <c r="FY1162" s="2"/>
      <c r="FZ1162" s="2"/>
      <c r="GA1162" s="2"/>
      <c r="GB1162" s="2"/>
      <c r="GC1162" s="2"/>
      <c r="GD1162" s="2"/>
      <c r="GE1162" s="2"/>
      <c r="GF1162" s="2"/>
      <c r="GG1162" s="2"/>
      <c r="GH1162" s="2"/>
      <c r="GI1162" s="2"/>
      <c r="GJ1162" s="2"/>
      <c r="GK1162" s="2"/>
      <c r="GL1162" s="2"/>
      <c r="GM1162" s="2"/>
      <c r="GN1162" s="2"/>
      <c r="GO1162" s="2"/>
      <c r="GP1162" s="2"/>
      <c r="GQ1162" s="2"/>
      <c r="GR1162" s="2"/>
      <c r="GS1162" s="2"/>
      <c r="GT1162" s="2"/>
      <c r="GU1162" s="2"/>
      <c r="GV1162" s="2"/>
      <c r="GW1162" s="2"/>
      <c r="GX1162" s="2"/>
      <c r="GY1162" s="2"/>
      <c r="GZ1162" s="2"/>
      <c r="HA1162" s="2"/>
      <c r="HB1162" s="2"/>
      <c r="HC1162" s="2"/>
      <c r="HD1162" s="2"/>
      <c r="HE1162" s="2"/>
      <c r="HF1162" s="2"/>
      <c r="HG1162" s="2"/>
      <c r="HH1162" s="2"/>
      <c r="HI1162" s="2"/>
      <c r="HJ1162" s="2"/>
      <c r="HK1162" s="2"/>
      <c r="HL1162" s="2"/>
      <c r="HM1162" s="2"/>
      <c r="HN1162" s="2"/>
      <c r="HO1162" s="2"/>
      <c r="HP1162" s="2"/>
      <c r="HQ1162" s="2"/>
      <c r="HR1162" s="2"/>
      <c r="HS1162" s="2"/>
      <c r="HT1162" s="2"/>
      <c r="HU1162" s="2"/>
      <c r="HV1162" s="2"/>
      <c r="HW1162" s="2"/>
      <c r="HX1162" s="2"/>
      <c r="HY1162" s="2"/>
      <c r="HZ1162" s="2"/>
      <c r="IA1162" s="2"/>
      <c r="IB1162" s="2"/>
      <c r="IC1162" s="2"/>
      <c r="ID1162" s="2"/>
      <c r="IE1162" s="2"/>
      <c r="IF1162" s="2"/>
      <c r="IG1162" s="2"/>
      <c r="IH1162" s="2"/>
      <c r="II1162" s="2"/>
      <c r="IJ1162" s="2"/>
      <c r="IK1162" s="2"/>
      <c r="IL1162" s="2"/>
      <c r="IM1162" s="2"/>
      <c r="IN1162" s="2"/>
      <c r="IO1162" s="2"/>
      <c r="IP1162" s="2"/>
      <c r="IQ1162" s="2"/>
      <c r="IR1162" s="2"/>
      <c r="IS1162" s="2"/>
    </row>
    <row r="1163" spans="1:253" s="36" customFormat="1" hidden="1" x14ac:dyDescent="0.25">
      <c r="A1163" s="33"/>
      <c r="B1163" s="168"/>
      <c r="C1163" s="168"/>
      <c r="D1163" s="168"/>
      <c r="E1163" s="168"/>
      <c r="F1163" s="168"/>
      <c r="G1163" s="168"/>
      <c r="H1163" s="168"/>
      <c r="I1163" s="168"/>
      <c r="J1163" s="168"/>
      <c r="K1163" s="168"/>
      <c r="L1163" s="168"/>
      <c r="M1163" s="168"/>
      <c r="N1163" s="168"/>
      <c r="O1163" s="168"/>
      <c r="P1163" s="168"/>
      <c r="Q1163" s="168"/>
      <c r="R1163" s="168"/>
      <c r="S1163" s="168"/>
      <c r="T1163" s="168"/>
      <c r="U1163" s="168"/>
      <c r="V1163" s="168"/>
      <c r="W1163" s="168"/>
      <c r="X1163" s="168"/>
      <c r="Y1163" s="168"/>
      <c r="Z1163" s="168"/>
      <c r="AA1163" s="168"/>
      <c r="AB1163" s="168"/>
      <c r="AC1163" s="168"/>
      <c r="AD1163" s="168"/>
      <c r="AE1163" s="168"/>
      <c r="AF1163" s="168"/>
      <c r="AG1163" s="168"/>
      <c r="AH1163" s="168"/>
      <c r="AI1163" s="60"/>
      <c r="AJ1163" s="144" t="str">
        <f t="shared" si="184"/>
        <v>Riadok bude skrytý.</v>
      </c>
      <c r="AK1163" s="145" t="s">
        <v>207</v>
      </c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51">
        <f t="shared" si="189"/>
        <v>1</v>
      </c>
      <c r="BF1163" s="51">
        <f t="shared" si="188"/>
        <v>0</v>
      </c>
      <c r="BG1163" s="51"/>
      <c r="BH1163" s="51">
        <f t="shared" si="185"/>
        <v>1</v>
      </c>
      <c r="BI1163" s="89">
        <f t="shared" si="187"/>
        <v>0</v>
      </c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108"/>
      <c r="BY1163" s="108"/>
      <c r="BZ1163" s="108"/>
      <c r="CA1163" s="113">
        <f>SI!BY1163</f>
        <v>96</v>
      </c>
      <c r="CB1163" s="113"/>
      <c r="CC1163" s="113"/>
      <c r="CD1163" s="113"/>
      <c r="CE1163" s="113"/>
      <c r="CF1163" s="113"/>
      <c r="CG1163" s="113"/>
      <c r="CH1163" s="140">
        <f>SI!BZ1163</f>
        <v>0</v>
      </c>
      <c r="CI1163" s="108"/>
      <c r="CJ1163" s="108"/>
      <c r="CK1163" s="108"/>
      <c r="CL1163" s="108"/>
      <c r="CM1163" s="108"/>
      <c r="CN1163" s="108"/>
      <c r="CO1163" s="108"/>
      <c r="CP1163" s="108"/>
      <c r="CQ1163" s="108"/>
      <c r="CR1163" s="108"/>
      <c r="CS1163" s="108"/>
      <c r="CT1163" s="108"/>
      <c r="CU1163" s="108"/>
      <c r="CV1163" s="108"/>
      <c r="CW1163" s="108"/>
      <c r="CX1163" s="108"/>
      <c r="CY1163" s="108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  <c r="FE1163" s="2"/>
      <c r="FF1163" s="2"/>
      <c r="FG1163" s="2"/>
      <c r="FH1163" s="2"/>
      <c r="FI1163" s="2"/>
      <c r="FJ1163" s="2"/>
      <c r="FK1163" s="2"/>
      <c r="FL1163" s="2"/>
      <c r="FM1163" s="2"/>
      <c r="FN1163" s="2"/>
      <c r="FO1163" s="2"/>
      <c r="FP1163" s="2"/>
      <c r="FQ1163" s="2"/>
      <c r="FR1163" s="2"/>
      <c r="FS1163" s="2"/>
      <c r="FT1163" s="2"/>
      <c r="FU1163" s="2"/>
      <c r="FV1163" s="2"/>
      <c r="FW1163" s="2"/>
      <c r="FX1163" s="2"/>
      <c r="FY1163" s="2"/>
      <c r="FZ1163" s="2"/>
      <c r="GA1163" s="2"/>
      <c r="GB1163" s="2"/>
      <c r="GC1163" s="2"/>
      <c r="GD1163" s="2"/>
      <c r="GE1163" s="2"/>
      <c r="GF1163" s="2"/>
      <c r="GG1163" s="2"/>
      <c r="GH1163" s="2"/>
      <c r="GI1163" s="2"/>
      <c r="GJ1163" s="2"/>
      <c r="GK1163" s="2"/>
      <c r="GL1163" s="2"/>
      <c r="GM1163" s="2"/>
      <c r="GN1163" s="2"/>
      <c r="GO1163" s="2"/>
      <c r="GP1163" s="2"/>
      <c r="GQ1163" s="2"/>
      <c r="GR1163" s="2"/>
      <c r="GS1163" s="2"/>
      <c r="GT1163" s="2"/>
      <c r="GU1163" s="2"/>
      <c r="GV1163" s="2"/>
      <c r="GW1163" s="2"/>
      <c r="GX1163" s="2"/>
      <c r="GY1163" s="2"/>
      <c r="GZ1163" s="2"/>
      <c r="HA1163" s="2"/>
      <c r="HB1163" s="2"/>
      <c r="HC1163" s="2"/>
      <c r="HD1163" s="2"/>
      <c r="HE1163" s="2"/>
      <c r="HF1163" s="2"/>
      <c r="HG1163" s="2"/>
      <c r="HH1163" s="2"/>
      <c r="HI1163" s="2"/>
      <c r="HJ1163" s="2"/>
      <c r="HK1163" s="2"/>
      <c r="HL1163" s="2"/>
      <c r="HM1163" s="2"/>
      <c r="HN1163" s="2"/>
      <c r="HO1163" s="2"/>
      <c r="HP1163" s="2"/>
      <c r="HQ1163" s="2"/>
      <c r="HR1163" s="2"/>
      <c r="HS1163" s="2"/>
      <c r="HT1163" s="2"/>
      <c r="HU1163" s="2"/>
      <c r="HV1163" s="2"/>
      <c r="HW1163" s="2"/>
      <c r="HX1163" s="2"/>
      <c r="HY1163" s="2"/>
      <c r="HZ1163" s="2"/>
      <c r="IA1163" s="2"/>
      <c r="IB1163" s="2"/>
      <c r="IC1163" s="2"/>
      <c r="ID1163" s="2"/>
      <c r="IE1163" s="2"/>
      <c r="IF1163" s="2"/>
      <c r="IG1163" s="2"/>
      <c r="IH1163" s="2"/>
      <c r="II1163" s="2"/>
      <c r="IJ1163" s="2"/>
      <c r="IK1163" s="2"/>
      <c r="IL1163" s="2"/>
      <c r="IM1163" s="2"/>
      <c r="IN1163" s="2"/>
      <c r="IO1163" s="2"/>
      <c r="IP1163" s="2"/>
      <c r="IQ1163" s="2"/>
      <c r="IR1163" s="2"/>
      <c r="IS1163" s="2"/>
    </row>
    <row r="1164" spans="1:253" s="36" customFormat="1" hidden="1" x14ac:dyDescent="0.25">
      <c r="A1164" s="33"/>
      <c r="B1164" s="168"/>
      <c r="C1164" s="168"/>
      <c r="D1164" s="168"/>
      <c r="E1164" s="168"/>
      <c r="F1164" s="168"/>
      <c r="G1164" s="168"/>
      <c r="H1164" s="168"/>
      <c r="I1164" s="168"/>
      <c r="J1164" s="168"/>
      <c r="K1164" s="168"/>
      <c r="L1164" s="168"/>
      <c r="M1164" s="168"/>
      <c r="N1164" s="168"/>
      <c r="O1164" s="168"/>
      <c r="P1164" s="168"/>
      <c r="Q1164" s="168"/>
      <c r="R1164" s="168"/>
      <c r="S1164" s="168"/>
      <c r="T1164" s="168"/>
      <c r="U1164" s="168"/>
      <c r="V1164" s="168"/>
      <c r="W1164" s="168"/>
      <c r="X1164" s="168"/>
      <c r="Y1164" s="168"/>
      <c r="Z1164" s="168"/>
      <c r="AA1164" s="168"/>
      <c r="AB1164" s="168"/>
      <c r="AC1164" s="168"/>
      <c r="AD1164" s="168"/>
      <c r="AE1164" s="168"/>
      <c r="AF1164" s="168"/>
      <c r="AG1164" s="168"/>
      <c r="AH1164" s="168"/>
      <c r="AI1164" s="60"/>
      <c r="AJ1164" s="144" t="str">
        <f t="shared" si="184"/>
        <v>Riadok bude skrytý.</v>
      </c>
      <c r="AK1164" s="145" t="s">
        <v>207</v>
      </c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51">
        <f t="shared" si="189"/>
        <v>1</v>
      </c>
      <c r="BF1164" s="51">
        <f t="shared" si="188"/>
        <v>0</v>
      </c>
      <c r="BG1164" s="51"/>
      <c r="BH1164" s="51">
        <f t="shared" si="185"/>
        <v>1</v>
      </c>
      <c r="BI1164" s="89">
        <f t="shared" si="187"/>
        <v>0</v>
      </c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108"/>
      <c r="BY1164" s="108"/>
      <c r="BZ1164" s="108"/>
      <c r="CA1164" s="113">
        <f>SI!BY1164</f>
        <v>178</v>
      </c>
      <c r="CB1164" s="113"/>
      <c r="CC1164" s="113"/>
      <c r="CD1164" s="113"/>
      <c r="CE1164" s="113"/>
      <c r="CF1164" s="113"/>
      <c r="CG1164" s="113"/>
      <c r="CH1164" s="140">
        <f>SI!BZ1164</f>
        <v>0</v>
      </c>
      <c r="CI1164" s="108"/>
      <c r="CJ1164" s="108"/>
      <c r="CK1164" s="108"/>
      <c r="CL1164" s="108"/>
      <c r="CM1164" s="108"/>
      <c r="CN1164" s="108"/>
      <c r="CO1164" s="108"/>
      <c r="CP1164" s="108"/>
      <c r="CQ1164" s="108"/>
      <c r="CR1164" s="108"/>
      <c r="CS1164" s="108"/>
      <c r="CT1164" s="108"/>
      <c r="CU1164" s="108"/>
      <c r="CV1164" s="108"/>
      <c r="CW1164" s="108"/>
      <c r="CX1164" s="108"/>
      <c r="CY1164" s="108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  <c r="FE1164" s="2"/>
      <c r="FF1164" s="2"/>
      <c r="FG1164" s="2"/>
      <c r="FH1164" s="2"/>
      <c r="FI1164" s="2"/>
      <c r="FJ1164" s="2"/>
      <c r="FK1164" s="2"/>
      <c r="FL1164" s="2"/>
      <c r="FM1164" s="2"/>
      <c r="FN1164" s="2"/>
      <c r="FO1164" s="2"/>
      <c r="FP1164" s="2"/>
      <c r="FQ1164" s="2"/>
      <c r="FR1164" s="2"/>
      <c r="FS1164" s="2"/>
      <c r="FT1164" s="2"/>
      <c r="FU1164" s="2"/>
      <c r="FV1164" s="2"/>
      <c r="FW1164" s="2"/>
      <c r="FX1164" s="2"/>
      <c r="FY1164" s="2"/>
      <c r="FZ1164" s="2"/>
      <c r="GA1164" s="2"/>
      <c r="GB1164" s="2"/>
      <c r="GC1164" s="2"/>
      <c r="GD1164" s="2"/>
      <c r="GE1164" s="2"/>
      <c r="GF1164" s="2"/>
      <c r="GG1164" s="2"/>
      <c r="GH1164" s="2"/>
      <c r="GI1164" s="2"/>
      <c r="GJ1164" s="2"/>
      <c r="GK1164" s="2"/>
      <c r="GL1164" s="2"/>
      <c r="GM1164" s="2"/>
      <c r="GN1164" s="2"/>
      <c r="GO1164" s="2"/>
      <c r="GP1164" s="2"/>
      <c r="GQ1164" s="2"/>
      <c r="GR1164" s="2"/>
      <c r="GS1164" s="2"/>
      <c r="GT1164" s="2"/>
      <c r="GU1164" s="2"/>
      <c r="GV1164" s="2"/>
      <c r="GW1164" s="2"/>
      <c r="GX1164" s="2"/>
      <c r="GY1164" s="2"/>
      <c r="GZ1164" s="2"/>
      <c r="HA1164" s="2"/>
      <c r="HB1164" s="2"/>
      <c r="HC1164" s="2"/>
      <c r="HD1164" s="2"/>
      <c r="HE1164" s="2"/>
      <c r="HF1164" s="2"/>
      <c r="HG1164" s="2"/>
      <c r="HH1164" s="2"/>
      <c r="HI1164" s="2"/>
      <c r="HJ1164" s="2"/>
      <c r="HK1164" s="2"/>
      <c r="HL1164" s="2"/>
      <c r="HM1164" s="2"/>
      <c r="HN1164" s="2"/>
      <c r="HO1164" s="2"/>
      <c r="HP1164" s="2"/>
      <c r="HQ1164" s="2"/>
      <c r="HR1164" s="2"/>
      <c r="HS1164" s="2"/>
      <c r="HT1164" s="2"/>
      <c r="HU1164" s="2"/>
      <c r="HV1164" s="2"/>
      <c r="HW1164" s="2"/>
      <c r="HX1164" s="2"/>
      <c r="HY1164" s="2"/>
      <c r="HZ1164" s="2"/>
      <c r="IA1164" s="2"/>
      <c r="IB1164" s="2"/>
      <c r="IC1164" s="2"/>
      <c r="ID1164" s="2"/>
      <c r="IE1164" s="2"/>
      <c r="IF1164" s="2"/>
      <c r="IG1164" s="2"/>
      <c r="IH1164" s="2"/>
      <c r="II1164" s="2"/>
      <c r="IJ1164" s="2"/>
      <c r="IK1164" s="2"/>
      <c r="IL1164" s="2"/>
      <c r="IM1164" s="2"/>
      <c r="IN1164" s="2"/>
      <c r="IO1164" s="2"/>
      <c r="IP1164" s="2"/>
      <c r="IQ1164" s="2"/>
      <c r="IR1164" s="2"/>
      <c r="IS1164" s="2"/>
    </row>
    <row r="1165" spans="1:253" s="36" customFormat="1" hidden="1" x14ac:dyDescent="0.25">
      <c r="A1165" s="33"/>
      <c r="B1165" s="168"/>
      <c r="C1165" s="168"/>
      <c r="D1165" s="168"/>
      <c r="E1165" s="168"/>
      <c r="F1165" s="168"/>
      <c r="G1165" s="168"/>
      <c r="H1165" s="168"/>
      <c r="I1165" s="168"/>
      <c r="J1165" s="168"/>
      <c r="K1165" s="168"/>
      <c r="L1165" s="168"/>
      <c r="M1165" s="168"/>
      <c r="N1165" s="168"/>
      <c r="O1165" s="168"/>
      <c r="P1165" s="168"/>
      <c r="Q1165" s="168"/>
      <c r="R1165" s="168"/>
      <c r="S1165" s="168"/>
      <c r="T1165" s="168"/>
      <c r="U1165" s="168"/>
      <c r="V1165" s="168"/>
      <c r="W1165" s="168"/>
      <c r="X1165" s="168"/>
      <c r="Y1165" s="168"/>
      <c r="Z1165" s="168"/>
      <c r="AA1165" s="168"/>
      <c r="AB1165" s="168"/>
      <c r="AC1165" s="168"/>
      <c r="AD1165" s="168"/>
      <c r="AE1165" s="168"/>
      <c r="AF1165" s="168"/>
      <c r="AG1165" s="168"/>
      <c r="AH1165" s="168"/>
      <c r="AI1165" s="60"/>
      <c r="AJ1165" s="144" t="str">
        <f t="shared" si="184"/>
        <v>Riadok bude skrytý.</v>
      </c>
      <c r="AK1165" s="145" t="s">
        <v>207</v>
      </c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51">
        <f t="shared" si="189"/>
        <v>1</v>
      </c>
      <c r="BF1165" s="51">
        <f t="shared" si="188"/>
        <v>0</v>
      </c>
      <c r="BG1165" s="51"/>
      <c r="BH1165" s="51">
        <f t="shared" si="185"/>
        <v>1</v>
      </c>
      <c r="BI1165" s="89">
        <f t="shared" si="187"/>
        <v>0</v>
      </c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108"/>
      <c r="BY1165" s="108"/>
      <c r="BZ1165" s="108"/>
      <c r="CA1165" s="113">
        <f>SI!BY1165</f>
        <v>112</v>
      </c>
      <c r="CB1165" s="113"/>
      <c r="CC1165" s="113"/>
      <c r="CD1165" s="113"/>
      <c r="CE1165" s="113"/>
      <c r="CF1165" s="113"/>
      <c r="CG1165" s="113"/>
      <c r="CH1165" s="140">
        <f>SI!BZ1165</f>
        <v>0</v>
      </c>
      <c r="CI1165" s="108"/>
      <c r="CJ1165" s="108"/>
      <c r="CK1165" s="108"/>
      <c r="CL1165" s="108"/>
      <c r="CM1165" s="108"/>
      <c r="CN1165" s="108"/>
      <c r="CO1165" s="108"/>
      <c r="CP1165" s="108"/>
      <c r="CQ1165" s="108"/>
      <c r="CR1165" s="108"/>
      <c r="CS1165" s="108"/>
      <c r="CT1165" s="108"/>
      <c r="CU1165" s="108"/>
      <c r="CV1165" s="108"/>
      <c r="CW1165" s="108"/>
      <c r="CX1165" s="108"/>
      <c r="CY1165" s="108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  <c r="FE1165" s="2"/>
      <c r="FF1165" s="2"/>
      <c r="FG1165" s="2"/>
      <c r="FH1165" s="2"/>
      <c r="FI1165" s="2"/>
      <c r="FJ1165" s="2"/>
      <c r="FK1165" s="2"/>
      <c r="FL1165" s="2"/>
      <c r="FM1165" s="2"/>
      <c r="FN1165" s="2"/>
      <c r="FO1165" s="2"/>
      <c r="FP1165" s="2"/>
      <c r="FQ1165" s="2"/>
      <c r="FR1165" s="2"/>
      <c r="FS1165" s="2"/>
      <c r="FT1165" s="2"/>
      <c r="FU1165" s="2"/>
      <c r="FV1165" s="2"/>
      <c r="FW1165" s="2"/>
      <c r="FX1165" s="2"/>
      <c r="FY1165" s="2"/>
      <c r="FZ1165" s="2"/>
      <c r="GA1165" s="2"/>
      <c r="GB1165" s="2"/>
      <c r="GC1165" s="2"/>
      <c r="GD1165" s="2"/>
      <c r="GE1165" s="2"/>
      <c r="GF1165" s="2"/>
      <c r="GG1165" s="2"/>
      <c r="GH1165" s="2"/>
      <c r="GI1165" s="2"/>
      <c r="GJ1165" s="2"/>
      <c r="GK1165" s="2"/>
      <c r="GL1165" s="2"/>
      <c r="GM1165" s="2"/>
      <c r="GN1165" s="2"/>
      <c r="GO1165" s="2"/>
      <c r="GP1165" s="2"/>
      <c r="GQ1165" s="2"/>
      <c r="GR1165" s="2"/>
      <c r="GS1165" s="2"/>
      <c r="GT1165" s="2"/>
      <c r="GU1165" s="2"/>
      <c r="GV1165" s="2"/>
      <c r="GW1165" s="2"/>
      <c r="GX1165" s="2"/>
      <c r="GY1165" s="2"/>
      <c r="GZ1165" s="2"/>
      <c r="HA1165" s="2"/>
      <c r="HB1165" s="2"/>
      <c r="HC1165" s="2"/>
      <c r="HD1165" s="2"/>
      <c r="HE1165" s="2"/>
      <c r="HF1165" s="2"/>
      <c r="HG1165" s="2"/>
      <c r="HH1165" s="2"/>
      <c r="HI1165" s="2"/>
      <c r="HJ1165" s="2"/>
      <c r="HK1165" s="2"/>
      <c r="HL1165" s="2"/>
      <c r="HM1165" s="2"/>
      <c r="HN1165" s="2"/>
      <c r="HO1165" s="2"/>
      <c r="HP1165" s="2"/>
      <c r="HQ1165" s="2"/>
      <c r="HR1165" s="2"/>
      <c r="HS1165" s="2"/>
      <c r="HT1165" s="2"/>
      <c r="HU1165" s="2"/>
      <c r="HV1165" s="2"/>
      <c r="HW1165" s="2"/>
      <c r="HX1165" s="2"/>
      <c r="HY1165" s="2"/>
      <c r="HZ1165" s="2"/>
      <c r="IA1165" s="2"/>
      <c r="IB1165" s="2"/>
      <c r="IC1165" s="2"/>
      <c r="ID1165" s="2"/>
      <c r="IE1165" s="2"/>
      <c r="IF1165" s="2"/>
      <c r="IG1165" s="2"/>
      <c r="IH1165" s="2"/>
      <c r="II1165" s="2"/>
      <c r="IJ1165" s="2"/>
      <c r="IK1165" s="2"/>
      <c r="IL1165" s="2"/>
      <c r="IM1165" s="2"/>
      <c r="IN1165" s="2"/>
      <c r="IO1165" s="2"/>
      <c r="IP1165" s="2"/>
      <c r="IQ1165" s="2"/>
      <c r="IR1165" s="2"/>
      <c r="IS1165" s="2"/>
    </row>
    <row r="1166" spans="1:253" s="36" customFormat="1" x14ac:dyDescent="0.25">
      <c r="A1166" s="33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60"/>
      <c r="AJ1166" s="144" t="str">
        <f t="shared" si="184"/>
        <v>Riadok bude vidieť.</v>
      </c>
      <c r="AK1166" s="145" t="s">
        <v>207</v>
      </c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86">
        <v>1</v>
      </c>
      <c r="BF1166" s="51"/>
      <c r="BG1166" s="51"/>
      <c r="BH1166" s="51">
        <f t="shared" si="185"/>
        <v>1</v>
      </c>
      <c r="BI1166" s="51">
        <f t="shared" ref="BI1166:BI1176" si="190">+IF(BE1166+BF1166+BG1166=0,0,IF(BH1166=0,0,1))</f>
        <v>1</v>
      </c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108"/>
      <c r="BY1166" s="108"/>
      <c r="BZ1166" s="108"/>
      <c r="CA1166" s="113">
        <f>SI!BY1166</f>
        <v>189</v>
      </c>
      <c r="CB1166" s="113"/>
      <c r="CC1166" s="113"/>
      <c r="CD1166" s="113"/>
      <c r="CE1166" s="113"/>
      <c r="CF1166" s="113"/>
      <c r="CG1166" s="113"/>
      <c r="CH1166" s="140">
        <f>SI!BZ1166</f>
        <v>0</v>
      </c>
      <c r="CI1166" s="108"/>
      <c r="CJ1166" s="108"/>
      <c r="CK1166" s="108"/>
      <c r="CL1166" s="108"/>
      <c r="CM1166" s="108"/>
      <c r="CN1166" s="108"/>
      <c r="CO1166" s="108"/>
      <c r="CP1166" s="108"/>
      <c r="CQ1166" s="108"/>
      <c r="CR1166" s="108"/>
      <c r="CS1166" s="108"/>
      <c r="CT1166" s="108"/>
      <c r="CU1166" s="108"/>
      <c r="CV1166" s="108"/>
      <c r="CW1166" s="108"/>
      <c r="CX1166" s="108"/>
      <c r="CY1166" s="108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  <c r="FE1166" s="2"/>
      <c r="FF1166" s="2"/>
      <c r="FG1166" s="2"/>
      <c r="FH1166" s="2"/>
      <c r="FI1166" s="2"/>
      <c r="FJ1166" s="2"/>
      <c r="FK1166" s="2"/>
      <c r="FL1166" s="2"/>
      <c r="FM1166" s="2"/>
      <c r="FN1166" s="2"/>
      <c r="FO1166" s="2"/>
      <c r="FP1166" s="2"/>
      <c r="FQ1166" s="2"/>
      <c r="FR1166" s="2"/>
      <c r="FS1166" s="2"/>
      <c r="FT1166" s="2"/>
      <c r="FU1166" s="2"/>
      <c r="FV1166" s="2"/>
      <c r="FW1166" s="2"/>
      <c r="FX1166" s="2"/>
      <c r="FY1166" s="2"/>
      <c r="FZ1166" s="2"/>
      <c r="GA1166" s="2"/>
      <c r="GB1166" s="2"/>
      <c r="GC1166" s="2"/>
      <c r="GD1166" s="2"/>
      <c r="GE1166" s="2"/>
      <c r="GF1166" s="2"/>
      <c r="GG1166" s="2"/>
      <c r="GH1166" s="2"/>
      <c r="GI1166" s="2"/>
      <c r="GJ1166" s="2"/>
      <c r="GK1166" s="2"/>
      <c r="GL1166" s="2"/>
      <c r="GM1166" s="2"/>
      <c r="GN1166" s="2"/>
      <c r="GO1166" s="2"/>
      <c r="GP1166" s="2"/>
      <c r="GQ1166" s="2"/>
      <c r="GR1166" s="2"/>
      <c r="GS1166" s="2"/>
      <c r="GT1166" s="2"/>
      <c r="GU1166" s="2"/>
      <c r="GV1166" s="2"/>
      <c r="GW1166" s="2"/>
      <c r="GX1166" s="2"/>
      <c r="GY1166" s="2"/>
      <c r="GZ1166" s="2"/>
      <c r="HA1166" s="2"/>
      <c r="HB1166" s="2"/>
      <c r="HC1166" s="2"/>
      <c r="HD1166" s="2"/>
      <c r="HE1166" s="2"/>
      <c r="HF1166" s="2"/>
      <c r="HG1166" s="2"/>
      <c r="HH1166" s="2"/>
      <c r="HI1166" s="2"/>
      <c r="HJ1166" s="2"/>
      <c r="HK1166" s="2"/>
      <c r="HL1166" s="2"/>
      <c r="HM1166" s="2"/>
      <c r="HN1166" s="2"/>
      <c r="HO1166" s="2"/>
      <c r="HP1166" s="2"/>
      <c r="HQ1166" s="2"/>
      <c r="HR1166" s="2"/>
      <c r="HS1166" s="2"/>
      <c r="HT1166" s="2"/>
      <c r="HU1166" s="2"/>
      <c r="HV1166" s="2"/>
      <c r="HW1166" s="2"/>
      <c r="HX1166" s="2"/>
      <c r="HY1166" s="2"/>
      <c r="HZ1166" s="2"/>
      <c r="IA1166" s="2"/>
      <c r="IB1166" s="2"/>
      <c r="IC1166" s="2"/>
      <c r="ID1166" s="2"/>
      <c r="IE1166" s="2"/>
      <c r="IF1166" s="2"/>
      <c r="IG1166" s="2"/>
      <c r="IH1166" s="2"/>
      <c r="II1166" s="2"/>
      <c r="IJ1166" s="2"/>
      <c r="IK1166" s="2"/>
      <c r="IL1166" s="2"/>
      <c r="IM1166" s="2"/>
      <c r="IN1166" s="2"/>
      <c r="IO1166" s="2"/>
      <c r="IP1166" s="2"/>
      <c r="IQ1166" s="2"/>
      <c r="IR1166" s="2"/>
      <c r="IS1166" s="2"/>
    </row>
    <row r="1167" spans="1:253" x14ac:dyDescent="0.25">
      <c r="A1167" s="33"/>
      <c r="B1167" s="23" t="str">
        <f>+IF($K$27&lt;&gt;"",IF((CODE(MID($K$27,1,1))/100)&lt;10,IF(COMBIN(LEN(SI!J11),2)=CA1167,"Časové rozlíšenie","NEPOVOLENÉ POUŽITIE !"),"NEPOVOLENÉ POUŽITIE!"),"NEPOVOLENÉ POUŽITIE !")</f>
        <v>Časové rozlíšenie</v>
      </c>
      <c r="C1167" s="22"/>
      <c r="D1167" s="22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62" t="s">
        <v>168</v>
      </c>
      <c r="AJ1167" s="144" t="str">
        <f t="shared" si="184"/>
        <v>Riadok bude vidieť.</v>
      </c>
      <c r="AK1167" s="145" t="s">
        <v>207</v>
      </c>
      <c r="BE1167" s="86">
        <v>1</v>
      </c>
      <c r="BH1167" s="51">
        <f t="shared" si="185"/>
        <v>1</v>
      </c>
      <c r="BI1167" s="51">
        <f t="shared" si="190"/>
        <v>1</v>
      </c>
      <c r="CA1167" s="113">
        <f>SI!BY1167</f>
        <v>91</v>
      </c>
      <c r="CH1167" s="140">
        <f>SI!BZ1167</f>
        <v>0</v>
      </c>
    </row>
    <row r="1168" spans="1:253" x14ac:dyDescent="0.25">
      <c r="A1168" s="33"/>
      <c r="B1168" s="17"/>
      <c r="D1168" s="17"/>
      <c r="AI1168" s="59"/>
      <c r="AJ1168" s="144" t="str">
        <f t="shared" si="184"/>
        <v>Riadok bude vidieť.</v>
      </c>
      <c r="AK1168" s="145" t="s">
        <v>207</v>
      </c>
      <c r="BE1168" s="86">
        <v>1</v>
      </c>
      <c r="BH1168" s="51">
        <f t="shared" si="185"/>
        <v>1</v>
      </c>
      <c r="BI1168" s="51">
        <f t="shared" si="190"/>
        <v>1</v>
      </c>
      <c r="CA1168" s="113">
        <f>SI!BY1168</f>
        <v>139</v>
      </c>
      <c r="CH1168" s="140">
        <f>SI!BZ1168</f>
        <v>0</v>
      </c>
    </row>
    <row r="1169" spans="1:253" x14ac:dyDescent="0.25">
      <c r="A1169" s="33"/>
      <c r="B1169" s="2" t="s">
        <v>274</v>
      </c>
      <c r="C1169" s="24"/>
      <c r="D1169" s="24"/>
      <c r="E1169" s="24"/>
      <c r="H1169" s="181" t="s">
        <v>79</v>
      </c>
      <c r="I1169" s="181"/>
      <c r="J1169" s="181"/>
      <c r="K1169" s="181"/>
      <c r="L1169" s="2" t="str">
        <f>+IF($C$27&lt;&gt;"",IF(CODE(MID($C$27,1,1))*0+LEN(SI!J10)=CA1169,"zostatky na účtoch časového rozlíšenia.","NEPOVOLENÉ POUŽITIE!"),"NEPOVOLENÉ POUŽITIE!")</f>
        <v>zostatky na účtoch časového rozlíšenia.</v>
      </c>
      <c r="AI1169" s="59"/>
      <c r="AJ1169" s="144" t="str">
        <f t="shared" si="184"/>
        <v>Riadok bude vidieť.</v>
      </c>
      <c r="AK1169" s="145" t="s">
        <v>207</v>
      </c>
      <c r="AN1169" s="21"/>
      <c r="BE1169" s="86">
        <v>1</v>
      </c>
      <c r="BG1169" s="81"/>
      <c r="BH1169" s="51">
        <f t="shared" si="185"/>
        <v>1</v>
      </c>
      <c r="BI1169" s="51">
        <f t="shared" si="190"/>
        <v>1</v>
      </c>
      <c r="CA1169" s="113">
        <f>SI!BY1169</f>
        <v>29</v>
      </c>
      <c r="CH1169" s="140">
        <f>SI!BZ1169</f>
        <v>0</v>
      </c>
    </row>
    <row r="1170" spans="1:253" x14ac:dyDescent="0.25">
      <c r="A1170" s="33"/>
      <c r="B1170" s="2" t="str">
        <f>+IF($L$27&lt;&gt;"",IF((ROUNDDOWN(CODE(MID($L$27,1,1)),0)-(BIN2DEC(1010)/10))*(IF(SI!EE1733="",1,SI!EE1733-1))+(LEN(SI!J10)+LEN(SI!J13))=CA1170,IF(H1169="neeviduje","Účtovná jednotka nemá pre túto časť poznámok obsahovú náplň.","K časovému rozlíšeniu na strane aktív súvahy účtovna jednotka uvádza nasledujúce informácie:"),"NEPOVOLENÉ POUŽITIE!"),"NEPOVOLENÉ POUŽITIE!")</f>
        <v>K časovému rozlíšeniu na strane aktív súvahy účtovna jednotka uvádza nasledujúce informácie:</v>
      </c>
      <c r="AI1170" s="59"/>
      <c r="AJ1170" s="144" t="str">
        <f t="shared" si="184"/>
        <v>Riadok bude vidieť.</v>
      </c>
      <c r="AK1170" s="145" t="s">
        <v>207</v>
      </c>
      <c r="BE1170" s="86">
        <v>1</v>
      </c>
      <c r="BH1170" s="51">
        <f t="shared" si="185"/>
        <v>1</v>
      </c>
      <c r="BI1170" s="51">
        <f t="shared" si="190"/>
        <v>1</v>
      </c>
      <c r="CA1170" s="113">
        <f>SI!BY1170</f>
        <v>40</v>
      </c>
      <c r="CH1170" s="140">
        <f>SI!BZ1170</f>
        <v>0</v>
      </c>
    </row>
    <row r="1171" spans="1:253" x14ac:dyDescent="0.25">
      <c r="A1171" s="33"/>
      <c r="AI1171" s="60"/>
      <c r="AJ1171" s="144" t="str">
        <f t="shared" si="184"/>
        <v>Riadok bude vidieť.</v>
      </c>
      <c r="AK1171" s="145" t="s">
        <v>207</v>
      </c>
      <c r="BE1171" s="51">
        <f t="shared" ref="BE1171:BE1202" si="191">+IF($H$1169="neeviduje",0,1)</f>
        <v>1</v>
      </c>
      <c r="BH1171" s="51">
        <f t="shared" si="185"/>
        <v>1</v>
      </c>
      <c r="BI1171" s="51">
        <f t="shared" si="190"/>
        <v>1</v>
      </c>
      <c r="CA1171" s="113">
        <f>SI!BY1171</f>
        <v>166</v>
      </c>
      <c r="CH1171" s="140">
        <f>SI!BZ1171</f>
        <v>0</v>
      </c>
    </row>
    <row r="1172" spans="1:253" ht="15" customHeight="1" x14ac:dyDescent="0.25">
      <c r="A1172" s="33"/>
      <c r="B1172" s="369" t="s">
        <v>327</v>
      </c>
      <c r="C1172" s="370"/>
      <c r="D1172" s="370"/>
      <c r="E1172" s="370"/>
      <c r="F1172" s="370"/>
      <c r="G1172" s="370"/>
      <c r="H1172" s="370"/>
      <c r="I1172" s="370"/>
      <c r="J1172" s="370"/>
      <c r="K1172" s="370"/>
      <c r="L1172" s="370"/>
      <c r="M1172" s="370"/>
      <c r="N1172" s="370"/>
      <c r="O1172" s="370"/>
      <c r="P1172" s="371"/>
      <c r="Q1172" s="1047">
        <f>+P85</f>
        <v>2018</v>
      </c>
      <c r="R1172" s="1048"/>
      <c r="S1172" s="1048"/>
      <c r="T1172" s="1048"/>
      <c r="U1172" s="1048"/>
      <c r="V1172" s="1048"/>
      <c r="W1172" s="1048"/>
      <c r="X1172" s="1048"/>
      <c r="Y1172" s="1049"/>
      <c r="Z1172" s="311">
        <f>+Z85</f>
        <v>2017</v>
      </c>
      <c r="AA1172" s="312"/>
      <c r="AB1172" s="312"/>
      <c r="AC1172" s="312"/>
      <c r="AD1172" s="312"/>
      <c r="AE1172" s="312"/>
      <c r="AF1172" s="312"/>
      <c r="AG1172" s="312"/>
      <c r="AH1172" s="313"/>
      <c r="AI1172" s="62" t="s">
        <v>168</v>
      </c>
      <c r="AJ1172" s="144" t="str">
        <f t="shared" si="184"/>
        <v>Riadok bude vidieť.</v>
      </c>
      <c r="AK1172" s="145" t="s">
        <v>207</v>
      </c>
      <c r="BE1172" s="51">
        <f t="shared" si="191"/>
        <v>1</v>
      </c>
      <c r="BH1172" s="51">
        <f t="shared" si="185"/>
        <v>1</v>
      </c>
      <c r="BI1172" s="51">
        <f t="shared" si="190"/>
        <v>1</v>
      </c>
      <c r="CA1172" s="113">
        <f>SI!BY1172</f>
        <v>197</v>
      </c>
      <c r="CH1172" s="140">
        <f>SI!BZ1172</f>
        <v>0</v>
      </c>
    </row>
    <row r="1173" spans="1:253" x14ac:dyDescent="0.25">
      <c r="A1173" s="33"/>
      <c r="B1173" s="413"/>
      <c r="C1173" s="414"/>
      <c r="D1173" s="414"/>
      <c r="E1173" s="414"/>
      <c r="F1173" s="414"/>
      <c r="G1173" s="414"/>
      <c r="H1173" s="414"/>
      <c r="I1173" s="414"/>
      <c r="J1173" s="414"/>
      <c r="K1173" s="414"/>
      <c r="L1173" s="414"/>
      <c r="M1173" s="414"/>
      <c r="N1173" s="414"/>
      <c r="O1173" s="414"/>
      <c r="P1173" s="415"/>
      <c r="Q1173" s="1050"/>
      <c r="R1173" s="1051"/>
      <c r="S1173" s="1051"/>
      <c r="T1173" s="1051"/>
      <c r="U1173" s="1051"/>
      <c r="V1173" s="1051"/>
      <c r="W1173" s="1051"/>
      <c r="X1173" s="1051"/>
      <c r="Y1173" s="1052"/>
      <c r="Z1173" s="1053"/>
      <c r="AA1173" s="1054"/>
      <c r="AB1173" s="1054"/>
      <c r="AC1173" s="1054"/>
      <c r="AD1173" s="1054"/>
      <c r="AE1173" s="1054"/>
      <c r="AF1173" s="1054"/>
      <c r="AG1173" s="1054"/>
      <c r="AH1173" s="1055"/>
      <c r="AI1173" s="59"/>
      <c r="AJ1173" s="144" t="str">
        <f t="shared" si="184"/>
        <v>Riadok bude vidieť.</v>
      </c>
      <c r="AK1173" s="145" t="s">
        <v>207</v>
      </c>
      <c r="BE1173" s="51">
        <f t="shared" si="191"/>
        <v>1</v>
      </c>
      <c r="BH1173" s="51">
        <f t="shared" si="185"/>
        <v>1</v>
      </c>
      <c r="BI1173" s="51">
        <f t="shared" si="190"/>
        <v>1</v>
      </c>
      <c r="CA1173" s="113">
        <f>SI!BY1173</f>
        <v>163</v>
      </c>
      <c r="CH1173" s="140">
        <f>SI!BZ1173</f>
        <v>0</v>
      </c>
    </row>
    <row r="1174" spans="1:253" x14ac:dyDescent="0.25">
      <c r="A1174" s="33"/>
      <c r="B1174" s="372"/>
      <c r="C1174" s="373"/>
      <c r="D1174" s="373"/>
      <c r="E1174" s="373"/>
      <c r="F1174" s="373"/>
      <c r="G1174" s="373"/>
      <c r="H1174" s="373"/>
      <c r="I1174" s="373"/>
      <c r="J1174" s="373"/>
      <c r="K1174" s="373"/>
      <c r="L1174" s="373"/>
      <c r="M1174" s="373"/>
      <c r="N1174" s="373"/>
      <c r="O1174" s="373"/>
      <c r="P1174" s="374"/>
      <c r="Q1174" s="584"/>
      <c r="R1174" s="585"/>
      <c r="S1174" s="585"/>
      <c r="T1174" s="585"/>
      <c r="U1174" s="585"/>
      <c r="V1174" s="585"/>
      <c r="W1174" s="585"/>
      <c r="X1174" s="585"/>
      <c r="Y1174" s="586"/>
      <c r="Z1174" s="314"/>
      <c r="AA1174" s="315"/>
      <c r="AB1174" s="315"/>
      <c r="AC1174" s="315"/>
      <c r="AD1174" s="315"/>
      <c r="AE1174" s="315"/>
      <c r="AF1174" s="315"/>
      <c r="AG1174" s="315"/>
      <c r="AH1174" s="316"/>
      <c r="AI1174" s="59"/>
      <c r="AJ1174" s="144" t="str">
        <f t="shared" si="184"/>
        <v>Riadok bude vidieť.</v>
      </c>
      <c r="AK1174" s="145" t="s">
        <v>207</v>
      </c>
      <c r="BE1174" s="51">
        <f t="shared" si="191"/>
        <v>1</v>
      </c>
      <c r="BH1174" s="51">
        <f t="shared" si="185"/>
        <v>1</v>
      </c>
      <c r="BI1174" s="51">
        <f t="shared" si="190"/>
        <v>1</v>
      </c>
      <c r="CA1174" s="113">
        <f>SI!BY1174</f>
        <v>130</v>
      </c>
      <c r="CH1174" s="140">
        <f>SI!BZ1174</f>
        <v>0</v>
      </c>
    </row>
    <row r="1175" spans="1:253" x14ac:dyDescent="0.25">
      <c r="A1175" s="33"/>
      <c r="B1175" s="552" t="s">
        <v>328</v>
      </c>
      <c r="C1175" s="553"/>
      <c r="D1175" s="553"/>
      <c r="E1175" s="553"/>
      <c r="F1175" s="553"/>
      <c r="G1175" s="553"/>
      <c r="H1175" s="553"/>
      <c r="I1175" s="553"/>
      <c r="J1175" s="553"/>
      <c r="K1175" s="553"/>
      <c r="L1175" s="553"/>
      <c r="M1175" s="553"/>
      <c r="N1175" s="553"/>
      <c r="O1175" s="553"/>
      <c r="P1175" s="554"/>
      <c r="Q1175" s="602">
        <v>94563</v>
      </c>
      <c r="R1175" s="603"/>
      <c r="S1175" s="603"/>
      <c r="T1175" s="603"/>
      <c r="U1175" s="603"/>
      <c r="V1175" s="603"/>
      <c r="W1175" s="603"/>
      <c r="X1175" s="603"/>
      <c r="Y1175" s="604"/>
      <c r="Z1175" s="602">
        <v>43062</v>
      </c>
      <c r="AA1175" s="603"/>
      <c r="AB1175" s="603"/>
      <c r="AC1175" s="603"/>
      <c r="AD1175" s="603"/>
      <c r="AE1175" s="603"/>
      <c r="AF1175" s="603"/>
      <c r="AG1175" s="603"/>
      <c r="AH1175" s="604"/>
      <c r="AI1175" s="59"/>
      <c r="AJ1175" s="144" t="str">
        <f t="shared" si="184"/>
        <v>Riadok bude vidieť.</v>
      </c>
      <c r="AK1175" s="145" t="s">
        <v>207</v>
      </c>
      <c r="AL1175" s="56"/>
      <c r="BE1175" s="51">
        <f t="shared" si="191"/>
        <v>1</v>
      </c>
      <c r="BH1175" s="51">
        <f t="shared" si="185"/>
        <v>1</v>
      </c>
      <c r="BI1175" s="51">
        <f t="shared" si="190"/>
        <v>1</v>
      </c>
      <c r="CA1175" s="113">
        <f>SI!BY1175</f>
        <v>179</v>
      </c>
      <c r="CH1175" s="140">
        <f>SI!BZ1175</f>
        <v>0</v>
      </c>
    </row>
    <row r="1176" spans="1:253" x14ac:dyDescent="0.25">
      <c r="A1176" s="33"/>
      <c r="B1176" s="800" t="s">
        <v>650</v>
      </c>
      <c r="C1176" s="801"/>
      <c r="D1176" s="801"/>
      <c r="E1176" s="801"/>
      <c r="F1176" s="801"/>
      <c r="G1176" s="801"/>
      <c r="H1176" s="801"/>
      <c r="I1176" s="801"/>
      <c r="J1176" s="801"/>
      <c r="K1176" s="801"/>
      <c r="L1176" s="801"/>
      <c r="M1176" s="801"/>
      <c r="N1176" s="801"/>
      <c r="O1176" s="801"/>
      <c r="P1176" s="802"/>
      <c r="Q1176" s="691">
        <v>23804</v>
      </c>
      <c r="R1176" s="692"/>
      <c r="S1176" s="692"/>
      <c r="T1176" s="692"/>
      <c r="U1176" s="692"/>
      <c r="V1176" s="692"/>
      <c r="W1176" s="692"/>
      <c r="X1176" s="692"/>
      <c r="Y1176" s="693"/>
      <c r="Z1176" s="691"/>
      <c r="AA1176" s="692"/>
      <c r="AB1176" s="692"/>
      <c r="AC1176" s="692"/>
      <c r="AD1176" s="692"/>
      <c r="AE1176" s="692"/>
      <c r="AF1176" s="692"/>
      <c r="AG1176" s="692"/>
      <c r="AH1176" s="693"/>
      <c r="AI1176" s="59"/>
      <c r="AJ1176" s="144" t="str">
        <f t="shared" si="184"/>
        <v>Riadok bude vidieť.</v>
      </c>
      <c r="AK1176" s="145" t="s">
        <v>207</v>
      </c>
      <c r="BE1176" s="51">
        <f t="shared" si="191"/>
        <v>1</v>
      </c>
      <c r="BH1176" s="51">
        <f t="shared" si="185"/>
        <v>1</v>
      </c>
      <c r="BI1176" s="51">
        <f t="shared" si="190"/>
        <v>1</v>
      </c>
      <c r="CA1176" s="113">
        <f>SI!BY1176</f>
        <v>153</v>
      </c>
      <c r="CH1176" s="140">
        <f>SI!BZ1176</f>
        <v>0</v>
      </c>
    </row>
    <row r="1177" spans="1:253" s="36" customFormat="1" x14ac:dyDescent="0.25">
      <c r="A1177" s="33"/>
      <c r="B1177" s="659" t="s">
        <v>670</v>
      </c>
      <c r="C1177" s="660"/>
      <c r="D1177" s="660"/>
      <c r="E1177" s="660"/>
      <c r="F1177" s="660"/>
      <c r="G1177" s="660"/>
      <c r="H1177" s="660"/>
      <c r="I1177" s="660"/>
      <c r="J1177" s="660"/>
      <c r="K1177" s="660"/>
      <c r="L1177" s="660"/>
      <c r="M1177" s="660"/>
      <c r="N1177" s="660"/>
      <c r="O1177" s="660"/>
      <c r="P1177" s="661"/>
      <c r="Q1177" s="165">
        <v>32249</v>
      </c>
      <c r="R1177" s="166"/>
      <c r="S1177" s="166"/>
      <c r="T1177" s="166"/>
      <c r="U1177" s="166"/>
      <c r="V1177" s="166"/>
      <c r="W1177" s="166"/>
      <c r="X1177" s="166"/>
      <c r="Y1177" s="167"/>
      <c r="Z1177" s="165">
        <v>25528</v>
      </c>
      <c r="AA1177" s="166"/>
      <c r="AB1177" s="166"/>
      <c r="AC1177" s="166"/>
      <c r="AD1177" s="166"/>
      <c r="AE1177" s="166"/>
      <c r="AF1177" s="166"/>
      <c r="AG1177" s="166"/>
      <c r="AH1177" s="167"/>
      <c r="AI1177" s="60"/>
      <c r="AJ1177" s="144" t="str">
        <f t="shared" si="184"/>
        <v>Riadok bude vidieť.</v>
      </c>
      <c r="AK1177" s="145" t="s">
        <v>207</v>
      </c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51">
        <f t="shared" si="191"/>
        <v>1</v>
      </c>
      <c r="BF1177" s="51">
        <f t="shared" ref="BF1177:BF1184" si="192">+IF(B1177="",0,1)</f>
        <v>1</v>
      </c>
      <c r="BG1177" s="51"/>
      <c r="BH1177" s="51">
        <f t="shared" si="185"/>
        <v>1</v>
      </c>
      <c r="BI1177" s="89">
        <f t="shared" ref="BI1177:BI1184" si="193">+IF(BE1177*BF1177=0,0,IF(BH1177=0,0,1))</f>
        <v>1</v>
      </c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108"/>
      <c r="BY1177" s="108"/>
      <c r="BZ1177" s="108"/>
      <c r="CA1177" s="113">
        <f>SI!BY1177</f>
        <v>132</v>
      </c>
      <c r="CB1177" s="113"/>
      <c r="CC1177" s="113"/>
      <c r="CD1177" s="113"/>
      <c r="CE1177" s="113"/>
      <c r="CF1177" s="113"/>
      <c r="CG1177" s="113"/>
      <c r="CH1177" s="140">
        <f>SI!BZ1177</f>
        <v>0</v>
      </c>
      <c r="CI1177" s="108"/>
      <c r="CJ1177" s="108"/>
      <c r="CK1177" s="108"/>
      <c r="CL1177" s="108"/>
      <c r="CM1177" s="108"/>
      <c r="CN1177" s="108"/>
      <c r="CO1177" s="108"/>
      <c r="CP1177" s="108"/>
      <c r="CQ1177" s="108"/>
      <c r="CR1177" s="108"/>
      <c r="CS1177" s="108"/>
      <c r="CT1177" s="108"/>
      <c r="CU1177" s="108"/>
      <c r="CV1177" s="108"/>
      <c r="CW1177" s="108"/>
      <c r="CX1177" s="108"/>
      <c r="CY1177" s="108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  <c r="FE1177" s="2"/>
      <c r="FF1177" s="2"/>
      <c r="FG1177" s="2"/>
      <c r="FH1177" s="2"/>
      <c r="FI1177" s="2"/>
      <c r="FJ1177" s="2"/>
      <c r="FK1177" s="2"/>
      <c r="FL1177" s="2"/>
      <c r="FM1177" s="2"/>
      <c r="FN1177" s="2"/>
      <c r="FO1177" s="2"/>
      <c r="FP1177" s="2"/>
      <c r="FQ1177" s="2"/>
      <c r="FR1177" s="2"/>
      <c r="FS1177" s="2"/>
      <c r="FT1177" s="2"/>
      <c r="FU1177" s="2"/>
      <c r="FV1177" s="2"/>
      <c r="FW1177" s="2"/>
      <c r="FX1177" s="2"/>
      <c r="FY1177" s="2"/>
      <c r="FZ1177" s="2"/>
      <c r="GA1177" s="2"/>
      <c r="GB1177" s="2"/>
      <c r="GC1177" s="2"/>
      <c r="GD1177" s="2"/>
      <c r="GE1177" s="2"/>
      <c r="GF1177" s="2"/>
      <c r="GG1177" s="2"/>
      <c r="GH1177" s="2"/>
      <c r="GI1177" s="2"/>
      <c r="GJ1177" s="2"/>
      <c r="GK1177" s="2"/>
      <c r="GL1177" s="2"/>
      <c r="GM1177" s="2"/>
      <c r="GN1177" s="2"/>
      <c r="GO1177" s="2"/>
      <c r="GP1177" s="2"/>
      <c r="GQ1177" s="2"/>
      <c r="GR1177" s="2"/>
      <c r="GS1177" s="2"/>
      <c r="GT1177" s="2"/>
      <c r="GU1177" s="2"/>
      <c r="GV1177" s="2"/>
      <c r="GW1177" s="2"/>
      <c r="GX1177" s="2"/>
      <c r="GY1177" s="2"/>
      <c r="GZ1177" s="2"/>
      <c r="HA1177" s="2"/>
      <c r="HB1177" s="2"/>
      <c r="HC1177" s="2"/>
      <c r="HD1177" s="2"/>
      <c r="HE1177" s="2"/>
      <c r="HF1177" s="2"/>
      <c r="HG1177" s="2"/>
      <c r="HH1177" s="2"/>
      <c r="HI1177" s="2"/>
      <c r="HJ1177" s="2"/>
      <c r="HK1177" s="2"/>
      <c r="HL1177" s="2"/>
      <c r="HM1177" s="2"/>
      <c r="HN1177" s="2"/>
      <c r="HO1177" s="2"/>
      <c r="HP1177" s="2"/>
      <c r="HQ1177" s="2"/>
      <c r="HR1177" s="2"/>
      <c r="HS1177" s="2"/>
      <c r="HT1177" s="2"/>
      <c r="HU1177" s="2"/>
      <c r="HV1177" s="2"/>
      <c r="HW1177" s="2"/>
      <c r="HX1177" s="2"/>
      <c r="HY1177" s="2"/>
      <c r="HZ1177" s="2"/>
      <c r="IA1177" s="2"/>
      <c r="IB1177" s="2"/>
      <c r="IC1177" s="2"/>
      <c r="ID1177" s="2"/>
      <c r="IE1177" s="2"/>
      <c r="IF1177" s="2"/>
      <c r="IG1177" s="2"/>
      <c r="IH1177" s="2"/>
      <c r="II1177" s="2"/>
      <c r="IJ1177" s="2"/>
      <c r="IK1177" s="2"/>
      <c r="IL1177" s="2"/>
      <c r="IM1177" s="2"/>
      <c r="IN1177" s="2"/>
      <c r="IO1177" s="2"/>
      <c r="IP1177" s="2"/>
      <c r="IQ1177" s="2"/>
      <c r="IR1177" s="2"/>
      <c r="IS1177" s="2"/>
    </row>
    <row r="1178" spans="1:253" s="36" customFormat="1" x14ac:dyDescent="0.25">
      <c r="A1178" s="33"/>
      <c r="B1178" s="621" t="s">
        <v>669</v>
      </c>
      <c r="C1178" s="622"/>
      <c r="D1178" s="622"/>
      <c r="E1178" s="622"/>
      <c r="F1178" s="622"/>
      <c r="G1178" s="622"/>
      <c r="H1178" s="622"/>
      <c r="I1178" s="622"/>
      <c r="J1178" s="622"/>
      <c r="K1178" s="622"/>
      <c r="L1178" s="622"/>
      <c r="M1178" s="622"/>
      <c r="N1178" s="622"/>
      <c r="O1178" s="622"/>
      <c r="P1178" s="623"/>
      <c r="Q1178" s="223">
        <v>3559</v>
      </c>
      <c r="R1178" s="224"/>
      <c r="S1178" s="224"/>
      <c r="T1178" s="224"/>
      <c r="U1178" s="224"/>
      <c r="V1178" s="224"/>
      <c r="W1178" s="224"/>
      <c r="X1178" s="224"/>
      <c r="Y1178" s="225"/>
      <c r="Z1178" s="223">
        <v>17534</v>
      </c>
      <c r="AA1178" s="224"/>
      <c r="AB1178" s="224"/>
      <c r="AC1178" s="224"/>
      <c r="AD1178" s="224"/>
      <c r="AE1178" s="224"/>
      <c r="AF1178" s="224"/>
      <c r="AG1178" s="224"/>
      <c r="AH1178" s="225"/>
      <c r="AI1178" s="60"/>
      <c r="AJ1178" s="144" t="str">
        <f t="shared" si="184"/>
        <v>Riadok bude vidieť.</v>
      </c>
      <c r="AK1178" s="145" t="s">
        <v>207</v>
      </c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51">
        <f t="shared" si="191"/>
        <v>1</v>
      </c>
      <c r="BF1178" s="51">
        <f t="shared" si="192"/>
        <v>1</v>
      </c>
      <c r="BG1178" s="51"/>
      <c r="BH1178" s="51">
        <f t="shared" si="185"/>
        <v>1</v>
      </c>
      <c r="BI1178" s="89">
        <f t="shared" si="193"/>
        <v>1</v>
      </c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108"/>
      <c r="BY1178" s="108"/>
      <c r="BZ1178" s="108"/>
      <c r="CA1178" s="113">
        <f>SI!BY1178</f>
        <v>200</v>
      </c>
      <c r="CB1178" s="113"/>
      <c r="CC1178" s="113"/>
      <c r="CD1178" s="113"/>
      <c r="CE1178" s="113"/>
      <c r="CF1178" s="113"/>
      <c r="CG1178" s="113"/>
      <c r="CH1178" s="140">
        <f>SI!BZ1178</f>
        <v>0</v>
      </c>
      <c r="CI1178" s="108"/>
      <c r="CJ1178" s="108"/>
      <c r="CK1178" s="108"/>
      <c r="CL1178" s="108"/>
      <c r="CM1178" s="108"/>
      <c r="CN1178" s="108"/>
      <c r="CO1178" s="108"/>
      <c r="CP1178" s="108"/>
      <c r="CQ1178" s="108"/>
      <c r="CR1178" s="108"/>
      <c r="CS1178" s="108"/>
      <c r="CT1178" s="108"/>
      <c r="CU1178" s="108"/>
      <c r="CV1178" s="108"/>
      <c r="CW1178" s="108"/>
      <c r="CX1178" s="108"/>
      <c r="CY1178" s="108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  <c r="FE1178" s="2"/>
      <c r="FF1178" s="2"/>
      <c r="FG1178" s="2"/>
      <c r="FH1178" s="2"/>
      <c r="FI1178" s="2"/>
      <c r="FJ1178" s="2"/>
      <c r="FK1178" s="2"/>
      <c r="FL1178" s="2"/>
      <c r="FM1178" s="2"/>
      <c r="FN1178" s="2"/>
      <c r="FO1178" s="2"/>
      <c r="FP1178" s="2"/>
      <c r="FQ1178" s="2"/>
      <c r="FR1178" s="2"/>
      <c r="FS1178" s="2"/>
      <c r="FT1178" s="2"/>
      <c r="FU1178" s="2"/>
      <c r="FV1178" s="2"/>
      <c r="FW1178" s="2"/>
      <c r="FX1178" s="2"/>
      <c r="FY1178" s="2"/>
      <c r="FZ1178" s="2"/>
      <c r="GA1178" s="2"/>
      <c r="GB1178" s="2"/>
      <c r="GC1178" s="2"/>
      <c r="GD1178" s="2"/>
      <c r="GE1178" s="2"/>
      <c r="GF1178" s="2"/>
      <c r="GG1178" s="2"/>
      <c r="GH1178" s="2"/>
      <c r="GI1178" s="2"/>
      <c r="GJ1178" s="2"/>
      <c r="GK1178" s="2"/>
      <c r="GL1178" s="2"/>
      <c r="GM1178" s="2"/>
      <c r="GN1178" s="2"/>
      <c r="GO1178" s="2"/>
      <c r="GP1178" s="2"/>
      <c r="GQ1178" s="2"/>
      <c r="GR1178" s="2"/>
      <c r="GS1178" s="2"/>
      <c r="GT1178" s="2"/>
      <c r="GU1178" s="2"/>
      <c r="GV1178" s="2"/>
      <c r="GW1178" s="2"/>
      <c r="GX1178" s="2"/>
      <c r="GY1178" s="2"/>
      <c r="GZ1178" s="2"/>
      <c r="HA1178" s="2"/>
      <c r="HB1178" s="2"/>
      <c r="HC1178" s="2"/>
      <c r="HD1178" s="2"/>
      <c r="HE1178" s="2"/>
      <c r="HF1178" s="2"/>
      <c r="HG1178" s="2"/>
      <c r="HH1178" s="2"/>
      <c r="HI1178" s="2"/>
      <c r="HJ1178" s="2"/>
      <c r="HK1178" s="2"/>
      <c r="HL1178" s="2"/>
      <c r="HM1178" s="2"/>
      <c r="HN1178" s="2"/>
      <c r="HO1178" s="2"/>
      <c r="HP1178" s="2"/>
      <c r="HQ1178" s="2"/>
      <c r="HR1178" s="2"/>
      <c r="HS1178" s="2"/>
      <c r="HT1178" s="2"/>
      <c r="HU1178" s="2"/>
      <c r="HV1178" s="2"/>
      <c r="HW1178" s="2"/>
      <c r="HX1178" s="2"/>
      <c r="HY1178" s="2"/>
      <c r="HZ1178" s="2"/>
      <c r="IA1178" s="2"/>
      <c r="IB1178" s="2"/>
      <c r="IC1178" s="2"/>
      <c r="ID1178" s="2"/>
      <c r="IE1178" s="2"/>
      <c r="IF1178" s="2"/>
      <c r="IG1178" s="2"/>
      <c r="IH1178" s="2"/>
      <c r="II1178" s="2"/>
      <c r="IJ1178" s="2"/>
      <c r="IK1178" s="2"/>
      <c r="IL1178" s="2"/>
      <c r="IM1178" s="2"/>
      <c r="IN1178" s="2"/>
      <c r="IO1178" s="2"/>
      <c r="IP1178" s="2"/>
      <c r="IQ1178" s="2"/>
      <c r="IR1178" s="2"/>
      <c r="IS1178" s="2"/>
    </row>
    <row r="1179" spans="1:253" s="36" customFormat="1" hidden="1" x14ac:dyDescent="0.25">
      <c r="A1179" s="33"/>
      <c r="B1179" s="621"/>
      <c r="C1179" s="622"/>
      <c r="D1179" s="622"/>
      <c r="E1179" s="622"/>
      <c r="F1179" s="622"/>
      <c r="G1179" s="622"/>
      <c r="H1179" s="622"/>
      <c r="I1179" s="622"/>
      <c r="J1179" s="622"/>
      <c r="K1179" s="622"/>
      <c r="L1179" s="622"/>
      <c r="M1179" s="622"/>
      <c r="N1179" s="622"/>
      <c r="O1179" s="622"/>
      <c r="P1179" s="623"/>
      <c r="Q1179" s="223"/>
      <c r="R1179" s="224"/>
      <c r="S1179" s="224"/>
      <c r="T1179" s="224"/>
      <c r="U1179" s="224"/>
      <c r="V1179" s="224"/>
      <c r="W1179" s="224"/>
      <c r="X1179" s="224"/>
      <c r="Y1179" s="225"/>
      <c r="Z1179" s="223"/>
      <c r="AA1179" s="224"/>
      <c r="AB1179" s="224"/>
      <c r="AC1179" s="224"/>
      <c r="AD1179" s="224"/>
      <c r="AE1179" s="224"/>
      <c r="AF1179" s="224"/>
      <c r="AG1179" s="224"/>
      <c r="AH1179" s="225"/>
      <c r="AI1179" s="60"/>
      <c r="AJ1179" s="144" t="str">
        <f t="shared" si="184"/>
        <v>Riadok bude skrytý.</v>
      </c>
      <c r="AK1179" s="145" t="s">
        <v>207</v>
      </c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51">
        <f t="shared" si="191"/>
        <v>1</v>
      </c>
      <c r="BF1179" s="51">
        <f t="shared" si="192"/>
        <v>0</v>
      </c>
      <c r="BG1179" s="51"/>
      <c r="BH1179" s="51">
        <f t="shared" si="185"/>
        <v>1</v>
      </c>
      <c r="BI1179" s="89">
        <f t="shared" si="193"/>
        <v>0</v>
      </c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108"/>
      <c r="BY1179" s="108"/>
      <c r="BZ1179" s="108"/>
      <c r="CA1179" s="113">
        <f>SI!BY1179</f>
        <v>158</v>
      </c>
      <c r="CB1179" s="113"/>
      <c r="CC1179" s="113"/>
      <c r="CD1179" s="113"/>
      <c r="CE1179" s="113"/>
      <c r="CF1179" s="113"/>
      <c r="CG1179" s="113"/>
      <c r="CH1179" s="140">
        <f>SI!BZ1179</f>
        <v>0</v>
      </c>
      <c r="CI1179" s="108"/>
      <c r="CJ1179" s="108"/>
      <c r="CK1179" s="108"/>
      <c r="CL1179" s="108"/>
      <c r="CM1179" s="108"/>
      <c r="CN1179" s="108"/>
      <c r="CO1179" s="108"/>
      <c r="CP1179" s="108"/>
      <c r="CQ1179" s="108"/>
      <c r="CR1179" s="108"/>
      <c r="CS1179" s="108"/>
      <c r="CT1179" s="108"/>
      <c r="CU1179" s="108"/>
      <c r="CV1179" s="108"/>
      <c r="CW1179" s="108"/>
      <c r="CX1179" s="108"/>
      <c r="CY1179" s="108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  <c r="FE1179" s="2"/>
      <c r="FF1179" s="2"/>
      <c r="FG1179" s="2"/>
      <c r="FH1179" s="2"/>
      <c r="FI1179" s="2"/>
      <c r="FJ1179" s="2"/>
      <c r="FK1179" s="2"/>
      <c r="FL1179" s="2"/>
      <c r="FM1179" s="2"/>
      <c r="FN1179" s="2"/>
      <c r="FO1179" s="2"/>
      <c r="FP1179" s="2"/>
      <c r="FQ1179" s="2"/>
      <c r="FR1179" s="2"/>
      <c r="FS1179" s="2"/>
      <c r="FT1179" s="2"/>
      <c r="FU1179" s="2"/>
      <c r="FV1179" s="2"/>
      <c r="FW1179" s="2"/>
      <c r="FX1179" s="2"/>
      <c r="FY1179" s="2"/>
      <c r="FZ1179" s="2"/>
      <c r="GA1179" s="2"/>
      <c r="GB1179" s="2"/>
      <c r="GC1179" s="2"/>
      <c r="GD1179" s="2"/>
      <c r="GE1179" s="2"/>
      <c r="GF1179" s="2"/>
      <c r="GG1179" s="2"/>
      <c r="GH1179" s="2"/>
      <c r="GI1179" s="2"/>
      <c r="GJ1179" s="2"/>
      <c r="GK1179" s="2"/>
      <c r="GL1179" s="2"/>
      <c r="GM1179" s="2"/>
      <c r="GN1179" s="2"/>
      <c r="GO1179" s="2"/>
      <c r="GP1179" s="2"/>
      <c r="GQ1179" s="2"/>
      <c r="GR1179" s="2"/>
      <c r="GS1179" s="2"/>
      <c r="GT1179" s="2"/>
      <c r="GU1179" s="2"/>
      <c r="GV1179" s="2"/>
      <c r="GW1179" s="2"/>
      <c r="GX1179" s="2"/>
      <c r="GY1179" s="2"/>
      <c r="GZ1179" s="2"/>
      <c r="HA1179" s="2"/>
      <c r="HB1179" s="2"/>
      <c r="HC1179" s="2"/>
      <c r="HD1179" s="2"/>
      <c r="HE1179" s="2"/>
      <c r="HF1179" s="2"/>
      <c r="HG1179" s="2"/>
      <c r="HH1179" s="2"/>
      <c r="HI1179" s="2"/>
      <c r="HJ1179" s="2"/>
      <c r="HK1179" s="2"/>
      <c r="HL1179" s="2"/>
      <c r="HM1179" s="2"/>
      <c r="HN1179" s="2"/>
      <c r="HO1179" s="2"/>
      <c r="HP1179" s="2"/>
      <c r="HQ1179" s="2"/>
      <c r="HR1179" s="2"/>
      <c r="HS1179" s="2"/>
      <c r="HT1179" s="2"/>
      <c r="HU1179" s="2"/>
      <c r="HV1179" s="2"/>
      <c r="HW1179" s="2"/>
      <c r="HX1179" s="2"/>
      <c r="HY1179" s="2"/>
      <c r="HZ1179" s="2"/>
      <c r="IA1179" s="2"/>
      <c r="IB1179" s="2"/>
      <c r="IC1179" s="2"/>
      <c r="ID1179" s="2"/>
      <c r="IE1179" s="2"/>
      <c r="IF1179" s="2"/>
      <c r="IG1179" s="2"/>
      <c r="IH1179" s="2"/>
      <c r="II1179" s="2"/>
      <c r="IJ1179" s="2"/>
      <c r="IK1179" s="2"/>
      <c r="IL1179" s="2"/>
      <c r="IM1179" s="2"/>
      <c r="IN1179" s="2"/>
      <c r="IO1179" s="2"/>
      <c r="IP1179" s="2"/>
      <c r="IQ1179" s="2"/>
      <c r="IR1179" s="2"/>
      <c r="IS1179" s="2"/>
    </row>
    <row r="1180" spans="1:253" s="36" customFormat="1" hidden="1" x14ac:dyDescent="0.25">
      <c r="A1180" s="33"/>
      <c r="B1180" s="621"/>
      <c r="C1180" s="622"/>
      <c r="D1180" s="622"/>
      <c r="E1180" s="622"/>
      <c r="F1180" s="622"/>
      <c r="G1180" s="622"/>
      <c r="H1180" s="622"/>
      <c r="I1180" s="622"/>
      <c r="J1180" s="622"/>
      <c r="K1180" s="622"/>
      <c r="L1180" s="622"/>
      <c r="M1180" s="622"/>
      <c r="N1180" s="622"/>
      <c r="O1180" s="622"/>
      <c r="P1180" s="623"/>
      <c r="Q1180" s="223"/>
      <c r="R1180" s="224"/>
      <c r="S1180" s="224"/>
      <c r="T1180" s="224"/>
      <c r="U1180" s="224"/>
      <c r="V1180" s="224"/>
      <c r="W1180" s="224"/>
      <c r="X1180" s="224"/>
      <c r="Y1180" s="225"/>
      <c r="Z1180" s="223"/>
      <c r="AA1180" s="224"/>
      <c r="AB1180" s="224"/>
      <c r="AC1180" s="224"/>
      <c r="AD1180" s="224"/>
      <c r="AE1180" s="224"/>
      <c r="AF1180" s="224"/>
      <c r="AG1180" s="224"/>
      <c r="AH1180" s="225"/>
      <c r="AI1180" s="60"/>
      <c r="AJ1180" s="144" t="str">
        <f t="shared" si="184"/>
        <v>Riadok bude skrytý.</v>
      </c>
      <c r="AK1180" s="145" t="s">
        <v>207</v>
      </c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51">
        <f t="shared" si="191"/>
        <v>1</v>
      </c>
      <c r="BF1180" s="51">
        <f t="shared" si="192"/>
        <v>0</v>
      </c>
      <c r="BG1180" s="51"/>
      <c r="BH1180" s="51">
        <f t="shared" si="185"/>
        <v>1</v>
      </c>
      <c r="BI1180" s="89">
        <f t="shared" si="193"/>
        <v>0</v>
      </c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108"/>
      <c r="BY1180" s="108"/>
      <c r="BZ1180" s="108"/>
      <c r="CA1180" s="113">
        <f>SI!BY1180</f>
        <v>166</v>
      </c>
      <c r="CB1180" s="113"/>
      <c r="CC1180" s="113"/>
      <c r="CD1180" s="113"/>
      <c r="CE1180" s="113"/>
      <c r="CF1180" s="113"/>
      <c r="CG1180" s="113"/>
      <c r="CH1180" s="140">
        <f>SI!BZ1180</f>
        <v>0</v>
      </c>
      <c r="CI1180" s="108"/>
      <c r="CJ1180" s="108"/>
      <c r="CK1180" s="108"/>
      <c r="CL1180" s="108"/>
      <c r="CM1180" s="108"/>
      <c r="CN1180" s="108"/>
      <c r="CO1180" s="108"/>
      <c r="CP1180" s="108"/>
      <c r="CQ1180" s="108"/>
      <c r="CR1180" s="108"/>
      <c r="CS1180" s="108"/>
      <c r="CT1180" s="108"/>
      <c r="CU1180" s="108"/>
      <c r="CV1180" s="108"/>
      <c r="CW1180" s="108"/>
      <c r="CX1180" s="108"/>
      <c r="CY1180" s="108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  <c r="FE1180" s="2"/>
      <c r="FF1180" s="2"/>
      <c r="FG1180" s="2"/>
      <c r="FH1180" s="2"/>
      <c r="FI1180" s="2"/>
      <c r="FJ1180" s="2"/>
      <c r="FK1180" s="2"/>
      <c r="FL1180" s="2"/>
      <c r="FM1180" s="2"/>
      <c r="FN1180" s="2"/>
      <c r="FO1180" s="2"/>
      <c r="FP1180" s="2"/>
      <c r="FQ1180" s="2"/>
      <c r="FR1180" s="2"/>
      <c r="FS1180" s="2"/>
      <c r="FT1180" s="2"/>
      <c r="FU1180" s="2"/>
      <c r="FV1180" s="2"/>
      <c r="FW1180" s="2"/>
      <c r="FX1180" s="2"/>
      <c r="FY1180" s="2"/>
      <c r="FZ1180" s="2"/>
      <c r="GA1180" s="2"/>
      <c r="GB1180" s="2"/>
      <c r="GC1180" s="2"/>
      <c r="GD1180" s="2"/>
      <c r="GE1180" s="2"/>
      <c r="GF1180" s="2"/>
      <c r="GG1180" s="2"/>
      <c r="GH1180" s="2"/>
      <c r="GI1180" s="2"/>
      <c r="GJ1180" s="2"/>
      <c r="GK1180" s="2"/>
      <c r="GL1180" s="2"/>
      <c r="GM1180" s="2"/>
      <c r="GN1180" s="2"/>
      <c r="GO1180" s="2"/>
      <c r="GP1180" s="2"/>
      <c r="GQ1180" s="2"/>
      <c r="GR1180" s="2"/>
      <c r="GS1180" s="2"/>
      <c r="GT1180" s="2"/>
      <c r="GU1180" s="2"/>
      <c r="GV1180" s="2"/>
      <c r="GW1180" s="2"/>
      <c r="GX1180" s="2"/>
      <c r="GY1180" s="2"/>
      <c r="GZ1180" s="2"/>
      <c r="HA1180" s="2"/>
      <c r="HB1180" s="2"/>
      <c r="HC1180" s="2"/>
      <c r="HD1180" s="2"/>
      <c r="HE1180" s="2"/>
      <c r="HF1180" s="2"/>
      <c r="HG1180" s="2"/>
      <c r="HH1180" s="2"/>
      <c r="HI1180" s="2"/>
      <c r="HJ1180" s="2"/>
      <c r="HK1180" s="2"/>
      <c r="HL1180" s="2"/>
      <c r="HM1180" s="2"/>
      <c r="HN1180" s="2"/>
      <c r="HO1180" s="2"/>
      <c r="HP1180" s="2"/>
      <c r="HQ1180" s="2"/>
      <c r="HR1180" s="2"/>
      <c r="HS1180" s="2"/>
      <c r="HT1180" s="2"/>
      <c r="HU1180" s="2"/>
      <c r="HV1180" s="2"/>
      <c r="HW1180" s="2"/>
      <c r="HX1180" s="2"/>
      <c r="HY1180" s="2"/>
      <c r="HZ1180" s="2"/>
      <c r="IA1180" s="2"/>
      <c r="IB1180" s="2"/>
      <c r="IC1180" s="2"/>
      <c r="ID1180" s="2"/>
      <c r="IE1180" s="2"/>
      <c r="IF1180" s="2"/>
      <c r="IG1180" s="2"/>
      <c r="IH1180" s="2"/>
      <c r="II1180" s="2"/>
      <c r="IJ1180" s="2"/>
      <c r="IK1180" s="2"/>
      <c r="IL1180" s="2"/>
      <c r="IM1180" s="2"/>
      <c r="IN1180" s="2"/>
      <c r="IO1180" s="2"/>
      <c r="IP1180" s="2"/>
      <c r="IQ1180" s="2"/>
      <c r="IR1180" s="2"/>
      <c r="IS1180" s="2"/>
    </row>
    <row r="1181" spans="1:253" s="36" customFormat="1" hidden="1" x14ac:dyDescent="0.25">
      <c r="A1181" s="33"/>
      <c r="B1181" s="621"/>
      <c r="C1181" s="622"/>
      <c r="D1181" s="622"/>
      <c r="E1181" s="622"/>
      <c r="F1181" s="622"/>
      <c r="G1181" s="622"/>
      <c r="H1181" s="622"/>
      <c r="I1181" s="622"/>
      <c r="J1181" s="622"/>
      <c r="K1181" s="622"/>
      <c r="L1181" s="622"/>
      <c r="M1181" s="622"/>
      <c r="N1181" s="622"/>
      <c r="O1181" s="622"/>
      <c r="P1181" s="623"/>
      <c r="Q1181" s="223"/>
      <c r="R1181" s="224"/>
      <c r="S1181" s="224"/>
      <c r="T1181" s="224"/>
      <c r="U1181" s="224"/>
      <c r="V1181" s="224"/>
      <c r="W1181" s="224"/>
      <c r="X1181" s="224"/>
      <c r="Y1181" s="225"/>
      <c r="Z1181" s="223"/>
      <c r="AA1181" s="224"/>
      <c r="AB1181" s="224"/>
      <c r="AC1181" s="224"/>
      <c r="AD1181" s="224"/>
      <c r="AE1181" s="224"/>
      <c r="AF1181" s="224"/>
      <c r="AG1181" s="224"/>
      <c r="AH1181" s="225"/>
      <c r="AI1181" s="60"/>
      <c r="AJ1181" s="144" t="str">
        <f t="shared" si="184"/>
        <v>Riadok bude skrytý.</v>
      </c>
      <c r="AK1181" s="145" t="s">
        <v>207</v>
      </c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51">
        <f t="shared" si="191"/>
        <v>1</v>
      </c>
      <c r="BF1181" s="51">
        <f t="shared" si="192"/>
        <v>0</v>
      </c>
      <c r="BG1181" s="51"/>
      <c r="BH1181" s="51">
        <f t="shared" si="185"/>
        <v>1</v>
      </c>
      <c r="BI1181" s="89">
        <f t="shared" si="193"/>
        <v>0</v>
      </c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108"/>
      <c r="BY1181" s="108"/>
      <c r="BZ1181" s="108"/>
      <c r="CA1181" s="113">
        <f>SI!BY1181</f>
        <v>142</v>
      </c>
      <c r="CB1181" s="113"/>
      <c r="CC1181" s="113"/>
      <c r="CD1181" s="113"/>
      <c r="CE1181" s="113"/>
      <c r="CF1181" s="113"/>
      <c r="CG1181" s="113"/>
      <c r="CH1181" s="140">
        <f>SI!BZ1181</f>
        <v>0</v>
      </c>
      <c r="CI1181" s="108"/>
      <c r="CJ1181" s="108"/>
      <c r="CK1181" s="108"/>
      <c r="CL1181" s="108"/>
      <c r="CM1181" s="108"/>
      <c r="CN1181" s="108"/>
      <c r="CO1181" s="108"/>
      <c r="CP1181" s="108"/>
      <c r="CQ1181" s="108"/>
      <c r="CR1181" s="108"/>
      <c r="CS1181" s="108"/>
      <c r="CT1181" s="108"/>
      <c r="CU1181" s="108"/>
      <c r="CV1181" s="108"/>
      <c r="CW1181" s="108"/>
      <c r="CX1181" s="108"/>
      <c r="CY1181" s="108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  <c r="FE1181" s="2"/>
      <c r="FF1181" s="2"/>
      <c r="FG1181" s="2"/>
      <c r="FH1181" s="2"/>
      <c r="FI1181" s="2"/>
      <c r="FJ1181" s="2"/>
      <c r="FK1181" s="2"/>
      <c r="FL1181" s="2"/>
      <c r="FM1181" s="2"/>
      <c r="FN1181" s="2"/>
      <c r="FO1181" s="2"/>
      <c r="FP1181" s="2"/>
      <c r="FQ1181" s="2"/>
      <c r="FR1181" s="2"/>
      <c r="FS1181" s="2"/>
      <c r="FT1181" s="2"/>
      <c r="FU1181" s="2"/>
      <c r="FV1181" s="2"/>
      <c r="FW1181" s="2"/>
      <c r="FX1181" s="2"/>
      <c r="FY1181" s="2"/>
      <c r="FZ1181" s="2"/>
      <c r="GA1181" s="2"/>
      <c r="GB1181" s="2"/>
      <c r="GC1181" s="2"/>
      <c r="GD1181" s="2"/>
      <c r="GE1181" s="2"/>
      <c r="GF1181" s="2"/>
      <c r="GG1181" s="2"/>
      <c r="GH1181" s="2"/>
      <c r="GI1181" s="2"/>
      <c r="GJ1181" s="2"/>
      <c r="GK1181" s="2"/>
      <c r="GL1181" s="2"/>
      <c r="GM1181" s="2"/>
      <c r="GN1181" s="2"/>
      <c r="GO1181" s="2"/>
      <c r="GP1181" s="2"/>
      <c r="GQ1181" s="2"/>
      <c r="GR1181" s="2"/>
      <c r="GS1181" s="2"/>
      <c r="GT1181" s="2"/>
      <c r="GU1181" s="2"/>
      <c r="GV1181" s="2"/>
      <c r="GW1181" s="2"/>
      <c r="GX1181" s="2"/>
      <c r="GY1181" s="2"/>
      <c r="GZ1181" s="2"/>
      <c r="HA1181" s="2"/>
      <c r="HB1181" s="2"/>
      <c r="HC1181" s="2"/>
      <c r="HD1181" s="2"/>
      <c r="HE1181" s="2"/>
      <c r="HF1181" s="2"/>
      <c r="HG1181" s="2"/>
      <c r="HH1181" s="2"/>
      <c r="HI1181" s="2"/>
      <c r="HJ1181" s="2"/>
      <c r="HK1181" s="2"/>
      <c r="HL1181" s="2"/>
      <c r="HM1181" s="2"/>
      <c r="HN1181" s="2"/>
      <c r="HO1181" s="2"/>
      <c r="HP1181" s="2"/>
      <c r="HQ1181" s="2"/>
      <c r="HR1181" s="2"/>
      <c r="HS1181" s="2"/>
      <c r="HT1181" s="2"/>
      <c r="HU1181" s="2"/>
      <c r="HV1181" s="2"/>
      <c r="HW1181" s="2"/>
      <c r="HX1181" s="2"/>
      <c r="HY1181" s="2"/>
      <c r="HZ1181" s="2"/>
      <c r="IA1181" s="2"/>
      <c r="IB1181" s="2"/>
      <c r="IC1181" s="2"/>
      <c r="ID1181" s="2"/>
      <c r="IE1181" s="2"/>
      <c r="IF1181" s="2"/>
      <c r="IG1181" s="2"/>
      <c r="IH1181" s="2"/>
      <c r="II1181" s="2"/>
      <c r="IJ1181" s="2"/>
      <c r="IK1181" s="2"/>
      <c r="IL1181" s="2"/>
      <c r="IM1181" s="2"/>
      <c r="IN1181" s="2"/>
      <c r="IO1181" s="2"/>
      <c r="IP1181" s="2"/>
      <c r="IQ1181" s="2"/>
      <c r="IR1181" s="2"/>
      <c r="IS1181" s="2"/>
    </row>
    <row r="1182" spans="1:253" s="36" customFormat="1" hidden="1" x14ac:dyDescent="0.25">
      <c r="A1182" s="33"/>
      <c r="B1182" s="621"/>
      <c r="C1182" s="622"/>
      <c r="D1182" s="622"/>
      <c r="E1182" s="622"/>
      <c r="F1182" s="622"/>
      <c r="G1182" s="622"/>
      <c r="H1182" s="622"/>
      <c r="I1182" s="622"/>
      <c r="J1182" s="622"/>
      <c r="K1182" s="622"/>
      <c r="L1182" s="622"/>
      <c r="M1182" s="622"/>
      <c r="N1182" s="622"/>
      <c r="O1182" s="622"/>
      <c r="P1182" s="623"/>
      <c r="Q1182" s="223"/>
      <c r="R1182" s="224"/>
      <c r="S1182" s="224"/>
      <c r="T1182" s="224"/>
      <c r="U1182" s="224"/>
      <c r="V1182" s="224"/>
      <c r="W1182" s="224"/>
      <c r="X1182" s="224"/>
      <c r="Y1182" s="225"/>
      <c r="Z1182" s="223"/>
      <c r="AA1182" s="224"/>
      <c r="AB1182" s="224"/>
      <c r="AC1182" s="224"/>
      <c r="AD1182" s="224"/>
      <c r="AE1182" s="224"/>
      <c r="AF1182" s="224"/>
      <c r="AG1182" s="224"/>
      <c r="AH1182" s="225"/>
      <c r="AI1182" s="60"/>
      <c r="AJ1182" s="144" t="str">
        <f t="shared" ref="AJ1182:AJ1245" si="194">+IF(BI1182=0,"Riadok bude skrytý.","Riadok bude vidieť.")</f>
        <v>Riadok bude skrytý.</v>
      </c>
      <c r="AK1182" s="145" t="s">
        <v>207</v>
      </c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51">
        <f t="shared" si="191"/>
        <v>1</v>
      </c>
      <c r="BF1182" s="51">
        <f t="shared" si="192"/>
        <v>0</v>
      </c>
      <c r="BG1182" s="51"/>
      <c r="BH1182" s="51">
        <f t="shared" ref="BH1182:BH1245" si="195">IF(AK1182="",1,IF(AK1182="Chcem skryť riadok.",0,1))</f>
        <v>1</v>
      </c>
      <c r="BI1182" s="89">
        <f t="shared" si="193"/>
        <v>0</v>
      </c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108"/>
      <c r="BY1182" s="108"/>
      <c r="BZ1182" s="108"/>
      <c r="CA1182" s="113">
        <f>SI!BY1182</f>
        <v>133</v>
      </c>
      <c r="CB1182" s="113"/>
      <c r="CC1182" s="113"/>
      <c r="CD1182" s="113"/>
      <c r="CE1182" s="113"/>
      <c r="CF1182" s="113"/>
      <c r="CG1182" s="113"/>
      <c r="CH1182" s="140">
        <f>SI!BZ1182</f>
        <v>0</v>
      </c>
      <c r="CI1182" s="108"/>
      <c r="CJ1182" s="108"/>
      <c r="CK1182" s="108"/>
      <c r="CL1182" s="108"/>
      <c r="CM1182" s="108"/>
      <c r="CN1182" s="108"/>
      <c r="CO1182" s="108"/>
      <c r="CP1182" s="108"/>
      <c r="CQ1182" s="108"/>
      <c r="CR1182" s="108"/>
      <c r="CS1182" s="108"/>
      <c r="CT1182" s="108"/>
      <c r="CU1182" s="108"/>
      <c r="CV1182" s="108"/>
      <c r="CW1182" s="108"/>
      <c r="CX1182" s="108"/>
      <c r="CY1182" s="108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  <c r="FE1182" s="2"/>
      <c r="FF1182" s="2"/>
      <c r="FG1182" s="2"/>
      <c r="FH1182" s="2"/>
      <c r="FI1182" s="2"/>
      <c r="FJ1182" s="2"/>
      <c r="FK1182" s="2"/>
      <c r="FL1182" s="2"/>
      <c r="FM1182" s="2"/>
      <c r="FN1182" s="2"/>
      <c r="FO1182" s="2"/>
      <c r="FP1182" s="2"/>
      <c r="FQ1182" s="2"/>
      <c r="FR1182" s="2"/>
      <c r="FS1182" s="2"/>
      <c r="FT1182" s="2"/>
      <c r="FU1182" s="2"/>
      <c r="FV1182" s="2"/>
      <c r="FW1182" s="2"/>
      <c r="FX1182" s="2"/>
      <c r="FY1182" s="2"/>
      <c r="FZ1182" s="2"/>
      <c r="GA1182" s="2"/>
      <c r="GB1182" s="2"/>
      <c r="GC1182" s="2"/>
      <c r="GD1182" s="2"/>
      <c r="GE1182" s="2"/>
      <c r="GF1182" s="2"/>
      <c r="GG1182" s="2"/>
      <c r="GH1182" s="2"/>
      <c r="GI1182" s="2"/>
      <c r="GJ1182" s="2"/>
      <c r="GK1182" s="2"/>
      <c r="GL1182" s="2"/>
      <c r="GM1182" s="2"/>
      <c r="GN1182" s="2"/>
      <c r="GO1182" s="2"/>
      <c r="GP1182" s="2"/>
      <c r="GQ1182" s="2"/>
      <c r="GR1182" s="2"/>
      <c r="GS1182" s="2"/>
      <c r="GT1182" s="2"/>
      <c r="GU1182" s="2"/>
      <c r="GV1182" s="2"/>
      <c r="GW1182" s="2"/>
      <c r="GX1182" s="2"/>
      <c r="GY1182" s="2"/>
      <c r="GZ1182" s="2"/>
      <c r="HA1182" s="2"/>
      <c r="HB1182" s="2"/>
      <c r="HC1182" s="2"/>
      <c r="HD1182" s="2"/>
      <c r="HE1182" s="2"/>
      <c r="HF1182" s="2"/>
      <c r="HG1182" s="2"/>
      <c r="HH1182" s="2"/>
      <c r="HI1182" s="2"/>
      <c r="HJ1182" s="2"/>
      <c r="HK1182" s="2"/>
      <c r="HL1182" s="2"/>
      <c r="HM1182" s="2"/>
      <c r="HN1182" s="2"/>
      <c r="HO1182" s="2"/>
      <c r="HP1182" s="2"/>
      <c r="HQ1182" s="2"/>
      <c r="HR1182" s="2"/>
      <c r="HS1182" s="2"/>
      <c r="HT1182" s="2"/>
      <c r="HU1182" s="2"/>
      <c r="HV1182" s="2"/>
      <c r="HW1182" s="2"/>
      <c r="HX1182" s="2"/>
      <c r="HY1182" s="2"/>
      <c r="HZ1182" s="2"/>
      <c r="IA1182" s="2"/>
      <c r="IB1182" s="2"/>
      <c r="IC1182" s="2"/>
      <c r="ID1182" s="2"/>
      <c r="IE1182" s="2"/>
      <c r="IF1182" s="2"/>
      <c r="IG1182" s="2"/>
      <c r="IH1182" s="2"/>
      <c r="II1182" s="2"/>
      <c r="IJ1182" s="2"/>
      <c r="IK1182" s="2"/>
      <c r="IL1182" s="2"/>
      <c r="IM1182" s="2"/>
      <c r="IN1182" s="2"/>
      <c r="IO1182" s="2"/>
      <c r="IP1182" s="2"/>
      <c r="IQ1182" s="2"/>
      <c r="IR1182" s="2"/>
      <c r="IS1182" s="2"/>
    </row>
    <row r="1183" spans="1:253" s="36" customFormat="1" hidden="1" x14ac:dyDescent="0.25">
      <c r="A1183" s="33"/>
      <c r="B1183" s="621"/>
      <c r="C1183" s="622"/>
      <c r="D1183" s="622"/>
      <c r="E1183" s="622"/>
      <c r="F1183" s="622"/>
      <c r="G1183" s="622"/>
      <c r="H1183" s="622"/>
      <c r="I1183" s="622"/>
      <c r="J1183" s="622"/>
      <c r="K1183" s="622"/>
      <c r="L1183" s="622"/>
      <c r="M1183" s="622"/>
      <c r="N1183" s="622"/>
      <c r="O1183" s="622"/>
      <c r="P1183" s="623"/>
      <c r="Q1183" s="223"/>
      <c r="R1183" s="224"/>
      <c r="S1183" s="224"/>
      <c r="T1183" s="224"/>
      <c r="U1183" s="224"/>
      <c r="V1183" s="224"/>
      <c r="W1183" s="224"/>
      <c r="X1183" s="224"/>
      <c r="Y1183" s="225"/>
      <c r="Z1183" s="223"/>
      <c r="AA1183" s="224"/>
      <c r="AB1183" s="224"/>
      <c r="AC1183" s="224"/>
      <c r="AD1183" s="224"/>
      <c r="AE1183" s="224"/>
      <c r="AF1183" s="224"/>
      <c r="AG1183" s="224"/>
      <c r="AH1183" s="225"/>
      <c r="AI1183" s="60"/>
      <c r="AJ1183" s="144" t="str">
        <f t="shared" si="194"/>
        <v>Riadok bude skrytý.</v>
      </c>
      <c r="AK1183" s="145" t="s">
        <v>207</v>
      </c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51">
        <f t="shared" si="191"/>
        <v>1</v>
      </c>
      <c r="BF1183" s="51">
        <f t="shared" si="192"/>
        <v>0</v>
      </c>
      <c r="BG1183" s="51"/>
      <c r="BH1183" s="51">
        <f t="shared" si="195"/>
        <v>1</v>
      </c>
      <c r="BI1183" s="89">
        <f t="shared" si="193"/>
        <v>0</v>
      </c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108"/>
      <c r="BY1183" s="108"/>
      <c r="BZ1183" s="108"/>
      <c r="CA1183" s="113">
        <f>SI!BY1183</f>
        <v>129</v>
      </c>
      <c r="CB1183" s="113"/>
      <c r="CC1183" s="113"/>
      <c r="CD1183" s="113"/>
      <c r="CE1183" s="113"/>
      <c r="CF1183" s="113"/>
      <c r="CG1183" s="113"/>
      <c r="CH1183" s="140">
        <f>SI!BZ1183</f>
        <v>0</v>
      </c>
      <c r="CI1183" s="108"/>
      <c r="CJ1183" s="108"/>
      <c r="CK1183" s="108"/>
      <c r="CL1183" s="108"/>
      <c r="CM1183" s="108"/>
      <c r="CN1183" s="108"/>
      <c r="CO1183" s="108"/>
      <c r="CP1183" s="108"/>
      <c r="CQ1183" s="108"/>
      <c r="CR1183" s="108"/>
      <c r="CS1183" s="108"/>
      <c r="CT1183" s="108"/>
      <c r="CU1183" s="108"/>
      <c r="CV1183" s="108"/>
      <c r="CW1183" s="108"/>
      <c r="CX1183" s="108"/>
      <c r="CY1183" s="108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  <c r="FD1183" s="2"/>
      <c r="FE1183" s="2"/>
      <c r="FF1183" s="2"/>
      <c r="FG1183" s="2"/>
      <c r="FH1183" s="2"/>
      <c r="FI1183" s="2"/>
      <c r="FJ1183" s="2"/>
      <c r="FK1183" s="2"/>
      <c r="FL1183" s="2"/>
      <c r="FM1183" s="2"/>
      <c r="FN1183" s="2"/>
      <c r="FO1183" s="2"/>
      <c r="FP1183" s="2"/>
      <c r="FQ1183" s="2"/>
      <c r="FR1183" s="2"/>
      <c r="FS1183" s="2"/>
      <c r="FT1183" s="2"/>
      <c r="FU1183" s="2"/>
      <c r="FV1183" s="2"/>
      <c r="FW1183" s="2"/>
      <c r="FX1183" s="2"/>
      <c r="FY1183" s="2"/>
      <c r="FZ1183" s="2"/>
      <c r="GA1183" s="2"/>
      <c r="GB1183" s="2"/>
      <c r="GC1183" s="2"/>
      <c r="GD1183" s="2"/>
      <c r="GE1183" s="2"/>
      <c r="GF1183" s="2"/>
      <c r="GG1183" s="2"/>
      <c r="GH1183" s="2"/>
      <c r="GI1183" s="2"/>
      <c r="GJ1183" s="2"/>
      <c r="GK1183" s="2"/>
      <c r="GL1183" s="2"/>
      <c r="GM1183" s="2"/>
      <c r="GN1183" s="2"/>
      <c r="GO1183" s="2"/>
      <c r="GP1183" s="2"/>
      <c r="GQ1183" s="2"/>
      <c r="GR1183" s="2"/>
      <c r="GS1183" s="2"/>
      <c r="GT1183" s="2"/>
      <c r="GU1183" s="2"/>
      <c r="GV1183" s="2"/>
      <c r="GW1183" s="2"/>
      <c r="GX1183" s="2"/>
      <c r="GY1183" s="2"/>
      <c r="GZ1183" s="2"/>
      <c r="HA1183" s="2"/>
      <c r="HB1183" s="2"/>
      <c r="HC1183" s="2"/>
      <c r="HD1183" s="2"/>
      <c r="HE1183" s="2"/>
      <c r="HF1183" s="2"/>
      <c r="HG1183" s="2"/>
      <c r="HH1183" s="2"/>
      <c r="HI1183" s="2"/>
      <c r="HJ1183" s="2"/>
      <c r="HK1183" s="2"/>
      <c r="HL1183" s="2"/>
      <c r="HM1183" s="2"/>
      <c r="HN1183" s="2"/>
      <c r="HO1183" s="2"/>
      <c r="HP1183" s="2"/>
      <c r="HQ1183" s="2"/>
      <c r="HR1183" s="2"/>
      <c r="HS1183" s="2"/>
      <c r="HT1183" s="2"/>
      <c r="HU1183" s="2"/>
      <c r="HV1183" s="2"/>
      <c r="HW1183" s="2"/>
      <c r="HX1183" s="2"/>
      <c r="HY1183" s="2"/>
      <c r="HZ1183" s="2"/>
      <c r="IA1183" s="2"/>
      <c r="IB1183" s="2"/>
      <c r="IC1183" s="2"/>
      <c r="ID1183" s="2"/>
      <c r="IE1183" s="2"/>
      <c r="IF1183" s="2"/>
      <c r="IG1183" s="2"/>
      <c r="IH1183" s="2"/>
      <c r="II1183" s="2"/>
      <c r="IJ1183" s="2"/>
      <c r="IK1183" s="2"/>
      <c r="IL1183" s="2"/>
      <c r="IM1183" s="2"/>
      <c r="IN1183" s="2"/>
      <c r="IO1183" s="2"/>
      <c r="IP1183" s="2"/>
      <c r="IQ1183" s="2"/>
      <c r="IR1183" s="2"/>
      <c r="IS1183" s="2"/>
    </row>
    <row r="1184" spans="1:253" s="36" customFormat="1" hidden="1" x14ac:dyDescent="0.25">
      <c r="A1184" s="33"/>
      <c r="B1184" s="621"/>
      <c r="C1184" s="622"/>
      <c r="D1184" s="622"/>
      <c r="E1184" s="622"/>
      <c r="F1184" s="622"/>
      <c r="G1184" s="622"/>
      <c r="H1184" s="622"/>
      <c r="I1184" s="622"/>
      <c r="J1184" s="622"/>
      <c r="K1184" s="622"/>
      <c r="L1184" s="622"/>
      <c r="M1184" s="622"/>
      <c r="N1184" s="622"/>
      <c r="O1184" s="622"/>
      <c r="P1184" s="623"/>
      <c r="Q1184" s="223"/>
      <c r="R1184" s="224"/>
      <c r="S1184" s="224"/>
      <c r="T1184" s="224"/>
      <c r="U1184" s="224"/>
      <c r="V1184" s="224"/>
      <c r="W1184" s="224"/>
      <c r="X1184" s="224"/>
      <c r="Y1184" s="225"/>
      <c r="Z1184" s="223"/>
      <c r="AA1184" s="224"/>
      <c r="AB1184" s="224"/>
      <c r="AC1184" s="224"/>
      <c r="AD1184" s="224"/>
      <c r="AE1184" s="224"/>
      <c r="AF1184" s="224"/>
      <c r="AG1184" s="224"/>
      <c r="AH1184" s="225"/>
      <c r="AI1184" s="60"/>
      <c r="AJ1184" s="144" t="str">
        <f t="shared" si="194"/>
        <v>Riadok bude skrytý.</v>
      </c>
      <c r="AK1184" s="145" t="s">
        <v>207</v>
      </c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51">
        <f t="shared" si="191"/>
        <v>1</v>
      </c>
      <c r="BF1184" s="51">
        <f t="shared" si="192"/>
        <v>0</v>
      </c>
      <c r="BG1184" s="51"/>
      <c r="BH1184" s="51">
        <f t="shared" si="195"/>
        <v>1</v>
      </c>
      <c r="BI1184" s="89">
        <f t="shared" si="193"/>
        <v>0</v>
      </c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108"/>
      <c r="BY1184" s="108"/>
      <c r="BZ1184" s="108"/>
      <c r="CA1184" s="113">
        <f>SI!BY1184</f>
        <v>146</v>
      </c>
      <c r="CB1184" s="113"/>
      <c r="CC1184" s="113"/>
      <c r="CD1184" s="113"/>
      <c r="CE1184" s="113"/>
      <c r="CF1184" s="113"/>
      <c r="CG1184" s="113"/>
      <c r="CH1184" s="140">
        <f>SI!BZ1184</f>
        <v>0</v>
      </c>
      <c r="CI1184" s="108"/>
      <c r="CJ1184" s="108"/>
      <c r="CK1184" s="108"/>
      <c r="CL1184" s="108"/>
      <c r="CM1184" s="108"/>
      <c r="CN1184" s="108"/>
      <c r="CO1184" s="108"/>
      <c r="CP1184" s="108"/>
      <c r="CQ1184" s="108"/>
      <c r="CR1184" s="108"/>
      <c r="CS1184" s="108"/>
      <c r="CT1184" s="108"/>
      <c r="CU1184" s="108"/>
      <c r="CV1184" s="108"/>
      <c r="CW1184" s="108"/>
      <c r="CX1184" s="108"/>
      <c r="CY1184" s="108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  <c r="FD1184" s="2"/>
      <c r="FE1184" s="2"/>
      <c r="FF1184" s="2"/>
      <c r="FG1184" s="2"/>
      <c r="FH1184" s="2"/>
      <c r="FI1184" s="2"/>
      <c r="FJ1184" s="2"/>
      <c r="FK1184" s="2"/>
      <c r="FL1184" s="2"/>
      <c r="FM1184" s="2"/>
      <c r="FN1184" s="2"/>
      <c r="FO1184" s="2"/>
      <c r="FP1184" s="2"/>
      <c r="FQ1184" s="2"/>
      <c r="FR1184" s="2"/>
      <c r="FS1184" s="2"/>
      <c r="FT1184" s="2"/>
      <c r="FU1184" s="2"/>
      <c r="FV1184" s="2"/>
      <c r="FW1184" s="2"/>
      <c r="FX1184" s="2"/>
      <c r="FY1184" s="2"/>
      <c r="FZ1184" s="2"/>
      <c r="GA1184" s="2"/>
      <c r="GB1184" s="2"/>
      <c r="GC1184" s="2"/>
      <c r="GD1184" s="2"/>
      <c r="GE1184" s="2"/>
      <c r="GF1184" s="2"/>
      <c r="GG1184" s="2"/>
      <c r="GH1184" s="2"/>
      <c r="GI1184" s="2"/>
      <c r="GJ1184" s="2"/>
      <c r="GK1184" s="2"/>
      <c r="GL1184" s="2"/>
      <c r="GM1184" s="2"/>
      <c r="GN1184" s="2"/>
      <c r="GO1184" s="2"/>
      <c r="GP1184" s="2"/>
      <c r="GQ1184" s="2"/>
      <c r="GR1184" s="2"/>
      <c r="GS1184" s="2"/>
      <c r="GT1184" s="2"/>
      <c r="GU1184" s="2"/>
      <c r="GV1184" s="2"/>
      <c r="GW1184" s="2"/>
      <c r="GX1184" s="2"/>
      <c r="GY1184" s="2"/>
      <c r="GZ1184" s="2"/>
      <c r="HA1184" s="2"/>
      <c r="HB1184" s="2"/>
      <c r="HC1184" s="2"/>
      <c r="HD1184" s="2"/>
      <c r="HE1184" s="2"/>
      <c r="HF1184" s="2"/>
      <c r="HG1184" s="2"/>
      <c r="HH1184" s="2"/>
      <c r="HI1184" s="2"/>
      <c r="HJ1184" s="2"/>
      <c r="HK1184" s="2"/>
      <c r="HL1184" s="2"/>
      <c r="HM1184" s="2"/>
      <c r="HN1184" s="2"/>
      <c r="HO1184" s="2"/>
      <c r="HP1184" s="2"/>
      <c r="HQ1184" s="2"/>
      <c r="HR1184" s="2"/>
      <c r="HS1184" s="2"/>
      <c r="HT1184" s="2"/>
      <c r="HU1184" s="2"/>
      <c r="HV1184" s="2"/>
      <c r="HW1184" s="2"/>
      <c r="HX1184" s="2"/>
      <c r="HY1184" s="2"/>
      <c r="HZ1184" s="2"/>
      <c r="IA1184" s="2"/>
      <c r="IB1184" s="2"/>
      <c r="IC1184" s="2"/>
      <c r="ID1184" s="2"/>
      <c r="IE1184" s="2"/>
      <c r="IF1184" s="2"/>
      <c r="IG1184" s="2"/>
      <c r="IH1184" s="2"/>
      <c r="II1184" s="2"/>
      <c r="IJ1184" s="2"/>
      <c r="IK1184" s="2"/>
      <c r="IL1184" s="2"/>
      <c r="IM1184" s="2"/>
      <c r="IN1184" s="2"/>
      <c r="IO1184" s="2"/>
      <c r="IP1184" s="2"/>
      <c r="IQ1184" s="2"/>
      <c r="IR1184" s="2"/>
      <c r="IS1184" s="2"/>
    </row>
    <row r="1185" spans="1:253" x14ac:dyDescent="0.25">
      <c r="A1185" s="33"/>
      <c r="B1185" s="659" t="s">
        <v>694</v>
      </c>
      <c r="C1185" s="660"/>
      <c r="D1185" s="660"/>
      <c r="E1185" s="660"/>
      <c r="F1185" s="660"/>
      <c r="G1185" s="660"/>
      <c r="H1185" s="660"/>
      <c r="I1185" s="660"/>
      <c r="J1185" s="660"/>
      <c r="K1185" s="660"/>
      <c r="L1185" s="660"/>
      <c r="M1185" s="660"/>
      <c r="N1185" s="660"/>
      <c r="O1185" s="660"/>
      <c r="P1185" s="661"/>
      <c r="Q1185" s="165">
        <v>34951</v>
      </c>
      <c r="R1185" s="166"/>
      <c r="S1185" s="166"/>
      <c r="T1185" s="166"/>
      <c r="U1185" s="166"/>
      <c r="V1185" s="166"/>
      <c r="W1185" s="166"/>
      <c r="X1185" s="166"/>
      <c r="Y1185" s="167"/>
      <c r="Z1185" s="165"/>
      <c r="AA1185" s="166"/>
      <c r="AB1185" s="166"/>
      <c r="AC1185" s="166"/>
      <c r="AD1185" s="166"/>
      <c r="AE1185" s="166"/>
      <c r="AF1185" s="166"/>
      <c r="AG1185" s="166"/>
      <c r="AH1185" s="167"/>
      <c r="AI1185" s="59"/>
      <c r="AJ1185" s="144" t="str">
        <f t="shared" ref="AJ1185:AJ1196" si="196">+IF(BI1185=0,"Riadok bude skrytý.","Riadok bude vidieť.")</f>
        <v>Riadok bude vidieť.</v>
      </c>
      <c r="AK1185" s="145" t="s">
        <v>207</v>
      </c>
      <c r="BE1185" s="51">
        <f t="shared" si="191"/>
        <v>1</v>
      </c>
      <c r="BH1185" s="51">
        <f t="shared" ref="BH1185:BH1196" si="197">IF(AK1185="",1,IF(AK1185="Chcem skryť riadok.",0,1))</f>
        <v>1</v>
      </c>
      <c r="BI1185" s="51">
        <f t="shared" ref="BI1185:BI1187" si="198">+IF(BE1185+BF1185+BG1185=0,0,IF(BH1185=0,0,1))</f>
        <v>1</v>
      </c>
      <c r="CA1185" s="113">
        <f>SI!BY1185</f>
        <v>114</v>
      </c>
      <c r="CH1185" s="140">
        <f>SI!BZ1185</f>
        <v>0</v>
      </c>
    </row>
    <row r="1186" spans="1:253" x14ac:dyDescent="0.25">
      <c r="A1186" s="33"/>
      <c r="B1186" s="552" t="s">
        <v>329</v>
      </c>
      <c r="C1186" s="553"/>
      <c r="D1186" s="553"/>
      <c r="E1186" s="553"/>
      <c r="F1186" s="553"/>
      <c r="G1186" s="553"/>
      <c r="H1186" s="553"/>
      <c r="I1186" s="553"/>
      <c r="J1186" s="553"/>
      <c r="K1186" s="553"/>
      <c r="L1186" s="553"/>
      <c r="M1186" s="553"/>
      <c r="N1186" s="553"/>
      <c r="O1186" s="553"/>
      <c r="P1186" s="554"/>
      <c r="Q1186" s="602">
        <f>+SUM(Q1187:Y1196)</f>
        <v>0</v>
      </c>
      <c r="R1186" s="603"/>
      <c r="S1186" s="603"/>
      <c r="T1186" s="603"/>
      <c r="U1186" s="603"/>
      <c r="V1186" s="603"/>
      <c r="W1186" s="603"/>
      <c r="X1186" s="603"/>
      <c r="Y1186" s="604"/>
      <c r="Z1186" s="602">
        <v>0</v>
      </c>
      <c r="AA1186" s="603"/>
      <c r="AB1186" s="603"/>
      <c r="AC1186" s="603"/>
      <c r="AD1186" s="603"/>
      <c r="AE1186" s="603"/>
      <c r="AF1186" s="603"/>
      <c r="AG1186" s="603"/>
      <c r="AH1186" s="604"/>
      <c r="AI1186" s="59"/>
      <c r="AJ1186" s="144" t="str">
        <f t="shared" si="196"/>
        <v>Riadok bude vidieť.</v>
      </c>
      <c r="AK1186" s="145" t="s">
        <v>207</v>
      </c>
      <c r="AL1186" s="56"/>
      <c r="BE1186" s="51">
        <f t="shared" si="191"/>
        <v>1</v>
      </c>
      <c r="BF1186" s="65"/>
      <c r="BH1186" s="51">
        <f t="shared" si="197"/>
        <v>1</v>
      </c>
      <c r="BI1186" s="51">
        <f t="shared" si="198"/>
        <v>1</v>
      </c>
      <c r="CA1186" s="113">
        <f>SI!BY1186</f>
        <v>161</v>
      </c>
      <c r="CH1186" s="140">
        <f>SI!BZ1186</f>
        <v>0</v>
      </c>
    </row>
    <row r="1187" spans="1:253" x14ac:dyDescent="0.25">
      <c r="A1187" s="33"/>
      <c r="B1187" s="800"/>
      <c r="C1187" s="801"/>
      <c r="D1187" s="801"/>
      <c r="E1187" s="801"/>
      <c r="F1187" s="801"/>
      <c r="G1187" s="801"/>
      <c r="H1187" s="801"/>
      <c r="I1187" s="801"/>
      <c r="J1187" s="801"/>
      <c r="K1187" s="801"/>
      <c r="L1187" s="801"/>
      <c r="M1187" s="801"/>
      <c r="N1187" s="801"/>
      <c r="O1187" s="801"/>
      <c r="P1187" s="802"/>
      <c r="Q1187" s="691"/>
      <c r="R1187" s="692"/>
      <c r="S1187" s="692"/>
      <c r="T1187" s="692"/>
      <c r="U1187" s="692"/>
      <c r="V1187" s="692"/>
      <c r="W1187" s="692"/>
      <c r="X1187" s="692"/>
      <c r="Y1187" s="693"/>
      <c r="Z1187" s="691">
        <v>0</v>
      </c>
      <c r="AA1187" s="692"/>
      <c r="AB1187" s="692"/>
      <c r="AC1187" s="692"/>
      <c r="AD1187" s="692"/>
      <c r="AE1187" s="692"/>
      <c r="AF1187" s="692"/>
      <c r="AG1187" s="692"/>
      <c r="AH1187" s="693"/>
      <c r="AI1187" s="59"/>
      <c r="AJ1187" s="144" t="str">
        <f t="shared" si="196"/>
        <v>Riadok bude vidieť.</v>
      </c>
      <c r="AK1187" s="145" t="s">
        <v>207</v>
      </c>
      <c r="BE1187" s="51">
        <f t="shared" si="191"/>
        <v>1</v>
      </c>
      <c r="BF1187" s="79"/>
      <c r="BH1187" s="51">
        <f t="shared" si="197"/>
        <v>1</v>
      </c>
      <c r="BI1187" s="51">
        <f t="shared" si="198"/>
        <v>1</v>
      </c>
      <c r="CA1187" s="113">
        <f>SI!BY1187</f>
        <v>105</v>
      </c>
      <c r="CH1187" s="140">
        <f>SI!BZ1187</f>
        <v>0</v>
      </c>
    </row>
    <row r="1188" spans="1:253" s="36" customFormat="1" hidden="1" x14ac:dyDescent="0.25">
      <c r="A1188" s="33"/>
      <c r="B1188" s="621"/>
      <c r="C1188" s="622"/>
      <c r="D1188" s="622"/>
      <c r="E1188" s="622"/>
      <c r="F1188" s="622"/>
      <c r="G1188" s="622"/>
      <c r="H1188" s="622"/>
      <c r="I1188" s="622"/>
      <c r="J1188" s="622"/>
      <c r="K1188" s="622"/>
      <c r="L1188" s="622"/>
      <c r="M1188" s="622"/>
      <c r="N1188" s="622"/>
      <c r="O1188" s="622"/>
      <c r="P1188" s="623"/>
      <c r="Q1188" s="223"/>
      <c r="R1188" s="224"/>
      <c r="S1188" s="224"/>
      <c r="T1188" s="224"/>
      <c r="U1188" s="224"/>
      <c r="V1188" s="224"/>
      <c r="W1188" s="224"/>
      <c r="X1188" s="224"/>
      <c r="Y1188" s="225"/>
      <c r="Z1188" s="223"/>
      <c r="AA1188" s="224"/>
      <c r="AB1188" s="224"/>
      <c r="AC1188" s="224"/>
      <c r="AD1188" s="224"/>
      <c r="AE1188" s="224"/>
      <c r="AF1188" s="224"/>
      <c r="AG1188" s="224"/>
      <c r="AH1188" s="225"/>
      <c r="AI1188" s="60"/>
      <c r="AJ1188" s="144" t="str">
        <f t="shared" si="196"/>
        <v>Riadok bude skrytý.</v>
      </c>
      <c r="AK1188" s="145" t="s">
        <v>207</v>
      </c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51">
        <f t="shared" si="191"/>
        <v>1</v>
      </c>
      <c r="BF1188" s="51">
        <f t="shared" ref="BF1188:BF1195" si="199">+IF(B1188="",0,1)</f>
        <v>0</v>
      </c>
      <c r="BG1188" s="51"/>
      <c r="BH1188" s="51">
        <f t="shared" si="197"/>
        <v>1</v>
      </c>
      <c r="BI1188" s="89">
        <f t="shared" ref="BI1188:BI1195" si="200">+IF(BE1188*BF1188=0,0,IF(BH1188=0,0,1))</f>
        <v>0</v>
      </c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108"/>
      <c r="BY1188" s="108"/>
      <c r="BZ1188" s="108"/>
      <c r="CA1188" s="113">
        <f>SI!BY1188</f>
        <v>124</v>
      </c>
      <c r="CB1188" s="113"/>
      <c r="CC1188" s="113"/>
      <c r="CD1188" s="113"/>
      <c r="CE1188" s="113"/>
      <c r="CF1188" s="113"/>
      <c r="CG1188" s="113"/>
      <c r="CH1188" s="140">
        <f>SI!BZ1188</f>
        <v>0</v>
      </c>
      <c r="CI1188" s="108"/>
      <c r="CJ1188" s="108"/>
      <c r="CK1188" s="108"/>
      <c r="CL1188" s="108"/>
      <c r="CM1188" s="108"/>
      <c r="CN1188" s="108"/>
      <c r="CO1188" s="108"/>
      <c r="CP1188" s="108"/>
      <c r="CQ1188" s="108"/>
      <c r="CR1188" s="108"/>
      <c r="CS1188" s="108"/>
      <c r="CT1188" s="108"/>
      <c r="CU1188" s="108"/>
      <c r="CV1188" s="108"/>
      <c r="CW1188" s="108"/>
      <c r="CX1188" s="108"/>
      <c r="CY1188" s="108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/>
      <c r="DJ1188" s="2"/>
      <c r="DK1188" s="2"/>
      <c r="DL1188" s="2"/>
      <c r="DM1188" s="2"/>
      <c r="DN1188" s="2"/>
      <c r="DO1188" s="2"/>
      <c r="DP1188" s="2"/>
      <c r="DQ1188" s="2"/>
      <c r="DR1188" s="2"/>
      <c r="DS1188" s="2"/>
      <c r="DT1188" s="2"/>
      <c r="DU1188" s="2"/>
      <c r="DV1188" s="2"/>
      <c r="DW1188" s="2"/>
      <c r="DX1188" s="2"/>
      <c r="DY1188" s="2"/>
      <c r="DZ1188" s="2"/>
      <c r="EA1188" s="2"/>
      <c r="EB1188" s="2"/>
      <c r="EC1188" s="2"/>
      <c r="ED1188" s="2"/>
      <c r="EE1188" s="2"/>
      <c r="EF1188" s="2"/>
      <c r="EG1188" s="2"/>
      <c r="EH1188" s="2"/>
      <c r="EI1188" s="2"/>
      <c r="EJ1188" s="2"/>
      <c r="EK1188" s="2"/>
      <c r="EL1188" s="2"/>
      <c r="EM1188" s="2"/>
      <c r="EN1188" s="2"/>
      <c r="EO1188" s="2"/>
      <c r="EP1188" s="2"/>
      <c r="EQ1188" s="2"/>
      <c r="ER1188" s="2"/>
      <c r="ES1188" s="2"/>
      <c r="ET1188" s="2"/>
      <c r="EU1188" s="2"/>
      <c r="EV1188" s="2"/>
      <c r="EW1188" s="2"/>
      <c r="EX1188" s="2"/>
      <c r="EY1188" s="2"/>
      <c r="EZ1188" s="2"/>
      <c r="FA1188" s="2"/>
      <c r="FB1188" s="2"/>
      <c r="FC1188" s="2"/>
      <c r="FD1188" s="2"/>
      <c r="FE1188" s="2"/>
      <c r="FF1188" s="2"/>
      <c r="FG1188" s="2"/>
      <c r="FH1188" s="2"/>
      <c r="FI1188" s="2"/>
      <c r="FJ1188" s="2"/>
      <c r="FK1188" s="2"/>
      <c r="FL1188" s="2"/>
      <c r="FM1188" s="2"/>
      <c r="FN1188" s="2"/>
      <c r="FO1188" s="2"/>
      <c r="FP1188" s="2"/>
      <c r="FQ1188" s="2"/>
      <c r="FR1188" s="2"/>
      <c r="FS1188" s="2"/>
      <c r="FT1188" s="2"/>
      <c r="FU1188" s="2"/>
      <c r="FV1188" s="2"/>
      <c r="FW1188" s="2"/>
      <c r="FX1188" s="2"/>
      <c r="FY1188" s="2"/>
      <c r="FZ1188" s="2"/>
      <c r="GA1188" s="2"/>
      <c r="GB1188" s="2"/>
      <c r="GC1188" s="2"/>
      <c r="GD1188" s="2"/>
      <c r="GE1188" s="2"/>
      <c r="GF1188" s="2"/>
      <c r="GG1188" s="2"/>
      <c r="GH1188" s="2"/>
      <c r="GI1188" s="2"/>
      <c r="GJ1188" s="2"/>
      <c r="GK1188" s="2"/>
      <c r="GL1188" s="2"/>
      <c r="GM1188" s="2"/>
      <c r="GN1188" s="2"/>
      <c r="GO1188" s="2"/>
      <c r="GP1188" s="2"/>
      <c r="GQ1188" s="2"/>
      <c r="GR1188" s="2"/>
      <c r="GS1188" s="2"/>
      <c r="GT1188" s="2"/>
      <c r="GU1188" s="2"/>
      <c r="GV1188" s="2"/>
      <c r="GW1188" s="2"/>
      <c r="GX1188" s="2"/>
      <c r="GY1188" s="2"/>
      <c r="GZ1188" s="2"/>
      <c r="HA1188" s="2"/>
      <c r="HB1188" s="2"/>
      <c r="HC1188" s="2"/>
      <c r="HD1188" s="2"/>
      <c r="HE1188" s="2"/>
      <c r="HF1188" s="2"/>
      <c r="HG1188" s="2"/>
      <c r="HH1188" s="2"/>
      <c r="HI1188" s="2"/>
      <c r="HJ1188" s="2"/>
      <c r="HK1188" s="2"/>
      <c r="HL1188" s="2"/>
      <c r="HM1188" s="2"/>
      <c r="HN1188" s="2"/>
      <c r="HO1188" s="2"/>
      <c r="HP1188" s="2"/>
      <c r="HQ1188" s="2"/>
      <c r="HR1188" s="2"/>
      <c r="HS1188" s="2"/>
      <c r="HT1188" s="2"/>
      <c r="HU1188" s="2"/>
      <c r="HV1188" s="2"/>
      <c r="HW1188" s="2"/>
      <c r="HX1188" s="2"/>
      <c r="HY1188" s="2"/>
      <c r="HZ1188" s="2"/>
      <c r="IA1188" s="2"/>
      <c r="IB1188" s="2"/>
      <c r="IC1188" s="2"/>
      <c r="ID1188" s="2"/>
      <c r="IE1188" s="2"/>
      <c r="IF1188" s="2"/>
      <c r="IG1188" s="2"/>
      <c r="IH1188" s="2"/>
      <c r="II1188" s="2"/>
      <c r="IJ1188" s="2"/>
      <c r="IK1188" s="2"/>
      <c r="IL1188" s="2"/>
      <c r="IM1188" s="2"/>
      <c r="IN1188" s="2"/>
      <c r="IO1188" s="2"/>
      <c r="IP1188" s="2"/>
      <c r="IQ1188" s="2"/>
      <c r="IR1188" s="2"/>
      <c r="IS1188" s="2"/>
    </row>
    <row r="1189" spans="1:253" s="36" customFormat="1" hidden="1" x14ac:dyDescent="0.25">
      <c r="A1189" s="33"/>
      <c r="B1189" s="621"/>
      <c r="C1189" s="622"/>
      <c r="D1189" s="622"/>
      <c r="E1189" s="622"/>
      <c r="F1189" s="622"/>
      <c r="G1189" s="622"/>
      <c r="H1189" s="622"/>
      <c r="I1189" s="622"/>
      <c r="J1189" s="622"/>
      <c r="K1189" s="622"/>
      <c r="L1189" s="622"/>
      <c r="M1189" s="622"/>
      <c r="N1189" s="622"/>
      <c r="O1189" s="622"/>
      <c r="P1189" s="623"/>
      <c r="Q1189" s="223"/>
      <c r="R1189" s="224"/>
      <c r="S1189" s="224"/>
      <c r="T1189" s="224"/>
      <c r="U1189" s="224"/>
      <c r="V1189" s="224"/>
      <c r="W1189" s="224"/>
      <c r="X1189" s="224"/>
      <c r="Y1189" s="225"/>
      <c r="Z1189" s="223"/>
      <c r="AA1189" s="224"/>
      <c r="AB1189" s="224"/>
      <c r="AC1189" s="224"/>
      <c r="AD1189" s="224"/>
      <c r="AE1189" s="224"/>
      <c r="AF1189" s="224"/>
      <c r="AG1189" s="224"/>
      <c r="AH1189" s="225"/>
      <c r="AI1189" s="60"/>
      <c r="AJ1189" s="144" t="str">
        <f t="shared" si="196"/>
        <v>Riadok bude skrytý.</v>
      </c>
      <c r="AK1189" s="145" t="s">
        <v>207</v>
      </c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51">
        <f t="shared" si="191"/>
        <v>1</v>
      </c>
      <c r="BF1189" s="51">
        <f t="shared" si="199"/>
        <v>0</v>
      </c>
      <c r="BG1189" s="51"/>
      <c r="BH1189" s="51">
        <f t="shared" si="197"/>
        <v>1</v>
      </c>
      <c r="BI1189" s="89">
        <f t="shared" si="200"/>
        <v>0</v>
      </c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108"/>
      <c r="BY1189" s="108"/>
      <c r="BZ1189" s="108"/>
      <c r="CA1189" s="113">
        <f>SI!BY1189</f>
        <v>203</v>
      </c>
      <c r="CB1189" s="113"/>
      <c r="CC1189" s="113"/>
      <c r="CD1189" s="113"/>
      <c r="CE1189" s="113"/>
      <c r="CF1189" s="113"/>
      <c r="CG1189" s="113"/>
      <c r="CH1189" s="140">
        <f>SI!BZ1189</f>
        <v>0</v>
      </c>
      <c r="CI1189" s="108"/>
      <c r="CJ1189" s="108"/>
      <c r="CK1189" s="108"/>
      <c r="CL1189" s="108"/>
      <c r="CM1189" s="108"/>
      <c r="CN1189" s="108"/>
      <c r="CO1189" s="108"/>
      <c r="CP1189" s="108"/>
      <c r="CQ1189" s="108"/>
      <c r="CR1189" s="108"/>
      <c r="CS1189" s="108"/>
      <c r="CT1189" s="108"/>
      <c r="CU1189" s="108"/>
      <c r="CV1189" s="108"/>
      <c r="CW1189" s="108"/>
      <c r="CX1189" s="108"/>
      <c r="CY1189" s="108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  <c r="DM1189" s="2"/>
      <c r="DN1189" s="2"/>
      <c r="DO1189" s="2"/>
      <c r="DP1189" s="2"/>
      <c r="DQ1189" s="2"/>
      <c r="DR1189" s="2"/>
      <c r="DS1189" s="2"/>
      <c r="DT1189" s="2"/>
      <c r="DU1189" s="2"/>
      <c r="DV1189" s="2"/>
      <c r="DW1189" s="2"/>
      <c r="DX1189" s="2"/>
      <c r="DY1189" s="2"/>
      <c r="DZ1189" s="2"/>
      <c r="EA1189" s="2"/>
      <c r="EB1189" s="2"/>
      <c r="EC1189" s="2"/>
      <c r="ED1189" s="2"/>
      <c r="EE1189" s="2"/>
      <c r="EF1189" s="2"/>
      <c r="EG1189" s="2"/>
      <c r="EH1189" s="2"/>
      <c r="EI1189" s="2"/>
      <c r="EJ1189" s="2"/>
      <c r="EK1189" s="2"/>
      <c r="EL1189" s="2"/>
      <c r="EM1189" s="2"/>
      <c r="EN1189" s="2"/>
      <c r="EO1189" s="2"/>
      <c r="EP1189" s="2"/>
      <c r="EQ1189" s="2"/>
      <c r="ER1189" s="2"/>
      <c r="ES1189" s="2"/>
      <c r="ET1189" s="2"/>
      <c r="EU1189" s="2"/>
      <c r="EV1189" s="2"/>
      <c r="EW1189" s="2"/>
      <c r="EX1189" s="2"/>
      <c r="EY1189" s="2"/>
      <c r="EZ1189" s="2"/>
      <c r="FA1189" s="2"/>
      <c r="FB1189" s="2"/>
      <c r="FC1189" s="2"/>
      <c r="FD1189" s="2"/>
      <c r="FE1189" s="2"/>
      <c r="FF1189" s="2"/>
      <c r="FG1189" s="2"/>
      <c r="FH1189" s="2"/>
      <c r="FI1189" s="2"/>
      <c r="FJ1189" s="2"/>
      <c r="FK1189" s="2"/>
      <c r="FL1189" s="2"/>
      <c r="FM1189" s="2"/>
      <c r="FN1189" s="2"/>
      <c r="FO1189" s="2"/>
      <c r="FP1189" s="2"/>
      <c r="FQ1189" s="2"/>
      <c r="FR1189" s="2"/>
      <c r="FS1189" s="2"/>
      <c r="FT1189" s="2"/>
      <c r="FU1189" s="2"/>
      <c r="FV1189" s="2"/>
      <c r="FW1189" s="2"/>
      <c r="FX1189" s="2"/>
      <c r="FY1189" s="2"/>
      <c r="FZ1189" s="2"/>
      <c r="GA1189" s="2"/>
      <c r="GB1189" s="2"/>
      <c r="GC1189" s="2"/>
      <c r="GD1189" s="2"/>
      <c r="GE1189" s="2"/>
      <c r="GF1189" s="2"/>
      <c r="GG1189" s="2"/>
      <c r="GH1189" s="2"/>
      <c r="GI1189" s="2"/>
      <c r="GJ1189" s="2"/>
      <c r="GK1189" s="2"/>
      <c r="GL1189" s="2"/>
      <c r="GM1189" s="2"/>
      <c r="GN1189" s="2"/>
      <c r="GO1189" s="2"/>
      <c r="GP1189" s="2"/>
      <c r="GQ1189" s="2"/>
      <c r="GR1189" s="2"/>
      <c r="GS1189" s="2"/>
      <c r="GT1189" s="2"/>
      <c r="GU1189" s="2"/>
      <c r="GV1189" s="2"/>
      <c r="GW1189" s="2"/>
      <c r="GX1189" s="2"/>
      <c r="GY1189" s="2"/>
      <c r="GZ1189" s="2"/>
      <c r="HA1189" s="2"/>
      <c r="HB1189" s="2"/>
      <c r="HC1189" s="2"/>
      <c r="HD1189" s="2"/>
      <c r="HE1189" s="2"/>
      <c r="HF1189" s="2"/>
      <c r="HG1189" s="2"/>
      <c r="HH1189" s="2"/>
      <c r="HI1189" s="2"/>
      <c r="HJ1189" s="2"/>
      <c r="HK1189" s="2"/>
      <c r="HL1189" s="2"/>
      <c r="HM1189" s="2"/>
      <c r="HN1189" s="2"/>
      <c r="HO1189" s="2"/>
      <c r="HP1189" s="2"/>
      <c r="HQ1189" s="2"/>
      <c r="HR1189" s="2"/>
      <c r="HS1189" s="2"/>
      <c r="HT1189" s="2"/>
      <c r="HU1189" s="2"/>
      <c r="HV1189" s="2"/>
      <c r="HW1189" s="2"/>
      <c r="HX1189" s="2"/>
      <c r="HY1189" s="2"/>
      <c r="HZ1189" s="2"/>
      <c r="IA1189" s="2"/>
      <c r="IB1189" s="2"/>
      <c r="IC1189" s="2"/>
      <c r="ID1189" s="2"/>
      <c r="IE1189" s="2"/>
      <c r="IF1189" s="2"/>
      <c r="IG1189" s="2"/>
      <c r="IH1189" s="2"/>
      <c r="II1189" s="2"/>
      <c r="IJ1189" s="2"/>
      <c r="IK1189" s="2"/>
      <c r="IL1189" s="2"/>
      <c r="IM1189" s="2"/>
      <c r="IN1189" s="2"/>
      <c r="IO1189" s="2"/>
      <c r="IP1189" s="2"/>
      <c r="IQ1189" s="2"/>
      <c r="IR1189" s="2"/>
      <c r="IS1189" s="2"/>
    </row>
    <row r="1190" spans="1:253" s="36" customFormat="1" hidden="1" x14ac:dyDescent="0.25">
      <c r="A1190" s="33"/>
      <c r="B1190" s="621"/>
      <c r="C1190" s="622"/>
      <c r="D1190" s="622"/>
      <c r="E1190" s="622"/>
      <c r="F1190" s="622"/>
      <c r="G1190" s="622"/>
      <c r="H1190" s="622"/>
      <c r="I1190" s="622"/>
      <c r="J1190" s="622"/>
      <c r="K1190" s="622"/>
      <c r="L1190" s="622"/>
      <c r="M1190" s="622"/>
      <c r="N1190" s="622"/>
      <c r="O1190" s="622"/>
      <c r="P1190" s="623"/>
      <c r="Q1190" s="223"/>
      <c r="R1190" s="224"/>
      <c r="S1190" s="224"/>
      <c r="T1190" s="224"/>
      <c r="U1190" s="224"/>
      <c r="V1190" s="224"/>
      <c r="W1190" s="224"/>
      <c r="X1190" s="224"/>
      <c r="Y1190" s="225"/>
      <c r="Z1190" s="223"/>
      <c r="AA1190" s="224"/>
      <c r="AB1190" s="224"/>
      <c r="AC1190" s="224"/>
      <c r="AD1190" s="224"/>
      <c r="AE1190" s="224"/>
      <c r="AF1190" s="224"/>
      <c r="AG1190" s="224"/>
      <c r="AH1190" s="225"/>
      <c r="AI1190" s="60"/>
      <c r="AJ1190" s="144" t="str">
        <f t="shared" si="196"/>
        <v>Riadok bude skrytý.</v>
      </c>
      <c r="AK1190" s="145" t="s">
        <v>207</v>
      </c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51">
        <f t="shared" si="191"/>
        <v>1</v>
      </c>
      <c r="BF1190" s="51">
        <f t="shared" si="199"/>
        <v>0</v>
      </c>
      <c r="BG1190" s="51"/>
      <c r="BH1190" s="51">
        <f t="shared" si="197"/>
        <v>1</v>
      </c>
      <c r="BI1190" s="89">
        <f t="shared" si="200"/>
        <v>0</v>
      </c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108"/>
      <c r="BY1190" s="108"/>
      <c r="BZ1190" s="108"/>
      <c r="CA1190" s="113">
        <f>SI!BY1190</f>
        <v>177</v>
      </c>
      <c r="CB1190" s="113"/>
      <c r="CC1190" s="113"/>
      <c r="CD1190" s="113"/>
      <c r="CE1190" s="113"/>
      <c r="CF1190" s="113"/>
      <c r="CG1190" s="113"/>
      <c r="CH1190" s="140">
        <f>SI!BZ1190</f>
        <v>0</v>
      </c>
      <c r="CI1190" s="108"/>
      <c r="CJ1190" s="108"/>
      <c r="CK1190" s="108"/>
      <c r="CL1190" s="108"/>
      <c r="CM1190" s="108"/>
      <c r="CN1190" s="108"/>
      <c r="CO1190" s="108"/>
      <c r="CP1190" s="108"/>
      <c r="CQ1190" s="108"/>
      <c r="CR1190" s="108"/>
      <c r="CS1190" s="108"/>
      <c r="CT1190" s="108"/>
      <c r="CU1190" s="108"/>
      <c r="CV1190" s="108"/>
      <c r="CW1190" s="108"/>
      <c r="CX1190" s="108"/>
      <c r="CY1190" s="108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/>
      <c r="DJ1190" s="2"/>
      <c r="DK1190" s="2"/>
      <c r="DL1190" s="2"/>
      <c r="DM1190" s="2"/>
      <c r="DN1190" s="2"/>
      <c r="DO1190" s="2"/>
      <c r="DP1190" s="2"/>
      <c r="DQ1190" s="2"/>
      <c r="DR1190" s="2"/>
      <c r="DS1190" s="2"/>
      <c r="DT1190" s="2"/>
      <c r="DU1190" s="2"/>
      <c r="DV1190" s="2"/>
      <c r="DW1190" s="2"/>
      <c r="DX1190" s="2"/>
      <c r="DY1190" s="2"/>
      <c r="DZ1190" s="2"/>
      <c r="EA1190" s="2"/>
      <c r="EB1190" s="2"/>
      <c r="EC1190" s="2"/>
      <c r="ED1190" s="2"/>
      <c r="EE1190" s="2"/>
      <c r="EF1190" s="2"/>
      <c r="EG1190" s="2"/>
      <c r="EH1190" s="2"/>
      <c r="EI1190" s="2"/>
      <c r="EJ1190" s="2"/>
      <c r="EK1190" s="2"/>
      <c r="EL1190" s="2"/>
      <c r="EM1190" s="2"/>
      <c r="EN1190" s="2"/>
      <c r="EO1190" s="2"/>
      <c r="EP1190" s="2"/>
      <c r="EQ1190" s="2"/>
      <c r="ER1190" s="2"/>
      <c r="ES1190" s="2"/>
      <c r="ET1190" s="2"/>
      <c r="EU1190" s="2"/>
      <c r="EV1190" s="2"/>
      <c r="EW1190" s="2"/>
      <c r="EX1190" s="2"/>
      <c r="EY1190" s="2"/>
      <c r="EZ1190" s="2"/>
      <c r="FA1190" s="2"/>
      <c r="FB1190" s="2"/>
      <c r="FC1190" s="2"/>
      <c r="FD1190" s="2"/>
      <c r="FE1190" s="2"/>
      <c r="FF1190" s="2"/>
      <c r="FG1190" s="2"/>
      <c r="FH1190" s="2"/>
      <c r="FI1190" s="2"/>
      <c r="FJ1190" s="2"/>
      <c r="FK1190" s="2"/>
      <c r="FL1190" s="2"/>
      <c r="FM1190" s="2"/>
      <c r="FN1190" s="2"/>
      <c r="FO1190" s="2"/>
      <c r="FP1190" s="2"/>
      <c r="FQ1190" s="2"/>
      <c r="FR1190" s="2"/>
      <c r="FS1190" s="2"/>
      <c r="FT1190" s="2"/>
      <c r="FU1190" s="2"/>
      <c r="FV1190" s="2"/>
      <c r="FW1190" s="2"/>
      <c r="FX1190" s="2"/>
      <c r="FY1190" s="2"/>
      <c r="FZ1190" s="2"/>
      <c r="GA1190" s="2"/>
      <c r="GB1190" s="2"/>
      <c r="GC1190" s="2"/>
      <c r="GD1190" s="2"/>
      <c r="GE1190" s="2"/>
      <c r="GF1190" s="2"/>
      <c r="GG1190" s="2"/>
      <c r="GH1190" s="2"/>
      <c r="GI1190" s="2"/>
      <c r="GJ1190" s="2"/>
      <c r="GK1190" s="2"/>
      <c r="GL1190" s="2"/>
      <c r="GM1190" s="2"/>
      <c r="GN1190" s="2"/>
      <c r="GO1190" s="2"/>
      <c r="GP1190" s="2"/>
      <c r="GQ1190" s="2"/>
      <c r="GR1190" s="2"/>
      <c r="GS1190" s="2"/>
      <c r="GT1190" s="2"/>
      <c r="GU1190" s="2"/>
      <c r="GV1190" s="2"/>
      <c r="GW1190" s="2"/>
      <c r="GX1190" s="2"/>
      <c r="GY1190" s="2"/>
      <c r="GZ1190" s="2"/>
      <c r="HA1190" s="2"/>
      <c r="HB1190" s="2"/>
      <c r="HC1190" s="2"/>
      <c r="HD1190" s="2"/>
      <c r="HE1190" s="2"/>
      <c r="HF1190" s="2"/>
      <c r="HG1190" s="2"/>
      <c r="HH1190" s="2"/>
      <c r="HI1190" s="2"/>
      <c r="HJ1190" s="2"/>
      <c r="HK1190" s="2"/>
      <c r="HL1190" s="2"/>
      <c r="HM1190" s="2"/>
      <c r="HN1190" s="2"/>
      <c r="HO1190" s="2"/>
      <c r="HP1190" s="2"/>
      <c r="HQ1190" s="2"/>
      <c r="HR1190" s="2"/>
      <c r="HS1190" s="2"/>
      <c r="HT1190" s="2"/>
      <c r="HU1190" s="2"/>
      <c r="HV1190" s="2"/>
      <c r="HW1190" s="2"/>
      <c r="HX1190" s="2"/>
      <c r="HY1190" s="2"/>
      <c r="HZ1190" s="2"/>
      <c r="IA1190" s="2"/>
      <c r="IB1190" s="2"/>
      <c r="IC1190" s="2"/>
      <c r="ID1190" s="2"/>
      <c r="IE1190" s="2"/>
      <c r="IF1190" s="2"/>
      <c r="IG1190" s="2"/>
      <c r="IH1190" s="2"/>
      <c r="II1190" s="2"/>
      <c r="IJ1190" s="2"/>
      <c r="IK1190" s="2"/>
      <c r="IL1190" s="2"/>
      <c r="IM1190" s="2"/>
      <c r="IN1190" s="2"/>
      <c r="IO1190" s="2"/>
      <c r="IP1190" s="2"/>
      <c r="IQ1190" s="2"/>
      <c r="IR1190" s="2"/>
      <c r="IS1190" s="2"/>
    </row>
    <row r="1191" spans="1:253" s="36" customFormat="1" hidden="1" x14ac:dyDescent="0.25">
      <c r="A1191" s="33"/>
      <c r="B1191" s="621"/>
      <c r="C1191" s="622"/>
      <c r="D1191" s="622"/>
      <c r="E1191" s="622"/>
      <c r="F1191" s="622"/>
      <c r="G1191" s="622"/>
      <c r="H1191" s="622"/>
      <c r="I1191" s="622"/>
      <c r="J1191" s="622"/>
      <c r="K1191" s="622"/>
      <c r="L1191" s="622"/>
      <c r="M1191" s="622"/>
      <c r="N1191" s="622"/>
      <c r="O1191" s="622"/>
      <c r="P1191" s="623"/>
      <c r="Q1191" s="223"/>
      <c r="R1191" s="224"/>
      <c r="S1191" s="224"/>
      <c r="T1191" s="224"/>
      <c r="U1191" s="224"/>
      <c r="V1191" s="224"/>
      <c r="W1191" s="224"/>
      <c r="X1191" s="224"/>
      <c r="Y1191" s="225"/>
      <c r="Z1191" s="223"/>
      <c r="AA1191" s="224"/>
      <c r="AB1191" s="224"/>
      <c r="AC1191" s="224"/>
      <c r="AD1191" s="224"/>
      <c r="AE1191" s="224"/>
      <c r="AF1191" s="224"/>
      <c r="AG1191" s="224"/>
      <c r="AH1191" s="225"/>
      <c r="AI1191" s="60"/>
      <c r="AJ1191" s="144" t="str">
        <f t="shared" si="196"/>
        <v>Riadok bude skrytý.</v>
      </c>
      <c r="AK1191" s="145" t="s">
        <v>207</v>
      </c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51">
        <f t="shared" si="191"/>
        <v>1</v>
      </c>
      <c r="BF1191" s="51">
        <f t="shared" si="199"/>
        <v>0</v>
      </c>
      <c r="BG1191" s="51"/>
      <c r="BH1191" s="51">
        <f t="shared" si="197"/>
        <v>1</v>
      </c>
      <c r="BI1191" s="89">
        <f t="shared" si="200"/>
        <v>0</v>
      </c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108"/>
      <c r="BY1191" s="108"/>
      <c r="BZ1191" s="108"/>
      <c r="CA1191" s="113">
        <f>SI!BY1191</f>
        <v>151</v>
      </c>
      <c r="CB1191" s="113"/>
      <c r="CC1191" s="113"/>
      <c r="CD1191" s="113"/>
      <c r="CE1191" s="113"/>
      <c r="CF1191" s="113"/>
      <c r="CG1191" s="113"/>
      <c r="CH1191" s="140">
        <f>SI!BZ1191</f>
        <v>0</v>
      </c>
      <c r="CI1191" s="108"/>
      <c r="CJ1191" s="108"/>
      <c r="CK1191" s="108"/>
      <c r="CL1191" s="108"/>
      <c r="CM1191" s="108"/>
      <c r="CN1191" s="108"/>
      <c r="CO1191" s="108"/>
      <c r="CP1191" s="108"/>
      <c r="CQ1191" s="108"/>
      <c r="CR1191" s="108"/>
      <c r="CS1191" s="108"/>
      <c r="CT1191" s="108"/>
      <c r="CU1191" s="108"/>
      <c r="CV1191" s="108"/>
      <c r="CW1191" s="108"/>
      <c r="CX1191" s="108"/>
      <c r="CY1191" s="108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/>
      <c r="DJ1191" s="2"/>
      <c r="DK1191" s="2"/>
      <c r="DL1191" s="2"/>
      <c r="DM1191" s="2"/>
      <c r="DN1191" s="2"/>
      <c r="DO1191" s="2"/>
      <c r="DP1191" s="2"/>
      <c r="DQ1191" s="2"/>
      <c r="DR1191" s="2"/>
      <c r="DS1191" s="2"/>
      <c r="DT1191" s="2"/>
      <c r="DU1191" s="2"/>
      <c r="DV1191" s="2"/>
      <c r="DW1191" s="2"/>
      <c r="DX1191" s="2"/>
      <c r="DY1191" s="2"/>
      <c r="DZ1191" s="2"/>
      <c r="EA1191" s="2"/>
      <c r="EB1191" s="2"/>
      <c r="EC1191" s="2"/>
      <c r="ED1191" s="2"/>
      <c r="EE1191" s="2"/>
      <c r="EF1191" s="2"/>
      <c r="EG1191" s="2"/>
      <c r="EH1191" s="2"/>
      <c r="EI1191" s="2"/>
      <c r="EJ1191" s="2"/>
      <c r="EK1191" s="2"/>
      <c r="EL1191" s="2"/>
      <c r="EM1191" s="2"/>
      <c r="EN1191" s="2"/>
      <c r="EO1191" s="2"/>
      <c r="EP1191" s="2"/>
      <c r="EQ1191" s="2"/>
      <c r="ER1191" s="2"/>
      <c r="ES1191" s="2"/>
      <c r="ET1191" s="2"/>
      <c r="EU1191" s="2"/>
      <c r="EV1191" s="2"/>
      <c r="EW1191" s="2"/>
      <c r="EX1191" s="2"/>
      <c r="EY1191" s="2"/>
      <c r="EZ1191" s="2"/>
      <c r="FA1191" s="2"/>
      <c r="FB1191" s="2"/>
      <c r="FC1191" s="2"/>
      <c r="FD1191" s="2"/>
      <c r="FE1191" s="2"/>
      <c r="FF1191" s="2"/>
      <c r="FG1191" s="2"/>
      <c r="FH1191" s="2"/>
      <c r="FI1191" s="2"/>
      <c r="FJ1191" s="2"/>
      <c r="FK1191" s="2"/>
      <c r="FL1191" s="2"/>
      <c r="FM1191" s="2"/>
      <c r="FN1191" s="2"/>
      <c r="FO1191" s="2"/>
      <c r="FP1191" s="2"/>
      <c r="FQ1191" s="2"/>
      <c r="FR1191" s="2"/>
      <c r="FS1191" s="2"/>
      <c r="FT1191" s="2"/>
      <c r="FU1191" s="2"/>
      <c r="FV1191" s="2"/>
      <c r="FW1191" s="2"/>
      <c r="FX1191" s="2"/>
      <c r="FY1191" s="2"/>
      <c r="FZ1191" s="2"/>
      <c r="GA1191" s="2"/>
      <c r="GB1191" s="2"/>
      <c r="GC1191" s="2"/>
      <c r="GD1191" s="2"/>
      <c r="GE1191" s="2"/>
      <c r="GF1191" s="2"/>
      <c r="GG1191" s="2"/>
      <c r="GH1191" s="2"/>
      <c r="GI1191" s="2"/>
      <c r="GJ1191" s="2"/>
      <c r="GK1191" s="2"/>
      <c r="GL1191" s="2"/>
      <c r="GM1191" s="2"/>
      <c r="GN1191" s="2"/>
      <c r="GO1191" s="2"/>
      <c r="GP1191" s="2"/>
      <c r="GQ1191" s="2"/>
      <c r="GR1191" s="2"/>
      <c r="GS1191" s="2"/>
      <c r="GT1191" s="2"/>
      <c r="GU1191" s="2"/>
      <c r="GV1191" s="2"/>
      <c r="GW1191" s="2"/>
      <c r="GX1191" s="2"/>
      <c r="GY1191" s="2"/>
      <c r="GZ1191" s="2"/>
      <c r="HA1191" s="2"/>
      <c r="HB1191" s="2"/>
      <c r="HC1191" s="2"/>
      <c r="HD1191" s="2"/>
      <c r="HE1191" s="2"/>
      <c r="HF1191" s="2"/>
      <c r="HG1191" s="2"/>
      <c r="HH1191" s="2"/>
      <c r="HI1191" s="2"/>
      <c r="HJ1191" s="2"/>
      <c r="HK1191" s="2"/>
      <c r="HL1191" s="2"/>
      <c r="HM1191" s="2"/>
      <c r="HN1191" s="2"/>
      <c r="HO1191" s="2"/>
      <c r="HP1191" s="2"/>
      <c r="HQ1191" s="2"/>
      <c r="HR1191" s="2"/>
      <c r="HS1191" s="2"/>
      <c r="HT1191" s="2"/>
      <c r="HU1191" s="2"/>
      <c r="HV1191" s="2"/>
      <c r="HW1191" s="2"/>
      <c r="HX1191" s="2"/>
      <c r="HY1191" s="2"/>
      <c r="HZ1191" s="2"/>
      <c r="IA1191" s="2"/>
      <c r="IB1191" s="2"/>
      <c r="IC1191" s="2"/>
      <c r="ID1191" s="2"/>
      <c r="IE1191" s="2"/>
      <c r="IF1191" s="2"/>
      <c r="IG1191" s="2"/>
      <c r="IH1191" s="2"/>
      <c r="II1191" s="2"/>
      <c r="IJ1191" s="2"/>
      <c r="IK1191" s="2"/>
      <c r="IL1191" s="2"/>
      <c r="IM1191" s="2"/>
      <c r="IN1191" s="2"/>
      <c r="IO1191" s="2"/>
      <c r="IP1191" s="2"/>
      <c r="IQ1191" s="2"/>
      <c r="IR1191" s="2"/>
      <c r="IS1191" s="2"/>
    </row>
    <row r="1192" spans="1:253" s="36" customFormat="1" hidden="1" x14ac:dyDescent="0.25">
      <c r="A1192" s="33"/>
      <c r="B1192" s="621"/>
      <c r="C1192" s="622"/>
      <c r="D1192" s="622"/>
      <c r="E1192" s="622"/>
      <c r="F1192" s="622"/>
      <c r="G1192" s="622"/>
      <c r="H1192" s="622"/>
      <c r="I1192" s="622"/>
      <c r="J1192" s="622"/>
      <c r="K1192" s="622"/>
      <c r="L1192" s="622"/>
      <c r="M1192" s="622"/>
      <c r="N1192" s="622"/>
      <c r="O1192" s="622"/>
      <c r="P1192" s="623"/>
      <c r="Q1192" s="223"/>
      <c r="R1192" s="224"/>
      <c r="S1192" s="224"/>
      <c r="T1192" s="224"/>
      <c r="U1192" s="224"/>
      <c r="V1192" s="224"/>
      <c r="W1192" s="224"/>
      <c r="X1192" s="224"/>
      <c r="Y1192" s="225"/>
      <c r="Z1192" s="223"/>
      <c r="AA1192" s="224"/>
      <c r="AB1192" s="224"/>
      <c r="AC1192" s="224"/>
      <c r="AD1192" s="224"/>
      <c r="AE1192" s="224"/>
      <c r="AF1192" s="224"/>
      <c r="AG1192" s="224"/>
      <c r="AH1192" s="225"/>
      <c r="AI1192" s="60"/>
      <c r="AJ1192" s="144" t="str">
        <f t="shared" si="196"/>
        <v>Riadok bude skrytý.</v>
      </c>
      <c r="AK1192" s="145" t="s">
        <v>207</v>
      </c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51">
        <f t="shared" si="191"/>
        <v>1</v>
      </c>
      <c r="BF1192" s="51">
        <f t="shared" si="199"/>
        <v>0</v>
      </c>
      <c r="BG1192" s="51"/>
      <c r="BH1192" s="51">
        <f t="shared" si="197"/>
        <v>1</v>
      </c>
      <c r="BI1192" s="89">
        <f t="shared" si="200"/>
        <v>0</v>
      </c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108"/>
      <c r="BY1192" s="108"/>
      <c r="BZ1192" s="108"/>
      <c r="CA1192" s="113">
        <f>SI!BY1192</f>
        <v>135</v>
      </c>
      <c r="CB1192" s="113"/>
      <c r="CC1192" s="113"/>
      <c r="CD1192" s="113"/>
      <c r="CE1192" s="113"/>
      <c r="CF1192" s="113"/>
      <c r="CG1192" s="113"/>
      <c r="CH1192" s="140">
        <f>SI!BZ1192</f>
        <v>0</v>
      </c>
      <c r="CI1192" s="108"/>
      <c r="CJ1192" s="108"/>
      <c r="CK1192" s="108"/>
      <c r="CL1192" s="108"/>
      <c r="CM1192" s="108"/>
      <c r="CN1192" s="108"/>
      <c r="CO1192" s="108"/>
      <c r="CP1192" s="108"/>
      <c r="CQ1192" s="108"/>
      <c r="CR1192" s="108"/>
      <c r="CS1192" s="108"/>
      <c r="CT1192" s="108"/>
      <c r="CU1192" s="108"/>
      <c r="CV1192" s="108"/>
      <c r="CW1192" s="108"/>
      <c r="CX1192" s="108"/>
      <c r="CY1192" s="108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/>
      <c r="DJ1192" s="2"/>
      <c r="DK1192" s="2"/>
      <c r="DL1192" s="2"/>
      <c r="DM1192" s="2"/>
      <c r="DN1192" s="2"/>
      <c r="DO1192" s="2"/>
      <c r="DP1192" s="2"/>
      <c r="DQ1192" s="2"/>
      <c r="DR1192" s="2"/>
      <c r="DS1192" s="2"/>
      <c r="DT1192" s="2"/>
      <c r="DU1192" s="2"/>
      <c r="DV1192" s="2"/>
      <c r="DW1192" s="2"/>
      <c r="DX1192" s="2"/>
      <c r="DY1192" s="2"/>
      <c r="DZ1192" s="2"/>
      <c r="EA1192" s="2"/>
      <c r="EB1192" s="2"/>
      <c r="EC1192" s="2"/>
      <c r="ED1192" s="2"/>
      <c r="EE1192" s="2"/>
      <c r="EF1192" s="2"/>
      <c r="EG1192" s="2"/>
      <c r="EH1192" s="2"/>
      <c r="EI1192" s="2"/>
      <c r="EJ1192" s="2"/>
      <c r="EK1192" s="2"/>
      <c r="EL1192" s="2"/>
      <c r="EM1192" s="2"/>
      <c r="EN1192" s="2"/>
      <c r="EO1192" s="2"/>
      <c r="EP1192" s="2"/>
      <c r="EQ1192" s="2"/>
      <c r="ER1192" s="2"/>
      <c r="ES1192" s="2"/>
      <c r="ET1192" s="2"/>
      <c r="EU1192" s="2"/>
      <c r="EV1192" s="2"/>
      <c r="EW1192" s="2"/>
      <c r="EX1192" s="2"/>
      <c r="EY1192" s="2"/>
      <c r="EZ1192" s="2"/>
      <c r="FA1192" s="2"/>
      <c r="FB1192" s="2"/>
      <c r="FC1192" s="2"/>
      <c r="FD1192" s="2"/>
      <c r="FE1192" s="2"/>
      <c r="FF1192" s="2"/>
      <c r="FG1192" s="2"/>
      <c r="FH1192" s="2"/>
      <c r="FI1192" s="2"/>
      <c r="FJ1192" s="2"/>
      <c r="FK1192" s="2"/>
      <c r="FL1192" s="2"/>
      <c r="FM1192" s="2"/>
      <c r="FN1192" s="2"/>
      <c r="FO1192" s="2"/>
      <c r="FP1192" s="2"/>
      <c r="FQ1192" s="2"/>
      <c r="FR1192" s="2"/>
      <c r="FS1192" s="2"/>
      <c r="FT1192" s="2"/>
      <c r="FU1192" s="2"/>
      <c r="FV1192" s="2"/>
      <c r="FW1192" s="2"/>
      <c r="FX1192" s="2"/>
      <c r="FY1192" s="2"/>
      <c r="FZ1192" s="2"/>
      <c r="GA1192" s="2"/>
      <c r="GB1192" s="2"/>
      <c r="GC1192" s="2"/>
      <c r="GD1192" s="2"/>
      <c r="GE1192" s="2"/>
      <c r="GF1192" s="2"/>
      <c r="GG1192" s="2"/>
      <c r="GH1192" s="2"/>
      <c r="GI1192" s="2"/>
      <c r="GJ1192" s="2"/>
      <c r="GK1192" s="2"/>
      <c r="GL1192" s="2"/>
      <c r="GM1192" s="2"/>
      <c r="GN1192" s="2"/>
      <c r="GO1192" s="2"/>
      <c r="GP1192" s="2"/>
      <c r="GQ1192" s="2"/>
      <c r="GR1192" s="2"/>
      <c r="GS1192" s="2"/>
      <c r="GT1192" s="2"/>
      <c r="GU1192" s="2"/>
      <c r="GV1192" s="2"/>
      <c r="GW1192" s="2"/>
      <c r="GX1192" s="2"/>
      <c r="GY1192" s="2"/>
      <c r="GZ1192" s="2"/>
      <c r="HA1192" s="2"/>
      <c r="HB1192" s="2"/>
      <c r="HC1192" s="2"/>
      <c r="HD1192" s="2"/>
      <c r="HE1192" s="2"/>
      <c r="HF1192" s="2"/>
      <c r="HG1192" s="2"/>
      <c r="HH1192" s="2"/>
      <c r="HI1192" s="2"/>
      <c r="HJ1192" s="2"/>
      <c r="HK1192" s="2"/>
      <c r="HL1192" s="2"/>
      <c r="HM1192" s="2"/>
      <c r="HN1192" s="2"/>
      <c r="HO1192" s="2"/>
      <c r="HP1192" s="2"/>
      <c r="HQ1192" s="2"/>
      <c r="HR1192" s="2"/>
      <c r="HS1192" s="2"/>
      <c r="HT1192" s="2"/>
      <c r="HU1192" s="2"/>
      <c r="HV1192" s="2"/>
      <c r="HW1192" s="2"/>
      <c r="HX1192" s="2"/>
      <c r="HY1192" s="2"/>
      <c r="HZ1192" s="2"/>
      <c r="IA1192" s="2"/>
      <c r="IB1192" s="2"/>
      <c r="IC1192" s="2"/>
      <c r="ID1192" s="2"/>
      <c r="IE1192" s="2"/>
      <c r="IF1192" s="2"/>
      <c r="IG1192" s="2"/>
      <c r="IH1192" s="2"/>
      <c r="II1192" s="2"/>
      <c r="IJ1192" s="2"/>
      <c r="IK1192" s="2"/>
      <c r="IL1192" s="2"/>
      <c r="IM1192" s="2"/>
      <c r="IN1192" s="2"/>
      <c r="IO1192" s="2"/>
      <c r="IP1192" s="2"/>
      <c r="IQ1192" s="2"/>
      <c r="IR1192" s="2"/>
      <c r="IS1192" s="2"/>
    </row>
    <row r="1193" spans="1:253" s="36" customFormat="1" hidden="1" x14ac:dyDescent="0.25">
      <c r="A1193" s="33"/>
      <c r="B1193" s="621"/>
      <c r="C1193" s="622"/>
      <c r="D1193" s="622"/>
      <c r="E1193" s="622"/>
      <c r="F1193" s="622"/>
      <c r="G1193" s="622"/>
      <c r="H1193" s="622"/>
      <c r="I1193" s="622"/>
      <c r="J1193" s="622"/>
      <c r="K1193" s="622"/>
      <c r="L1193" s="622"/>
      <c r="M1193" s="622"/>
      <c r="N1193" s="622"/>
      <c r="O1193" s="622"/>
      <c r="P1193" s="623"/>
      <c r="Q1193" s="223"/>
      <c r="R1193" s="224"/>
      <c r="S1193" s="224"/>
      <c r="T1193" s="224"/>
      <c r="U1193" s="224"/>
      <c r="V1193" s="224"/>
      <c r="W1193" s="224"/>
      <c r="X1193" s="224"/>
      <c r="Y1193" s="225"/>
      <c r="Z1193" s="223"/>
      <c r="AA1193" s="224"/>
      <c r="AB1193" s="224"/>
      <c r="AC1193" s="224"/>
      <c r="AD1193" s="224"/>
      <c r="AE1193" s="224"/>
      <c r="AF1193" s="224"/>
      <c r="AG1193" s="224"/>
      <c r="AH1193" s="225"/>
      <c r="AI1193" s="60"/>
      <c r="AJ1193" s="144" t="str">
        <f t="shared" si="196"/>
        <v>Riadok bude skrytý.</v>
      </c>
      <c r="AK1193" s="145" t="s">
        <v>207</v>
      </c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51">
        <f t="shared" si="191"/>
        <v>1</v>
      </c>
      <c r="BF1193" s="51">
        <f t="shared" si="199"/>
        <v>0</v>
      </c>
      <c r="BG1193" s="51"/>
      <c r="BH1193" s="51">
        <f t="shared" si="197"/>
        <v>1</v>
      </c>
      <c r="BI1193" s="89">
        <f t="shared" si="200"/>
        <v>0</v>
      </c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108"/>
      <c r="BY1193" s="108"/>
      <c r="BZ1193" s="108"/>
      <c r="CA1193" s="113">
        <f>SI!BY1193</f>
        <v>175</v>
      </c>
      <c r="CB1193" s="113"/>
      <c r="CC1193" s="113"/>
      <c r="CD1193" s="113"/>
      <c r="CE1193" s="113"/>
      <c r="CF1193" s="113"/>
      <c r="CG1193" s="113"/>
      <c r="CH1193" s="140">
        <f>SI!BZ1193</f>
        <v>0</v>
      </c>
      <c r="CI1193" s="108"/>
      <c r="CJ1193" s="108"/>
      <c r="CK1193" s="108"/>
      <c r="CL1193" s="108"/>
      <c r="CM1193" s="108"/>
      <c r="CN1193" s="108"/>
      <c r="CO1193" s="108"/>
      <c r="CP1193" s="108"/>
      <c r="CQ1193" s="108"/>
      <c r="CR1193" s="108"/>
      <c r="CS1193" s="108"/>
      <c r="CT1193" s="108"/>
      <c r="CU1193" s="108"/>
      <c r="CV1193" s="108"/>
      <c r="CW1193" s="108"/>
      <c r="CX1193" s="108"/>
      <c r="CY1193" s="108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/>
      <c r="DJ1193" s="2"/>
      <c r="DK1193" s="2"/>
      <c r="DL1193" s="2"/>
      <c r="DM1193" s="2"/>
      <c r="DN1193" s="2"/>
      <c r="DO1193" s="2"/>
      <c r="DP1193" s="2"/>
      <c r="DQ1193" s="2"/>
      <c r="DR1193" s="2"/>
      <c r="DS1193" s="2"/>
      <c r="DT1193" s="2"/>
      <c r="DU1193" s="2"/>
      <c r="DV1193" s="2"/>
      <c r="DW1193" s="2"/>
      <c r="DX1193" s="2"/>
      <c r="DY1193" s="2"/>
      <c r="DZ1193" s="2"/>
      <c r="EA1193" s="2"/>
      <c r="EB1193" s="2"/>
      <c r="EC1193" s="2"/>
      <c r="ED1193" s="2"/>
      <c r="EE1193" s="2"/>
      <c r="EF1193" s="2"/>
      <c r="EG1193" s="2"/>
      <c r="EH1193" s="2"/>
      <c r="EI1193" s="2"/>
      <c r="EJ1193" s="2"/>
      <c r="EK1193" s="2"/>
      <c r="EL1193" s="2"/>
      <c r="EM1193" s="2"/>
      <c r="EN1193" s="2"/>
      <c r="EO1193" s="2"/>
      <c r="EP1193" s="2"/>
      <c r="EQ1193" s="2"/>
      <c r="ER1193" s="2"/>
      <c r="ES1193" s="2"/>
      <c r="ET1193" s="2"/>
      <c r="EU1193" s="2"/>
      <c r="EV1193" s="2"/>
      <c r="EW1193" s="2"/>
      <c r="EX1193" s="2"/>
      <c r="EY1193" s="2"/>
      <c r="EZ1193" s="2"/>
      <c r="FA1193" s="2"/>
      <c r="FB1193" s="2"/>
      <c r="FC1193" s="2"/>
      <c r="FD1193" s="2"/>
      <c r="FE1193" s="2"/>
      <c r="FF1193" s="2"/>
      <c r="FG1193" s="2"/>
      <c r="FH1193" s="2"/>
      <c r="FI1193" s="2"/>
      <c r="FJ1193" s="2"/>
      <c r="FK1193" s="2"/>
      <c r="FL1193" s="2"/>
      <c r="FM1193" s="2"/>
      <c r="FN1193" s="2"/>
      <c r="FO1193" s="2"/>
      <c r="FP1193" s="2"/>
      <c r="FQ1193" s="2"/>
      <c r="FR1193" s="2"/>
      <c r="FS1193" s="2"/>
      <c r="FT1193" s="2"/>
      <c r="FU1193" s="2"/>
      <c r="FV1193" s="2"/>
      <c r="FW1193" s="2"/>
      <c r="FX1193" s="2"/>
      <c r="FY1193" s="2"/>
      <c r="FZ1193" s="2"/>
      <c r="GA1193" s="2"/>
      <c r="GB1193" s="2"/>
      <c r="GC1193" s="2"/>
      <c r="GD1193" s="2"/>
      <c r="GE1193" s="2"/>
      <c r="GF1193" s="2"/>
      <c r="GG1193" s="2"/>
      <c r="GH1193" s="2"/>
      <c r="GI1193" s="2"/>
      <c r="GJ1193" s="2"/>
      <c r="GK1193" s="2"/>
      <c r="GL1193" s="2"/>
      <c r="GM1193" s="2"/>
      <c r="GN1193" s="2"/>
      <c r="GO1193" s="2"/>
      <c r="GP1193" s="2"/>
      <c r="GQ1193" s="2"/>
      <c r="GR1193" s="2"/>
      <c r="GS1193" s="2"/>
      <c r="GT1193" s="2"/>
      <c r="GU1193" s="2"/>
      <c r="GV1193" s="2"/>
      <c r="GW1193" s="2"/>
      <c r="GX1193" s="2"/>
      <c r="GY1193" s="2"/>
      <c r="GZ1193" s="2"/>
      <c r="HA1193" s="2"/>
      <c r="HB1193" s="2"/>
      <c r="HC1193" s="2"/>
      <c r="HD1193" s="2"/>
      <c r="HE1193" s="2"/>
      <c r="HF1193" s="2"/>
      <c r="HG1193" s="2"/>
      <c r="HH1193" s="2"/>
      <c r="HI1193" s="2"/>
      <c r="HJ1193" s="2"/>
      <c r="HK1193" s="2"/>
      <c r="HL1193" s="2"/>
      <c r="HM1193" s="2"/>
      <c r="HN1193" s="2"/>
      <c r="HO1193" s="2"/>
      <c r="HP1193" s="2"/>
      <c r="HQ1193" s="2"/>
      <c r="HR1193" s="2"/>
      <c r="HS1193" s="2"/>
      <c r="HT1193" s="2"/>
      <c r="HU1193" s="2"/>
      <c r="HV1193" s="2"/>
      <c r="HW1193" s="2"/>
      <c r="HX1193" s="2"/>
      <c r="HY1193" s="2"/>
      <c r="HZ1193" s="2"/>
      <c r="IA1193" s="2"/>
      <c r="IB1193" s="2"/>
      <c r="IC1193" s="2"/>
      <c r="ID1193" s="2"/>
      <c r="IE1193" s="2"/>
      <c r="IF1193" s="2"/>
      <c r="IG1193" s="2"/>
      <c r="IH1193" s="2"/>
      <c r="II1193" s="2"/>
      <c r="IJ1193" s="2"/>
      <c r="IK1193" s="2"/>
      <c r="IL1193" s="2"/>
      <c r="IM1193" s="2"/>
      <c r="IN1193" s="2"/>
      <c r="IO1193" s="2"/>
      <c r="IP1193" s="2"/>
      <c r="IQ1193" s="2"/>
      <c r="IR1193" s="2"/>
      <c r="IS1193" s="2"/>
    </row>
    <row r="1194" spans="1:253" s="36" customFormat="1" hidden="1" x14ac:dyDescent="0.25">
      <c r="A1194" s="33"/>
      <c r="B1194" s="621"/>
      <c r="C1194" s="622"/>
      <c r="D1194" s="622"/>
      <c r="E1194" s="622"/>
      <c r="F1194" s="622"/>
      <c r="G1194" s="622"/>
      <c r="H1194" s="622"/>
      <c r="I1194" s="622"/>
      <c r="J1194" s="622"/>
      <c r="K1194" s="622"/>
      <c r="L1194" s="622"/>
      <c r="M1194" s="622"/>
      <c r="N1194" s="622"/>
      <c r="O1194" s="622"/>
      <c r="P1194" s="623"/>
      <c r="Q1194" s="223"/>
      <c r="R1194" s="224"/>
      <c r="S1194" s="224"/>
      <c r="T1194" s="224"/>
      <c r="U1194" s="224"/>
      <c r="V1194" s="224"/>
      <c r="W1194" s="224"/>
      <c r="X1194" s="224"/>
      <c r="Y1194" s="225"/>
      <c r="Z1194" s="223"/>
      <c r="AA1194" s="224"/>
      <c r="AB1194" s="224"/>
      <c r="AC1194" s="224"/>
      <c r="AD1194" s="224"/>
      <c r="AE1194" s="224"/>
      <c r="AF1194" s="224"/>
      <c r="AG1194" s="224"/>
      <c r="AH1194" s="225"/>
      <c r="AI1194" s="60"/>
      <c r="AJ1194" s="144" t="str">
        <f t="shared" si="196"/>
        <v>Riadok bude skrytý.</v>
      </c>
      <c r="AK1194" s="145" t="s">
        <v>207</v>
      </c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51">
        <f t="shared" si="191"/>
        <v>1</v>
      </c>
      <c r="BF1194" s="51">
        <f t="shared" si="199"/>
        <v>0</v>
      </c>
      <c r="BG1194" s="51"/>
      <c r="BH1194" s="51">
        <f t="shared" si="197"/>
        <v>1</v>
      </c>
      <c r="BI1194" s="89">
        <f t="shared" si="200"/>
        <v>0</v>
      </c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108"/>
      <c r="BY1194" s="108"/>
      <c r="BZ1194" s="108"/>
      <c r="CA1194" s="113">
        <f>SI!BY1194</f>
        <v>164</v>
      </c>
      <c r="CB1194" s="113"/>
      <c r="CC1194" s="113"/>
      <c r="CD1194" s="113"/>
      <c r="CE1194" s="113"/>
      <c r="CF1194" s="113"/>
      <c r="CG1194" s="113"/>
      <c r="CH1194" s="140">
        <f>SI!BZ1194</f>
        <v>0</v>
      </c>
      <c r="CI1194" s="108"/>
      <c r="CJ1194" s="108"/>
      <c r="CK1194" s="108"/>
      <c r="CL1194" s="108"/>
      <c r="CM1194" s="108"/>
      <c r="CN1194" s="108"/>
      <c r="CO1194" s="108"/>
      <c r="CP1194" s="108"/>
      <c r="CQ1194" s="108"/>
      <c r="CR1194" s="108"/>
      <c r="CS1194" s="108"/>
      <c r="CT1194" s="108"/>
      <c r="CU1194" s="108"/>
      <c r="CV1194" s="108"/>
      <c r="CW1194" s="108"/>
      <c r="CX1194" s="108"/>
      <c r="CY1194" s="108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/>
      <c r="DJ1194" s="2"/>
      <c r="DK1194" s="2"/>
      <c r="DL1194" s="2"/>
      <c r="DM1194" s="2"/>
      <c r="DN1194" s="2"/>
      <c r="DO1194" s="2"/>
      <c r="DP1194" s="2"/>
      <c r="DQ1194" s="2"/>
      <c r="DR1194" s="2"/>
      <c r="DS1194" s="2"/>
      <c r="DT1194" s="2"/>
      <c r="DU1194" s="2"/>
      <c r="DV1194" s="2"/>
      <c r="DW1194" s="2"/>
      <c r="DX1194" s="2"/>
      <c r="DY1194" s="2"/>
      <c r="DZ1194" s="2"/>
      <c r="EA1194" s="2"/>
      <c r="EB1194" s="2"/>
      <c r="EC1194" s="2"/>
      <c r="ED1194" s="2"/>
      <c r="EE1194" s="2"/>
      <c r="EF1194" s="2"/>
      <c r="EG1194" s="2"/>
      <c r="EH1194" s="2"/>
      <c r="EI1194" s="2"/>
      <c r="EJ1194" s="2"/>
      <c r="EK1194" s="2"/>
      <c r="EL1194" s="2"/>
      <c r="EM1194" s="2"/>
      <c r="EN1194" s="2"/>
      <c r="EO1194" s="2"/>
      <c r="EP1194" s="2"/>
      <c r="EQ1194" s="2"/>
      <c r="ER1194" s="2"/>
      <c r="ES1194" s="2"/>
      <c r="ET1194" s="2"/>
      <c r="EU1194" s="2"/>
      <c r="EV1194" s="2"/>
      <c r="EW1194" s="2"/>
      <c r="EX1194" s="2"/>
      <c r="EY1194" s="2"/>
      <c r="EZ1194" s="2"/>
      <c r="FA1194" s="2"/>
      <c r="FB1194" s="2"/>
      <c r="FC1194" s="2"/>
      <c r="FD1194" s="2"/>
      <c r="FE1194" s="2"/>
      <c r="FF1194" s="2"/>
      <c r="FG1194" s="2"/>
      <c r="FH1194" s="2"/>
      <c r="FI1194" s="2"/>
      <c r="FJ1194" s="2"/>
      <c r="FK1194" s="2"/>
      <c r="FL1194" s="2"/>
      <c r="FM1194" s="2"/>
      <c r="FN1194" s="2"/>
      <c r="FO1194" s="2"/>
      <c r="FP1194" s="2"/>
      <c r="FQ1194" s="2"/>
      <c r="FR1194" s="2"/>
      <c r="FS1194" s="2"/>
      <c r="FT1194" s="2"/>
      <c r="FU1194" s="2"/>
      <c r="FV1194" s="2"/>
      <c r="FW1194" s="2"/>
      <c r="FX1194" s="2"/>
      <c r="FY1194" s="2"/>
      <c r="FZ1194" s="2"/>
      <c r="GA1194" s="2"/>
      <c r="GB1194" s="2"/>
      <c r="GC1194" s="2"/>
      <c r="GD1194" s="2"/>
      <c r="GE1194" s="2"/>
      <c r="GF1194" s="2"/>
      <c r="GG1194" s="2"/>
      <c r="GH1194" s="2"/>
      <c r="GI1194" s="2"/>
      <c r="GJ1194" s="2"/>
      <c r="GK1194" s="2"/>
      <c r="GL1194" s="2"/>
      <c r="GM1194" s="2"/>
      <c r="GN1194" s="2"/>
      <c r="GO1194" s="2"/>
      <c r="GP1194" s="2"/>
      <c r="GQ1194" s="2"/>
      <c r="GR1194" s="2"/>
      <c r="GS1194" s="2"/>
      <c r="GT1194" s="2"/>
      <c r="GU1194" s="2"/>
      <c r="GV1194" s="2"/>
      <c r="GW1194" s="2"/>
      <c r="GX1194" s="2"/>
      <c r="GY1194" s="2"/>
      <c r="GZ1194" s="2"/>
      <c r="HA1194" s="2"/>
      <c r="HB1194" s="2"/>
      <c r="HC1194" s="2"/>
      <c r="HD1194" s="2"/>
      <c r="HE1194" s="2"/>
      <c r="HF1194" s="2"/>
      <c r="HG1194" s="2"/>
      <c r="HH1194" s="2"/>
      <c r="HI1194" s="2"/>
      <c r="HJ1194" s="2"/>
      <c r="HK1194" s="2"/>
      <c r="HL1194" s="2"/>
      <c r="HM1194" s="2"/>
      <c r="HN1194" s="2"/>
      <c r="HO1194" s="2"/>
      <c r="HP1194" s="2"/>
      <c r="HQ1194" s="2"/>
      <c r="HR1194" s="2"/>
      <c r="HS1194" s="2"/>
      <c r="HT1194" s="2"/>
      <c r="HU1194" s="2"/>
      <c r="HV1194" s="2"/>
      <c r="HW1194" s="2"/>
      <c r="HX1194" s="2"/>
      <c r="HY1194" s="2"/>
      <c r="HZ1194" s="2"/>
      <c r="IA1194" s="2"/>
      <c r="IB1194" s="2"/>
      <c r="IC1194" s="2"/>
      <c r="ID1194" s="2"/>
      <c r="IE1194" s="2"/>
      <c r="IF1194" s="2"/>
      <c r="IG1194" s="2"/>
      <c r="IH1194" s="2"/>
      <c r="II1194" s="2"/>
      <c r="IJ1194" s="2"/>
      <c r="IK1194" s="2"/>
      <c r="IL1194" s="2"/>
      <c r="IM1194" s="2"/>
      <c r="IN1194" s="2"/>
      <c r="IO1194" s="2"/>
      <c r="IP1194" s="2"/>
      <c r="IQ1194" s="2"/>
      <c r="IR1194" s="2"/>
      <c r="IS1194" s="2"/>
    </row>
    <row r="1195" spans="1:253" s="36" customFormat="1" hidden="1" x14ac:dyDescent="0.25">
      <c r="A1195" s="33"/>
      <c r="B1195" s="621"/>
      <c r="C1195" s="622"/>
      <c r="D1195" s="622"/>
      <c r="E1195" s="622"/>
      <c r="F1195" s="622"/>
      <c r="G1195" s="622"/>
      <c r="H1195" s="622"/>
      <c r="I1195" s="622"/>
      <c r="J1195" s="622"/>
      <c r="K1195" s="622"/>
      <c r="L1195" s="622"/>
      <c r="M1195" s="622"/>
      <c r="N1195" s="622"/>
      <c r="O1195" s="622"/>
      <c r="P1195" s="623"/>
      <c r="Q1195" s="223"/>
      <c r="R1195" s="224"/>
      <c r="S1195" s="224"/>
      <c r="T1195" s="224"/>
      <c r="U1195" s="224"/>
      <c r="V1195" s="224"/>
      <c r="W1195" s="224"/>
      <c r="X1195" s="224"/>
      <c r="Y1195" s="225"/>
      <c r="Z1195" s="223"/>
      <c r="AA1195" s="224"/>
      <c r="AB1195" s="224"/>
      <c r="AC1195" s="224"/>
      <c r="AD1195" s="224"/>
      <c r="AE1195" s="224"/>
      <c r="AF1195" s="224"/>
      <c r="AG1195" s="224"/>
      <c r="AH1195" s="225"/>
      <c r="AI1195" s="60"/>
      <c r="AJ1195" s="144" t="str">
        <f t="shared" si="196"/>
        <v>Riadok bude skrytý.</v>
      </c>
      <c r="AK1195" s="145" t="s">
        <v>207</v>
      </c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51">
        <f t="shared" si="191"/>
        <v>1</v>
      </c>
      <c r="BF1195" s="51">
        <f t="shared" si="199"/>
        <v>0</v>
      </c>
      <c r="BG1195" s="51"/>
      <c r="BH1195" s="51">
        <f t="shared" si="197"/>
        <v>1</v>
      </c>
      <c r="BI1195" s="89">
        <f t="shared" si="200"/>
        <v>0</v>
      </c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108"/>
      <c r="BY1195" s="108"/>
      <c r="BZ1195" s="108"/>
      <c r="CA1195" s="113">
        <f>SI!BY1195</f>
        <v>177</v>
      </c>
      <c r="CB1195" s="113"/>
      <c r="CC1195" s="113"/>
      <c r="CD1195" s="113"/>
      <c r="CE1195" s="113"/>
      <c r="CF1195" s="113"/>
      <c r="CG1195" s="113"/>
      <c r="CH1195" s="140">
        <f>SI!BZ1195</f>
        <v>0</v>
      </c>
      <c r="CI1195" s="108"/>
      <c r="CJ1195" s="108"/>
      <c r="CK1195" s="108"/>
      <c r="CL1195" s="108"/>
      <c r="CM1195" s="108"/>
      <c r="CN1195" s="108"/>
      <c r="CO1195" s="108"/>
      <c r="CP1195" s="108"/>
      <c r="CQ1195" s="108"/>
      <c r="CR1195" s="108"/>
      <c r="CS1195" s="108"/>
      <c r="CT1195" s="108"/>
      <c r="CU1195" s="108"/>
      <c r="CV1195" s="108"/>
      <c r="CW1195" s="108"/>
      <c r="CX1195" s="108"/>
      <c r="CY1195" s="108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/>
      <c r="DK1195" s="2"/>
      <c r="DL1195" s="2"/>
      <c r="DM1195" s="2"/>
      <c r="DN1195" s="2"/>
      <c r="DO1195" s="2"/>
      <c r="DP1195" s="2"/>
      <c r="DQ1195" s="2"/>
      <c r="DR1195" s="2"/>
      <c r="DS1195" s="2"/>
      <c r="DT1195" s="2"/>
      <c r="DU1195" s="2"/>
      <c r="DV1195" s="2"/>
      <c r="DW1195" s="2"/>
      <c r="DX1195" s="2"/>
      <c r="DY1195" s="2"/>
      <c r="DZ1195" s="2"/>
      <c r="EA1195" s="2"/>
      <c r="EB1195" s="2"/>
      <c r="EC1195" s="2"/>
      <c r="ED1195" s="2"/>
      <c r="EE1195" s="2"/>
      <c r="EF1195" s="2"/>
      <c r="EG1195" s="2"/>
      <c r="EH1195" s="2"/>
      <c r="EI1195" s="2"/>
      <c r="EJ1195" s="2"/>
      <c r="EK1195" s="2"/>
      <c r="EL1195" s="2"/>
      <c r="EM1195" s="2"/>
      <c r="EN1195" s="2"/>
      <c r="EO1195" s="2"/>
      <c r="EP1195" s="2"/>
      <c r="EQ1195" s="2"/>
      <c r="ER1195" s="2"/>
      <c r="ES1195" s="2"/>
      <c r="ET1195" s="2"/>
      <c r="EU1195" s="2"/>
      <c r="EV1195" s="2"/>
      <c r="EW1195" s="2"/>
      <c r="EX1195" s="2"/>
      <c r="EY1195" s="2"/>
      <c r="EZ1195" s="2"/>
      <c r="FA1195" s="2"/>
      <c r="FB1195" s="2"/>
      <c r="FC1195" s="2"/>
      <c r="FD1195" s="2"/>
      <c r="FE1195" s="2"/>
      <c r="FF1195" s="2"/>
      <c r="FG1195" s="2"/>
      <c r="FH1195" s="2"/>
      <c r="FI1195" s="2"/>
      <c r="FJ1195" s="2"/>
      <c r="FK1195" s="2"/>
      <c r="FL1195" s="2"/>
      <c r="FM1195" s="2"/>
      <c r="FN1195" s="2"/>
      <c r="FO1195" s="2"/>
      <c r="FP1195" s="2"/>
      <c r="FQ1195" s="2"/>
      <c r="FR1195" s="2"/>
      <c r="FS1195" s="2"/>
      <c r="FT1195" s="2"/>
      <c r="FU1195" s="2"/>
      <c r="FV1195" s="2"/>
      <c r="FW1195" s="2"/>
      <c r="FX1195" s="2"/>
      <c r="FY1195" s="2"/>
      <c r="FZ1195" s="2"/>
      <c r="GA1195" s="2"/>
      <c r="GB1195" s="2"/>
      <c r="GC1195" s="2"/>
      <c r="GD1195" s="2"/>
      <c r="GE1195" s="2"/>
      <c r="GF1195" s="2"/>
      <c r="GG1195" s="2"/>
      <c r="GH1195" s="2"/>
      <c r="GI1195" s="2"/>
      <c r="GJ1195" s="2"/>
      <c r="GK1195" s="2"/>
      <c r="GL1195" s="2"/>
      <c r="GM1195" s="2"/>
      <c r="GN1195" s="2"/>
      <c r="GO1195" s="2"/>
      <c r="GP1195" s="2"/>
      <c r="GQ1195" s="2"/>
      <c r="GR1195" s="2"/>
      <c r="GS1195" s="2"/>
      <c r="GT1195" s="2"/>
      <c r="GU1195" s="2"/>
      <c r="GV1195" s="2"/>
      <c r="GW1195" s="2"/>
      <c r="GX1195" s="2"/>
      <c r="GY1195" s="2"/>
      <c r="GZ1195" s="2"/>
      <c r="HA1195" s="2"/>
      <c r="HB1195" s="2"/>
      <c r="HC1195" s="2"/>
      <c r="HD1195" s="2"/>
      <c r="HE1195" s="2"/>
      <c r="HF1195" s="2"/>
      <c r="HG1195" s="2"/>
      <c r="HH1195" s="2"/>
      <c r="HI1195" s="2"/>
      <c r="HJ1195" s="2"/>
      <c r="HK1195" s="2"/>
      <c r="HL1195" s="2"/>
      <c r="HM1195" s="2"/>
      <c r="HN1195" s="2"/>
      <c r="HO1195" s="2"/>
      <c r="HP1195" s="2"/>
      <c r="HQ1195" s="2"/>
      <c r="HR1195" s="2"/>
      <c r="HS1195" s="2"/>
      <c r="HT1195" s="2"/>
      <c r="HU1195" s="2"/>
      <c r="HV1195" s="2"/>
      <c r="HW1195" s="2"/>
      <c r="HX1195" s="2"/>
      <c r="HY1195" s="2"/>
      <c r="HZ1195" s="2"/>
      <c r="IA1195" s="2"/>
      <c r="IB1195" s="2"/>
      <c r="IC1195" s="2"/>
      <c r="ID1195" s="2"/>
      <c r="IE1195" s="2"/>
      <c r="IF1195" s="2"/>
      <c r="IG1195" s="2"/>
      <c r="IH1195" s="2"/>
      <c r="II1195" s="2"/>
      <c r="IJ1195" s="2"/>
      <c r="IK1195" s="2"/>
      <c r="IL1195" s="2"/>
      <c r="IM1195" s="2"/>
      <c r="IN1195" s="2"/>
      <c r="IO1195" s="2"/>
      <c r="IP1195" s="2"/>
      <c r="IQ1195" s="2"/>
      <c r="IR1195" s="2"/>
      <c r="IS1195" s="2"/>
    </row>
    <row r="1196" spans="1:253" x14ac:dyDescent="0.25">
      <c r="A1196" s="33"/>
      <c r="B1196" s="659"/>
      <c r="C1196" s="660"/>
      <c r="D1196" s="660"/>
      <c r="E1196" s="660"/>
      <c r="F1196" s="660"/>
      <c r="G1196" s="660"/>
      <c r="H1196" s="660"/>
      <c r="I1196" s="660"/>
      <c r="J1196" s="660"/>
      <c r="K1196" s="660"/>
      <c r="L1196" s="660"/>
      <c r="M1196" s="660"/>
      <c r="N1196" s="660"/>
      <c r="O1196" s="660"/>
      <c r="P1196" s="661"/>
      <c r="Q1196" s="165"/>
      <c r="R1196" s="166"/>
      <c r="S1196" s="166"/>
      <c r="T1196" s="166"/>
      <c r="U1196" s="166"/>
      <c r="V1196" s="166"/>
      <c r="W1196" s="166"/>
      <c r="X1196" s="166"/>
      <c r="Y1196" s="167"/>
      <c r="Z1196" s="165"/>
      <c r="AA1196" s="166"/>
      <c r="AB1196" s="166"/>
      <c r="AC1196" s="166"/>
      <c r="AD1196" s="166"/>
      <c r="AE1196" s="166"/>
      <c r="AF1196" s="166"/>
      <c r="AG1196" s="166"/>
      <c r="AH1196" s="167"/>
      <c r="AI1196" s="59"/>
      <c r="AJ1196" s="144" t="str">
        <f t="shared" si="196"/>
        <v>Riadok bude vidieť.</v>
      </c>
      <c r="AK1196" s="145" t="s">
        <v>207</v>
      </c>
      <c r="BE1196" s="51">
        <f t="shared" si="191"/>
        <v>1</v>
      </c>
      <c r="BH1196" s="51">
        <f t="shared" si="197"/>
        <v>1</v>
      </c>
      <c r="BI1196" s="51">
        <f t="shared" ref="BI1196" si="201">+IF(BE1196+BF1196+BG1196=0,0,IF(BH1196=0,0,1))</f>
        <v>1</v>
      </c>
      <c r="CA1196" s="113">
        <f>SI!BY1196</f>
        <v>107</v>
      </c>
      <c r="CH1196" s="140">
        <f>SI!BZ1196</f>
        <v>0</v>
      </c>
    </row>
    <row r="1197" spans="1:253" x14ac:dyDescent="0.25">
      <c r="A1197" s="33"/>
      <c r="AI1197" s="59"/>
      <c r="AJ1197" s="144" t="str">
        <f t="shared" si="194"/>
        <v>Riadok bude vidieť.</v>
      </c>
      <c r="AK1197" s="145" t="s">
        <v>207</v>
      </c>
      <c r="AL1197" s="56"/>
      <c r="BE1197" s="51">
        <f t="shared" si="191"/>
        <v>1</v>
      </c>
      <c r="BF1197" s="65"/>
      <c r="BH1197" s="51">
        <f t="shared" si="195"/>
        <v>1</v>
      </c>
      <c r="BI1197" s="51">
        <f t="shared" ref="BI1197:BI1202" si="202">+IF(BE1197+BF1197+BG1197=0,0,IF(BH1197=0,0,1))</f>
        <v>1</v>
      </c>
      <c r="CA1197" s="113">
        <f>SI!BY1197</f>
        <v>120</v>
      </c>
      <c r="CH1197" s="140">
        <f>SI!BZ1197</f>
        <v>0</v>
      </c>
    </row>
    <row r="1198" spans="1:253" x14ac:dyDescent="0.25">
      <c r="A1198" s="33"/>
      <c r="B1198" s="2" t="str">
        <f>IF(H1169="neeviduje","Účtovná jednotka nemá pre túto časť poznámok obsahovú náplň.","K časovému rozlíšeniu na strane pasív súvahy účtovna jednotka uvádza nasledujúce informácie:")</f>
        <v>K časovému rozlíšeniu na strane pasív súvahy účtovna jednotka uvádza nasledujúce informácie:</v>
      </c>
      <c r="AI1198" s="62" t="s">
        <v>168</v>
      </c>
      <c r="AJ1198" s="144" t="str">
        <f t="shared" si="194"/>
        <v>Riadok bude vidieť.</v>
      </c>
      <c r="AK1198" s="145" t="s">
        <v>207</v>
      </c>
      <c r="BE1198" s="51">
        <f t="shared" si="191"/>
        <v>1</v>
      </c>
      <c r="BF1198" s="79"/>
      <c r="BH1198" s="51">
        <f t="shared" si="195"/>
        <v>1</v>
      </c>
      <c r="BI1198" s="51">
        <f t="shared" si="202"/>
        <v>1</v>
      </c>
      <c r="CA1198" s="113">
        <f>SI!BY1198</f>
        <v>287</v>
      </c>
      <c r="CH1198" s="140">
        <f>SI!BZ1198</f>
        <v>0</v>
      </c>
    </row>
    <row r="1199" spans="1:253" s="36" customFormat="1" ht="15" customHeight="1" x14ac:dyDescent="0.25">
      <c r="A1199" s="33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60"/>
      <c r="AJ1199" s="144" t="str">
        <f t="shared" si="194"/>
        <v>Riadok bude vidieť.</v>
      </c>
      <c r="AK1199" s="145" t="s">
        <v>207</v>
      </c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51">
        <f t="shared" si="191"/>
        <v>1</v>
      </c>
      <c r="BF1199" s="79"/>
      <c r="BG1199" s="51"/>
      <c r="BH1199" s="51">
        <f>IF(AK1199="",1,IF(AK1199="Chcem skryť riadok.",0,1))</f>
        <v>1</v>
      </c>
      <c r="BI1199" s="51">
        <f t="shared" si="202"/>
        <v>1</v>
      </c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108"/>
      <c r="BY1199" s="108"/>
      <c r="BZ1199" s="108"/>
      <c r="CA1199" s="113">
        <f>SI!BY1199</f>
        <v>128</v>
      </c>
      <c r="CB1199" s="113"/>
      <c r="CC1199" s="113"/>
      <c r="CD1199" s="113"/>
      <c r="CE1199" s="113"/>
      <c r="CF1199" s="113"/>
      <c r="CG1199" s="113"/>
      <c r="CH1199" s="140">
        <f>SI!BZ1199</f>
        <v>0</v>
      </c>
      <c r="CI1199" s="108"/>
      <c r="CJ1199" s="108"/>
      <c r="CK1199" s="108"/>
      <c r="CL1199" s="108"/>
      <c r="CM1199" s="108"/>
      <c r="CN1199" s="108"/>
      <c r="CO1199" s="108"/>
      <c r="CP1199" s="108"/>
      <c r="CQ1199" s="108"/>
      <c r="CR1199" s="108"/>
      <c r="CS1199" s="108"/>
      <c r="CT1199" s="108"/>
      <c r="CU1199" s="108"/>
      <c r="CV1199" s="108"/>
      <c r="CW1199" s="108"/>
      <c r="CX1199" s="108"/>
      <c r="CY1199" s="108"/>
      <c r="CZ1199" s="2"/>
      <c r="DA1199" s="2"/>
      <c r="DB1199" s="2"/>
      <c r="DC1199" s="2"/>
      <c r="DD1199" s="2"/>
      <c r="DE1199" s="2"/>
      <c r="DF1199" s="2"/>
      <c r="DG1199" s="2"/>
      <c r="DH1199" s="2"/>
      <c r="DI1199" s="2"/>
      <c r="DJ1199" s="2"/>
      <c r="DK1199" s="2"/>
      <c r="DL1199" s="2"/>
      <c r="DM1199" s="2"/>
      <c r="DN1199" s="2"/>
      <c r="DO1199" s="2"/>
      <c r="DP1199" s="2"/>
      <c r="DQ1199" s="2"/>
      <c r="DR1199" s="2"/>
      <c r="DS1199" s="2"/>
      <c r="DT1199" s="2"/>
      <c r="DU1199" s="2"/>
      <c r="DV1199" s="2"/>
      <c r="DW1199" s="2"/>
      <c r="DX1199" s="2"/>
      <c r="DY1199" s="2"/>
      <c r="DZ1199" s="2"/>
      <c r="EA1199" s="2"/>
      <c r="EB1199" s="2"/>
      <c r="EC1199" s="2"/>
      <c r="ED1199" s="2"/>
      <c r="EE1199" s="2"/>
      <c r="EF1199" s="2"/>
      <c r="EG1199" s="2"/>
      <c r="EH1199" s="2"/>
      <c r="EI1199" s="2"/>
      <c r="EJ1199" s="2"/>
      <c r="EK1199" s="2"/>
      <c r="EL1199" s="2"/>
      <c r="EM1199" s="2"/>
      <c r="EN1199" s="2"/>
      <c r="EO1199" s="2"/>
      <c r="EP1199" s="2"/>
      <c r="EQ1199" s="2"/>
      <c r="ER1199" s="2"/>
      <c r="ES1199" s="2"/>
      <c r="ET1199" s="2"/>
      <c r="EU1199" s="2"/>
      <c r="EV1199" s="2"/>
      <c r="EW1199" s="2"/>
      <c r="EX1199" s="2"/>
      <c r="EY1199" s="2"/>
      <c r="EZ1199" s="2"/>
      <c r="FA1199" s="2"/>
      <c r="FB1199" s="2"/>
      <c r="FC1199" s="2"/>
      <c r="FD1199" s="2"/>
      <c r="FE1199" s="2"/>
      <c r="FF1199" s="2"/>
      <c r="FG1199" s="2"/>
      <c r="FH1199" s="2"/>
      <c r="FI1199" s="2"/>
      <c r="FJ1199" s="2"/>
      <c r="FK1199" s="2"/>
      <c r="FL1199" s="2"/>
      <c r="FM1199" s="2"/>
      <c r="FN1199" s="2"/>
      <c r="FO1199" s="2"/>
      <c r="FP1199" s="2"/>
      <c r="FQ1199" s="2"/>
      <c r="FR1199" s="2"/>
      <c r="FS1199" s="2"/>
      <c r="FT1199" s="2"/>
      <c r="FU1199" s="2"/>
      <c r="FV1199" s="2"/>
      <c r="FW1199" s="2"/>
      <c r="FX1199" s="2"/>
      <c r="FY1199" s="2"/>
      <c r="FZ1199" s="2"/>
      <c r="GA1199" s="2"/>
      <c r="GB1199" s="2"/>
      <c r="GC1199" s="2"/>
      <c r="GD1199" s="2"/>
      <c r="GE1199" s="2"/>
      <c r="GF1199" s="2"/>
      <c r="GG1199" s="2"/>
      <c r="GH1199" s="2"/>
      <c r="GI1199" s="2"/>
      <c r="GJ1199" s="2"/>
      <c r="GK1199" s="2"/>
      <c r="GL1199" s="2"/>
      <c r="GM1199" s="2"/>
      <c r="GN1199" s="2"/>
      <c r="GO1199" s="2"/>
      <c r="GP1199" s="2"/>
      <c r="GQ1199" s="2"/>
      <c r="GR1199" s="2"/>
      <c r="GS1199" s="2"/>
      <c r="GT1199" s="2"/>
      <c r="GU1199" s="2"/>
      <c r="GV1199" s="2"/>
      <c r="GW1199" s="2"/>
      <c r="GX1199" s="2"/>
      <c r="GY1199" s="2"/>
      <c r="GZ1199" s="2"/>
      <c r="HA1199" s="2"/>
      <c r="HB1199" s="2"/>
      <c r="HC1199" s="2"/>
      <c r="HD1199" s="2"/>
      <c r="HE1199" s="2"/>
      <c r="HF1199" s="2"/>
      <c r="HG1199" s="2"/>
      <c r="HH1199" s="2"/>
      <c r="HI1199" s="2"/>
      <c r="HJ1199" s="2"/>
      <c r="HK1199" s="2"/>
      <c r="HL1199" s="2"/>
      <c r="HM1199" s="2"/>
      <c r="HN1199" s="2"/>
      <c r="HO1199" s="2"/>
      <c r="HP1199" s="2"/>
      <c r="HQ1199" s="2"/>
      <c r="HR1199" s="2"/>
      <c r="HS1199" s="2"/>
      <c r="HT1199" s="2"/>
      <c r="HU1199" s="2"/>
      <c r="HV1199" s="2"/>
      <c r="HW1199" s="2"/>
      <c r="HX1199" s="2"/>
      <c r="HY1199" s="2"/>
      <c r="HZ1199" s="2"/>
      <c r="IA1199" s="2"/>
      <c r="IB1199" s="2"/>
      <c r="IC1199" s="2"/>
      <c r="ID1199" s="2"/>
      <c r="IE1199" s="2"/>
      <c r="IF1199" s="2"/>
      <c r="IG1199" s="2"/>
      <c r="IH1199" s="2"/>
      <c r="II1199" s="2"/>
      <c r="IJ1199" s="2"/>
      <c r="IK1199" s="2"/>
      <c r="IL1199" s="2"/>
      <c r="IM1199" s="2"/>
      <c r="IN1199" s="2"/>
      <c r="IO1199" s="2"/>
      <c r="IP1199" s="2"/>
      <c r="IQ1199" s="2"/>
      <c r="IR1199" s="2"/>
      <c r="IS1199" s="2"/>
    </row>
    <row r="1200" spans="1:253" s="36" customFormat="1" x14ac:dyDescent="0.25">
      <c r="A1200" s="33"/>
      <c r="B1200" s="1017" t="s">
        <v>330</v>
      </c>
      <c r="C1200" s="1018"/>
      <c r="D1200" s="1018"/>
      <c r="E1200" s="1018"/>
      <c r="F1200" s="1018"/>
      <c r="G1200" s="1018"/>
      <c r="H1200" s="1018"/>
      <c r="I1200" s="1018"/>
      <c r="J1200" s="1019"/>
      <c r="K1200" s="1035" t="s">
        <v>331</v>
      </c>
      <c r="L1200" s="1036"/>
      <c r="M1200" s="1036"/>
      <c r="N1200" s="1036"/>
      <c r="O1200" s="1036"/>
      <c r="P1200" s="1037"/>
      <c r="Q1200" s="1059" t="s">
        <v>68</v>
      </c>
      <c r="R1200" s="1060"/>
      <c r="S1200" s="1060"/>
      <c r="T1200" s="1060"/>
      <c r="U1200" s="1060"/>
      <c r="V1200" s="1061"/>
      <c r="W1200" s="1209" t="s">
        <v>69</v>
      </c>
      <c r="X1200" s="1060"/>
      <c r="Y1200" s="1060"/>
      <c r="Z1200" s="1060"/>
      <c r="AA1200" s="1060"/>
      <c r="AB1200" s="1210"/>
      <c r="AC1200" s="1035" t="s">
        <v>312</v>
      </c>
      <c r="AD1200" s="1036"/>
      <c r="AE1200" s="1036"/>
      <c r="AF1200" s="1036"/>
      <c r="AG1200" s="1036"/>
      <c r="AH1200" s="1071"/>
      <c r="AI1200" s="60"/>
      <c r="AJ1200" s="144" t="str">
        <f t="shared" si="194"/>
        <v>Riadok bude vidieť.</v>
      </c>
      <c r="AK1200" s="145" t="s">
        <v>207</v>
      </c>
      <c r="AL1200" s="149" t="s">
        <v>502</v>
      </c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51">
        <f t="shared" si="191"/>
        <v>1</v>
      </c>
      <c r="BF1200" s="79"/>
      <c r="BG1200" s="51"/>
      <c r="BH1200" s="51">
        <f>IF(AK1200="",1,IF(AK1200="Chcem skryť riadok.",0,1))</f>
        <v>1</v>
      </c>
      <c r="BI1200" s="51">
        <f t="shared" si="202"/>
        <v>1</v>
      </c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108"/>
      <c r="BY1200" s="108"/>
      <c r="BZ1200" s="108"/>
      <c r="CA1200" s="113">
        <f>SI!BY1200</f>
        <v>270</v>
      </c>
      <c r="CB1200" s="113"/>
      <c r="CC1200" s="113"/>
      <c r="CD1200" s="113"/>
      <c r="CE1200" s="113"/>
      <c r="CF1200" s="113"/>
      <c r="CG1200" s="113"/>
      <c r="CH1200" s="140">
        <f>SI!BZ1200</f>
        <v>0</v>
      </c>
      <c r="CI1200" s="108"/>
      <c r="CJ1200" s="108"/>
      <c r="CK1200" s="108"/>
      <c r="CL1200" s="108"/>
      <c r="CM1200" s="108"/>
      <c r="CN1200" s="108"/>
      <c r="CO1200" s="108"/>
      <c r="CP1200" s="108"/>
      <c r="CQ1200" s="108"/>
      <c r="CR1200" s="108"/>
      <c r="CS1200" s="108"/>
      <c r="CT1200" s="108"/>
      <c r="CU1200" s="108"/>
      <c r="CV1200" s="108"/>
      <c r="CW1200" s="108"/>
      <c r="CX1200" s="108"/>
      <c r="CY1200" s="108"/>
      <c r="CZ1200" s="2"/>
      <c r="DA1200" s="2"/>
      <c r="DB1200" s="2"/>
      <c r="DC1200" s="2"/>
      <c r="DD1200" s="2"/>
      <c r="DE1200" s="2"/>
      <c r="DF1200" s="2"/>
      <c r="DG1200" s="2"/>
      <c r="DH1200" s="2"/>
      <c r="DI1200" s="2"/>
      <c r="DJ1200" s="2"/>
      <c r="DK1200" s="2"/>
      <c r="DL1200" s="2"/>
      <c r="DM1200" s="2"/>
      <c r="DN1200" s="2"/>
      <c r="DO1200" s="2"/>
      <c r="DP1200" s="2"/>
      <c r="DQ1200" s="2"/>
      <c r="DR1200" s="2"/>
      <c r="DS1200" s="2"/>
      <c r="DT1200" s="2"/>
      <c r="DU1200" s="2"/>
      <c r="DV1200" s="2"/>
      <c r="DW1200" s="2"/>
      <c r="DX1200" s="2"/>
      <c r="DY1200" s="2"/>
      <c r="DZ1200" s="2"/>
      <c r="EA1200" s="2"/>
      <c r="EB1200" s="2"/>
      <c r="EC1200" s="2"/>
      <c r="ED1200" s="2"/>
      <c r="EE1200" s="2"/>
      <c r="EF1200" s="2"/>
      <c r="EG1200" s="2"/>
      <c r="EH1200" s="2"/>
      <c r="EI1200" s="2"/>
      <c r="EJ1200" s="2"/>
      <c r="EK1200" s="2"/>
      <c r="EL1200" s="2"/>
      <c r="EM1200" s="2"/>
      <c r="EN1200" s="2"/>
      <c r="EO1200" s="2"/>
      <c r="EP1200" s="2"/>
      <c r="EQ1200" s="2"/>
      <c r="ER1200" s="2"/>
      <c r="ES1200" s="2"/>
      <c r="ET1200" s="2"/>
      <c r="EU1200" s="2"/>
      <c r="EV1200" s="2"/>
      <c r="EW1200" s="2"/>
      <c r="EX1200" s="2"/>
      <c r="EY1200" s="2"/>
      <c r="EZ1200" s="2"/>
      <c r="FA1200" s="2"/>
      <c r="FB1200" s="2"/>
      <c r="FC1200" s="2"/>
      <c r="FD1200" s="2"/>
      <c r="FE1200" s="2"/>
      <c r="FF1200" s="2"/>
      <c r="FG1200" s="2"/>
      <c r="FH1200" s="2"/>
      <c r="FI1200" s="2"/>
      <c r="FJ1200" s="2"/>
      <c r="FK1200" s="2"/>
      <c r="FL1200" s="2"/>
      <c r="FM1200" s="2"/>
      <c r="FN1200" s="2"/>
      <c r="FO1200" s="2"/>
      <c r="FP1200" s="2"/>
      <c r="FQ1200" s="2"/>
      <c r="FR1200" s="2"/>
      <c r="FS1200" s="2"/>
      <c r="FT1200" s="2"/>
      <c r="FU1200" s="2"/>
      <c r="FV1200" s="2"/>
      <c r="FW1200" s="2"/>
      <c r="FX1200" s="2"/>
      <c r="FY1200" s="2"/>
      <c r="FZ1200" s="2"/>
      <c r="GA1200" s="2"/>
      <c r="GB1200" s="2"/>
      <c r="GC1200" s="2"/>
      <c r="GD1200" s="2"/>
      <c r="GE1200" s="2"/>
      <c r="GF1200" s="2"/>
      <c r="GG1200" s="2"/>
      <c r="GH1200" s="2"/>
      <c r="GI1200" s="2"/>
      <c r="GJ1200" s="2"/>
      <c r="GK1200" s="2"/>
      <c r="GL1200" s="2"/>
      <c r="GM1200" s="2"/>
      <c r="GN1200" s="2"/>
      <c r="GO1200" s="2"/>
      <c r="GP1200" s="2"/>
      <c r="GQ1200" s="2"/>
      <c r="GR1200" s="2"/>
      <c r="GS1200" s="2"/>
      <c r="GT1200" s="2"/>
      <c r="GU1200" s="2"/>
      <c r="GV1200" s="2"/>
      <c r="GW1200" s="2"/>
      <c r="GX1200" s="2"/>
      <c r="GY1200" s="2"/>
      <c r="GZ1200" s="2"/>
      <c r="HA1200" s="2"/>
      <c r="HB1200" s="2"/>
      <c r="HC1200" s="2"/>
      <c r="HD1200" s="2"/>
      <c r="HE1200" s="2"/>
      <c r="HF1200" s="2"/>
      <c r="HG1200" s="2"/>
      <c r="HH1200" s="2"/>
      <c r="HI1200" s="2"/>
      <c r="HJ1200" s="2"/>
      <c r="HK1200" s="2"/>
      <c r="HL1200" s="2"/>
      <c r="HM1200" s="2"/>
      <c r="HN1200" s="2"/>
      <c r="HO1200" s="2"/>
      <c r="HP1200" s="2"/>
      <c r="HQ1200" s="2"/>
      <c r="HR1200" s="2"/>
      <c r="HS1200" s="2"/>
      <c r="HT1200" s="2"/>
      <c r="HU1200" s="2"/>
      <c r="HV1200" s="2"/>
      <c r="HW1200" s="2"/>
      <c r="HX1200" s="2"/>
      <c r="HY1200" s="2"/>
      <c r="HZ1200" s="2"/>
      <c r="IA1200" s="2"/>
      <c r="IB1200" s="2"/>
      <c r="IC1200" s="2"/>
      <c r="ID1200" s="2"/>
      <c r="IE1200" s="2"/>
      <c r="IF1200" s="2"/>
      <c r="IG1200" s="2"/>
      <c r="IH1200" s="2"/>
      <c r="II1200" s="2"/>
      <c r="IJ1200" s="2"/>
      <c r="IK1200" s="2"/>
      <c r="IL1200" s="2"/>
      <c r="IM1200" s="2"/>
      <c r="IN1200" s="2"/>
      <c r="IO1200" s="2"/>
      <c r="IP1200" s="2"/>
      <c r="IQ1200" s="2"/>
      <c r="IR1200" s="2"/>
      <c r="IS1200" s="2"/>
    </row>
    <row r="1201" spans="1:253" s="36" customFormat="1" x14ac:dyDescent="0.25">
      <c r="A1201" s="33"/>
      <c r="B1201" s="1020"/>
      <c r="C1201" s="1021"/>
      <c r="D1201" s="1021"/>
      <c r="E1201" s="1021"/>
      <c r="F1201" s="1021"/>
      <c r="G1201" s="1021"/>
      <c r="H1201" s="1021"/>
      <c r="I1201" s="1021"/>
      <c r="J1201" s="1022"/>
      <c r="K1201" s="1038"/>
      <c r="L1201" s="1039"/>
      <c r="M1201" s="1039"/>
      <c r="N1201" s="1039"/>
      <c r="O1201" s="1039"/>
      <c r="P1201" s="1040"/>
      <c r="Q1201" s="1062"/>
      <c r="R1201" s="1063"/>
      <c r="S1201" s="1063"/>
      <c r="T1201" s="1063"/>
      <c r="U1201" s="1063"/>
      <c r="V1201" s="1064"/>
      <c r="W1201" s="1211"/>
      <c r="X1201" s="1063"/>
      <c r="Y1201" s="1063"/>
      <c r="Z1201" s="1063"/>
      <c r="AA1201" s="1063"/>
      <c r="AB1201" s="1212"/>
      <c r="AC1201" s="1038"/>
      <c r="AD1201" s="1039"/>
      <c r="AE1201" s="1039"/>
      <c r="AF1201" s="1039"/>
      <c r="AG1201" s="1039"/>
      <c r="AH1201" s="1072"/>
      <c r="AI1201" s="60"/>
      <c r="AJ1201" s="144" t="str">
        <f t="shared" si="194"/>
        <v>Riadok bude vidieť.</v>
      </c>
      <c r="AK1201" s="145" t="s">
        <v>207</v>
      </c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51">
        <f t="shared" si="191"/>
        <v>1</v>
      </c>
      <c r="BF1201" s="79"/>
      <c r="BG1201" s="51"/>
      <c r="BH1201" s="51">
        <f>IF(AK1201="",1,IF(AK1201="Chcem skryť riadok.",0,1))</f>
        <v>1</v>
      </c>
      <c r="BI1201" s="51">
        <f t="shared" si="202"/>
        <v>1</v>
      </c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108"/>
      <c r="BY1201" s="108"/>
      <c r="BZ1201" s="108"/>
      <c r="CA1201" s="113">
        <f>SI!BY1201</f>
        <v>167</v>
      </c>
      <c r="CB1201" s="113"/>
      <c r="CC1201" s="113"/>
      <c r="CD1201" s="113"/>
      <c r="CE1201" s="113"/>
      <c r="CF1201" s="113"/>
      <c r="CG1201" s="113"/>
      <c r="CH1201" s="140">
        <f>SI!BZ1201</f>
        <v>0</v>
      </c>
      <c r="CI1201" s="108"/>
      <c r="CJ1201" s="108"/>
      <c r="CK1201" s="108"/>
      <c r="CL1201" s="108"/>
      <c r="CM1201" s="108"/>
      <c r="CN1201" s="108"/>
      <c r="CO1201" s="108"/>
      <c r="CP1201" s="108"/>
      <c r="CQ1201" s="108"/>
      <c r="CR1201" s="108"/>
      <c r="CS1201" s="108"/>
      <c r="CT1201" s="108"/>
      <c r="CU1201" s="108"/>
      <c r="CV1201" s="108"/>
      <c r="CW1201" s="108"/>
      <c r="CX1201" s="108"/>
      <c r="CY1201" s="108"/>
      <c r="CZ1201" s="2"/>
      <c r="DA1201" s="2"/>
      <c r="DB1201" s="2"/>
      <c r="DC1201" s="2"/>
      <c r="DD1201" s="2"/>
      <c r="DE1201" s="2"/>
      <c r="DF1201" s="2"/>
      <c r="DG1201" s="2"/>
      <c r="DH1201" s="2"/>
      <c r="DI1201" s="2"/>
      <c r="DJ1201" s="2"/>
      <c r="DK1201" s="2"/>
      <c r="DL1201" s="2"/>
      <c r="DM1201" s="2"/>
      <c r="DN1201" s="2"/>
      <c r="DO1201" s="2"/>
      <c r="DP1201" s="2"/>
      <c r="DQ1201" s="2"/>
      <c r="DR1201" s="2"/>
      <c r="DS1201" s="2"/>
      <c r="DT1201" s="2"/>
      <c r="DU1201" s="2"/>
      <c r="DV1201" s="2"/>
      <c r="DW1201" s="2"/>
      <c r="DX1201" s="2"/>
      <c r="DY1201" s="2"/>
      <c r="DZ1201" s="2"/>
      <c r="EA1201" s="2"/>
      <c r="EB1201" s="2"/>
      <c r="EC1201" s="2"/>
      <c r="ED1201" s="2"/>
      <c r="EE1201" s="2"/>
      <c r="EF1201" s="2"/>
      <c r="EG1201" s="2"/>
      <c r="EH1201" s="2"/>
      <c r="EI1201" s="2"/>
      <c r="EJ1201" s="2"/>
      <c r="EK1201" s="2"/>
      <c r="EL1201" s="2"/>
      <c r="EM1201" s="2"/>
      <c r="EN1201" s="2"/>
      <c r="EO1201" s="2"/>
      <c r="EP1201" s="2"/>
      <c r="EQ1201" s="2"/>
      <c r="ER1201" s="2"/>
      <c r="ES1201" s="2"/>
      <c r="ET1201" s="2"/>
      <c r="EU1201" s="2"/>
      <c r="EV1201" s="2"/>
      <c r="EW1201" s="2"/>
      <c r="EX1201" s="2"/>
      <c r="EY1201" s="2"/>
      <c r="EZ1201" s="2"/>
      <c r="FA1201" s="2"/>
      <c r="FB1201" s="2"/>
      <c r="FC1201" s="2"/>
      <c r="FD1201" s="2"/>
      <c r="FE1201" s="2"/>
      <c r="FF1201" s="2"/>
      <c r="FG1201" s="2"/>
      <c r="FH1201" s="2"/>
      <c r="FI1201" s="2"/>
      <c r="FJ1201" s="2"/>
      <c r="FK1201" s="2"/>
      <c r="FL1201" s="2"/>
      <c r="FM1201" s="2"/>
      <c r="FN1201" s="2"/>
      <c r="FO1201" s="2"/>
      <c r="FP1201" s="2"/>
      <c r="FQ1201" s="2"/>
      <c r="FR1201" s="2"/>
      <c r="FS1201" s="2"/>
      <c r="FT1201" s="2"/>
      <c r="FU1201" s="2"/>
      <c r="FV1201" s="2"/>
      <c r="FW1201" s="2"/>
      <c r="FX1201" s="2"/>
      <c r="FY1201" s="2"/>
      <c r="FZ1201" s="2"/>
      <c r="GA1201" s="2"/>
      <c r="GB1201" s="2"/>
      <c r="GC1201" s="2"/>
      <c r="GD1201" s="2"/>
      <c r="GE1201" s="2"/>
      <c r="GF1201" s="2"/>
      <c r="GG1201" s="2"/>
      <c r="GH1201" s="2"/>
      <c r="GI1201" s="2"/>
      <c r="GJ1201" s="2"/>
      <c r="GK1201" s="2"/>
      <c r="GL1201" s="2"/>
      <c r="GM1201" s="2"/>
      <c r="GN1201" s="2"/>
      <c r="GO1201" s="2"/>
      <c r="GP1201" s="2"/>
      <c r="GQ1201" s="2"/>
      <c r="GR1201" s="2"/>
      <c r="GS1201" s="2"/>
      <c r="GT1201" s="2"/>
      <c r="GU1201" s="2"/>
      <c r="GV1201" s="2"/>
      <c r="GW1201" s="2"/>
      <c r="GX1201" s="2"/>
      <c r="GY1201" s="2"/>
      <c r="GZ1201" s="2"/>
      <c r="HA1201" s="2"/>
      <c r="HB1201" s="2"/>
      <c r="HC1201" s="2"/>
      <c r="HD1201" s="2"/>
      <c r="HE1201" s="2"/>
      <c r="HF1201" s="2"/>
      <c r="HG1201" s="2"/>
      <c r="HH1201" s="2"/>
      <c r="HI1201" s="2"/>
      <c r="HJ1201" s="2"/>
      <c r="HK1201" s="2"/>
      <c r="HL1201" s="2"/>
      <c r="HM1201" s="2"/>
      <c r="HN1201" s="2"/>
      <c r="HO1201" s="2"/>
      <c r="HP1201" s="2"/>
      <c r="HQ1201" s="2"/>
      <c r="HR1201" s="2"/>
      <c r="HS1201" s="2"/>
      <c r="HT1201" s="2"/>
      <c r="HU1201" s="2"/>
      <c r="HV1201" s="2"/>
      <c r="HW1201" s="2"/>
      <c r="HX1201" s="2"/>
      <c r="HY1201" s="2"/>
      <c r="HZ1201" s="2"/>
      <c r="IA1201" s="2"/>
      <c r="IB1201" s="2"/>
      <c r="IC1201" s="2"/>
      <c r="ID1201" s="2"/>
      <c r="IE1201" s="2"/>
      <c r="IF1201" s="2"/>
      <c r="IG1201" s="2"/>
      <c r="IH1201" s="2"/>
      <c r="II1201" s="2"/>
      <c r="IJ1201" s="2"/>
      <c r="IK1201" s="2"/>
      <c r="IL1201" s="2"/>
      <c r="IM1201" s="2"/>
      <c r="IN1201" s="2"/>
      <c r="IO1201" s="2"/>
      <c r="IP1201" s="2"/>
      <c r="IQ1201" s="2"/>
      <c r="IR1201" s="2"/>
      <c r="IS1201" s="2"/>
    </row>
    <row r="1202" spans="1:253" s="36" customFormat="1" ht="26.25" customHeight="1" x14ac:dyDescent="0.25">
      <c r="A1202" s="33"/>
      <c r="B1202" s="1023"/>
      <c r="C1202" s="1024"/>
      <c r="D1202" s="1024"/>
      <c r="E1202" s="1024"/>
      <c r="F1202" s="1024"/>
      <c r="G1202" s="1024"/>
      <c r="H1202" s="1024"/>
      <c r="I1202" s="1024"/>
      <c r="J1202" s="1025"/>
      <c r="K1202" s="998">
        <f>+Z85</f>
        <v>2017</v>
      </c>
      <c r="L1202" s="999"/>
      <c r="M1202" s="999"/>
      <c r="N1202" s="999"/>
      <c r="O1202" s="999"/>
      <c r="P1202" s="1000"/>
      <c r="Q1202" s="1065"/>
      <c r="R1202" s="1066"/>
      <c r="S1202" s="1066"/>
      <c r="T1202" s="1066"/>
      <c r="U1202" s="1066"/>
      <c r="V1202" s="1067"/>
      <c r="W1202" s="1213"/>
      <c r="X1202" s="1066"/>
      <c r="Y1202" s="1066"/>
      <c r="Z1202" s="1066"/>
      <c r="AA1202" s="1066"/>
      <c r="AB1202" s="1214"/>
      <c r="AC1202" s="998">
        <f>+P85</f>
        <v>2018</v>
      </c>
      <c r="AD1202" s="999"/>
      <c r="AE1202" s="999"/>
      <c r="AF1202" s="999"/>
      <c r="AG1202" s="999"/>
      <c r="AH1202" s="1004"/>
      <c r="AI1202" s="60"/>
      <c r="AJ1202" s="144" t="str">
        <f t="shared" si="194"/>
        <v>Riadok bude vidieť.</v>
      </c>
      <c r="AK1202" s="145" t="s">
        <v>207</v>
      </c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51">
        <f t="shared" si="191"/>
        <v>1</v>
      </c>
      <c r="BF1202" s="79"/>
      <c r="BG1202" s="51"/>
      <c r="BH1202" s="51">
        <f>IF(AK1202="",1,IF(AK1202="Chcem skryť riadok.",0,1))</f>
        <v>1</v>
      </c>
      <c r="BI1202" s="51">
        <f t="shared" si="202"/>
        <v>1</v>
      </c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108"/>
      <c r="BY1202" s="108"/>
      <c r="BZ1202" s="108"/>
      <c r="CA1202" s="113">
        <f>SI!BY1202</f>
        <v>176</v>
      </c>
      <c r="CB1202" s="113"/>
      <c r="CC1202" s="113"/>
      <c r="CD1202" s="113"/>
      <c r="CE1202" s="113"/>
      <c r="CF1202" s="113"/>
      <c r="CG1202" s="113"/>
      <c r="CH1202" s="140">
        <f>SI!BZ1202</f>
        <v>0</v>
      </c>
      <c r="CI1202" s="108"/>
      <c r="CJ1202" s="108"/>
      <c r="CK1202" s="108"/>
      <c r="CL1202" s="108"/>
      <c r="CM1202" s="108"/>
      <c r="CN1202" s="108"/>
      <c r="CO1202" s="108"/>
      <c r="CP1202" s="108"/>
      <c r="CQ1202" s="108"/>
      <c r="CR1202" s="108"/>
      <c r="CS1202" s="108"/>
      <c r="CT1202" s="108"/>
      <c r="CU1202" s="108"/>
      <c r="CV1202" s="108"/>
      <c r="CW1202" s="108"/>
      <c r="CX1202" s="108"/>
      <c r="CY1202" s="108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/>
      <c r="DJ1202" s="2"/>
      <c r="DK1202" s="2"/>
      <c r="DL1202" s="2"/>
      <c r="DM1202" s="2"/>
      <c r="DN1202" s="2"/>
      <c r="DO1202" s="2"/>
      <c r="DP1202" s="2"/>
      <c r="DQ1202" s="2"/>
      <c r="DR1202" s="2"/>
      <c r="DS1202" s="2"/>
      <c r="DT1202" s="2"/>
      <c r="DU1202" s="2"/>
      <c r="DV1202" s="2"/>
      <c r="DW1202" s="2"/>
      <c r="DX1202" s="2"/>
      <c r="DY1202" s="2"/>
      <c r="DZ1202" s="2"/>
      <c r="EA1202" s="2"/>
      <c r="EB1202" s="2"/>
      <c r="EC1202" s="2"/>
      <c r="ED1202" s="2"/>
      <c r="EE1202" s="2"/>
      <c r="EF1202" s="2"/>
      <c r="EG1202" s="2"/>
      <c r="EH1202" s="2"/>
      <c r="EI1202" s="2"/>
      <c r="EJ1202" s="2"/>
      <c r="EK1202" s="2"/>
      <c r="EL1202" s="2"/>
      <c r="EM1202" s="2"/>
      <c r="EN1202" s="2"/>
      <c r="EO1202" s="2"/>
      <c r="EP1202" s="2"/>
      <c r="EQ1202" s="2"/>
      <c r="ER1202" s="2"/>
      <c r="ES1202" s="2"/>
      <c r="ET1202" s="2"/>
      <c r="EU1202" s="2"/>
      <c r="EV1202" s="2"/>
      <c r="EW1202" s="2"/>
      <c r="EX1202" s="2"/>
      <c r="EY1202" s="2"/>
      <c r="EZ1202" s="2"/>
      <c r="FA1202" s="2"/>
      <c r="FB1202" s="2"/>
      <c r="FC1202" s="2"/>
      <c r="FD1202" s="2"/>
      <c r="FE1202" s="2"/>
      <c r="FF1202" s="2"/>
      <c r="FG1202" s="2"/>
      <c r="FH1202" s="2"/>
      <c r="FI1202" s="2"/>
      <c r="FJ1202" s="2"/>
      <c r="FK1202" s="2"/>
      <c r="FL1202" s="2"/>
      <c r="FM1202" s="2"/>
      <c r="FN1202" s="2"/>
      <c r="FO1202" s="2"/>
      <c r="FP1202" s="2"/>
      <c r="FQ1202" s="2"/>
      <c r="FR1202" s="2"/>
      <c r="FS1202" s="2"/>
      <c r="FT1202" s="2"/>
      <c r="FU1202" s="2"/>
      <c r="FV1202" s="2"/>
      <c r="FW1202" s="2"/>
      <c r="FX1202" s="2"/>
      <c r="FY1202" s="2"/>
      <c r="FZ1202" s="2"/>
      <c r="GA1202" s="2"/>
      <c r="GB1202" s="2"/>
      <c r="GC1202" s="2"/>
      <c r="GD1202" s="2"/>
      <c r="GE1202" s="2"/>
      <c r="GF1202" s="2"/>
      <c r="GG1202" s="2"/>
      <c r="GH1202" s="2"/>
      <c r="GI1202" s="2"/>
      <c r="GJ1202" s="2"/>
      <c r="GK1202" s="2"/>
      <c r="GL1202" s="2"/>
      <c r="GM1202" s="2"/>
      <c r="GN1202" s="2"/>
      <c r="GO1202" s="2"/>
      <c r="GP1202" s="2"/>
      <c r="GQ1202" s="2"/>
      <c r="GR1202" s="2"/>
      <c r="GS1202" s="2"/>
      <c r="GT1202" s="2"/>
      <c r="GU1202" s="2"/>
      <c r="GV1202" s="2"/>
      <c r="GW1202" s="2"/>
      <c r="GX1202" s="2"/>
      <c r="GY1202" s="2"/>
      <c r="GZ1202" s="2"/>
      <c r="HA1202" s="2"/>
      <c r="HB1202" s="2"/>
      <c r="HC1202" s="2"/>
      <c r="HD1202" s="2"/>
      <c r="HE1202" s="2"/>
      <c r="HF1202" s="2"/>
      <c r="HG1202" s="2"/>
      <c r="HH1202" s="2"/>
      <c r="HI1202" s="2"/>
      <c r="HJ1202" s="2"/>
      <c r="HK1202" s="2"/>
      <c r="HL1202" s="2"/>
      <c r="HM1202" s="2"/>
      <c r="HN1202" s="2"/>
      <c r="HO1202" s="2"/>
      <c r="HP1202" s="2"/>
      <c r="HQ1202" s="2"/>
      <c r="HR1202" s="2"/>
      <c r="HS1202" s="2"/>
      <c r="HT1202" s="2"/>
      <c r="HU1202" s="2"/>
      <c r="HV1202" s="2"/>
      <c r="HW1202" s="2"/>
      <c r="HX1202" s="2"/>
      <c r="HY1202" s="2"/>
      <c r="HZ1202" s="2"/>
      <c r="IA1202" s="2"/>
      <c r="IB1202" s="2"/>
      <c r="IC1202" s="2"/>
      <c r="ID1202" s="2"/>
      <c r="IE1202" s="2"/>
      <c r="IF1202" s="2"/>
      <c r="IG1202" s="2"/>
      <c r="IH1202" s="2"/>
      <c r="II1202" s="2"/>
      <c r="IJ1202" s="2"/>
      <c r="IK1202" s="2"/>
      <c r="IL1202" s="2"/>
      <c r="IM1202" s="2"/>
      <c r="IN1202" s="2"/>
      <c r="IO1202" s="2"/>
      <c r="IP1202" s="2"/>
      <c r="IQ1202" s="2"/>
      <c r="IR1202" s="2"/>
      <c r="IS1202" s="2"/>
    </row>
    <row r="1203" spans="1:253" s="36" customFormat="1" ht="26.25" customHeight="1" x14ac:dyDescent="0.25">
      <c r="A1203" s="33"/>
      <c r="B1203" s="1347" t="s">
        <v>332</v>
      </c>
      <c r="C1203" s="1348"/>
      <c r="D1203" s="1348"/>
      <c r="E1203" s="1348"/>
      <c r="F1203" s="1348"/>
      <c r="G1203" s="1348"/>
      <c r="H1203" s="1348"/>
      <c r="I1203" s="1348"/>
      <c r="J1203" s="1348"/>
      <c r="K1203" s="617">
        <v>0</v>
      </c>
      <c r="L1203" s="618"/>
      <c r="M1203" s="618"/>
      <c r="N1203" s="618"/>
      <c r="O1203" s="618"/>
      <c r="P1203" s="619"/>
      <c r="Q1203" s="247"/>
      <c r="R1203" s="248"/>
      <c r="S1203" s="248"/>
      <c r="T1203" s="248"/>
      <c r="U1203" s="248"/>
      <c r="V1203" s="249"/>
      <c r="W1203" s="620"/>
      <c r="X1203" s="618"/>
      <c r="Y1203" s="618"/>
      <c r="Z1203" s="618"/>
      <c r="AA1203" s="618"/>
      <c r="AB1203" s="619"/>
      <c r="AC1203" s="571">
        <v>0</v>
      </c>
      <c r="AD1203" s="572"/>
      <c r="AE1203" s="572"/>
      <c r="AF1203" s="572"/>
      <c r="AG1203" s="572"/>
      <c r="AH1203" s="573"/>
      <c r="AI1203" s="60"/>
      <c r="AJ1203" s="144" t="str">
        <f t="shared" si="194"/>
        <v>Riadok bude vidieť.</v>
      </c>
      <c r="AK1203" s="145" t="s">
        <v>207</v>
      </c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51">
        <f t="shared" ref="BE1203:BE1234" si="203">+IF($H$1169="neeviduje",0,1)</f>
        <v>1</v>
      </c>
      <c r="BF1203" s="79"/>
      <c r="BG1203" s="51"/>
      <c r="BH1203" s="51">
        <f t="shared" ref="BH1203:BH1210" si="204">IF(AK1203="",1,IF(AK1203="Chcem skryť riadok.",0,1))</f>
        <v>1</v>
      </c>
      <c r="BI1203" s="51">
        <f t="shared" ref="BI1203:BI1210" si="205">+IF(BE1203+BF1203+BG1203=0,0,IF(BH1203=0,0,1))</f>
        <v>1</v>
      </c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108"/>
      <c r="BY1203" s="108"/>
      <c r="BZ1203" s="108"/>
      <c r="CA1203" s="113">
        <f>SI!BY1203</f>
        <v>119</v>
      </c>
      <c r="CB1203" s="113"/>
      <c r="CC1203" s="113"/>
      <c r="CD1203" s="113"/>
      <c r="CE1203" s="113"/>
      <c r="CF1203" s="113"/>
      <c r="CG1203" s="113"/>
      <c r="CH1203" s="140">
        <f>SI!BZ1203</f>
        <v>0</v>
      </c>
      <c r="CI1203" s="108"/>
      <c r="CJ1203" s="108"/>
      <c r="CK1203" s="108"/>
      <c r="CL1203" s="108"/>
      <c r="CM1203" s="108"/>
      <c r="CN1203" s="108"/>
      <c r="CO1203" s="108"/>
      <c r="CP1203" s="108"/>
      <c r="CQ1203" s="108"/>
      <c r="CR1203" s="108"/>
      <c r="CS1203" s="108"/>
      <c r="CT1203" s="108"/>
      <c r="CU1203" s="108"/>
      <c r="CV1203" s="108"/>
      <c r="CW1203" s="108"/>
      <c r="CX1203" s="108"/>
      <c r="CY1203" s="108"/>
      <c r="CZ1203" s="2"/>
      <c r="DA1203" s="2"/>
      <c r="DB1203" s="2"/>
      <c r="DC1203" s="2"/>
      <c r="DD1203" s="2"/>
      <c r="DE1203" s="2"/>
      <c r="DF1203" s="2"/>
      <c r="DG1203" s="2"/>
      <c r="DH1203" s="2"/>
      <c r="DI1203" s="2"/>
      <c r="DJ1203" s="2"/>
      <c r="DK1203" s="2"/>
      <c r="DL1203" s="2"/>
      <c r="DM1203" s="2"/>
      <c r="DN1203" s="2"/>
      <c r="DO1203" s="2"/>
      <c r="DP1203" s="2"/>
      <c r="DQ1203" s="2"/>
      <c r="DR1203" s="2"/>
      <c r="DS1203" s="2"/>
      <c r="DT1203" s="2"/>
      <c r="DU1203" s="2"/>
      <c r="DV1203" s="2"/>
      <c r="DW1203" s="2"/>
      <c r="DX1203" s="2"/>
      <c r="DY1203" s="2"/>
      <c r="DZ1203" s="2"/>
      <c r="EA1203" s="2"/>
      <c r="EB1203" s="2"/>
      <c r="EC1203" s="2"/>
      <c r="ED1203" s="2"/>
      <c r="EE1203" s="2"/>
      <c r="EF1203" s="2"/>
      <c r="EG1203" s="2"/>
      <c r="EH1203" s="2"/>
      <c r="EI1203" s="2"/>
      <c r="EJ1203" s="2"/>
      <c r="EK1203" s="2"/>
      <c r="EL1203" s="2"/>
      <c r="EM1203" s="2"/>
      <c r="EN1203" s="2"/>
      <c r="EO1203" s="2"/>
      <c r="EP1203" s="2"/>
      <c r="EQ1203" s="2"/>
      <c r="ER1203" s="2"/>
      <c r="ES1203" s="2"/>
      <c r="ET1203" s="2"/>
      <c r="EU1203" s="2"/>
      <c r="EV1203" s="2"/>
      <c r="EW1203" s="2"/>
      <c r="EX1203" s="2"/>
      <c r="EY1203" s="2"/>
      <c r="EZ1203" s="2"/>
      <c r="FA1203" s="2"/>
      <c r="FB1203" s="2"/>
      <c r="FC1203" s="2"/>
      <c r="FD1203" s="2"/>
      <c r="FE1203" s="2"/>
      <c r="FF1203" s="2"/>
      <c r="FG1203" s="2"/>
      <c r="FH1203" s="2"/>
      <c r="FI1203" s="2"/>
      <c r="FJ1203" s="2"/>
      <c r="FK1203" s="2"/>
      <c r="FL1203" s="2"/>
      <c r="FM1203" s="2"/>
      <c r="FN1203" s="2"/>
      <c r="FO1203" s="2"/>
      <c r="FP1203" s="2"/>
      <c r="FQ1203" s="2"/>
      <c r="FR1203" s="2"/>
      <c r="FS1203" s="2"/>
      <c r="FT1203" s="2"/>
      <c r="FU1203" s="2"/>
      <c r="FV1203" s="2"/>
      <c r="FW1203" s="2"/>
      <c r="FX1203" s="2"/>
      <c r="FY1203" s="2"/>
      <c r="FZ1203" s="2"/>
      <c r="GA1203" s="2"/>
      <c r="GB1203" s="2"/>
      <c r="GC1203" s="2"/>
      <c r="GD1203" s="2"/>
      <c r="GE1203" s="2"/>
      <c r="GF1203" s="2"/>
      <c r="GG1203" s="2"/>
      <c r="GH1203" s="2"/>
      <c r="GI1203" s="2"/>
      <c r="GJ1203" s="2"/>
      <c r="GK1203" s="2"/>
      <c r="GL1203" s="2"/>
      <c r="GM1203" s="2"/>
      <c r="GN1203" s="2"/>
      <c r="GO1203" s="2"/>
      <c r="GP1203" s="2"/>
      <c r="GQ1203" s="2"/>
      <c r="GR1203" s="2"/>
      <c r="GS1203" s="2"/>
      <c r="GT1203" s="2"/>
      <c r="GU1203" s="2"/>
      <c r="GV1203" s="2"/>
      <c r="GW1203" s="2"/>
      <c r="GX1203" s="2"/>
      <c r="GY1203" s="2"/>
      <c r="GZ1203" s="2"/>
      <c r="HA1203" s="2"/>
      <c r="HB1203" s="2"/>
      <c r="HC1203" s="2"/>
      <c r="HD1203" s="2"/>
      <c r="HE1203" s="2"/>
      <c r="HF1203" s="2"/>
      <c r="HG1203" s="2"/>
      <c r="HH1203" s="2"/>
      <c r="HI1203" s="2"/>
      <c r="HJ1203" s="2"/>
      <c r="HK1203" s="2"/>
      <c r="HL1203" s="2"/>
      <c r="HM1203" s="2"/>
      <c r="HN1203" s="2"/>
      <c r="HO1203" s="2"/>
      <c r="HP1203" s="2"/>
      <c r="HQ1203" s="2"/>
      <c r="HR1203" s="2"/>
      <c r="HS1203" s="2"/>
      <c r="HT1203" s="2"/>
      <c r="HU1203" s="2"/>
      <c r="HV1203" s="2"/>
      <c r="HW1203" s="2"/>
      <c r="HX1203" s="2"/>
      <c r="HY1203" s="2"/>
      <c r="HZ1203" s="2"/>
      <c r="IA1203" s="2"/>
      <c r="IB1203" s="2"/>
      <c r="IC1203" s="2"/>
      <c r="ID1203" s="2"/>
      <c r="IE1203" s="2"/>
      <c r="IF1203" s="2"/>
      <c r="IG1203" s="2"/>
      <c r="IH1203" s="2"/>
      <c r="II1203" s="2"/>
      <c r="IJ1203" s="2"/>
      <c r="IK1203" s="2"/>
      <c r="IL1203" s="2"/>
      <c r="IM1203" s="2"/>
      <c r="IN1203" s="2"/>
      <c r="IO1203" s="2"/>
      <c r="IP1203" s="2"/>
      <c r="IQ1203" s="2"/>
      <c r="IR1203" s="2"/>
      <c r="IS1203" s="2"/>
    </row>
    <row r="1204" spans="1:253" s="36" customFormat="1" ht="26.25" customHeight="1" x14ac:dyDescent="0.25">
      <c r="A1204" s="33"/>
      <c r="B1204" s="639" t="s">
        <v>333</v>
      </c>
      <c r="C1204" s="640"/>
      <c r="D1204" s="640"/>
      <c r="E1204" s="640"/>
      <c r="F1204" s="640"/>
      <c r="G1204" s="640"/>
      <c r="H1204" s="640"/>
      <c r="I1204" s="640"/>
      <c r="J1204" s="640"/>
      <c r="K1204" s="587"/>
      <c r="L1204" s="588"/>
      <c r="M1204" s="588"/>
      <c r="N1204" s="588"/>
      <c r="O1204" s="588"/>
      <c r="P1204" s="589"/>
      <c r="Q1204" s="214"/>
      <c r="R1204" s="215"/>
      <c r="S1204" s="215"/>
      <c r="T1204" s="215"/>
      <c r="U1204" s="215"/>
      <c r="V1204" s="216"/>
      <c r="W1204" s="590"/>
      <c r="X1204" s="588"/>
      <c r="Y1204" s="588"/>
      <c r="Z1204" s="588"/>
      <c r="AA1204" s="588"/>
      <c r="AB1204" s="589"/>
      <c r="AC1204" s="571">
        <f t="shared" ref="AC1204:AC1210" si="206">+SUM(K1204:AB1204)</f>
        <v>0</v>
      </c>
      <c r="AD1204" s="572"/>
      <c r="AE1204" s="572"/>
      <c r="AF1204" s="572"/>
      <c r="AG1204" s="572"/>
      <c r="AH1204" s="573"/>
      <c r="AI1204" s="60"/>
      <c r="AJ1204" s="144" t="str">
        <f t="shared" si="194"/>
        <v>Riadok bude vidieť.</v>
      </c>
      <c r="AK1204" s="145" t="s">
        <v>207</v>
      </c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51">
        <f t="shared" si="203"/>
        <v>1</v>
      </c>
      <c r="BF1204" s="79"/>
      <c r="BG1204" s="51"/>
      <c r="BH1204" s="51">
        <f t="shared" si="204"/>
        <v>1</v>
      </c>
      <c r="BI1204" s="51">
        <f t="shared" si="205"/>
        <v>1</v>
      </c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108"/>
      <c r="BY1204" s="108"/>
      <c r="BZ1204" s="108"/>
      <c r="CA1204" s="113">
        <f>SI!BY1204</f>
        <v>933</v>
      </c>
      <c r="CB1204" s="113"/>
      <c r="CC1204" s="113"/>
      <c r="CD1204" s="113"/>
      <c r="CE1204" s="113"/>
      <c r="CF1204" s="113"/>
      <c r="CG1204" s="113"/>
      <c r="CH1204" s="140">
        <f>SI!BZ1204</f>
        <v>0</v>
      </c>
      <c r="CI1204" s="108"/>
      <c r="CJ1204" s="108"/>
      <c r="CK1204" s="108"/>
      <c r="CL1204" s="108"/>
      <c r="CM1204" s="108"/>
      <c r="CN1204" s="108"/>
      <c r="CO1204" s="108"/>
      <c r="CP1204" s="108"/>
      <c r="CQ1204" s="108"/>
      <c r="CR1204" s="108"/>
      <c r="CS1204" s="108"/>
      <c r="CT1204" s="108"/>
      <c r="CU1204" s="108"/>
      <c r="CV1204" s="108"/>
      <c r="CW1204" s="108"/>
      <c r="CX1204" s="108"/>
      <c r="CY1204" s="108"/>
      <c r="CZ1204" s="2"/>
      <c r="DA1204" s="2"/>
      <c r="DB1204" s="2"/>
      <c r="DC1204" s="2"/>
      <c r="DD1204" s="2"/>
      <c r="DE1204" s="2"/>
      <c r="DF1204" s="2"/>
      <c r="DG1204" s="2"/>
      <c r="DH1204" s="2"/>
      <c r="DI1204" s="2"/>
      <c r="DJ1204" s="2"/>
      <c r="DK1204" s="2"/>
      <c r="DL1204" s="2"/>
      <c r="DM1204" s="2"/>
      <c r="DN1204" s="2"/>
      <c r="DO1204" s="2"/>
      <c r="DP1204" s="2"/>
      <c r="DQ1204" s="2"/>
      <c r="DR1204" s="2"/>
      <c r="DS1204" s="2"/>
      <c r="DT1204" s="2"/>
      <c r="DU1204" s="2"/>
      <c r="DV1204" s="2"/>
      <c r="DW1204" s="2"/>
      <c r="DX1204" s="2"/>
      <c r="DY1204" s="2"/>
      <c r="DZ1204" s="2"/>
      <c r="EA1204" s="2"/>
      <c r="EB1204" s="2"/>
      <c r="EC1204" s="2"/>
      <c r="ED1204" s="2"/>
      <c r="EE1204" s="2"/>
      <c r="EF1204" s="2"/>
      <c r="EG1204" s="2"/>
      <c r="EH1204" s="2"/>
      <c r="EI1204" s="2"/>
      <c r="EJ1204" s="2"/>
      <c r="EK1204" s="2"/>
      <c r="EL1204" s="2"/>
      <c r="EM1204" s="2"/>
      <c r="EN1204" s="2"/>
      <c r="EO1204" s="2"/>
      <c r="EP1204" s="2"/>
      <c r="EQ1204" s="2"/>
      <c r="ER1204" s="2"/>
      <c r="ES1204" s="2"/>
      <c r="ET1204" s="2"/>
      <c r="EU1204" s="2"/>
      <c r="EV1204" s="2"/>
      <c r="EW1204" s="2"/>
      <c r="EX1204" s="2"/>
      <c r="EY1204" s="2"/>
      <c r="EZ1204" s="2"/>
      <c r="FA1204" s="2"/>
      <c r="FB1204" s="2"/>
      <c r="FC1204" s="2"/>
      <c r="FD1204" s="2"/>
      <c r="FE1204" s="2"/>
      <c r="FF1204" s="2"/>
      <c r="FG1204" s="2"/>
      <c r="FH1204" s="2"/>
      <c r="FI1204" s="2"/>
      <c r="FJ1204" s="2"/>
      <c r="FK1204" s="2"/>
      <c r="FL1204" s="2"/>
      <c r="FM1204" s="2"/>
      <c r="FN1204" s="2"/>
      <c r="FO1204" s="2"/>
      <c r="FP1204" s="2"/>
      <c r="FQ1204" s="2"/>
      <c r="FR1204" s="2"/>
      <c r="FS1204" s="2"/>
      <c r="FT1204" s="2"/>
      <c r="FU1204" s="2"/>
      <c r="FV1204" s="2"/>
      <c r="FW1204" s="2"/>
      <c r="FX1204" s="2"/>
      <c r="FY1204" s="2"/>
      <c r="FZ1204" s="2"/>
      <c r="GA1204" s="2"/>
      <c r="GB1204" s="2"/>
      <c r="GC1204" s="2"/>
      <c r="GD1204" s="2"/>
      <c r="GE1204" s="2"/>
      <c r="GF1204" s="2"/>
      <c r="GG1204" s="2"/>
      <c r="GH1204" s="2"/>
      <c r="GI1204" s="2"/>
      <c r="GJ1204" s="2"/>
      <c r="GK1204" s="2"/>
      <c r="GL1204" s="2"/>
      <c r="GM1204" s="2"/>
      <c r="GN1204" s="2"/>
      <c r="GO1204" s="2"/>
      <c r="GP1204" s="2"/>
      <c r="GQ1204" s="2"/>
      <c r="GR1204" s="2"/>
      <c r="GS1204" s="2"/>
      <c r="GT1204" s="2"/>
      <c r="GU1204" s="2"/>
      <c r="GV1204" s="2"/>
      <c r="GW1204" s="2"/>
      <c r="GX1204" s="2"/>
      <c r="GY1204" s="2"/>
      <c r="GZ1204" s="2"/>
      <c r="HA1204" s="2"/>
      <c r="HB1204" s="2"/>
      <c r="HC1204" s="2"/>
      <c r="HD1204" s="2"/>
      <c r="HE1204" s="2"/>
      <c r="HF1204" s="2"/>
      <c r="HG1204" s="2"/>
      <c r="HH1204" s="2"/>
      <c r="HI1204" s="2"/>
      <c r="HJ1204" s="2"/>
      <c r="HK1204" s="2"/>
      <c r="HL1204" s="2"/>
      <c r="HM1204" s="2"/>
      <c r="HN1204" s="2"/>
      <c r="HO1204" s="2"/>
      <c r="HP1204" s="2"/>
      <c r="HQ1204" s="2"/>
      <c r="HR1204" s="2"/>
      <c r="HS1204" s="2"/>
      <c r="HT1204" s="2"/>
      <c r="HU1204" s="2"/>
      <c r="HV1204" s="2"/>
      <c r="HW1204" s="2"/>
      <c r="HX1204" s="2"/>
      <c r="HY1204" s="2"/>
      <c r="HZ1204" s="2"/>
      <c r="IA1204" s="2"/>
      <c r="IB1204" s="2"/>
      <c r="IC1204" s="2"/>
      <c r="ID1204" s="2"/>
      <c r="IE1204" s="2"/>
      <c r="IF1204" s="2"/>
      <c r="IG1204" s="2"/>
      <c r="IH1204" s="2"/>
      <c r="II1204" s="2"/>
      <c r="IJ1204" s="2"/>
      <c r="IK1204" s="2"/>
      <c r="IL1204" s="2"/>
      <c r="IM1204" s="2"/>
      <c r="IN1204" s="2"/>
      <c r="IO1204" s="2"/>
      <c r="IP1204" s="2"/>
      <c r="IQ1204" s="2"/>
      <c r="IR1204" s="2"/>
      <c r="IS1204" s="2"/>
    </row>
    <row r="1205" spans="1:253" s="36" customFormat="1" ht="26.25" customHeight="1" x14ac:dyDescent="0.25">
      <c r="A1205" s="33"/>
      <c r="B1205" s="639" t="s">
        <v>334</v>
      </c>
      <c r="C1205" s="640"/>
      <c r="D1205" s="640"/>
      <c r="E1205" s="640"/>
      <c r="F1205" s="640"/>
      <c r="G1205" s="640"/>
      <c r="H1205" s="640"/>
      <c r="I1205" s="640"/>
      <c r="J1205" s="640"/>
      <c r="K1205" s="587"/>
      <c r="L1205" s="588"/>
      <c r="M1205" s="588"/>
      <c r="N1205" s="588"/>
      <c r="O1205" s="588"/>
      <c r="P1205" s="589"/>
      <c r="Q1205" s="214"/>
      <c r="R1205" s="215"/>
      <c r="S1205" s="215"/>
      <c r="T1205" s="215"/>
      <c r="U1205" s="215"/>
      <c r="V1205" s="216"/>
      <c r="W1205" s="590"/>
      <c r="X1205" s="588"/>
      <c r="Y1205" s="588"/>
      <c r="Z1205" s="588"/>
      <c r="AA1205" s="588"/>
      <c r="AB1205" s="589"/>
      <c r="AC1205" s="571">
        <f t="shared" si="206"/>
        <v>0</v>
      </c>
      <c r="AD1205" s="572"/>
      <c r="AE1205" s="572"/>
      <c r="AF1205" s="572"/>
      <c r="AG1205" s="572"/>
      <c r="AH1205" s="573"/>
      <c r="AI1205" s="60"/>
      <c r="AJ1205" s="144" t="str">
        <f t="shared" si="194"/>
        <v>Riadok bude vidieť.</v>
      </c>
      <c r="AK1205" s="145" t="s">
        <v>207</v>
      </c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51">
        <f t="shared" si="203"/>
        <v>1</v>
      </c>
      <c r="BF1205" s="79"/>
      <c r="BG1205" s="51"/>
      <c r="BH1205" s="51">
        <f t="shared" si="204"/>
        <v>1</v>
      </c>
      <c r="BI1205" s="51">
        <f t="shared" si="205"/>
        <v>1</v>
      </c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108"/>
      <c r="BY1205" s="108"/>
      <c r="BZ1205" s="108"/>
      <c r="CA1205" s="113">
        <f>SI!BY1205</f>
        <v>108</v>
      </c>
      <c r="CB1205" s="113"/>
      <c r="CC1205" s="113"/>
      <c r="CD1205" s="113"/>
      <c r="CE1205" s="113"/>
      <c r="CF1205" s="113"/>
      <c r="CG1205" s="113"/>
      <c r="CH1205" s="140">
        <f>SI!BZ1205</f>
        <v>0</v>
      </c>
      <c r="CI1205" s="108"/>
      <c r="CJ1205" s="108"/>
      <c r="CK1205" s="108"/>
      <c r="CL1205" s="108"/>
      <c r="CM1205" s="108"/>
      <c r="CN1205" s="108"/>
      <c r="CO1205" s="108"/>
      <c r="CP1205" s="108"/>
      <c r="CQ1205" s="108"/>
      <c r="CR1205" s="108"/>
      <c r="CS1205" s="108"/>
      <c r="CT1205" s="108"/>
      <c r="CU1205" s="108"/>
      <c r="CV1205" s="108"/>
      <c r="CW1205" s="108"/>
      <c r="CX1205" s="108"/>
      <c r="CY1205" s="108"/>
      <c r="CZ1205" s="2"/>
      <c r="DA1205" s="2"/>
      <c r="DB1205" s="2"/>
      <c r="DC1205" s="2"/>
      <c r="DD1205" s="2"/>
      <c r="DE1205" s="2"/>
      <c r="DF1205" s="2"/>
      <c r="DG1205" s="2"/>
      <c r="DH1205" s="2"/>
      <c r="DI1205" s="2"/>
      <c r="DJ1205" s="2"/>
      <c r="DK1205" s="2"/>
      <c r="DL1205" s="2"/>
      <c r="DM1205" s="2"/>
      <c r="DN1205" s="2"/>
      <c r="DO1205" s="2"/>
      <c r="DP1205" s="2"/>
      <c r="DQ1205" s="2"/>
      <c r="DR1205" s="2"/>
      <c r="DS1205" s="2"/>
      <c r="DT1205" s="2"/>
      <c r="DU1205" s="2"/>
      <c r="DV1205" s="2"/>
      <c r="DW1205" s="2"/>
      <c r="DX1205" s="2"/>
      <c r="DY1205" s="2"/>
      <c r="DZ1205" s="2"/>
      <c r="EA1205" s="2"/>
      <c r="EB1205" s="2"/>
      <c r="EC1205" s="2"/>
      <c r="ED1205" s="2"/>
      <c r="EE1205" s="2"/>
      <c r="EF1205" s="2"/>
      <c r="EG1205" s="2"/>
      <c r="EH1205" s="2"/>
      <c r="EI1205" s="2"/>
      <c r="EJ1205" s="2"/>
      <c r="EK1205" s="2"/>
      <c r="EL1205" s="2"/>
      <c r="EM1205" s="2"/>
      <c r="EN1205" s="2"/>
      <c r="EO1205" s="2"/>
      <c r="EP1205" s="2"/>
      <c r="EQ1205" s="2"/>
      <c r="ER1205" s="2"/>
      <c r="ES1205" s="2"/>
      <c r="ET1205" s="2"/>
      <c r="EU1205" s="2"/>
      <c r="EV1205" s="2"/>
      <c r="EW1205" s="2"/>
      <c r="EX1205" s="2"/>
      <c r="EY1205" s="2"/>
      <c r="EZ1205" s="2"/>
      <c r="FA1205" s="2"/>
      <c r="FB1205" s="2"/>
      <c r="FC1205" s="2"/>
      <c r="FD1205" s="2"/>
      <c r="FE1205" s="2"/>
      <c r="FF1205" s="2"/>
      <c r="FG1205" s="2"/>
      <c r="FH1205" s="2"/>
      <c r="FI1205" s="2"/>
      <c r="FJ1205" s="2"/>
      <c r="FK1205" s="2"/>
      <c r="FL1205" s="2"/>
      <c r="FM1205" s="2"/>
      <c r="FN1205" s="2"/>
      <c r="FO1205" s="2"/>
      <c r="FP1205" s="2"/>
      <c r="FQ1205" s="2"/>
      <c r="FR1205" s="2"/>
      <c r="FS1205" s="2"/>
      <c r="FT1205" s="2"/>
      <c r="FU1205" s="2"/>
      <c r="FV1205" s="2"/>
      <c r="FW1205" s="2"/>
      <c r="FX1205" s="2"/>
      <c r="FY1205" s="2"/>
      <c r="FZ1205" s="2"/>
      <c r="GA1205" s="2"/>
      <c r="GB1205" s="2"/>
      <c r="GC1205" s="2"/>
      <c r="GD1205" s="2"/>
      <c r="GE1205" s="2"/>
      <c r="GF1205" s="2"/>
      <c r="GG1205" s="2"/>
      <c r="GH1205" s="2"/>
      <c r="GI1205" s="2"/>
      <c r="GJ1205" s="2"/>
      <c r="GK1205" s="2"/>
      <c r="GL1205" s="2"/>
      <c r="GM1205" s="2"/>
      <c r="GN1205" s="2"/>
      <c r="GO1205" s="2"/>
      <c r="GP1205" s="2"/>
      <c r="GQ1205" s="2"/>
      <c r="GR1205" s="2"/>
      <c r="GS1205" s="2"/>
      <c r="GT1205" s="2"/>
      <c r="GU1205" s="2"/>
      <c r="GV1205" s="2"/>
      <c r="GW1205" s="2"/>
      <c r="GX1205" s="2"/>
      <c r="GY1205" s="2"/>
      <c r="GZ1205" s="2"/>
      <c r="HA1205" s="2"/>
      <c r="HB1205" s="2"/>
      <c r="HC1205" s="2"/>
      <c r="HD1205" s="2"/>
      <c r="HE1205" s="2"/>
      <c r="HF1205" s="2"/>
      <c r="HG1205" s="2"/>
      <c r="HH1205" s="2"/>
      <c r="HI1205" s="2"/>
      <c r="HJ1205" s="2"/>
      <c r="HK1205" s="2"/>
      <c r="HL1205" s="2"/>
      <c r="HM1205" s="2"/>
      <c r="HN1205" s="2"/>
      <c r="HO1205" s="2"/>
      <c r="HP1205" s="2"/>
      <c r="HQ1205" s="2"/>
      <c r="HR1205" s="2"/>
      <c r="HS1205" s="2"/>
      <c r="HT1205" s="2"/>
      <c r="HU1205" s="2"/>
      <c r="HV1205" s="2"/>
      <c r="HW1205" s="2"/>
      <c r="HX1205" s="2"/>
      <c r="HY1205" s="2"/>
      <c r="HZ1205" s="2"/>
      <c r="IA1205" s="2"/>
      <c r="IB1205" s="2"/>
      <c r="IC1205" s="2"/>
      <c r="ID1205" s="2"/>
      <c r="IE1205" s="2"/>
      <c r="IF1205" s="2"/>
      <c r="IG1205" s="2"/>
      <c r="IH1205" s="2"/>
      <c r="II1205" s="2"/>
      <c r="IJ1205" s="2"/>
      <c r="IK1205" s="2"/>
      <c r="IL1205" s="2"/>
      <c r="IM1205" s="2"/>
      <c r="IN1205" s="2"/>
      <c r="IO1205" s="2"/>
      <c r="IP1205" s="2"/>
      <c r="IQ1205" s="2"/>
      <c r="IR1205" s="2"/>
      <c r="IS1205" s="2"/>
    </row>
    <row r="1206" spans="1:253" s="36" customFormat="1" ht="26.25" customHeight="1" x14ac:dyDescent="0.25">
      <c r="A1206" s="33"/>
      <c r="B1206" s="1012" t="s">
        <v>338</v>
      </c>
      <c r="C1206" s="1013"/>
      <c r="D1206" s="1013"/>
      <c r="E1206" s="1013"/>
      <c r="F1206" s="1013"/>
      <c r="G1206" s="1013"/>
      <c r="H1206" s="1013"/>
      <c r="I1206" s="1013"/>
      <c r="J1206" s="1013"/>
      <c r="K1206" s="587">
        <v>690425</v>
      </c>
      <c r="L1206" s="588"/>
      <c r="M1206" s="588"/>
      <c r="N1206" s="588"/>
      <c r="O1206" s="588"/>
      <c r="P1206" s="589"/>
      <c r="Q1206" s="214">
        <v>442404</v>
      </c>
      <c r="R1206" s="215"/>
      <c r="S1206" s="215"/>
      <c r="T1206" s="215"/>
      <c r="U1206" s="215"/>
      <c r="V1206" s="216"/>
      <c r="W1206" s="590">
        <v>-569049</v>
      </c>
      <c r="X1206" s="588"/>
      <c r="Y1206" s="588"/>
      <c r="Z1206" s="588"/>
      <c r="AA1206" s="588"/>
      <c r="AB1206" s="589"/>
      <c r="AC1206" s="571">
        <f t="shared" si="206"/>
        <v>563780</v>
      </c>
      <c r="AD1206" s="572"/>
      <c r="AE1206" s="572"/>
      <c r="AF1206" s="572"/>
      <c r="AG1206" s="572"/>
      <c r="AH1206" s="573"/>
      <c r="AI1206" s="60"/>
      <c r="AJ1206" s="144" t="str">
        <f t="shared" si="194"/>
        <v>Riadok bude vidieť.</v>
      </c>
      <c r="AK1206" s="145" t="s">
        <v>207</v>
      </c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51">
        <f t="shared" si="203"/>
        <v>1</v>
      </c>
      <c r="BF1206" s="79"/>
      <c r="BG1206" s="51"/>
      <c r="BH1206" s="51">
        <f t="shared" si="204"/>
        <v>1</v>
      </c>
      <c r="BI1206" s="51">
        <f t="shared" si="205"/>
        <v>1</v>
      </c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108"/>
      <c r="BY1206" s="108"/>
      <c r="BZ1206" s="108"/>
      <c r="CA1206" s="113">
        <f>SI!BY1206</f>
        <v>673</v>
      </c>
      <c r="CB1206" s="113"/>
      <c r="CC1206" s="113"/>
      <c r="CD1206" s="113"/>
      <c r="CE1206" s="113"/>
      <c r="CF1206" s="113"/>
      <c r="CG1206" s="113"/>
      <c r="CH1206" s="140">
        <f>SI!BZ1206</f>
        <v>0</v>
      </c>
      <c r="CI1206" s="108"/>
      <c r="CJ1206" s="108"/>
      <c r="CK1206" s="108"/>
      <c r="CL1206" s="108"/>
      <c r="CM1206" s="108"/>
      <c r="CN1206" s="108"/>
      <c r="CO1206" s="108"/>
      <c r="CP1206" s="108"/>
      <c r="CQ1206" s="108"/>
      <c r="CR1206" s="108"/>
      <c r="CS1206" s="108"/>
      <c r="CT1206" s="108"/>
      <c r="CU1206" s="108"/>
      <c r="CV1206" s="108"/>
      <c r="CW1206" s="108"/>
      <c r="CX1206" s="108"/>
      <c r="CY1206" s="108"/>
      <c r="CZ1206" s="2"/>
      <c r="DA1206" s="2"/>
      <c r="DB1206" s="2"/>
      <c r="DC1206" s="2"/>
      <c r="DD1206" s="2"/>
      <c r="DE1206" s="2"/>
      <c r="DF1206" s="2"/>
      <c r="DG1206" s="2"/>
      <c r="DH1206" s="2"/>
      <c r="DI1206" s="2"/>
      <c r="DJ1206" s="2"/>
      <c r="DK1206" s="2"/>
      <c r="DL1206" s="2"/>
      <c r="DM1206" s="2"/>
      <c r="DN1206" s="2"/>
      <c r="DO1206" s="2"/>
      <c r="DP1206" s="2"/>
      <c r="DQ1206" s="2"/>
      <c r="DR1206" s="2"/>
      <c r="DS1206" s="2"/>
      <c r="DT1206" s="2"/>
      <c r="DU1206" s="2"/>
      <c r="DV1206" s="2"/>
      <c r="DW1206" s="2"/>
      <c r="DX1206" s="2"/>
      <c r="DY1206" s="2"/>
      <c r="DZ1206" s="2"/>
      <c r="EA1206" s="2"/>
      <c r="EB1206" s="2"/>
      <c r="EC1206" s="2"/>
      <c r="ED1206" s="2"/>
      <c r="EE1206" s="2"/>
      <c r="EF1206" s="2"/>
      <c r="EG1206" s="2"/>
      <c r="EH1206" s="2"/>
      <c r="EI1206" s="2"/>
      <c r="EJ1206" s="2"/>
      <c r="EK1206" s="2"/>
      <c r="EL1206" s="2"/>
      <c r="EM1206" s="2"/>
      <c r="EN1206" s="2"/>
      <c r="EO1206" s="2"/>
      <c r="EP1206" s="2"/>
      <c r="EQ1206" s="2"/>
      <c r="ER1206" s="2"/>
      <c r="ES1206" s="2"/>
      <c r="ET1206" s="2"/>
      <c r="EU1206" s="2"/>
      <c r="EV1206" s="2"/>
      <c r="EW1206" s="2"/>
      <c r="EX1206" s="2"/>
      <c r="EY1206" s="2"/>
      <c r="EZ1206" s="2"/>
      <c r="FA1206" s="2"/>
      <c r="FB1206" s="2"/>
      <c r="FC1206" s="2"/>
      <c r="FD1206" s="2"/>
      <c r="FE1206" s="2"/>
      <c r="FF1206" s="2"/>
      <c r="FG1206" s="2"/>
      <c r="FH1206" s="2"/>
      <c r="FI1206" s="2"/>
      <c r="FJ1206" s="2"/>
      <c r="FK1206" s="2"/>
      <c r="FL1206" s="2"/>
      <c r="FM1206" s="2"/>
      <c r="FN1206" s="2"/>
      <c r="FO1206" s="2"/>
      <c r="FP1206" s="2"/>
      <c r="FQ1206" s="2"/>
      <c r="FR1206" s="2"/>
      <c r="FS1206" s="2"/>
      <c r="FT1206" s="2"/>
      <c r="FU1206" s="2"/>
      <c r="FV1206" s="2"/>
      <c r="FW1206" s="2"/>
      <c r="FX1206" s="2"/>
      <c r="FY1206" s="2"/>
      <c r="FZ1206" s="2"/>
      <c r="GA1206" s="2"/>
      <c r="GB1206" s="2"/>
      <c r="GC1206" s="2"/>
      <c r="GD1206" s="2"/>
      <c r="GE1206" s="2"/>
      <c r="GF1206" s="2"/>
      <c r="GG1206" s="2"/>
      <c r="GH1206" s="2"/>
      <c r="GI1206" s="2"/>
      <c r="GJ1206" s="2"/>
      <c r="GK1206" s="2"/>
      <c r="GL1206" s="2"/>
      <c r="GM1206" s="2"/>
      <c r="GN1206" s="2"/>
      <c r="GO1206" s="2"/>
      <c r="GP1206" s="2"/>
      <c r="GQ1206" s="2"/>
      <c r="GR1206" s="2"/>
      <c r="GS1206" s="2"/>
      <c r="GT1206" s="2"/>
      <c r="GU1206" s="2"/>
      <c r="GV1206" s="2"/>
      <c r="GW1206" s="2"/>
      <c r="GX1206" s="2"/>
      <c r="GY1206" s="2"/>
      <c r="GZ1206" s="2"/>
      <c r="HA1206" s="2"/>
      <c r="HB1206" s="2"/>
      <c r="HC1206" s="2"/>
      <c r="HD1206" s="2"/>
      <c r="HE1206" s="2"/>
      <c r="HF1206" s="2"/>
      <c r="HG1206" s="2"/>
      <c r="HH1206" s="2"/>
      <c r="HI1206" s="2"/>
      <c r="HJ1206" s="2"/>
      <c r="HK1206" s="2"/>
      <c r="HL1206" s="2"/>
      <c r="HM1206" s="2"/>
      <c r="HN1206" s="2"/>
      <c r="HO1206" s="2"/>
      <c r="HP1206" s="2"/>
      <c r="HQ1206" s="2"/>
      <c r="HR1206" s="2"/>
      <c r="HS1206" s="2"/>
      <c r="HT1206" s="2"/>
      <c r="HU1206" s="2"/>
      <c r="HV1206" s="2"/>
      <c r="HW1206" s="2"/>
      <c r="HX1206" s="2"/>
      <c r="HY1206" s="2"/>
      <c r="HZ1206" s="2"/>
      <c r="IA1206" s="2"/>
      <c r="IB1206" s="2"/>
      <c r="IC1206" s="2"/>
      <c r="ID1206" s="2"/>
      <c r="IE1206" s="2"/>
      <c r="IF1206" s="2"/>
      <c r="IG1206" s="2"/>
      <c r="IH1206" s="2"/>
      <c r="II1206" s="2"/>
      <c r="IJ1206" s="2"/>
      <c r="IK1206" s="2"/>
      <c r="IL1206" s="2"/>
      <c r="IM1206" s="2"/>
      <c r="IN1206" s="2"/>
      <c r="IO1206" s="2"/>
      <c r="IP1206" s="2"/>
      <c r="IQ1206" s="2"/>
      <c r="IR1206" s="2"/>
      <c r="IS1206" s="2"/>
    </row>
    <row r="1207" spans="1:253" ht="26.25" customHeight="1" x14ac:dyDescent="0.25">
      <c r="A1207" s="33"/>
      <c r="B1207" s="1012" t="s">
        <v>335</v>
      </c>
      <c r="C1207" s="1013"/>
      <c r="D1207" s="1013"/>
      <c r="E1207" s="1013"/>
      <c r="F1207" s="1013"/>
      <c r="G1207" s="1013"/>
      <c r="H1207" s="1013"/>
      <c r="I1207" s="1013"/>
      <c r="J1207" s="1013"/>
      <c r="K1207" s="587"/>
      <c r="L1207" s="588"/>
      <c r="M1207" s="588"/>
      <c r="N1207" s="588"/>
      <c r="O1207" s="588"/>
      <c r="P1207" s="589"/>
      <c r="Q1207" s="214"/>
      <c r="R1207" s="215"/>
      <c r="S1207" s="215"/>
      <c r="T1207" s="215"/>
      <c r="U1207" s="215"/>
      <c r="V1207" s="216"/>
      <c r="W1207" s="590"/>
      <c r="X1207" s="588"/>
      <c r="Y1207" s="588"/>
      <c r="Z1207" s="588"/>
      <c r="AA1207" s="588"/>
      <c r="AB1207" s="589"/>
      <c r="AC1207" s="571">
        <f t="shared" si="206"/>
        <v>0</v>
      </c>
      <c r="AD1207" s="572"/>
      <c r="AE1207" s="572"/>
      <c r="AF1207" s="572"/>
      <c r="AG1207" s="572"/>
      <c r="AH1207" s="573"/>
      <c r="AI1207" s="59"/>
      <c r="AJ1207" s="144" t="str">
        <f t="shared" si="194"/>
        <v>Riadok bude vidieť.</v>
      </c>
      <c r="AK1207" s="145" t="s">
        <v>207</v>
      </c>
      <c r="BE1207" s="51">
        <f t="shared" si="203"/>
        <v>1</v>
      </c>
      <c r="BF1207" s="79"/>
      <c r="BH1207" s="51">
        <f t="shared" si="204"/>
        <v>1</v>
      </c>
      <c r="BI1207" s="51">
        <f t="shared" si="205"/>
        <v>1</v>
      </c>
      <c r="CA1207" s="113">
        <f>SI!BY1207</f>
        <v>1048</v>
      </c>
      <c r="CH1207" s="140">
        <f>SI!BZ1207</f>
        <v>0</v>
      </c>
    </row>
    <row r="1208" spans="1:253" x14ac:dyDescent="0.25">
      <c r="A1208" s="33"/>
      <c r="B1208" s="639" t="s">
        <v>336</v>
      </c>
      <c r="C1208" s="640"/>
      <c r="D1208" s="640"/>
      <c r="E1208" s="640"/>
      <c r="F1208" s="640"/>
      <c r="G1208" s="640"/>
      <c r="H1208" s="640"/>
      <c r="I1208" s="640"/>
      <c r="J1208" s="640"/>
      <c r="K1208" s="587"/>
      <c r="L1208" s="588"/>
      <c r="M1208" s="588"/>
      <c r="N1208" s="588"/>
      <c r="O1208" s="588"/>
      <c r="P1208" s="589"/>
      <c r="Q1208" s="214"/>
      <c r="R1208" s="215"/>
      <c r="S1208" s="215"/>
      <c r="T1208" s="215"/>
      <c r="U1208" s="215"/>
      <c r="V1208" s="216"/>
      <c r="W1208" s="590"/>
      <c r="X1208" s="588"/>
      <c r="Y1208" s="588"/>
      <c r="Z1208" s="588"/>
      <c r="AA1208" s="588"/>
      <c r="AB1208" s="589"/>
      <c r="AC1208" s="571">
        <f t="shared" si="206"/>
        <v>0</v>
      </c>
      <c r="AD1208" s="572"/>
      <c r="AE1208" s="572"/>
      <c r="AF1208" s="572"/>
      <c r="AG1208" s="572"/>
      <c r="AH1208" s="573"/>
      <c r="AI1208" s="59"/>
      <c r="AJ1208" s="144" t="str">
        <f t="shared" si="194"/>
        <v>Riadok bude vidieť.</v>
      </c>
      <c r="AK1208" s="145" t="s">
        <v>207</v>
      </c>
      <c r="AL1208" s="56"/>
      <c r="BE1208" s="51">
        <f t="shared" si="203"/>
        <v>1</v>
      </c>
      <c r="BF1208" s="79"/>
      <c r="BH1208" s="51">
        <f t="shared" si="204"/>
        <v>1</v>
      </c>
      <c r="BI1208" s="51">
        <f t="shared" si="205"/>
        <v>1</v>
      </c>
      <c r="CA1208" s="113">
        <f>SI!BY1208</f>
        <v>107</v>
      </c>
      <c r="CH1208" s="140">
        <f>SI!BZ1208</f>
        <v>0</v>
      </c>
    </row>
    <row r="1209" spans="1:253" x14ac:dyDescent="0.25">
      <c r="A1209" s="33"/>
      <c r="B1209" s="639" t="s">
        <v>337</v>
      </c>
      <c r="C1209" s="640"/>
      <c r="D1209" s="640"/>
      <c r="E1209" s="640"/>
      <c r="F1209" s="640"/>
      <c r="G1209" s="640"/>
      <c r="H1209" s="640"/>
      <c r="I1209" s="640"/>
      <c r="J1209" s="640"/>
      <c r="K1209" s="587"/>
      <c r="L1209" s="588"/>
      <c r="M1209" s="588"/>
      <c r="N1209" s="588"/>
      <c r="O1209" s="588"/>
      <c r="P1209" s="589"/>
      <c r="Q1209" s="214"/>
      <c r="R1209" s="215"/>
      <c r="S1209" s="215"/>
      <c r="T1209" s="215"/>
      <c r="U1209" s="215"/>
      <c r="V1209" s="216"/>
      <c r="W1209" s="590"/>
      <c r="X1209" s="588"/>
      <c r="Y1209" s="588"/>
      <c r="Z1209" s="588"/>
      <c r="AA1209" s="588"/>
      <c r="AB1209" s="589"/>
      <c r="AC1209" s="571">
        <f t="shared" si="206"/>
        <v>0</v>
      </c>
      <c r="AD1209" s="572"/>
      <c r="AE1209" s="572"/>
      <c r="AF1209" s="572"/>
      <c r="AG1209" s="572"/>
      <c r="AH1209" s="573"/>
      <c r="AI1209" s="59"/>
      <c r="AJ1209" s="144" t="str">
        <f t="shared" si="194"/>
        <v>Riadok bude vidieť.</v>
      </c>
      <c r="AK1209" s="145" t="s">
        <v>207</v>
      </c>
      <c r="BE1209" s="51">
        <f t="shared" si="203"/>
        <v>1</v>
      </c>
      <c r="BF1209" s="79"/>
      <c r="BH1209" s="51">
        <f t="shared" si="204"/>
        <v>1</v>
      </c>
      <c r="BI1209" s="51">
        <f t="shared" si="205"/>
        <v>1</v>
      </c>
      <c r="CA1209" s="113">
        <f>SI!BY1209</f>
        <v>191</v>
      </c>
      <c r="CH1209" s="140">
        <f>SI!BZ1209</f>
        <v>0</v>
      </c>
    </row>
    <row r="1210" spans="1:253" s="36" customFormat="1" ht="26.25" customHeight="1" x14ac:dyDescent="0.25">
      <c r="A1210" s="33"/>
      <c r="B1210" s="1354" t="s">
        <v>339</v>
      </c>
      <c r="C1210" s="1355"/>
      <c r="D1210" s="1355"/>
      <c r="E1210" s="1355"/>
      <c r="F1210" s="1355"/>
      <c r="G1210" s="1355"/>
      <c r="H1210" s="1355"/>
      <c r="I1210" s="1355"/>
      <c r="J1210" s="1355"/>
      <c r="K1210" s="794"/>
      <c r="L1210" s="625"/>
      <c r="M1210" s="625"/>
      <c r="N1210" s="625"/>
      <c r="O1210" s="625"/>
      <c r="P1210" s="626"/>
      <c r="Q1210" s="546"/>
      <c r="R1210" s="544"/>
      <c r="S1210" s="544"/>
      <c r="T1210" s="544"/>
      <c r="U1210" s="544"/>
      <c r="V1210" s="547"/>
      <c r="W1210" s="624"/>
      <c r="X1210" s="625"/>
      <c r="Y1210" s="625"/>
      <c r="Z1210" s="625"/>
      <c r="AA1210" s="625"/>
      <c r="AB1210" s="626"/>
      <c r="AC1210" s="1014">
        <f t="shared" si="206"/>
        <v>0</v>
      </c>
      <c r="AD1210" s="1015"/>
      <c r="AE1210" s="1015"/>
      <c r="AF1210" s="1015"/>
      <c r="AG1210" s="1015"/>
      <c r="AH1210" s="1016"/>
      <c r="AI1210" s="60"/>
      <c r="AJ1210" s="144" t="str">
        <f t="shared" si="194"/>
        <v>Riadok bude vidieť.</v>
      </c>
      <c r="AK1210" s="145" t="s">
        <v>207</v>
      </c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51">
        <f t="shared" si="203"/>
        <v>1</v>
      </c>
      <c r="BF1210" s="79"/>
      <c r="BG1210" s="51"/>
      <c r="BH1210" s="51">
        <f t="shared" si="204"/>
        <v>1</v>
      </c>
      <c r="BI1210" s="51">
        <f t="shared" si="205"/>
        <v>1</v>
      </c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108"/>
      <c r="BY1210" s="108"/>
      <c r="BZ1210" s="108"/>
      <c r="CA1210" s="113">
        <f>SI!BY1210</f>
        <v>182</v>
      </c>
      <c r="CB1210" s="113"/>
      <c r="CC1210" s="113"/>
      <c r="CD1210" s="113"/>
      <c r="CE1210" s="113"/>
      <c r="CF1210" s="113"/>
      <c r="CG1210" s="113"/>
      <c r="CH1210" s="140">
        <f>SI!BZ1210</f>
        <v>0</v>
      </c>
      <c r="CI1210" s="108"/>
      <c r="CJ1210" s="108"/>
      <c r="CK1210" s="108"/>
      <c r="CL1210" s="108"/>
      <c r="CM1210" s="108"/>
      <c r="CN1210" s="108"/>
      <c r="CO1210" s="108"/>
      <c r="CP1210" s="108"/>
      <c r="CQ1210" s="108"/>
      <c r="CR1210" s="108"/>
      <c r="CS1210" s="108"/>
      <c r="CT1210" s="108"/>
      <c r="CU1210" s="108"/>
      <c r="CV1210" s="108"/>
      <c r="CW1210" s="108"/>
      <c r="CX1210" s="108"/>
      <c r="CY1210" s="108"/>
      <c r="CZ1210" s="2"/>
      <c r="DA1210" s="2"/>
      <c r="DB1210" s="2"/>
      <c r="DC1210" s="2"/>
      <c r="DD1210" s="2"/>
      <c r="DE1210" s="2"/>
      <c r="DF1210" s="2"/>
      <c r="DG1210" s="2"/>
      <c r="DH1210" s="2"/>
      <c r="DI1210" s="2"/>
      <c r="DJ1210" s="2"/>
      <c r="DK1210" s="2"/>
      <c r="DL1210" s="2"/>
      <c r="DM1210" s="2"/>
      <c r="DN1210" s="2"/>
      <c r="DO1210" s="2"/>
      <c r="DP1210" s="2"/>
      <c r="DQ1210" s="2"/>
      <c r="DR1210" s="2"/>
      <c r="DS1210" s="2"/>
      <c r="DT1210" s="2"/>
      <c r="DU1210" s="2"/>
      <c r="DV1210" s="2"/>
      <c r="DW1210" s="2"/>
      <c r="DX1210" s="2"/>
      <c r="DY1210" s="2"/>
      <c r="DZ1210" s="2"/>
      <c r="EA1210" s="2"/>
      <c r="EB1210" s="2"/>
      <c r="EC1210" s="2"/>
      <c r="ED1210" s="2"/>
      <c r="EE1210" s="2"/>
      <c r="EF1210" s="2"/>
      <c r="EG1210" s="2"/>
      <c r="EH1210" s="2"/>
      <c r="EI1210" s="2"/>
      <c r="EJ1210" s="2"/>
      <c r="EK1210" s="2"/>
      <c r="EL1210" s="2"/>
      <c r="EM1210" s="2"/>
      <c r="EN1210" s="2"/>
      <c r="EO1210" s="2"/>
      <c r="EP1210" s="2"/>
      <c r="EQ1210" s="2"/>
      <c r="ER1210" s="2"/>
      <c r="ES1210" s="2"/>
      <c r="ET1210" s="2"/>
      <c r="EU1210" s="2"/>
      <c r="EV1210" s="2"/>
      <c r="EW1210" s="2"/>
      <c r="EX1210" s="2"/>
      <c r="EY1210" s="2"/>
      <c r="EZ1210" s="2"/>
      <c r="FA1210" s="2"/>
      <c r="FB1210" s="2"/>
      <c r="FC1210" s="2"/>
      <c r="FD1210" s="2"/>
      <c r="FE1210" s="2"/>
      <c r="FF1210" s="2"/>
      <c r="FG1210" s="2"/>
      <c r="FH1210" s="2"/>
      <c r="FI1210" s="2"/>
      <c r="FJ1210" s="2"/>
      <c r="FK1210" s="2"/>
      <c r="FL1210" s="2"/>
      <c r="FM1210" s="2"/>
      <c r="FN1210" s="2"/>
      <c r="FO1210" s="2"/>
      <c r="FP1210" s="2"/>
      <c r="FQ1210" s="2"/>
      <c r="FR1210" s="2"/>
      <c r="FS1210" s="2"/>
      <c r="FT1210" s="2"/>
      <c r="FU1210" s="2"/>
      <c r="FV1210" s="2"/>
      <c r="FW1210" s="2"/>
      <c r="FX1210" s="2"/>
      <c r="FY1210" s="2"/>
      <c r="FZ1210" s="2"/>
      <c r="GA1210" s="2"/>
      <c r="GB1210" s="2"/>
      <c r="GC1210" s="2"/>
      <c r="GD1210" s="2"/>
      <c r="GE1210" s="2"/>
      <c r="GF1210" s="2"/>
      <c r="GG1210" s="2"/>
      <c r="GH1210" s="2"/>
      <c r="GI1210" s="2"/>
      <c r="GJ1210" s="2"/>
      <c r="GK1210" s="2"/>
      <c r="GL1210" s="2"/>
      <c r="GM1210" s="2"/>
      <c r="GN1210" s="2"/>
      <c r="GO1210" s="2"/>
      <c r="GP1210" s="2"/>
      <c r="GQ1210" s="2"/>
      <c r="GR1210" s="2"/>
      <c r="GS1210" s="2"/>
      <c r="GT1210" s="2"/>
      <c r="GU1210" s="2"/>
      <c r="GV1210" s="2"/>
      <c r="GW1210" s="2"/>
      <c r="GX1210" s="2"/>
      <c r="GY1210" s="2"/>
      <c r="GZ1210" s="2"/>
      <c r="HA1210" s="2"/>
      <c r="HB1210" s="2"/>
      <c r="HC1210" s="2"/>
      <c r="HD1210" s="2"/>
      <c r="HE1210" s="2"/>
      <c r="HF1210" s="2"/>
      <c r="HG1210" s="2"/>
      <c r="HH1210" s="2"/>
      <c r="HI1210" s="2"/>
      <c r="HJ1210" s="2"/>
      <c r="HK1210" s="2"/>
      <c r="HL1210" s="2"/>
      <c r="HM1210" s="2"/>
      <c r="HN1210" s="2"/>
      <c r="HO1210" s="2"/>
      <c r="HP1210" s="2"/>
      <c r="HQ1210" s="2"/>
      <c r="HR1210" s="2"/>
      <c r="HS1210" s="2"/>
      <c r="HT1210" s="2"/>
      <c r="HU1210" s="2"/>
      <c r="HV1210" s="2"/>
      <c r="HW1210" s="2"/>
      <c r="HX1210" s="2"/>
      <c r="HY1210" s="2"/>
      <c r="HZ1210" s="2"/>
      <c r="IA1210" s="2"/>
      <c r="IB1210" s="2"/>
      <c r="IC1210" s="2"/>
      <c r="ID1210" s="2"/>
      <c r="IE1210" s="2"/>
      <c r="IF1210" s="2"/>
      <c r="IG1210" s="2"/>
      <c r="IH1210" s="2"/>
      <c r="II1210" s="2"/>
      <c r="IJ1210" s="2"/>
      <c r="IK1210" s="2"/>
      <c r="IL1210" s="2"/>
      <c r="IM1210" s="2"/>
      <c r="IN1210" s="2"/>
      <c r="IO1210" s="2"/>
      <c r="IP1210" s="2"/>
      <c r="IQ1210" s="2"/>
      <c r="IR1210" s="2"/>
      <c r="IS1210" s="2"/>
    </row>
    <row r="1211" spans="1:253" s="36" customFormat="1" hidden="1" x14ac:dyDescent="0.25">
      <c r="A1211" s="33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60"/>
      <c r="AJ1211" s="144" t="str">
        <f t="shared" si="194"/>
        <v>Riadok bude skrytý.</v>
      </c>
      <c r="AK1211" s="145" t="s">
        <v>207</v>
      </c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51">
        <f t="shared" si="203"/>
        <v>1</v>
      </c>
      <c r="BF1211" s="51">
        <f>+IF(B1214="",0,1)</f>
        <v>0</v>
      </c>
      <c r="BG1211" s="51"/>
      <c r="BH1211" s="51">
        <f t="shared" si="195"/>
        <v>1</v>
      </c>
      <c r="BI1211" s="89">
        <f t="shared" ref="BI1211:BI1217" si="207">+IF(BE1211*BF1211=0,0,IF(BH1211=0,0,1))</f>
        <v>0</v>
      </c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108"/>
      <c r="BY1211" s="108"/>
      <c r="BZ1211" s="108"/>
      <c r="CA1211" s="113">
        <f>SI!BY1211</f>
        <v>175</v>
      </c>
      <c r="CB1211" s="113"/>
      <c r="CC1211" s="113"/>
      <c r="CD1211" s="113"/>
      <c r="CE1211" s="113"/>
      <c r="CF1211" s="113"/>
      <c r="CG1211" s="113"/>
      <c r="CH1211" s="140">
        <f>SI!BZ1211</f>
        <v>0</v>
      </c>
      <c r="CI1211" s="108"/>
      <c r="CJ1211" s="108"/>
      <c r="CK1211" s="108"/>
      <c r="CL1211" s="108"/>
      <c r="CM1211" s="108"/>
      <c r="CN1211" s="108"/>
      <c r="CO1211" s="108"/>
      <c r="CP1211" s="108"/>
      <c r="CQ1211" s="108"/>
      <c r="CR1211" s="108"/>
      <c r="CS1211" s="108"/>
      <c r="CT1211" s="108"/>
      <c r="CU1211" s="108"/>
      <c r="CV1211" s="108"/>
      <c r="CW1211" s="108"/>
      <c r="CX1211" s="108"/>
      <c r="CY1211" s="108"/>
      <c r="CZ1211" s="2"/>
      <c r="DA1211" s="2"/>
      <c r="DB1211" s="2"/>
      <c r="DC1211" s="2"/>
      <c r="DD1211" s="2"/>
      <c r="DE1211" s="2"/>
      <c r="DF1211" s="2"/>
      <c r="DG1211" s="2"/>
      <c r="DH1211" s="2"/>
      <c r="DI1211" s="2"/>
      <c r="DJ1211" s="2"/>
      <c r="DK1211" s="2"/>
      <c r="DL1211" s="2"/>
      <c r="DM1211" s="2"/>
      <c r="DN1211" s="2"/>
      <c r="DO1211" s="2"/>
      <c r="DP1211" s="2"/>
      <c r="DQ1211" s="2"/>
      <c r="DR1211" s="2"/>
      <c r="DS1211" s="2"/>
      <c r="DT1211" s="2"/>
      <c r="DU1211" s="2"/>
      <c r="DV1211" s="2"/>
      <c r="DW1211" s="2"/>
      <c r="DX1211" s="2"/>
      <c r="DY1211" s="2"/>
      <c r="DZ1211" s="2"/>
      <c r="EA1211" s="2"/>
      <c r="EB1211" s="2"/>
      <c r="EC1211" s="2"/>
      <c r="ED1211" s="2"/>
      <c r="EE1211" s="2"/>
      <c r="EF1211" s="2"/>
      <c r="EG1211" s="2"/>
      <c r="EH1211" s="2"/>
      <c r="EI1211" s="2"/>
      <c r="EJ1211" s="2"/>
      <c r="EK1211" s="2"/>
      <c r="EL1211" s="2"/>
      <c r="EM1211" s="2"/>
      <c r="EN1211" s="2"/>
      <c r="EO1211" s="2"/>
      <c r="EP1211" s="2"/>
      <c r="EQ1211" s="2"/>
      <c r="ER1211" s="2"/>
      <c r="ES1211" s="2"/>
      <c r="ET1211" s="2"/>
      <c r="EU1211" s="2"/>
      <c r="EV1211" s="2"/>
      <c r="EW1211" s="2"/>
      <c r="EX1211" s="2"/>
      <c r="EY1211" s="2"/>
      <c r="EZ1211" s="2"/>
      <c r="FA1211" s="2"/>
      <c r="FB1211" s="2"/>
      <c r="FC1211" s="2"/>
      <c r="FD1211" s="2"/>
      <c r="FE1211" s="2"/>
      <c r="FF1211" s="2"/>
      <c r="FG1211" s="2"/>
      <c r="FH1211" s="2"/>
      <c r="FI1211" s="2"/>
      <c r="FJ1211" s="2"/>
      <c r="FK1211" s="2"/>
      <c r="FL1211" s="2"/>
      <c r="FM1211" s="2"/>
      <c r="FN1211" s="2"/>
      <c r="FO1211" s="2"/>
      <c r="FP1211" s="2"/>
      <c r="FQ1211" s="2"/>
      <c r="FR1211" s="2"/>
      <c r="FS1211" s="2"/>
      <c r="FT1211" s="2"/>
      <c r="FU1211" s="2"/>
      <c r="FV1211" s="2"/>
      <c r="FW1211" s="2"/>
      <c r="FX1211" s="2"/>
      <c r="FY1211" s="2"/>
      <c r="FZ1211" s="2"/>
      <c r="GA1211" s="2"/>
      <c r="GB1211" s="2"/>
      <c r="GC1211" s="2"/>
      <c r="GD1211" s="2"/>
      <c r="GE1211" s="2"/>
      <c r="GF1211" s="2"/>
      <c r="GG1211" s="2"/>
      <c r="GH1211" s="2"/>
      <c r="GI1211" s="2"/>
      <c r="GJ1211" s="2"/>
      <c r="GK1211" s="2"/>
      <c r="GL1211" s="2"/>
      <c r="GM1211" s="2"/>
      <c r="GN1211" s="2"/>
      <c r="GO1211" s="2"/>
      <c r="GP1211" s="2"/>
      <c r="GQ1211" s="2"/>
      <c r="GR1211" s="2"/>
      <c r="GS1211" s="2"/>
      <c r="GT1211" s="2"/>
      <c r="GU1211" s="2"/>
      <c r="GV1211" s="2"/>
      <c r="GW1211" s="2"/>
      <c r="GX1211" s="2"/>
      <c r="GY1211" s="2"/>
      <c r="GZ1211" s="2"/>
      <c r="HA1211" s="2"/>
      <c r="HB1211" s="2"/>
      <c r="HC1211" s="2"/>
      <c r="HD1211" s="2"/>
      <c r="HE1211" s="2"/>
      <c r="HF1211" s="2"/>
      <c r="HG1211" s="2"/>
      <c r="HH1211" s="2"/>
      <c r="HI1211" s="2"/>
      <c r="HJ1211" s="2"/>
      <c r="HK1211" s="2"/>
      <c r="HL1211" s="2"/>
      <c r="HM1211" s="2"/>
      <c r="HN1211" s="2"/>
      <c r="HO1211" s="2"/>
      <c r="HP1211" s="2"/>
      <c r="HQ1211" s="2"/>
      <c r="HR1211" s="2"/>
      <c r="HS1211" s="2"/>
      <c r="HT1211" s="2"/>
      <c r="HU1211" s="2"/>
      <c r="HV1211" s="2"/>
      <c r="HW1211" s="2"/>
      <c r="HX1211" s="2"/>
      <c r="HY1211" s="2"/>
      <c r="HZ1211" s="2"/>
      <c r="IA1211" s="2"/>
      <c r="IB1211" s="2"/>
      <c r="IC1211" s="2"/>
      <c r="ID1211" s="2"/>
      <c r="IE1211" s="2"/>
      <c r="IF1211" s="2"/>
      <c r="IG1211" s="2"/>
      <c r="IH1211" s="2"/>
      <c r="II1211" s="2"/>
      <c r="IJ1211" s="2"/>
      <c r="IK1211" s="2"/>
      <c r="IL1211" s="2"/>
      <c r="IM1211" s="2"/>
      <c r="IN1211" s="2"/>
      <c r="IO1211" s="2"/>
      <c r="IP1211" s="2"/>
      <c r="IQ1211" s="2"/>
      <c r="IR1211" s="2"/>
      <c r="IS1211" s="2"/>
    </row>
    <row r="1212" spans="1:253" s="36" customFormat="1" ht="15" hidden="1" customHeight="1" x14ac:dyDescent="0.25">
      <c r="A1212" s="33"/>
      <c r="B1212" s="1356" t="s">
        <v>327</v>
      </c>
      <c r="C1212" s="1357"/>
      <c r="D1212" s="1357"/>
      <c r="E1212" s="1357"/>
      <c r="F1212" s="1357"/>
      <c r="G1212" s="1357"/>
      <c r="H1212" s="1357"/>
      <c r="I1212" s="1357"/>
      <c r="J1212" s="1357"/>
      <c r="K1212" s="1357"/>
      <c r="L1212" s="1357"/>
      <c r="M1212" s="1357"/>
      <c r="N1212" s="1357"/>
      <c r="O1212" s="1357"/>
      <c r="P1212" s="1358"/>
      <c r="Q1212" s="178">
        <f>+P85</f>
        <v>2018</v>
      </c>
      <c r="R1212" s="179"/>
      <c r="S1212" s="179"/>
      <c r="T1212" s="179"/>
      <c r="U1212" s="179"/>
      <c r="V1212" s="179"/>
      <c r="W1212" s="179"/>
      <c r="X1212" s="179"/>
      <c r="Y1212" s="180"/>
      <c r="Z1212" s="1344">
        <f>+Z85</f>
        <v>2017</v>
      </c>
      <c r="AA1212" s="1345"/>
      <c r="AB1212" s="1345"/>
      <c r="AC1212" s="1345"/>
      <c r="AD1212" s="1345"/>
      <c r="AE1212" s="1345"/>
      <c r="AF1212" s="1345"/>
      <c r="AG1212" s="1345"/>
      <c r="AH1212" s="1346"/>
      <c r="AI1212" s="62" t="s">
        <v>168</v>
      </c>
      <c r="AJ1212" s="144" t="str">
        <f t="shared" si="194"/>
        <v>Riadok bude skrytý.</v>
      </c>
      <c r="AK1212" s="145" t="s">
        <v>207</v>
      </c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51">
        <f t="shared" si="203"/>
        <v>1</v>
      </c>
      <c r="BF1212" s="51">
        <f>+IF(B1214="",0,1)</f>
        <v>0</v>
      </c>
      <c r="BG1212" s="51"/>
      <c r="BH1212" s="51">
        <f t="shared" si="195"/>
        <v>1</v>
      </c>
      <c r="BI1212" s="89">
        <f t="shared" si="207"/>
        <v>0</v>
      </c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108"/>
      <c r="BY1212" s="108"/>
      <c r="BZ1212" s="108"/>
      <c r="CA1212" s="113">
        <f>SI!BY1212</f>
        <v>129</v>
      </c>
      <c r="CB1212" s="113"/>
      <c r="CC1212" s="113"/>
      <c r="CD1212" s="113"/>
      <c r="CE1212" s="113"/>
      <c r="CF1212" s="113"/>
      <c r="CG1212" s="113"/>
      <c r="CH1212" s="140">
        <f>SI!BZ1212</f>
        <v>0</v>
      </c>
      <c r="CI1212" s="108"/>
      <c r="CJ1212" s="108"/>
      <c r="CK1212" s="108"/>
      <c r="CL1212" s="108"/>
      <c r="CM1212" s="108"/>
      <c r="CN1212" s="108"/>
      <c r="CO1212" s="108"/>
      <c r="CP1212" s="108"/>
      <c r="CQ1212" s="108"/>
      <c r="CR1212" s="108"/>
      <c r="CS1212" s="108"/>
      <c r="CT1212" s="108"/>
      <c r="CU1212" s="108"/>
      <c r="CV1212" s="108"/>
      <c r="CW1212" s="108"/>
      <c r="CX1212" s="108"/>
      <c r="CY1212" s="108"/>
      <c r="CZ1212" s="2"/>
      <c r="DA1212" s="2"/>
      <c r="DB1212" s="2"/>
      <c r="DC1212" s="2"/>
      <c r="DD1212" s="2"/>
      <c r="DE1212" s="2"/>
      <c r="DF1212" s="2"/>
      <c r="DG1212" s="2"/>
      <c r="DH1212" s="2"/>
      <c r="DI1212" s="2"/>
      <c r="DJ1212" s="2"/>
      <c r="DK1212" s="2"/>
      <c r="DL1212" s="2"/>
      <c r="DM1212" s="2"/>
      <c r="DN1212" s="2"/>
      <c r="DO1212" s="2"/>
      <c r="DP1212" s="2"/>
      <c r="DQ1212" s="2"/>
      <c r="DR1212" s="2"/>
      <c r="DS1212" s="2"/>
      <c r="DT1212" s="2"/>
      <c r="DU1212" s="2"/>
      <c r="DV1212" s="2"/>
      <c r="DW1212" s="2"/>
      <c r="DX1212" s="2"/>
      <c r="DY1212" s="2"/>
      <c r="DZ1212" s="2"/>
      <c r="EA1212" s="2"/>
      <c r="EB1212" s="2"/>
      <c r="EC1212" s="2"/>
      <c r="ED1212" s="2"/>
      <c r="EE1212" s="2"/>
      <c r="EF1212" s="2"/>
      <c r="EG1212" s="2"/>
      <c r="EH1212" s="2"/>
      <c r="EI1212" s="2"/>
      <c r="EJ1212" s="2"/>
      <c r="EK1212" s="2"/>
      <c r="EL1212" s="2"/>
      <c r="EM1212" s="2"/>
      <c r="EN1212" s="2"/>
      <c r="EO1212" s="2"/>
      <c r="EP1212" s="2"/>
      <c r="EQ1212" s="2"/>
      <c r="ER1212" s="2"/>
      <c r="ES1212" s="2"/>
      <c r="ET1212" s="2"/>
      <c r="EU1212" s="2"/>
      <c r="EV1212" s="2"/>
      <c r="EW1212" s="2"/>
      <c r="EX1212" s="2"/>
      <c r="EY1212" s="2"/>
      <c r="EZ1212" s="2"/>
      <c r="FA1212" s="2"/>
      <c r="FB1212" s="2"/>
      <c r="FC1212" s="2"/>
      <c r="FD1212" s="2"/>
      <c r="FE1212" s="2"/>
      <c r="FF1212" s="2"/>
      <c r="FG1212" s="2"/>
      <c r="FH1212" s="2"/>
      <c r="FI1212" s="2"/>
      <c r="FJ1212" s="2"/>
      <c r="FK1212" s="2"/>
      <c r="FL1212" s="2"/>
      <c r="FM1212" s="2"/>
      <c r="FN1212" s="2"/>
      <c r="FO1212" s="2"/>
      <c r="FP1212" s="2"/>
      <c r="FQ1212" s="2"/>
      <c r="FR1212" s="2"/>
      <c r="FS1212" s="2"/>
      <c r="FT1212" s="2"/>
      <c r="FU1212" s="2"/>
      <c r="FV1212" s="2"/>
      <c r="FW1212" s="2"/>
      <c r="FX1212" s="2"/>
      <c r="FY1212" s="2"/>
      <c r="FZ1212" s="2"/>
      <c r="GA1212" s="2"/>
      <c r="GB1212" s="2"/>
      <c r="GC1212" s="2"/>
      <c r="GD1212" s="2"/>
      <c r="GE1212" s="2"/>
      <c r="GF1212" s="2"/>
      <c r="GG1212" s="2"/>
      <c r="GH1212" s="2"/>
      <c r="GI1212" s="2"/>
      <c r="GJ1212" s="2"/>
      <c r="GK1212" s="2"/>
      <c r="GL1212" s="2"/>
      <c r="GM1212" s="2"/>
      <c r="GN1212" s="2"/>
      <c r="GO1212" s="2"/>
      <c r="GP1212" s="2"/>
      <c r="GQ1212" s="2"/>
      <c r="GR1212" s="2"/>
      <c r="GS1212" s="2"/>
      <c r="GT1212" s="2"/>
      <c r="GU1212" s="2"/>
      <c r="GV1212" s="2"/>
      <c r="GW1212" s="2"/>
      <c r="GX1212" s="2"/>
      <c r="GY1212" s="2"/>
      <c r="GZ1212" s="2"/>
      <c r="HA1212" s="2"/>
      <c r="HB1212" s="2"/>
      <c r="HC1212" s="2"/>
      <c r="HD1212" s="2"/>
      <c r="HE1212" s="2"/>
      <c r="HF1212" s="2"/>
      <c r="HG1212" s="2"/>
      <c r="HH1212" s="2"/>
      <c r="HI1212" s="2"/>
      <c r="HJ1212" s="2"/>
      <c r="HK1212" s="2"/>
      <c r="HL1212" s="2"/>
      <c r="HM1212" s="2"/>
      <c r="HN1212" s="2"/>
      <c r="HO1212" s="2"/>
      <c r="HP1212" s="2"/>
      <c r="HQ1212" s="2"/>
      <c r="HR1212" s="2"/>
      <c r="HS1212" s="2"/>
      <c r="HT1212" s="2"/>
      <c r="HU1212" s="2"/>
      <c r="HV1212" s="2"/>
      <c r="HW1212" s="2"/>
      <c r="HX1212" s="2"/>
      <c r="HY1212" s="2"/>
      <c r="HZ1212" s="2"/>
      <c r="IA1212" s="2"/>
      <c r="IB1212" s="2"/>
      <c r="IC1212" s="2"/>
      <c r="ID1212" s="2"/>
      <c r="IE1212" s="2"/>
      <c r="IF1212" s="2"/>
      <c r="IG1212" s="2"/>
      <c r="IH1212" s="2"/>
      <c r="II1212" s="2"/>
      <c r="IJ1212" s="2"/>
      <c r="IK1212" s="2"/>
      <c r="IL1212" s="2"/>
      <c r="IM1212" s="2"/>
      <c r="IN1212" s="2"/>
      <c r="IO1212" s="2"/>
      <c r="IP1212" s="2"/>
      <c r="IQ1212" s="2"/>
      <c r="IR1212" s="2"/>
      <c r="IS1212" s="2"/>
    </row>
    <row r="1213" spans="1:253" s="36" customFormat="1" hidden="1" x14ac:dyDescent="0.25">
      <c r="A1213" s="33"/>
      <c r="B1213" s="1351" t="s">
        <v>406</v>
      </c>
      <c r="C1213" s="1352"/>
      <c r="D1213" s="1352"/>
      <c r="E1213" s="1352"/>
      <c r="F1213" s="1352"/>
      <c r="G1213" s="1352"/>
      <c r="H1213" s="1352"/>
      <c r="I1213" s="1352"/>
      <c r="J1213" s="1352"/>
      <c r="K1213" s="1352"/>
      <c r="L1213" s="1352"/>
      <c r="M1213" s="1352"/>
      <c r="N1213" s="1352"/>
      <c r="O1213" s="1352"/>
      <c r="P1213" s="1353"/>
      <c r="Q1213" s="602">
        <f>+SUM(Q1214:Y1218)</f>
        <v>0</v>
      </c>
      <c r="R1213" s="603"/>
      <c r="S1213" s="603"/>
      <c r="T1213" s="603"/>
      <c r="U1213" s="603"/>
      <c r="V1213" s="603"/>
      <c r="W1213" s="603"/>
      <c r="X1213" s="603"/>
      <c r="Y1213" s="604"/>
      <c r="Z1213" s="602">
        <v>0</v>
      </c>
      <c r="AA1213" s="603"/>
      <c r="AB1213" s="603"/>
      <c r="AC1213" s="603"/>
      <c r="AD1213" s="603"/>
      <c r="AE1213" s="603"/>
      <c r="AF1213" s="603"/>
      <c r="AG1213" s="603"/>
      <c r="AH1213" s="604"/>
      <c r="AI1213" s="60"/>
      <c r="AJ1213" s="144" t="str">
        <f t="shared" si="194"/>
        <v>Riadok bude skrytý.</v>
      </c>
      <c r="AK1213" s="145" t="s">
        <v>207</v>
      </c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51">
        <f t="shared" si="203"/>
        <v>1</v>
      </c>
      <c r="BF1213" s="51">
        <f>+IF(B1214="",0,1)</f>
        <v>0</v>
      </c>
      <c r="BG1213" s="51"/>
      <c r="BH1213" s="51">
        <f t="shared" si="195"/>
        <v>1</v>
      </c>
      <c r="BI1213" s="89">
        <f t="shared" si="207"/>
        <v>0</v>
      </c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108"/>
      <c r="BY1213" s="108"/>
      <c r="BZ1213" s="108"/>
      <c r="CA1213" s="113">
        <f>SI!BY1213</f>
        <v>755</v>
      </c>
      <c r="CB1213" s="113"/>
      <c r="CC1213" s="113"/>
      <c r="CD1213" s="113"/>
      <c r="CE1213" s="113"/>
      <c r="CF1213" s="113"/>
      <c r="CG1213" s="113"/>
      <c r="CH1213" s="140">
        <f>SI!BZ1213</f>
        <v>0</v>
      </c>
      <c r="CI1213" s="108"/>
      <c r="CJ1213" s="108"/>
      <c r="CK1213" s="108"/>
      <c r="CL1213" s="108"/>
      <c r="CM1213" s="108"/>
      <c r="CN1213" s="108"/>
      <c r="CO1213" s="108"/>
      <c r="CP1213" s="108"/>
      <c r="CQ1213" s="108"/>
      <c r="CR1213" s="108"/>
      <c r="CS1213" s="108"/>
      <c r="CT1213" s="108"/>
      <c r="CU1213" s="108"/>
      <c r="CV1213" s="108"/>
      <c r="CW1213" s="108"/>
      <c r="CX1213" s="108"/>
      <c r="CY1213" s="108"/>
      <c r="CZ1213" s="2"/>
      <c r="DA1213" s="2"/>
      <c r="DB1213" s="2"/>
      <c r="DC1213" s="2"/>
      <c r="DD1213" s="2"/>
      <c r="DE1213" s="2"/>
      <c r="DF1213" s="2"/>
      <c r="DG1213" s="2"/>
      <c r="DH1213" s="2"/>
      <c r="DI1213" s="2"/>
      <c r="DJ1213" s="2"/>
      <c r="DK1213" s="2"/>
      <c r="DL1213" s="2"/>
      <c r="DM1213" s="2"/>
      <c r="DN1213" s="2"/>
      <c r="DO1213" s="2"/>
      <c r="DP1213" s="2"/>
      <c r="DQ1213" s="2"/>
      <c r="DR1213" s="2"/>
      <c r="DS1213" s="2"/>
      <c r="DT1213" s="2"/>
      <c r="DU1213" s="2"/>
      <c r="DV1213" s="2"/>
      <c r="DW1213" s="2"/>
      <c r="DX1213" s="2"/>
      <c r="DY1213" s="2"/>
      <c r="DZ1213" s="2"/>
      <c r="EA1213" s="2"/>
      <c r="EB1213" s="2"/>
      <c r="EC1213" s="2"/>
      <c r="ED1213" s="2"/>
      <c r="EE1213" s="2"/>
      <c r="EF1213" s="2"/>
      <c r="EG1213" s="2"/>
      <c r="EH1213" s="2"/>
      <c r="EI1213" s="2"/>
      <c r="EJ1213" s="2"/>
      <c r="EK1213" s="2"/>
      <c r="EL1213" s="2"/>
      <c r="EM1213" s="2"/>
      <c r="EN1213" s="2"/>
      <c r="EO1213" s="2"/>
      <c r="EP1213" s="2"/>
      <c r="EQ1213" s="2"/>
      <c r="ER1213" s="2"/>
      <c r="ES1213" s="2"/>
      <c r="ET1213" s="2"/>
      <c r="EU1213" s="2"/>
      <c r="EV1213" s="2"/>
      <c r="EW1213" s="2"/>
      <c r="EX1213" s="2"/>
      <c r="EY1213" s="2"/>
      <c r="EZ1213" s="2"/>
      <c r="FA1213" s="2"/>
      <c r="FB1213" s="2"/>
      <c r="FC1213" s="2"/>
      <c r="FD1213" s="2"/>
      <c r="FE1213" s="2"/>
      <c r="FF1213" s="2"/>
      <c r="FG1213" s="2"/>
      <c r="FH1213" s="2"/>
      <c r="FI1213" s="2"/>
      <c r="FJ1213" s="2"/>
      <c r="FK1213" s="2"/>
      <c r="FL1213" s="2"/>
      <c r="FM1213" s="2"/>
      <c r="FN1213" s="2"/>
      <c r="FO1213" s="2"/>
      <c r="FP1213" s="2"/>
      <c r="FQ1213" s="2"/>
      <c r="FR1213" s="2"/>
      <c r="FS1213" s="2"/>
      <c r="FT1213" s="2"/>
      <c r="FU1213" s="2"/>
      <c r="FV1213" s="2"/>
      <c r="FW1213" s="2"/>
      <c r="FX1213" s="2"/>
      <c r="FY1213" s="2"/>
      <c r="FZ1213" s="2"/>
      <c r="GA1213" s="2"/>
      <c r="GB1213" s="2"/>
      <c r="GC1213" s="2"/>
      <c r="GD1213" s="2"/>
      <c r="GE1213" s="2"/>
      <c r="GF1213" s="2"/>
      <c r="GG1213" s="2"/>
      <c r="GH1213" s="2"/>
      <c r="GI1213" s="2"/>
      <c r="GJ1213" s="2"/>
      <c r="GK1213" s="2"/>
      <c r="GL1213" s="2"/>
      <c r="GM1213" s="2"/>
      <c r="GN1213" s="2"/>
      <c r="GO1213" s="2"/>
      <c r="GP1213" s="2"/>
      <c r="GQ1213" s="2"/>
      <c r="GR1213" s="2"/>
      <c r="GS1213" s="2"/>
      <c r="GT1213" s="2"/>
      <c r="GU1213" s="2"/>
      <c r="GV1213" s="2"/>
      <c r="GW1213" s="2"/>
      <c r="GX1213" s="2"/>
      <c r="GY1213" s="2"/>
      <c r="GZ1213" s="2"/>
      <c r="HA1213" s="2"/>
      <c r="HB1213" s="2"/>
      <c r="HC1213" s="2"/>
      <c r="HD1213" s="2"/>
      <c r="HE1213" s="2"/>
      <c r="HF1213" s="2"/>
      <c r="HG1213" s="2"/>
      <c r="HH1213" s="2"/>
      <c r="HI1213" s="2"/>
      <c r="HJ1213" s="2"/>
      <c r="HK1213" s="2"/>
      <c r="HL1213" s="2"/>
      <c r="HM1213" s="2"/>
      <c r="HN1213" s="2"/>
      <c r="HO1213" s="2"/>
      <c r="HP1213" s="2"/>
      <c r="HQ1213" s="2"/>
      <c r="HR1213" s="2"/>
      <c r="HS1213" s="2"/>
      <c r="HT1213" s="2"/>
      <c r="HU1213" s="2"/>
      <c r="HV1213" s="2"/>
      <c r="HW1213" s="2"/>
      <c r="HX1213" s="2"/>
      <c r="HY1213" s="2"/>
      <c r="HZ1213" s="2"/>
      <c r="IA1213" s="2"/>
      <c r="IB1213" s="2"/>
      <c r="IC1213" s="2"/>
      <c r="ID1213" s="2"/>
      <c r="IE1213" s="2"/>
      <c r="IF1213" s="2"/>
      <c r="IG1213" s="2"/>
      <c r="IH1213" s="2"/>
      <c r="II1213" s="2"/>
      <c r="IJ1213" s="2"/>
      <c r="IK1213" s="2"/>
      <c r="IL1213" s="2"/>
      <c r="IM1213" s="2"/>
      <c r="IN1213" s="2"/>
      <c r="IO1213" s="2"/>
      <c r="IP1213" s="2"/>
      <c r="IQ1213" s="2"/>
      <c r="IR1213" s="2"/>
      <c r="IS1213" s="2"/>
    </row>
    <row r="1214" spans="1:253" s="36" customFormat="1" hidden="1" x14ac:dyDescent="0.25">
      <c r="A1214" s="33"/>
      <c r="B1214" s="621"/>
      <c r="C1214" s="622"/>
      <c r="D1214" s="622"/>
      <c r="E1214" s="622"/>
      <c r="F1214" s="622"/>
      <c r="G1214" s="622"/>
      <c r="H1214" s="622"/>
      <c r="I1214" s="622"/>
      <c r="J1214" s="622"/>
      <c r="K1214" s="622"/>
      <c r="L1214" s="622"/>
      <c r="M1214" s="622"/>
      <c r="N1214" s="622"/>
      <c r="O1214" s="622"/>
      <c r="P1214" s="623"/>
      <c r="Q1214" s="223"/>
      <c r="R1214" s="224"/>
      <c r="S1214" s="224"/>
      <c r="T1214" s="224"/>
      <c r="U1214" s="224"/>
      <c r="V1214" s="224"/>
      <c r="W1214" s="224"/>
      <c r="X1214" s="224"/>
      <c r="Y1214" s="225"/>
      <c r="Z1214" s="223">
        <v>0</v>
      </c>
      <c r="AA1214" s="224"/>
      <c r="AB1214" s="224"/>
      <c r="AC1214" s="224"/>
      <c r="AD1214" s="224"/>
      <c r="AE1214" s="224"/>
      <c r="AF1214" s="224"/>
      <c r="AG1214" s="224"/>
      <c r="AH1214" s="225"/>
      <c r="AI1214" s="60"/>
      <c r="AJ1214" s="144" t="str">
        <f t="shared" si="194"/>
        <v>Riadok bude skrytý.</v>
      </c>
      <c r="AK1214" s="145" t="s">
        <v>207</v>
      </c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51">
        <f t="shared" si="203"/>
        <v>1</v>
      </c>
      <c r="BF1214" s="51">
        <f>+IF(B1214="",0,1)</f>
        <v>0</v>
      </c>
      <c r="BG1214" s="51"/>
      <c r="BH1214" s="51">
        <f t="shared" si="195"/>
        <v>1</v>
      </c>
      <c r="BI1214" s="89">
        <f t="shared" si="207"/>
        <v>0</v>
      </c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108"/>
      <c r="BY1214" s="108"/>
      <c r="BZ1214" s="108"/>
      <c r="CA1214" s="113">
        <f>SI!BY1214</f>
        <v>191</v>
      </c>
      <c r="CB1214" s="113"/>
      <c r="CC1214" s="113"/>
      <c r="CD1214" s="113"/>
      <c r="CE1214" s="113"/>
      <c r="CF1214" s="113"/>
      <c r="CG1214" s="113"/>
      <c r="CH1214" s="140">
        <f>SI!BZ1214</f>
        <v>0</v>
      </c>
      <c r="CI1214" s="108"/>
      <c r="CJ1214" s="108"/>
      <c r="CK1214" s="108"/>
      <c r="CL1214" s="108"/>
      <c r="CM1214" s="108"/>
      <c r="CN1214" s="108"/>
      <c r="CO1214" s="108"/>
      <c r="CP1214" s="108"/>
      <c r="CQ1214" s="108"/>
      <c r="CR1214" s="108"/>
      <c r="CS1214" s="108"/>
      <c r="CT1214" s="108"/>
      <c r="CU1214" s="108"/>
      <c r="CV1214" s="108"/>
      <c r="CW1214" s="108"/>
      <c r="CX1214" s="108"/>
      <c r="CY1214" s="108"/>
      <c r="CZ1214" s="2"/>
      <c r="DA1214" s="2"/>
      <c r="DB1214" s="2"/>
      <c r="DC1214" s="2"/>
      <c r="DD1214" s="2"/>
      <c r="DE1214" s="2"/>
      <c r="DF1214" s="2"/>
      <c r="DG1214" s="2"/>
      <c r="DH1214" s="2"/>
      <c r="DI1214" s="2"/>
      <c r="DJ1214" s="2"/>
      <c r="DK1214" s="2"/>
      <c r="DL1214" s="2"/>
      <c r="DM1214" s="2"/>
      <c r="DN1214" s="2"/>
      <c r="DO1214" s="2"/>
      <c r="DP1214" s="2"/>
      <c r="DQ1214" s="2"/>
      <c r="DR1214" s="2"/>
      <c r="DS1214" s="2"/>
      <c r="DT1214" s="2"/>
      <c r="DU1214" s="2"/>
      <c r="DV1214" s="2"/>
      <c r="DW1214" s="2"/>
      <c r="DX1214" s="2"/>
      <c r="DY1214" s="2"/>
      <c r="DZ1214" s="2"/>
      <c r="EA1214" s="2"/>
      <c r="EB1214" s="2"/>
      <c r="EC1214" s="2"/>
      <c r="ED1214" s="2"/>
      <c r="EE1214" s="2"/>
      <c r="EF1214" s="2"/>
      <c r="EG1214" s="2"/>
      <c r="EH1214" s="2"/>
      <c r="EI1214" s="2"/>
      <c r="EJ1214" s="2"/>
      <c r="EK1214" s="2"/>
      <c r="EL1214" s="2"/>
      <c r="EM1214" s="2"/>
      <c r="EN1214" s="2"/>
      <c r="EO1214" s="2"/>
      <c r="EP1214" s="2"/>
      <c r="EQ1214" s="2"/>
      <c r="ER1214" s="2"/>
      <c r="ES1214" s="2"/>
      <c r="ET1214" s="2"/>
      <c r="EU1214" s="2"/>
      <c r="EV1214" s="2"/>
      <c r="EW1214" s="2"/>
      <c r="EX1214" s="2"/>
      <c r="EY1214" s="2"/>
      <c r="EZ1214" s="2"/>
      <c r="FA1214" s="2"/>
      <c r="FB1214" s="2"/>
      <c r="FC1214" s="2"/>
      <c r="FD1214" s="2"/>
      <c r="FE1214" s="2"/>
      <c r="FF1214" s="2"/>
      <c r="FG1214" s="2"/>
      <c r="FH1214" s="2"/>
      <c r="FI1214" s="2"/>
      <c r="FJ1214" s="2"/>
      <c r="FK1214" s="2"/>
      <c r="FL1214" s="2"/>
      <c r="FM1214" s="2"/>
      <c r="FN1214" s="2"/>
      <c r="FO1214" s="2"/>
      <c r="FP1214" s="2"/>
      <c r="FQ1214" s="2"/>
      <c r="FR1214" s="2"/>
      <c r="FS1214" s="2"/>
      <c r="FT1214" s="2"/>
      <c r="FU1214" s="2"/>
      <c r="FV1214" s="2"/>
      <c r="FW1214" s="2"/>
      <c r="FX1214" s="2"/>
      <c r="FY1214" s="2"/>
      <c r="FZ1214" s="2"/>
      <c r="GA1214" s="2"/>
      <c r="GB1214" s="2"/>
      <c r="GC1214" s="2"/>
      <c r="GD1214" s="2"/>
      <c r="GE1214" s="2"/>
      <c r="GF1214" s="2"/>
      <c r="GG1214" s="2"/>
      <c r="GH1214" s="2"/>
      <c r="GI1214" s="2"/>
      <c r="GJ1214" s="2"/>
      <c r="GK1214" s="2"/>
      <c r="GL1214" s="2"/>
      <c r="GM1214" s="2"/>
      <c r="GN1214" s="2"/>
      <c r="GO1214" s="2"/>
      <c r="GP1214" s="2"/>
      <c r="GQ1214" s="2"/>
      <c r="GR1214" s="2"/>
      <c r="GS1214" s="2"/>
      <c r="GT1214" s="2"/>
      <c r="GU1214" s="2"/>
      <c r="GV1214" s="2"/>
      <c r="GW1214" s="2"/>
      <c r="GX1214" s="2"/>
      <c r="GY1214" s="2"/>
      <c r="GZ1214" s="2"/>
      <c r="HA1214" s="2"/>
      <c r="HB1214" s="2"/>
      <c r="HC1214" s="2"/>
      <c r="HD1214" s="2"/>
      <c r="HE1214" s="2"/>
      <c r="HF1214" s="2"/>
      <c r="HG1214" s="2"/>
      <c r="HH1214" s="2"/>
      <c r="HI1214" s="2"/>
      <c r="HJ1214" s="2"/>
      <c r="HK1214" s="2"/>
      <c r="HL1214" s="2"/>
      <c r="HM1214" s="2"/>
      <c r="HN1214" s="2"/>
      <c r="HO1214" s="2"/>
      <c r="HP1214" s="2"/>
      <c r="HQ1214" s="2"/>
      <c r="HR1214" s="2"/>
      <c r="HS1214" s="2"/>
      <c r="HT1214" s="2"/>
      <c r="HU1214" s="2"/>
      <c r="HV1214" s="2"/>
      <c r="HW1214" s="2"/>
      <c r="HX1214" s="2"/>
      <c r="HY1214" s="2"/>
      <c r="HZ1214" s="2"/>
      <c r="IA1214" s="2"/>
      <c r="IB1214" s="2"/>
      <c r="IC1214" s="2"/>
      <c r="ID1214" s="2"/>
      <c r="IE1214" s="2"/>
      <c r="IF1214" s="2"/>
      <c r="IG1214" s="2"/>
      <c r="IH1214" s="2"/>
      <c r="II1214" s="2"/>
      <c r="IJ1214" s="2"/>
      <c r="IK1214" s="2"/>
      <c r="IL1214" s="2"/>
      <c r="IM1214" s="2"/>
      <c r="IN1214" s="2"/>
      <c r="IO1214" s="2"/>
      <c r="IP1214" s="2"/>
      <c r="IQ1214" s="2"/>
      <c r="IR1214" s="2"/>
      <c r="IS1214" s="2"/>
    </row>
    <row r="1215" spans="1:253" s="36" customFormat="1" hidden="1" x14ac:dyDescent="0.25">
      <c r="A1215" s="33"/>
      <c r="B1215" s="621"/>
      <c r="C1215" s="622"/>
      <c r="D1215" s="622"/>
      <c r="E1215" s="622"/>
      <c r="F1215" s="622"/>
      <c r="G1215" s="622"/>
      <c r="H1215" s="622"/>
      <c r="I1215" s="622"/>
      <c r="J1215" s="622"/>
      <c r="K1215" s="622"/>
      <c r="L1215" s="622"/>
      <c r="M1215" s="622"/>
      <c r="N1215" s="622"/>
      <c r="O1215" s="622"/>
      <c r="P1215" s="623"/>
      <c r="Q1215" s="223"/>
      <c r="R1215" s="224"/>
      <c r="S1215" s="224"/>
      <c r="T1215" s="224"/>
      <c r="U1215" s="224"/>
      <c r="V1215" s="224"/>
      <c r="W1215" s="224"/>
      <c r="X1215" s="224"/>
      <c r="Y1215" s="225"/>
      <c r="Z1215" s="223"/>
      <c r="AA1215" s="224"/>
      <c r="AB1215" s="224"/>
      <c r="AC1215" s="224"/>
      <c r="AD1215" s="224"/>
      <c r="AE1215" s="224"/>
      <c r="AF1215" s="224"/>
      <c r="AG1215" s="224"/>
      <c r="AH1215" s="225"/>
      <c r="AI1215" s="60"/>
      <c r="AJ1215" s="144" t="str">
        <f t="shared" si="194"/>
        <v>Riadok bude skrytý.</v>
      </c>
      <c r="AK1215" s="145" t="s">
        <v>207</v>
      </c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51">
        <f t="shared" si="203"/>
        <v>1</v>
      </c>
      <c r="BF1215" s="51">
        <f>+IF(B1215="",0,1)</f>
        <v>0</v>
      </c>
      <c r="BG1215" s="51"/>
      <c r="BH1215" s="51">
        <f t="shared" si="195"/>
        <v>1</v>
      </c>
      <c r="BI1215" s="89">
        <f t="shared" si="207"/>
        <v>0</v>
      </c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108"/>
      <c r="BY1215" s="108"/>
      <c r="BZ1215" s="108"/>
      <c r="CA1215" s="113">
        <f>SI!BY1215</f>
        <v>534</v>
      </c>
      <c r="CB1215" s="113"/>
      <c r="CC1215" s="113"/>
      <c r="CD1215" s="113"/>
      <c r="CE1215" s="113"/>
      <c r="CF1215" s="113"/>
      <c r="CG1215" s="113"/>
      <c r="CH1215" s="140">
        <f>SI!BZ1215</f>
        <v>0</v>
      </c>
      <c r="CI1215" s="108"/>
      <c r="CJ1215" s="108"/>
      <c r="CK1215" s="108"/>
      <c r="CL1215" s="108"/>
      <c r="CM1215" s="108"/>
      <c r="CN1215" s="108"/>
      <c r="CO1215" s="108"/>
      <c r="CP1215" s="108"/>
      <c r="CQ1215" s="108"/>
      <c r="CR1215" s="108"/>
      <c r="CS1215" s="108"/>
      <c r="CT1215" s="108"/>
      <c r="CU1215" s="108"/>
      <c r="CV1215" s="108"/>
      <c r="CW1215" s="108"/>
      <c r="CX1215" s="108"/>
      <c r="CY1215" s="108"/>
      <c r="CZ1215" s="2"/>
      <c r="DA1215" s="2"/>
      <c r="DB1215" s="2"/>
      <c r="DC1215" s="2"/>
      <c r="DD1215" s="2"/>
      <c r="DE1215" s="2"/>
      <c r="DF1215" s="2"/>
      <c r="DG1215" s="2"/>
      <c r="DH1215" s="2"/>
      <c r="DI1215" s="2"/>
      <c r="DJ1215" s="2"/>
      <c r="DK1215" s="2"/>
      <c r="DL1215" s="2"/>
      <c r="DM1215" s="2"/>
      <c r="DN1215" s="2"/>
      <c r="DO1215" s="2"/>
      <c r="DP1215" s="2"/>
      <c r="DQ1215" s="2"/>
      <c r="DR1215" s="2"/>
      <c r="DS1215" s="2"/>
      <c r="DT1215" s="2"/>
      <c r="DU1215" s="2"/>
      <c r="DV1215" s="2"/>
      <c r="DW1215" s="2"/>
      <c r="DX1215" s="2"/>
      <c r="DY1215" s="2"/>
      <c r="DZ1215" s="2"/>
      <c r="EA1215" s="2"/>
      <c r="EB1215" s="2"/>
      <c r="EC1215" s="2"/>
      <c r="ED1215" s="2"/>
      <c r="EE1215" s="2"/>
      <c r="EF1215" s="2"/>
      <c r="EG1215" s="2"/>
      <c r="EH1215" s="2"/>
      <c r="EI1215" s="2"/>
      <c r="EJ1215" s="2"/>
      <c r="EK1215" s="2"/>
      <c r="EL1215" s="2"/>
      <c r="EM1215" s="2"/>
      <c r="EN1215" s="2"/>
      <c r="EO1215" s="2"/>
      <c r="EP1215" s="2"/>
      <c r="EQ1215" s="2"/>
      <c r="ER1215" s="2"/>
      <c r="ES1215" s="2"/>
      <c r="ET1215" s="2"/>
      <c r="EU1215" s="2"/>
      <c r="EV1215" s="2"/>
      <c r="EW1215" s="2"/>
      <c r="EX1215" s="2"/>
      <c r="EY1215" s="2"/>
      <c r="EZ1215" s="2"/>
      <c r="FA1215" s="2"/>
      <c r="FB1215" s="2"/>
      <c r="FC1215" s="2"/>
      <c r="FD1215" s="2"/>
      <c r="FE1215" s="2"/>
      <c r="FF1215" s="2"/>
      <c r="FG1215" s="2"/>
      <c r="FH1215" s="2"/>
      <c r="FI1215" s="2"/>
      <c r="FJ1215" s="2"/>
      <c r="FK1215" s="2"/>
      <c r="FL1215" s="2"/>
      <c r="FM1215" s="2"/>
      <c r="FN1215" s="2"/>
      <c r="FO1215" s="2"/>
      <c r="FP1215" s="2"/>
      <c r="FQ1215" s="2"/>
      <c r="FR1215" s="2"/>
      <c r="FS1215" s="2"/>
      <c r="FT1215" s="2"/>
      <c r="FU1215" s="2"/>
      <c r="FV1215" s="2"/>
      <c r="FW1215" s="2"/>
      <c r="FX1215" s="2"/>
      <c r="FY1215" s="2"/>
      <c r="FZ1215" s="2"/>
      <c r="GA1215" s="2"/>
      <c r="GB1215" s="2"/>
      <c r="GC1215" s="2"/>
      <c r="GD1215" s="2"/>
      <c r="GE1215" s="2"/>
      <c r="GF1215" s="2"/>
      <c r="GG1215" s="2"/>
      <c r="GH1215" s="2"/>
      <c r="GI1215" s="2"/>
      <c r="GJ1215" s="2"/>
      <c r="GK1215" s="2"/>
      <c r="GL1215" s="2"/>
      <c r="GM1215" s="2"/>
      <c r="GN1215" s="2"/>
      <c r="GO1215" s="2"/>
      <c r="GP1215" s="2"/>
      <c r="GQ1215" s="2"/>
      <c r="GR1215" s="2"/>
      <c r="GS1215" s="2"/>
      <c r="GT1215" s="2"/>
      <c r="GU1215" s="2"/>
      <c r="GV1215" s="2"/>
      <c r="GW1215" s="2"/>
      <c r="GX1215" s="2"/>
      <c r="GY1215" s="2"/>
      <c r="GZ1215" s="2"/>
      <c r="HA1215" s="2"/>
      <c r="HB1215" s="2"/>
      <c r="HC1215" s="2"/>
      <c r="HD1215" s="2"/>
      <c r="HE1215" s="2"/>
      <c r="HF1215" s="2"/>
      <c r="HG1215" s="2"/>
      <c r="HH1215" s="2"/>
      <c r="HI1215" s="2"/>
      <c r="HJ1215" s="2"/>
      <c r="HK1215" s="2"/>
      <c r="HL1215" s="2"/>
      <c r="HM1215" s="2"/>
      <c r="HN1215" s="2"/>
      <c r="HO1215" s="2"/>
      <c r="HP1215" s="2"/>
      <c r="HQ1215" s="2"/>
      <c r="HR1215" s="2"/>
      <c r="HS1215" s="2"/>
      <c r="HT1215" s="2"/>
      <c r="HU1215" s="2"/>
      <c r="HV1215" s="2"/>
      <c r="HW1215" s="2"/>
      <c r="HX1215" s="2"/>
      <c r="HY1215" s="2"/>
      <c r="HZ1215" s="2"/>
      <c r="IA1215" s="2"/>
      <c r="IB1215" s="2"/>
      <c r="IC1215" s="2"/>
      <c r="ID1215" s="2"/>
      <c r="IE1215" s="2"/>
      <c r="IF1215" s="2"/>
      <c r="IG1215" s="2"/>
      <c r="IH1215" s="2"/>
      <c r="II1215" s="2"/>
      <c r="IJ1215" s="2"/>
      <c r="IK1215" s="2"/>
      <c r="IL1215" s="2"/>
      <c r="IM1215" s="2"/>
      <c r="IN1215" s="2"/>
      <c r="IO1215" s="2"/>
      <c r="IP1215" s="2"/>
      <c r="IQ1215" s="2"/>
      <c r="IR1215" s="2"/>
      <c r="IS1215" s="2"/>
    </row>
    <row r="1216" spans="1:253" s="36" customFormat="1" hidden="1" x14ac:dyDescent="0.25">
      <c r="A1216" s="33"/>
      <c r="B1216" s="621"/>
      <c r="C1216" s="622"/>
      <c r="D1216" s="622"/>
      <c r="E1216" s="622"/>
      <c r="F1216" s="622"/>
      <c r="G1216" s="622"/>
      <c r="H1216" s="622"/>
      <c r="I1216" s="622"/>
      <c r="J1216" s="622"/>
      <c r="K1216" s="622"/>
      <c r="L1216" s="622"/>
      <c r="M1216" s="622"/>
      <c r="N1216" s="622"/>
      <c r="O1216" s="622"/>
      <c r="P1216" s="623"/>
      <c r="Q1216" s="223"/>
      <c r="R1216" s="224"/>
      <c r="S1216" s="224"/>
      <c r="T1216" s="224"/>
      <c r="U1216" s="224"/>
      <c r="V1216" s="224"/>
      <c r="W1216" s="224"/>
      <c r="X1216" s="224"/>
      <c r="Y1216" s="225"/>
      <c r="Z1216" s="223"/>
      <c r="AA1216" s="224"/>
      <c r="AB1216" s="224"/>
      <c r="AC1216" s="224"/>
      <c r="AD1216" s="224"/>
      <c r="AE1216" s="224"/>
      <c r="AF1216" s="224"/>
      <c r="AG1216" s="224"/>
      <c r="AH1216" s="225"/>
      <c r="AI1216" s="60"/>
      <c r="AJ1216" s="144" t="str">
        <f t="shared" si="194"/>
        <v>Riadok bude skrytý.</v>
      </c>
      <c r="AK1216" s="145" t="s">
        <v>207</v>
      </c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51">
        <f t="shared" si="203"/>
        <v>1</v>
      </c>
      <c r="BF1216" s="51">
        <f>+IF(B1216="",0,1)</f>
        <v>0</v>
      </c>
      <c r="BG1216" s="51"/>
      <c r="BH1216" s="51">
        <f t="shared" si="195"/>
        <v>1</v>
      </c>
      <c r="BI1216" s="89">
        <f t="shared" si="207"/>
        <v>0</v>
      </c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108"/>
      <c r="BY1216" s="108"/>
      <c r="BZ1216" s="108"/>
      <c r="CA1216" s="113">
        <f>SI!BY1216</f>
        <v>117</v>
      </c>
      <c r="CB1216" s="113"/>
      <c r="CC1216" s="113"/>
      <c r="CD1216" s="113"/>
      <c r="CE1216" s="113"/>
      <c r="CF1216" s="113"/>
      <c r="CG1216" s="113"/>
      <c r="CH1216" s="140">
        <f>SI!BZ1216</f>
        <v>0</v>
      </c>
      <c r="CI1216" s="108"/>
      <c r="CJ1216" s="108"/>
      <c r="CK1216" s="108"/>
      <c r="CL1216" s="108"/>
      <c r="CM1216" s="108"/>
      <c r="CN1216" s="108"/>
      <c r="CO1216" s="108"/>
      <c r="CP1216" s="108"/>
      <c r="CQ1216" s="108"/>
      <c r="CR1216" s="108"/>
      <c r="CS1216" s="108"/>
      <c r="CT1216" s="108"/>
      <c r="CU1216" s="108"/>
      <c r="CV1216" s="108"/>
      <c r="CW1216" s="108"/>
      <c r="CX1216" s="108"/>
      <c r="CY1216" s="108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/>
      <c r="DJ1216" s="2"/>
      <c r="DK1216" s="2"/>
      <c r="DL1216" s="2"/>
      <c r="DM1216" s="2"/>
      <c r="DN1216" s="2"/>
      <c r="DO1216" s="2"/>
      <c r="DP1216" s="2"/>
      <c r="DQ1216" s="2"/>
      <c r="DR1216" s="2"/>
      <c r="DS1216" s="2"/>
      <c r="DT1216" s="2"/>
      <c r="DU1216" s="2"/>
      <c r="DV1216" s="2"/>
      <c r="DW1216" s="2"/>
      <c r="DX1216" s="2"/>
      <c r="DY1216" s="2"/>
      <c r="DZ1216" s="2"/>
      <c r="EA1216" s="2"/>
      <c r="EB1216" s="2"/>
      <c r="EC1216" s="2"/>
      <c r="ED1216" s="2"/>
      <c r="EE1216" s="2"/>
      <c r="EF1216" s="2"/>
      <c r="EG1216" s="2"/>
      <c r="EH1216" s="2"/>
      <c r="EI1216" s="2"/>
      <c r="EJ1216" s="2"/>
      <c r="EK1216" s="2"/>
      <c r="EL1216" s="2"/>
      <c r="EM1216" s="2"/>
      <c r="EN1216" s="2"/>
      <c r="EO1216" s="2"/>
      <c r="EP1216" s="2"/>
      <c r="EQ1216" s="2"/>
      <c r="ER1216" s="2"/>
      <c r="ES1216" s="2"/>
      <c r="ET1216" s="2"/>
      <c r="EU1216" s="2"/>
      <c r="EV1216" s="2"/>
      <c r="EW1216" s="2"/>
      <c r="EX1216" s="2"/>
      <c r="EY1216" s="2"/>
      <c r="EZ1216" s="2"/>
      <c r="FA1216" s="2"/>
      <c r="FB1216" s="2"/>
      <c r="FC1216" s="2"/>
      <c r="FD1216" s="2"/>
      <c r="FE1216" s="2"/>
      <c r="FF1216" s="2"/>
      <c r="FG1216" s="2"/>
      <c r="FH1216" s="2"/>
      <c r="FI1216" s="2"/>
      <c r="FJ1216" s="2"/>
      <c r="FK1216" s="2"/>
      <c r="FL1216" s="2"/>
      <c r="FM1216" s="2"/>
      <c r="FN1216" s="2"/>
      <c r="FO1216" s="2"/>
      <c r="FP1216" s="2"/>
      <c r="FQ1216" s="2"/>
      <c r="FR1216" s="2"/>
      <c r="FS1216" s="2"/>
      <c r="FT1216" s="2"/>
      <c r="FU1216" s="2"/>
      <c r="FV1216" s="2"/>
      <c r="FW1216" s="2"/>
      <c r="FX1216" s="2"/>
      <c r="FY1216" s="2"/>
      <c r="FZ1216" s="2"/>
      <c r="GA1216" s="2"/>
      <c r="GB1216" s="2"/>
      <c r="GC1216" s="2"/>
      <c r="GD1216" s="2"/>
      <c r="GE1216" s="2"/>
      <c r="GF1216" s="2"/>
      <c r="GG1216" s="2"/>
      <c r="GH1216" s="2"/>
      <c r="GI1216" s="2"/>
      <c r="GJ1216" s="2"/>
      <c r="GK1216" s="2"/>
      <c r="GL1216" s="2"/>
      <c r="GM1216" s="2"/>
      <c r="GN1216" s="2"/>
      <c r="GO1216" s="2"/>
      <c r="GP1216" s="2"/>
      <c r="GQ1216" s="2"/>
      <c r="GR1216" s="2"/>
      <c r="GS1216" s="2"/>
      <c r="GT1216" s="2"/>
      <c r="GU1216" s="2"/>
      <c r="GV1216" s="2"/>
      <c r="GW1216" s="2"/>
      <c r="GX1216" s="2"/>
      <c r="GY1216" s="2"/>
      <c r="GZ1216" s="2"/>
      <c r="HA1216" s="2"/>
      <c r="HB1216" s="2"/>
      <c r="HC1216" s="2"/>
      <c r="HD1216" s="2"/>
      <c r="HE1216" s="2"/>
      <c r="HF1216" s="2"/>
      <c r="HG1216" s="2"/>
      <c r="HH1216" s="2"/>
      <c r="HI1216" s="2"/>
      <c r="HJ1216" s="2"/>
      <c r="HK1216" s="2"/>
      <c r="HL1216" s="2"/>
      <c r="HM1216" s="2"/>
      <c r="HN1216" s="2"/>
      <c r="HO1216" s="2"/>
      <c r="HP1216" s="2"/>
      <c r="HQ1216" s="2"/>
      <c r="HR1216" s="2"/>
      <c r="HS1216" s="2"/>
      <c r="HT1216" s="2"/>
      <c r="HU1216" s="2"/>
      <c r="HV1216" s="2"/>
      <c r="HW1216" s="2"/>
      <c r="HX1216" s="2"/>
      <c r="HY1216" s="2"/>
      <c r="HZ1216" s="2"/>
      <c r="IA1216" s="2"/>
      <c r="IB1216" s="2"/>
      <c r="IC1216" s="2"/>
      <c r="ID1216" s="2"/>
      <c r="IE1216" s="2"/>
      <c r="IF1216" s="2"/>
      <c r="IG1216" s="2"/>
      <c r="IH1216" s="2"/>
      <c r="II1216" s="2"/>
      <c r="IJ1216" s="2"/>
      <c r="IK1216" s="2"/>
      <c r="IL1216" s="2"/>
      <c r="IM1216" s="2"/>
      <c r="IN1216" s="2"/>
      <c r="IO1216" s="2"/>
      <c r="IP1216" s="2"/>
      <c r="IQ1216" s="2"/>
      <c r="IR1216" s="2"/>
      <c r="IS1216" s="2"/>
    </row>
    <row r="1217" spans="1:253" s="36" customFormat="1" hidden="1" x14ac:dyDescent="0.25">
      <c r="A1217" s="33"/>
      <c r="B1217" s="621"/>
      <c r="C1217" s="622"/>
      <c r="D1217" s="622"/>
      <c r="E1217" s="622"/>
      <c r="F1217" s="622"/>
      <c r="G1217" s="622"/>
      <c r="H1217" s="622"/>
      <c r="I1217" s="622"/>
      <c r="J1217" s="622"/>
      <c r="K1217" s="622"/>
      <c r="L1217" s="622"/>
      <c r="M1217" s="622"/>
      <c r="N1217" s="622"/>
      <c r="O1217" s="622"/>
      <c r="P1217" s="623"/>
      <c r="Q1217" s="223"/>
      <c r="R1217" s="224"/>
      <c r="S1217" s="224"/>
      <c r="T1217" s="224"/>
      <c r="U1217" s="224"/>
      <c r="V1217" s="224"/>
      <c r="W1217" s="224"/>
      <c r="X1217" s="224"/>
      <c r="Y1217" s="225"/>
      <c r="Z1217" s="223"/>
      <c r="AA1217" s="224"/>
      <c r="AB1217" s="224"/>
      <c r="AC1217" s="224"/>
      <c r="AD1217" s="224"/>
      <c r="AE1217" s="224"/>
      <c r="AF1217" s="224"/>
      <c r="AG1217" s="224"/>
      <c r="AH1217" s="225"/>
      <c r="AI1217" s="60"/>
      <c r="AJ1217" s="144" t="str">
        <f t="shared" si="194"/>
        <v>Riadok bude skrytý.</v>
      </c>
      <c r="AK1217" s="145" t="s">
        <v>207</v>
      </c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51">
        <f t="shared" si="203"/>
        <v>1</v>
      </c>
      <c r="BF1217" s="51">
        <f>+IF(B1217="",0,1)</f>
        <v>0</v>
      </c>
      <c r="BG1217" s="51"/>
      <c r="BH1217" s="51">
        <f t="shared" si="195"/>
        <v>1</v>
      </c>
      <c r="BI1217" s="89">
        <f t="shared" si="207"/>
        <v>0</v>
      </c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108"/>
      <c r="BY1217" s="108"/>
      <c r="BZ1217" s="108"/>
      <c r="CA1217" s="113">
        <f>SI!BY1217</f>
        <v>679</v>
      </c>
      <c r="CB1217" s="113"/>
      <c r="CC1217" s="113"/>
      <c r="CD1217" s="113"/>
      <c r="CE1217" s="113"/>
      <c r="CF1217" s="113"/>
      <c r="CG1217" s="113"/>
      <c r="CH1217" s="140">
        <f>SI!BZ1217</f>
        <v>0</v>
      </c>
      <c r="CI1217" s="108"/>
      <c r="CJ1217" s="108"/>
      <c r="CK1217" s="108"/>
      <c r="CL1217" s="108"/>
      <c r="CM1217" s="108"/>
      <c r="CN1217" s="108"/>
      <c r="CO1217" s="108"/>
      <c r="CP1217" s="108"/>
      <c r="CQ1217" s="108"/>
      <c r="CR1217" s="108"/>
      <c r="CS1217" s="108"/>
      <c r="CT1217" s="108"/>
      <c r="CU1217" s="108"/>
      <c r="CV1217" s="108"/>
      <c r="CW1217" s="108"/>
      <c r="CX1217" s="108"/>
      <c r="CY1217" s="108"/>
      <c r="CZ1217" s="2"/>
      <c r="DA1217" s="2"/>
      <c r="DB1217" s="2"/>
      <c r="DC1217" s="2"/>
      <c r="DD1217" s="2"/>
      <c r="DE1217" s="2"/>
      <c r="DF1217" s="2"/>
      <c r="DG1217" s="2"/>
      <c r="DH1217" s="2"/>
      <c r="DI1217" s="2"/>
      <c r="DJ1217" s="2"/>
      <c r="DK1217" s="2"/>
      <c r="DL1217" s="2"/>
      <c r="DM1217" s="2"/>
      <c r="DN1217" s="2"/>
      <c r="DO1217" s="2"/>
      <c r="DP1217" s="2"/>
      <c r="DQ1217" s="2"/>
      <c r="DR1217" s="2"/>
      <c r="DS1217" s="2"/>
      <c r="DT1217" s="2"/>
      <c r="DU1217" s="2"/>
      <c r="DV1217" s="2"/>
      <c r="DW1217" s="2"/>
      <c r="DX1217" s="2"/>
      <c r="DY1217" s="2"/>
      <c r="DZ1217" s="2"/>
      <c r="EA1217" s="2"/>
      <c r="EB1217" s="2"/>
      <c r="EC1217" s="2"/>
      <c r="ED1217" s="2"/>
      <c r="EE1217" s="2"/>
      <c r="EF1217" s="2"/>
      <c r="EG1217" s="2"/>
      <c r="EH1217" s="2"/>
      <c r="EI1217" s="2"/>
      <c r="EJ1217" s="2"/>
      <c r="EK1217" s="2"/>
      <c r="EL1217" s="2"/>
      <c r="EM1217" s="2"/>
      <c r="EN1217" s="2"/>
      <c r="EO1217" s="2"/>
      <c r="EP1217" s="2"/>
      <c r="EQ1217" s="2"/>
      <c r="ER1217" s="2"/>
      <c r="ES1217" s="2"/>
      <c r="ET1217" s="2"/>
      <c r="EU1217" s="2"/>
      <c r="EV1217" s="2"/>
      <c r="EW1217" s="2"/>
      <c r="EX1217" s="2"/>
      <c r="EY1217" s="2"/>
      <c r="EZ1217" s="2"/>
      <c r="FA1217" s="2"/>
      <c r="FB1217" s="2"/>
      <c r="FC1217" s="2"/>
      <c r="FD1217" s="2"/>
      <c r="FE1217" s="2"/>
      <c r="FF1217" s="2"/>
      <c r="FG1217" s="2"/>
      <c r="FH1217" s="2"/>
      <c r="FI1217" s="2"/>
      <c r="FJ1217" s="2"/>
      <c r="FK1217" s="2"/>
      <c r="FL1217" s="2"/>
      <c r="FM1217" s="2"/>
      <c r="FN1217" s="2"/>
      <c r="FO1217" s="2"/>
      <c r="FP1217" s="2"/>
      <c r="FQ1217" s="2"/>
      <c r="FR1217" s="2"/>
      <c r="FS1217" s="2"/>
      <c r="FT1217" s="2"/>
      <c r="FU1217" s="2"/>
      <c r="FV1217" s="2"/>
      <c r="FW1217" s="2"/>
      <c r="FX1217" s="2"/>
      <c r="FY1217" s="2"/>
      <c r="FZ1217" s="2"/>
      <c r="GA1217" s="2"/>
      <c r="GB1217" s="2"/>
      <c r="GC1217" s="2"/>
      <c r="GD1217" s="2"/>
      <c r="GE1217" s="2"/>
      <c r="GF1217" s="2"/>
      <c r="GG1217" s="2"/>
      <c r="GH1217" s="2"/>
      <c r="GI1217" s="2"/>
      <c r="GJ1217" s="2"/>
      <c r="GK1217" s="2"/>
      <c r="GL1217" s="2"/>
      <c r="GM1217" s="2"/>
      <c r="GN1217" s="2"/>
      <c r="GO1217" s="2"/>
      <c r="GP1217" s="2"/>
      <c r="GQ1217" s="2"/>
      <c r="GR1217" s="2"/>
      <c r="GS1217" s="2"/>
      <c r="GT1217" s="2"/>
      <c r="GU1217" s="2"/>
      <c r="GV1217" s="2"/>
      <c r="GW1217" s="2"/>
      <c r="GX1217" s="2"/>
      <c r="GY1217" s="2"/>
      <c r="GZ1217" s="2"/>
      <c r="HA1217" s="2"/>
      <c r="HB1217" s="2"/>
      <c r="HC1217" s="2"/>
      <c r="HD1217" s="2"/>
      <c r="HE1217" s="2"/>
      <c r="HF1217" s="2"/>
      <c r="HG1217" s="2"/>
      <c r="HH1217" s="2"/>
      <c r="HI1217" s="2"/>
      <c r="HJ1217" s="2"/>
      <c r="HK1217" s="2"/>
      <c r="HL1217" s="2"/>
      <c r="HM1217" s="2"/>
      <c r="HN1217" s="2"/>
      <c r="HO1217" s="2"/>
      <c r="HP1217" s="2"/>
      <c r="HQ1217" s="2"/>
      <c r="HR1217" s="2"/>
      <c r="HS1217" s="2"/>
      <c r="HT1217" s="2"/>
      <c r="HU1217" s="2"/>
      <c r="HV1217" s="2"/>
      <c r="HW1217" s="2"/>
      <c r="HX1217" s="2"/>
      <c r="HY1217" s="2"/>
      <c r="HZ1217" s="2"/>
      <c r="IA1217" s="2"/>
      <c r="IB1217" s="2"/>
      <c r="IC1217" s="2"/>
      <c r="ID1217" s="2"/>
      <c r="IE1217" s="2"/>
      <c r="IF1217" s="2"/>
      <c r="IG1217" s="2"/>
      <c r="IH1217" s="2"/>
      <c r="II1217" s="2"/>
      <c r="IJ1217" s="2"/>
      <c r="IK1217" s="2"/>
      <c r="IL1217" s="2"/>
      <c r="IM1217" s="2"/>
      <c r="IN1217" s="2"/>
      <c r="IO1217" s="2"/>
      <c r="IP1217" s="2"/>
      <c r="IQ1217" s="2"/>
      <c r="IR1217" s="2"/>
      <c r="IS1217" s="2"/>
    </row>
    <row r="1218" spans="1:253" hidden="1" x14ac:dyDescent="0.25">
      <c r="A1218" s="33"/>
      <c r="B1218" s="659"/>
      <c r="C1218" s="660"/>
      <c r="D1218" s="660"/>
      <c r="E1218" s="660"/>
      <c r="F1218" s="660"/>
      <c r="G1218" s="660"/>
      <c r="H1218" s="660"/>
      <c r="I1218" s="660"/>
      <c r="J1218" s="660"/>
      <c r="K1218" s="660"/>
      <c r="L1218" s="660"/>
      <c r="M1218" s="660"/>
      <c r="N1218" s="660"/>
      <c r="O1218" s="660"/>
      <c r="P1218" s="661"/>
      <c r="Q1218" s="165"/>
      <c r="R1218" s="166"/>
      <c r="S1218" s="166"/>
      <c r="T1218" s="166"/>
      <c r="U1218" s="166"/>
      <c r="V1218" s="166"/>
      <c r="W1218" s="166"/>
      <c r="X1218" s="166"/>
      <c r="Y1218" s="167"/>
      <c r="Z1218" s="165"/>
      <c r="AA1218" s="166"/>
      <c r="AB1218" s="166"/>
      <c r="AC1218" s="166"/>
      <c r="AD1218" s="166"/>
      <c r="AE1218" s="166"/>
      <c r="AF1218" s="166"/>
      <c r="AG1218" s="166"/>
      <c r="AH1218" s="167"/>
      <c r="AI1218" s="59"/>
      <c r="AJ1218" s="144" t="str">
        <f t="shared" si="194"/>
        <v>Riadok bude skrytý.</v>
      </c>
      <c r="AK1218" s="145" t="s">
        <v>207</v>
      </c>
      <c r="BE1218" s="51">
        <f t="shared" si="203"/>
        <v>1</v>
      </c>
      <c r="BF1218" s="51">
        <f>+IF(B1218="",0,1)</f>
        <v>0</v>
      </c>
      <c r="BH1218" s="51">
        <f>IF(AK1218="",1,IF(AK1218="Chcem skryť riadok.",0,1))</f>
        <v>1</v>
      </c>
      <c r="BI1218" s="89">
        <f>+IF(BE1218*BF1218=0,0,IF(BH1218=0,0,1))</f>
        <v>0</v>
      </c>
      <c r="CA1218" s="113">
        <f>SI!BY1218</f>
        <v>0</v>
      </c>
      <c r="CH1218" s="140">
        <f>SI!BZ1218</f>
        <v>0</v>
      </c>
    </row>
    <row r="1219" spans="1:253" hidden="1" x14ac:dyDescent="0.25">
      <c r="A1219" s="33"/>
      <c r="AI1219" s="59"/>
      <c r="AJ1219" s="144" t="str">
        <f t="shared" si="194"/>
        <v>Riadok bude skrytý.</v>
      </c>
      <c r="AK1219" s="145" t="s">
        <v>207</v>
      </c>
      <c r="BE1219" s="51">
        <f t="shared" si="203"/>
        <v>1</v>
      </c>
      <c r="BF1219" s="51">
        <f>+IF(B1221="",0,1)</f>
        <v>0</v>
      </c>
      <c r="BH1219" s="51">
        <f t="shared" si="195"/>
        <v>1</v>
      </c>
      <c r="BI1219" s="89">
        <f t="shared" ref="BI1219:BI1240" si="208">+IF(BE1219*BF1219=0,0,IF(BH1219=0,0,1))</f>
        <v>0</v>
      </c>
      <c r="CA1219" s="113">
        <f>SI!BY1219</f>
        <v>185</v>
      </c>
      <c r="CH1219" s="140">
        <f>SI!BZ1219</f>
        <v>0</v>
      </c>
    </row>
    <row r="1220" spans="1:253" s="36" customFormat="1" hidden="1" x14ac:dyDescent="0.25">
      <c r="A1220" s="33"/>
      <c r="B1220" s="2" t="str">
        <f>+IF($I$27&lt;&gt;"",IF(CODE(MID($I$27,1,1))*0+ROUNDDOWN(LEN(SI!J13)/2,0)=CA1220,"Účtovná jednotka uvádza k časovému rozlíšeniu ďalšie doplňujúce informácie:","NEPOVOLENÉ POUŽITIE!"),"NEPOVOLENÉ POUŽITIE!")</f>
        <v>Účtovná jednotka uvádza k časovému rozlíšeniu ďalšie doplňujúce informácie:</v>
      </c>
      <c r="C1220" s="17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62" t="s">
        <v>168</v>
      </c>
      <c r="AJ1220" s="144" t="str">
        <f t="shared" si="194"/>
        <v>Riadok bude skrytý.</v>
      </c>
      <c r="AK1220" s="145" t="s">
        <v>207</v>
      </c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51">
        <f t="shared" si="203"/>
        <v>1</v>
      </c>
      <c r="BF1220" s="51">
        <f>+IF(B1221="",0,1)</f>
        <v>0</v>
      </c>
      <c r="BG1220" s="51"/>
      <c r="BH1220" s="51">
        <f t="shared" si="195"/>
        <v>1</v>
      </c>
      <c r="BI1220" s="89">
        <f t="shared" si="208"/>
        <v>0</v>
      </c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108"/>
      <c r="BY1220" s="108"/>
      <c r="BZ1220" s="108"/>
      <c r="CA1220" s="113">
        <f>SI!BY1220</f>
        <v>5</v>
      </c>
      <c r="CB1220" s="113"/>
      <c r="CC1220" s="113"/>
      <c r="CD1220" s="113"/>
      <c r="CE1220" s="113"/>
      <c r="CF1220" s="113"/>
      <c r="CG1220" s="113"/>
      <c r="CH1220" s="140">
        <f>SI!BZ1220</f>
        <v>0</v>
      </c>
      <c r="CI1220" s="108"/>
      <c r="CJ1220" s="108"/>
      <c r="CK1220" s="108"/>
      <c r="CL1220" s="108"/>
      <c r="CM1220" s="108"/>
      <c r="CN1220" s="108"/>
      <c r="CO1220" s="108"/>
      <c r="CP1220" s="108"/>
      <c r="CQ1220" s="108"/>
      <c r="CR1220" s="108"/>
      <c r="CS1220" s="108"/>
      <c r="CT1220" s="108"/>
      <c r="CU1220" s="108"/>
      <c r="CV1220" s="108"/>
      <c r="CW1220" s="108"/>
      <c r="CX1220" s="108"/>
      <c r="CY1220" s="108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  <c r="DM1220" s="2"/>
      <c r="DN1220" s="2"/>
      <c r="DO1220" s="2"/>
      <c r="DP1220" s="2"/>
      <c r="DQ1220" s="2"/>
      <c r="DR1220" s="2"/>
      <c r="DS1220" s="2"/>
      <c r="DT1220" s="2"/>
      <c r="DU1220" s="2"/>
      <c r="DV1220" s="2"/>
      <c r="DW1220" s="2"/>
      <c r="DX1220" s="2"/>
      <c r="DY1220" s="2"/>
      <c r="DZ1220" s="2"/>
      <c r="EA1220" s="2"/>
      <c r="EB1220" s="2"/>
      <c r="EC1220" s="2"/>
      <c r="ED1220" s="2"/>
      <c r="EE1220" s="2"/>
      <c r="EF1220" s="2"/>
      <c r="EG1220" s="2"/>
      <c r="EH1220" s="2"/>
      <c r="EI1220" s="2"/>
      <c r="EJ1220" s="2"/>
      <c r="EK1220" s="2"/>
      <c r="EL1220" s="2"/>
      <c r="EM1220" s="2"/>
      <c r="EN1220" s="2"/>
      <c r="EO1220" s="2"/>
      <c r="EP1220" s="2"/>
      <c r="EQ1220" s="2"/>
      <c r="ER1220" s="2"/>
      <c r="ES1220" s="2"/>
      <c r="ET1220" s="2"/>
      <c r="EU1220" s="2"/>
      <c r="EV1220" s="2"/>
      <c r="EW1220" s="2"/>
      <c r="EX1220" s="2"/>
      <c r="EY1220" s="2"/>
      <c r="EZ1220" s="2"/>
      <c r="FA1220" s="2"/>
      <c r="FB1220" s="2"/>
      <c r="FC1220" s="2"/>
      <c r="FD1220" s="2"/>
      <c r="FE1220" s="2"/>
      <c r="FF1220" s="2"/>
      <c r="FG1220" s="2"/>
      <c r="FH1220" s="2"/>
      <c r="FI1220" s="2"/>
      <c r="FJ1220" s="2"/>
      <c r="FK1220" s="2"/>
      <c r="FL1220" s="2"/>
      <c r="FM1220" s="2"/>
      <c r="FN1220" s="2"/>
      <c r="FO1220" s="2"/>
      <c r="FP1220" s="2"/>
      <c r="FQ1220" s="2"/>
      <c r="FR1220" s="2"/>
      <c r="FS1220" s="2"/>
      <c r="FT1220" s="2"/>
      <c r="FU1220" s="2"/>
      <c r="FV1220" s="2"/>
      <c r="FW1220" s="2"/>
      <c r="FX1220" s="2"/>
      <c r="FY1220" s="2"/>
      <c r="FZ1220" s="2"/>
      <c r="GA1220" s="2"/>
      <c r="GB1220" s="2"/>
      <c r="GC1220" s="2"/>
      <c r="GD1220" s="2"/>
      <c r="GE1220" s="2"/>
      <c r="GF1220" s="2"/>
      <c r="GG1220" s="2"/>
      <c r="GH1220" s="2"/>
      <c r="GI1220" s="2"/>
      <c r="GJ1220" s="2"/>
      <c r="GK1220" s="2"/>
      <c r="GL1220" s="2"/>
      <c r="GM1220" s="2"/>
      <c r="GN1220" s="2"/>
      <c r="GO1220" s="2"/>
      <c r="GP1220" s="2"/>
      <c r="GQ1220" s="2"/>
      <c r="GR1220" s="2"/>
      <c r="GS1220" s="2"/>
      <c r="GT1220" s="2"/>
      <c r="GU1220" s="2"/>
      <c r="GV1220" s="2"/>
      <c r="GW1220" s="2"/>
      <c r="GX1220" s="2"/>
      <c r="GY1220" s="2"/>
      <c r="GZ1220" s="2"/>
      <c r="HA1220" s="2"/>
      <c r="HB1220" s="2"/>
      <c r="HC1220" s="2"/>
      <c r="HD1220" s="2"/>
      <c r="HE1220" s="2"/>
      <c r="HF1220" s="2"/>
      <c r="HG1220" s="2"/>
      <c r="HH1220" s="2"/>
      <c r="HI1220" s="2"/>
      <c r="HJ1220" s="2"/>
      <c r="HK1220" s="2"/>
      <c r="HL1220" s="2"/>
      <c r="HM1220" s="2"/>
      <c r="HN1220" s="2"/>
      <c r="HO1220" s="2"/>
      <c r="HP1220" s="2"/>
      <c r="HQ1220" s="2"/>
      <c r="HR1220" s="2"/>
      <c r="HS1220" s="2"/>
      <c r="HT1220" s="2"/>
      <c r="HU1220" s="2"/>
      <c r="HV1220" s="2"/>
      <c r="HW1220" s="2"/>
      <c r="HX1220" s="2"/>
      <c r="HY1220" s="2"/>
      <c r="HZ1220" s="2"/>
      <c r="IA1220" s="2"/>
      <c r="IB1220" s="2"/>
      <c r="IC1220" s="2"/>
      <c r="ID1220" s="2"/>
      <c r="IE1220" s="2"/>
      <c r="IF1220" s="2"/>
      <c r="IG1220" s="2"/>
      <c r="IH1220" s="2"/>
      <c r="II1220" s="2"/>
      <c r="IJ1220" s="2"/>
      <c r="IK1220" s="2"/>
      <c r="IL1220" s="2"/>
      <c r="IM1220" s="2"/>
      <c r="IN1220" s="2"/>
      <c r="IO1220" s="2"/>
      <c r="IP1220" s="2"/>
      <c r="IQ1220" s="2"/>
      <c r="IR1220" s="2"/>
      <c r="IS1220" s="2"/>
    </row>
    <row r="1221" spans="1:253" s="36" customFormat="1" hidden="1" x14ac:dyDescent="0.25">
      <c r="A1221" s="33"/>
      <c r="B1221" s="168"/>
      <c r="C1221" s="168"/>
      <c r="D1221" s="168"/>
      <c r="E1221" s="168"/>
      <c r="F1221" s="168"/>
      <c r="G1221" s="168"/>
      <c r="H1221" s="168"/>
      <c r="I1221" s="168"/>
      <c r="J1221" s="168"/>
      <c r="K1221" s="168"/>
      <c r="L1221" s="168"/>
      <c r="M1221" s="168"/>
      <c r="N1221" s="168"/>
      <c r="O1221" s="168"/>
      <c r="P1221" s="168"/>
      <c r="Q1221" s="168"/>
      <c r="R1221" s="168"/>
      <c r="S1221" s="168"/>
      <c r="T1221" s="168"/>
      <c r="U1221" s="168"/>
      <c r="V1221" s="168"/>
      <c r="W1221" s="168"/>
      <c r="X1221" s="168"/>
      <c r="Y1221" s="168"/>
      <c r="Z1221" s="168"/>
      <c r="AA1221" s="168"/>
      <c r="AB1221" s="168"/>
      <c r="AC1221" s="168"/>
      <c r="AD1221" s="168"/>
      <c r="AE1221" s="168"/>
      <c r="AF1221" s="168"/>
      <c r="AG1221" s="168"/>
      <c r="AH1221" s="168"/>
      <c r="AI1221" s="60"/>
      <c r="AJ1221" s="144" t="str">
        <f t="shared" si="194"/>
        <v>Riadok bude skrytý.</v>
      </c>
      <c r="AK1221" s="145" t="s">
        <v>207</v>
      </c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51">
        <f t="shared" si="203"/>
        <v>1</v>
      </c>
      <c r="BF1221" s="51">
        <f t="shared" ref="BF1221:BF1240" si="209">+IF(B1221="",0,1)</f>
        <v>0</v>
      </c>
      <c r="BG1221" s="51"/>
      <c r="BH1221" s="51">
        <f t="shared" si="195"/>
        <v>1</v>
      </c>
      <c r="BI1221" s="89">
        <f t="shared" si="208"/>
        <v>0</v>
      </c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108"/>
      <c r="BY1221" s="108"/>
      <c r="BZ1221" s="108"/>
      <c r="CA1221" s="113">
        <f>SI!BY1221</f>
        <v>1005</v>
      </c>
      <c r="CB1221" s="113"/>
      <c r="CC1221" s="113"/>
      <c r="CD1221" s="113"/>
      <c r="CE1221" s="113"/>
      <c r="CF1221" s="113"/>
      <c r="CG1221" s="113"/>
      <c r="CH1221" s="140">
        <f>SI!BZ1221</f>
        <v>0</v>
      </c>
      <c r="CI1221" s="108"/>
      <c r="CJ1221" s="108"/>
      <c r="CK1221" s="108"/>
      <c r="CL1221" s="108"/>
      <c r="CM1221" s="108"/>
      <c r="CN1221" s="108"/>
      <c r="CO1221" s="108"/>
      <c r="CP1221" s="108"/>
      <c r="CQ1221" s="108"/>
      <c r="CR1221" s="108"/>
      <c r="CS1221" s="108"/>
      <c r="CT1221" s="108"/>
      <c r="CU1221" s="108"/>
      <c r="CV1221" s="108"/>
      <c r="CW1221" s="108"/>
      <c r="CX1221" s="108"/>
      <c r="CY1221" s="108"/>
      <c r="CZ1221" s="2"/>
      <c r="DA1221" s="2"/>
      <c r="DB1221" s="2"/>
      <c r="DC1221" s="2"/>
      <c r="DD1221" s="2"/>
      <c r="DE1221" s="2"/>
      <c r="DF1221" s="2"/>
      <c r="DG1221" s="2"/>
      <c r="DH1221" s="2"/>
      <c r="DI1221" s="2"/>
      <c r="DJ1221" s="2"/>
      <c r="DK1221" s="2"/>
      <c r="DL1221" s="2"/>
      <c r="DM1221" s="2"/>
      <c r="DN1221" s="2"/>
      <c r="DO1221" s="2"/>
      <c r="DP1221" s="2"/>
      <c r="DQ1221" s="2"/>
      <c r="DR1221" s="2"/>
      <c r="DS1221" s="2"/>
      <c r="DT1221" s="2"/>
      <c r="DU1221" s="2"/>
      <c r="DV1221" s="2"/>
      <c r="DW1221" s="2"/>
      <c r="DX1221" s="2"/>
      <c r="DY1221" s="2"/>
      <c r="DZ1221" s="2"/>
      <c r="EA1221" s="2"/>
      <c r="EB1221" s="2"/>
      <c r="EC1221" s="2"/>
      <c r="ED1221" s="2"/>
      <c r="EE1221" s="2"/>
      <c r="EF1221" s="2"/>
      <c r="EG1221" s="2"/>
      <c r="EH1221" s="2"/>
      <c r="EI1221" s="2"/>
      <c r="EJ1221" s="2"/>
      <c r="EK1221" s="2"/>
      <c r="EL1221" s="2"/>
      <c r="EM1221" s="2"/>
      <c r="EN1221" s="2"/>
      <c r="EO1221" s="2"/>
      <c r="EP1221" s="2"/>
      <c r="EQ1221" s="2"/>
      <c r="ER1221" s="2"/>
      <c r="ES1221" s="2"/>
      <c r="ET1221" s="2"/>
      <c r="EU1221" s="2"/>
      <c r="EV1221" s="2"/>
      <c r="EW1221" s="2"/>
      <c r="EX1221" s="2"/>
      <c r="EY1221" s="2"/>
      <c r="EZ1221" s="2"/>
      <c r="FA1221" s="2"/>
      <c r="FB1221" s="2"/>
      <c r="FC1221" s="2"/>
      <c r="FD1221" s="2"/>
      <c r="FE1221" s="2"/>
      <c r="FF1221" s="2"/>
      <c r="FG1221" s="2"/>
      <c r="FH1221" s="2"/>
      <c r="FI1221" s="2"/>
      <c r="FJ1221" s="2"/>
      <c r="FK1221" s="2"/>
      <c r="FL1221" s="2"/>
      <c r="FM1221" s="2"/>
      <c r="FN1221" s="2"/>
      <c r="FO1221" s="2"/>
      <c r="FP1221" s="2"/>
      <c r="FQ1221" s="2"/>
      <c r="FR1221" s="2"/>
      <c r="FS1221" s="2"/>
      <c r="FT1221" s="2"/>
      <c r="FU1221" s="2"/>
      <c r="FV1221" s="2"/>
      <c r="FW1221" s="2"/>
      <c r="FX1221" s="2"/>
      <c r="FY1221" s="2"/>
      <c r="FZ1221" s="2"/>
      <c r="GA1221" s="2"/>
      <c r="GB1221" s="2"/>
      <c r="GC1221" s="2"/>
      <c r="GD1221" s="2"/>
      <c r="GE1221" s="2"/>
      <c r="GF1221" s="2"/>
      <c r="GG1221" s="2"/>
      <c r="GH1221" s="2"/>
      <c r="GI1221" s="2"/>
      <c r="GJ1221" s="2"/>
      <c r="GK1221" s="2"/>
      <c r="GL1221" s="2"/>
      <c r="GM1221" s="2"/>
      <c r="GN1221" s="2"/>
      <c r="GO1221" s="2"/>
      <c r="GP1221" s="2"/>
      <c r="GQ1221" s="2"/>
      <c r="GR1221" s="2"/>
      <c r="GS1221" s="2"/>
      <c r="GT1221" s="2"/>
      <c r="GU1221" s="2"/>
      <c r="GV1221" s="2"/>
      <c r="GW1221" s="2"/>
      <c r="GX1221" s="2"/>
      <c r="GY1221" s="2"/>
      <c r="GZ1221" s="2"/>
      <c r="HA1221" s="2"/>
      <c r="HB1221" s="2"/>
      <c r="HC1221" s="2"/>
      <c r="HD1221" s="2"/>
      <c r="HE1221" s="2"/>
      <c r="HF1221" s="2"/>
      <c r="HG1221" s="2"/>
      <c r="HH1221" s="2"/>
      <c r="HI1221" s="2"/>
      <c r="HJ1221" s="2"/>
      <c r="HK1221" s="2"/>
      <c r="HL1221" s="2"/>
      <c r="HM1221" s="2"/>
      <c r="HN1221" s="2"/>
      <c r="HO1221" s="2"/>
      <c r="HP1221" s="2"/>
      <c r="HQ1221" s="2"/>
      <c r="HR1221" s="2"/>
      <c r="HS1221" s="2"/>
      <c r="HT1221" s="2"/>
      <c r="HU1221" s="2"/>
      <c r="HV1221" s="2"/>
      <c r="HW1221" s="2"/>
      <c r="HX1221" s="2"/>
      <c r="HY1221" s="2"/>
      <c r="HZ1221" s="2"/>
      <c r="IA1221" s="2"/>
      <c r="IB1221" s="2"/>
      <c r="IC1221" s="2"/>
      <c r="ID1221" s="2"/>
      <c r="IE1221" s="2"/>
      <c r="IF1221" s="2"/>
      <c r="IG1221" s="2"/>
      <c r="IH1221" s="2"/>
      <c r="II1221" s="2"/>
      <c r="IJ1221" s="2"/>
      <c r="IK1221" s="2"/>
      <c r="IL1221" s="2"/>
      <c r="IM1221" s="2"/>
      <c r="IN1221" s="2"/>
      <c r="IO1221" s="2"/>
      <c r="IP1221" s="2"/>
      <c r="IQ1221" s="2"/>
      <c r="IR1221" s="2"/>
      <c r="IS1221" s="2"/>
    </row>
    <row r="1222" spans="1:253" s="36" customFormat="1" x14ac:dyDescent="0.25">
      <c r="A1222" s="33"/>
      <c r="B1222" s="168" t="s">
        <v>695</v>
      </c>
      <c r="C1222" s="168"/>
      <c r="D1222" s="168"/>
      <c r="E1222" s="168"/>
      <c r="F1222" s="168"/>
      <c r="G1222" s="168"/>
      <c r="H1222" s="168"/>
      <c r="I1222" s="168"/>
      <c r="J1222" s="168"/>
      <c r="K1222" s="168"/>
      <c r="L1222" s="168"/>
      <c r="M1222" s="168"/>
      <c r="N1222" s="168"/>
      <c r="O1222" s="168"/>
      <c r="P1222" s="168"/>
      <c r="Q1222" s="168"/>
      <c r="R1222" s="168"/>
      <c r="S1222" s="168"/>
      <c r="T1222" s="168"/>
      <c r="U1222" s="168"/>
      <c r="V1222" s="168"/>
      <c r="W1222" s="168"/>
      <c r="X1222" s="168"/>
      <c r="Y1222" s="168"/>
      <c r="Z1222" s="168"/>
      <c r="AA1222" s="168"/>
      <c r="AB1222" s="168"/>
      <c r="AC1222" s="168"/>
      <c r="AD1222" s="168"/>
      <c r="AE1222" s="168"/>
      <c r="AF1222" s="168"/>
      <c r="AG1222" s="168"/>
      <c r="AH1222" s="168"/>
      <c r="AI1222" s="60"/>
      <c r="AJ1222" s="144" t="str">
        <f t="shared" si="194"/>
        <v>Riadok bude vidieť.</v>
      </c>
      <c r="AK1222" s="145" t="s">
        <v>207</v>
      </c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51">
        <f t="shared" si="203"/>
        <v>1</v>
      </c>
      <c r="BF1222" s="51">
        <f t="shared" si="209"/>
        <v>1</v>
      </c>
      <c r="BG1222" s="51"/>
      <c r="BH1222" s="51">
        <f t="shared" si="195"/>
        <v>1</v>
      </c>
      <c r="BI1222" s="89">
        <f t="shared" si="208"/>
        <v>1</v>
      </c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108"/>
      <c r="BY1222" s="108"/>
      <c r="BZ1222" s="108"/>
      <c r="CA1222" s="113">
        <f>SI!BY1222</f>
        <v>121</v>
      </c>
      <c r="CB1222" s="113"/>
      <c r="CC1222" s="113"/>
      <c r="CD1222" s="113"/>
      <c r="CE1222" s="113"/>
      <c r="CF1222" s="113"/>
      <c r="CG1222" s="113"/>
      <c r="CH1222" s="140">
        <f>SI!BZ1222</f>
        <v>0</v>
      </c>
      <c r="CI1222" s="108"/>
      <c r="CJ1222" s="108"/>
      <c r="CK1222" s="108"/>
      <c r="CL1222" s="108"/>
      <c r="CM1222" s="108"/>
      <c r="CN1222" s="108"/>
      <c r="CO1222" s="108"/>
      <c r="CP1222" s="108"/>
      <c r="CQ1222" s="108"/>
      <c r="CR1222" s="108"/>
      <c r="CS1222" s="108"/>
      <c r="CT1222" s="108"/>
      <c r="CU1222" s="108"/>
      <c r="CV1222" s="108"/>
      <c r="CW1222" s="108"/>
      <c r="CX1222" s="108"/>
      <c r="CY1222" s="108"/>
      <c r="CZ1222" s="2"/>
      <c r="DA1222" s="2"/>
      <c r="DB1222" s="2"/>
      <c r="DC1222" s="2"/>
      <c r="DD1222" s="2"/>
      <c r="DE1222" s="2"/>
      <c r="DF1222" s="2"/>
      <c r="DG1222" s="2"/>
      <c r="DH1222" s="2"/>
      <c r="DI1222" s="2"/>
      <c r="DJ1222" s="2"/>
      <c r="DK1222" s="2"/>
      <c r="DL1222" s="2"/>
      <c r="DM1222" s="2"/>
      <c r="DN1222" s="2"/>
      <c r="DO1222" s="2"/>
      <c r="DP1222" s="2"/>
      <c r="DQ1222" s="2"/>
      <c r="DR1222" s="2"/>
      <c r="DS1222" s="2"/>
      <c r="DT1222" s="2"/>
      <c r="DU1222" s="2"/>
      <c r="DV1222" s="2"/>
      <c r="DW1222" s="2"/>
      <c r="DX1222" s="2"/>
      <c r="DY1222" s="2"/>
      <c r="DZ1222" s="2"/>
      <c r="EA1222" s="2"/>
      <c r="EB1222" s="2"/>
      <c r="EC1222" s="2"/>
      <c r="ED1222" s="2"/>
      <c r="EE1222" s="2"/>
      <c r="EF1222" s="2"/>
      <c r="EG1222" s="2"/>
      <c r="EH1222" s="2"/>
      <c r="EI1222" s="2"/>
      <c r="EJ1222" s="2"/>
      <c r="EK1222" s="2"/>
      <c r="EL1222" s="2"/>
      <c r="EM1222" s="2"/>
      <c r="EN1222" s="2"/>
      <c r="EO1222" s="2"/>
      <c r="EP1222" s="2"/>
      <c r="EQ1222" s="2"/>
      <c r="ER1222" s="2"/>
      <c r="ES1222" s="2"/>
      <c r="ET1222" s="2"/>
      <c r="EU1222" s="2"/>
      <c r="EV1222" s="2"/>
      <c r="EW1222" s="2"/>
      <c r="EX1222" s="2"/>
      <c r="EY1222" s="2"/>
      <c r="EZ1222" s="2"/>
      <c r="FA1222" s="2"/>
      <c r="FB1222" s="2"/>
      <c r="FC1222" s="2"/>
      <c r="FD1222" s="2"/>
      <c r="FE1222" s="2"/>
      <c r="FF1222" s="2"/>
      <c r="FG1222" s="2"/>
      <c r="FH1222" s="2"/>
      <c r="FI1222" s="2"/>
      <c r="FJ1222" s="2"/>
      <c r="FK1222" s="2"/>
      <c r="FL1222" s="2"/>
      <c r="FM1222" s="2"/>
      <c r="FN1222" s="2"/>
      <c r="FO1222" s="2"/>
      <c r="FP1222" s="2"/>
      <c r="FQ1222" s="2"/>
      <c r="FR1222" s="2"/>
      <c r="FS1222" s="2"/>
      <c r="FT1222" s="2"/>
      <c r="FU1222" s="2"/>
      <c r="FV1222" s="2"/>
      <c r="FW1222" s="2"/>
      <c r="FX1222" s="2"/>
      <c r="FY1222" s="2"/>
      <c r="FZ1222" s="2"/>
      <c r="GA1222" s="2"/>
      <c r="GB1222" s="2"/>
      <c r="GC1222" s="2"/>
      <c r="GD1222" s="2"/>
      <c r="GE1222" s="2"/>
      <c r="GF1222" s="2"/>
      <c r="GG1222" s="2"/>
      <c r="GH1222" s="2"/>
      <c r="GI1222" s="2"/>
      <c r="GJ1222" s="2"/>
      <c r="GK1222" s="2"/>
      <c r="GL1222" s="2"/>
      <c r="GM1222" s="2"/>
      <c r="GN1222" s="2"/>
      <c r="GO1222" s="2"/>
      <c r="GP1222" s="2"/>
      <c r="GQ1222" s="2"/>
      <c r="GR1222" s="2"/>
      <c r="GS1222" s="2"/>
      <c r="GT1222" s="2"/>
      <c r="GU1222" s="2"/>
      <c r="GV1222" s="2"/>
      <c r="GW1222" s="2"/>
      <c r="GX1222" s="2"/>
      <c r="GY1222" s="2"/>
      <c r="GZ1222" s="2"/>
      <c r="HA1222" s="2"/>
      <c r="HB1222" s="2"/>
      <c r="HC1222" s="2"/>
      <c r="HD1222" s="2"/>
      <c r="HE1222" s="2"/>
      <c r="HF1222" s="2"/>
      <c r="HG1222" s="2"/>
      <c r="HH1222" s="2"/>
      <c r="HI1222" s="2"/>
      <c r="HJ1222" s="2"/>
      <c r="HK1222" s="2"/>
      <c r="HL1222" s="2"/>
      <c r="HM1222" s="2"/>
      <c r="HN1222" s="2"/>
      <c r="HO1222" s="2"/>
      <c r="HP1222" s="2"/>
      <c r="HQ1222" s="2"/>
      <c r="HR1222" s="2"/>
      <c r="HS1222" s="2"/>
      <c r="HT1222" s="2"/>
      <c r="HU1222" s="2"/>
      <c r="HV1222" s="2"/>
      <c r="HW1222" s="2"/>
      <c r="HX1222" s="2"/>
      <c r="HY1222" s="2"/>
      <c r="HZ1222" s="2"/>
      <c r="IA1222" s="2"/>
      <c r="IB1222" s="2"/>
      <c r="IC1222" s="2"/>
      <c r="ID1222" s="2"/>
      <c r="IE1222" s="2"/>
      <c r="IF1222" s="2"/>
      <c r="IG1222" s="2"/>
      <c r="IH1222" s="2"/>
      <c r="II1222" s="2"/>
      <c r="IJ1222" s="2"/>
      <c r="IK1222" s="2"/>
      <c r="IL1222" s="2"/>
      <c r="IM1222" s="2"/>
      <c r="IN1222" s="2"/>
      <c r="IO1222" s="2"/>
      <c r="IP1222" s="2"/>
      <c r="IQ1222" s="2"/>
      <c r="IR1222" s="2"/>
      <c r="IS1222" s="2"/>
    </row>
    <row r="1223" spans="1:253" s="36" customFormat="1" x14ac:dyDescent="0.25">
      <c r="A1223" s="33"/>
      <c r="B1223" s="168" t="s">
        <v>696</v>
      </c>
      <c r="C1223" s="168"/>
      <c r="D1223" s="168"/>
      <c r="E1223" s="168"/>
      <c r="F1223" s="168"/>
      <c r="G1223" s="168"/>
      <c r="H1223" s="168"/>
      <c r="I1223" s="168"/>
      <c r="J1223" s="168"/>
      <c r="K1223" s="168"/>
      <c r="L1223" s="168"/>
      <c r="M1223" s="168"/>
      <c r="N1223" s="168"/>
      <c r="O1223" s="168"/>
      <c r="P1223" s="168"/>
      <c r="Q1223" s="168"/>
      <c r="R1223" s="168"/>
      <c r="S1223" s="168"/>
      <c r="T1223" s="168"/>
      <c r="U1223" s="168"/>
      <c r="V1223" s="168"/>
      <c r="W1223" s="168"/>
      <c r="X1223" s="168"/>
      <c r="Y1223" s="168"/>
      <c r="Z1223" s="168"/>
      <c r="AA1223" s="168"/>
      <c r="AB1223" s="168"/>
      <c r="AC1223" s="168"/>
      <c r="AD1223" s="168"/>
      <c r="AE1223" s="168"/>
      <c r="AF1223" s="168"/>
      <c r="AG1223" s="168"/>
      <c r="AH1223" s="168"/>
      <c r="AI1223" s="60"/>
      <c r="AJ1223" s="144" t="str">
        <f t="shared" si="194"/>
        <v>Riadok bude vidieť.</v>
      </c>
      <c r="AK1223" s="145" t="s">
        <v>207</v>
      </c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51">
        <f t="shared" si="203"/>
        <v>1</v>
      </c>
      <c r="BF1223" s="51">
        <f t="shared" si="209"/>
        <v>1</v>
      </c>
      <c r="BG1223" s="51"/>
      <c r="BH1223" s="51">
        <f t="shared" si="195"/>
        <v>1</v>
      </c>
      <c r="BI1223" s="89">
        <f t="shared" si="208"/>
        <v>1</v>
      </c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108"/>
      <c r="BY1223" s="108"/>
      <c r="BZ1223" s="108"/>
      <c r="CA1223" s="113">
        <f>SI!BY1223</f>
        <v>302</v>
      </c>
      <c r="CB1223" s="113"/>
      <c r="CC1223" s="113"/>
      <c r="CD1223" s="113"/>
      <c r="CE1223" s="113"/>
      <c r="CF1223" s="113"/>
      <c r="CG1223" s="113"/>
      <c r="CH1223" s="140">
        <f>SI!BZ1223</f>
        <v>0</v>
      </c>
      <c r="CI1223" s="108"/>
      <c r="CJ1223" s="108"/>
      <c r="CK1223" s="108"/>
      <c r="CL1223" s="108"/>
      <c r="CM1223" s="108"/>
      <c r="CN1223" s="108"/>
      <c r="CO1223" s="108"/>
      <c r="CP1223" s="108"/>
      <c r="CQ1223" s="108"/>
      <c r="CR1223" s="108"/>
      <c r="CS1223" s="108"/>
      <c r="CT1223" s="108"/>
      <c r="CU1223" s="108"/>
      <c r="CV1223" s="108"/>
      <c r="CW1223" s="108"/>
      <c r="CX1223" s="108"/>
      <c r="CY1223" s="108"/>
      <c r="CZ1223" s="2"/>
      <c r="DA1223" s="2"/>
      <c r="DB1223" s="2"/>
      <c r="DC1223" s="2"/>
      <c r="DD1223" s="2"/>
      <c r="DE1223" s="2"/>
      <c r="DF1223" s="2"/>
      <c r="DG1223" s="2"/>
      <c r="DH1223" s="2"/>
      <c r="DI1223" s="2"/>
      <c r="DJ1223" s="2"/>
      <c r="DK1223" s="2"/>
      <c r="DL1223" s="2"/>
      <c r="DM1223" s="2"/>
      <c r="DN1223" s="2"/>
      <c r="DO1223" s="2"/>
      <c r="DP1223" s="2"/>
      <c r="DQ1223" s="2"/>
      <c r="DR1223" s="2"/>
      <c r="DS1223" s="2"/>
      <c r="DT1223" s="2"/>
      <c r="DU1223" s="2"/>
      <c r="DV1223" s="2"/>
      <c r="DW1223" s="2"/>
      <c r="DX1223" s="2"/>
      <c r="DY1223" s="2"/>
      <c r="DZ1223" s="2"/>
      <c r="EA1223" s="2"/>
      <c r="EB1223" s="2"/>
      <c r="EC1223" s="2"/>
      <c r="ED1223" s="2"/>
      <c r="EE1223" s="2"/>
      <c r="EF1223" s="2"/>
      <c r="EG1223" s="2"/>
      <c r="EH1223" s="2"/>
      <c r="EI1223" s="2"/>
      <c r="EJ1223" s="2"/>
      <c r="EK1223" s="2"/>
      <c r="EL1223" s="2"/>
      <c r="EM1223" s="2"/>
      <c r="EN1223" s="2"/>
      <c r="EO1223" s="2"/>
      <c r="EP1223" s="2"/>
      <c r="EQ1223" s="2"/>
      <c r="ER1223" s="2"/>
      <c r="ES1223" s="2"/>
      <c r="ET1223" s="2"/>
      <c r="EU1223" s="2"/>
      <c r="EV1223" s="2"/>
      <c r="EW1223" s="2"/>
      <c r="EX1223" s="2"/>
      <c r="EY1223" s="2"/>
      <c r="EZ1223" s="2"/>
      <c r="FA1223" s="2"/>
      <c r="FB1223" s="2"/>
      <c r="FC1223" s="2"/>
      <c r="FD1223" s="2"/>
      <c r="FE1223" s="2"/>
      <c r="FF1223" s="2"/>
      <c r="FG1223" s="2"/>
      <c r="FH1223" s="2"/>
      <c r="FI1223" s="2"/>
      <c r="FJ1223" s="2"/>
      <c r="FK1223" s="2"/>
      <c r="FL1223" s="2"/>
      <c r="FM1223" s="2"/>
      <c r="FN1223" s="2"/>
      <c r="FO1223" s="2"/>
      <c r="FP1223" s="2"/>
      <c r="FQ1223" s="2"/>
      <c r="FR1223" s="2"/>
      <c r="FS1223" s="2"/>
      <c r="FT1223" s="2"/>
      <c r="FU1223" s="2"/>
      <c r="FV1223" s="2"/>
      <c r="FW1223" s="2"/>
      <c r="FX1223" s="2"/>
      <c r="FY1223" s="2"/>
      <c r="FZ1223" s="2"/>
      <c r="GA1223" s="2"/>
      <c r="GB1223" s="2"/>
      <c r="GC1223" s="2"/>
      <c r="GD1223" s="2"/>
      <c r="GE1223" s="2"/>
      <c r="GF1223" s="2"/>
      <c r="GG1223" s="2"/>
      <c r="GH1223" s="2"/>
      <c r="GI1223" s="2"/>
      <c r="GJ1223" s="2"/>
      <c r="GK1223" s="2"/>
      <c r="GL1223" s="2"/>
      <c r="GM1223" s="2"/>
      <c r="GN1223" s="2"/>
      <c r="GO1223" s="2"/>
      <c r="GP1223" s="2"/>
      <c r="GQ1223" s="2"/>
      <c r="GR1223" s="2"/>
      <c r="GS1223" s="2"/>
      <c r="GT1223" s="2"/>
      <c r="GU1223" s="2"/>
      <c r="GV1223" s="2"/>
      <c r="GW1223" s="2"/>
      <c r="GX1223" s="2"/>
      <c r="GY1223" s="2"/>
      <c r="GZ1223" s="2"/>
      <c r="HA1223" s="2"/>
      <c r="HB1223" s="2"/>
      <c r="HC1223" s="2"/>
      <c r="HD1223" s="2"/>
      <c r="HE1223" s="2"/>
      <c r="HF1223" s="2"/>
      <c r="HG1223" s="2"/>
      <c r="HH1223" s="2"/>
      <c r="HI1223" s="2"/>
      <c r="HJ1223" s="2"/>
      <c r="HK1223" s="2"/>
      <c r="HL1223" s="2"/>
      <c r="HM1223" s="2"/>
      <c r="HN1223" s="2"/>
      <c r="HO1223" s="2"/>
      <c r="HP1223" s="2"/>
      <c r="HQ1223" s="2"/>
      <c r="HR1223" s="2"/>
      <c r="HS1223" s="2"/>
      <c r="HT1223" s="2"/>
      <c r="HU1223" s="2"/>
      <c r="HV1223" s="2"/>
      <c r="HW1223" s="2"/>
      <c r="HX1223" s="2"/>
      <c r="HY1223" s="2"/>
      <c r="HZ1223" s="2"/>
      <c r="IA1223" s="2"/>
      <c r="IB1223" s="2"/>
      <c r="IC1223" s="2"/>
      <c r="ID1223" s="2"/>
      <c r="IE1223" s="2"/>
      <c r="IF1223" s="2"/>
      <c r="IG1223" s="2"/>
      <c r="IH1223" s="2"/>
      <c r="II1223" s="2"/>
      <c r="IJ1223" s="2"/>
      <c r="IK1223" s="2"/>
      <c r="IL1223" s="2"/>
      <c r="IM1223" s="2"/>
      <c r="IN1223" s="2"/>
      <c r="IO1223" s="2"/>
      <c r="IP1223" s="2"/>
      <c r="IQ1223" s="2"/>
      <c r="IR1223" s="2"/>
      <c r="IS1223" s="2"/>
    </row>
    <row r="1224" spans="1:253" s="36" customFormat="1" x14ac:dyDescent="0.25">
      <c r="A1224" s="33"/>
      <c r="B1224" s="168" t="s">
        <v>617</v>
      </c>
      <c r="C1224" s="168"/>
      <c r="D1224" s="168"/>
      <c r="E1224" s="168"/>
      <c r="F1224" s="168"/>
      <c r="G1224" s="168"/>
      <c r="H1224" s="168"/>
      <c r="I1224" s="168"/>
      <c r="J1224" s="168"/>
      <c r="K1224" s="168"/>
      <c r="L1224" s="168"/>
      <c r="M1224" s="168"/>
      <c r="N1224" s="168"/>
      <c r="O1224" s="168"/>
      <c r="P1224" s="168"/>
      <c r="Q1224" s="168"/>
      <c r="R1224" s="168"/>
      <c r="S1224" s="168"/>
      <c r="T1224" s="168"/>
      <c r="U1224" s="168"/>
      <c r="V1224" s="168"/>
      <c r="W1224" s="168"/>
      <c r="X1224" s="168"/>
      <c r="Y1224" s="168"/>
      <c r="Z1224" s="168"/>
      <c r="AA1224" s="168"/>
      <c r="AB1224" s="168"/>
      <c r="AC1224" s="168"/>
      <c r="AD1224" s="168"/>
      <c r="AE1224" s="168"/>
      <c r="AF1224" s="168"/>
      <c r="AG1224" s="168"/>
      <c r="AH1224" s="168"/>
      <c r="AI1224" s="60"/>
      <c r="AJ1224" s="144" t="str">
        <f t="shared" si="194"/>
        <v>Riadok bude vidieť.</v>
      </c>
      <c r="AK1224" s="145" t="s">
        <v>207</v>
      </c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51">
        <f t="shared" si="203"/>
        <v>1</v>
      </c>
      <c r="BF1224" s="51">
        <f t="shared" si="209"/>
        <v>1</v>
      </c>
      <c r="BG1224" s="51"/>
      <c r="BH1224" s="51">
        <f t="shared" si="195"/>
        <v>1</v>
      </c>
      <c r="BI1224" s="89">
        <f t="shared" si="208"/>
        <v>1</v>
      </c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108"/>
      <c r="BY1224" s="108"/>
      <c r="BZ1224" s="108"/>
      <c r="CA1224" s="113">
        <f>SI!BY1224</f>
        <v>188</v>
      </c>
      <c r="CB1224" s="113"/>
      <c r="CC1224" s="113"/>
      <c r="CD1224" s="113"/>
      <c r="CE1224" s="113"/>
      <c r="CF1224" s="113"/>
      <c r="CG1224" s="113"/>
      <c r="CH1224" s="140">
        <f>SI!BZ1224</f>
        <v>0</v>
      </c>
      <c r="CI1224" s="108"/>
      <c r="CJ1224" s="108"/>
      <c r="CK1224" s="108"/>
      <c r="CL1224" s="108"/>
      <c r="CM1224" s="108"/>
      <c r="CN1224" s="108"/>
      <c r="CO1224" s="108"/>
      <c r="CP1224" s="108"/>
      <c r="CQ1224" s="108"/>
      <c r="CR1224" s="108"/>
      <c r="CS1224" s="108"/>
      <c r="CT1224" s="108"/>
      <c r="CU1224" s="108"/>
      <c r="CV1224" s="108"/>
      <c r="CW1224" s="108"/>
      <c r="CX1224" s="108"/>
      <c r="CY1224" s="108"/>
      <c r="CZ1224" s="2"/>
      <c r="DA1224" s="2"/>
      <c r="DB1224" s="2"/>
      <c r="DC1224" s="2"/>
      <c r="DD1224" s="2"/>
      <c r="DE1224" s="2"/>
      <c r="DF1224" s="2"/>
      <c r="DG1224" s="2"/>
      <c r="DH1224" s="2"/>
      <c r="DI1224" s="2"/>
      <c r="DJ1224" s="2"/>
      <c r="DK1224" s="2"/>
      <c r="DL1224" s="2"/>
      <c r="DM1224" s="2"/>
      <c r="DN1224" s="2"/>
      <c r="DO1224" s="2"/>
      <c r="DP1224" s="2"/>
      <c r="DQ1224" s="2"/>
      <c r="DR1224" s="2"/>
      <c r="DS1224" s="2"/>
      <c r="DT1224" s="2"/>
      <c r="DU1224" s="2"/>
      <c r="DV1224" s="2"/>
      <c r="DW1224" s="2"/>
      <c r="DX1224" s="2"/>
      <c r="DY1224" s="2"/>
      <c r="DZ1224" s="2"/>
      <c r="EA1224" s="2"/>
      <c r="EB1224" s="2"/>
      <c r="EC1224" s="2"/>
      <c r="ED1224" s="2"/>
      <c r="EE1224" s="2"/>
      <c r="EF1224" s="2"/>
      <c r="EG1224" s="2"/>
      <c r="EH1224" s="2"/>
      <c r="EI1224" s="2"/>
      <c r="EJ1224" s="2"/>
      <c r="EK1224" s="2"/>
      <c r="EL1224" s="2"/>
      <c r="EM1224" s="2"/>
      <c r="EN1224" s="2"/>
      <c r="EO1224" s="2"/>
      <c r="EP1224" s="2"/>
      <c r="EQ1224" s="2"/>
      <c r="ER1224" s="2"/>
      <c r="ES1224" s="2"/>
      <c r="ET1224" s="2"/>
      <c r="EU1224" s="2"/>
      <c r="EV1224" s="2"/>
      <c r="EW1224" s="2"/>
      <c r="EX1224" s="2"/>
      <c r="EY1224" s="2"/>
      <c r="EZ1224" s="2"/>
      <c r="FA1224" s="2"/>
      <c r="FB1224" s="2"/>
      <c r="FC1224" s="2"/>
      <c r="FD1224" s="2"/>
      <c r="FE1224" s="2"/>
      <c r="FF1224" s="2"/>
      <c r="FG1224" s="2"/>
      <c r="FH1224" s="2"/>
      <c r="FI1224" s="2"/>
      <c r="FJ1224" s="2"/>
      <c r="FK1224" s="2"/>
      <c r="FL1224" s="2"/>
      <c r="FM1224" s="2"/>
      <c r="FN1224" s="2"/>
      <c r="FO1224" s="2"/>
      <c r="FP1224" s="2"/>
      <c r="FQ1224" s="2"/>
      <c r="FR1224" s="2"/>
      <c r="FS1224" s="2"/>
      <c r="FT1224" s="2"/>
      <c r="FU1224" s="2"/>
      <c r="FV1224" s="2"/>
      <c r="FW1224" s="2"/>
      <c r="FX1224" s="2"/>
      <c r="FY1224" s="2"/>
      <c r="FZ1224" s="2"/>
      <c r="GA1224" s="2"/>
      <c r="GB1224" s="2"/>
      <c r="GC1224" s="2"/>
      <c r="GD1224" s="2"/>
      <c r="GE1224" s="2"/>
      <c r="GF1224" s="2"/>
      <c r="GG1224" s="2"/>
      <c r="GH1224" s="2"/>
      <c r="GI1224" s="2"/>
      <c r="GJ1224" s="2"/>
      <c r="GK1224" s="2"/>
      <c r="GL1224" s="2"/>
      <c r="GM1224" s="2"/>
      <c r="GN1224" s="2"/>
      <c r="GO1224" s="2"/>
      <c r="GP1224" s="2"/>
      <c r="GQ1224" s="2"/>
      <c r="GR1224" s="2"/>
      <c r="GS1224" s="2"/>
      <c r="GT1224" s="2"/>
      <c r="GU1224" s="2"/>
      <c r="GV1224" s="2"/>
      <c r="GW1224" s="2"/>
      <c r="GX1224" s="2"/>
      <c r="GY1224" s="2"/>
      <c r="GZ1224" s="2"/>
      <c r="HA1224" s="2"/>
      <c r="HB1224" s="2"/>
      <c r="HC1224" s="2"/>
      <c r="HD1224" s="2"/>
      <c r="HE1224" s="2"/>
      <c r="HF1224" s="2"/>
      <c r="HG1224" s="2"/>
      <c r="HH1224" s="2"/>
      <c r="HI1224" s="2"/>
      <c r="HJ1224" s="2"/>
      <c r="HK1224" s="2"/>
      <c r="HL1224" s="2"/>
      <c r="HM1224" s="2"/>
      <c r="HN1224" s="2"/>
      <c r="HO1224" s="2"/>
      <c r="HP1224" s="2"/>
      <c r="HQ1224" s="2"/>
      <c r="HR1224" s="2"/>
      <c r="HS1224" s="2"/>
      <c r="HT1224" s="2"/>
      <c r="HU1224" s="2"/>
      <c r="HV1224" s="2"/>
      <c r="HW1224" s="2"/>
      <c r="HX1224" s="2"/>
      <c r="HY1224" s="2"/>
      <c r="HZ1224" s="2"/>
      <c r="IA1224" s="2"/>
      <c r="IB1224" s="2"/>
      <c r="IC1224" s="2"/>
      <c r="ID1224" s="2"/>
      <c r="IE1224" s="2"/>
      <c r="IF1224" s="2"/>
      <c r="IG1224" s="2"/>
      <c r="IH1224" s="2"/>
      <c r="II1224" s="2"/>
      <c r="IJ1224" s="2"/>
      <c r="IK1224" s="2"/>
      <c r="IL1224" s="2"/>
      <c r="IM1224" s="2"/>
      <c r="IN1224" s="2"/>
      <c r="IO1224" s="2"/>
      <c r="IP1224" s="2"/>
      <c r="IQ1224" s="2"/>
      <c r="IR1224" s="2"/>
      <c r="IS1224" s="2"/>
    </row>
    <row r="1225" spans="1:253" s="36" customFormat="1" hidden="1" x14ac:dyDescent="0.25">
      <c r="A1225" s="33"/>
      <c r="B1225" s="168"/>
      <c r="C1225" s="168"/>
      <c r="D1225" s="168"/>
      <c r="E1225" s="168"/>
      <c r="F1225" s="168"/>
      <c r="G1225" s="168"/>
      <c r="H1225" s="168"/>
      <c r="I1225" s="168"/>
      <c r="J1225" s="168"/>
      <c r="K1225" s="168"/>
      <c r="L1225" s="168"/>
      <c r="M1225" s="168"/>
      <c r="N1225" s="168"/>
      <c r="O1225" s="168"/>
      <c r="P1225" s="168"/>
      <c r="Q1225" s="168"/>
      <c r="R1225" s="168"/>
      <c r="S1225" s="168"/>
      <c r="T1225" s="168"/>
      <c r="U1225" s="168"/>
      <c r="V1225" s="168"/>
      <c r="W1225" s="168"/>
      <c r="X1225" s="168"/>
      <c r="Y1225" s="168"/>
      <c r="Z1225" s="168"/>
      <c r="AA1225" s="168"/>
      <c r="AB1225" s="168"/>
      <c r="AC1225" s="168"/>
      <c r="AD1225" s="168"/>
      <c r="AE1225" s="168"/>
      <c r="AF1225" s="168"/>
      <c r="AG1225" s="168"/>
      <c r="AH1225" s="168"/>
      <c r="AI1225" s="60"/>
      <c r="AJ1225" s="144" t="str">
        <f t="shared" si="194"/>
        <v>Riadok bude skrytý.</v>
      </c>
      <c r="AK1225" s="145" t="s">
        <v>207</v>
      </c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51">
        <f t="shared" si="203"/>
        <v>1</v>
      </c>
      <c r="BF1225" s="51">
        <f t="shared" si="209"/>
        <v>0</v>
      </c>
      <c r="BG1225" s="51"/>
      <c r="BH1225" s="51">
        <f t="shared" si="195"/>
        <v>1</v>
      </c>
      <c r="BI1225" s="89">
        <f t="shared" si="208"/>
        <v>0</v>
      </c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108"/>
      <c r="BY1225" s="108"/>
      <c r="BZ1225" s="108"/>
      <c r="CA1225" s="113">
        <f>SI!BY1225</f>
        <v>401</v>
      </c>
      <c r="CB1225" s="113"/>
      <c r="CC1225" s="113"/>
      <c r="CD1225" s="113"/>
      <c r="CE1225" s="113"/>
      <c r="CF1225" s="113"/>
      <c r="CG1225" s="113"/>
      <c r="CH1225" s="140">
        <f>SI!BZ1225</f>
        <v>0</v>
      </c>
      <c r="CI1225" s="108"/>
      <c r="CJ1225" s="108"/>
      <c r="CK1225" s="108"/>
      <c r="CL1225" s="108"/>
      <c r="CM1225" s="108"/>
      <c r="CN1225" s="108"/>
      <c r="CO1225" s="108"/>
      <c r="CP1225" s="108"/>
      <c r="CQ1225" s="108"/>
      <c r="CR1225" s="108"/>
      <c r="CS1225" s="108"/>
      <c r="CT1225" s="108"/>
      <c r="CU1225" s="108"/>
      <c r="CV1225" s="108"/>
      <c r="CW1225" s="108"/>
      <c r="CX1225" s="108"/>
      <c r="CY1225" s="108"/>
      <c r="CZ1225" s="2"/>
      <c r="DA1225" s="2"/>
      <c r="DB1225" s="2"/>
      <c r="DC1225" s="2"/>
      <c r="DD1225" s="2"/>
      <c r="DE1225" s="2"/>
      <c r="DF1225" s="2"/>
      <c r="DG1225" s="2"/>
      <c r="DH1225" s="2"/>
      <c r="DI1225" s="2"/>
      <c r="DJ1225" s="2"/>
      <c r="DK1225" s="2"/>
      <c r="DL1225" s="2"/>
      <c r="DM1225" s="2"/>
      <c r="DN1225" s="2"/>
      <c r="DO1225" s="2"/>
      <c r="DP1225" s="2"/>
      <c r="DQ1225" s="2"/>
      <c r="DR1225" s="2"/>
      <c r="DS1225" s="2"/>
      <c r="DT1225" s="2"/>
      <c r="DU1225" s="2"/>
      <c r="DV1225" s="2"/>
      <c r="DW1225" s="2"/>
      <c r="DX1225" s="2"/>
      <c r="DY1225" s="2"/>
      <c r="DZ1225" s="2"/>
      <c r="EA1225" s="2"/>
      <c r="EB1225" s="2"/>
      <c r="EC1225" s="2"/>
      <c r="ED1225" s="2"/>
      <c r="EE1225" s="2"/>
      <c r="EF1225" s="2"/>
      <c r="EG1225" s="2"/>
      <c r="EH1225" s="2"/>
      <c r="EI1225" s="2"/>
      <c r="EJ1225" s="2"/>
      <c r="EK1225" s="2"/>
      <c r="EL1225" s="2"/>
      <c r="EM1225" s="2"/>
      <c r="EN1225" s="2"/>
      <c r="EO1225" s="2"/>
      <c r="EP1225" s="2"/>
      <c r="EQ1225" s="2"/>
      <c r="ER1225" s="2"/>
      <c r="ES1225" s="2"/>
      <c r="ET1225" s="2"/>
      <c r="EU1225" s="2"/>
      <c r="EV1225" s="2"/>
      <c r="EW1225" s="2"/>
      <c r="EX1225" s="2"/>
      <c r="EY1225" s="2"/>
      <c r="EZ1225" s="2"/>
      <c r="FA1225" s="2"/>
      <c r="FB1225" s="2"/>
      <c r="FC1225" s="2"/>
      <c r="FD1225" s="2"/>
      <c r="FE1225" s="2"/>
      <c r="FF1225" s="2"/>
      <c r="FG1225" s="2"/>
      <c r="FH1225" s="2"/>
      <c r="FI1225" s="2"/>
      <c r="FJ1225" s="2"/>
      <c r="FK1225" s="2"/>
      <c r="FL1225" s="2"/>
      <c r="FM1225" s="2"/>
      <c r="FN1225" s="2"/>
      <c r="FO1225" s="2"/>
      <c r="FP1225" s="2"/>
      <c r="FQ1225" s="2"/>
      <c r="FR1225" s="2"/>
      <c r="FS1225" s="2"/>
      <c r="FT1225" s="2"/>
      <c r="FU1225" s="2"/>
      <c r="FV1225" s="2"/>
      <c r="FW1225" s="2"/>
      <c r="FX1225" s="2"/>
      <c r="FY1225" s="2"/>
      <c r="FZ1225" s="2"/>
      <c r="GA1225" s="2"/>
      <c r="GB1225" s="2"/>
      <c r="GC1225" s="2"/>
      <c r="GD1225" s="2"/>
      <c r="GE1225" s="2"/>
      <c r="GF1225" s="2"/>
      <c r="GG1225" s="2"/>
      <c r="GH1225" s="2"/>
      <c r="GI1225" s="2"/>
      <c r="GJ1225" s="2"/>
      <c r="GK1225" s="2"/>
      <c r="GL1225" s="2"/>
      <c r="GM1225" s="2"/>
      <c r="GN1225" s="2"/>
      <c r="GO1225" s="2"/>
      <c r="GP1225" s="2"/>
      <c r="GQ1225" s="2"/>
      <c r="GR1225" s="2"/>
      <c r="GS1225" s="2"/>
      <c r="GT1225" s="2"/>
      <c r="GU1225" s="2"/>
      <c r="GV1225" s="2"/>
      <c r="GW1225" s="2"/>
      <c r="GX1225" s="2"/>
      <c r="GY1225" s="2"/>
      <c r="GZ1225" s="2"/>
      <c r="HA1225" s="2"/>
      <c r="HB1225" s="2"/>
      <c r="HC1225" s="2"/>
      <c r="HD1225" s="2"/>
      <c r="HE1225" s="2"/>
      <c r="HF1225" s="2"/>
      <c r="HG1225" s="2"/>
      <c r="HH1225" s="2"/>
      <c r="HI1225" s="2"/>
      <c r="HJ1225" s="2"/>
      <c r="HK1225" s="2"/>
      <c r="HL1225" s="2"/>
      <c r="HM1225" s="2"/>
      <c r="HN1225" s="2"/>
      <c r="HO1225" s="2"/>
      <c r="HP1225" s="2"/>
      <c r="HQ1225" s="2"/>
      <c r="HR1225" s="2"/>
      <c r="HS1225" s="2"/>
      <c r="HT1225" s="2"/>
      <c r="HU1225" s="2"/>
      <c r="HV1225" s="2"/>
      <c r="HW1225" s="2"/>
      <c r="HX1225" s="2"/>
      <c r="HY1225" s="2"/>
      <c r="HZ1225" s="2"/>
      <c r="IA1225" s="2"/>
      <c r="IB1225" s="2"/>
      <c r="IC1225" s="2"/>
      <c r="ID1225" s="2"/>
      <c r="IE1225" s="2"/>
      <c r="IF1225" s="2"/>
      <c r="IG1225" s="2"/>
      <c r="IH1225" s="2"/>
      <c r="II1225" s="2"/>
      <c r="IJ1225" s="2"/>
      <c r="IK1225" s="2"/>
      <c r="IL1225" s="2"/>
      <c r="IM1225" s="2"/>
      <c r="IN1225" s="2"/>
      <c r="IO1225" s="2"/>
      <c r="IP1225" s="2"/>
      <c r="IQ1225" s="2"/>
      <c r="IR1225" s="2"/>
      <c r="IS1225" s="2"/>
    </row>
    <row r="1226" spans="1:253" s="36" customFormat="1" hidden="1" x14ac:dyDescent="0.25">
      <c r="A1226" s="33"/>
      <c r="B1226" s="168"/>
      <c r="C1226" s="168"/>
      <c r="D1226" s="168"/>
      <c r="E1226" s="168"/>
      <c r="F1226" s="168"/>
      <c r="G1226" s="168"/>
      <c r="H1226" s="168"/>
      <c r="I1226" s="168"/>
      <c r="J1226" s="168"/>
      <c r="K1226" s="168"/>
      <c r="L1226" s="168"/>
      <c r="M1226" s="168"/>
      <c r="N1226" s="168"/>
      <c r="O1226" s="168"/>
      <c r="P1226" s="168"/>
      <c r="Q1226" s="168"/>
      <c r="R1226" s="168"/>
      <c r="S1226" s="168"/>
      <c r="T1226" s="168"/>
      <c r="U1226" s="168"/>
      <c r="V1226" s="168"/>
      <c r="W1226" s="168"/>
      <c r="X1226" s="168"/>
      <c r="Y1226" s="168"/>
      <c r="Z1226" s="168"/>
      <c r="AA1226" s="168"/>
      <c r="AB1226" s="168"/>
      <c r="AC1226" s="168"/>
      <c r="AD1226" s="168"/>
      <c r="AE1226" s="168"/>
      <c r="AF1226" s="168"/>
      <c r="AG1226" s="168"/>
      <c r="AH1226" s="168"/>
      <c r="AI1226" s="60"/>
      <c r="AJ1226" s="144" t="str">
        <f t="shared" si="194"/>
        <v>Riadok bude skrytý.</v>
      </c>
      <c r="AK1226" s="145" t="s">
        <v>207</v>
      </c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51">
        <f t="shared" si="203"/>
        <v>1</v>
      </c>
      <c r="BF1226" s="51">
        <f t="shared" si="209"/>
        <v>0</v>
      </c>
      <c r="BG1226" s="51"/>
      <c r="BH1226" s="51">
        <f t="shared" si="195"/>
        <v>1</v>
      </c>
      <c r="BI1226" s="89">
        <f t="shared" si="208"/>
        <v>0</v>
      </c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108"/>
      <c r="BY1226" s="108"/>
      <c r="BZ1226" s="108"/>
      <c r="CA1226" s="113">
        <f>SI!BY1226</f>
        <v>160</v>
      </c>
      <c r="CB1226" s="113"/>
      <c r="CC1226" s="113"/>
      <c r="CD1226" s="113"/>
      <c r="CE1226" s="113"/>
      <c r="CF1226" s="113"/>
      <c r="CG1226" s="113"/>
      <c r="CH1226" s="140">
        <f>SI!BZ1226</f>
        <v>0</v>
      </c>
      <c r="CI1226" s="108"/>
      <c r="CJ1226" s="108"/>
      <c r="CK1226" s="108"/>
      <c r="CL1226" s="108"/>
      <c r="CM1226" s="108"/>
      <c r="CN1226" s="108"/>
      <c r="CO1226" s="108"/>
      <c r="CP1226" s="108"/>
      <c r="CQ1226" s="108"/>
      <c r="CR1226" s="108"/>
      <c r="CS1226" s="108"/>
      <c r="CT1226" s="108"/>
      <c r="CU1226" s="108"/>
      <c r="CV1226" s="108"/>
      <c r="CW1226" s="108"/>
      <c r="CX1226" s="108"/>
      <c r="CY1226" s="108"/>
      <c r="CZ1226" s="2"/>
      <c r="DA1226" s="2"/>
      <c r="DB1226" s="2"/>
      <c r="DC1226" s="2"/>
      <c r="DD1226" s="2"/>
      <c r="DE1226" s="2"/>
      <c r="DF1226" s="2"/>
      <c r="DG1226" s="2"/>
      <c r="DH1226" s="2"/>
      <c r="DI1226" s="2"/>
      <c r="DJ1226" s="2"/>
      <c r="DK1226" s="2"/>
      <c r="DL1226" s="2"/>
      <c r="DM1226" s="2"/>
      <c r="DN1226" s="2"/>
      <c r="DO1226" s="2"/>
      <c r="DP1226" s="2"/>
      <c r="DQ1226" s="2"/>
      <c r="DR1226" s="2"/>
      <c r="DS1226" s="2"/>
      <c r="DT1226" s="2"/>
      <c r="DU1226" s="2"/>
      <c r="DV1226" s="2"/>
      <c r="DW1226" s="2"/>
      <c r="DX1226" s="2"/>
      <c r="DY1226" s="2"/>
      <c r="DZ1226" s="2"/>
      <c r="EA1226" s="2"/>
      <c r="EB1226" s="2"/>
      <c r="EC1226" s="2"/>
      <c r="ED1226" s="2"/>
      <c r="EE1226" s="2"/>
      <c r="EF1226" s="2"/>
      <c r="EG1226" s="2"/>
      <c r="EH1226" s="2"/>
      <c r="EI1226" s="2"/>
      <c r="EJ1226" s="2"/>
      <c r="EK1226" s="2"/>
      <c r="EL1226" s="2"/>
      <c r="EM1226" s="2"/>
      <c r="EN1226" s="2"/>
      <c r="EO1226" s="2"/>
      <c r="EP1226" s="2"/>
      <c r="EQ1226" s="2"/>
      <c r="ER1226" s="2"/>
      <c r="ES1226" s="2"/>
      <c r="ET1226" s="2"/>
      <c r="EU1226" s="2"/>
      <c r="EV1226" s="2"/>
      <c r="EW1226" s="2"/>
      <c r="EX1226" s="2"/>
      <c r="EY1226" s="2"/>
      <c r="EZ1226" s="2"/>
      <c r="FA1226" s="2"/>
      <c r="FB1226" s="2"/>
      <c r="FC1226" s="2"/>
      <c r="FD1226" s="2"/>
      <c r="FE1226" s="2"/>
      <c r="FF1226" s="2"/>
      <c r="FG1226" s="2"/>
      <c r="FH1226" s="2"/>
      <c r="FI1226" s="2"/>
      <c r="FJ1226" s="2"/>
      <c r="FK1226" s="2"/>
      <c r="FL1226" s="2"/>
      <c r="FM1226" s="2"/>
      <c r="FN1226" s="2"/>
      <c r="FO1226" s="2"/>
      <c r="FP1226" s="2"/>
      <c r="FQ1226" s="2"/>
      <c r="FR1226" s="2"/>
      <c r="FS1226" s="2"/>
      <c r="FT1226" s="2"/>
      <c r="FU1226" s="2"/>
      <c r="FV1226" s="2"/>
      <c r="FW1226" s="2"/>
      <c r="FX1226" s="2"/>
      <c r="FY1226" s="2"/>
      <c r="FZ1226" s="2"/>
      <c r="GA1226" s="2"/>
      <c r="GB1226" s="2"/>
      <c r="GC1226" s="2"/>
      <c r="GD1226" s="2"/>
      <c r="GE1226" s="2"/>
      <c r="GF1226" s="2"/>
      <c r="GG1226" s="2"/>
      <c r="GH1226" s="2"/>
      <c r="GI1226" s="2"/>
      <c r="GJ1226" s="2"/>
      <c r="GK1226" s="2"/>
      <c r="GL1226" s="2"/>
      <c r="GM1226" s="2"/>
      <c r="GN1226" s="2"/>
      <c r="GO1226" s="2"/>
      <c r="GP1226" s="2"/>
      <c r="GQ1226" s="2"/>
      <c r="GR1226" s="2"/>
      <c r="GS1226" s="2"/>
      <c r="GT1226" s="2"/>
      <c r="GU1226" s="2"/>
      <c r="GV1226" s="2"/>
      <c r="GW1226" s="2"/>
      <c r="GX1226" s="2"/>
      <c r="GY1226" s="2"/>
      <c r="GZ1226" s="2"/>
      <c r="HA1226" s="2"/>
      <c r="HB1226" s="2"/>
      <c r="HC1226" s="2"/>
      <c r="HD1226" s="2"/>
      <c r="HE1226" s="2"/>
      <c r="HF1226" s="2"/>
      <c r="HG1226" s="2"/>
      <c r="HH1226" s="2"/>
      <c r="HI1226" s="2"/>
      <c r="HJ1226" s="2"/>
      <c r="HK1226" s="2"/>
      <c r="HL1226" s="2"/>
      <c r="HM1226" s="2"/>
      <c r="HN1226" s="2"/>
      <c r="HO1226" s="2"/>
      <c r="HP1226" s="2"/>
      <c r="HQ1226" s="2"/>
      <c r="HR1226" s="2"/>
      <c r="HS1226" s="2"/>
      <c r="HT1226" s="2"/>
      <c r="HU1226" s="2"/>
      <c r="HV1226" s="2"/>
      <c r="HW1226" s="2"/>
      <c r="HX1226" s="2"/>
      <c r="HY1226" s="2"/>
      <c r="HZ1226" s="2"/>
      <c r="IA1226" s="2"/>
      <c r="IB1226" s="2"/>
      <c r="IC1226" s="2"/>
      <c r="ID1226" s="2"/>
      <c r="IE1226" s="2"/>
      <c r="IF1226" s="2"/>
      <c r="IG1226" s="2"/>
      <c r="IH1226" s="2"/>
      <c r="II1226" s="2"/>
      <c r="IJ1226" s="2"/>
      <c r="IK1226" s="2"/>
      <c r="IL1226" s="2"/>
      <c r="IM1226" s="2"/>
      <c r="IN1226" s="2"/>
      <c r="IO1226" s="2"/>
      <c r="IP1226" s="2"/>
      <c r="IQ1226" s="2"/>
      <c r="IR1226" s="2"/>
      <c r="IS1226" s="2"/>
    </row>
    <row r="1227" spans="1:253" s="36" customFormat="1" hidden="1" x14ac:dyDescent="0.25">
      <c r="A1227" s="33"/>
      <c r="B1227" s="168"/>
      <c r="C1227" s="168"/>
      <c r="D1227" s="168"/>
      <c r="E1227" s="168"/>
      <c r="F1227" s="168"/>
      <c r="G1227" s="168"/>
      <c r="H1227" s="168"/>
      <c r="I1227" s="168"/>
      <c r="J1227" s="168"/>
      <c r="K1227" s="168"/>
      <c r="L1227" s="168"/>
      <c r="M1227" s="168"/>
      <c r="N1227" s="168"/>
      <c r="O1227" s="168"/>
      <c r="P1227" s="168"/>
      <c r="Q1227" s="168"/>
      <c r="R1227" s="168"/>
      <c r="S1227" s="168"/>
      <c r="T1227" s="168"/>
      <c r="U1227" s="168"/>
      <c r="V1227" s="168"/>
      <c r="W1227" s="168"/>
      <c r="X1227" s="168"/>
      <c r="Y1227" s="168"/>
      <c r="Z1227" s="168"/>
      <c r="AA1227" s="168"/>
      <c r="AB1227" s="168"/>
      <c r="AC1227" s="168"/>
      <c r="AD1227" s="168"/>
      <c r="AE1227" s="168"/>
      <c r="AF1227" s="168"/>
      <c r="AG1227" s="168"/>
      <c r="AH1227" s="168"/>
      <c r="AI1227" s="60"/>
      <c r="AJ1227" s="144" t="str">
        <f t="shared" si="194"/>
        <v>Riadok bude skrytý.</v>
      </c>
      <c r="AK1227" s="145" t="s">
        <v>207</v>
      </c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51">
        <f t="shared" si="203"/>
        <v>1</v>
      </c>
      <c r="BF1227" s="51">
        <f t="shared" si="209"/>
        <v>0</v>
      </c>
      <c r="BG1227" s="51"/>
      <c r="BH1227" s="51">
        <f t="shared" si="195"/>
        <v>1</v>
      </c>
      <c r="BI1227" s="89">
        <f t="shared" si="208"/>
        <v>0</v>
      </c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108"/>
      <c r="BY1227" s="108"/>
      <c r="BZ1227" s="108"/>
      <c r="CA1227" s="113">
        <f>SI!BY1227</f>
        <v>687</v>
      </c>
      <c r="CB1227" s="113"/>
      <c r="CC1227" s="113"/>
      <c r="CD1227" s="113"/>
      <c r="CE1227" s="113"/>
      <c r="CF1227" s="113"/>
      <c r="CG1227" s="113"/>
      <c r="CH1227" s="140">
        <f>SI!BZ1227</f>
        <v>0</v>
      </c>
      <c r="CI1227" s="108"/>
      <c r="CJ1227" s="108"/>
      <c r="CK1227" s="108"/>
      <c r="CL1227" s="108"/>
      <c r="CM1227" s="108"/>
      <c r="CN1227" s="108"/>
      <c r="CO1227" s="108"/>
      <c r="CP1227" s="108"/>
      <c r="CQ1227" s="108"/>
      <c r="CR1227" s="108"/>
      <c r="CS1227" s="108"/>
      <c r="CT1227" s="108"/>
      <c r="CU1227" s="108"/>
      <c r="CV1227" s="108"/>
      <c r="CW1227" s="108"/>
      <c r="CX1227" s="108"/>
      <c r="CY1227" s="108"/>
      <c r="CZ1227" s="2"/>
      <c r="DA1227" s="2"/>
      <c r="DB1227" s="2"/>
      <c r="DC1227" s="2"/>
      <c r="DD1227" s="2"/>
      <c r="DE1227" s="2"/>
      <c r="DF1227" s="2"/>
      <c r="DG1227" s="2"/>
      <c r="DH1227" s="2"/>
      <c r="DI1227" s="2"/>
      <c r="DJ1227" s="2"/>
      <c r="DK1227" s="2"/>
      <c r="DL1227" s="2"/>
      <c r="DM1227" s="2"/>
      <c r="DN1227" s="2"/>
      <c r="DO1227" s="2"/>
      <c r="DP1227" s="2"/>
      <c r="DQ1227" s="2"/>
      <c r="DR1227" s="2"/>
      <c r="DS1227" s="2"/>
      <c r="DT1227" s="2"/>
      <c r="DU1227" s="2"/>
      <c r="DV1227" s="2"/>
      <c r="DW1227" s="2"/>
      <c r="DX1227" s="2"/>
      <c r="DY1227" s="2"/>
      <c r="DZ1227" s="2"/>
      <c r="EA1227" s="2"/>
      <c r="EB1227" s="2"/>
      <c r="EC1227" s="2"/>
      <c r="ED1227" s="2"/>
      <c r="EE1227" s="2"/>
      <c r="EF1227" s="2"/>
      <c r="EG1227" s="2"/>
      <c r="EH1227" s="2"/>
      <c r="EI1227" s="2"/>
      <c r="EJ1227" s="2"/>
      <c r="EK1227" s="2"/>
      <c r="EL1227" s="2"/>
      <c r="EM1227" s="2"/>
      <c r="EN1227" s="2"/>
      <c r="EO1227" s="2"/>
      <c r="EP1227" s="2"/>
      <c r="EQ1227" s="2"/>
      <c r="ER1227" s="2"/>
      <c r="ES1227" s="2"/>
      <c r="ET1227" s="2"/>
      <c r="EU1227" s="2"/>
      <c r="EV1227" s="2"/>
      <c r="EW1227" s="2"/>
      <c r="EX1227" s="2"/>
      <c r="EY1227" s="2"/>
      <c r="EZ1227" s="2"/>
      <c r="FA1227" s="2"/>
      <c r="FB1227" s="2"/>
      <c r="FC1227" s="2"/>
      <c r="FD1227" s="2"/>
      <c r="FE1227" s="2"/>
      <c r="FF1227" s="2"/>
      <c r="FG1227" s="2"/>
      <c r="FH1227" s="2"/>
      <c r="FI1227" s="2"/>
      <c r="FJ1227" s="2"/>
      <c r="FK1227" s="2"/>
      <c r="FL1227" s="2"/>
      <c r="FM1227" s="2"/>
      <c r="FN1227" s="2"/>
      <c r="FO1227" s="2"/>
      <c r="FP1227" s="2"/>
      <c r="FQ1227" s="2"/>
      <c r="FR1227" s="2"/>
      <c r="FS1227" s="2"/>
      <c r="FT1227" s="2"/>
      <c r="FU1227" s="2"/>
      <c r="FV1227" s="2"/>
      <c r="FW1227" s="2"/>
      <c r="FX1227" s="2"/>
      <c r="FY1227" s="2"/>
      <c r="FZ1227" s="2"/>
      <c r="GA1227" s="2"/>
      <c r="GB1227" s="2"/>
      <c r="GC1227" s="2"/>
      <c r="GD1227" s="2"/>
      <c r="GE1227" s="2"/>
      <c r="GF1227" s="2"/>
      <c r="GG1227" s="2"/>
      <c r="GH1227" s="2"/>
      <c r="GI1227" s="2"/>
      <c r="GJ1227" s="2"/>
      <c r="GK1227" s="2"/>
      <c r="GL1227" s="2"/>
      <c r="GM1227" s="2"/>
      <c r="GN1227" s="2"/>
      <c r="GO1227" s="2"/>
      <c r="GP1227" s="2"/>
      <c r="GQ1227" s="2"/>
      <c r="GR1227" s="2"/>
      <c r="GS1227" s="2"/>
      <c r="GT1227" s="2"/>
      <c r="GU1227" s="2"/>
      <c r="GV1227" s="2"/>
      <c r="GW1227" s="2"/>
      <c r="GX1227" s="2"/>
      <c r="GY1227" s="2"/>
      <c r="GZ1227" s="2"/>
      <c r="HA1227" s="2"/>
      <c r="HB1227" s="2"/>
      <c r="HC1227" s="2"/>
      <c r="HD1227" s="2"/>
      <c r="HE1227" s="2"/>
      <c r="HF1227" s="2"/>
      <c r="HG1227" s="2"/>
      <c r="HH1227" s="2"/>
      <c r="HI1227" s="2"/>
      <c r="HJ1227" s="2"/>
      <c r="HK1227" s="2"/>
      <c r="HL1227" s="2"/>
      <c r="HM1227" s="2"/>
      <c r="HN1227" s="2"/>
      <c r="HO1227" s="2"/>
      <c r="HP1227" s="2"/>
      <c r="HQ1227" s="2"/>
      <c r="HR1227" s="2"/>
      <c r="HS1227" s="2"/>
      <c r="HT1227" s="2"/>
      <c r="HU1227" s="2"/>
      <c r="HV1227" s="2"/>
      <c r="HW1227" s="2"/>
      <c r="HX1227" s="2"/>
      <c r="HY1227" s="2"/>
      <c r="HZ1227" s="2"/>
      <c r="IA1227" s="2"/>
      <c r="IB1227" s="2"/>
      <c r="IC1227" s="2"/>
      <c r="ID1227" s="2"/>
      <c r="IE1227" s="2"/>
      <c r="IF1227" s="2"/>
      <c r="IG1227" s="2"/>
      <c r="IH1227" s="2"/>
      <c r="II1227" s="2"/>
      <c r="IJ1227" s="2"/>
      <c r="IK1227" s="2"/>
      <c r="IL1227" s="2"/>
      <c r="IM1227" s="2"/>
      <c r="IN1227" s="2"/>
      <c r="IO1227" s="2"/>
      <c r="IP1227" s="2"/>
      <c r="IQ1227" s="2"/>
      <c r="IR1227" s="2"/>
      <c r="IS1227" s="2"/>
    </row>
    <row r="1228" spans="1:253" s="36" customFormat="1" hidden="1" x14ac:dyDescent="0.25">
      <c r="A1228" s="33"/>
      <c r="B1228" s="168"/>
      <c r="C1228" s="168"/>
      <c r="D1228" s="168"/>
      <c r="E1228" s="168"/>
      <c r="F1228" s="168"/>
      <c r="G1228" s="168"/>
      <c r="H1228" s="168"/>
      <c r="I1228" s="168"/>
      <c r="J1228" s="168"/>
      <c r="K1228" s="168"/>
      <c r="L1228" s="168"/>
      <c r="M1228" s="168"/>
      <c r="N1228" s="168"/>
      <c r="O1228" s="168"/>
      <c r="P1228" s="168"/>
      <c r="Q1228" s="168"/>
      <c r="R1228" s="168"/>
      <c r="S1228" s="168"/>
      <c r="T1228" s="168"/>
      <c r="U1228" s="168"/>
      <c r="V1228" s="168"/>
      <c r="W1228" s="168"/>
      <c r="X1228" s="168"/>
      <c r="Y1228" s="168"/>
      <c r="Z1228" s="168"/>
      <c r="AA1228" s="168"/>
      <c r="AB1228" s="168"/>
      <c r="AC1228" s="168"/>
      <c r="AD1228" s="168"/>
      <c r="AE1228" s="168"/>
      <c r="AF1228" s="168"/>
      <c r="AG1228" s="168"/>
      <c r="AH1228" s="168"/>
      <c r="AI1228" s="60"/>
      <c r="AJ1228" s="144" t="str">
        <f t="shared" si="194"/>
        <v>Riadok bude skrytý.</v>
      </c>
      <c r="AK1228" s="145" t="s">
        <v>207</v>
      </c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51">
        <f t="shared" si="203"/>
        <v>1</v>
      </c>
      <c r="BF1228" s="51">
        <f t="shared" si="209"/>
        <v>0</v>
      </c>
      <c r="BG1228" s="51"/>
      <c r="BH1228" s="51">
        <f t="shared" si="195"/>
        <v>1</v>
      </c>
      <c r="BI1228" s="89">
        <f t="shared" si="208"/>
        <v>0</v>
      </c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108"/>
      <c r="BY1228" s="108"/>
      <c r="BZ1228" s="108"/>
      <c r="CA1228" s="113">
        <f>SI!BY1228</f>
        <v>8</v>
      </c>
      <c r="CB1228" s="113"/>
      <c r="CC1228" s="113"/>
      <c r="CD1228" s="113"/>
      <c r="CE1228" s="113"/>
      <c r="CF1228" s="113"/>
      <c r="CG1228" s="113"/>
      <c r="CH1228" s="140">
        <f>SI!BZ1228</f>
        <v>0</v>
      </c>
      <c r="CI1228" s="108"/>
      <c r="CJ1228" s="108"/>
      <c r="CK1228" s="108"/>
      <c r="CL1228" s="108"/>
      <c r="CM1228" s="108"/>
      <c r="CN1228" s="108"/>
      <c r="CO1228" s="108"/>
      <c r="CP1228" s="108"/>
      <c r="CQ1228" s="108"/>
      <c r="CR1228" s="108"/>
      <c r="CS1228" s="108"/>
      <c r="CT1228" s="108"/>
      <c r="CU1228" s="108"/>
      <c r="CV1228" s="108"/>
      <c r="CW1228" s="108"/>
      <c r="CX1228" s="108"/>
      <c r="CY1228" s="108"/>
      <c r="CZ1228" s="2"/>
      <c r="DA1228" s="2"/>
      <c r="DB1228" s="2"/>
      <c r="DC1228" s="2"/>
      <c r="DD1228" s="2"/>
      <c r="DE1228" s="2"/>
      <c r="DF1228" s="2"/>
      <c r="DG1228" s="2"/>
      <c r="DH1228" s="2"/>
      <c r="DI1228" s="2"/>
      <c r="DJ1228" s="2"/>
      <c r="DK1228" s="2"/>
      <c r="DL1228" s="2"/>
      <c r="DM1228" s="2"/>
      <c r="DN1228" s="2"/>
      <c r="DO1228" s="2"/>
      <c r="DP1228" s="2"/>
      <c r="DQ1228" s="2"/>
      <c r="DR1228" s="2"/>
      <c r="DS1228" s="2"/>
      <c r="DT1228" s="2"/>
      <c r="DU1228" s="2"/>
      <c r="DV1228" s="2"/>
      <c r="DW1228" s="2"/>
      <c r="DX1228" s="2"/>
      <c r="DY1228" s="2"/>
      <c r="DZ1228" s="2"/>
      <c r="EA1228" s="2"/>
      <c r="EB1228" s="2"/>
      <c r="EC1228" s="2"/>
      <c r="ED1228" s="2"/>
      <c r="EE1228" s="2"/>
      <c r="EF1228" s="2"/>
      <c r="EG1228" s="2"/>
      <c r="EH1228" s="2"/>
      <c r="EI1228" s="2"/>
      <c r="EJ1228" s="2"/>
      <c r="EK1228" s="2"/>
      <c r="EL1228" s="2"/>
      <c r="EM1228" s="2"/>
      <c r="EN1228" s="2"/>
      <c r="EO1228" s="2"/>
      <c r="EP1228" s="2"/>
      <c r="EQ1228" s="2"/>
      <c r="ER1228" s="2"/>
      <c r="ES1228" s="2"/>
      <c r="ET1228" s="2"/>
      <c r="EU1228" s="2"/>
      <c r="EV1228" s="2"/>
      <c r="EW1228" s="2"/>
      <c r="EX1228" s="2"/>
      <c r="EY1228" s="2"/>
      <c r="EZ1228" s="2"/>
      <c r="FA1228" s="2"/>
      <c r="FB1228" s="2"/>
      <c r="FC1228" s="2"/>
      <c r="FD1228" s="2"/>
      <c r="FE1228" s="2"/>
      <c r="FF1228" s="2"/>
      <c r="FG1228" s="2"/>
      <c r="FH1228" s="2"/>
      <c r="FI1228" s="2"/>
      <c r="FJ1228" s="2"/>
      <c r="FK1228" s="2"/>
      <c r="FL1228" s="2"/>
      <c r="FM1228" s="2"/>
      <c r="FN1228" s="2"/>
      <c r="FO1228" s="2"/>
      <c r="FP1228" s="2"/>
      <c r="FQ1228" s="2"/>
      <c r="FR1228" s="2"/>
      <c r="FS1228" s="2"/>
      <c r="FT1228" s="2"/>
      <c r="FU1228" s="2"/>
      <c r="FV1228" s="2"/>
      <c r="FW1228" s="2"/>
      <c r="FX1228" s="2"/>
      <c r="FY1228" s="2"/>
      <c r="FZ1228" s="2"/>
      <c r="GA1228" s="2"/>
      <c r="GB1228" s="2"/>
      <c r="GC1228" s="2"/>
      <c r="GD1228" s="2"/>
      <c r="GE1228" s="2"/>
      <c r="GF1228" s="2"/>
      <c r="GG1228" s="2"/>
      <c r="GH1228" s="2"/>
      <c r="GI1228" s="2"/>
      <c r="GJ1228" s="2"/>
      <c r="GK1228" s="2"/>
      <c r="GL1228" s="2"/>
      <c r="GM1228" s="2"/>
      <c r="GN1228" s="2"/>
      <c r="GO1228" s="2"/>
      <c r="GP1228" s="2"/>
      <c r="GQ1228" s="2"/>
      <c r="GR1228" s="2"/>
      <c r="GS1228" s="2"/>
      <c r="GT1228" s="2"/>
      <c r="GU1228" s="2"/>
      <c r="GV1228" s="2"/>
      <c r="GW1228" s="2"/>
      <c r="GX1228" s="2"/>
      <c r="GY1228" s="2"/>
      <c r="GZ1228" s="2"/>
      <c r="HA1228" s="2"/>
      <c r="HB1228" s="2"/>
      <c r="HC1228" s="2"/>
      <c r="HD1228" s="2"/>
      <c r="HE1228" s="2"/>
      <c r="HF1228" s="2"/>
      <c r="HG1228" s="2"/>
      <c r="HH1228" s="2"/>
      <c r="HI1228" s="2"/>
      <c r="HJ1228" s="2"/>
      <c r="HK1228" s="2"/>
      <c r="HL1228" s="2"/>
      <c r="HM1228" s="2"/>
      <c r="HN1228" s="2"/>
      <c r="HO1228" s="2"/>
      <c r="HP1228" s="2"/>
      <c r="HQ1228" s="2"/>
      <c r="HR1228" s="2"/>
      <c r="HS1228" s="2"/>
      <c r="HT1228" s="2"/>
      <c r="HU1228" s="2"/>
      <c r="HV1228" s="2"/>
      <c r="HW1228" s="2"/>
      <c r="HX1228" s="2"/>
      <c r="HY1228" s="2"/>
      <c r="HZ1228" s="2"/>
      <c r="IA1228" s="2"/>
      <c r="IB1228" s="2"/>
      <c r="IC1228" s="2"/>
      <c r="ID1228" s="2"/>
      <c r="IE1228" s="2"/>
      <c r="IF1228" s="2"/>
      <c r="IG1228" s="2"/>
      <c r="IH1228" s="2"/>
      <c r="II1228" s="2"/>
      <c r="IJ1228" s="2"/>
      <c r="IK1228" s="2"/>
      <c r="IL1228" s="2"/>
      <c r="IM1228" s="2"/>
      <c r="IN1228" s="2"/>
      <c r="IO1228" s="2"/>
      <c r="IP1228" s="2"/>
      <c r="IQ1228" s="2"/>
      <c r="IR1228" s="2"/>
      <c r="IS1228" s="2"/>
    </row>
    <row r="1229" spans="1:253" s="36" customFormat="1" hidden="1" x14ac:dyDescent="0.25">
      <c r="A1229" s="33"/>
      <c r="B1229" s="168"/>
      <c r="C1229" s="168"/>
      <c r="D1229" s="168"/>
      <c r="E1229" s="168"/>
      <c r="F1229" s="168"/>
      <c r="G1229" s="168"/>
      <c r="H1229" s="168"/>
      <c r="I1229" s="168"/>
      <c r="J1229" s="168"/>
      <c r="K1229" s="168"/>
      <c r="L1229" s="168"/>
      <c r="M1229" s="168"/>
      <c r="N1229" s="168"/>
      <c r="O1229" s="168"/>
      <c r="P1229" s="168"/>
      <c r="Q1229" s="168"/>
      <c r="R1229" s="168"/>
      <c r="S1229" s="168"/>
      <c r="T1229" s="168"/>
      <c r="U1229" s="168"/>
      <c r="V1229" s="168"/>
      <c r="W1229" s="168"/>
      <c r="X1229" s="168"/>
      <c r="Y1229" s="168"/>
      <c r="Z1229" s="168"/>
      <c r="AA1229" s="168"/>
      <c r="AB1229" s="168"/>
      <c r="AC1229" s="168"/>
      <c r="AD1229" s="168"/>
      <c r="AE1229" s="168"/>
      <c r="AF1229" s="168"/>
      <c r="AG1229" s="168"/>
      <c r="AH1229" s="168"/>
      <c r="AI1229" s="60"/>
      <c r="AJ1229" s="144" t="str">
        <f t="shared" si="194"/>
        <v>Riadok bude skrytý.</v>
      </c>
      <c r="AK1229" s="145" t="s">
        <v>207</v>
      </c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51">
        <f t="shared" si="203"/>
        <v>1</v>
      </c>
      <c r="BF1229" s="51">
        <f t="shared" si="209"/>
        <v>0</v>
      </c>
      <c r="BG1229" s="51"/>
      <c r="BH1229" s="51">
        <f t="shared" si="195"/>
        <v>1</v>
      </c>
      <c r="BI1229" s="89">
        <f t="shared" si="208"/>
        <v>0</v>
      </c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108"/>
      <c r="BY1229" s="108"/>
      <c r="BZ1229" s="108"/>
      <c r="CA1229" s="113">
        <f>SI!BY1229</f>
        <v>166</v>
      </c>
      <c r="CB1229" s="113"/>
      <c r="CC1229" s="113"/>
      <c r="CD1229" s="113"/>
      <c r="CE1229" s="113"/>
      <c r="CF1229" s="113"/>
      <c r="CG1229" s="113"/>
      <c r="CH1229" s="140">
        <f>SI!BZ1229</f>
        <v>0</v>
      </c>
      <c r="CI1229" s="108"/>
      <c r="CJ1229" s="108"/>
      <c r="CK1229" s="108"/>
      <c r="CL1229" s="108"/>
      <c r="CM1229" s="108"/>
      <c r="CN1229" s="108"/>
      <c r="CO1229" s="108"/>
      <c r="CP1229" s="108"/>
      <c r="CQ1229" s="108"/>
      <c r="CR1229" s="108"/>
      <c r="CS1229" s="108"/>
      <c r="CT1229" s="108"/>
      <c r="CU1229" s="108"/>
      <c r="CV1229" s="108"/>
      <c r="CW1229" s="108"/>
      <c r="CX1229" s="108"/>
      <c r="CY1229" s="108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/>
      <c r="DJ1229" s="2"/>
      <c r="DK1229" s="2"/>
      <c r="DL1229" s="2"/>
      <c r="DM1229" s="2"/>
      <c r="DN1229" s="2"/>
      <c r="DO1229" s="2"/>
      <c r="DP1229" s="2"/>
      <c r="DQ1229" s="2"/>
      <c r="DR1229" s="2"/>
      <c r="DS1229" s="2"/>
      <c r="DT1229" s="2"/>
      <c r="DU1229" s="2"/>
      <c r="DV1229" s="2"/>
      <c r="DW1229" s="2"/>
      <c r="DX1229" s="2"/>
      <c r="DY1229" s="2"/>
      <c r="DZ1229" s="2"/>
      <c r="EA1229" s="2"/>
      <c r="EB1229" s="2"/>
      <c r="EC1229" s="2"/>
      <c r="ED1229" s="2"/>
      <c r="EE1229" s="2"/>
      <c r="EF1229" s="2"/>
      <c r="EG1229" s="2"/>
      <c r="EH1229" s="2"/>
      <c r="EI1229" s="2"/>
      <c r="EJ1229" s="2"/>
      <c r="EK1229" s="2"/>
      <c r="EL1229" s="2"/>
      <c r="EM1229" s="2"/>
      <c r="EN1229" s="2"/>
      <c r="EO1229" s="2"/>
      <c r="EP1229" s="2"/>
      <c r="EQ1229" s="2"/>
      <c r="ER1229" s="2"/>
      <c r="ES1229" s="2"/>
      <c r="ET1229" s="2"/>
      <c r="EU1229" s="2"/>
      <c r="EV1229" s="2"/>
      <c r="EW1229" s="2"/>
      <c r="EX1229" s="2"/>
      <c r="EY1229" s="2"/>
      <c r="EZ1229" s="2"/>
      <c r="FA1229" s="2"/>
      <c r="FB1229" s="2"/>
      <c r="FC1229" s="2"/>
      <c r="FD1229" s="2"/>
      <c r="FE1229" s="2"/>
      <c r="FF1229" s="2"/>
      <c r="FG1229" s="2"/>
      <c r="FH1229" s="2"/>
      <c r="FI1229" s="2"/>
      <c r="FJ1229" s="2"/>
      <c r="FK1229" s="2"/>
      <c r="FL1229" s="2"/>
      <c r="FM1229" s="2"/>
      <c r="FN1229" s="2"/>
      <c r="FO1229" s="2"/>
      <c r="FP1229" s="2"/>
      <c r="FQ1229" s="2"/>
      <c r="FR1229" s="2"/>
      <c r="FS1229" s="2"/>
      <c r="FT1229" s="2"/>
      <c r="FU1229" s="2"/>
      <c r="FV1229" s="2"/>
      <c r="FW1229" s="2"/>
      <c r="FX1229" s="2"/>
      <c r="FY1229" s="2"/>
      <c r="FZ1229" s="2"/>
      <c r="GA1229" s="2"/>
      <c r="GB1229" s="2"/>
      <c r="GC1229" s="2"/>
      <c r="GD1229" s="2"/>
      <c r="GE1229" s="2"/>
      <c r="GF1229" s="2"/>
      <c r="GG1229" s="2"/>
      <c r="GH1229" s="2"/>
      <c r="GI1229" s="2"/>
      <c r="GJ1229" s="2"/>
      <c r="GK1229" s="2"/>
      <c r="GL1229" s="2"/>
      <c r="GM1229" s="2"/>
      <c r="GN1229" s="2"/>
      <c r="GO1229" s="2"/>
      <c r="GP1229" s="2"/>
      <c r="GQ1229" s="2"/>
      <c r="GR1229" s="2"/>
      <c r="GS1229" s="2"/>
      <c r="GT1229" s="2"/>
      <c r="GU1229" s="2"/>
      <c r="GV1229" s="2"/>
      <c r="GW1229" s="2"/>
      <c r="GX1229" s="2"/>
      <c r="GY1229" s="2"/>
      <c r="GZ1229" s="2"/>
      <c r="HA1229" s="2"/>
      <c r="HB1229" s="2"/>
      <c r="HC1229" s="2"/>
      <c r="HD1229" s="2"/>
      <c r="HE1229" s="2"/>
      <c r="HF1229" s="2"/>
      <c r="HG1229" s="2"/>
      <c r="HH1229" s="2"/>
      <c r="HI1229" s="2"/>
      <c r="HJ1229" s="2"/>
      <c r="HK1229" s="2"/>
      <c r="HL1229" s="2"/>
      <c r="HM1229" s="2"/>
      <c r="HN1229" s="2"/>
      <c r="HO1229" s="2"/>
      <c r="HP1229" s="2"/>
      <c r="HQ1229" s="2"/>
      <c r="HR1229" s="2"/>
      <c r="HS1229" s="2"/>
      <c r="HT1229" s="2"/>
      <c r="HU1229" s="2"/>
      <c r="HV1229" s="2"/>
      <c r="HW1229" s="2"/>
      <c r="HX1229" s="2"/>
      <c r="HY1229" s="2"/>
      <c r="HZ1229" s="2"/>
      <c r="IA1229" s="2"/>
      <c r="IB1229" s="2"/>
      <c r="IC1229" s="2"/>
      <c r="ID1229" s="2"/>
      <c r="IE1229" s="2"/>
      <c r="IF1229" s="2"/>
      <c r="IG1229" s="2"/>
      <c r="IH1229" s="2"/>
      <c r="II1229" s="2"/>
      <c r="IJ1229" s="2"/>
      <c r="IK1229" s="2"/>
      <c r="IL1229" s="2"/>
      <c r="IM1229" s="2"/>
      <c r="IN1229" s="2"/>
      <c r="IO1229" s="2"/>
      <c r="IP1229" s="2"/>
      <c r="IQ1229" s="2"/>
      <c r="IR1229" s="2"/>
      <c r="IS1229" s="2"/>
    </row>
    <row r="1230" spans="1:253" s="36" customFormat="1" hidden="1" x14ac:dyDescent="0.25">
      <c r="A1230" s="33"/>
      <c r="B1230" s="168"/>
      <c r="C1230" s="168"/>
      <c r="D1230" s="168"/>
      <c r="E1230" s="168"/>
      <c r="F1230" s="168"/>
      <c r="G1230" s="168"/>
      <c r="H1230" s="168"/>
      <c r="I1230" s="168"/>
      <c r="J1230" s="168"/>
      <c r="K1230" s="168"/>
      <c r="L1230" s="168"/>
      <c r="M1230" s="168"/>
      <c r="N1230" s="168"/>
      <c r="O1230" s="168"/>
      <c r="P1230" s="168"/>
      <c r="Q1230" s="168"/>
      <c r="R1230" s="168"/>
      <c r="S1230" s="168"/>
      <c r="T1230" s="168"/>
      <c r="U1230" s="168"/>
      <c r="V1230" s="168"/>
      <c r="W1230" s="168"/>
      <c r="X1230" s="168"/>
      <c r="Y1230" s="168"/>
      <c r="Z1230" s="168"/>
      <c r="AA1230" s="168"/>
      <c r="AB1230" s="168"/>
      <c r="AC1230" s="168"/>
      <c r="AD1230" s="168"/>
      <c r="AE1230" s="168"/>
      <c r="AF1230" s="168"/>
      <c r="AG1230" s="168"/>
      <c r="AH1230" s="168"/>
      <c r="AI1230" s="60"/>
      <c r="AJ1230" s="144" t="str">
        <f t="shared" si="194"/>
        <v>Riadok bude skrytý.</v>
      </c>
      <c r="AK1230" s="145" t="s">
        <v>207</v>
      </c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51">
        <f t="shared" si="203"/>
        <v>1</v>
      </c>
      <c r="BF1230" s="51">
        <f t="shared" si="209"/>
        <v>0</v>
      </c>
      <c r="BG1230" s="51"/>
      <c r="BH1230" s="51">
        <f t="shared" si="195"/>
        <v>1</v>
      </c>
      <c r="BI1230" s="89">
        <f t="shared" si="208"/>
        <v>0</v>
      </c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108"/>
      <c r="BY1230" s="108"/>
      <c r="BZ1230" s="108"/>
      <c r="CA1230" s="113">
        <f>SI!BY1230</f>
        <v>173</v>
      </c>
      <c r="CB1230" s="113"/>
      <c r="CC1230" s="113"/>
      <c r="CD1230" s="113"/>
      <c r="CE1230" s="113"/>
      <c r="CF1230" s="113"/>
      <c r="CG1230" s="113"/>
      <c r="CH1230" s="140">
        <f>SI!BZ1230</f>
        <v>0</v>
      </c>
      <c r="CI1230" s="108"/>
      <c r="CJ1230" s="108"/>
      <c r="CK1230" s="108"/>
      <c r="CL1230" s="108"/>
      <c r="CM1230" s="108"/>
      <c r="CN1230" s="108"/>
      <c r="CO1230" s="108"/>
      <c r="CP1230" s="108"/>
      <c r="CQ1230" s="108"/>
      <c r="CR1230" s="108"/>
      <c r="CS1230" s="108"/>
      <c r="CT1230" s="108"/>
      <c r="CU1230" s="108"/>
      <c r="CV1230" s="108"/>
      <c r="CW1230" s="108"/>
      <c r="CX1230" s="108"/>
      <c r="CY1230" s="108"/>
      <c r="CZ1230" s="2"/>
      <c r="DA1230" s="2"/>
      <c r="DB1230" s="2"/>
      <c r="DC1230" s="2"/>
      <c r="DD1230" s="2"/>
      <c r="DE1230" s="2"/>
      <c r="DF1230" s="2"/>
      <c r="DG1230" s="2"/>
      <c r="DH1230" s="2"/>
      <c r="DI1230" s="2"/>
      <c r="DJ1230" s="2"/>
      <c r="DK1230" s="2"/>
      <c r="DL1230" s="2"/>
      <c r="DM1230" s="2"/>
      <c r="DN1230" s="2"/>
      <c r="DO1230" s="2"/>
      <c r="DP1230" s="2"/>
      <c r="DQ1230" s="2"/>
      <c r="DR1230" s="2"/>
      <c r="DS1230" s="2"/>
      <c r="DT1230" s="2"/>
      <c r="DU1230" s="2"/>
      <c r="DV1230" s="2"/>
      <c r="DW1230" s="2"/>
      <c r="DX1230" s="2"/>
      <c r="DY1230" s="2"/>
      <c r="DZ1230" s="2"/>
      <c r="EA1230" s="2"/>
      <c r="EB1230" s="2"/>
      <c r="EC1230" s="2"/>
      <c r="ED1230" s="2"/>
      <c r="EE1230" s="2"/>
      <c r="EF1230" s="2"/>
      <c r="EG1230" s="2"/>
      <c r="EH1230" s="2"/>
      <c r="EI1230" s="2"/>
      <c r="EJ1230" s="2"/>
      <c r="EK1230" s="2"/>
      <c r="EL1230" s="2"/>
      <c r="EM1230" s="2"/>
      <c r="EN1230" s="2"/>
      <c r="EO1230" s="2"/>
      <c r="EP1230" s="2"/>
      <c r="EQ1230" s="2"/>
      <c r="ER1230" s="2"/>
      <c r="ES1230" s="2"/>
      <c r="ET1230" s="2"/>
      <c r="EU1230" s="2"/>
      <c r="EV1230" s="2"/>
      <c r="EW1230" s="2"/>
      <c r="EX1230" s="2"/>
      <c r="EY1230" s="2"/>
      <c r="EZ1230" s="2"/>
      <c r="FA1230" s="2"/>
      <c r="FB1230" s="2"/>
      <c r="FC1230" s="2"/>
      <c r="FD1230" s="2"/>
      <c r="FE1230" s="2"/>
      <c r="FF1230" s="2"/>
      <c r="FG1230" s="2"/>
      <c r="FH1230" s="2"/>
      <c r="FI1230" s="2"/>
      <c r="FJ1230" s="2"/>
      <c r="FK1230" s="2"/>
      <c r="FL1230" s="2"/>
      <c r="FM1230" s="2"/>
      <c r="FN1230" s="2"/>
      <c r="FO1230" s="2"/>
      <c r="FP1230" s="2"/>
      <c r="FQ1230" s="2"/>
      <c r="FR1230" s="2"/>
      <c r="FS1230" s="2"/>
      <c r="FT1230" s="2"/>
      <c r="FU1230" s="2"/>
      <c r="FV1230" s="2"/>
      <c r="FW1230" s="2"/>
      <c r="FX1230" s="2"/>
      <c r="FY1230" s="2"/>
      <c r="FZ1230" s="2"/>
      <c r="GA1230" s="2"/>
      <c r="GB1230" s="2"/>
      <c r="GC1230" s="2"/>
      <c r="GD1230" s="2"/>
      <c r="GE1230" s="2"/>
      <c r="GF1230" s="2"/>
      <c r="GG1230" s="2"/>
      <c r="GH1230" s="2"/>
      <c r="GI1230" s="2"/>
      <c r="GJ1230" s="2"/>
      <c r="GK1230" s="2"/>
      <c r="GL1230" s="2"/>
      <c r="GM1230" s="2"/>
      <c r="GN1230" s="2"/>
      <c r="GO1230" s="2"/>
      <c r="GP1230" s="2"/>
      <c r="GQ1230" s="2"/>
      <c r="GR1230" s="2"/>
      <c r="GS1230" s="2"/>
      <c r="GT1230" s="2"/>
      <c r="GU1230" s="2"/>
      <c r="GV1230" s="2"/>
      <c r="GW1230" s="2"/>
      <c r="GX1230" s="2"/>
      <c r="GY1230" s="2"/>
      <c r="GZ1230" s="2"/>
      <c r="HA1230" s="2"/>
      <c r="HB1230" s="2"/>
      <c r="HC1230" s="2"/>
      <c r="HD1230" s="2"/>
      <c r="HE1230" s="2"/>
      <c r="HF1230" s="2"/>
      <c r="HG1230" s="2"/>
      <c r="HH1230" s="2"/>
      <c r="HI1230" s="2"/>
      <c r="HJ1230" s="2"/>
      <c r="HK1230" s="2"/>
      <c r="HL1230" s="2"/>
      <c r="HM1230" s="2"/>
      <c r="HN1230" s="2"/>
      <c r="HO1230" s="2"/>
      <c r="HP1230" s="2"/>
      <c r="HQ1230" s="2"/>
      <c r="HR1230" s="2"/>
      <c r="HS1230" s="2"/>
      <c r="HT1230" s="2"/>
      <c r="HU1230" s="2"/>
      <c r="HV1230" s="2"/>
      <c r="HW1230" s="2"/>
      <c r="HX1230" s="2"/>
      <c r="HY1230" s="2"/>
      <c r="HZ1230" s="2"/>
      <c r="IA1230" s="2"/>
      <c r="IB1230" s="2"/>
      <c r="IC1230" s="2"/>
      <c r="ID1230" s="2"/>
      <c r="IE1230" s="2"/>
      <c r="IF1230" s="2"/>
      <c r="IG1230" s="2"/>
      <c r="IH1230" s="2"/>
      <c r="II1230" s="2"/>
      <c r="IJ1230" s="2"/>
      <c r="IK1230" s="2"/>
      <c r="IL1230" s="2"/>
      <c r="IM1230" s="2"/>
      <c r="IN1230" s="2"/>
      <c r="IO1230" s="2"/>
      <c r="IP1230" s="2"/>
      <c r="IQ1230" s="2"/>
      <c r="IR1230" s="2"/>
      <c r="IS1230" s="2"/>
    </row>
    <row r="1231" spans="1:253" s="36" customFormat="1" hidden="1" x14ac:dyDescent="0.25">
      <c r="A1231" s="33"/>
      <c r="B1231" s="168"/>
      <c r="C1231" s="168"/>
      <c r="D1231" s="168"/>
      <c r="E1231" s="168"/>
      <c r="F1231" s="168"/>
      <c r="G1231" s="168"/>
      <c r="H1231" s="168"/>
      <c r="I1231" s="168"/>
      <c r="J1231" s="168"/>
      <c r="K1231" s="168"/>
      <c r="L1231" s="168"/>
      <c r="M1231" s="168"/>
      <c r="N1231" s="168"/>
      <c r="O1231" s="168"/>
      <c r="P1231" s="168"/>
      <c r="Q1231" s="168"/>
      <c r="R1231" s="168"/>
      <c r="S1231" s="168"/>
      <c r="T1231" s="168"/>
      <c r="U1231" s="168"/>
      <c r="V1231" s="168"/>
      <c r="W1231" s="168"/>
      <c r="X1231" s="168"/>
      <c r="Y1231" s="168"/>
      <c r="Z1231" s="168"/>
      <c r="AA1231" s="168"/>
      <c r="AB1231" s="168"/>
      <c r="AC1231" s="168"/>
      <c r="AD1231" s="168"/>
      <c r="AE1231" s="168"/>
      <c r="AF1231" s="168"/>
      <c r="AG1231" s="168"/>
      <c r="AH1231" s="168"/>
      <c r="AI1231" s="60"/>
      <c r="AJ1231" s="144" t="str">
        <f t="shared" si="194"/>
        <v>Riadok bude skrytý.</v>
      </c>
      <c r="AK1231" s="145" t="s">
        <v>207</v>
      </c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51">
        <f t="shared" si="203"/>
        <v>1</v>
      </c>
      <c r="BF1231" s="51">
        <f t="shared" si="209"/>
        <v>0</v>
      </c>
      <c r="BG1231" s="51"/>
      <c r="BH1231" s="51">
        <f t="shared" si="195"/>
        <v>1</v>
      </c>
      <c r="BI1231" s="89">
        <f t="shared" si="208"/>
        <v>0</v>
      </c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108"/>
      <c r="BY1231" s="108"/>
      <c r="BZ1231" s="108"/>
      <c r="CA1231" s="113">
        <f>SI!BY1231</f>
        <v>377</v>
      </c>
      <c r="CB1231" s="113"/>
      <c r="CC1231" s="113"/>
      <c r="CD1231" s="113"/>
      <c r="CE1231" s="113"/>
      <c r="CF1231" s="113"/>
      <c r="CG1231" s="113"/>
      <c r="CH1231" s="140">
        <f>SI!BZ1231</f>
        <v>0</v>
      </c>
      <c r="CI1231" s="108"/>
      <c r="CJ1231" s="108"/>
      <c r="CK1231" s="108"/>
      <c r="CL1231" s="108"/>
      <c r="CM1231" s="108"/>
      <c r="CN1231" s="108"/>
      <c r="CO1231" s="108"/>
      <c r="CP1231" s="108"/>
      <c r="CQ1231" s="108"/>
      <c r="CR1231" s="108"/>
      <c r="CS1231" s="108"/>
      <c r="CT1231" s="108"/>
      <c r="CU1231" s="108"/>
      <c r="CV1231" s="108"/>
      <c r="CW1231" s="108"/>
      <c r="CX1231" s="108"/>
      <c r="CY1231" s="108"/>
      <c r="CZ1231" s="2"/>
      <c r="DA1231" s="2"/>
      <c r="DB1231" s="2"/>
      <c r="DC1231" s="2"/>
      <c r="DD1231" s="2"/>
      <c r="DE1231" s="2"/>
      <c r="DF1231" s="2"/>
      <c r="DG1231" s="2"/>
      <c r="DH1231" s="2"/>
      <c r="DI1231" s="2"/>
      <c r="DJ1231" s="2"/>
      <c r="DK1231" s="2"/>
      <c r="DL1231" s="2"/>
      <c r="DM1231" s="2"/>
      <c r="DN1231" s="2"/>
      <c r="DO1231" s="2"/>
      <c r="DP1231" s="2"/>
      <c r="DQ1231" s="2"/>
      <c r="DR1231" s="2"/>
      <c r="DS1231" s="2"/>
      <c r="DT1231" s="2"/>
      <c r="DU1231" s="2"/>
      <c r="DV1231" s="2"/>
      <c r="DW1231" s="2"/>
      <c r="DX1231" s="2"/>
      <c r="DY1231" s="2"/>
      <c r="DZ1231" s="2"/>
      <c r="EA1231" s="2"/>
      <c r="EB1231" s="2"/>
      <c r="EC1231" s="2"/>
      <c r="ED1231" s="2"/>
      <c r="EE1231" s="2"/>
      <c r="EF1231" s="2"/>
      <c r="EG1231" s="2"/>
      <c r="EH1231" s="2"/>
      <c r="EI1231" s="2"/>
      <c r="EJ1231" s="2"/>
      <c r="EK1231" s="2"/>
      <c r="EL1231" s="2"/>
      <c r="EM1231" s="2"/>
      <c r="EN1231" s="2"/>
      <c r="EO1231" s="2"/>
      <c r="EP1231" s="2"/>
      <c r="EQ1231" s="2"/>
      <c r="ER1231" s="2"/>
      <c r="ES1231" s="2"/>
      <c r="ET1231" s="2"/>
      <c r="EU1231" s="2"/>
      <c r="EV1231" s="2"/>
      <c r="EW1231" s="2"/>
      <c r="EX1231" s="2"/>
      <c r="EY1231" s="2"/>
      <c r="EZ1231" s="2"/>
      <c r="FA1231" s="2"/>
      <c r="FB1231" s="2"/>
      <c r="FC1231" s="2"/>
      <c r="FD1231" s="2"/>
      <c r="FE1231" s="2"/>
      <c r="FF1231" s="2"/>
      <c r="FG1231" s="2"/>
      <c r="FH1231" s="2"/>
      <c r="FI1231" s="2"/>
      <c r="FJ1231" s="2"/>
      <c r="FK1231" s="2"/>
      <c r="FL1231" s="2"/>
      <c r="FM1231" s="2"/>
      <c r="FN1231" s="2"/>
      <c r="FO1231" s="2"/>
      <c r="FP1231" s="2"/>
      <c r="FQ1231" s="2"/>
      <c r="FR1231" s="2"/>
      <c r="FS1231" s="2"/>
      <c r="FT1231" s="2"/>
      <c r="FU1231" s="2"/>
      <c r="FV1231" s="2"/>
      <c r="FW1231" s="2"/>
      <c r="FX1231" s="2"/>
      <c r="FY1231" s="2"/>
      <c r="FZ1231" s="2"/>
      <c r="GA1231" s="2"/>
      <c r="GB1231" s="2"/>
      <c r="GC1231" s="2"/>
      <c r="GD1231" s="2"/>
      <c r="GE1231" s="2"/>
      <c r="GF1231" s="2"/>
      <c r="GG1231" s="2"/>
      <c r="GH1231" s="2"/>
      <c r="GI1231" s="2"/>
      <c r="GJ1231" s="2"/>
      <c r="GK1231" s="2"/>
      <c r="GL1231" s="2"/>
      <c r="GM1231" s="2"/>
      <c r="GN1231" s="2"/>
      <c r="GO1231" s="2"/>
      <c r="GP1231" s="2"/>
      <c r="GQ1231" s="2"/>
      <c r="GR1231" s="2"/>
      <c r="GS1231" s="2"/>
      <c r="GT1231" s="2"/>
      <c r="GU1231" s="2"/>
      <c r="GV1231" s="2"/>
      <c r="GW1231" s="2"/>
      <c r="GX1231" s="2"/>
      <c r="GY1231" s="2"/>
      <c r="GZ1231" s="2"/>
      <c r="HA1231" s="2"/>
      <c r="HB1231" s="2"/>
      <c r="HC1231" s="2"/>
      <c r="HD1231" s="2"/>
      <c r="HE1231" s="2"/>
      <c r="HF1231" s="2"/>
      <c r="HG1231" s="2"/>
      <c r="HH1231" s="2"/>
      <c r="HI1231" s="2"/>
      <c r="HJ1231" s="2"/>
      <c r="HK1231" s="2"/>
      <c r="HL1231" s="2"/>
      <c r="HM1231" s="2"/>
      <c r="HN1231" s="2"/>
      <c r="HO1231" s="2"/>
      <c r="HP1231" s="2"/>
      <c r="HQ1231" s="2"/>
      <c r="HR1231" s="2"/>
      <c r="HS1231" s="2"/>
      <c r="HT1231" s="2"/>
      <c r="HU1231" s="2"/>
      <c r="HV1231" s="2"/>
      <c r="HW1231" s="2"/>
      <c r="HX1231" s="2"/>
      <c r="HY1231" s="2"/>
      <c r="HZ1231" s="2"/>
      <c r="IA1231" s="2"/>
      <c r="IB1231" s="2"/>
      <c r="IC1231" s="2"/>
      <c r="ID1231" s="2"/>
      <c r="IE1231" s="2"/>
      <c r="IF1231" s="2"/>
      <c r="IG1231" s="2"/>
      <c r="IH1231" s="2"/>
      <c r="II1231" s="2"/>
      <c r="IJ1231" s="2"/>
      <c r="IK1231" s="2"/>
      <c r="IL1231" s="2"/>
      <c r="IM1231" s="2"/>
      <c r="IN1231" s="2"/>
      <c r="IO1231" s="2"/>
      <c r="IP1231" s="2"/>
      <c r="IQ1231" s="2"/>
      <c r="IR1231" s="2"/>
      <c r="IS1231" s="2"/>
    </row>
    <row r="1232" spans="1:253" s="36" customFormat="1" hidden="1" x14ac:dyDescent="0.25">
      <c r="A1232" s="33"/>
      <c r="B1232" s="168"/>
      <c r="C1232" s="168"/>
      <c r="D1232" s="168"/>
      <c r="E1232" s="168"/>
      <c r="F1232" s="168"/>
      <c r="G1232" s="168"/>
      <c r="H1232" s="168"/>
      <c r="I1232" s="168"/>
      <c r="J1232" s="168"/>
      <c r="K1232" s="168"/>
      <c r="L1232" s="168"/>
      <c r="M1232" s="168"/>
      <c r="N1232" s="168"/>
      <c r="O1232" s="168"/>
      <c r="P1232" s="168"/>
      <c r="Q1232" s="168"/>
      <c r="R1232" s="168"/>
      <c r="S1232" s="168"/>
      <c r="T1232" s="168"/>
      <c r="U1232" s="168"/>
      <c r="V1232" s="168"/>
      <c r="W1232" s="168"/>
      <c r="X1232" s="168"/>
      <c r="Y1232" s="168"/>
      <c r="Z1232" s="168"/>
      <c r="AA1232" s="168"/>
      <c r="AB1232" s="168"/>
      <c r="AC1232" s="168"/>
      <c r="AD1232" s="168"/>
      <c r="AE1232" s="168"/>
      <c r="AF1232" s="168"/>
      <c r="AG1232" s="168"/>
      <c r="AH1232" s="168"/>
      <c r="AI1232" s="60"/>
      <c r="AJ1232" s="144" t="str">
        <f t="shared" si="194"/>
        <v>Riadok bude skrytý.</v>
      </c>
      <c r="AK1232" s="145" t="s">
        <v>207</v>
      </c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51">
        <f t="shared" si="203"/>
        <v>1</v>
      </c>
      <c r="BF1232" s="51">
        <f t="shared" si="209"/>
        <v>0</v>
      </c>
      <c r="BG1232" s="51"/>
      <c r="BH1232" s="51">
        <f t="shared" si="195"/>
        <v>1</v>
      </c>
      <c r="BI1232" s="89">
        <f t="shared" si="208"/>
        <v>0</v>
      </c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108"/>
      <c r="BY1232" s="108"/>
      <c r="BZ1232" s="108"/>
      <c r="CA1232" s="113">
        <f>SI!BY1232</f>
        <v>195</v>
      </c>
      <c r="CB1232" s="113"/>
      <c r="CC1232" s="113"/>
      <c r="CD1232" s="113"/>
      <c r="CE1232" s="113"/>
      <c r="CF1232" s="113"/>
      <c r="CG1232" s="113"/>
      <c r="CH1232" s="140">
        <f>SI!BZ1232</f>
        <v>0</v>
      </c>
      <c r="CI1232" s="108"/>
      <c r="CJ1232" s="108"/>
      <c r="CK1232" s="108"/>
      <c r="CL1232" s="108"/>
      <c r="CM1232" s="108"/>
      <c r="CN1232" s="108"/>
      <c r="CO1232" s="108"/>
      <c r="CP1232" s="108"/>
      <c r="CQ1232" s="108"/>
      <c r="CR1232" s="108"/>
      <c r="CS1232" s="108"/>
      <c r="CT1232" s="108"/>
      <c r="CU1232" s="108"/>
      <c r="CV1232" s="108"/>
      <c r="CW1232" s="108"/>
      <c r="CX1232" s="108"/>
      <c r="CY1232" s="108"/>
      <c r="CZ1232" s="2"/>
      <c r="DA1232" s="2"/>
      <c r="DB1232" s="2"/>
      <c r="DC1232" s="2"/>
      <c r="DD1232" s="2"/>
      <c r="DE1232" s="2"/>
      <c r="DF1232" s="2"/>
      <c r="DG1232" s="2"/>
      <c r="DH1232" s="2"/>
      <c r="DI1232" s="2"/>
      <c r="DJ1232" s="2"/>
      <c r="DK1232" s="2"/>
      <c r="DL1232" s="2"/>
      <c r="DM1232" s="2"/>
      <c r="DN1232" s="2"/>
      <c r="DO1232" s="2"/>
      <c r="DP1232" s="2"/>
      <c r="DQ1232" s="2"/>
      <c r="DR1232" s="2"/>
      <c r="DS1232" s="2"/>
      <c r="DT1232" s="2"/>
      <c r="DU1232" s="2"/>
      <c r="DV1232" s="2"/>
      <c r="DW1232" s="2"/>
      <c r="DX1232" s="2"/>
      <c r="DY1232" s="2"/>
      <c r="DZ1232" s="2"/>
      <c r="EA1232" s="2"/>
      <c r="EB1232" s="2"/>
      <c r="EC1232" s="2"/>
      <c r="ED1232" s="2"/>
      <c r="EE1232" s="2"/>
      <c r="EF1232" s="2"/>
      <c r="EG1232" s="2"/>
      <c r="EH1232" s="2"/>
      <c r="EI1232" s="2"/>
      <c r="EJ1232" s="2"/>
      <c r="EK1232" s="2"/>
      <c r="EL1232" s="2"/>
      <c r="EM1232" s="2"/>
      <c r="EN1232" s="2"/>
      <c r="EO1232" s="2"/>
      <c r="EP1232" s="2"/>
      <c r="EQ1232" s="2"/>
      <c r="ER1232" s="2"/>
      <c r="ES1232" s="2"/>
      <c r="ET1232" s="2"/>
      <c r="EU1232" s="2"/>
      <c r="EV1232" s="2"/>
      <c r="EW1232" s="2"/>
      <c r="EX1232" s="2"/>
      <c r="EY1232" s="2"/>
      <c r="EZ1232" s="2"/>
      <c r="FA1232" s="2"/>
      <c r="FB1232" s="2"/>
      <c r="FC1232" s="2"/>
      <c r="FD1232" s="2"/>
      <c r="FE1232" s="2"/>
      <c r="FF1232" s="2"/>
      <c r="FG1232" s="2"/>
      <c r="FH1232" s="2"/>
      <c r="FI1232" s="2"/>
      <c r="FJ1232" s="2"/>
      <c r="FK1232" s="2"/>
      <c r="FL1232" s="2"/>
      <c r="FM1232" s="2"/>
      <c r="FN1232" s="2"/>
      <c r="FO1232" s="2"/>
      <c r="FP1232" s="2"/>
      <c r="FQ1232" s="2"/>
      <c r="FR1232" s="2"/>
      <c r="FS1232" s="2"/>
      <c r="FT1232" s="2"/>
      <c r="FU1232" s="2"/>
      <c r="FV1232" s="2"/>
      <c r="FW1232" s="2"/>
      <c r="FX1232" s="2"/>
      <c r="FY1232" s="2"/>
      <c r="FZ1232" s="2"/>
      <c r="GA1232" s="2"/>
      <c r="GB1232" s="2"/>
      <c r="GC1232" s="2"/>
      <c r="GD1232" s="2"/>
      <c r="GE1232" s="2"/>
      <c r="GF1232" s="2"/>
      <c r="GG1232" s="2"/>
      <c r="GH1232" s="2"/>
      <c r="GI1232" s="2"/>
      <c r="GJ1232" s="2"/>
      <c r="GK1232" s="2"/>
      <c r="GL1232" s="2"/>
      <c r="GM1232" s="2"/>
      <c r="GN1232" s="2"/>
      <c r="GO1232" s="2"/>
      <c r="GP1232" s="2"/>
      <c r="GQ1232" s="2"/>
      <c r="GR1232" s="2"/>
      <c r="GS1232" s="2"/>
      <c r="GT1232" s="2"/>
      <c r="GU1232" s="2"/>
      <c r="GV1232" s="2"/>
      <c r="GW1232" s="2"/>
      <c r="GX1232" s="2"/>
      <c r="GY1232" s="2"/>
      <c r="GZ1232" s="2"/>
      <c r="HA1232" s="2"/>
      <c r="HB1232" s="2"/>
      <c r="HC1232" s="2"/>
      <c r="HD1232" s="2"/>
      <c r="HE1232" s="2"/>
      <c r="HF1232" s="2"/>
      <c r="HG1232" s="2"/>
      <c r="HH1232" s="2"/>
      <c r="HI1232" s="2"/>
      <c r="HJ1232" s="2"/>
      <c r="HK1232" s="2"/>
      <c r="HL1232" s="2"/>
      <c r="HM1232" s="2"/>
      <c r="HN1232" s="2"/>
      <c r="HO1232" s="2"/>
      <c r="HP1232" s="2"/>
      <c r="HQ1232" s="2"/>
      <c r="HR1232" s="2"/>
      <c r="HS1232" s="2"/>
      <c r="HT1232" s="2"/>
      <c r="HU1232" s="2"/>
      <c r="HV1232" s="2"/>
      <c r="HW1232" s="2"/>
      <c r="HX1232" s="2"/>
      <c r="HY1232" s="2"/>
      <c r="HZ1232" s="2"/>
      <c r="IA1232" s="2"/>
      <c r="IB1232" s="2"/>
      <c r="IC1232" s="2"/>
      <c r="ID1232" s="2"/>
      <c r="IE1232" s="2"/>
      <c r="IF1232" s="2"/>
      <c r="IG1232" s="2"/>
      <c r="IH1232" s="2"/>
      <c r="II1232" s="2"/>
      <c r="IJ1232" s="2"/>
      <c r="IK1232" s="2"/>
      <c r="IL1232" s="2"/>
      <c r="IM1232" s="2"/>
      <c r="IN1232" s="2"/>
      <c r="IO1232" s="2"/>
      <c r="IP1232" s="2"/>
      <c r="IQ1232" s="2"/>
      <c r="IR1232" s="2"/>
      <c r="IS1232" s="2"/>
    </row>
    <row r="1233" spans="1:253" s="36" customFormat="1" hidden="1" x14ac:dyDescent="0.25">
      <c r="A1233" s="33"/>
      <c r="B1233" s="168"/>
      <c r="C1233" s="168"/>
      <c r="D1233" s="168"/>
      <c r="E1233" s="168"/>
      <c r="F1233" s="168"/>
      <c r="G1233" s="168"/>
      <c r="H1233" s="168"/>
      <c r="I1233" s="168"/>
      <c r="J1233" s="168"/>
      <c r="K1233" s="168"/>
      <c r="L1233" s="168"/>
      <c r="M1233" s="168"/>
      <c r="N1233" s="168"/>
      <c r="O1233" s="168"/>
      <c r="P1233" s="168"/>
      <c r="Q1233" s="168"/>
      <c r="R1233" s="168"/>
      <c r="S1233" s="168"/>
      <c r="T1233" s="168"/>
      <c r="U1233" s="168"/>
      <c r="V1233" s="168"/>
      <c r="W1233" s="168"/>
      <c r="X1233" s="168"/>
      <c r="Y1233" s="168"/>
      <c r="Z1233" s="168"/>
      <c r="AA1233" s="168"/>
      <c r="AB1233" s="168"/>
      <c r="AC1233" s="168"/>
      <c r="AD1233" s="168"/>
      <c r="AE1233" s="168"/>
      <c r="AF1233" s="168"/>
      <c r="AG1233" s="168"/>
      <c r="AH1233" s="168"/>
      <c r="AI1233" s="60"/>
      <c r="AJ1233" s="144" t="str">
        <f t="shared" si="194"/>
        <v>Riadok bude skrytý.</v>
      </c>
      <c r="AK1233" s="145" t="s">
        <v>207</v>
      </c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51">
        <f t="shared" si="203"/>
        <v>1</v>
      </c>
      <c r="BF1233" s="51">
        <f t="shared" si="209"/>
        <v>0</v>
      </c>
      <c r="BG1233" s="51"/>
      <c r="BH1233" s="51">
        <f t="shared" si="195"/>
        <v>1</v>
      </c>
      <c r="BI1233" s="89">
        <f t="shared" si="208"/>
        <v>0</v>
      </c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108"/>
      <c r="BY1233" s="108"/>
      <c r="BZ1233" s="108"/>
      <c r="CA1233" s="113">
        <f>SI!BY1233</f>
        <v>120</v>
      </c>
      <c r="CB1233" s="113"/>
      <c r="CC1233" s="113"/>
      <c r="CD1233" s="113"/>
      <c r="CE1233" s="113"/>
      <c r="CF1233" s="113"/>
      <c r="CG1233" s="113"/>
      <c r="CH1233" s="140">
        <f>SI!BZ1233</f>
        <v>0</v>
      </c>
      <c r="CI1233" s="108"/>
      <c r="CJ1233" s="108"/>
      <c r="CK1233" s="108"/>
      <c r="CL1233" s="108"/>
      <c r="CM1233" s="108"/>
      <c r="CN1233" s="108"/>
      <c r="CO1233" s="108"/>
      <c r="CP1233" s="108"/>
      <c r="CQ1233" s="108"/>
      <c r="CR1233" s="108"/>
      <c r="CS1233" s="108"/>
      <c r="CT1233" s="108"/>
      <c r="CU1233" s="108"/>
      <c r="CV1233" s="108"/>
      <c r="CW1233" s="108"/>
      <c r="CX1233" s="108"/>
      <c r="CY1233" s="108"/>
      <c r="CZ1233" s="2"/>
      <c r="DA1233" s="2"/>
      <c r="DB1233" s="2"/>
      <c r="DC1233" s="2"/>
      <c r="DD1233" s="2"/>
      <c r="DE1233" s="2"/>
      <c r="DF1233" s="2"/>
      <c r="DG1233" s="2"/>
      <c r="DH1233" s="2"/>
      <c r="DI1233" s="2"/>
      <c r="DJ1233" s="2"/>
      <c r="DK1233" s="2"/>
      <c r="DL1233" s="2"/>
      <c r="DM1233" s="2"/>
      <c r="DN1233" s="2"/>
      <c r="DO1233" s="2"/>
      <c r="DP1233" s="2"/>
      <c r="DQ1233" s="2"/>
      <c r="DR1233" s="2"/>
      <c r="DS1233" s="2"/>
      <c r="DT1233" s="2"/>
      <c r="DU1233" s="2"/>
      <c r="DV1233" s="2"/>
      <c r="DW1233" s="2"/>
      <c r="DX1233" s="2"/>
      <c r="DY1233" s="2"/>
      <c r="DZ1233" s="2"/>
      <c r="EA1233" s="2"/>
      <c r="EB1233" s="2"/>
      <c r="EC1233" s="2"/>
      <c r="ED1233" s="2"/>
      <c r="EE1233" s="2"/>
      <c r="EF1233" s="2"/>
      <c r="EG1233" s="2"/>
      <c r="EH1233" s="2"/>
      <c r="EI1233" s="2"/>
      <c r="EJ1233" s="2"/>
      <c r="EK1233" s="2"/>
      <c r="EL1233" s="2"/>
      <c r="EM1233" s="2"/>
      <c r="EN1233" s="2"/>
      <c r="EO1233" s="2"/>
      <c r="EP1233" s="2"/>
      <c r="EQ1233" s="2"/>
      <c r="ER1233" s="2"/>
      <c r="ES1233" s="2"/>
      <c r="ET1233" s="2"/>
      <c r="EU1233" s="2"/>
      <c r="EV1233" s="2"/>
      <c r="EW1233" s="2"/>
      <c r="EX1233" s="2"/>
      <c r="EY1233" s="2"/>
      <c r="EZ1233" s="2"/>
      <c r="FA1233" s="2"/>
      <c r="FB1233" s="2"/>
      <c r="FC1233" s="2"/>
      <c r="FD1233" s="2"/>
      <c r="FE1233" s="2"/>
      <c r="FF1233" s="2"/>
      <c r="FG1233" s="2"/>
      <c r="FH1233" s="2"/>
      <c r="FI1233" s="2"/>
      <c r="FJ1233" s="2"/>
      <c r="FK1233" s="2"/>
      <c r="FL1233" s="2"/>
      <c r="FM1233" s="2"/>
      <c r="FN1233" s="2"/>
      <c r="FO1233" s="2"/>
      <c r="FP1233" s="2"/>
      <c r="FQ1233" s="2"/>
      <c r="FR1233" s="2"/>
      <c r="FS1233" s="2"/>
      <c r="FT1233" s="2"/>
      <c r="FU1233" s="2"/>
      <c r="FV1233" s="2"/>
      <c r="FW1233" s="2"/>
      <c r="FX1233" s="2"/>
      <c r="FY1233" s="2"/>
      <c r="FZ1233" s="2"/>
      <c r="GA1233" s="2"/>
      <c r="GB1233" s="2"/>
      <c r="GC1233" s="2"/>
      <c r="GD1233" s="2"/>
      <c r="GE1233" s="2"/>
      <c r="GF1233" s="2"/>
      <c r="GG1233" s="2"/>
      <c r="GH1233" s="2"/>
      <c r="GI1233" s="2"/>
      <c r="GJ1233" s="2"/>
      <c r="GK1233" s="2"/>
      <c r="GL1233" s="2"/>
      <c r="GM1233" s="2"/>
      <c r="GN1233" s="2"/>
      <c r="GO1233" s="2"/>
      <c r="GP1233" s="2"/>
      <c r="GQ1233" s="2"/>
      <c r="GR1233" s="2"/>
      <c r="GS1233" s="2"/>
      <c r="GT1233" s="2"/>
      <c r="GU1233" s="2"/>
      <c r="GV1233" s="2"/>
      <c r="GW1233" s="2"/>
      <c r="GX1233" s="2"/>
      <c r="GY1233" s="2"/>
      <c r="GZ1233" s="2"/>
      <c r="HA1233" s="2"/>
      <c r="HB1233" s="2"/>
      <c r="HC1233" s="2"/>
      <c r="HD1233" s="2"/>
      <c r="HE1233" s="2"/>
      <c r="HF1233" s="2"/>
      <c r="HG1233" s="2"/>
      <c r="HH1233" s="2"/>
      <c r="HI1233" s="2"/>
      <c r="HJ1233" s="2"/>
      <c r="HK1233" s="2"/>
      <c r="HL1233" s="2"/>
      <c r="HM1233" s="2"/>
      <c r="HN1233" s="2"/>
      <c r="HO1233" s="2"/>
      <c r="HP1233" s="2"/>
      <c r="HQ1233" s="2"/>
      <c r="HR1233" s="2"/>
      <c r="HS1233" s="2"/>
      <c r="HT1233" s="2"/>
      <c r="HU1233" s="2"/>
      <c r="HV1233" s="2"/>
      <c r="HW1233" s="2"/>
      <c r="HX1233" s="2"/>
      <c r="HY1233" s="2"/>
      <c r="HZ1233" s="2"/>
      <c r="IA1233" s="2"/>
      <c r="IB1233" s="2"/>
      <c r="IC1233" s="2"/>
      <c r="ID1233" s="2"/>
      <c r="IE1233" s="2"/>
      <c r="IF1233" s="2"/>
      <c r="IG1233" s="2"/>
      <c r="IH1233" s="2"/>
      <c r="II1233" s="2"/>
      <c r="IJ1233" s="2"/>
      <c r="IK1233" s="2"/>
      <c r="IL1233" s="2"/>
      <c r="IM1233" s="2"/>
      <c r="IN1233" s="2"/>
      <c r="IO1233" s="2"/>
      <c r="IP1233" s="2"/>
      <c r="IQ1233" s="2"/>
      <c r="IR1233" s="2"/>
      <c r="IS1233" s="2"/>
    </row>
    <row r="1234" spans="1:253" s="36" customFormat="1" hidden="1" x14ac:dyDescent="0.25">
      <c r="A1234" s="33"/>
      <c r="B1234" s="168"/>
      <c r="C1234" s="168"/>
      <c r="D1234" s="168"/>
      <c r="E1234" s="168"/>
      <c r="F1234" s="168"/>
      <c r="G1234" s="168"/>
      <c r="H1234" s="168"/>
      <c r="I1234" s="168"/>
      <c r="J1234" s="168"/>
      <c r="K1234" s="168"/>
      <c r="L1234" s="168"/>
      <c r="M1234" s="168"/>
      <c r="N1234" s="168"/>
      <c r="O1234" s="168"/>
      <c r="P1234" s="168"/>
      <c r="Q1234" s="168"/>
      <c r="R1234" s="168"/>
      <c r="S1234" s="168"/>
      <c r="T1234" s="168"/>
      <c r="U1234" s="168"/>
      <c r="V1234" s="168"/>
      <c r="W1234" s="168"/>
      <c r="X1234" s="168"/>
      <c r="Y1234" s="168"/>
      <c r="Z1234" s="168"/>
      <c r="AA1234" s="168"/>
      <c r="AB1234" s="168"/>
      <c r="AC1234" s="168"/>
      <c r="AD1234" s="168"/>
      <c r="AE1234" s="168"/>
      <c r="AF1234" s="168"/>
      <c r="AG1234" s="168"/>
      <c r="AH1234" s="168"/>
      <c r="AI1234" s="60"/>
      <c r="AJ1234" s="144" t="str">
        <f t="shared" si="194"/>
        <v>Riadok bude skrytý.</v>
      </c>
      <c r="AK1234" s="145" t="s">
        <v>207</v>
      </c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51">
        <f t="shared" si="203"/>
        <v>1</v>
      </c>
      <c r="BF1234" s="51">
        <f t="shared" si="209"/>
        <v>0</v>
      </c>
      <c r="BG1234" s="51"/>
      <c r="BH1234" s="51">
        <f t="shared" si="195"/>
        <v>1</v>
      </c>
      <c r="BI1234" s="89">
        <f t="shared" si="208"/>
        <v>0</v>
      </c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108"/>
      <c r="BY1234" s="108"/>
      <c r="BZ1234" s="108"/>
      <c r="CA1234" s="113">
        <f>SI!BY1234</f>
        <v>1000</v>
      </c>
      <c r="CB1234" s="113"/>
      <c r="CC1234" s="113"/>
      <c r="CD1234" s="113"/>
      <c r="CE1234" s="113"/>
      <c r="CF1234" s="113"/>
      <c r="CG1234" s="113"/>
      <c r="CH1234" s="140">
        <f>SI!BZ1234</f>
        <v>0</v>
      </c>
      <c r="CI1234" s="108"/>
      <c r="CJ1234" s="108"/>
      <c r="CK1234" s="108"/>
      <c r="CL1234" s="108"/>
      <c r="CM1234" s="108"/>
      <c r="CN1234" s="108"/>
      <c r="CO1234" s="108"/>
      <c r="CP1234" s="108"/>
      <c r="CQ1234" s="108"/>
      <c r="CR1234" s="108"/>
      <c r="CS1234" s="108"/>
      <c r="CT1234" s="108"/>
      <c r="CU1234" s="108"/>
      <c r="CV1234" s="108"/>
      <c r="CW1234" s="108"/>
      <c r="CX1234" s="108"/>
      <c r="CY1234" s="108"/>
      <c r="CZ1234" s="2"/>
      <c r="DA1234" s="2"/>
      <c r="DB1234" s="2"/>
      <c r="DC1234" s="2"/>
      <c r="DD1234" s="2"/>
      <c r="DE1234" s="2"/>
      <c r="DF1234" s="2"/>
      <c r="DG1234" s="2"/>
      <c r="DH1234" s="2"/>
      <c r="DI1234" s="2"/>
      <c r="DJ1234" s="2"/>
      <c r="DK1234" s="2"/>
      <c r="DL1234" s="2"/>
      <c r="DM1234" s="2"/>
      <c r="DN1234" s="2"/>
      <c r="DO1234" s="2"/>
      <c r="DP1234" s="2"/>
      <c r="DQ1234" s="2"/>
      <c r="DR1234" s="2"/>
      <c r="DS1234" s="2"/>
      <c r="DT1234" s="2"/>
      <c r="DU1234" s="2"/>
      <c r="DV1234" s="2"/>
      <c r="DW1234" s="2"/>
      <c r="DX1234" s="2"/>
      <c r="DY1234" s="2"/>
      <c r="DZ1234" s="2"/>
      <c r="EA1234" s="2"/>
      <c r="EB1234" s="2"/>
      <c r="EC1234" s="2"/>
      <c r="ED1234" s="2"/>
      <c r="EE1234" s="2"/>
      <c r="EF1234" s="2"/>
      <c r="EG1234" s="2"/>
      <c r="EH1234" s="2"/>
      <c r="EI1234" s="2"/>
      <c r="EJ1234" s="2"/>
      <c r="EK1234" s="2"/>
      <c r="EL1234" s="2"/>
      <c r="EM1234" s="2"/>
      <c r="EN1234" s="2"/>
      <c r="EO1234" s="2"/>
      <c r="EP1234" s="2"/>
      <c r="EQ1234" s="2"/>
      <c r="ER1234" s="2"/>
      <c r="ES1234" s="2"/>
      <c r="ET1234" s="2"/>
      <c r="EU1234" s="2"/>
      <c r="EV1234" s="2"/>
      <c r="EW1234" s="2"/>
      <c r="EX1234" s="2"/>
      <c r="EY1234" s="2"/>
      <c r="EZ1234" s="2"/>
      <c r="FA1234" s="2"/>
      <c r="FB1234" s="2"/>
      <c r="FC1234" s="2"/>
      <c r="FD1234" s="2"/>
      <c r="FE1234" s="2"/>
      <c r="FF1234" s="2"/>
      <c r="FG1234" s="2"/>
      <c r="FH1234" s="2"/>
      <c r="FI1234" s="2"/>
      <c r="FJ1234" s="2"/>
      <c r="FK1234" s="2"/>
      <c r="FL1234" s="2"/>
      <c r="FM1234" s="2"/>
      <c r="FN1234" s="2"/>
      <c r="FO1234" s="2"/>
      <c r="FP1234" s="2"/>
      <c r="FQ1234" s="2"/>
      <c r="FR1234" s="2"/>
      <c r="FS1234" s="2"/>
      <c r="FT1234" s="2"/>
      <c r="FU1234" s="2"/>
      <c r="FV1234" s="2"/>
      <c r="FW1234" s="2"/>
      <c r="FX1234" s="2"/>
      <c r="FY1234" s="2"/>
      <c r="FZ1234" s="2"/>
      <c r="GA1234" s="2"/>
      <c r="GB1234" s="2"/>
      <c r="GC1234" s="2"/>
      <c r="GD1234" s="2"/>
      <c r="GE1234" s="2"/>
      <c r="GF1234" s="2"/>
      <c r="GG1234" s="2"/>
      <c r="GH1234" s="2"/>
      <c r="GI1234" s="2"/>
      <c r="GJ1234" s="2"/>
      <c r="GK1234" s="2"/>
      <c r="GL1234" s="2"/>
      <c r="GM1234" s="2"/>
      <c r="GN1234" s="2"/>
      <c r="GO1234" s="2"/>
      <c r="GP1234" s="2"/>
      <c r="GQ1234" s="2"/>
      <c r="GR1234" s="2"/>
      <c r="GS1234" s="2"/>
      <c r="GT1234" s="2"/>
      <c r="GU1234" s="2"/>
      <c r="GV1234" s="2"/>
      <c r="GW1234" s="2"/>
      <c r="GX1234" s="2"/>
      <c r="GY1234" s="2"/>
      <c r="GZ1234" s="2"/>
      <c r="HA1234" s="2"/>
      <c r="HB1234" s="2"/>
      <c r="HC1234" s="2"/>
      <c r="HD1234" s="2"/>
      <c r="HE1234" s="2"/>
      <c r="HF1234" s="2"/>
      <c r="HG1234" s="2"/>
      <c r="HH1234" s="2"/>
      <c r="HI1234" s="2"/>
      <c r="HJ1234" s="2"/>
      <c r="HK1234" s="2"/>
      <c r="HL1234" s="2"/>
      <c r="HM1234" s="2"/>
      <c r="HN1234" s="2"/>
      <c r="HO1234" s="2"/>
      <c r="HP1234" s="2"/>
      <c r="HQ1234" s="2"/>
      <c r="HR1234" s="2"/>
      <c r="HS1234" s="2"/>
      <c r="HT1234" s="2"/>
      <c r="HU1234" s="2"/>
      <c r="HV1234" s="2"/>
      <c r="HW1234" s="2"/>
      <c r="HX1234" s="2"/>
      <c r="HY1234" s="2"/>
      <c r="HZ1234" s="2"/>
      <c r="IA1234" s="2"/>
      <c r="IB1234" s="2"/>
      <c r="IC1234" s="2"/>
      <c r="ID1234" s="2"/>
      <c r="IE1234" s="2"/>
      <c r="IF1234" s="2"/>
      <c r="IG1234" s="2"/>
      <c r="IH1234" s="2"/>
      <c r="II1234" s="2"/>
      <c r="IJ1234" s="2"/>
      <c r="IK1234" s="2"/>
      <c r="IL1234" s="2"/>
      <c r="IM1234" s="2"/>
      <c r="IN1234" s="2"/>
      <c r="IO1234" s="2"/>
      <c r="IP1234" s="2"/>
      <c r="IQ1234" s="2"/>
      <c r="IR1234" s="2"/>
      <c r="IS1234" s="2"/>
    </row>
    <row r="1235" spans="1:253" s="36" customFormat="1" hidden="1" x14ac:dyDescent="0.25">
      <c r="A1235" s="33"/>
      <c r="B1235" s="168"/>
      <c r="C1235" s="168"/>
      <c r="D1235" s="168"/>
      <c r="E1235" s="168"/>
      <c r="F1235" s="168"/>
      <c r="G1235" s="168"/>
      <c r="H1235" s="168"/>
      <c r="I1235" s="168"/>
      <c r="J1235" s="168"/>
      <c r="K1235" s="168"/>
      <c r="L1235" s="168"/>
      <c r="M1235" s="168"/>
      <c r="N1235" s="168"/>
      <c r="O1235" s="168"/>
      <c r="P1235" s="168"/>
      <c r="Q1235" s="168"/>
      <c r="R1235" s="168"/>
      <c r="S1235" s="168"/>
      <c r="T1235" s="168"/>
      <c r="U1235" s="168"/>
      <c r="V1235" s="168"/>
      <c r="W1235" s="168"/>
      <c r="X1235" s="168"/>
      <c r="Y1235" s="168"/>
      <c r="Z1235" s="168"/>
      <c r="AA1235" s="168"/>
      <c r="AB1235" s="168"/>
      <c r="AC1235" s="168"/>
      <c r="AD1235" s="168"/>
      <c r="AE1235" s="168"/>
      <c r="AF1235" s="168"/>
      <c r="AG1235" s="168"/>
      <c r="AH1235" s="168"/>
      <c r="AI1235" s="60"/>
      <c r="AJ1235" s="144" t="str">
        <f t="shared" si="194"/>
        <v>Riadok bude skrytý.</v>
      </c>
      <c r="AK1235" s="145" t="s">
        <v>207</v>
      </c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51">
        <f t="shared" ref="BE1235:BE1240" si="210">+IF($H$1169="neeviduje",0,1)</f>
        <v>1</v>
      </c>
      <c r="BF1235" s="51">
        <f t="shared" si="209"/>
        <v>0</v>
      </c>
      <c r="BG1235" s="51"/>
      <c r="BH1235" s="51">
        <f t="shared" si="195"/>
        <v>1</v>
      </c>
      <c r="BI1235" s="89">
        <f t="shared" si="208"/>
        <v>0</v>
      </c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108"/>
      <c r="BY1235" s="108"/>
      <c r="BZ1235" s="108"/>
      <c r="CA1235" s="113">
        <f>SI!BY1235</f>
        <v>202</v>
      </c>
      <c r="CB1235" s="113"/>
      <c r="CC1235" s="113"/>
      <c r="CD1235" s="113"/>
      <c r="CE1235" s="113"/>
      <c r="CF1235" s="113"/>
      <c r="CG1235" s="113"/>
      <c r="CH1235" s="140">
        <f>SI!BZ1235</f>
        <v>0</v>
      </c>
      <c r="CI1235" s="108"/>
      <c r="CJ1235" s="108"/>
      <c r="CK1235" s="108"/>
      <c r="CL1235" s="108"/>
      <c r="CM1235" s="108"/>
      <c r="CN1235" s="108"/>
      <c r="CO1235" s="108"/>
      <c r="CP1235" s="108"/>
      <c r="CQ1235" s="108"/>
      <c r="CR1235" s="108"/>
      <c r="CS1235" s="108"/>
      <c r="CT1235" s="108"/>
      <c r="CU1235" s="108"/>
      <c r="CV1235" s="108"/>
      <c r="CW1235" s="108"/>
      <c r="CX1235" s="108"/>
      <c r="CY1235" s="108"/>
      <c r="CZ1235" s="2"/>
      <c r="DA1235" s="2"/>
      <c r="DB1235" s="2"/>
      <c r="DC1235" s="2"/>
      <c r="DD1235" s="2"/>
      <c r="DE1235" s="2"/>
      <c r="DF1235" s="2"/>
      <c r="DG1235" s="2"/>
      <c r="DH1235" s="2"/>
      <c r="DI1235" s="2"/>
      <c r="DJ1235" s="2"/>
      <c r="DK1235" s="2"/>
      <c r="DL1235" s="2"/>
      <c r="DM1235" s="2"/>
      <c r="DN1235" s="2"/>
      <c r="DO1235" s="2"/>
      <c r="DP1235" s="2"/>
      <c r="DQ1235" s="2"/>
      <c r="DR1235" s="2"/>
      <c r="DS1235" s="2"/>
      <c r="DT1235" s="2"/>
      <c r="DU1235" s="2"/>
      <c r="DV1235" s="2"/>
      <c r="DW1235" s="2"/>
      <c r="DX1235" s="2"/>
      <c r="DY1235" s="2"/>
      <c r="DZ1235" s="2"/>
      <c r="EA1235" s="2"/>
      <c r="EB1235" s="2"/>
      <c r="EC1235" s="2"/>
      <c r="ED1235" s="2"/>
      <c r="EE1235" s="2"/>
      <c r="EF1235" s="2"/>
      <c r="EG1235" s="2"/>
      <c r="EH1235" s="2"/>
      <c r="EI1235" s="2"/>
      <c r="EJ1235" s="2"/>
      <c r="EK1235" s="2"/>
      <c r="EL1235" s="2"/>
      <c r="EM1235" s="2"/>
      <c r="EN1235" s="2"/>
      <c r="EO1235" s="2"/>
      <c r="EP1235" s="2"/>
      <c r="EQ1235" s="2"/>
      <c r="ER1235" s="2"/>
      <c r="ES1235" s="2"/>
      <c r="ET1235" s="2"/>
      <c r="EU1235" s="2"/>
      <c r="EV1235" s="2"/>
      <c r="EW1235" s="2"/>
      <c r="EX1235" s="2"/>
      <c r="EY1235" s="2"/>
      <c r="EZ1235" s="2"/>
      <c r="FA1235" s="2"/>
      <c r="FB1235" s="2"/>
      <c r="FC1235" s="2"/>
      <c r="FD1235" s="2"/>
      <c r="FE1235" s="2"/>
      <c r="FF1235" s="2"/>
      <c r="FG1235" s="2"/>
      <c r="FH1235" s="2"/>
      <c r="FI1235" s="2"/>
      <c r="FJ1235" s="2"/>
      <c r="FK1235" s="2"/>
      <c r="FL1235" s="2"/>
      <c r="FM1235" s="2"/>
      <c r="FN1235" s="2"/>
      <c r="FO1235" s="2"/>
      <c r="FP1235" s="2"/>
      <c r="FQ1235" s="2"/>
      <c r="FR1235" s="2"/>
      <c r="FS1235" s="2"/>
      <c r="FT1235" s="2"/>
      <c r="FU1235" s="2"/>
      <c r="FV1235" s="2"/>
      <c r="FW1235" s="2"/>
      <c r="FX1235" s="2"/>
      <c r="FY1235" s="2"/>
      <c r="FZ1235" s="2"/>
      <c r="GA1235" s="2"/>
      <c r="GB1235" s="2"/>
      <c r="GC1235" s="2"/>
      <c r="GD1235" s="2"/>
      <c r="GE1235" s="2"/>
      <c r="GF1235" s="2"/>
      <c r="GG1235" s="2"/>
      <c r="GH1235" s="2"/>
      <c r="GI1235" s="2"/>
      <c r="GJ1235" s="2"/>
      <c r="GK1235" s="2"/>
      <c r="GL1235" s="2"/>
      <c r="GM1235" s="2"/>
      <c r="GN1235" s="2"/>
      <c r="GO1235" s="2"/>
      <c r="GP1235" s="2"/>
      <c r="GQ1235" s="2"/>
      <c r="GR1235" s="2"/>
      <c r="GS1235" s="2"/>
      <c r="GT1235" s="2"/>
      <c r="GU1235" s="2"/>
      <c r="GV1235" s="2"/>
      <c r="GW1235" s="2"/>
      <c r="GX1235" s="2"/>
      <c r="GY1235" s="2"/>
      <c r="GZ1235" s="2"/>
      <c r="HA1235" s="2"/>
      <c r="HB1235" s="2"/>
      <c r="HC1235" s="2"/>
      <c r="HD1235" s="2"/>
      <c r="HE1235" s="2"/>
      <c r="HF1235" s="2"/>
      <c r="HG1235" s="2"/>
      <c r="HH1235" s="2"/>
      <c r="HI1235" s="2"/>
      <c r="HJ1235" s="2"/>
      <c r="HK1235" s="2"/>
      <c r="HL1235" s="2"/>
      <c r="HM1235" s="2"/>
      <c r="HN1235" s="2"/>
      <c r="HO1235" s="2"/>
      <c r="HP1235" s="2"/>
      <c r="HQ1235" s="2"/>
      <c r="HR1235" s="2"/>
      <c r="HS1235" s="2"/>
      <c r="HT1235" s="2"/>
      <c r="HU1235" s="2"/>
      <c r="HV1235" s="2"/>
      <c r="HW1235" s="2"/>
      <c r="HX1235" s="2"/>
      <c r="HY1235" s="2"/>
      <c r="HZ1235" s="2"/>
      <c r="IA1235" s="2"/>
      <c r="IB1235" s="2"/>
      <c r="IC1235" s="2"/>
      <c r="ID1235" s="2"/>
      <c r="IE1235" s="2"/>
      <c r="IF1235" s="2"/>
      <c r="IG1235" s="2"/>
      <c r="IH1235" s="2"/>
      <c r="II1235" s="2"/>
      <c r="IJ1235" s="2"/>
      <c r="IK1235" s="2"/>
      <c r="IL1235" s="2"/>
      <c r="IM1235" s="2"/>
      <c r="IN1235" s="2"/>
      <c r="IO1235" s="2"/>
      <c r="IP1235" s="2"/>
      <c r="IQ1235" s="2"/>
      <c r="IR1235" s="2"/>
      <c r="IS1235" s="2"/>
    </row>
    <row r="1236" spans="1:253" s="36" customFormat="1" hidden="1" x14ac:dyDescent="0.25">
      <c r="A1236" s="33"/>
      <c r="B1236" s="168"/>
      <c r="C1236" s="168"/>
      <c r="D1236" s="168"/>
      <c r="E1236" s="168"/>
      <c r="F1236" s="168"/>
      <c r="G1236" s="168"/>
      <c r="H1236" s="168"/>
      <c r="I1236" s="168"/>
      <c r="J1236" s="168"/>
      <c r="K1236" s="168"/>
      <c r="L1236" s="168"/>
      <c r="M1236" s="168"/>
      <c r="N1236" s="168"/>
      <c r="O1236" s="168"/>
      <c r="P1236" s="168"/>
      <c r="Q1236" s="168"/>
      <c r="R1236" s="168"/>
      <c r="S1236" s="168"/>
      <c r="T1236" s="168"/>
      <c r="U1236" s="168"/>
      <c r="V1236" s="168"/>
      <c r="W1236" s="168"/>
      <c r="X1236" s="168"/>
      <c r="Y1236" s="168"/>
      <c r="Z1236" s="168"/>
      <c r="AA1236" s="168"/>
      <c r="AB1236" s="168"/>
      <c r="AC1236" s="168"/>
      <c r="AD1236" s="168"/>
      <c r="AE1236" s="168"/>
      <c r="AF1236" s="168"/>
      <c r="AG1236" s="168"/>
      <c r="AH1236" s="168"/>
      <c r="AI1236" s="60"/>
      <c r="AJ1236" s="144" t="str">
        <f t="shared" si="194"/>
        <v>Riadok bude skrytý.</v>
      </c>
      <c r="AK1236" s="145" t="s">
        <v>207</v>
      </c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51">
        <f t="shared" si="210"/>
        <v>1</v>
      </c>
      <c r="BF1236" s="51">
        <f t="shared" si="209"/>
        <v>0</v>
      </c>
      <c r="BG1236" s="51"/>
      <c r="BH1236" s="51">
        <f t="shared" si="195"/>
        <v>1</v>
      </c>
      <c r="BI1236" s="89">
        <f t="shared" si="208"/>
        <v>0</v>
      </c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108"/>
      <c r="BY1236" s="108"/>
      <c r="BZ1236" s="108"/>
      <c r="CA1236" s="113">
        <f>SI!BY1236</f>
        <v>892</v>
      </c>
      <c r="CB1236" s="113"/>
      <c r="CC1236" s="113"/>
      <c r="CD1236" s="113"/>
      <c r="CE1236" s="113"/>
      <c r="CF1236" s="113"/>
      <c r="CG1236" s="113"/>
      <c r="CH1236" s="140">
        <f>SI!BZ1236</f>
        <v>0</v>
      </c>
      <c r="CI1236" s="108"/>
      <c r="CJ1236" s="108"/>
      <c r="CK1236" s="108"/>
      <c r="CL1236" s="108"/>
      <c r="CM1236" s="108"/>
      <c r="CN1236" s="108"/>
      <c r="CO1236" s="108"/>
      <c r="CP1236" s="108"/>
      <c r="CQ1236" s="108"/>
      <c r="CR1236" s="108"/>
      <c r="CS1236" s="108"/>
      <c r="CT1236" s="108"/>
      <c r="CU1236" s="108"/>
      <c r="CV1236" s="108"/>
      <c r="CW1236" s="108"/>
      <c r="CX1236" s="108"/>
      <c r="CY1236" s="108"/>
      <c r="CZ1236" s="2"/>
      <c r="DA1236" s="2"/>
      <c r="DB1236" s="2"/>
      <c r="DC1236" s="2"/>
      <c r="DD1236" s="2"/>
      <c r="DE1236" s="2"/>
      <c r="DF1236" s="2"/>
      <c r="DG1236" s="2"/>
      <c r="DH1236" s="2"/>
      <c r="DI1236" s="2"/>
      <c r="DJ1236" s="2"/>
      <c r="DK1236" s="2"/>
      <c r="DL1236" s="2"/>
      <c r="DM1236" s="2"/>
      <c r="DN1236" s="2"/>
      <c r="DO1236" s="2"/>
      <c r="DP1236" s="2"/>
      <c r="DQ1236" s="2"/>
      <c r="DR1236" s="2"/>
      <c r="DS1236" s="2"/>
      <c r="DT1236" s="2"/>
      <c r="DU1236" s="2"/>
      <c r="DV1236" s="2"/>
      <c r="DW1236" s="2"/>
      <c r="DX1236" s="2"/>
      <c r="DY1236" s="2"/>
      <c r="DZ1236" s="2"/>
      <c r="EA1236" s="2"/>
      <c r="EB1236" s="2"/>
      <c r="EC1236" s="2"/>
      <c r="ED1236" s="2"/>
      <c r="EE1236" s="2"/>
      <c r="EF1236" s="2"/>
      <c r="EG1236" s="2"/>
      <c r="EH1236" s="2"/>
      <c r="EI1236" s="2"/>
      <c r="EJ1236" s="2"/>
      <c r="EK1236" s="2"/>
      <c r="EL1236" s="2"/>
      <c r="EM1236" s="2"/>
      <c r="EN1236" s="2"/>
      <c r="EO1236" s="2"/>
      <c r="EP1236" s="2"/>
      <c r="EQ1236" s="2"/>
      <c r="ER1236" s="2"/>
      <c r="ES1236" s="2"/>
      <c r="ET1236" s="2"/>
      <c r="EU1236" s="2"/>
      <c r="EV1236" s="2"/>
      <c r="EW1236" s="2"/>
      <c r="EX1236" s="2"/>
      <c r="EY1236" s="2"/>
      <c r="EZ1236" s="2"/>
      <c r="FA1236" s="2"/>
      <c r="FB1236" s="2"/>
      <c r="FC1236" s="2"/>
      <c r="FD1236" s="2"/>
      <c r="FE1236" s="2"/>
      <c r="FF1236" s="2"/>
      <c r="FG1236" s="2"/>
      <c r="FH1236" s="2"/>
      <c r="FI1236" s="2"/>
      <c r="FJ1236" s="2"/>
      <c r="FK1236" s="2"/>
      <c r="FL1236" s="2"/>
      <c r="FM1236" s="2"/>
      <c r="FN1236" s="2"/>
      <c r="FO1236" s="2"/>
      <c r="FP1236" s="2"/>
      <c r="FQ1236" s="2"/>
      <c r="FR1236" s="2"/>
      <c r="FS1236" s="2"/>
      <c r="FT1236" s="2"/>
      <c r="FU1236" s="2"/>
      <c r="FV1236" s="2"/>
      <c r="FW1236" s="2"/>
      <c r="FX1236" s="2"/>
      <c r="FY1236" s="2"/>
      <c r="FZ1236" s="2"/>
      <c r="GA1236" s="2"/>
      <c r="GB1236" s="2"/>
      <c r="GC1236" s="2"/>
      <c r="GD1236" s="2"/>
      <c r="GE1236" s="2"/>
      <c r="GF1236" s="2"/>
      <c r="GG1236" s="2"/>
      <c r="GH1236" s="2"/>
      <c r="GI1236" s="2"/>
      <c r="GJ1236" s="2"/>
      <c r="GK1236" s="2"/>
      <c r="GL1236" s="2"/>
      <c r="GM1236" s="2"/>
      <c r="GN1236" s="2"/>
      <c r="GO1236" s="2"/>
      <c r="GP1236" s="2"/>
      <c r="GQ1236" s="2"/>
      <c r="GR1236" s="2"/>
      <c r="GS1236" s="2"/>
      <c r="GT1236" s="2"/>
      <c r="GU1236" s="2"/>
      <c r="GV1236" s="2"/>
      <c r="GW1236" s="2"/>
      <c r="GX1236" s="2"/>
      <c r="GY1236" s="2"/>
      <c r="GZ1236" s="2"/>
      <c r="HA1236" s="2"/>
      <c r="HB1236" s="2"/>
      <c r="HC1236" s="2"/>
      <c r="HD1236" s="2"/>
      <c r="HE1236" s="2"/>
      <c r="HF1236" s="2"/>
      <c r="HG1236" s="2"/>
      <c r="HH1236" s="2"/>
      <c r="HI1236" s="2"/>
      <c r="HJ1236" s="2"/>
      <c r="HK1236" s="2"/>
      <c r="HL1236" s="2"/>
      <c r="HM1236" s="2"/>
      <c r="HN1236" s="2"/>
      <c r="HO1236" s="2"/>
      <c r="HP1236" s="2"/>
      <c r="HQ1236" s="2"/>
      <c r="HR1236" s="2"/>
      <c r="HS1236" s="2"/>
      <c r="HT1236" s="2"/>
      <c r="HU1236" s="2"/>
      <c r="HV1236" s="2"/>
      <c r="HW1236" s="2"/>
      <c r="HX1236" s="2"/>
      <c r="HY1236" s="2"/>
      <c r="HZ1236" s="2"/>
      <c r="IA1236" s="2"/>
      <c r="IB1236" s="2"/>
      <c r="IC1236" s="2"/>
      <c r="ID1236" s="2"/>
      <c r="IE1236" s="2"/>
      <c r="IF1236" s="2"/>
      <c r="IG1236" s="2"/>
      <c r="IH1236" s="2"/>
      <c r="II1236" s="2"/>
      <c r="IJ1236" s="2"/>
      <c r="IK1236" s="2"/>
      <c r="IL1236" s="2"/>
      <c r="IM1236" s="2"/>
      <c r="IN1236" s="2"/>
      <c r="IO1236" s="2"/>
      <c r="IP1236" s="2"/>
      <c r="IQ1236" s="2"/>
      <c r="IR1236" s="2"/>
      <c r="IS1236" s="2"/>
    </row>
    <row r="1237" spans="1:253" s="36" customFormat="1" hidden="1" x14ac:dyDescent="0.25">
      <c r="A1237" s="33"/>
      <c r="B1237" s="168"/>
      <c r="C1237" s="168"/>
      <c r="D1237" s="168"/>
      <c r="E1237" s="168"/>
      <c r="F1237" s="168"/>
      <c r="G1237" s="168"/>
      <c r="H1237" s="168"/>
      <c r="I1237" s="168"/>
      <c r="J1237" s="168"/>
      <c r="K1237" s="168"/>
      <c r="L1237" s="168"/>
      <c r="M1237" s="168"/>
      <c r="N1237" s="168"/>
      <c r="O1237" s="168"/>
      <c r="P1237" s="168"/>
      <c r="Q1237" s="168"/>
      <c r="R1237" s="168"/>
      <c r="S1237" s="168"/>
      <c r="T1237" s="168"/>
      <c r="U1237" s="168"/>
      <c r="V1237" s="168"/>
      <c r="W1237" s="168"/>
      <c r="X1237" s="168"/>
      <c r="Y1237" s="168"/>
      <c r="Z1237" s="168"/>
      <c r="AA1237" s="168"/>
      <c r="AB1237" s="168"/>
      <c r="AC1237" s="168"/>
      <c r="AD1237" s="168"/>
      <c r="AE1237" s="168"/>
      <c r="AF1237" s="168"/>
      <c r="AG1237" s="168"/>
      <c r="AH1237" s="168"/>
      <c r="AI1237" s="60"/>
      <c r="AJ1237" s="144" t="str">
        <f t="shared" si="194"/>
        <v>Riadok bude skrytý.</v>
      </c>
      <c r="AK1237" s="145" t="s">
        <v>207</v>
      </c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51">
        <f t="shared" si="210"/>
        <v>1</v>
      </c>
      <c r="BF1237" s="51">
        <f t="shared" si="209"/>
        <v>0</v>
      </c>
      <c r="BG1237" s="51"/>
      <c r="BH1237" s="51">
        <f t="shared" si="195"/>
        <v>1</v>
      </c>
      <c r="BI1237" s="89">
        <f t="shared" si="208"/>
        <v>0</v>
      </c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108"/>
      <c r="BY1237" s="108"/>
      <c r="BZ1237" s="108"/>
      <c r="CA1237" s="113">
        <f>SI!BY1237</f>
        <v>174</v>
      </c>
      <c r="CB1237" s="113"/>
      <c r="CC1237" s="113"/>
      <c r="CD1237" s="113"/>
      <c r="CE1237" s="113"/>
      <c r="CF1237" s="113"/>
      <c r="CG1237" s="113"/>
      <c r="CH1237" s="140">
        <f>SI!BZ1237</f>
        <v>0</v>
      </c>
      <c r="CI1237" s="108"/>
      <c r="CJ1237" s="108"/>
      <c r="CK1237" s="108"/>
      <c r="CL1237" s="108"/>
      <c r="CM1237" s="108"/>
      <c r="CN1237" s="108"/>
      <c r="CO1237" s="108"/>
      <c r="CP1237" s="108"/>
      <c r="CQ1237" s="108"/>
      <c r="CR1237" s="108"/>
      <c r="CS1237" s="108"/>
      <c r="CT1237" s="108"/>
      <c r="CU1237" s="108"/>
      <c r="CV1237" s="108"/>
      <c r="CW1237" s="108"/>
      <c r="CX1237" s="108"/>
      <c r="CY1237" s="108"/>
      <c r="CZ1237" s="2"/>
      <c r="DA1237" s="2"/>
      <c r="DB1237" s="2"/>
      <c r="DC1237" s="2"/>
      <c r="DD1237" s="2"/>
      <c r="DE1237" s="2"/>
      <c r="DF1237" s="2"/>
      <c r="DG1237" s="2"/>
      <c r="DH1237" s="2"/>
      <c r="DI1237" s="2"/>
      <c r="DJ1237" s="2"/>
      <c r="DK1237" s="2"/>
      <c r="DL1237" s="2"/>
      <c r="DM1237" s="2"/>
      <c r="DN1237" s="2"/>
      <c r="DO1237" s="2"/>
      <c r="DP1237" s="2"/>
      <c r="DQ1237" s="2"/>
      <c r="DR1237" s="2"/>
      <c r="DS1237" s="2"/>
      <c r="DT1237" s="2"/>
      <c r="DU1237" s="2"/>
      <c r="DV1237" s="2"/>
      <c r="DW1237" s="2"/>
      <c r="DX1237" s="2"/>
      <c r="DY1237" s="2"/>
      <c r="DZ1237" s="2"/>
      <c r="EA1237" s="2"/>
      <c r="EB1237" s="2"/>
      <c r="EC1237" s="2"/>
      <c r="ED1237" s="2"/>
      <c r="EE1237" s="2"/>
      <c r="EF1237" s="2"/>
      <c r="EG1237" s="2"/>
      <c r="EH1237" s="2"/>
      <c r="EI1237" s="2"/>
      <c r="EJ1237" s="2"/>
      <c r="EK1237" s="2"/>
      <c r="EL1237" s="2"/>
      <c r="EM1237" s="2"/>
      <c r="EN1237" s="2"/>
      <c r="EO1237" s="2"/>
      <c r="EP1237" s="2"/>
      <c r="EQ1237" s="2"/>
      <c r="ER1237" s="2"/>
      <c r="ES1237" s="2"/>
      <c r="ET1237" s="2"/>
      <c r="EU1237" s="2"/>
      <c r="EV1237" s="2"/>
      <c r="EW1237" s="2"/>
      <c r="EX1237" s="2"/>
      <c r="EY1237" s="2"/>
      <c r="EZ1237" s="2"/>
      <c r="FA1237" s="2"/>
      <c r="FB1237" s="2"/>
      <c r="FC1237" s="2"/>
      <c r="FD1237" s="2"/>
      <c r="FE1237" s="2"/>
      <c r="FF1237" s="2"/>
      <c r="FG1237" s="2"/>
      <c r="FH1237" s="2"/>
      <c r="FI1237" s="2"/>
      <c r="FJ1237" s="2"/>
      <c r="FK1237" s="2"/>
      <c r="FL1237" s="2"/>
      <c r="FM1237" s="2"/>
      <c r="FN1237" s="2"/>
      <c r="FO1237" s="2"/>
      <c r="FP1237" s="2"/>
      <c r="FQ1237" s="2"/>
      <c r="FR1237" s="2"/>
      <c r="FS1237" s="2"/>
      <c r="FT1237" s="2"/>
      <c r="FU1237" s="2"/>
      <c r="FV1237" s="2"/>
      <c r="FW1237" s="2"/>
      <c r="FX1237" s="2"/>
      <c r="FY1237" s="2"/>
      <c r="FZ1237" s="2"/>
      <c r="GA1237" s="2"/>
      <c r="GB1237" s="2"/>
      <c r="GC1237" s="2"/>
      <c r="GD1237" s="2"/>
      <c r="GE1237" s="2"/>
      <c r="GF1237" s="2"/>
      <c r="GG1237" s="2"/>
      <c r="GH1237" s="2"/>
      <c r="GI1237" s="2"/>
      <c r="GJ1237" s="2"/>
      <c r="GK1237" s="2"/>
      <c r="GL1237" s="2"/>
      <c r="GM1237" s="2"/>
      <c r="GN1237" s="2"/>
      <c r="GO1237" s="2"/>
      <c r="GP1237" s="2"/>
      <c r="GQ1237" s="2"/>
      <c r="GR1237" s="2"/>
      <c r="GS1237" s="2"/>
      <c r="GT1237" s="2"/>
      <c r="GU1237" s="2"/>
      <c r="GV1237" s="2"/>
      <c r="GW1237" s="2"/>
      <c r="GX1237" s="2"/>
      <c r="GY1237" s="2"/>
      <c r="GZ1237" s="2"/>
      <c r="HA1237" s="2"/>
      <c r="HB1237" s="2"/>
      <c r="HC1237" s="2"/>
      <c r="HD1237" s="2"/>
      <c r="HE1237" s="2"/>
      <c r="HF1237" s="2"/>
      <c r="HG1237" s="2"/>
      <c r="HH1237" s="2"/>
      <c r="HI1237" s="2"/>
      <c r="HJ1237" s="2"/>
      <c r="HK1237" s="2"/>
      <c r="HL1237" s="2"/>
      <c r="HM1237" s="2"/>
      <c r="HN1237" s="2"/>
      <c r="HO1237" s="2"/>
      <c r="HP1237" s="2"/>
      <c r="HQ1237" s="2"/>
      <c r="HR1237" s="2"/>
      <c r="HS1237" s="2"/>
      <c r="HT1237" s="2"/>
      <c r="HU1237" s="2"/>
      <c r="HV1237" s="2"/>
      <c r="HW1237" s="2"/>
      <c r="HX1237" s="2"/>
      <c r="HY1237" s="2"/>
      <c r="HZ1237" s="2"/>
      <c r="IA1237" s="2"/>
      <c r="IB1237" s="2"/>
      <c r="IC1237" s="2"/>
      <c r="ID1237" s="2"/>
      <c r="IE1237" s="2"/>
      <c r="IF1237" s="2"/>
      <c r="IG1237" s="2"/>
      <c r="IH1237" s="2"/>
      <c r="II1237" s="2"/>
      <c r="IJ1237" s="2"/>
      <c r="IK1237" s="2"/>
      <c r="IL1237" s="2"/>
      <c r="IM1237" s="2"/>
      <c r="IN1237" s="2"/>
      <c r="IO1237" s="2"/>
      <c r="IP1237" s="2"/>
      <c r="IQ1237" s="2"/>
      <c r="IR1237" s="2"/>
      <c r="IS1237" s="2"/>
    </row>
    <row r="1238" spans="1:253" s="36" customFormat="1" hidden="1" x14ac:dyDescent="0.25">
      <c r="A1238" s="33"/>
      <c r="B1238" s="168"/>
      <c r="C1238" s="168"/>
      <c r="D1238" s="168"/>
      <c r="E1238" s="168"/>
      <c r="F1238" s="168"/>
      <c r="G1238" s="168"/>
      <c r="H1238" s="168"/>
      <c r="I1238" s="168"/>
      <c r="J1238" s="168"/>
      <c r="K1238" s="168"/>
      <c r="L1238" s="168"/>
      <c r="M1238" s="168"/>
      <c r="N1238" s="168"/>
      <c r="O1238" s="168"/>
      <c r="P1238" s="168"/>
      <c r="Q1238" s="168"/>
      <c r="R1238" s="168"/>
      <c r="S1238" s="168"/>
      <c r="T1238" s="168"/>
      <c r="U1238" s="168"/>
      <c r="V1238" s="168"/>
      <c r="W1238" s="168"/>
      <c r="X1238" s="168"/>
      <c r="Y1238" s="168"/>
      <c r="Z1238" s="168"/>
      <c r="AA1238" s="168"/>
      <c r="AB1238" s="168"/>
      <c r="AC1238" s="168"/>
      <c r="AD1238" s="168"/>
      <c r="AE1238" s="168"/>
      <c r="AF1238" s="168"/>
      <c r="AG1238" s="168"/>
      <c r="AH1238" s="168"/>
      <c r="AI1238" s="60"/>
      <c r="AJ1238" s="144" t="str">
        <f t="shared" si="194"/>
        <v>Riadok bude skrytý.</v>
      </c>
      <c r="AK1238" s="145" t="s">
        <v>207</v>
      </c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51">
        <f t="shared" si="210"/>
        <v>1</v>
      </c>
      <c r="BF1238" s="51">
        <f t="shared" si="209"/>
        <v>0</v>
      </c>
      <c r="BG1238" s="51"/>
      <c r="BH1238" s="51">
        <f t="shared" si="195"/>
        <v>1</v>
      </c>
      <c r="BI1238" s="89">
        <f t="shared" si="208"/>
        <v>0</v>
      </c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108"/>
      <c r="BY1238" s="108"/>
      <c r="BZ1238" s="108"/>
      <c r="CA1238" s="113">
        <f>SI!BY1238</f>
        <v>306</v>
      </c>
      <c r="CB1238" s="113"/>
      <c r="CC1238" s="113"/>
      <c r="CD1238" s="113"/>
      <c r="CE1238" s="113"/>
      <c r="CF1238" s="113"/>
      <c r="CG1238" s="113"/>
      <c r="CH1238" s="140">
        <f>SI!BZ1238</f>
        <v>0</v>
      </c>
      <c r="CI1238" s="108"/>
      <c r="CJ1238" s="108"/>
      <c r="CK1238" s="108"/>
      <c r="CL1238" s="108"/>
      <c r="CM1238" s="108"/>
      <c r="CN1238" s="108"/>
      <c r="CO1238" s="108"/>
      <c r="CP1238" s="108"/>
      <c r="CQ1238" s="108"/>
      <c r="CR1238" s="108"/>
      <c r="CS1238" s="108"/>
      <c r="CT1238" s="108"/>
      <c r="CU1238" s="108"/>
      <c r="CV1238" s="108"/>
      <c r="CW1238" s="108"/>
      <c r="CX1238" s="108"/>
      <c r="CY1238" s="108"/>
      <c r="CZ1238" s="2"/>
      <c r="DA1238" s="2"/>
      <c r="DB1238" s="2"/>
      <c r="DC1238" s="2"/>
      <c r="DD1238" s="2"/>
      <c r="DE1238" s="2"/>
      <c r="DF1238" s="2"/>
      <c r="DG1238" s="2"/>
      <c r="DH1238" s="2"/>
      <c r="DI1238" s="2"/>
      <c r="DJ1238" s="2"/>
      <c r="DK1238" s="2"/>
      <c r="DL1238" s="2"/>
      <c r="DM1238" s="2"/>
      <c r="DN1238" s="2"/>
      <c r="DO1238" s="2"/>
      <c r="DP1238" s="2"/>
      <c r="DQ1238" s="2"/>
      <c r="DR1238" s="2"/>
      <c r="DS1238" s="2"/>
      <c r="DT1238" s="2"/>
      <c r="DU1238" s="2"/>
      <c r="DV1238" s="2"/>
      <c r="DW1238" s="2"/>
      <c r="DX1238" s="2"/>
      <c r="DY1238" s="2"/>
      <c r="DZ1238" s="2"/>
      <c r="EA1238" s="2"/>
      <c r="EB1238" s="2"/>
      <c r="EC1238" s="2"/>
      <c r="ED1238" s="2"/>
      <c r="EE1238" s="2"/>
      <c r="EF1238" s="2"/>
      <c r="EG1238" s="2"/>
      <c r="EH1238" s="2"/>
      <c r="EI1238" s="2"/>
      <c r="EJ1238" s="2"/>
      <c r="EK1238" s="2"/>
      <c r="EL1238" s="2"/>
      <c r="EM1238" s="2"/>
      <c r="EN1238" s="2"/>
      <c r="EO1238" s="2"/>
      <c r="EP1238" s="2"/>
      <c r="EQ1238" s="2"/>
      <c r="ER1238" s="2"/>
      <c r="ES1238" s="2"/>
      <c r="ET1238" s="2"/>
      <c r="EU1238" s="2"/>
      <c r="EV1238" s="2"/>
      <c r="EW1238" s="2"/>
      <c r="EX1238" s="2"/>
      <c r="EY1238" s="2"/>
      <c r="EZ1238" s="2"/>
      <c r="FA1238" s="2"/>
      <c r="FB1238" s="2"/>
      <c r="FC1238" s="2"/>
      <c r="FD1238" s="2"/>
      <c r="FE1238" s="2"/>
      <c r="FF1238" s="2"/>
      <c r="FG1238" s="2"/>
      <c r="FH1238" s="2"/>
      <c r="FI1238" s="2"/>
      <c r="FJ1238" s="2"/>
      <c r="FK1238" s="2"/>
      <c r="FL1238" s="2"/>
      <c r="FM1238" s="2"/>
      <c r="FN1238" s="2"/>
      <c r="FO1238" s="2"/>
      <c r="FP1238" s="2"/>
      <c r="FQ1238" s="2"/>
      <c r="FR1238" s="2"/>
      <c r="FS1238" s="2"/>
      <c r="FT1238" s="2"/>
      <c r="FU1238" s="2"/>
      <c r="FV1238" s="2"/>
      <c r="FW1238" s="2"/>
      <c r="FX1238" s="2"/>
      <c r="FY1238" s="2"/>
      <c r="FZ1238" s="2"/>
      <c r="GA1238" s="2"/>
      <c r="GB1238" s="2"/>
      <c r="GC1238" s="2"/>
      <c r="GD1238" s="2"/>
      <c r="GE1238" s="2"/>
      <c r="GF1238" s="2"/>
      <c r="GG1238" s="2"/>
      <c r="GH1238" s="2"/>
      <c r="GI1238" s="2"/>
      <c r="GJ1238" s="2"/>
      <c r="GK1238" s="2"/>
      <c r="GL1238" s="2"/>
      <c r="GM1238" s="2"/>
      <c r="GN1238" s="2"/>
      <c r="GO1238" s="2"/>
      <c r="GP1238" s="2"/>
      <c r="GQ1238" s="2"/>
      <c r="GR1238" s="2"/>
      <c r="GS1238" s="2"/>
      <c r="GT1238" s="2"/>
      <c r="GU1238" s="2"/>
      <c r="GV1238" s="2"/>
      <c r="GW1238" s="2"/>
      <c r="GX1238" s="2"/>
      <c r="GY1238" s="2"/>
      <c r="GZ1238" s="2"/>
      <c r="HA1238" s="2"/>
      <c r="HB1238" s="2"/>
      <c r="HC1238" s="2"/>
      <c r="HD1238" s="2"/>
      <c r="HE1238" s="2"/>
      <c r="HF1238" s="2"/>
      <c r="HG1238" s="2"/>
      <c r="HH1238" s="2"/>
      <c r="HI1238" s="2"/>
      <c r="HJ1238" s="2"/>
      <c r="HK1238" s="2"/>
      <c r="HL1238" s="2"/>
      <c r="HM1238" s="2"/>
      <c r="HN1238" s="2"/>
      <c r="HO1238" s="2"/>
      <c r="HP1238" s="2"/>
      <c r="HQ1238" s="2"/>
      <c r="HR1238" s="2"/>
      <c r="HS1238" s="2"/>
      <c r="HT1238" s="2"/>
      <c r="HU1238" s="2"/>
      <c r="HV1238" s="2"/>
      <c r="HW1238" s="2"/>
      <c r="HX1238" s="2"/>
      <c r="HY1238" s="2"/>
      <c r="HZ1238" s="2"/>
      <c r="IA1238" s="2"/>
      <c r="IB1238" s="2"/>
      <c r="IC1238" s="2"/>
      <c r="ID1238" s="2"/>
      <c r="IE1238" s="2"/>
      <c r="IF1238" s="2"/>
      <c r="IG1238" s="2"/>
      <c r="IH1238" s="2"/>
      <c r="II1238" s="2"/>
      <c r="IJ1238" s="2"/>
      <c r="IK1238" s="2"/>
      <c r="IL1238" s="2"/>
      <c r="IM1238" s="2"/>
      <c r="IN1238" s="2"/>
      <c r="IO1238" s="2"/>
      <c r="IP1238" s="2"/>
      <c r="IQ1238" s="2"/>
      <c r="IR1238" s="2"/>
      <c r="IS1238" s="2"/>
    </row>
    <row r="1239" spans="1:253" s="36" customFormat="1" hidden="1" x14ac:dyDescent="0.25">
      <c r="A1239" s="33"/>
      <c r="B1239" s="168"/>
      <c r="C1239" s="168"/>
      <c r="D1239" s="168"/>
      <c r="E1239" s="168"/>
      <c r="F1239" s="168"/>
      <c r="G1239" s="168"/>
      <c r="H1239" s="168"/>
      <c r="I1239" s="168"/>
      <c r="J1239" s="168"/>
      <c r="K1239" s="168"/>
      <c r="L1239" s="168"/>
      <c r="M1239" s="168"/>
      <c r="N1239" s="168"/>
      <c r="O1239" s="168"/>
      <c r="P1239" s="168"/>
      <c r="Q1239" s="168"/>
      <c r="R1239" s="168"/>
      <c r="S1239" s="168"/>
      <c r="T1239" s="168"/>
      <c r="U1239" s="168"/>
      <c r="V1239" s="168"/>
      <c r="W1239" s="168"/>
      <c r="X1239" s="168"/>
      <c r="Y1239" s="168"/>
      <c r="Z1239" s="168"/>
      <c r="AA1239" s="168"/>
      <c r="AB1239" s="168"/>
      <c r="AC1239" s="168"/>
      <c r="AD1239" s="168"/>
      <c r="AE1239" s="168"/>
      <c r="AF1239" s="168"/>
      <c r="AG1239" s="168"/>
      <c r="AH1239" s="168"/>
      <c r="AI1239" s="60"/>
      <c r="AJ1239" s="144" t="str">
        <f t="shared" si="194"/>
        <v>Riadok bude skrytý.</v>
      </c>
      <c r="AK1239" s="145" t="s">
        <v>207</v>
      </c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51">
        <f t="shared" si="210"/>
        <v>1</v>
      </c>
      <c r="BF1239" s="51">
        <f t="shared" si="209"/>
        <v>0</v>
      </c>
      <c r="BG1239" s="51"/>
      <c r="BH1239" s="51">
        <f t="shared" si="195"/>
        <v>1</v>
      </c>
      <c r="BI1239" s="89">
        <f t="shared" si="208"/>
        <v>0</v>
      </c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108"/>
      <c r="BY1239" s="108"/>
      <c r="BZ1239" s="108"/>
      <c r="CA1239" s="113">
        <f>SI!BY1239</f>
        <v>165</v>
      </c>
      <c r="CB1239" s="113"/>
      <c r="CC1239" s="113"/>
      <c r="CD1239" s="113"/>
      <c r="CE1239" s="113"/>
      <c r="CF1239" s="113"/>
      <c r="CG1239" s="113"/>
      <c r="CH1239" s="140">
        <f>SI!BZ1239</f>
        <v>0</v>
      </c>
      <c r="CI1239" s="108"/>
      <c r="CJ1239" s="108"/>
      <c r="CK1239" s="108"/>
      <c r="CL1239" s="108"/>
      <c r="CM1239" s="108"/>
      <c r="CN1239" s="108"/>
      <c r="CO1239" s="108"/>
      <c r="CP1239" s="108"/>
      <c r="CQ1239" s="108"/>
      <c r="CR1239" s="108"/>
      <c r="CS1239" s="108"/>
      <c r="CT1239" s="108"/>
      <c r="CU1239" s="108"/>
      <c r="CV1239" s="108"/>
      <c r="CW1239" s="108"/>
      <c r="CX1239" s="108"/>
      <c r="CY1239" s="108"/>
      <c r="CZ1239" s="2"/>
      <c r="DA1239" s="2"/>
      <c r="DB1239" s="2"/>
      <c r="DC1239" s="2"/>
      <c r="DD1239" s="2"/>
      <c r="DE1239" s="2"/>
      <c r="DF1239" s="2"/>
      <c r="DG1239" s="2"/>
      <c r="DH1239" s="2"/>
      <c r="DI1239" s="2"/>
      <c r="DJ1239" s="2"/>
      <c r="DK1239" s="2"/>
      <c r="DL1239" s="2"/>
      <c r="DM1239" s="2"/>
      <c r="DN1239" s="2"/>
      <c r="DO1239" s="2"/>
      <c r="DP1239" s="2"/>
      <c r="DQ1239" s="2"/>
      <c r="DR1239" s="2"/>
      <c r="DS1239" s="2"/>
      <c r="DT1239" s="2"/>
      <c r="DU1239" s="2"/>
      <c r="DV1239" s="2"/>
      <c r="DW1239" s="2"/>
      <c r="DX1239" s="2"/>
      <c r="DY1239" s="2"/>
      <c r="DZ1239" s="2"/>
      <c r="EA1239" s="2"/>
      <c r="EB1239" s="2"/>
      <c r="EC1239" s="2"/>
      <c r="ED1239" s="2"/>
      <c r="EE1239" s="2"/>
      <c r="EF1239" s="2"/>
      <c r="EG1239" s="2"/>
      <c r="EH1239" s="2"/>
      <c r="EI1239" s="2"/>
      <c r="EJ1239" s="2"/>
      <c r="EK1239" s="2"/>
      <c r="EL1239" s="2"/>
      <c r="EM1239" s="2"/>
      <c r="EN1239" s="2"/>
      <c r="EO1239" s="2"/>
      <c r="EP1239" s="2"/>
      <c r="EQ1239" s="2"/>
      <c r="ER1239" s="2"/>
      <c r="ES1239" s="2"/>
      <c r="ET1239" s="2"/>
      <c r="EU1239" s="2"/>
      <c r="EV1239" s="2"/>
      <c r="EW1239" s="2"/>
      <c r="EX1239" s="2"/>
      <c r="EY1239" s="2"/>
      <c r="EZ1239" s="2"/>
      <c r="FA1239" s="2"/>
      <c r="FB1239" s="2"/>
      <c r="FC1239" s="2"/>
      <c r="FD1239" s="2"/>
      <c r="FE1239" s="2"/>
      <c r="FF1239" s="2"/>
      <c r="FG1239" s="2"/>
      <c r="FH1239" s="2"/>
      <c r="FI1239" s="2"/>
      <c r="FJ1239" s="2"/>
      <c r="FK1239" s="2"/>
      <c r="FL1239" s="2"/>
      <c r="FM1239" s="2"/>
      <c r="FN1239" s="2"/>
      <c r="FO1239" s="2"/>
      <c r="FP1239" s="2"/>
      <c r="FQ1239" s="2"/>
      <c r="FR1239" s="2"/>
      <c r="FS1239" s="2"/>
      <c r="FT1239" s="2"/>
      <c r="FU1239" s="2"/>
      <c r="FV1239" s="2"/>
      <c r="FW1239" s="2"/>
      <c r="FX1239" s="2"/>
      <c r="FY1239" s="2"/>
      <c r="FZ1239" s="2"/>
      <c r="GA1239" s="2"/>
      <c r="GB1239" s="2"/>
      <c r="GC1239" s="2"/>
      <c r="GD1239" s="2"/>
      <c r="GE1239" s="2"/>
      <c r="GF1239" s="2"/>
      <c r="GG1239" s="2"/>
      <c r="GH1239" s="2"/>
      <c r="GI1239" s="2"/>
      <c r="GJ1239" s="2"/>
      <c r="GK1239" s="2"/>
      <c r="GL1239" s="2"/>
      <c r="GM1239" s="2"/>
      <c r="GN1239" s="2"/>
      <c r="GO1239" s="2"/>
      <c r="GP1239" s="2"/>
      <c r="GQ1239" s="2"/>
      <c r="GR1239" s="2"/>
      <c r="GS1239" s="2"/>
      <c r="GT1239" s="2"/>
      <c r="GU1239" s="2"/>
      <c r="GV1239" s="2"/>
      <c r="GW1239" s="2"/>
      <c r="GX1239" s="2"/>
      <c r="GY1239" s="2"/>
      <c r="GZ1239" s="2"/>
      <c r="HA1239" s="2"/>
      <c r="HB1239" s="2"/>
      <c r="HC1239" s="2"/>
      <c r="HD1239" s="2"/>
      <c r="HE1239" s="2"/>
      <c r="HF1239" s="2"/>
      <c r="HG1239" s="2"/>
      <c r="HH1239" s="2"/>
      <c r="HI1239" s="2"/>
      <c r="HJ1239" s="2"/>
      <c r="HK1239" s="2"/>
      <c r="HL1239" s="2"/>
      <c r="HM1239" s="2"/>
      <c r="HN1239" s="2"/>
      <c r="HO1239" s="2"/>
      <c r="HP1239" s="2"/>
      <c r="HQ1239" s="2"/>
      <c r="HR1239" s="2"/>
      <c r="HS1239" s="2"/>
      <c r="HT1239" s="2"/>
      <c r="HU1239" s="2"/>
      <c r="HV1239" s="2"/>
      <c r="HW1239" s="2"/>
      <c r="HX1239" s="2"/>
      <c r="HY1239" s="2"/>
      <c r="HZ1239" s="2"/>
      <c r="IA1239" s="2"/>
      <c r="IB1239" s="2"/>
      <c r="IC1239" s="2"/>
      <c r="ID1239" s="2"/>
      <c r="IE1239" s="2"/>
      <c r="IF1239" s="2"/>
      <c r="IG1239" s="2"/>
      <c r="IH1239" s="2"/>
      <c r="II1239" s="2"/>
      <c r="IJ1239" s="2"/>
      <c r="IK1239" s="2"/>
      <c r="IL1239" s="2"/>
      <c r="IM1239" s="2"/>
      <c r="IN1239" s="2"/>
      <c r="IO1239" s="2"/>
      <c r="IP1239" s="2"/>
      <c r="IQ1239" s="2"/>
      <c r="IR1239" s="2"/>
      <c r="IS1239" s="2"/>
    </row>
    <row r="1240" spans="1:253" s="36" customFormat="1" hidden="1" x14ac:dyDescent="0.25">
      <c r="A1240" s="33"/>
      <c r="B1240" s="168"/>
      <c r="C1240" s="168"/>
      <c r="D1240" s="168"/>
      <c r="E1240" s="168"/>
      <c r="F1240" s="168"/>
      <c r="G1240" s="168"/>
      <c r="H1240" s="168"/>
      <c r="I1240" s="168"/>
      <c r="J1240" s="168"/>
      <c r="K1240" s="168"/>
      <c r="L1240" s="168"/>
      <c r="M1240" s="168"/>
      <c r="N1240" s="168"/>
      <c r="O1240" s="168"/>
      <c r="P1240" s="168"/>
      <c r="Q1240" s="168"/>
      <c r="R1240" s="168"/>
      <c r="S1240" s="168"/>
      <c r="T1240" s="168"/>
      <c r="U1240" s="168"/>
      <c r="V1240" s="168"/>
      <c r="W1240" s="168"/>
      <c r="X1240" s="168"/>
      <c r="Y1240" s="168"/>
      <c r="Z1240" s="168"/>
      <c r="AA1240" s="168"/>
      <c r="AB1240" s="168"/>
      <c r="AC1240" s="168"/>
      <c r="AD1240" s="168"/>
      <c r="AE1240" s="168"/>
      <c r="AF1240" s="168"/>
      <c r="AG1240" s="168"/>
      <c r="AH1240" s="168"/>
      <c r="AI1240" s="60"/>
      <c r="AJ1240" s="144" t="str">
        <f t="shared" si="194"/>
        <v>Riadok bude skrytý.</v>
      </c>
      <c r="AK1240" s="145" t="s">
        <v>207</v>
      </c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51">
        <f t="shared" si="210"/>
        <v>1</v>
      </c>
      <c r="BF1240" s="51">
        <f t="shared" si="209"/>
        <v>0</v>
      </c>
      <c r="BG1240" s="51"/>
      <c r="BH1240" s="51">
        <f t="shared" si="195"/>
        <v>1</v>
      </c>
      <c r="BI1240" s="89">
        <f t="shared" si="208"/>
        <v>0</v>
      </c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108"/>
      <c r="BY1240" s="108"/>
      <c r="BZ1240" s="108"/>
      <c r="CA1240" s="113">
        <f>SI!BY1240</f>
        <v>772</v>
      </c>
      <c r="CB1240" s="113"/>
      <c r="CC1240" s="113"/>
      <c r="CD1240" s="113"/>
      <c r="CE1240" s="113"/>
      <c r="CF1240" s="113"/>
      <c r="CG1240" s="113"/>
      <c r="CH1240" s="140">
        <f>SI!BZ1240</f>
        <v>0</v>
      </c>
      <c r="CI1240" s="108"/>
      <c r="CJ1240" s="108"/>
      <c r="CK1240" s="108"/>
      <c r="CL1240" s="108"/>
      <c r="CM1240" s="108"/>
      <c r="CN1240" s="108"/>
      <c r="CO1240" s="108"/>
      <c r="CP1240" s="108"/>
      <c r="CQ1240" s="108"/>
      <c r="CR1240" s="108"/>
      <c r="CS1240" s="108"/>
      <c r="CT1240" s="108"/>
      <c r="CU1240" s="108"/>
      <c r="CV1240" s="108"/>
      <c r="CW1240" s="108"/>
      <c r="CX1240" s="108"/>
      <c r="CY1240" s="108"/>
      <c r="CZ1240" s="2"/>
      <c r="DA1240" s="2"/>
      <c r="DB1240" s="2"/>
      <c r="DC1240" s="2"/>
      <c r="DD1240" s="2"/>
      <c r="DE1240" s="2"/>
      <c r="DF1240" s="2"/>
      <c r="DG1240" s="2"/>
      <c r="DH1240" s="2"/>
      <c r="DI1240" s="2"/>
      <c r="DJ1240" s="2"/>
      <c r="DK1240" s="2"/>
      <c r="DL1240" s="2"/>
      <c r="DM1240" s="2"/>
      <c r="DN1240" s="2"/>
      <c r="DO1240" s="2"/>
      <c r="DP1240" s="2"/>
      <c r="DQ1240" s="2"/>
      <c r="DR1240" s="2"/>
      <c r="DS1240" s="2"/>
      <c r="DT1240" s="2"/>
      <c r="DU1240" s="2"/>
      <c r="DV1240" s="2"/>
      <c r="DW1240" s="2"/>
      <c r="DX1240" s="2"/>
      <c r="DY1240" s="2"/>
      <c r="DZ1240" s="2"/>
      <c r="EA1240" s="2"/>
      <c r="EB1240" s="2"/>
      <c r="EC1240" s="2"/>
      <c r="ED1240" s="2"/>
      <c r="EE1240" s="2"/>
      <c r="EF1240" s="2"/>
      <c r="EG1240" s="2"/>
      <c r="EH1240" s="2"/>
      <c r="EI1240" s="2"/>
      <c r="EJ1240" s="2"/>
      <c r="EK1240" s="2"/>
      <c r="EL1240" s="2"/>
      <c r="EM1240" s="2"/>
      <c r="EN1240" s="2"/>
      <c r="EO1240" s="2"/>
      <c r="EP1240" s="2"/>
      <c r="EQ1240" s="2"/>
      <c r="ER1240" s="2"/>
      <c r="ES1240" s="2"/>
      <c r="ET1240" s="2"/>
      <c r="EU1240" s="2"/>
      <c r="EV1240" s="2"/>
      <c r="EW1240" s="2"/>
      <c r="EX1240" s="2"/>
      <c r="EY1240" s="2"/>
      <c r="EZ1240" s="2"/>
      <c r="FA1240" s="2"/>
      <c r="FB1240" s="2"/>
      <c r="FC1240" s="2"/>
      <c r="FD1240" s="2"/>
      <c r="FE1240" s="2"/>
      <c r="FF1240" s="2"/>
      <c r="FG1240" s="2"/>
      <c r="FH1240" s="2"/>
      <c r="FI1240" s="2"/>
      <c r="FJ1240" s="2"/>
      <c r="FK1240" s="2"/>
      <c r="FL1240" s="2"/>
      <c r="FM1240" s="2"/>
      <c r="FN1240" s="2"/>
      <c r="FO1240" s="2"/>
      <c r="FP1240" s="2"/>
      <c r="FQ1240" s="2"/>
      <c r="FR1240" s="2"/>
      <c r="FS1240" s="2"/>
      <c r="FT1240" s="2"/>
      <c r="FU1240" s="2"/>
      <c r="FV1240" s="2"/>
      <c r="FW1240" s="2"/>
      <c r="FX1240" s="2"/>
      <c r="FY1240" s="2"/>
      <c r="FZ1240" s="2"/>
      <c r="GA1240" s="2"/>
      <c r="GB1240" s="2"/>
      <c r="GC1240" s="2"/>
      <c r="GD1240" s="2"/>
      <c r="GE1240" s="2"/>
      <c r="GF1240" s="2"/>
      <c r="GG1240" s="2"/>
      <c r="GH1240" s="2"/>
      <c r="GI1240" s="2"/>
      <c r="GJ1240" s="2"/>
      <c r="GK1240" s="2"/>
      <c r="GL1240" s="2"/>
      <c r="GM1240" s="2"/>
      <c r="GN1240" s="2"/>
      <c r="GO1240" s="2"/>
      <c r="GP1240" s="2"/>
      <c r="GQ1240" s="2"/>
      <c r="GR1240" s="2"/>
      <c r="GS1240" s="2"/>
      <c r="GT1240" s="2"/>
      <c r="GU1240" s="2"/>
      <c r="GV1240" s="2"/>
      <c r="GW1240" s="2"/>
      <c r="GX1240" s="2"/>
      <c r="GY1240" s="2"/>
      <c r="GZ1240" s="2"/>
      <c r="HA1240" s="2"/>
      <c r="HB1240" s="2"/>
      <c r="HC1240" s="2"/>
      <c r="HD1240" s="2"/>
      <c r="HE1240" s="2"/>
      <c r="HF1240" s="2"/>
      <c r="HG1240" s="2"/>
      <c r="HH1240" s="2"/>
      <c r="HI1240" s="2"/>
      <c r="HJ1240" s="2"/>
      <c r="HK1240" s="2"/>
      <c r="HL1240" s="2"/>
      <c r="HM1240" s="2"/>
      <c r="HN1240" s="2"/>
      <c r="HO1240" s="2"/>
      <c r="HP1240" s="2"/>
      <c r="HQ1240" s="2"/>
      <c r="HR1240" s="2"/>
      <c r="HS1240" s="2"/>
      <c r="HT1240" s="2"/>
      <c r="HU1240" s="2"/>
      <c r="HV1240" s="2"/>
      <c r="HW1240" s="2"/>
      <c r="HX1240" s="2"/>
      <c r="HY1240" s="2"/>
      <c r="HZ1240" s="2"/>
      <c r="IA1240" s="2"/>
      <c r="IB1240" s="2"/>
      <c r="IC1240" s="2"/>
      <c r="ID1240" s="2"/>
      <c r="IE1240" s="2"/>
      <c r="IF1240" s="2"/>
      <c r="IG1240" s="2"/>
      <c r="IH1240" s="2"/>
      <c r="II1240" s="2"/>
      <c r="IJ1240" s="2"/>
      <c r="IK1240" s="2"/>
      <c r="IL1240" s="2"/>
      <c r="IM1240" s="2"/>
      <c r="IN1240" s="2"/>
      <c r="IO1240" s="2"/>
      <c r="IP1240" s="2"/>
      <c r="IQ1240" s="2"/>
      <c r="IR1240" s="2"/>
      <c r="IS1240" s="2"/>
    </row>
    <row r="1241" spans="1:253" s="36" customFormat="1" x14ac:dyDescent="0.25">
      <c r="A1241" s="33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60"/>
      <c r="AJ1241" s="144" t="str">
        <f t="shared" si="194"/>
        <v>Riadok bude vidieť.</v>
      </c>
      <c r="AK1241" s="145" t="s">
        <v>207</v>
      </c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86">
        <v>1</v>
      </c>
      <c r="BF1241" s="51"/>
      <c r="BG1241" s="51"/>
      <c r="BH1241" s="51">
        <f t="shared" si="195"/>
        <v>1</v>
      </c>
      <c r="BI1241" s="51">
        <f t="shared" ref="BI1241:BI1306" si="211">+IF(BE1241+BF1241+BG1241=0,0,IF(BH1241=0,0,1))</f>
        <v>1</v>
      </c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108"/>
      <c r="BY1241" s="108"/>
      <c r="BZ1241" s="108"/>
      <c r="CA1241" s="113">
        <f>SI!BY1241</f>
        <v>178</v>
      </c>
      <c r="CB1241" s="113"/>
      <c r="CC1241" s="113"/>
      <c r="CD1241" s="113"/>
      <c r="CE1241" s="113"/>
      <c r="CF1241" s="113"/>
      <c r="CG1241" s="113"/>
      <c r="CH1241" s="140">
        <f>SI!BZ1241</f>
        <v>0</v>
      </c>
      <c r="CI1241" s="108"/>
      <c r="CJ1241" s="108"/>
      <c r="CK1241" s="108"/>
      <c r="CL1241" s="108"/>
      <c r="CM1241" s="108"/>
      <c r="CN1241" s="108"/>
      <c r="CO1241" s="108"/>
      <c r="CP1241" s="108"/>
      <c r="CQ1241" s="108"/>
      <c r="CR1241" s="108"/>
      <c r="CS1241" s="108"/>
      <c r="CT1241" s="108"/>
      <c r="CU1241" s="108"/>
      <c r="CV1241" s="108"/>
      <c r="CW1241" s="108"/>
      <c r="CX1241" s="108"/>
      <c r="CY1241" s="108"/>
      <c r="CZ1241" s="2"/>
      <c r="DA1241" s="2"/>
      <c r="DB1241" s="2"/>
      <c r="DC1241" s="2"/>
      <c r="DD1241" s="2"/>
      <c r="DE1241" s="2"/>
      <c r="DF1241" s="2"/>
      <c r="DG1241" s="2"/>
      <c r="DH1241" s="2"/>
      <c r="DI1241" s="2"/>
      <c r="DJ1241" s="2"/>
      <c r="DK1241" s="2"/>
      <c r="DL1241" s="2"/>
      <c r="DM1241" s="2"/>
      <c r="DN1241" s="2"/>
      <c r="DO1241" s="2"/>
      <c r="DP1241" s="2"/>
      <c r="DQ1241" s="2"/>
      <c r="DR1241" s="2"/>
      <c r="DS1241" s="2"/>
      <c r="DT1241" s="2"/>
      <c r="DU1241" s="2"/>
      <c r="DV1241" s="2"/>
      <c r="DW1241" s="2"/>
      <c r="DX1241" s="2"/>
      <c r="DY1241" s="2"/>
      <c r="DZ1241" s="2"/>
      <c r="EA1241" s="2"/>
      <c r="EB1241" s="2"/>
      <c r="EC1241" s="2"/>
      <c r="ED1241" s="2"/>
      <c r="EE1241" s="2"/>
      <c r="EF1241" s="2"/>
      <c r="EG1241" s="2"/>
      <c r="EH1241" s="2"/>
      <c r="EI1241" s="2"/>
      <c r="EJ1241" s="2"/>
      <c r="EK1241" s="2"/>
      <c r="EL1241" s="2"/>
      <c r="EM1241" s="2"/>
      <c r="EN1241" s="2"/>
      <c r="EO1241" s="2"/>
      <c r="EP1241" s="2"/>
      <c r="EQ1241" s="2"/>
      <c r="ER1241" s="2"/>
      <c r="ES1241" s="2"/>
      <c r="ET1241" s="2"/>
      <c r="EU1241" s="2"/>
      <c r="EV1241" s="2"/>
      <c r="EW1241" s="2"/>
      <c r="EX1241" s="2"/>
      <c r="EY1241" s="2"/>
      <c r="EZ1241" s="2"/>
      <c r="FA1241" s="2"/>
      <c r="FB1241" s="2"/>
      <c r="FC1241" s="2"/>
      <c r="FD1241" s="2"/>
      <c r="FE1241" s="2"/>
      <c r="FF1241" s="2"/>
      <c r="FG1241" s="2"/>
      <c r="FH1241" s="2"/>
      <c r="FI1241" s="2"/>
      <c r="FJ1241" s="2"/>
      <c r="FK1241" s="2"/>
      <c r="FL1241" s="2"/>
      <c r="FM1241" s="2"/>
      <c r="FN1241" s="2"/>
      <c r="FO1241" s="2"/>
      <c r="FP1241" s="2"/>
      <c r="FQ1241" s="2"/>
      <c r="FR1241" s="2"/>
      <c r="FS1241" s="2"/>
      <c r="FT1241" s="2"/>
      <c r="FU1241" s="2"/>
      <c r="FV1241" s="2"/>
      <c r="FW1241" s="2"/>
      <c r="FX1241" s="2"/>
      <c r="FY1241" s="2"/>
      <c r="FZ1241" s="2"/>
      <c r="GA1241" s="2"/>
      <c r="GB1241" s="2"/>
      <c r="GC1241" s="2"/>
      <c r="GD1241" s="2"/>
      <c r="GE1241" s="2"/>
      <c r="GF1241" s="2"/>
      <c r="GG1241" s="2"/>
      <c r="GH1241" s="2"/>
      <c r="GI1241" s="2"/>
      <c r="GJ1241" s="2"/>
      <c r="GK1241" s="2"/>
      <c r="GL1241" s="2"/>
      <c r="GM1241" s="2"/>
      <c r="GN1241" s="2"/>
      <c r="GO1241" s="2"/>
      <c r="GP1241" s="2"/>
      <c r="GQ1241" s="2"/>
      <c r="GR1241" s="2"/>
      <c r="GS1241" s="2"/>
      <c r="GT1241" s="2"/>
      <c r="GU1241" s="2"/>
      <c r="GV1241" s="2"/>
      <c r="GW1241" s="2"/>
      <c r="GX1241" s="2"/>
      <c r="GY1241" s="2"/>
      <c r="GZ1241" s="2"/>
      <c r="HA1241" s="2"/>
      <c r="HB1241" s="2"/>
      <c r="HC1241" s="2"/>
      <c r="HD1241" s="2"/>
      <c r="HE1241" s="2"/>
      <c r="HF1241" s="2"/>
      <c r="HG1241" s="2"/>
      <c r="HH1241" s="2"/>
      <c r="HI1241" s="2"/>
      <c r="HJ1241" s="2"/>
      <c r="HK1241" s="2"/>
      <c r="HL1241" s="2"/>
      <c r="HM1241" s="2"/>
      <c r="HN1241" s="2"/>
      <c r="HO1241" s="2"/>
      <c r="HP1241" s="2"/>
      <c r="HQ1241" s="2"/>
      <c r="HR1241" s="2"/>
      <c r="HS1241" s="2"/>
      <c r="HT1241" s="2"/>
      <c r="HU1241" s="2"/>
      <c r="HV1241" s="2"/>
      <c r="HW1241" s="2"/>
      <c r="HX1241" s="2"/>
      <c r="HY1241" s="2"/>
      <c r="HZ1241" s="2"/>
      <c r="IA1241" s="2"/>
      <c r="IB1241" s="2"/>
      <c r="IC1241" s="2"/>
      <c r="ID1241" s="2"/>
      <c r="IE1241" s="2"/>
      <c r="IF1241" s="2"/>
      <c r="IG1241" s="2"/>
      <c r="IH1241" s="2"/>
      <c r="II1241" s="2"/>
      <c r="IJ1241" s="2"/>
      <c r="IK1241" s="2"/>
      <c r="IL1241" s="2"/>
      <c r="IM1241" s="2"/>
      <c r="IN1241" s="2"/>
      <c r="IO1241" s="2"/>
      <c r="IP1241" s="2"/>
      <c r="IQ1241" s="2"/>
      <c r="IR1241" s="2"/>
      <c r="IS1241" s="2"/>
    </row>
    <row r="1242" spans="1:253" x14ac:dyDescent="0.25">
      <c r="A1242" s="33"/>
      <c r="B1242" s="23" t="s">
        <v>340</v>
      </c>
      <c r="C1242" s="22"/>
      <c r="D1242" s="22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62" t="s">
        <v>168</v>
      </c>
      <c r="AJ1242" s="144" t="str">
        <f t="shared" si="194"/>
        <v>Riadok bude vidieť.</v>
      </c>
      <c r="AK1242" s="145" t="s">
        <v>207</v>
      </c>
      <c r="BE1242" s="86">
        <v>1</v>
      </c>
      <c r="BH1242" s="51">
        <f t="shared" si="195"/>
        <v>1</v>
      </c>
      <c r="BI1242" s="51">
        <f t="shared" si="211"/>
        <v>1</v>
      </c>
      <c r="CA1242" s="113">
        <f>SI!BY1242</f>
        <v>894</v>
      </c>
      <c r="CH1242" s="140">
        <f>SI!BZ1242</f>
        <v>0</v>
      </c>
    </row>
    <row r="1243" spans="1:253" x14ac:dyDescent="0.25">
      <c r="A1243" s="33"/>
      <c r="B1243" s="17"/>
      <c r="D1243" s="17"/>
      <c r="AI1243" s="59"/>
      <c r="AJ1243" s="144" t="str">
        <f t="shared" si="194"/>
        <v>Riadok bude vidieť.</v>
      </c>
      <c r="AK1243" s="145" t="s">
        <v>207</v>
      </c>
      <c r="BE1243" s="86">
        <v>1</v>
      </c>
      <c r="BH1243" s="51">
        <f t="shared" si="195"/>
        <v>1</v>
      </c>
      <c r="BI1243" s="51">
        <f t="shared" si="211"/>
        <v>1</v>
      </c>
      <c r="CA1243" s="113">
        <f>SI!BY1243</f>
        <v>205</v>
      </c>
      <c r="CH1243" s="140">
        <f>SI!BZ1243</f>
        <v>0</v>
      </c>
    </row>
    <row r="1244" spans="1:253" x14ac:dyDescent="0.25">
      <c r="A1244" s="33"/>
      <c r="B1244" s="2" t="s">
        <v>341</v>
      </c>
      <c r="D1244" s="17"/>
      <c r="AI1244" s="62" t="s">
        <v>168</v>
      </c>
      <c r="AJ1244" s="144" t="str">
        <f t="shared" si="194"/>
        <v>Riadok bude vidieť.</v>
      </c>
      <c r="AK1244" s="145" t="s">
        <v>207</v>
      </c>
      <c r="BE1244" s="86">
        <v>1</v>
      </c>
      <c r="BH1244" s="51">
        <f t="shared" si="195"/>
        <v>1</v>
      </c>
      <c r="BI1244" s="51">
        <f t="shared" si="211"/>
        <v>1</v>
      </c>
      <c r="CA1244" s="113">
        <f>SI!BY1244</f>
        <v>654</v>
      </c>
      <c r="CH1244" s="140">
        <f>SI!BZ1244</f>
        <v>0</v>
      </c>
    </row>
    <row r="1245" spans="1:253" x14ac:dyDescent="0.25">
      <c r="A1245" s="33"/>
      <c r="B1245" s="1230"/>
      <c r="C1245" s="1231"/>
      <c r="D1245" s="1231"/>
      <c r="E1245" s="1231"/>
      <c r="F1245" s="1231"/>
      <c r="G1245" s="1231"/>
      <c r="H1245" s="1231"/>
      <c r="I1245" s="1231"/>
      <c r="J1245" s="1231"/>
      <c r="K1245" s="1231"/>
      <c r="L1245" s="1232"/>
      <c r="M1245" s="1078" t="s">
        <v>342</v>
      </c>
      <c r="N1245" s="1079"/>
      <c r="O1245" s="1079"/>
      <c r="P1245" s="1079"/>
      <c r="Q1245" s="1080"/>
      <c r="R1245" s="630" t="s">
        <v>343</v>
      </c>
      <c r="S1245" s="631"/>
      <c r="T1245" s="631"/>
      <c r="U1245" s="632"/>
      <c r="V1245" s="1073" t="s">
        <v>347</v>
      </c>
      <c r="W1245" s="631"/>
      <c r="X1245" s="631"/>
      <c r="Y1245" s="1074"/>
      <c r="Z1245" s="630" t="s">
        <v>348</v>
      </c>
      <c r="AA1245" s="631"/>
      <c r="AB1245" s="631"/>
      <c r="AC1245" s="632"/>
      <c r="AD1245" s="1078" t="s">
        <v>344</v>
      </c>
      <c r="AE1245" s="1079"/>
      <c r="AF1245" s="1079"/>
      <c r="AG1245" s="1079"/>
      <c r="AH1245" s="1080"/>
      <c r="AI1245" s="59"/>
      <c r="AJ1245" s="144" t="str">
        <f t="shared" si="194"/>
        <v>Riadok bude vidieť.</v>
      </c>
      <c r="AK1245" s="145" t="s">
        <v>207</v>
      </c>
      <c r="AL1245" s="149" t="s">
        <v>502</v>
      </c>
      <c r="BE1245" s="86">
        <v>1</v>
      </c>
      <c r="BH1245" s="51">
        <f t="shared" si="195"/>
        <v>1</v>
      </c>
      <c r="BI1245" s="51">
        <f t="shared" si="211"/>
        <v>1</v>
      </c>
      <c r="CA1245" s="113">
        <f>SI!BY1245</f>
        <v>116</v>
      </c>
      <c r="CH1245" s="140">
        <f>SI!BZ1245</f>
        <v>0</v>
      </c>
    </row>
    <row r="1246" spans="1:253" x14ac:dyDescent="0.25">
      <c r="A1246" s="33"/>
      <c r="B1246" s="1233"/>
      <c r="C1246" s="1234"/>
      <c r="D1246" s="1234"/>
      <c r="E1246" s="1234"/>
      <c r="F1246" s="1234"/>
      <c r="G1246" s="1234"/>
      <c r="H1246" s="1234"/>
      <c r="I1246" s="1234"/>
      <c r="J1246" s="1234"/>
      <c r="K1246" s="1234"/>
      <c r="L1246" s="1235"/>
      <c r="M1246" s="1087">
        <f>+P85</f>
        <v>2018</v>
      </c>
      <c r="N1246" s="1088"/>
      <c r="O1246" s="1088"/>
      <c r="P1246" s="1088"/>
      <c r="Q1246" s="1089"/>
      <c r="R1246" s="633"/>
      <c r="S1246" s="634"/>
      <c r="T1246" s="634"/>
      <c r="U1246" s="635"/>
      <c r="V1246" s="1075"/>
      <c r="W1246" s="1076"/>
      <c r="X1246" s="1076"/>
      <c r="Y1246" s="1077"/>
      <c r="Z1246" s="633"/>
      <c r="AA1246" s="634"/>
      <c r="AB1246" s="634"/>
      <c r="AC1246" s="635"/>
      <c r="AD1246" s="1087">
        <f>+P85</f>
        <v>2018</v>
      </c>
      <c r="AE1246" s="1088"/>
      <c r="AF1246" s="1088"/>
      <c r="AG1246" s="1088"/>
      <c r="AH1246" s="1089"/>
      <c r="AI1246" s="59"/>
      <c r="AJ1246" s="144" t="str">
        <f t="shared" ref="AJ1246:AJ1327" si="212">+IF(BI1246=0,"Riadok bude skrytý.","Riadok bude vidieť.")</f>
        <v>Riadok bude vidieť.</v>
      </c>
      <c r="AK1246" s="145" t="s">
        <v>207</v>
      </c>
      <c r="BE1246" s="86">
        <v>1</v>
      </c>
      <c r="BH1246" s="51">
        <f t="shared" ref="BH1246:BH1327" si="213">IF(AK1246="",1,IF(AK1246="Chcem skryť riadok.",0,1))</f>
        <v>1</v>
      </c>
      <c r="BI1246" s="51">
        <f t="shared" si="211"/>
        <v>1</v>
      </c>
      <c r="CA1246" s="113">
        <f>SI!BY1246</f>
        <v>11</v>
      </c>
      <c r="CH1246" s="140">
        <f>SI!BZ1246</f>
        <v>0</v>
      </c>
    </row>
    <row r="1247" spans="1:253" x14ac:dyDescent="0.25">
      <c r="A1247" s="33"/>
      <c r="B1247" s="664" t="s">
        <v>345</v>
      </c>
      <c r="C1247" s="665"/>
      <c r="D1247" s="665"/>
      <c r="E1247" s="665"/>
      <c r="F1247" s="665"/>
      <c r="G1247" s="665"/>
      <c r="H1247" s="665"/>
      <c r="I1247" s="665"/>
      <c r="J1247" s="665"/>
      <c r="K1247" s="665"/>
      <c r="L1247" s="665"/>
      <c r="M1247" s="665"/>
      <c r="N1247" s="665"/>
      <c r="O1247" s="665"/>
      <c r="P1247" s="665"/>
      <c r="Q1247" s="665"/>
      <c r="R1247" s="665"/>
      <c r="S1247" s="665"/>
      <c r="T1247" s="665"/>
      <c r="U1247" s="665"/>
      <c r="V1247" s="665"/>
      <c r="W1247" s="665"/>
      <c r="X1247" s="665"/>
      <c r="Y1247" s="665"/>
      <c r="Z1247" s="665"/>
      <c r="AA1247" s="665"/>
      <c r="AB1247" s="665"/>
      <c r="AC1247" s="665"/>
      <c r="AD1247" s="665"/>
      <c r="AE1247" s="665"/>
      <c r="AF1247" s="665"/>
      <c r="AG1247" s="665"/>
      <c r="AH1247" s="666"/>
      <c r="AI1247" s="59"/>
      <c r="AJ1247" s="144" t="str">
        <f t="shared" si="212"/>
        <v>Riadok bude vidieť.</v>
      </c>
      <c r="AK1247" s="145" t="s">
        <v>207</v>
      </c>
      <c r="BE1247" s="86">
        <v>1</v>
      </c>
      <c r="BH1247" s="51">
        <f t="shared" si="213"/>
        <v>1</v>
      </c>
      <c r="BI1247" s="51">
        <f t="shared" si="211"/>
        <v>1</v>
      </c>
      <c r="CA1247" s="113">
        <f>SI!BY1247</f>
        <v>16</v>
      </c>
      <c r="CH1247" s="140">
        <f>SI!BZ1247</f>
        <v>0</v>
      </c>
    </row>
    <row r="1248" spans="1:253" x14ac:dyDescent="0.25">
      <c r="A1248" s="33"/>
      <c r="B1248" s="1026" t="s">
        <v>511</v>
      </c>
      <c r="C1248" s="1027"/>
      <c r="D1248" s="1027"/>
      <c r="E1248" s="1027"/>
      <c r="F1248" s="1027"/>
      <c r="G1248" s="1027"/>
      <c r="H1248" s="1027"/>
      <c r="I1248" s="1027"/>
      <c r="J1248" s="1027"/>
      <c r="K1248" s="1027"/>
      <c r="L1248" s="1028"/>
      <c r="M1248" s="1009">
        <v>6819745</v>
      </c>
      <c r="N1248" s="1010"/>
      <c r="O1248" s="1010"/>
      <c r="P1248" s="1010"/>
      <c r="Q1248" s="1011"/>
      <c r="R1248" s="1081">
        <f>+SUM(R1249:U1251)</f>
        <v>0</v>
      </c>
      <c r="S1248" s="1082"/>
      <c r="T1248" s="1082"/>
      <c r="U1248" s="1083"/>
      <c r="V1248" s="1009">
        <f>+SUM(V1249:Y1251)</f>
        <v>0</v>
      </c>
      <c r="W1248" s="1010"/>
      <c r="X1248" s="1010"/>
      <c r="Y1248" s="1011"/>
      <c r="Z1248" s="1081">
        <f>+SUM(Z1249:AC1251)</f>
        <v>0</v>
      </c>
      <c r="AA1248" s="1082"/>
      <c r="AB1248" s="1082"/>
      <c r="AC1248" s="1083"/>
      <c r="AD1248" s="1068">
        <v>6819745</v>
      </c>
      <c r="AE1248" s="1069"/>
      <c r="AF1248" s="1069"/>
      <c r="AG1248" s="1069"/>
      <c r="AH1248" s="1070"/>
      <c r="AI1248" s="59"/>
      <c r="AJ1248" s="144" t="str">
        <f t="shared" si="212"/>
        <v>Riadok bude vidieť.</v>
      </c>
      <c r="AK1248" s="145" t="s">
        <v>207</v>
      </c>
      <c r="BE1248" s="86">
        <v>1</v>
      </c>
      <c r="BH1248" s="51">
        <f t="shared" si="213"/>
        <v>1</v>
      </c>
      <c r="BI1248" s="51">
        <f t="shared" si="211"/>
        <v>1</v>
      </c>
      <c r="CA1248" s="113">
        <f>SI!BY1248</f>
        <v>164</v>
      </c>
      <c r="CH1248" s="140">
        <f>SI!BZ1248</f>
        <v>0</v>
      </c>
    </row>
    <row r="1249" spans="1:253" s="36" customFormat="1" x14ac:dyDescent="0.25">
      <c r="A1249" s="33"/>
      <c r="B1249" s="1084" t="s">
        <v>512</v>
      </c>
      <c r="C1249" s="1085"/>
      <c r="D1249" s="1085"/>
      <c r="E1249" s="1085"/>
      <c r="F1249" s="1085"/>
      <c r="G1249" s="1085"/>
      <c r="H1249" s="1085"/>
      <c r="I1249" s="1085"/>
      <c r="J1249" s="1085"/>
      <c r="K1249" s="1085"/>
      <c r="L1249" s="1086"/>
      <c r="M1249" s="1005"/>
      <c r="N1249" s="1002"/>
      <c r="O1249" s="1002"/>
      <c r="P1249" s="1002"/>
      <c r="Q1249" s="1006"/>
      <c r="R1249" s="1001"/>
      <c r="S1249" s="1002"/>
      <c r="T1249" s="1002"/>
      <c r="U1249" s="1003"/>
      <c r="V1249" s="1005"/>
      <c r="W1249" s="1002"/>
      <c r="X1249" s="1002"/>
      <c r="Y1249" s="1006"/>
      <c r="Z1249" s="1001"/>
      <c r="AA1249" s="1002"/>
      <c r="AB1249" s="1002"/>
      <c r="AC1249" s="1003"/>
      <c r="AD1249" s="1041">
        <f t="shared" ref="AD1249:AD1254" si="214">+SUM(M1249:AC1249)</f>
        <v>0</v>
      </c>
      <c r="AE1249" s="1042"/>
      <c r="AF1249" s="1042"/>
      <c r="AG1249" s="1042"/>
      <c r="AH1249" s="1043"/>
      <c r="AI1249" s="60"/>
      <c r="AJ1249" s="144" t="str">
        <f t="shared" si="212"/>
        <v>Riadok bude vidieť.</v>
      </c>
      <c r="AK1249" s="145" t="s">
        <v>207</v>
      </c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86">
        <v>1</v>
      </c>
      <c r="BF1249" s="51"/>
      <c r="BG1249" s="51"/>
      <c r="BH1249" s="51">
        <f t="shared" ref="BH1249:BH1261" si="215">IF(AK1249="",1,IF(AK1249="Chcem skryť riadok.",0,1))</f>
        <v>1</v>
      </c>
      <c r="BI1249" s="51">
        <f t="shared" ref="BI1249:BI1261" si="216">+IF(BE1249+BF1249+BG1249=0,0,IF(BH1249=0,0,1))</f>
        <v>1</v>
      </c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108"/>
      <c r="BY1249" s="108"/>
      <c r="BZ1249" s="108"/>
      <c r="CA1249" s="113">
        <f>SI!BY1249</f>
        <v>43</v>
      </c>
      <c r="CB1249" s="113"/>
      <c r="CC1249" s="113"/>
      <c r="CD1249" s="113"/>
      <c r="CE1249" s="113"/>
      <c r="CF1249" s="113"/>
      <c r="CG1249" s="113"/>
      <c r="CH1249" s="140">
        <f>SI!BZ1249</f>
        <v>0</v>
      </c>
      <c r="CI1249" s="108"/>
      <c r="CJ1249" s="108"/>
      <c r="CK1249" s="108"/>
      <c r="CL1249" s="108"/>
      <c r="CM1249" s="108"/>
      <c r="CN1249" s="108"/>
      <c r="CO1249" s="108"/>
      <c r="CP1249" s="108"/>
      <c r="CQ1249" s="108"/>
      <c r="CR1249" s="108"/>
      <c r="CS1249" s="108"/>
      <c r="CT1249" s="108"/>
      <c r="CU1249" s="108"/>
      <c r="CV1249" s="108"/>
      <c r="CW1249" s="108"/>
      <c r="CX1249" s="108"/>
      <c r="CY1249" s="108"/>
      <c r="CZ1249" s="2"/>
      <c r="DA1249" s="2"/>
      <c r="DB1249" s="2"/>
      <c r="DC1249" s="2"/>
      <c r="DD1249" s="2"/>
      <c r="DE1249" s="2"/>
      <c r="DF1249" s="2"/>
      <c r="DG1249" s="2"/>
      <c r="DH1249" s="2"/>
      <c r="DI1249" s="2"/>
      <c r="DJ1249" s="2"/>
      <c r="DK1249" s="2"/>
      <c r="DL1249" s="2"/>
      <c r="DM1249" s="2"/>
      <c r="DN1249" s="2"/>
      <c r="DO1249" s="2"/>
      <c r="DP1249" s="2"/>
      <c r="DQ1249" s="2"/>
      <c r="DR1249" s="2"/>
      <c r="DS1249" s="2"/>
      <c r="DT1249" s="2"/>
      <c r="DU1249" s="2"/>
      <c r="DV1249" s="2"/>
      <c r="DW1249" s="2"/>
      <c r="DX1249" s="2"/>
      <c r="DY1249" s="2"/>
      <c r="DZ1249" s="2"/>
      <c r="EA1249" s="2"/>
      <c r="EB1249" s="2"/>
      <c r="EC1249" s="2"/>
      <c r="ED1249" s="2"/>
      <c r="EE1249" s="2"/>
      <c r="EF1249" s="2"/>
      <c r="EG1249" s="2"/>
      <c r="EH1249" s="2"/>
      <c r="EI1249" s="2"/>
      <c r="EJ1249" s="2"/>
      <c r="EK1249" s="2"/>
      <c r="EL1249" s="2"/>
      <c r="EM1249" s="2"/>
      <c r="EN1249" s="2"/>
      <c r="EO1249" s="2"/>
      <c r="EP1249" s="2"/>
      <c r="EQ1249" s="2"/>
      <c r="ER1249" s="2"/>
      <c r="ES1249" s="2"/>
      <c r="ET1249" s="2"/>
      <c r="EU1249" s="2"/>
      <c r="EV1249" s="2"/>
      <c r="EW1249" s="2"/>
      <c r="EX1249" s="2"/>
      <c r="EY1249" s="2"/>
      <c r="EZ1249" s="2"/>
      <c r="FA1249" s="2"/>
      <c r="FB1249" s="2"/>
      <c r="FC1249" s="2"/>
      <c r="FD1249" s="2"/>
      <c r="FE1249" s="2"/>
      <c r="FF1249" s="2"/>
      <c r="FG1249" s="2"/>
      <c r="FH1249" s="2"/>
      <c r="FI1249" s="2"/>
      <c r="FJ1249" s="2"/>
      <c r="FK1249" s="2"/>
      <c r="FL1249" s="2"/>
      <c r="FM1249" s="2"/>
      <c r="FN1249" s="2"/>
      <c r="FO1249" s="2"/>
      <c r="FP1249" s="2"/>
      <c r="FQ1249" s="2"/>
      <c r="FR1249" s="2"/>
      <c r="FS1249" s="2"/>
      <c r="FT1249" s="2"/>
      <c r="FU1249" s="2"/>
      <c r="FV1249" s="2"/>
      <c r="FW1249" s="2"/>
      <c r="FX1249" s="2"/>
      <c r="FY1249" s="2"/>
      <c r="FZ1249" s="2"/>
      <c r="GA1249" s="2"/>
      <c r="GB1249" s="2"/>
      <c r="GC1249" s="2"/>
      <c r="GD1249" s="2"/>
      <c r="GE1249" s="2"/>
      <c r="GF1249" s="2"/>
      <c r="GG1249" s="2"/>
      <c r="GH1249" s="2"/>
      <c r="GI1249" s="2"/>
      <c r="GJ1249" s="2"/>
      <c r="GK1249" s="2"/>
      <c r="GL1249" s="2"/>
      <c r="GM1249" s="2"/>
      <c r="GN1249" s="2"/>
      <c r="GO1249" s="2"/>
      <c r="GP1249" s="2"/>
      <c r="GQ1249" s="2"/>
      <c r="GR1249" s="2"/>
      <c r="GS1249" s="2"/>
      <c r="GT1249" s="2"/>
      <c r="GU1249" s="2"/>
      <c r="GV1249" s="2"/>
      <c r="GW1249" s="2"/>
      <c r="GX1249" s="2"/>
      <c r="GY1249" s="2"/>
      <c r="GZ1249" s="2"/>
      <c r="HA1249" s="2"/>
      <c r="HB1249" s="2"/>
      <c r="HC1249" s="2"/>
      <c r="HD1249" s="2"/>
      <c r="HE1249" s="2"/>
      <c r="HF1249" s="2"/>
      <c r="HG1249" s="2"/>
      <c r="HH1249" s="2"/>
      <c r="HI1249" s="2"/>
      <c r="HJ1249" s="2"/>
      <c r="HK1249" s="2"/>
      <c r="HL1249" s="2"/>
      <c r="HM1249" s="2"/>
      <c r="HN1249" s="2"/>
      <c r="HO1249" s="2"/>
      <c r="HP1249" s="2"/>
      <c r="HQ1249" s="2"/>
      <c r="HR1249" s="2"/>
      <c r="HS1249" s="2"/>
      <c r="HT1249" s="2"/>
      <c r="HU1249" s="2"/>
      <c r="HV1249" s="2"/>
      <c r="HW1249" s="2"/>
      <c r="HX1249" s="2"/>
      <c r="HY1249" s="2"/>
      <c r="HZ1249" s="2"/>
      <c r="IA1249" s="2"/>
      <c r="IB1249" s="2"/>
      <c r="IC1249" s="2"/>
      <c r="ID1249" s="2"/>
      <c r="IE1249" s="2"/>
      <c r="IF1249" s="2"/>
      <c r="IG1249" s="2"/>
      <c r="IH1249" s="2"/>
      <c r="II1249" s="2"/>
      <c r="IJ1249" s="2"/>
      <c r="IK1249" s="2"/>
      <c r="IL1249" s="2"/>
      <c r="IM1249" s="2"/>
      <c r="IN1249" s="2"/>
      <c r="IO1249" s="2"/>
      <c r="IP1249" s="2"/>
      <c r="IQ1249" s="2"/>
      <c r="IR1249" s="2"/>
      <c r="IS1249" s="2"/>
    </row>
    <row r="1250" spans="1:253" s="36" customFormat="1" x14ac:dyDescent="0.25">
      <c r="A1250" s="33"/>
      <c r="B1250" s="1044" t="s">
        <v>349</v>
      </c>
      <c r="C1250" s="1045"/>
      <c r="D1250" s="1045"/>
      <c r="E1250" s="1045"/>
      <c r="F1250" s="1045"/>
      <c r="G1250" s="1045"/>
      <c r="H1250" s="1045"/>
      <c r="I1250" s="1045"/>
      <c r="J1250" s="1045"/>
      <c r="K1250" s="1045"/>
      <c r="L1250" s="1046"/>
      <c r="M1250" s="1005">
        <v>6331604</v>
      </c>
      <c r="N1250" s="1002"/>
      <c r="O1250" s="1002"/>
      <c r="P1250" s="1002"/>
      <c r="Q1250" s="1006"/>
      <c r="R1250" s="1001"/>
      <c r="S1250" s="1002"/>
      <c r="T1250" s="1002"/>
      <c r="U1250" s="1003"/>
      <c r="V1250" s="1005"/>
      <c r="W1250" s="1002"/>
      <c r="X1250" s="1002"/>
      <c r="Y1250" s="1006"/>
      <c r="Z1250" s="1001"/>
      <c r="AA1250" s="1002"/>
      <c r="AB1250" s="1002"/>
      <c r="AC1250" s="1003"/>
      <c r="AD1250" s="1041">
        <f t="shared" si="214"/>
        <v>6331604</v>
      </c>
      <c r="AE1250" s="1042"/>
      <c r="AF1250" s="1042"/>
      <c r="AG1250" s="1042"/>
      <c r="AH1250" s="1043"/>
      <c r="AI1250" s="60"/>
      <c r="AJ1250" s="144" t="str">
        <f t="shared" si="212"/>
        <v>Riadok bude vidieť.</v>
      </c>
      <c r="AK1250" s="145" t="s">
        <v>207</v>
      </c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86">
        <v>1</v>
      </c>
      <c r="BF1250" s="51"/>
      <c r="BG1250" s="51"/>
      <c r="BH1250" s="51">
        <f t="shared" si="215"/>
        <v>1</v>
      </c>
      <c r="BI1250" s="51">
        <f t="shared" si="216"/>
        <v>1</v>
      </c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108"/>
      <c r="BY1250" s="108"/>
      <c r="BZ1250" s="108"/>
      <c r="CA1250" s="113">
        <f>SI!BY1250</f>
        <v>111</v>
      </c>
      <c r="CB1250" s="113"/>
      <c r="CC1250" s="113"/>
      <c r="CD1250" s="113"/>
      <c r="CE1250" s="113"/>
      <c r="CF1250" s="113"/>
      <c r="CG1250" s="113"/>
      <c r="CH1250" s="140">
        <f>SI!BZ1250</f>
        <v>0</v>
      </c>
      <c r="CI1250" s="108"/>
      <c r="CJ1250" s="108"/>
      <c r="CK1250" s="108"/>
      <c r="CL1250" s="108"/>
      <c r="CM1250" s="108"/>
      <c r="CN1250" s="108"/>
      <c r="CO1250" s="108"/>
      <c r="CP1250" s="108"/>
      <c r="CQ1250" s="108"/>
      <c r="CR1250" s="108"/>
      <c r="CS1250" s="108"/>
      <c r="CT1250" s="108"/>
      <c r="CU1250" s="108"/>
      <c r="CV1250" s="108"/>
      <c r="CW1250" s="108"/>
      <c r="CX1250" s="108"/>
      <c r="CY1250" s="108"/>
      <c r="CZ1250" s="2"/>
      <c r="DA1250" s="2"/>
      <c r="DB1250" s="2"/>
      <c r="DC1250" s="2"/>
      <c r="DD1250" s="2"/>
      <c r="DE1250" s="2"/>
      <c r="DF1250" s="2"/>
      <c r="DG1250" s="2"/>
      <c r="DH1250" s="2"/>
      <c r="DI1250" s="2"/>
      <c r="DJ1250" s="2"/>
      <c r="DK1250" s="2"/>
      <c r="DL1250" s="2"/>
      <c r="DM1250" s="2"/>
      <c r="DN1250" s="2"/>
      <c r="DO1250" s="2"/>
      <c r="DP1250" s="2"/>
      <c r="DQ1250" s="2"/>
      <c r="DR1250" s="2"/>
      <c r="DS1250" s="2"/>
      <c r="DT1250" s="2"/>
      <c r="DU1250" s="2"/>
      <c r="DV1250" s="2"/>
      <c r="DW1250" s="2"/>
      <c r="DX1250" s="2"/>
      <c r="DY1250" s="2"/>
      <c r="DZ1250" s="2"/>
      <c r="EA1250" s="2"/>
      <c r="EB1250" s="2"/>
      <c r="EC1250" s="2"/>
      <c r="ED1250" s="2"/>
      <c r="EE1250" s="2"/>
      <c r="EF1250" s="2"/>
      <c r="EG1250" s="2"/>
      <c r="EH1250" s="2"/>
      <c r="EI1250" s="2"/>
      <c r="EJ1250" s="2"/>
      <c r="EK1250" s="2"/>
      <c r="EL1250" s="2"/>
      <c r="EM1250" s="2"/>
      <c r="EN1250" s="2"/>
      <c r="EO1250" s="2"/>
      <c r="EP1250" s="2"/>
      <c r="EQ1250" s="2"/>
      <c r="ER1250" s="2"/>
      <c r="ES1250" s="2"/>
      <c r="ET1250" s="2"/>
      <c r="EU1250" s="2"/>
      <c r="EV1250" s="2"/>
      <c r="EW1250" s="2"/>
      <c r="EX1250" s="2"/>
      <c r="EY1250" s="2"/>
      <c r="EZ1250" s="2"/>
      <c r="FA1250" s="2"/>
      <c r="FB1250" s="2"/>
      <c r="FC1250" s="2"/>
      <c r="FD1250" s="2"/>
      <c r="FE1250" s="2"/>
      <c r="FF1250" s="2"/>
      <c r="FG1250" s="2"/>
      <c r="FH1250" s="2"/>
      <c r="FI1250" s="2"/>
      <c r="FJ1250" s="2"/>
      <c r="FK1250" s="2"/>
      <c r="FL1250" s="2"/>
      <c r="FM1250" s="2"/>
      <c r="FN1250" s="2"/>
      <c r="FO1250" s="2"/>
      <c r="FP1250" s="2"/>
      <c r="FQ1250" s="2"/>
      <c r="FR1250" s="2"/>
      <c r="FS1250" s="2"/>
      <c r="FT1250" s="2"/>
      <c r="FU1250" s="2"/>
      <c r="FV1250" s="2"/>
      <c r="FW1250" s="2"/>
      <c r="FX1250" s="2"/>
      <c r="FY1250" s="2"/>
      <c r="FZ1250" s="2"/>
      <c r="GA1250" s="2"/>
      <c r="GB1250" s="2"/>
      <c r="GC1250" s="2"/>
      <c r="GD1250" s="2"/>
      <c r="GE1250" s="2"/>
      <c r="GF1250" s="2"/>
      <c r="GG1250" s="2"/>
      <c r="GH1250" s="2"/>
      <c r="GI1250" s="2"/>
      <c r="GJ1250" s="2"/>
      <c r="GK1250" s="2"/>
      <c r="GL1250" s="2"/>
      <c r="GM1250" s="2"/>
      <c r="GN1250" s="2"/>
      <c r="GO1250" s="2"/>
      <c r="GP1250" s="2"/>
      <c r="GQ1250" s="2"/>
      <c r="GR1250" s="2"/>
      <c r="GS1250" s="2"/>
      <c r="GT1250" s="2"/>
      <c r="GU1250" s="2"/>
      <c r="GV1250" s="2"/>
      <c r="GW1250" s="2"/>
      <c r="GX1250" s="2"/>
      <c r="GY1250" s="2"/>
      <c r="GZ1250" s="2"/>
      <c r="HA1250" s="2"/>
      <c r="HB1250" s="2"/>
      <c r="HC1250" s="2"/>
      <c r="HD1250" s="2"/>
      <c r="HE1250" s="2"/>
      <c r="HF1250" s="2"/>
      <c r="HG1250" s="2"/>
      <c r="HH1250" s="2"/>
      <c r="HI1250" s="2"/>
      <c r="HJ1250" s="2"/>
      <c r="HK1250" s="2"/>
      <c r="HL1250" s="2"/>
      <c r="HM1250" s="2"/>
      <c r="HN1250" s="2"/>
      <c r="HO1250" s="2"/>
      <c r="HP1250" s="2"/>
      <c r="HQ1250" s="2"/>
      <c r="HR1250" s="2"/>
      <c r="HS1250" s="2"/>
      <c r="HT1250" s="2"/>
      <c r="HU1250" s="2"/>
      <c r="HV1250" s="2"/>
      <c r="HW1250" s="2"/>
      <c r="HX1250" s="2"/>
      <c r="HY1250" s="2"/>
      <c r="HZ1250" s="2"/>
      <c r="IA1250" s="2"/>
      <c r="IB1250" s="2"/>
      <c r="IC1250" s="2"/>
      <c r="ID1250" s="2"/>
      <c r="IE1250" s="2"/>
      <c r="IF1250" s="2"/>
      <c r="IG1250" s="2"/>
      <c r="IH1250" s="2"/>
      <c r="II1250" s="2"/>
      <c r="IJ1250" s="2"/>
      <c r="IK1250" s="2"/>
      <c r="IL1250" s="2"/>
      <c r="IM1250" s="2"/>
      <c r="IN1250" s="2"/>
      <c r="IO1250" s="2"/>
      <c r="IP1250" s="2"/>
      <c r="IQ1250" s="2"/>
      <c r="IR1250" s="2"/>
      <c r="IS1250" s="2"/>
    </row>
    <row r="1251" spans="1:253" s="36" customFormat="1" ht="15" customHeight="1" x14ac:dyDescent="0.25">
      <c r="A1251" s="33"/>
      <c r="B1251" s="1044" t="s">
        <v>350</v>
      </c>
      <c r="C1251" s="1045"/>
      <c r="D1251" s="1045"/>
      <c r="E1251" s="1045"/>
      <c r="F1251" s="1045"/>
      <c r="G1251" s="1045"/>
      <c r="H1251" s="1045"/>
      <c r="I1251" s="1045"/>
      <c r="J1251" s="1045"/>
      <c r="K1251" s="1045"/>
      <c r="L1251" s="1046"/>
      <c r="M1251" s="1005"/>
      <c r="N1251" s="1002"/>
      <c r="O1251" s="1002"/>
      <c r="P1251" s="1002"/>
      <c r="Q1251" s="1006"/>
      <c r="R1251" s="1001"/>
      <c r="S1251" s="1002"/>
      <c r="T1251" s="1002"/>
      <c r="U1251" s="1003"/>
      <c r="V1251" s="1005"/>
      <c r="W1251" s="1002"/>
      <c r="X1251" s="1002"/>
      <c r="Y1251" s="1006"/>
      <c r="Z1251" s="1001"/>
      <c r="AA1251" s="1002"/>
      <c r="AB1251" s="1002"/>
      <c r="AC1251" s="1003"/>
      <c r="AD1251" s="1041">
        <f t="shared" si="214"/>
        <v>0</v>
      </c>
      <c r="AE1251" s="1042"/>
      <c r="AF1251" s="1042"/>
      <c r="AG1251" s="1042"/>
      <c r="AH1251" s="1043"/>
      <c r="AI1251" s="60"/>
      <c r="AJ1251" s="144" t="str">
        <f t="shared" si="212"/>
        <v>Riadok bude vidieť.</v>
      </c>
      <c r="AK1251" s="145" t="s">
        <v>207</v>
      </c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86">
        <v>1</v>
      </c>
      <c r="BF1251" s="51"/>
      <c r="BG1251" s="51"/>
      <c r="BH1251" s="51">
        <f t="shared" si="215"/>
        <v>1</v>
      </c>
      <c r="BI1251" s="51">
        <f t="shared" si="216"/>
        <v>1</v>
      </c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108"/>
      <c r="BY1251" s="108"/>
      <c r="BZ1251" s="108"/>
      <c r="CA1251" s="113">
        <f>SI!BY1251</f>
        <v>530</v>
      </c>
      <c r="CB1251" s="113"/>
      <c r="CC1251" s="113"/>
      <c r="CD1251" s="113"/>
      <c r="CE1251" s="113"/>
      <c r="CF1251" s="113"/>
      <c r="CG1251" s="113"/>
      <c r="CH1251" s="140">
        <f>SI!BZ1251</f>
        <v>0</v>
      </c>
      <c r="CI1251" s="108"/>
      <c r="CJ1251" s="108"/>
      <c r="CK1251" s="108"/>
      <c r="CL1251" s="108"/>
      <c r="CM1251" s="108"/>
      <c r="CN1251" s="108"/>
      <c r="CO1251" s="108"/>
      <c r="CP1251" s="108"/>
      <c r="CQ1251" s="108"/>
      <c r="CR1251" s="108"/>
      <c r="CS1251" s="108"/>
      <c r="CT1251" s="108"/>
      <c r="CU1251" s="108"/>
      <c r="CV1251" s="108"/>
      <c r="CW1251" s="108"/>
      <c r="CX1251" s="108"/>
      <c r="CY1251" s="108"/>
      <c r="CZ1251" s="2"/>
      <c r="DA1251" s="2"/>
      <c r="DB1251" s="2"/>
      <c r="DC1251" s="2"/>
      <c r="DD1251" s="2"/>
      <c r="DE1251" s="2"/>
      <c r="DF1251" s="2"/>
      <c r="DG1251" s="2"/>
      <c r="DH1251" s="2"/>
      <c r="DI1251" s="2"/>
      <c r="DJ1251" s="2"/>
      <c r="DK1251" s="2"/>
      <c r="DL1251" s="2"/>
      <c r="DM1251" s="2"/>
      <c r="DN1251" s="2"/>
      <c r="DO1251" s="2"/>
      <c r="DP1251" s="2"/>
      <c r="DQ1251" s="2"/>
      <c r="DR1251" s="2"/>
      <c r="DS1251" s="2"/>
      <c r="DT1251" s="2"/>
      <c r="DU1251" s="2"/>
      <c r="DV1251" s="2"/>
      <c r="DW1251" s="2"/>
      <c r="DX1251" s="2"/>
      <c r="DY1251" s="2"/>
      <c r="DZ1251" s="2"/>
      <c r="EA1251" s="2"/>
      <c r="EB1251" s="2"/>
      <c r="EC1251" s="2"/>
      <c r="ED1251" s="2"/>
      <c r="EE1251" s="2"/>
      <c r="EF1251" s="2"/>
      <c r="EG1251" s="2"/>
      <c r="EH1251" s="2"/>
      <c r="EI1251" s="2"/>
      <c r="EJ1251" s="2"/>
      <c r="EK1251" s="2"/>
      <c r="EL1251" s="2"/>
      <c r="EM1251" s="2"/>
      <c r="EN1251" s="2"/>
      <c r="EO1251" s="2"/>
      <c r="EP1251" s="2"/>
      <c r="EQ1251" s="2"/>
      <c r="ER1251" s="2"/>
      <c r="ES1251" s="2"/>
      <c r="ET1251" s="2"/>
      <c r="EU1251" s="2"/>
      <c r="EV1251" s="2"/>
      <c r="EW1251" s="2"/>
      <c r="EX1251" s="2"/>
      <c r="EY1251" s="2"/>
      <c r="EZ1251" s="2"/>
      <c r="FA1251" s="2"/>
      <c r="FB1251" s="2"/>
      <c r="FC1251" s="2"/>
      <c r="FD1251" s="2"/>
      <c r="FE1251" s="2"/>
      <c r="FF1251" s="2"/>
      <c r="FG1251" s="2"/>
      <c r="FH1251" s="2"/>
      <c r="FI1251" s="2"/>
      <c r="FJ1251" s="2"/>
      <c r="FK1251" s="2"/>
      <c r="FL1251" s="2"/>
      <c r="FM1251" s="2"/>
      <c r="FN1251" s="2"/>
      <c r="FO1251" s="2"/>
      <c r="FP1251" s="2"/>
      <c r="FQ1251" s="2"/>
      <c r="FR1251" s="2"/>
      <c r="FS1251" s="2"/>
      <c r="FT1251" s="2"/>
      <c r="FU1251" s="2"/>
      <c r="FV1251" s="2"/>
      <c r="FW1251" s="2"/>
      <c r="FX1251" s="2"/>
      <c r="FY1251" s="2"/>
      <c r="FZ1251" s="2"/>
      <c r="GA1251" s="2"/>
      <c r="GB1251" s="2"/>
      <c r="GC1251" s="2"/>
      <c r="GD1251" s="2"/>
      <c r="GE1251" s="2"/>
      <c r="GF1251" s="2"/>
      <c r="GG1251" s="2"/>
      <c r="GH1251" s="2"/>
      <c r="GI1251" s="2"/>
      <c r="GJ1251" s="2"/>
      <c r="GK1251" s="2"/>
      <c r="GL1251" s="2"/>
      <c r="GM1251" s="2"/>
      <c r="GN1251" s="2"/>
      <c r="GO1251" s="2"/>
      <c r="GP1251" s="2"/>
      <c r="GQ1251" s="2"/>
      <c r="GR1251" s="2"/>
      <c r="GS1251" s="2"/>
      <c r="GT1251" s="2"/>
      <c r="GU1251" s="2"/>
      <c r="GV1251" s="2"/>
      <c r="GW1251" s="2"/>
      <c r="GX1251" s="2"/>
      <c r="GY1251" s="2"/>
      <c r="GZ1251" s="2"/>
      <c r="HA1251" s="2"/>
      <c r="HB1251" s="2"/>
      <c r="HC1251" s="2"/>
      <c r="HD1251" s="2"/>
      <c r="HE1251" s="2"/>
      <c r="HF1251" s="2"/>
      <c r="HG1251" s="2"/>
      <c r="HH1251" s="2"/>
      <c r="HI1251" s="2"/>
      <c r="HJ1251" s="2"/>
      <c r="HK1251" s="2"/>
      <c r="HL1251" s="2"/>
      <c r="HM1251" s="2"/>
      <c r="HN1251" s="2"/>
      <c r="HO1251" s="2"/>
      <c r="HP1251" s="2"/>
      <c r="HQ1251" s="2"/>
      <c r="HR1251" s="2"/>
      <c r="HS1251" s="2"/>
      <c r="HT1251" s="2"/>
      <c r="HU1251" s="2"/>
      <c r="HV1251" s="2"/>
      <c r="HW1251" s="2"/>
      <c r="HX1251" s="2"/>
      <c r="HY1251" s="2"/>
      <c r="HZ1251" s="2"/>
      <c r="IA1251" s="2"/>
      <c r="IB1251" s="2"/>
      <c r="IC1251" s="2"/>
      <c r="ID1251" s="2"/>
      <c r="IE1251" s="2"/>
      <c r="IF1251" s="2"/>
      <c r="IG1251" s="2"/>
      <c r="IH1251" s="2"/>
      <c r="II1251" s="2"/>
      <c r="IJ1251" s="2"/>
      <c r="IK1251" s="2"/>
      <c r="IL1251" s="2"/>
      <c r="IM1251" s="2"/>
      <c r="IN1251" s="2"/>
      <c r="IO1251" s="2"/>
      <c r="IP1251" s="2"/>
      <c r="IQ1251" s="2"/>
      <c r="IR1251" s="2"/>
      <c r="IS1251" s="2"/>
    </row>
    <row r="1252" spans="1:253" s="36" customFormat="1" ht="26.25" customHeight="1" x14ac:dyDescent="0.25">
      <c r="A1252" s="33"/>
      <c r="B1252" s="1090" t="s">
        <v>351</v>
      </c>
      <c r="C1252" s="1091"/>
      <c r="D1252" s="1091"/>
      <c r="E1252" s="1091"/>
      <c r="F1252" s="1091"/>
      <c r="G1252" s="1091"/>
      <c r="H1252" s="1091"/>
      <c r="I1252" s="1091"/>
      <c r="J1252" s="1091"/>
      <c r="K1252" s="1091"/>
      <c r="L1252" s="1092"/>
      <c r="M1252" s="1005"/>
      <c r="N1252" s="1002"/>
      <c r="O1252" s="1002"/>
      <c r="P1252" s="1002"/>
      <c r="Q1252" s="1006"/>
      <c r="R1252" s="1001"/>
      <c r="S1252" s="1002"/>
      <c r="T1252" s="1002"/>
      <c r="U1252" s="1003"/>
      <c r="V1252" s="1005"/>
      <c r="W1252" s="1002"/>
      <c r="X1252" s="1002"/>
      <c r="Y1252" s="1006"/>
      <c r="Z1252" s="1001"/>
      <c r="AA1252" s="1002"/>
      <c r="AB1252" s="1002"/>
      <c r="AC1252" s="1003"/>
      <c r="AD1252" s="1041">
        <f t="shared" si="214"/>
        <v>0</v>
      </c>
      <c r="AE1252" s="1042"/>
      <c r="AF1252" s="1042"/>
      <c r="AG1252" s="1042"/>
      <c r="AH1252" s="1043"/>
      <c r="AI1252" s="60"/>
      <c r="AJ1252" s="144" t="str">
        <f t="shared" si="212"/>
        <v>Riadok bude vidieť.</v>
      </c>
      <c r="AK1252" s="145" t="s">
        <v>207</v>
      </c>
      <c r="AL1252" s="56" t="s">
        <v>162</v>
      </c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86">
        <v>1</v>
      </c>
      <c r="BF1252" s="51"/>
      <c r="BG1252" s="51"/>
      <c r="BH1252" s="51">
        <f t="shared" si="215"/>
        <v>1</v>
      </c>
      <c r="BI1252" s="51">
        <f t="shared" si="216"/>
        <v>1</v>
      </c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108"/>
      <c r="BY1252" s="108"/>
      <c r="BZ1252" s="108"/>
      <c r="CA1252" s="113">
        <f>SI!BY1252</f>
        <v>202</v>
      </c>
      <c r="CB1252" s="113"/>
      <c r="CC1252" s="113"/>
      <c r="CD1252" s="113"/>
      <c r="CE1252" s="113"/>
      <c r="CF1252" s="113"/>
      <c r="CG1252" s="113"/>
      <c r="CH1252" s="140">
        <f>SI!BZ1252</f>
        <v>0</v>
      </c>
      <c r="CI1252" s="108"/>
      <c r="CJ1252" s="108"/>
      <c r="CK1252" s="108"/>
      <c r="CL1252" s="108"/>
      <c r="CM1252" s="108"/>
      <c r="CN1252" s="108"/>
      <c r="CO1252" s="108"/>
      <c r="CP1252" s="108"/>
      <c r="CQ1252" s="108"/>
      <c r="CR1252" s="108"/>
      <c r="CS1252" s="108"/>
      <c r="CT1252" s="108"/>
      <c r="CU1252" s="108"/>
      <c r="CV1252" s="108"/>
      <c r="CW1252" s="108"/>
      <c r="CX1252" s="108"/>
      <c r="CY1252" s="108"/>
      <c r="CZ1252" s="2"/>
      <c r="DA1252" s="2"/>
      <c r="DB1252" s="2"/>
      <c r="DC1252" s="2"/>
      <c r="DD1252" s="2"/>
      <c r="DE1252" s="2"/>
      <c r="DF1252" s="2"/>
      <c r="DG1252" s="2"/>
      <c r="DH1252" s="2"/>
      <c r="DI1252" s="2"/>
      <c r="DJ1252" s="2"/>
      <c r="DK1252" s="2"/>
      <c r="DL1252" s="2"/>
      <c r="DM1252" s="2"/>
      <c r="DN1252" s="2"/>
      <c r="DO1252" s="2"/>
      <c r="DP1252" s="2"/>
      <c r="DQ1252" s="2"/>
      <c r="DR1252" s="2"/>
      <c r="DS1252" s="2"/>
      <c r="DT1252" s="2"/>
      <c r="DU1252" s="2"/>
      <c r="DV1252" s="2"/>
      <c r="DW1252" s="2"/>
      <c r="DX1252" s="2"/>
      <c r="DY1252" s="2"/>
      <c r="DZ1252" s="2"/>
      <c r="EA1252" s="2"/>
      <c r="EB1252" s="2"/>
      <c r="EC1252" s="2"/>
      <c r="ED1252" s="2"/>
      <c r="EE1252" s="2"/>
      <c r="EF1252" s="2"/>
      <c r="EG1252" s="2"/>
      <c r="EH1252" s="2"/>
      <c r="EI1252" s="2"/>
      <c r="EJ1252" s="2"/>
      <c r="EK1252" s="2"/>
      <c r="EL1252" s="2"/>
      <c r="EM1252" s="2"/>
      <c r="EN1252" s="2"/>
      <c r="EO1252" s="2"/>
      <c r="EP1252" s="2"/>
      <c r="EQ1252" s="2"/>
      <c r="ER1252" s="2"/>
      <c r="ES1252" s="2"/>
      <c r="ET1252" s="2"/>
      <c r="EU1252" s="2"/>
      <c r="EV1252" s="2"/>
      <c r="EW1252" s="2"/>
      <c r="EX1252" s="2"/>
      <c r="EY1252" s="2"/>
      <c r="EZ1252" s="2"/>
      <c r="FA1252" s="2"/>
      <c r="FB1252" s="2"/>
      <c r="FC1252" s="2"/>
      <c r="FD1252" s="2"/>
      <c r="FE1252" s="2"/>
      <c r="FF1252" s="2"/>
      <c r="FG1252" s="2"/>
      <c r="FH1252" s="2"/>
      <c r="FI1252" s="2"/>
      <c r="FJ1252" s="2"/>
      <c r="FK1252" s="2"/>
      <c r="FL1252" s="2"/>
      <c r="FM1252" s="2"/>
      <c r="FN1252" s="2"/>
      <c r="FO1252" s="2"/>
      <c r="FP1252" s="2"/>
      <c r="FQ1252" s="2"/>
      <c r="FR1252" s="2"/>
      <c r="FS1252" s="2"/>
      <c r="FT1252" s="2"/>
      <c r="FU1252" s="2"/>
      <c r="FV1252" s="2"/>
      <c r="FW1252" s="2"/>
      <c r="FX1252" s="2"/>
      <c r="FY1252" s="2"/>
      <c r="FZ1252" s="2"/>
      <c r="GA1252" s="2"/>
      <c r="GB1252" s="2"/>
      <c r="GC1252" s="2"/>
      <c r="GD1252" s="2"/>
      <c r="GE1252" s="2"/>
      <c r="GF1252" s="2"/>
      <c r="GG1252" s="2"/>
      <c r="GH1252" s="2"/>
      <c r="GI1252" s="2"/>
      <c r="GJ1252" s="2"/>
      <c r="GK1252" s="2"/>
      <c r="GL1252" s="2"/>
      <c r="GM1252" s="2"/>
      <c r="GN1252" s="2"/>
      <c r="GO1252" s="2"/>
      <c r="GP1252" s="2"/>
      <c r="GQ1252" s="2"/>
      <c r="GR1252" s="2"/>
      <c r="GS1252" s="2"/>
      <c r="GT1252" s="2"/>
      <c r="GU1252" s="2"/>
      <c r="GV1252" s="2"/>
      <c r="GW1252" s="2"/>
      <c r="GX1252" s="2"/>
      <c r="GY1252" s="2"/>
      <c r="GZ1252" s="2"/>
      <c r="HA1252" s="2"/>
      <c r="HB1252" s="2"/>
      <c r="HC1252" s="2"/>
      <c r="HD1252" s="2"/>
      <c r="HE1252" s="2"/>
      <c r="HF1252" s="2"/>
      <c r="HG1252" s="2"/>
      <c r="HH1252" s="2"/>
      <c r="HI1252" s="2"/>
      <c r="HJ1252" s="2"/>
      <c r="HK1252" s="2"/>
      <c r="HL1252" s="2"/>
      <c r="HM1252" s="2"/>
      <c r="HN1252" s="2"/>
      <c r="HO1252" s="2"/>
      <c r="HP1252" s="2"/>
      <c r="HQ1252" s="2"/>
      <c r="HR1252" s="2"/>
      <c r="HS1252" s="2"/>
      <c r="HT1252" s="2"/>
      <c r="HU1252" s="2"/>
      <c r="HV1252" s="2"/>
      <c r="HW1252" s="2"/>
      <c r="HX1252" s="2"/>
      <c r="HY1252" s="2"/>
      <c r="HZ1252" s="2"/>
      <c r="IA1252" s="2"/>
      <c r="IB1252" s="2"/>
      <c r="IC1252" s="2"/>
      <c r="ID1252" s="2"/>
      <c r="IE1252" s="2"/>
      <c r="IF1252" s="2"/>
      <c r="IG1252" s="2"/>
      <c r="IH1252" s="2"/>
      <c r="II1252" s="2"/>
      <c r="IJ1252" s="2"/>
      <c r="IK1252" s="2"/>
      <c r="IL1252" s="2"/>
      <c r="IM1252" s="2"/>
      <c r="IN1252" s="2"/>
      <c r="IO1252" s="2"/>
      <c r="IP1252" s="2"/>
      <c r="IQ1252" s="2"/>
      <c r="IR1252" s="2"/>
      <c r="IS1252" s="2"/>
    </row>
    <row r="1253" spans="1:253" s="36" customFormat="1" ht="15" customHeight="1" x14ac:dyDescent="0.25">
      <c r="A1253" s="33"/>
      <c r="B1253" s="1056" t="s">
        <v>352</v>
      </c>
      <c r="C1253" s="1057"/>
      <c r="D1253" s="1057"/>
      <c r="E1253" s="1057"/>
      <c r="F1253" s="1057"/>
      <c r="G1253" s="1057"/>
      <c r="H1253" s="1057"/>
      <c r="I1253" s="1057"/>
      <c r="J1253" s="1057"/>
      <c r="K1253" s="1057"/>
      <c r="L1253" s="1058"/>
      <c r="M1253" s="1005"/>
      <c r="N1253" s="1002"/>
      <c r="O1253" s="1002"/>
      <c r="P1253" s="1002"/>
      <c r="Q1253" s="1006"/>
      <c r="R1253" s="1001"/>
      <c r="S1253" s="1002"/>
      <c r="T1253" s="1002"/>
      <c r="U1253" s="1003"/>
      <c r="V1253" s="1005"/>
      <c r="W1253" s="1002"/>
      <c r="X1253" s="1002"/>
      <c r="Y1253" s="1006"/>
      <c r="Z1253" s="1001"/>
      <c r="AA1253" s="1002"/>
      <c r="AB1253" s="1002"/>
      <c r="AC1253" s="1003"/>
      <c r="AD1253" s="1041">
        <f t="shared" si="214"/>
        <v>0</v>
      </c>
      <c r="AE1253" s="1042"/>
      <c r="AF1253" s="1042"/>
      <c r="AG1253" s="1042"/>
      <c r="AH1253" s="1043"/>
      <c r="AI1253" s="60"/>
      <c r="AJ1253" s="144" t="str">
        <f t="shared" si="212"/>
        <v>Riadok bude vidieť.</v>
      </c>
      <c r="AK1253" s="145" t="s">
        <v>207</v>
      </c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86">
        <v>1</v>
      </c>
      <c r="BF1253" s="51"/>
      <c r="BG1253" s="51"/>
      <c r="BH1253" s="51">
        <f t="shared" si="215"/>
        <v>1</v>
      </c>
      <c r="BI1253" s="51">
        <f t="shared" si="216"/>
        <v>1</v>
      </c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108"/>
      <c r="BY1253" s="108"/>
      <c r="BZ1253" s="108"/>
      <c r="CA1253" s="113">
        <f>SI!BY1253</f>
        <v>976</v>
      </c>
      <c r="CB1253" s="113"/>
      <c r="CC1253" s="113"/>
      <c r="CD1253" s="113"/>
      <c r="CE1253" s="113"/>
      <c r="CF1253" s="113"/>
      <c r="CG1253" s="113"/>
      <c r="CH1253" s="140">
        <f>SI!BZ1253</f>
        <v>0</v>
      </c>
      <c r="CI1253" s="108"/>
      <c r="CJ1253" s="108"/>
      <c r="CK1253" s="108"/>
      <c r="CL1253" s="108"/>
      <c r="CM1253" s="108"/>
      <c r="CN1253" s="108"/>
      <c r="CO1253" s="108"/>
      <c r="CP1253" s="108"/>
      <c r="CQ1253" s="108"/>
      <c r="CR1253" s="108"/>
      <c r="CS1253" s="108"/>
      <c r="CT1253" s="108"/>
      <c r="CU1253" s="108"/>
      <c r="CV1253" s="108"/>
      <c r="CW1253" s="108"/>
      <c r="CX1253" s="108"/>
      <c r="CY1253" s="108"/>
      <c r="CZ1253" s="2"/>
      <c r="DA1253" s="2"/>
      <c r="DB1253" s="2"/>
      <c r="DC1253" s="2"/>
      <c r="DD1253" s="2"/>
      <c r="DE1253" s="2"/>
      <c r="DF1253" s="2"/>
      <c r="DG1253" s="2"/>
      <c r="DH1253" s="2"/>
      <c r="DI1253" s="2"/>
      <c r="DJ1253" s="2"/>
      <c r="DK1253" s="2"/>
      <c r="DL1253" s="2"/>
      <c r="DM1253" s="2"/>
      <c r="DN1253" s="2"/>
      <c r="DO1253" s="2"/>
      <c r="DP1253" s="2"/>
      <c r="DQ1253" s="2"/>
      <c r="DR1253" s="2"/>
      <c r="DS1253" s="2"/>
      <c r="DT1253" s="2"/>
      <c r="DU1253" s="2"/>
      <c r="DV1253" s="2"/>
      <c r="DW1253" s="2"/>
      <c r="DX1253" s="2"/>
      <c r="DY1253" s="2"/>
      <c r="DZ1253" s="2"/>
      <c r="EA1253" s="2"/>
      <c r="EB1253" s="2"/>
      <c r="EC1253" s="2"/>
      <c r="ED1253" s="2"/>
      <c r="EE1253" s="2"/>
      <c r="EF1253" s="2"/>
      <c r="EG1253" s="2"/>
      <c r="EH1253" s="2"/>
      <c r="EI1253" s="2"/>
      <c r="EJ1253" s="2"/>
      <c r="EK1253" s="2"/>
      <c r="EL1253" s="2"/>
      <c r="EM1253" s="2"/>
      <c r="EN1253" s="2"/>
      <c r="EO1253" s="2"/>
      <c r="EP1253" s="2"/>
      <c r="EQ1253" s="2"/>
      <c r="ER1253" s="2"/>
      <c r="ES1253" s="2"/>
      <c r="ET1253" s="2"/>
      <c r="EU1253" s="2"/>
      <c r="EV1253" s="2"/>
      <c r="EW1253" s="2"/>
      <c r="EX1253" s="2"/>
      <c r="EY1253" s="2"/>
      <c r="EZ1253" s="2"/>
      <c r="FA1253" s="2"/>
      <c r="FB1253" s="2"/>
      <c r="FC1253" s="2"/>
      <c r="FD1253" s="2"/>
      <c r="FE1253" s="2"/>
      <c r="FF1253" s="2"/>
      <c r="FG1253" s="2"/>
      <c r="FH1253" s="2"/>
      <c r="FI1253" s="2"/>
      <c r="FJ1253" s="2"/>
      <c r="FK1253" s="2"/>
      <c r="FL1253" s="2"/>
      <c r="FM1253" s="2"/>
      <c r="FN1253" s="2"/>
      <c r="FO1253" s="2"/>
      <c r="FP1253" s="2"/>
      <c r="FQ1253" s="2"/>
      <c r="FR1253" s="2"/>
      <c r="FS1253" s="2"/>
      <c r="FT1253" s="2"/>
      <c r="FU1253" s="2"/>
      <c r="FV1253" s="2"/>
      <c r="FW1253" s="2"/>
      <c r="FX1253" s="2"/>
      <c r="FY1253" s="2"/>
      <c r="FZ1253" s="2"/>
      <c r="GA1253" s="2"/>
      <c r="GB1253" s="2"/>
      <c r="GC1253" s="2"/>
      <c r="GD1253" s="2"/>
      <c r="GE1253" s="2"/>
      <c r="GF1253" s="2"/>
      <c r="GG1253" s="2"/>
      <c r="GH1253" s="2"/>
      <c r="GI1253" s="2"/>
      <c r="GJ1253" s="2"/>
      <c r="GK1253" s="2"/>
      <c r="GL1253" s="2"/>
      <c r="GM1253" s="2"/>
      <c r="GN1253" s="2"/>
      <c r="GO1253" s="2"/>
      <c r="GP1253" s="2"/>
      <c r="GQ1253" s="2"/>
      <c r="GR1253" s="2"/>
      <c r="GS1253" s="2"/>
      <c r="GT1253" s="2"/>
      <c r="GU1253" s="2"/>
      <c r="GV1253" s="2"/>
      <c r="GW1253" s="2"/>
      <c r="GX1253" s="2"/>
      <c r="GY1253" s="2"/>
      <c r="GZ1253" s="2"/>
      <c r="HA1253" s="2"/>
      <c r="HB1253" s="2"/>
      <c r="HC1253" s="2"/>
      <c r="HD1253" s="2"/>
      <c r="HE1253" s="2"/>
      <c r="HF1253" s="2"/>
      <c r="HG1253" s="2"/>
      <c r="HH1253" s="2"/>
      <c r="HI1253" s="2"/>
      <c r="HJ1253" s="2"/>
      <c r="HK1253" s="2"/>
      <c r="HL1253" s="2"/>
      <c r="HM1253" s="2"/>
      <c r="HN1253" s="2"/>
      <c r="HO1253" s="2"/>
      <c r="HP1253" s="2"/>
      <c r="HQ1253" s="2"/>
      <c r="HR1253" s="2"/>
      <c r="HS1253" s="2"/>
      <c r="HT1253" s="2"/>
      <c r="HU1253" s="2"/>
      <c r="HV1253" s="2"/>
      <c r="HW1253" s="2"/>
      <c r="HX1253" s="2"/>
      <c r="HY1253" s="2"/>
      <c r="HZ1253" s="2"/>
      <c r="IA1253" s="2"/>
      <c r="IB1253" s="2"/>
      <c r="IC1253" s="2"/>
      <c r="ID1253" s="2"/>
      <c r="IE1253" s="2"/>
      <c r="IF1253" s="2"/>
      <c r="IG1253" s="2"/>
      <c r="IH1253" s="2"/>
      <c r="II1253" s="2"/>
      <c r="IJ1253" s="2"/>
      <c r="IK1253" s="2"/>
      <c r="IL1253" s="2"/>
      <c r="IM1253" s="2"/>
      <c r="IN1253" s="2"/>
      <c r="IO1253" s="2"/>
      <c r="IP1253" s="2"/>
      <c r="IQ1253" s="2"/>
      <c r="IR1253" s="2"/>
      <c r="IS1253" s="2"/>
    </row>
    <row r="1254" spans="1:253" s="36" customFormat="1" ht="25.5" customHeight="1" x14ac:dyDescent="0.25">
      <c r="A1254" s="33"/>
      <c r="B1254" s="1093" t="s">
        <v>353</v>
      </c>
      <c r="C1254" s="1094"/>
      <c r="D1254" s="1094"/>
      <c r="E1254" s="1094"/>
      <c r="F1254" s="1094"/>
      <c r="G1254" s="1094"/>
      <c r="H1254" s="1094"/>
      <c r="I1254" s="1094"/>
      <c r="J1254" s="1094"/>
      <c r="K1254" s="1094"/>
      <c r="L1254" s="1095"/>
      <c r="M1254" s="798">
        <v>488141</v>
      </c>
      <c r="N1254" s="651"/>
      <c r="O1254" s="651"/>
      <c r="P1254" s="651"/>
      <c r="Q1254" s="799"/>
      <c r="R1254" s="650"/>
      <c r="S1254" s="651"/>
      <c r="T1254" s="651"/>
      <c r="U1254" s="652"/>
      <c r="V1254" s="798"/>
      <c r="W1254" s="651"/>
      <c r="X1254" s="651"/>
      <c r="Y1254" s="799"/>
      <c r="Z1254" s="650"/>
      <c r="AA1254" s="651"/>
      <c r="AB1254" s="651"/>
      <c r="AC1254" s="652"/>
      <c r="AD1254" s="1110">
        <f t="shared" si="214"/>
        <v>488141</v>
      </c>
      <c r="AE1254" s="1111"/>
      <c r="AF1254" s="1111"/>
      <c r="AG1254" s="1111"/>
      <c r="AH1254" s="1112"/>
      <c r="AI1254" s="60"/>
      <c r="AJ1254" s="144" t="str">
        <f t="shared" si="212"/>
        <v>Riadok bude vidieť.</v>
      </c>
      <c r="AK1254" s="145" t="s">
        <v>207</v>
      </c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86">
        <v>1</v>
      </c>
      <c r="BF1254" s="51"/>
      <c r="BG1254" s="51"/>
      <c r="BH1254" s="51">
        <f t="shared" si="215"/>
        <v>1</v>
      </c>
      <c r="BI1254" s="51">
        <f t="shared" si="216"/>
        <v>1</v>
      </c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108"/>
      <c r="BY1254" s="108"/>
      <c r="BZ1254" s="108"/>
      <c r="CA1254" s="113">
        <f>SI!BY1254</f>
        <v>202</v>
      </c>
      <c r="CB1254" s="113"/>
      <c r="CC1254" s="113"/>
      <c r="CD1254" s="113"/>
      <c r="CE1254" s="113"/>
      <c r="CF1254" s="113"/>
      <c r="CG1254" s="113"/>
      <c r="CH1254" s="140">
        <f>SI!BZ1254</f>
        <v>0</v>
      </c>
      <c r="CI1254" s="108"/>
      <c r="CJ1254" s="108"/>
      <c r="CK1254" s="108"/>
      <c r="CL1254" s="108"/>
      <c r="CM1254" s="108"/>
      <c r="CN1254" s="108"/>
      <c r="CO1254" s="108"/>
      <c r="CP1254" s="108"/>
      <c r="CQ1254" s="108"/>
      <c r="CR1254" s="108"/>
      <c r="CS1254" s="108"/>
      <c r="CT1254" s="108"/>
      <c r="CU1254" s="108"/>
      <c r="CV1254" s="108"/>
      <c r="CW1254" s="108"/>
      <c r="CX1254" s="108"/>
      <c r="CY1254" s="108"/>
      <c r="CZ1254" s="2"/>
      <c r="DA1254" s="2"/>
      <c r="DB1254" s="2"/>
      <c r="DC1254" s="2"/>
      <c r="DD1254" s="2"/>
      <c r="DE1254" s="2"/>
      <c r="DF1254" s="2"/>
      <c r="DG1254" s="2"/>
      <c r="DH1254" s="2"/>
      <c r="DI1254" s="2"/>
      <c r="DJ1254" s="2"/>
      <c r="DK1254" s="2"/>
      <c r="DL1254" s="2"/>
      <c r="DM1254" s="2"/>
      <c r="DN1254" s="2"/>
      <c r="DO1254" s="2"/>
      <c r="DP1254" s="2"/>
      <c r="DQ1254" s="2"/>
      <c r="DR1254" s="2"/>
      <c r="DS1254" s="2"/>
      <c r="DT1254" s="2"/>
      <c r="DU1254" s="2"/>
      <c r="DV1254" s="2"/>
      <c r="DW1254" s="2"/>
      <c r="DX1254" s="2"/>
      <c r="DY1254" s="2"/>
      <c r="DZ1254" s="2"/>
      <c r="EA1254" s="2"/>
      <c r="EB1254" s="2"/>
      <c r="EC1254" s="2"/>
      <c r="ED1254" s="2"/>
      <c r="EE1254" s="2"/>
      <c r="EF1254" s="2"/>
      <c r="EG1254" s="2"/>
      <c r="EH1254" s="2"/>
      <c r="EI1254" s="2"/>
      <c r="EJ1254" s="2"/>
      <c r="EK1254" s="2"/>
      <c r="EL1254" s="2"/>
      <c r="EM1254" s="2"/>
      <c r="EN1254" s="2"/>
      <c r="EO1254" s="2"/>
      <c r="EP1254" s="2"/>
      <c r="EQ1254" s="2"/>
      <c r="ER1254" s="2"/>
      <c r="ES1254" s="2"/>
      <c r="ET1254" s="2"/>
      <c r="EU1254" s="2"/>
      <c r="EV1254" s="2"/>
      <c r="EW1254" s="2"/>
      <c r="EX1254" s="2"/>
      <c r="EY1254" s="2"/>
      <c r="EZ1254" s="2"/>
      <c r="FA1254" s="2"/>
      <c r="FB1254" s="2"/>
      <c r="FC1254" s="2"/>
      <c r="FD1254" s="2"/>
      <c r="FE1254" s="2"/>
      <c r="FF1254" s="2"/>
      <c r="FG1254" s="2"/>
      <c r="FH1254" s="2"/>
      <c r="FI1254" s="2"/>
      <c r="FJ1254" s="2"/>
      <c r="FK1254" s="2"/>
      <c r="FL1254" s="2"/>
      <c r="FM1254" s="2"/>
      <c r="FN1254" s="2"/>
      <c r="FO1254" s="2"/>
      <c r="FP1254" s="2"/>
      <c r="FQ1254" s="2"/>
      <c r="FR1254" s="2"/>
      <c r="FS1254" s="2"/>
      <c r="FT1254" s="2"/>
      <c r="FU1254" s="2"/>
      <c r="FV1254" s="2"/>
      <c r="FW1254" s="2"/>
      <c r="FX1254" s="2"/>
      <c r="FY1254" s="2"/>
      <c r="FZ1254" s="2"/>
      <c r="GA1254" s="2"/>
      <c r="GB1254" s="2"/>
      <c r="GC1254" s="2"/>
      <c r="GD1254" s="2"/>
      <c r="GE1254" s="2"/>
      <c r="GF1254" s="2"/>
      <c r="GG1254" s="2"/>
      <c r="GH1254" s="2"/>
      <c r="GI1254" s="2"/>
      <c r="GJ1254" s="2"/>
      <c r="GK1254" s="2"/>
      <c r="GL1254" s="2"/>
      <c r="GM1254" s="2"/>
      <c r="GN1254" s="2"/>
      <c r="GO1254" s="2"/>
      <c r="GP1254" s="2"/>
      <c r="GQ1254" s="2"/>
      <c r="GR1254" s="2"/>
      <c r="GS1254" s="2"/>
      <c r="GT1254" s="2"/>
      <c r="GU1254" s="2"/>
      <c r="GV1254" s="2"/>
      <c r="GW1254" s="2"/>
      <c r="GX1254" s="2"/>
      <c r="GY1254" s="2"/>
      <c r="GZ1254" s="2"/>
      <c r="HA1254" s="2"/>
      <c r="HB1254" s="2"/>
      <c r="HC1254" s="2"/>
      <c r="HD1254" s="2"/>
      <c r="HE1254" s="2"/>
      <c r="HF1254" s="2"/>
      <c r="HG1254" s="2"/>
      <c r="HH1254" s="2"/>
      <c r="HI1254" s="2"/>
      <c r="HJ1254" s="2"/>
      <c r="HK1254" s="2"/>
      <c r="HL1254" s="2"/>
      <c r="HM1254" s="2"/>
      <c r="HN1254" s="2"/>
      <c r="HO1254" s="2"/>
      <c r="HP1254" s="2"/>
      <c r="HQ1254" s="2"/>
      <c r="HR1254" s="2"/>
      <c r="HS1254" s="2"/>
      <c r="HT1254" s="2"/>
      <c r="HU1254" s="2"/>
      <c r="HV1254" s="2"/>
      <c r="HW1254" s="2"/>
      <c r="HX1254" s="2"/>
      <c r="HY1254" s="2"/>
      <c r="HZ1254" s="2"/>
      <c r="IA1254" s="2"/>
      <c r="IB1254" s="2"/>
      <c r="IC1254" s="2"/>
      <c r="ID1254" s="2"/>
      <c r="IE1254" s="2"/>
      <c r="IF1254" s="2"/>
      <c r="IG1254" s="2"/>
      <c r="IH1254" s="2"/>
      <c r="II1254" s="2"/>
      <c r="IJ1254" s="2"/>
      <c r="IK1254" s="2"/>
      <c r="IL1254" s="2"/>
      <c r="IM1254" s="2"/>
      <c r="IN1254" s="2"/>
      <c r="IO1254" s="2"/>
      <c r="IP1254" s="2"/>
      <c r="IQ1254" s="2"/>
      <c r="IR1254" s="2"/>
      <c r="IS1254" s="2"/>
    </row>
    <row r="1255" spans="1:253" s="36" customFormat="1" ht="15" customHeight="1" x14ac:dyDescent="0.25">
      <c r="A1255" s="33"/>
      <c r="B1255" s="664" t="s">
        <v>346</v>
      </c>
      <c r="C1255" s="665"/>
      <c r="D1255" s="665"/>
      <c r="E1255" s="665"/>
      <c r="F1255" s="665"/>
      <c r="G1255" s="665"/>
      <c r="H1255" s="665"/>
      <c r="I1255" s="665"/>
      <c r="J1255" s="665"/>
      <c r="K1255" s="665"/>
      <c r="L1255" s="665"/>
      <c r="M1255" s="665"/>
      <c r="N1255" s="665"/>
      <c r="O1255" s="665"/>
      <c r="P1255" s="665"/>
      <c r="Q1255" s="665"/>
      <c r="R1255" s="665"/>
      <c r="S1255" s="665"/>
      <c r="T1255" s="665"/>
      <c r="U1255" s="665"/>
      <c r="V1255" s="665"/>
      <c r="W1255" s="665"/>
      <c r="X1255" s="665"/>
      <c r="Y1255" s="665"/>
      <c r="Z1255" s="665"/>
      <c r="AA1255" s="665"/>
      <c r="AB1255" s="665"/>
      <c r="AC1255" s="665"/>
      <c r="AD1255" s="665"/>
      <c r="AE1255" s="665"/>
      <c r="AF1255" s="665"/>
      <c r="AG1255" s="665"/>
      <c r="AH1255" s="666"/>
      <c r="AI1255" s="60"/>
      <c r="AJ1255" s="144" t="str">
        <f t="shared" si="212"/>
        <v>Riadok bude vidieť.</v>
      </c>
      <c r="AK1255" s="145" t="s">
        <v>207</v>
      </c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86">
        <v>1</v>
      </c>
      <c r="BF1255" s="51"/>
      <c r="BG1255" s="51"/>
      <c r="BH1255" s="51">
        <f t="shared" si="215"/>
        <v>1</v>
      </c>
      <c r="BI1255" s="51">
        <f t="shared" si="216"/>
        <v>1</v>
      </c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108"/>
      <c r="BY1255" s="108"/>
      <c r="BZ1255" s="108"/>
      <c r="CA1255" s="113">
        <f>SI!BY1255</f>
        <v>1191</v>
      </c>
      <c r="CB1255" s="113"/>
      <c r="CC1255" s="113"/>
      <c r="CD1255" s="113"/>
      <c r="CE1255" s="113"/>
      <c r="CF1255" s="113"/>
      <c r="CG1255" s="113"/>
      <c r="CH1255" s="140">
        <f>SI!BZ1255</f>
        <v>0</v>
      </c>
      <c r="CI1255" s="108"/>
      <c r="CJ1255" s="108"/>
      <c r="CK1255" s="108"/>
      <c r="CL1255" s="108"/>
      <c r="CM1255" s="108"/>
      <c r="CN1255" s="108"/>
      <c r="CO1255" s="108"/>
      <c r="CP1255" s="108"/>
      <c r="CQ1255" s="108"/>
      <c r="CR1255" s="108"/>
      <c r="CS1255" s="108"/>
      <c r="CT1255" s="108"/>
      <c r="CU1255" s="108"/>
      <c r="CV1255" s="108"/>
      <c r="CW1255" s="108"/>
      <c r="CX1255" s="108"/>
      <c r="CY1255" s="108"/>
      <c r="CZ1255" s="2"/>
      <c r="DA1255" s="2"/>
      <c r="DB1255" s="2"/>
      <c r="DC1255" s="2"/>
      <c r="DD1255" s="2"/>
      <c r="DE1255" s="2"/>
      <c r="DF1255" s="2"/>
      <c r="DG1255" s="2"/>
      <c r="DH1255" s="2"/>
      <c r="DI1255" s="2"/>
      <c r="DJ1255" s="2"/>
      <c r="DK1255" s="2"/>
      <c r="DL1255" s="2"/>
      <c r="DM1255" s="2"/>
      <c r="DN1255" s="2"/>
      <c r="DO1255" s="2"/>
      <c r="DP1255" s="2"/>
      <c r="DQ1255" s="2"/>
      <c r="DR1255" s="2"/>
      <c r="DS1255" s="2"/>
      <c r="DT1255" s="2"/>
      <c r="DU1255" s="2"/>
      <c r="DV1255" s="2"/>
      <c r="DW1255" s="2"/>
      <c r="DX1255" s="2"/>
      <c r="DY1255" s="2"/>
      <c r="DZ1255" s="2"/>
      <c r="EA1255" s="2"/>
      <c r="EB1255" s="2"/>
      <c r="EC1255" s="2"/>
      <c r="ED1255" s="2"/>
      <c r="EE1255" s="2"/>
      <c r="EF1255" s="2"/>
      <c r="EG1255" s="2"/>
      <c r="EH1255" s="2"/>
      <c r="EI1255" s="2"/>
      <c r="EJ1255" s="2"/>
      <c r="EK1255" s="2"/>
      <c r="EL1255" s="2"/>
      <c r="EM1255" s="2"/>
      <c r="EN1255" s="2"/>
      <c r="EO1255" s="2"/>
      <c r="EP1255" s="2"/>
      <c r="EQ1255" s="2"/>
      <c r="ER1255" s="2"/>
      <c r="ES1255" s="2"/>
      <c r="ET1255" s="2"/>
      <c r="EU1255" s="2"/>
      <c r="EV1255" s="2"/>
      <c r="EW1255" s="2"/>
      <c r="EX1255" s="2"/>
      <c r="EY1255" s="2"/>
      <c r="EZ1255" s="2"/>
      <c r="FA1255" s="2"/>
      <c r="FB1255" s="2"/>
      <c r="FC1255" s="2"/>
      <c r="FD1255" s="2"/>
      <c r="FE1255" s="2"/>
      <c r="FF1255" s="2"/>
      <c r="FG1255" s="2"/>
      <c r="FH1255" s="2"/>
      <c r="FI1255" s="2"/>
      <c r="FJ1255" s="2"/>
      <c r="FK1255" s="2"/>
      <c r="FL1255" s="2"/>
      <c r="FM1255" s="2"/>
      <c r="FN1255" s="2"/>
      <c r="FO1255" s="2"/>
      <c r="FP1255" s="2"/>
      <c r="FQ1255" s="2"/>
      <c r="FR1255" s="2"/>
      <c r="FS1255" s="2"/>
      <c r="FT1255" s="2"/>
      <c r="FU1255" s="2"/>
      <c r="FV1255" s="2"/>
      <c r="FW1255" s="2"/>
      <c r="FX1255" s="2"/>
      <c r="FY1255" s="2"/>
      <c r="FZ1255" s="2"/>
      <c r="GA1255" s="2"/>
      <c r="GB1255" s="2"/>
      <c r="GC1255" s="2"/>
      <c r="GD1255" s="2"/>
      <c r="GE1255" s="2"/>
      <c r="GF1255" s="2"/>
      <c r="GG1255" s="2"/>
      <c r="GH1255" s="2"/>
      <c r="GI1255" s="2"/>
      <c r="GJ1255" s="2"/>
      <c r="GK1255" s="2"/>
      <c r="GL1255" s="2"/>
      <c r="GM1255" s="2"/>
      <c r="GN1255" s="2"/>
      <c r="GO1255" s="2"/>
      <c r="GP1255" s="2"/>
      <c r="GQ1255" s="2"/>
      <c r="GR1255" s="2"/>
      <c r="GS1255" s="2"/>
      <c r="GT1255" s="2"/>
      <c r="GU1255" s="2"/>
      <c r="GV1255" s="2"/>
      <c r="GW1255" s="2"/>
      <c r="GX1255" s="2"/>
      <c r="GY1255" s="2"/>
      <c r="GZ1255" s="2"/>
      <c r="HA1255" s="2"/>
      <c r="HB1255" s="2"/>
      <c r="HC1255" s="2"/>
      <c r="HD1255" s="2"/>
      <c r="HE1255" s="2"/>
      <c r="HF1255" s="2"/>
      <c r="HG1255" s="2"/>
      <c r="HH1255" s="2"/>
      <c r="HI1255" s="2"/>
      <c r="HJ1255" s="2"/>
      <c r="HK1255" s="2"/>
      <c r="HL1255" s="2"/>
      <c r="HM1255" s="2"/>
      <c r="HN1255" s="2"/>
      <c r="HO1255" s="2"/>
      <c r="HP1255" s="2"/>
      <c r="HQ1255" s="2"/>
      <c r="HR1255" s="2"/>
      <c r="HS1255" s="2"/>
      <c r="HT1255" s="2"/>
      <c r="HU1255" s="2"/>
      <c r="HV1255" s="2"/>
      <c r="HW1255" s="2"/>
      <c r="HX1255" s="2"/>
      <c r="HY1255" s="2"/>
      <c r="HZ1255" s="2"/>
      <c r="IA1255" s="2"/>
      <c r="IB1255" s="2"/>
      <c r="IC1255" s="2"/>
      <c r="ID1255" s="2"/>
      <c r="IE1255" s="2"/>
      <c r="IF1255" s="2"/>
      <c r="IG1255" s="2"/>
      <c r="IH1255" s="2"/>
      <c r="II1255" s="2"/>
      <c r="IJ1255" s="2"/>
      <c r="IK1255" s="2"/>
      <c r="IL1255" s="2"/>
      <c r="IM1255" s="2"/>
      <c r="IN1255" s="2"/>
      <c r="IO1255" s="2"/>
      <c r="IP1255" s="2"/>
      <c r="IQ1255" s="2"/>
      <c r="IR1255" s="2"/>
      <c r="IS1255" s="2"/>
    </row>
    <row r="1256" spans="1:253" s="36" customFormat="1" x14ac:dyDescent="0.25">
      <c r="A1256" s="33"/>
      <c r="B1256" s="1096" t="s">
        <v>354</v>
      </c>
      <c r="C1256" s="1097"/>
      <c r="D1256" s="1097"/>
      <c r="E1256" s="1097"/>
      <c r="F1256" s="1097"/>
      <c r="G1256" s="1097"/>
      <c r="H1256" s="1097"/>
      <c r="I1256" s="1097"/>
      <c r="J1256" s="1097"/>
      <c r="K1256" s="1097"/>
      <c r="L1256" s="1098"/>
      <c r="M1256" s="1113"/>
      <c r="N1256" s="1100"/>
      <c r="O1256" s="1100"/>
      <c r="P1256" s="1100"/>
      <c r="Q1256" s="1114"/>
      <c r="R1256" s="1099"/>
      <c r="S1256" s="1100"/>
      <c r="T1256" s="1100"/>
      <c r="U1256" s="1101"/>
      <c r="V1256" s="1113"/>
      <c r="W1256" s="1100"/>
      <c r="X1256" s="1100"/>
      <c r="Y1256" s="1114"/>
      <c r="Z1256" s="1099"/>
      <c r="AA1256" s="1100"/>
      <c r="AB1256" s="1100"/>
      <c r="AC1256" s="1101"/>
      <c r="AD1256" s="1068">
        <f>+SUM(M1256:AC1256)</f>
        <v>0</v>
      </c>
      <c r="AE1256" s="1069"/>
      <c r="AF1256" s="1069"/>
      <c r="AG1256" s="1069"/>
      <c r="AH1256" s="1070"/>
      <c r="AI1256" s="60"/>
      <c r="AJ1256" s="144" t="str">
        <f t="shared" si="212"/>
        <v>Riadok bude vidieť.</v>
      </c>
      <c r="AK1256" s="145" t="s">
        <v>207</v>
      </c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86">
        <v>1</v>
      </c>
      <c r="BF1256" s="51"/>
      <c r="BG1256" s="51"/>
      <c r="BH1256" s="51">
        <f t="shared" si="215"/>
        <v>1</v>
      </c>
      <c r="BI1256" s="51">
        <f t="shared" si="216"/>
        <v>1</v>
      </c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108"/>
      <c r="BY1256" s="108"/>
      <c r="BZ1256" s="108"/>
      <c r="CA1256" s="113">
        <f>SI!BY1256</f>
        <v>135</v>
      </c>
      <c r="CB1256" s="113"/>
      <c r="CC1256" s="113"/>
      <c r="CD1256" s="113"/>
      <c r="CE1256" s="113"/>
      <c r="CF1256" s="113"/>
      <c r="CG1256" s="113"/>
      <c r="CH1256" s="140">
        <f>SI!BZ1256</f>
        <v>0</v>
      </c>
      <c r="CI1256" s="108"/>
      <c r="CJ1256" s="108"/>
      <c r="CK1256" s="108"/>
      <c r="CL1256" s="108"/>
      <c r="CM1256" s="108"/>
      <c r="CN1256" s="108"/>
      <c r="CO1256" s="108"/>
      <c r="CP1256" s="108"/>
      <c r="CQ1256" s="108"/>
      <c r="CR1256" s="108"/>
      <c r="CS1256" s="108"/>
      <c r="CT1256" s="108"/>
      <c r="CU1256" s="108"/>
      <c r="CV1256" s="108"/>
      <c r="CW1256" s="108"/>
      <c r="CX1256" s="108"/>
      <c r="CY1256" s="108"/>
      <c r="CZ1256" s="2"/>
      <c r="DA1256" s="2"/>
      <c r="DB1256" s="2"/>
      <c r="DC1256" s="2"/>
      <c r="DD1256" s="2"/>
      <c r="DE1256" s="2"/>
      <c r="DF1256" s="2"/>
      <c r="DG1256" s="2"/>
      <c r="DH1256" s="2"/>
      <c r="DI1256" s="2"/>
      <c r="DJ1256" s="2"/>
      <c r="DK1256" s="2"/>
      <c r="DL1256" s="2"/>
      <c r="DM1256" s="2"/>
      <c r="DN1256" s="2"/>
      <c r="DO1256" s="2"/>
      <c r="DP1256" s="2"/>
      <c r="DQ1256" s="2"/>
      <c r="DR1256" s="2"/>
      <c r="DS1256" s="2"/>
      <c r="DT1256" s="2"/>
      <c r="DU1256" s="2"/>
      <c r="DV1256" s="2"/>
      <c r="DW1256" s="2"/>
      <c r="DX1256" s="2"/>
      <c r="DY1256" s="2"/>
      <c r="DZ1256" s="2"/>
      <c r="EA1256" s="2"/>
      <c r="EB1256" s="2"/>
      <c r="EC1256" s="2"/>
      <c r="ED1256" s="2"/>
      <c r="EE1256" s="2"/>
      <c r="EF1256" s="2"/>
      <c r="EG1256" s="2"/>
      <c r="EH1256" s="2"/>
      <c r="EI1256" s="2"/>
      <c r="EJ1256" s="2"/>
      <c r="EK1256" s="2"/>
      <c r="EL1256" s="2"/>
      <c r="EM1256" s="2"/>
      <c r="EN1256" s="2"/>
      <c r="EO1256" s="2"/>
      <c r="EP1256" s="2"/>
      <c r="EQ1256" s="2"/>
      <c r="ER1256" s="2"/>
      <c r="ES1256" s="2"/>
      <c r="ET1256" s="2"/>
      <c r="EU1256" s="2"/>
      <c r="EV1256" s="2"/>
      <c r="EW1256" s="2"/>
      <c r="EX1256" s="2"/>
      <c r="EY1256" s="2"/>
      <c r="EZ1256" s="2"/>
      <c r="FA1256" s="2"/>
      <c r="FB1256" s="2"/>
      <c r="FC1256" s="2"/>
      <c r="FD1256" s="2"/>
      <c r="FE1256" s="2"/>
      <c r="FF1256" s="2"/>
      <c r="FG1256" s="2"/>
      <c r="FH1256" s="2"/>
      <c r="FI1256" s="2"/>
      <c r="FJ1256" s="2"/>
      <c r="FK1256" s="2"/>
      <c r="FL1256" s="2"/>
      <c r="FM1256" s="2"/>
      <c r="FN1256" s="2"/>
      <c r="FO1256" s="2"/>
      <c r="FP1256" s="2"/>
      <c r="FQ1256" s="2"/>
      <c r="FR1256" s="2"/>
      <c r="FS1256" s="2"/>
      <c r="FT1256" s="2"/>
      <c r="FU1256" s="2"/>
      <c r="FV1256" s="2"/>
      <c r="FW1256" s="2"/>
      <c r="FX1256" s="2"/>
      <c r="FY1256" s="2"/>
      <c r="FZ1256" s="2"/>
      <c r="GA1256" s="2"/>
      <c r="GB1256" s="2"/>
      <c r="GC1256" s="2"/>
      <c r="GD1256" s="2"/>
      <c r="GE1256" s="2"/>
      <c r="GF1256" s="2"/>
      <c r="GG1256" s="2"/>
      <c r="GH1256" s="2"/>
      <c r="GI1256" s="2"/>
      <c r="GJ1256" s="2"/>
      <c r="GK1256" s="2"/>
      <c r="GL1256" s="2"/>
      <c r="GM1256" s="2"/>
      <c r="GN1256" s="2"/>
      <c r="GO1256" s="2"/>
      <c r="GP1256" s="2"/>
      <c r="GQ1256" s="2"/>
      <c r="GR1256" s="2"/>
      <c r="GS1256" s="2"/>
      <c r="GT1256" s="2"/>
      <c r="GU1256" s="2"/>
      <c r="GV1256" s="2"/>
      <c r="GW1256" s="2"/>
      <c r="GX1256" s="2"/>
      <c r="GY1256" s="2"/>
      <c r="GZ1256" s="2"/>
      <c r="HA1256" s="2"/>
      <c r="HB1256" s="2"/>
      <c r="HC1256" s="2"/>
      <c r="HD1256" s="2"/>
      <c r="HE1256" s="2"/>
      <c r="HF1256" s="2"/>
      <c r="HG1256" s="2"/>
      <c r="HH1256" s="2"/>
      <c r="HI1256" s="2"/>
      <c r="HJ1256" s="2"/>
      <c r="HK1256" s="2"/>
      <c r="HL1256" s="2"/>
      <c r="HM1256" s="2"/>
      <c r="HN1256" s="2"/>
      <c r="HO1256" s="2"/>
      <c r="HP1256" s="2"/>
      <c r="HQ1256" s="2"/>
      <c r="HR1256" s="2"/>
      <c r="HS1256" s="2"/>
      <c r="HT1256" s="2"/>
      <c r="HU1256" s="2"/>
      <c r="HV1256" s="2"/>
      <c r="HW1256" s="2"/>
      <c r="HX1256" s="2"/>
      <c r="HY1256" s="2"/>
      <c r="HZ1256" s="2"/>
      <c r="IA1256" s="2"/>
      <c r="IB1256" s="2"/>
      <c r="IC1256" s="2"/>
      <c r="ID1256" s="2"/>
      <c r="IE1256" s="2"/>
      <c r="IF1256" s="2"/>
      <c r="IG1256" s="2"/>
      <c r="IH1256" s="2"/>
      <c r="II1256" s="2"/>
      <c r="IJ1256" s="2"/>
      <c r="IK1256" s="2"/>
      <c r="IL1256" s="2"/>
      <c r="IM1256" s="2"/>
      <c r="IN1256" s="2"/>
      <c r="IO1256" s="2"/>
      <c r="IP1256" s="2"/>
      <c r="IQ1256" s="2"/>
      <c r="IR1256" s="2"/>
      <c r="IS1256" s="2"/>
    </row>
    <row r="1257" spans="1:253" s="36" customFormat="1" x14ac:dyDescent="0.25">
      <c r="A1257" s="33"/>
      <c r="B1257" s="1056" t="s">
        <v>355</v>
      </c>
      <c r="C1257" s="1057"/>
      <c r="D1257" s="1057"/>
      <c r="E1257" s="1057"/>
      <c r="F1257" s="1057"/>
      <c r="G1257" s="1057"/>
      <c r="H1257" s="1057"/>
      <c r="I1257" s="1057"/>
      <c r="J1257" s="1057"/>
      <c r="K1257" s="1057"/>
      <c r="L1257" s="1058"/>
      <c r="M1257" s="1005"/>
      <c r="N1257" s="1002"/>
      <c r="O1257" s="1002"/>
      <c r="P1257" s="1002"/>
      <c r="Q1257" s="1006"/>
      <c r="R1257" s="1001"/>
      <c r="S1257" s="1002"/>
      <c r="T1257" s="1002"/>
      <c r="U1257" s="1003"/>
      <c r="V1257" s="1005"/>
      <c r="W1257" s="1002"/>
      <c r="X1257" s="1002"/>
      <c r="Y1257" s="1006"/>
      <c r="Z1257" s="1001"/>
      <c r="AA1257" s="1002"/>
      <c r="AB1257" s="1002"/>
      <c r="AC1257" s="1003"/>
      <c r="AD1257" s="1041">
        <f>+SUM(M1257:AC1257)</f>
        <v>0</v>
      </c>
      <c r="AE1257" s="1042"/>
      <c r="AF1257" s="1042"/>
      <c r="AG1257" s="1042"/>
      <c r="AH1257" s="1043"/>
      <c r="AI1257" s="60"/>
      <c r="AJ1257" s="144" t="str">
        <f t="shared" si="212"/>
        <v>Riadok bude vidieť.</v>
      </c>
      <c r="AK1257" s="145" t="s">
        <v>207</v>
      </c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86">
        <v>1</v>
      </c>
      <c r="BF1257" s="51"/>
      <c r="BG1257" s="51"/>
      <c r="BH1257" s="51">
        <f t="shared" si="215"/>
        <v>1</v>
      </c>
      <c r="BI1257" s="51">
        <f t="shared" si="216"/>
        <v>1</v>
      </c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108"/>
      <c r="BY1257" s="108"/>
      <c r="BZ1257" s="108"/>
      <c r="CA1257" s="113">
        <f>SI!BY1257</f>
        <v>949</v>
      </c>
      <c r="CB1257" s="113"/>
      <c r="CC1257" s="113"/>
      <c r="CD1257" s="113"/>
      <c r="CE1257" s="113"/>
      <c r="CF1257" s="113"/>
      <c r="CG1257" s="113"/>
      <c r="CH1257" s="140">
        <f>SI!BZ1257</f>
        <v>0</v>
      </c>
      <c r="CI1257" s="108"/>
      <c r="CJ1257" s="108"/>
      <c r="CK1257" s="108"/>
      <c r="CL1257" s="108"/>
      <c r="CM1257" s="108"/>
      <c r="CN1257" s="108"/>
      <c r="CO1257" s="108"/>
      <c r="CP1257" s="108"/>
      <c r="CQ1257" s="108"/>
      <c r="CR1257" s="108"/>
      <c r="CS1257" s="108"/>
      <c r="CT1257" s="108"/>
      <c r="CU1257" s="108"/>
      <c r="CV1257" s="108"/>
      <c r="CW1257" s="108"/>
      <c r="CX1257" s="108"/>
      <c r="CY1257" s="108"/>
      <c r="CZ1257" s="2"/>
      <c r="DA1257" s="2"/>
      <c r="DB1257" s="2"/>
      <c r="DC1257" s="2"/>
      <c r="DD1257" s="2"/>
      <c r="DE1257" s="2"/>
      <c r="DF1257" s="2"/>
      <c r="DG1257" s="2"/>
      <c r="DH1257" s="2"/>
      <c r="DI1257" s="2"/>
      <c r="DJ1257" s="2"/>
      <c r="DK1257" s="2"/>
      <c r="DL1257" s="2"/>
      <c r="DM1257" s="2"/>
      <c r="DN1257" s="2"/>
      <c r="DO1257" s="2"/>
      <c r="DP1257" s="2"/>
      <c r="DQ1257" s="2"/>
      <c r="DR1257" s="2"/>
      <c r="DS1257" s="2"/>
      <c r="DT1257" s="2"/>
      <c r="DU1257" s="2"/>
      <c r="DV1257" s="2"/>
      <c r="DW1257" s="2"/>
      <c r="DX1257" s="2"/>
      <c r="DY1257" s="2"/>
      <c r="DZ1257" s="2"/>
      <c r="EA1257" s="2"/>
      <c r="EB1257" s="2"/>
      <c r="EC1257" s="2"/>
      <c r="ED1257" s="2"/>
      <c r="EE1257" s="2"/>
      <c r="EF1257" s="2"/>
      <c r="EG1257" s="2"/>
      <c r="EH1257" s="2"/>
      <c r="EI1257" s="2"/>
      <c r="EJ1257" s="2"/>
      <c r="EK1257" s="2"/>
      <c r="EL1257" s="2"/>
      <c r="EM1257" s="2"/>
      <c r="EN1257" s="2"/>
      <c r="EO1257" s="2"/>
      <c r="EP1257" s="2"/>
      <c r="EQ1257" s="2"/>
      <c r="ER1257" s="2"/>
      <c r="ES1257" s="2"/>
      <c r="ET1257" s="2"/>
      <c r="EU1257" s="2"/>
      <c r="EV1257" s="2"/>
      <c r="EW1257" s="2"/>
      <c r="EX1257" s="2"/>
      <c r="EY1257" s="2"/>
      <c r="EZ1257" s="2"/>
      <c r="FA1257" s="2"/>
      <c r="FB1257" s="2"/>
      <c r="FC1257" s="2"/>
      <c r="FD1257" s="2"/>
      <c r="FE1257" s="2"/>
      <c r="FF1257" s="2"/>
      <c r="FG1257" s="2"/>
      <c r="FH1257" s="2"/>
      <c r="FI1257" s="2"/>
      <c r="FJ1257" s="2"/>
      <c r="FK1257" s="2"/>
      <c r="FL1257" s="2"/>
      <c r="FM1257" s="2"/>
      <c r="FN1257" s="2"/>
      <c r="FO1257" s="2"/>
      <c r="FP1257" s="2"/>
      <c r="FQ1257" s="2"/>
      <c r="FR1257" s="2"/>
      <c r="FS1257" s="2"/>
      <c r="FT1257" s="2"/>
      <c r="FU1257" s="2"/>
      <c r="FV1257" s="2"/>
      <c r="FW1257" s="2"/>
      <c r="FX1257" s="2"/>
      <c r="FY1257" s="2"/>
      <c r="FZ1257" s="2"/>
      <c r="GA1257" s="2"/>
      <c r="GB1257" s="2"/>
      <c r="GC1257" s="2"/>
      <c r="GD1257" s="2"/>
      <c r="GE1257" s="2"/>
      <c r="GF1257" s="2"/>
      <c r="GG1257" s="2"/>
      <c r="GH1257" s="2"/>
      <c r="GI1257" s="2"/>
      <c r="GJ1257" s="2"/>
      <c r="GK1257" s="2"/>
      <c r="GL1257" s="2"/>
      <c r="GM1257" s="2"/>
      <c r="GN1257" s="2"/>
      <c r="GO1257" s="2"/>
      <c r="GP1257" s="2"/>
      <c r="GQ1257" s="2"/>
      <c r="GR1257" s="2"/>
      <c r="GS1257" s="2"/>
      <c r="GT1257" s="2"/>
      <c r="GU1257" s="2"/>
      <c r="GV1257" s="2"/>
      <c r="GW1257" s="2"/>
      <c r="GX1257" s="2"/>
      <c r="GY1257" s="2"/>
      <c r="GZ1257" s="2"/>
      <c r="HA1257" s="2"/>
      <c r="HB1257" s="2"/>
      <c r="HC1257" s="2"/>
      <c r="HD1257" s="2"/>
      <c r="HE1257" s="2"/>
      <c r="HF1257" s="2"/>
      <c r="HG1257" s="2"/>
      <c r="HH1257" s="2"/>
      <c r="HI1257" s="2"/>
      <c r="HJ1257" s="2"/>
      <c r="HK1257" s="2"/>
      <c r="HL1257" s="2"/>
      <c r="HM1257" s="2"/>
      <c r="HN1257" s="2"/>
      <c r="HO1257" s="2"/>
      <c r="HP1257" s="2"/>
      <c r="HQ1257" s="2"/>
      <c r="HR1257" s="2"/>
      <c r="HS1257" s="2"/>
      <c r="HT1257" s="2"/>
      <c r="HU1257" s="2"/>
      <c r="HV1257" s="2"/>
      <c r="HW1257" s="2"/>
      <c r="HX1257" s="2"/>
      <c r="HY1257" s="2"/>
      <c r="HZ1257" s="2"/>
      <c r="IA1257" s="2"/>
      <c r="IB1257" s="2"/>
      <c r="IC1257" s="2"/>
      <c r="ID1257" s="2"/>
      <c r="IE1257" s="2"/>
      <c r="IF1257" s="2"/>
      <c r="IG1257" s="2"/>
      <c r="IH1257" s="2"/>
      <c r="II1257" s="2"/>
      <c r="IJ1257" s="2"/>
      <c r="IK1257" s="2"/>
      <c r="IL1257" s="2"/>
      <c r="IM1257" s="2"/>
      <c r="IN1257" s="2"/>
      <c r="IO1257" s="2"/>
      <c r="IP1257" s="2"/>
      <c r="IQ1257" s="2"/>
      <c r="IR1257" s="2"/>
      <c r="IS1257" s="2"/>
    </row>
    <row r="1258" spans="1:253" s="36" customFormat="1" x14ac:dyDescent="0.25">
      <c r="A1258" s="33"/>
      <c r="B1258" s="1056" t="s">
        <v>356</v>
      </c>
      <c r="C1258" s="1057"/>
      <c r="D1258" s="1057"/>
      <c r="E1258" s="1057"/>
      <c r="F1258" s="1057"/>
      <c r="G1258" s="1057"/>
      <c r="H1258" s="1057"/>
      <c r="I1258" s="1057"/>
      <c r="J1258" s="1057"/>
      <c r="K1258" s="1057"/>
      <c r="L1258" s="1058"/>
      <c r="M1258" s="1005"/>
      <c r="N1258" s="1002"/>
      <c r="O1258" s="1002"/>
      <c r="P1258" s="1002"/>
      <c r="Q1258" s="1006"/>
      <c r="R1258" s="1001"/>
      <c r="S1258" s="1002"/>
      <c r="T1258" s="1002"/>
      <c r="U1258" s="1003"/>
      <c r="V1258" s="1005"/>
      <c r="W1258" s="1002"/>
      <c r="X1258" s="1002"/>
      <c r="Y1258" s="1006"/>
      <c r="Z1258" s="1001"/>
      <c r="AA1258" s="1002"/>
      <c r="AB1258" s="1002"/>
      <c r="AC1258" s="1003"/>
      <c r="AD1258" s="1041">
        <f>+SUM(M1258:AC1258)</f>
        <v>0</v>
      </c>
      <c r="AE1258" s="1042"/>
      <c r="AF1258" s="1042"/>
      <c r="AG1258" s="1042"/>
      <c r="AH1258" s="1043"/>
      <c r="AI1258" s="60"/>
      <c r="AJ1258" s="144" t="str">
        <f t="shared" si="212"/>
        <v>Riadok bude vidieť.</v>
      </c>
      <c r="AK1258" s="145" t="s">
        <v>207</v>
      </c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86">
        <v>1</v>
      </c>
      <c r="BF1258" s="51"/>
      <c r="BG1258" s="51"/>
      <c r="BH1258" s="51">
        <f t="shared" si="215"/>
        <v>1</v>
      </c>
      <c r="BI1258" s="51">
        <f t="shared" si="216"/>
        <v>1</v>
      </c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108"/>
      <c r="BY1258" s="108"/>
      <c r="BZ1258" s="108"/>
      <c r="CA1258" s="113">
        <f>SI!BY1258</f>
        <v>120</v>
      </c>
      <c r="CB1258" s="113"/>
      <c r="CC1258" s="113"/>
      <c r="CD1258" s="113"/>
      <c r="CE1258" s="113"/>
      <c r="CF1258" s="113"/>
      <c r="CG1258" s="113"/>
      <c r="CH1258" s="140">
        <f>SI!BZ1258</f>
        <v>0</v>
      </c>
      <c r="CI1258" s="108"/>
      <c r="CJ1258" s="108"/>
      <c r="CK1258" s="108"/>
      <c r="CL1258" s="108"/>
      <c r="CM1258" s="108"/>
      <c r="CN1258" s="108"/>
      <c r="CO1258" s="108"/>
      <c r="CP1258" s="108"/>
      <c r="CQ1258" s="108"/>
      <c r="CR1258" s="108"/>
      <c r="CS1258" s="108"/>
      <c r="CT1258" s="108"/>
      <c r="CU1258" s="108"/>
      <c r="CV1258" s="108"/>
      <c r="CW1258" s="108"/>
      <c r="CX1258" s="108"/>
      <c r="CY1258" s="108"/>
      <c r="CZ1258" s="2"/>
      <c r="DA1258" s="2"/>
      <c r="DB1258" s="2"/>
      <c r="DC1258" s="2"/>
      <c r="DD1258" s="2"/>
      <c r="DE1258" s="2"/>
      <c r="DF1258" s="2"/>
      <c r="DG1258" s="2"/>
      <c r="DH1258" s="2"/>
      <c r="DI1258" s="2"/>
      <c r="DJ1258" s="2"/>
      <c r="DK1258" s="2"/>
      <c r="DL1258" s="2"/>
      <c r="DM1258" s="2"/>
      <c r="DN1258" s="2"/>
      <c r="DO1258" s="2"/>
      <c r="DP1258" s="2"/>
      <c r="DQ1258" s="2"/>
      <c r="DR1258" s="2"/>
      <c r="DS1258" s="2"/>
      <c r="DT1258" s="2"/>
      <c r="DU1258" s="2"/>
      <c r="DV1258" s="2"/>
      <c r="DW1258" s="2"/>
      <c r="DX1258" s="2"/>
      <c r="DY1258" s="2"/>
      <c r="DZ1258" s="2"/>
      <c r="EA1258" s="2"/>
      <c r="EB1258" s="2"/>
      <c r="EC1258" s="2"/>
      <c r="ED1258" s="2"/>
      <c r="EE1258" s="2"/>
      <c r="EF1258" s="2"/>
      <c r="EG1258" s="2"/>
      <c r="EH1258" s="2"/>
      <c r="EI1258" s="2"/>
      <c r="EJ1258" s="2"/>
      <c r="EK1258" s="2"/>
      <c r="EL1258" s="2"/>
      <c r="EM1258" s="2"/>
      <c r="EN1258" s="2"/>
      <c r="EO1258" s="2"/>
      <c r="EP1258" s="2"/>
      <c r="EQ1258" s="2"/>
      <c r="ER1258" s="2"/>
      <c r="ES1258" s="2"/>
      <c r="ET1258" s="2"/>
      <c r="EU1258" s="2"/>
      <c r="EV1258" s="2"/>
      <c r="EW1258" s="2"/>
      <c r="EX1258" s="2"/>
      <c r="EY1258" s="2"/>
      <c r="EZ1258" s="2"/>
      <c r="FA1258" s="2"/>
      <c r="FB1258" s="2"/>
      <c r="FC1258" s="2"/>
      <c r="FD1258" s="2"/>
      <c r="FE1258" s="2"/>
      <c r="FF1258" s="2"/>
      <c r="FG1258" s="2"/>
      <c r="FH1258" s="2"/>
      <c r="FI1258" s="2"/>
      <c r="FJ1258" s="2"/>
      <c r="FK1258" s="2"/>
      <c r="FL1258" s="2"/>
      <c r="FM1258" s="2"/>
      <c r="FN1258" s="2"/>
      <c r="FO1258" s="2"/>
      <c r="FP1258" s="2"/>
      <c r="FQ1258" s="2"/>
      <c r="FR1258" s="2"/>
      <c r="FS1258" s="2"/>
      <c r="FT1258" s="2"/>
      <c r="FU1258" s="2"/>
      <c r="FV1258" s="2"/>
      <c r="FW1258" s="2"/>
      <c r="FX1258" s="2"/>
      <c r="FY1258" s="2"/>
      <c r="FZ1258" s="2"/>
      <c r="GA1258" s="2"/>
      <c r="GB1258" s="2"/>
      <c r="GC1258" s="2"/>
      <c r="GD1258" s="2"/>
      <c r="GE1258" s="2"/>
      <c r="GF1258" s="2"/>
      <c r="GG1258" s="2"/>
      <c r="GH1258" s="2"/>
      <c r="GI1258" s="2"/>
      <c r="GJ1258" s="2"/>
      <c r="GK1258" s="2"/>
      <c r="GL1258" s="2"/>
      <c r="GM1258" s="2"/>
      <c r="GN1258" s="2"/>
      <c r="GO1258" s="2"/>
      <c r="GP1258" s="2"/>
      <c r="GQ1258" s="2"/>
      <c r="GR1258" s="2"/>
      <c r="GS1258" s="2"/>
      <c r="GT1258" s="2"/>
      <c r="GU1258" s="2"/>
      <c r="GV1258" s="2"/>
      <c r="GW1258" s="2"/>
      <c r="GX1258" s="2"/>
      <c r="GY1258" s="2"/>
      <c r="GZ1258" s="2"/>
      <c r="HA1258" s="2"/>
      <c r="HB1258" s="2"/>
      <c r="HC1258" s="2"/>
      <c r="HD1258" s="2"/>
      <c r="HE1258" s="2"/>
      <c r="HF1258" s="2"/>
      <c r="HG1258" s="2"/>
      <c r="HH1258" s="2"/>
      <c r="HI1258" s="2"/>
      <c r="HJ1258" s="2"/>
      <c r="HK1258" s="2"/>
      <c r="HL1258" s="2"/>
      <c r="HM1258" s="2"/>
      <c r="HN1258" s="2"/>
      <c r="HO1258" s="2"/>
      <c r="HP1258" s="2"/>
      <c r="HQ1258" s="2"/>
      <c r="HR1258" s="2"/>
      <c r="HS1258" s="2"/>
      <c r="HT1258" s="2"/>
      <c r="HU1258" s="2"/>
      <c r="HV1258" s="2"/>
      <c r="HW1258" s="2"/>
      <c r="HX1258" s="2"/>
      <c r="HY1258" s="2"/>
      <c r="HZ1258" s="2"/>
      <c r="IA1258" s="2"/>
      <c r="IB1258" s="2"/>
      <c r="IC1258" s="2"/>
      <c r="ID1258" s="2"/>
      <c r="IE1258" s="2"/>
      <c r="IF1258" s="2"/>
      <c r="IG1258" s="2"/>
      <c r="IH1258" s="2"/>
      <c r="II1258" s="2"/>
      <c r="IJ1258" s="2"/>
      <c r="IK1258" s="2"/>
      <c r="IL1258" s="2"/>
      <c r="IM1258" s="2"/>
      <c r="IN1258" s="2"/>
      <c r="IO1258" s="2"/>
      <c r="IP1258" s="2"/>
      <c r="IQ1258" s="2"/>
      <c r="IR1258" s="2"/>
      <c r="IS1258" s="2"/>
    </row>
    <row r="1259" spans="1:253" s="36" customFormat="1" ht="26.25" customHeight="1" x14ac:dyDescent="0.25">
      <c r="A1259" s="33"/>
      <c r="B1259" s="1221" t="s">
        <v>357</v>
      </c>
      <c r="C1259" s="1222"/>
      <c r="D1259" s="1222"/>
      <c r="E1259" s="1222"/>
      <c r="F1259" s="1222"/>
      <c r="G1259" s="1222"/>
      <c r="H1259" s="1222"/>
      <c r="I1259" s="1222"/>
      <c r="J1259" s="1222"/>
      <c r="K1259" s="1222"/>
      <c r="L1259" s="1223"/>
      <c r="M1259" s="1005">
        <v>-5570638</v>
      </c>
      <c r="N1259" s="1002"/>
      <c r="O1259" s="1002"/>
      <c r="P1259" s="1002"/>
      <c r="Q1259" s="1006"/>
      <c r="R1259" s="1001"/>
      <c r="S1259" s="1002"/>
      <c r="T1259" s="1002"/>
      <c r="U1259" s="1003"/>
      <c r="V1259" s="1005">
        <v>-359551</v>
      </c>
      <c r="W1259" s="1002"/>
      <c r="X1259" s="1002"/>
      <c r="Y1259" s="1006"/>
      <c r="Z1259" s="1001">
        <v>-16593</v>
      </c>
      <c r="AA1259" s="1002"/>
      <c r="AB1259" s="1002"/>
      <c r="AC1259" s="1003"/>
      <c r="AD1259" s="1041">
        <f>+SUM(M1259:AC1259)</f>
        <v>-5946782</v>
      </c>
      <c r="AE1259" s="1042"/>
      <c r="AF1259" s="1042"/>
      <c r="AG1259" s="1042"/>
      <c r="AH1259" s="1043"/>
      <c r="AI1259" s="60"/>
      <c r="AJ1259" s="144" t="str">
        <f t="shared" si="212"/>
        <v>Riadok bude vidieť.</v>
      </c>
      <c r="AK1259" s="145" t="s">
        <v>207</v>
      </c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86">
        <v>1</v>
      </c>
      <c r="BF1259" s="51"/>
      <c r="BG1259" s="51"/>
      <c r="BH1259" s="51">
        <f t="shared" si="215"/>
        <v>1</v>
      </c>
      <c r="BI1259" s="51">
        <f t="shared" si="216"/>
        <v>1</v>
      </c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108"/>
      <c r="BY1259" s="108"/>
      <c r="BZ1259" s="108"/>
      <c r="CA1259" s="113">
        <f>SI!BY1259</f>
        <v>146</v>
      </c>
      <c r="CB1259" s="113"/>
      <c r="CC1259" s="113"/>
      <c r="CD1259" s="113"/>
      <c r="CE1259" s="113"/>
      <c r="CF1259" s="113"/>
      <c r="CG1259" s="113"/>
      <c r="CH1259" s="140">
        <f>SI!BZ1259</f>
        <v>0</v>
      </c>
      <c r="CI1259" s="108"/>
      <c r="CJ1259" s="108"/>
      <c r="CK1259" s="108"/>
      <c r="CL1259" s="108"/>
      <c r="CM1259" s="108"/>
      <c r="CN1259" s="108"/>
      <c r="CO1259" s="108"/>
      <c r="CP1259" s="108"/>
      <c r="CQ1259" s="108"/>
      <c r="CR1259" s="108"/>
      <c r="CS1259" s="108"/>
      <c r="CT1259" s="108"/>
      <c r="CU1259" s="108"/>
      <c r="CV1259" s="108"/>
      <c r="CW1259" s="108"/>
      <c r="CX1259" s="108"/>
      <c r="CY1259" s="108"/>
      <c r="CZ1259" s="2"/>
      <c r="DA1259" s="2"/>
      <c r="DB1259" s="2"/>
      <c r="DC1259" s="2"/>
      <c r="DD1259" s="2"/>
      <c r="DE1259" s="2"/>
      <c r="DF1259" s="2"/>
      <c r="DG1259" s="2"/>
      <c r="DH1259" s="2"/>
      <c r="DI1259" s="2"/>
      <c r="DJ1259" s="2"/>
      <c r="DK1259" s="2"/>
      <c r="DL1259" s="2"/>
      <c r="DM1259" s="2"/>
      <c r="DN1259" s="2"/>
      <c r="DO1259" s="2"/>
      <c r="DP1259" s="2"/>
      <c r="DQ1259" s="2"/>
      <c r="DR1259" s="2"/>
      <c r="DS1259" s="2"/>
      <c r="DT1259" s="2"/>
      <c r="DU1259" s="2"/>
      <c r="DV1259" s="2"/>
      <c r="DW1259" s="2"/>
      <c r="DX1259" s="2"/>
      <c r="DY1259" s="2"/>
      <c r="DZ1259" s="2"/>
      <c r="EA1259" s="2"/>
      <c r="EB1259" s="2"/>
      <c r="EC1259" s="2"/>
      <c r="ED1259" s="2"/>
      <c r="EE1259" s="2"/>
      <c r="EF1259" s="2"/>
      <c r="EG1259" s="2"/>
      <c r="EH1259" s="2"/>
      <c r="EI1259" s="2"/>
      <c r="EJ1259" s="2"/>
      <c r="EK1259" s="2"/>
      <c r="EL1259" s="2"/>
      <c r="EM1259" s="2"/>
      <c r="EN1259" s="2"/>
      <c r="EO1259" s="2"/>
      <c r="EP1259" s="2"/>
      <c r="EQ1259" s="2"/>
      <c r="ER1259" s="2"/>
      <c r="ES1259" s="2"/>
      <c r="ET1259" s="2"/>
      <c r="EU1259" s="2"/>
      <c r="EV1259" s="2"/>
      <c r="EW1259" s="2"/>
      <c r="EX1259" s="2"/>
      <c r="EY1259" s="2"/>
      <c r="EZ1259" s="2"/>
      <c r="FA1259" s="2"/>
      <c r="FB1259" s="2"/>
      <c r="FC1259" s="2"/>
      <c r="FD1259" s="2"/>
      <c r="FE1259" s="2"/>
      <c r="FF1259" s="2"/>
      <c r="FG1259" s="2"/>
      <c r="FH1259" s="2"/>
      <c r="FI1259" s="2"/>
      <c r="FJ1259" s="2"/>
      <c r="FK1259" s="2"/>
      <c r="FL1259" s="2"/>
      <c r="FM1259" s="2"/>
      <c r="FN1259" s="2"/>
      <c r="FO1259" s="2"/>
      <c r="FP1259" s="2"/>
      <c r="FQ1259" s="2"/>
      <c r="FR1259" s="2"/>
      <c r="FS1259" s="2"/>
      <c r="FT1259" s="2"/>
      <c r="FU1259" s="2"/>
      <c r="FV1259" s="2"/>
      <c r="FW1259" s="2"/>
      <c r="FX1259" s="2"/>
      <c r="FY1259" s="2"/>
      <c r="FZ1259" s="2"/>
      <c r="GA1259" s="2"/>
      <c r="GB1259" s="2"/>
      <c r="GC1259" s="2"/>
      <c r="GD1259" s="2"/>
      <c r="GE1259" s="2"/>
      <c r="GF1259" s="2"/>
      <c r="GG1259" s="2"/>
      <c r="GH1259" s="2"/>
      <c r="GI1259" s="2"/>
      <c r="GJ1259" s="2"/>
      <c r="GK1259" s="2"/>
      <c r="GL1259" s="2"/>
      <c r="GM1259" s="2"/>
      <c r="GN1259" s="2"/>
      <c r="GO1259" s="2"/>
      <c r="GP1259" s="2"/>
      <c r="GQ1259" s="2"/>
      <c r="GR1259" s="2"/>
      <c r="GS1259" s="2"/>
      <c r="GT1259" s="2"/>
      <c r="GU1259" s="2"/>
      <c r="GV1259" s="2"/>
      <c r="GW1259" s="2"/>
      <c r="GX1259" s="2"/>
      <c r="GY1259" s="2"/>
      <c r="GZ1259" s="2"/>
      <c r="HA1259" s="2"/>
      <c r="HB1259" s="2"/>
      <c r="HC1259" s="2"/>
      <c r="HD1259" s="2"/>
      <c r="HE1259" s="2"/>
      <c r="HF1259" s="2"/>
      <c r="HG1259" s="2"/>
      <c r="HH1259" s="2"/>
      <c r="HI1259" s="2"/>
      <c r="HJ1259" s="2"/>
      <c r="HK1259" s="2"/>
      <c r="HL1259" s="2"/>
      <c r="HM1259" s="2"/>
      <c r="HN1259" s="2"/>
      <c r="HO1259" s="2"/>
      <c r="HP1259" s="2"/>
      <c r="HQ1259" s="2"/>
      <c r="HR1259" s="2"/>
      <c r="HS1259" s="2"/>
      <c r="HT1259" s="2"/>
      <c r="HU1259" s="2"/>
      <c r="HV1259" s="2"/>
      <c r="HW1259" s="2"/>
      <c r="HX1259" s="2"/>
      <c r="HY1259" s="2"/>
      <c r="HZ1259" s="2"/>
      <c r="IA1259" s="2"/>
      <c r="IB1259" s="2"/>
      <c r="IC1259" s="2"/>
      <c r="ID1259" s="2"/>
      <c r="IE1259" s="2"/>
      <c r="IF1259" s="2"/>
      <c r="IG1259" s="2"/>
      <c r="IH1259" s="2"/>
      <c r="II1259" s="2"/>
      <c r="IJ1259" s="2"/>
      <c r="IK1259" s="2"/>
      <c r="IL1259" s="2"/>
      <c r="IM1259" s="2"/>
      <c r="IN1259" s="2"/>
      <c r="IO1259" s="2"/>
      <c r="IP1259" s="2"/>
      <c r="IQ1259" s="2"/>
      <c r="IR1259" s="2"/>
      <c r="IS1259" s="2"/>
    </row>
    <row r="1260" spans="1:253" s="36" customFormat="1" ht="26.25" customHeight="1" x14ac:dyDescent="0.25">
      <c r="A1260" s="33"/>
      <c r="B1260" s="1115" t="s">
        <v>358</v>
      </c>
      <c r="C1260" s="1116"/>
      <c r="D1260" s="1116"/>
      <c r="E1260" s="1116"/>
      <c r="F1260" s="1116"/>
      <c r="G1260" s="1116"/>
      <c r="H1260" s="1116"/>
      <c r="I1260" s="1116"/>
      <c r="J1260" s="1116"/>
      <c r="K1260" s="1116"/>
      <c r="L1260" s="1117"/>
      <c r="M1260" s="1118">
        <v>-359551</v>
      </c>
      <c r="N1260" s="1119"/>
      <c r="O1260" s="1119"/>
      <c r="P1260" s="1119"/>
      <c r="Q1260" s="1120"/>
      <c r="R1260" s="1121"/>
      <c r="S1260" s="657"/>
      <c r="T1260" s="657"/>
      <c r="U1260" s="1122"/>
      <c r="V1260" s="656"/>
      <c r="W1260" s="657"/>
      <c r="X1260" s="657"/>
      <c r="Y1260" s="658"/>
      <c r="Z1260" s="1121"/>
      <c r="AA1260" s="657"/>
      <c r="AB1260" s="657"/>
      <c r="AC1260" s="1122"/>
      <c r="AD1260" s="1041">
        <v>22118</v>
      </c>
      <c r="AE1260" s="1042"/>
      <c r="AF1260" s="1042"/>
      <c r="AG1260" s="1042"/>
      <c r="AH1260" s="1043"/>
      <c r="AI1260" s="60"/>
      <c r="AJ1260" s="144" t="str">
        <f t="shared" si="212"/>
        <v>Riadok bude vidieť.</v>
      </c>
      <c r="AK1260" s="145" t="s">
        <v>207</v>
      </c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86">
        <v>1</v>
      </c>
      <c r="BF1260" s="51"/>
      <c r="BG1260" s="51"/>
      <c r="BH1260" s="51">
        <f t="shared" si="215"/>
        <v>1</v>
      </c>
      <c r="BI1260" s="51">
        <f t="shared" si="216"/>
        <v>1</v>
      </c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108"/>
      <c r="BY1260" s="108"/>
      <c r="BZ1260" s="108"/>
      <c r="CA1260" s="113">
        <f>SI!BY1260</f>
        <v>173</v>
      </c>
      <c r="CB1260" s="113"/>
      <c r="CC1260" s="113"/>
      <c r="CD1260" s="113"/>
      <c r="CE1260" s="113"/>
      <c r="CF1260" s="113"/>
      <c r="CG1260" s="113"/>
      <c r="CH1260" s="140">
        <f>SI!BZ1260</f>
        <v>0</v>
      </c>
      <c r="CI1260" s="108"/>
      <c r="CJ1260" s="108"/>
      <c r="CK1260" s="108"/>
      <c r="CL1260" s="108"/>
      <c r="CM1260" s="108"/>
      <c r="CN1260" s="108"/>
      <c r="CO1260" s="108"/>
      <c r="CP1260" s="108"/>
      <c r="CQ1260" s="108"/>
      <c r="CR1260" s="108"/>
      <c r="CS1260" s="108"/>
      <c r="CT1260" s="108"/>
      <c r="CU1260" s="108"/>
      <c r="CV1260" s="108"/>
      <c r="CW1260" s="108"/>
      <c r="CX1260" s="108"/>
      <c r="CY1260" s="108"/>
      <c r="CZ1260" s="2"/>
      <c r="DA1260" s="2"/>
      <c r="DB1260" s="2"/>
      <c r="DC1260" s="2"/>
      <c r="DD1260" s="2"/>
      <c r="DE1260" s="2"/>
      <c r="DF1260" s="2"/>
      <c r="DG1260" s="2"/>
      <c r="DH1260" s="2"/>
      <c r="DI1260" s="2"/>
      <c r="DJ1260" s="2"/>
      <c r="DK1260" s="2"/>
      <c r="DL1260" s="2"/>
      <c r="DM1260" s="2"/>
      <c r="DN1260" s="2"/>
      <c r="DO1260" s="2"/>
      <c r="DP1260" s="2"/>
      <c r="DQ1260" s="2"/>
      <c r="DR1260" s="2"/>
      <c r="DS1260" s="2"/>
      <c r="DT1260" s="2"/>
      <c r="DU1260" s="2"/>
      <c r="DV1260" s="2"/>
      <c r="DW1260" s="2"/>
      <c r="DX1260" s="2"/>
      <c r="DY1260" s="2"/>
      <c r="DZ1260" s="2"/>
      <c r="EA1260" s="2"/>
      <c r="EB1260" s="2"/>
      <c r="EC1260" s="2"/>
      <c r="ED1260" s="2"/>
      <c r="EE1260" s="2"/>
      <c r="EF1260" s="2"/>
      <c r="EG1260" s="2"/>
      <c r="EH1260" s="2"/>
      <c r="EI1260" s="2"/>
      <c r="EJ1260" s="2"/>
      <c r="EK1260" s="2"/>
      <c r="EL1260" s="2"/>
      <c r="EM1260" s="2"/>
      <c r="EN1260" s="2"/>
      <c r="EO1260" s="2"/>
      <c r="EP1260" s="2"/>
      <c r="EQ1260" s="2"/>
      <c r="ER1260" s="2"/>
      <c r="ES1260" s="2"/>
      <c r="ET1260" s="2"/>
      <c r="EU1260" s="2"/>
      <c r="EV1260" s="2"/>
      <c r="EW1260" s="2"/>
      <c r="EX1260" s="2"/>
      <c r="EY1260" s="2"/>
      <c r="EZ1260" s="2"/>
      <c r="FA1260" s="2"/>
      <c r="FB1260" s="2"/>
      <c r="FC1260" s="2"/>
      <c r="FD1260" s="2"/>
      <c r="FE1260" s="2"/>
      <c r="FF1260" s="2"/>
      <c r="FG1260" s="2"/>
      <c r="FH1260" s="2"/>
      <c r="FI1260" s="2"/>
      <c r="FJ1260" s="2"/>
      <c r="FK1260" s="2"/>
      <c r="FL1260" s="2"/>
      <c r="FM1260" s="2"/>
      <c r="FN1260" s="2"/>
      <c r="FO1260" s="2"/>
      <c r="FP1260" s="2"/>
      <c r="FQ1260" s="2"/>
      <c r="FR1260" s="2"/>
      <c r="FS1260" s="2"/>
      <c r="FT1260" s="2"/>
      <c r="FU1260" s="2"/>
      <c r="FV1260" s="2"/>
      <c r="FW1260" s="2"/>
      <c r="FX1260" s="2"/>
      <c r="FY1260" s="2"/>
      <c r="FZ1260" s="2"/>
      <c r="GA1260" s="2"/>
      <c r="GB1260" s="2"/>
      <c r="GC1260" s="2"/>
      <c r="GD1260" s="2"/>
      <c r="GE1260" s="2"/>
      <c r="GF1260" s="2"/>
      <c r="GG1260" s="2"/>
      <c r="GH1260" s="2"/>
      <c r="GI1260" s="2"/>
      <c r="GJ1260" s="2"/>
      <c r="GK1260" s="2"/>
      <c r="GL1260" s="2"/>
      <c r="GM1260" s="2"/>
      <c r="GN1260" s="2"/>
      <c r="GO1260" s="2"/>
      <c r="GP1260" s="2"/>
      <c r="GQ1260" s="2"/>
      <c r="GR1260" s="2"/>
      <c r="GS1260" s="2"/>
      <c r="GT1260" s="2"/>
      <c r="GU1260" s="2"/>
      <c r="GV1260" s="2"/>
      <c r="GW1260" s="2"/>
      <c r="GX1260" s="2"/>
      <c r="GY1260" s="2"/>
      <c r="GZ1260" s="2"/>
      <c r="HA1260" s="2"/>
      <c r="HB1260" s="2"/>
      <c r="HC1260" s="2"/>
      <c r="HD1260" s="2"/>
      <c r="HE1260" s="2"/>
      <c r="HF1260" s="2"/>
      <c r="HG1260" s="2"/>
      <c r="HH1260" s="2"/>
      <c r="HI1260" s="2"/>
      <c r="HJ1260" s="2"/>
      <c r="HK1260" s="2"/>
      <c r="HL1260" s="2"/>
      <c r="HM1260" s="2"/>
      <c r="HN1260" s="2"/>
      <c r="HO1260" s="2"/>
      <c r="HP1260" s="2"/>
      <c r="HQ1260" s="2"/>
      <c r="HR1260" s="2"/>
      <c r="HS1260" s="2"/>
      <c r="HT1260" s="2"/>
      <c r="HU1260" s="2"/>
      <c r="HV1260" s="2"/>
      <c r="HW1260" s="2"/>
      <c r="HX1260" s="2"/>
      <c r="HY1260" s="2"/>
      <c r="HZ1260" s="2"/>
      <c r="IA1260" s="2"/>
      <c r="IB1260" s="2"/>
      <c r="IC1260" s="2"/>
      <c r="ID1260" s="2"/>
      <c r="IE1260" s="2"/>
      <c r="IF1260" s="2"/>
      <c r="IG1260" s="2"/>
      <c r="IH1260" s="2"/>
      <c r="II1260" s="2"/>
      <c r="IJ1260" s="2"/>
      <c r="IK1260" s="2"/>
      <c r="IL1260" s="2"/>
      <c r="IM1260" s="2"/>
      <c r="IN1260" s="2"/>
      <c r="IO1260" s="2"/>
      <c r="IP1260" s="2"/>
      <c r="IQ1260" s="2"/>
      <c r="IR1260" s="2"/>
      <c r="IS1260" s="2"/>
    </row>
    <row r="1261" spans="1:253" s="128" customFormat="1" ht="15" customHeight="1" x14ac:dyDescent="0.25">
      <c r="A1261" s="33"/>
      <c r="B1261" s="664" t="s">
        <v>21</v>
      </c>
      <c r="C1261" s="665"/>
      <c r="D1261" s="665"/>
      <c r="E1261" s="665"/>
      <c r="F1261" s="665"/>
      <c r="G1261" s="665"/>
      <c r="H1261" s="665"/>
      <c r="I1261" s="665"/>
      <c r="J1261" s="665"/>
      <c r="K1261" s="665"/>
      <c r="L1261" s="665"/>
      <c r="M1261" s="662">
        <v>889556</v>
      </c>
      <c r="N1261" s="628"/>
      <c r="O1261" s="628"/>
      <c r="P1261" s="628"/>
      <c r="Q1261" s="663"/>
      <c r="R1261" s="627">
        <f>+SUM(R1248,R1252:U1254,R1256:U1260)</f>
        <v>0</v>
      </c>
      <c r="S1261" s="628"/>
      <c r="T1261" s="628"/>
      <c r="U1261" s="629"/>
      <c r="V1261" s="662">
        <f>+SUM(V1248,V1252:Y1254,V1256:Y1260)</f>
        <v>-359551</v>
      </c>
      <c r="W1261" s="628"/>
      <c r="X1261" s="628"/>
      <c r="Y1261" s="663"/>
      <c r="Z1261" s="627">
        <f>+SUM(Z1248,Z1252:AC1254,Z1256:AC1260)</f>
        <v>-16593</v>
      </c>
      <c r="AA1261" s="628"/>
      <c r="AB1261" s="628"/>
      <c r="AC1261" s="629"/>
      <c r="AD1261" s="662">
        <v>895081</v>
      </c>
      <c r="AE1261" s="628"/>
      <c r="AF1261" s="628"/>
      <c r="AG1261" s="628"/>
      <c r="AH1261" s="663"/>
      <c r="AI1261" s="127"/>
      <c r="AJ1261" s="154" t="str">
        <f t="shared" si="212"/>
        <v>Riadok bude vidieť.</v>
      </c>
      <c r="AK1261" s="155" t="s">
        <v>207</v>
      </c>
      <c r="AL1261" s="129"/>
      <c r="AM1261" s="129"/>
      <c r="AN1261" s="129"/>
      <c r="AO1261" s="129"/>
      <c r="AP1261" s="129"/>
      <c r="AQ1261" s="129"/>
      <c r="AR1261" s="129"/>
      <c r="AS1261" s="129"/>
      <c r="AT1261" s="129"/>
      <c r="AU1261" s="129"/>
      <c r="AV1261" s="129"/>
      <c r="AW1261" s="129"/>
      <c r="AX1261" s="129"/>
      <c r="AY1261" s="129"/>
      <c r="AZ1261" s="129"/>
      <c r="BA1261" s="129"/>
      <c r="BB1261" s="129"/>
      <c r="BC1261" s="129"/>
      <c r="BD1261" s="129"/>
      <c r="BE1261" s="86">
        <v>1</v>
      </c>
      <c r="BF1261" s="51"/>
      <c r="BG1261" s="51"/>
      <c r="BH1261" s="51">
        <f t="shared" si="215"/>
        <v>1</v>
      </c>
      <c r="BI1261" s="51">
        <f t="shared" si="216"/>
        <v>1</v>
      </c>
      <c r="BJ1261" s="129"/>
      <c r="BK1261" s="129"/>
      <c r="BL1261" s="129"/>
      <c r="BM1261" s="129"/>
      <c r="BN1261" s="129"/>
      <c r="BO1261" s="129"/>
      <c r="BP1261" s="129"/>
      <c r="BQ1261" s="129"/>
      <c r="BR1261" s="129"/>
      <c r="BS1261" s="129"/>
      <c r="BT1261" s="129"/>
      <c r="BU1261" s="129"/>
      <c r="BV1261" s="129"/>
      <c r="BW1261" s="129"/>
      <c r="BX1261" s="130"/>
      <c r="BY1261" s="130"/>
      <c r="BZ1261" s="130"/>
      <c r="CA1261" s="113">
        <f>SI!BY1261</f>
        <v>405</v>
      </c>
      <c r="CB1261" s="130"/>
      <c r="CC1261" s="130"/>
      <c r="CD1261" s="130"/>
      <c r="CE1261" s="130"/>
      <c r="CF1261" s="130"/>
      <c r="CG1261" s="130"/>
      <c r="CH1261" s="140">
        <f>SI!BZ1261</f>
        <v>0</v>
      </c>
      <c r="CI1261" s="130"/>
      <c r="CJ1261" s="130"/>
      <c r="CK1261" s="130"/>
      <c r="CL1261" s="130"/>
      <c r="CM1261" s="130"/>
      <c r="CN1261" s="130"/>
      <c r="CO1261" s="130"/>
      <c r="CP1261" s="130"/>
      <c r="CQ1261" s="130"/>
      <c r="CR1261" s="130"/>
      <c r="CS1261" s="130"/>
      <c r="CT1261" s="130"/>
      <c r="CU1261" s="130"/>
      <c r="CV1261" s="130"/>
      <c r="CW1261" s="130"/>
      <c r="CX1261" s="130"/>
      <c r="CY1261" s="130"/>
      <c r="CZ1261" s="129"/>
      <c r="DA1261" s="129"/>
      <c r="DB1261" s="129"/>
      <c r="DC1261" s="129"/>
      <c r="DD1261" s="129"/>
      <c r="DE1261" s="129"/>
      <c r="DF1261" s="129"/>
      <c r="DG1261" s="129"/>
      <c r="DH1261" s="129"/>
      <c r="DI1261" s="129"/>
      <c r="DJ1261" s="129"/>
      <c r="DK1261" s="129"/>
      <c r="DL1261" s="129"/>
      <c r="DM1261" s="129"/>
      <c r="DN1261" s="129"/>
      <c r="DO1261" s="129"/>
      <c r="DP1261" s="129"/>
      <c r="DQ1261" s="129"/>
      <c r="DR1261" s="129"/>
      <c r="DS1261" s="129"/>
      <c r="DT1261" s="129"/>
      <c r="DU1261" s="129"/>
      <c r="DV1261" s="129"/>
      <c r="DW1261" s="129"/>
      <c r="DX1261" s="129"/>
      <c r="DY1261" s="129"/>
      <c r="DZ1261" s="129"/>
      <c r="EA1261" s="129"/>
      <c r="EB1261" s="129"/>
      <c r="EC1261" s="129"/>
      <c r="ED1261" s="129"/>
      <c r="EE1261" s="129"/>
      <c r="EF1261" s="129"/>
      <c r="EG1261" s="129"/>
      <c r="EH1261" s="129"/>
      <c r="EI1261" s="129"/>
      <c r="EJ1261" s="129"/>
      <c r="EK1261" s="129"/>
      <c r="EL1261" s="129"/>
      <c r="EM1261" s="129"/>
      <c r="EN1261" s="129"/>
      <c r="EO1261" s="129"/>
      <c r="EP1261" s="129"/>
      <c r="EQ1261" s="129"/>
      <c r="ER1261" s="129"/>
      <c r="ES1261" s="129"/>
      <c r="ET1261" s="129"/>
      <c r="EU1261" s="129"/>
      <c r="EV1261" s="129"/>
      <c r="EW1261" s="129"/>
      <c r="EX1261" s="129"/>
      <c r="EY1261" s="129"/>
      <c r="EZ1261" s="129"/>
      <c r="FA1261" s="129"/>
      <c r="FB1261" s="129"/>
      <c r="FC1261" s="129"/>
      <c r="FD1261" s="129"/>
      <c r="FE1261" s="129"/>
      <c r="FF1261" s="129"/>
      <c r="FG1261" s="129"/>
      <c r="FH1261" s="129"/>
      <c r="FI1261" s="129"/>
      <c r="FJ1261" s="129"/>
      <c r="FK1261" s="129"/>
      <c r="FL1261" s="129"/>
      <c r="FM1261" s="129"/>
      <c r="FN1261" s="129"/>
      <c r="FO1261" s="129"/>
      <c r="FP1261" s="129"/>
      <c r="FQ1261" s="129"/>
      <c r="FR1261" s="129"/>
      <c r="FS1261" s="129"/>
      <c r="FT1261" s="129"/>
      <c r="FU1261" s="129"/>
      <c r="FV1261" s="129"/>
      <c r="FW1261" s="129"/>
      <c r="FX1261" s="129"/>
      <c r="FY1261" s="129"/>
      <c r="FZ1261" s="129"/>
      <c r="GA1261" s="129"/>
      <c r="GB1261" s="129"/>
      <c r="GC1261" s="129"/>
      <c r="GD1261" s="129"/>
      <c r="GE1261" s="129"/>
      <c r="GF1261" s="129"/>
      <c r="GG1261" s="129"/>
      <c r="GH1261" s="129"/>
      <c r="GI1261" s="129"/>
      <c r="GJ1261" s="129"/>
      <c r="GK1261" s="129"/>
      <c r="GL1261" s="129"/>
      <c r="GM1261" s="129"/>
      <c r="GN1261" s="129"/>
      <c r="GO1261" s="129"/>
      <c r="GP1261" s="129"/>
      <c r="GQ1261" s="129"/>
      <c r="GR1261" s="129"/>
      <c r="GS1261" s="129"/>
      <c r="GT1261" s="129"/>
      <c r="GU1261" s="129"/>
      <c r="GV1261" s="129"/>
      <c r="GW1261" s="129"/>
      <c r="GX1261" s="129"/>
      <c r="GY1261" s="129"/>
      <c r="GZ1261" s="129"/>
      <c r="HA1261" s="129"/>
      <c r="HB1261" s="129"/>
      <c r="HC1261" s="129"/>
      <c r="HD1261" s="129"/>
      <c r="HE1261" s="129"/>
      <c r="HF1261" s="129"/>
      <c r="HG1261" s="129"/>
      <c r="HH1261" s="129"/>
      <c r="HI1261" s="129"/>
      <c r="HJ1261" s="129"/>
      <c r="HK1261" s="129"/>
      <c r="HL1261" s="129"/>
      <c r="HM1261" s="129"/>
      <c r="HN1261" s="129"/>
      <c r="HO1261" s="129"/>
      <c r="HP1261" s="129"/>
      <c r="HQ1261" s="129"/>
      <c r="HR1261" s="129"/>
      <c r="HS1261" s="129"/>
      <c r="HT1261" s="129"/>
      <c r="HU1261" s="129"/>
      <c r="HV1261" s="129"/>
      <c r="HW1261" s="129"/>
      <c r="HX1261" s="129"/>
      <c r="HY1261" s="129"/>
      <c r="HZ1261" s="129"/>
      <c r="IA1261" s="129"/>
      <c r="IB1261" s="129"/>
      <c r="IC1261" s="129"/>
      <c r="ID1261" s="129"/>
      <c r="IE1261" s="129"/>
      <c r="IF1261" s="129"/>
      <c r="IG1261" s="129"/>
      <c r="IH1261" s="129"/>
      <c r="II1261" s="129"/>
      <c r="IJ1261" s="129"/>
      <c r="IK1261" s="129"/>
      <c r="IL1261" s="129"/>
      <c r="IM1261" s="129"/>
      <c r="IN1261" s="129"/>
      <c r="IO1261" s="129"/>
      <c r="IP1261" s="129"/>
      <c r="IQ1261" s="129"/>
      <c r="IR1261" s="129"/>
      <c r="IS1261" s="129"/>
    </row>
    <row r="1262" spans="1:253" s="36" customFormat="1" hidden="1" x14ac:dyDescent="0.25">
      <c r="A1262" s="33"/>
      <c r="B1262" s="2"/>
      <c r="C1262" s="17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60"/>
      <c r="AJ1262" s="144" t="str">
        <f t="shared" si="212"/>
        <v>Riadok bude skrytý.</v>
      </c>
      <c r="AK1262" s="145" t="s">
        <v>207</v>
      </c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51">
        <f>+IF(B1282="",0,1)</f>
        <v>0</v>
      </c>
      <c r="BF1262" s="51"/>
      <c r="BG1262" s="51"/>
      <c r="BH1262" s="51">
        <f t="shared" si="213"/>
        <v>1</v>
      </c>
      <c r="BI1262" s="51">
        <f t="shared" si="211"/>
        <v>0</v>
      </c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108"/>
      <c r="BY1262" s="108"/>
      <c r="BZ1262" s="108"/>
      <c r="CA1262" s="113">
        <f>SI!BY1262</f>
        <v>202</v>
      </c>
      <c r="CB1262" s="113"/>
      <c r="CC1262" s="113"/>
      <c r="CD1262" s="113"/>
      <c r="CE1262" s="113"/>
      <c r="CF1262" s="113"/>
      <c r="CG1262" s="113"/>
      <c r="CH1262" s="140">
        <f>SI!BZ1262</f>
        <v>0</v>
      </c>
      <c r="CI1262" s="108"/>
      <c r="CJ1262" s="108"/>
      <c r="CK1262" s="108"/>
      <c r="CL1262" s="108"/>
      <c r="CM1262" s="108"/>
      <c r="CN1262" s="108"/>
      <c r="CO1262" s="108"/>
      <c r="CP1262" s="108"/>
      <c r="CQ1262" s="108"/>
      <c r="CR1262" s="108"/>
      <c r="CS1262" s="108"/>
      <c r="CT1262" s="108"/>
      <c r="CU1262" s="108"/>
      <c r="CV1262" s="108"/>
      <c r="CW1262" s="108"/>
      <c r="CX1262" s="108"/>
      <c r="CY1262" s="108"/>
      <c r="CZ1262" s="2"/>
      <c r="DA1262" s="2"/>
      <c r="DB1262" s="2"/>
      <c r="DC1262" s="2"/>
      <c r="DD1262" s="2"/>
      <c r="DE1262" s="2"/>
      <c r="DF1262" s="2"/>
      <c r="DG1262" s="2"/>
      <c r="DH1262" s="2"/>
      <c r="DI1262" s="2"/>
      <c r="DJ1262" s="2"/>
      <c r="DK1262" s="2"/>
      <c r="DL1262" s="2"/>
      <c r="DM1262" s="2"/>
      <c r="DN1262" s="2"/>
      <c r="DO1262" s="2"/>
      <c r="DP1262" s="2"/>
      <c r="DQ1262" s="2"/>
      <c r="DR1262" s="2"/>
      <c r="DS1262" s="2"/>
      <c r="DT1262" s="2"/>
      <c r="DU1262" s="2"/>
      <c r="DV1262" s="2"/>
      <c r="DW1262" s="2"/>
      <c r="DX1262" s="2"/>
      <c r="DY1262" s="2"/>
      <c r="DZ1262" s="2"/>
      <c r="EA1262" s="2"/>
      <c r="EB1262" s="2"/>
      <c r="EC1262" s="2"/>
      <c r="ED1262" s="2"/>
      <c r="EE1262" s="2"/>
      <c r="EF1262" s="2"/>
      <c r="EG1262" s="2"/>
      <c r="EH1262" s="2"/>
      <c r="EI1262" s="2"/>
      <c r="EJ1262" s="2"/>
      <c r="EK1262" s="2"/>
      <c r="EL1262" s="2"/>
      <c r="EM1262" s="2"/>
      <c r="EN1262" s="2"/>
      <c r="EO1262" s="2"/>
      <c r="EP1262" s="2"/>
      <c r="EQ1262" s="2"/>
      <c r="ER1262" s="2"/>
      <c r="ES1262" s="2"/>
      <c r="ET1262" s="2"/>
      <c r="EU1262" s="2"/>
      <c r="EV1262" s="2"/>
      <c r="EW1262" s="2"/>
      <c r="EX1262" s="2"/>
      <c r="EY1262" s="2"/>
      <c r="EZ1262" s="2"/>
      <c r="FA1262" s="2"/>
      <c r="FB1262" s="2"/>
      <c r="FC1262" s="2"/>
      <c r="FD1262" s="2"/>
      <c r="FE1262" s="2"/>
      <c r="FF1262" s="2"/>
      <c r="FG1262" s="2"/>
      <c r="FH1262" s="2"/>
      <c r="FI1262" s="2"/>
      <c r="FJ1262" s="2"/>
      <c r="FK1262" s="2"/>
      <c r="FL1262" s="2"/>
      <c r="FM1262" s="2"/>
      <c r="FN1262" s="2"/>
      <c r="FO1262" s="2"/>
      <c r="FP1262" s="2"/>
      <c r="FQ1262" s="2"/>
      <c r="FR1262" s="2"/>
      <c r="FS1262" s="2"/>
      <c r="FT1262" s="2"/>
      <c r="FU1262" s="2"/>
      <c r="FV1262" s="2"/>
      <c r="FW1262" s="2"/>
      <c r="FX1262" s="2"/>
      <c r="FY1262" s="2"/>
      <c r="FZ1262" s="2"/>
      <c r="GA1262" s="2"/>
      <c r="GB1262" s="2"/>
      <c r="GC1262" s="2"/>
      <c r="GD1262" s="2"/>
      <c r="GE1262" s="2"/>
      <c r="GF1262" s="2"/>
      <c r="GG1262" s="2"/>
      <c r="GH1262" s="2"/>
      <c r="GI1262" s="2"/>
      <c r="GJ1262" s="2"/>
      <c r="GK1262" s="2"/>
      <c r="GL1262" s="2"/>
      <c r="GM1262" s="2"/>
      <c r="GN1262" s="2"/>
      <c r="GO1262" s="2"/>
      <c r="GP1262" s="2"/>
      <c r="GQ1262" s="2"/>
      <c r="GR1262" s="2"/>
      <c r="GS1262" s="2"/>
      <c r="GT1262" s="2"/>
      <c r="GU1262" s="2"/>
      <c r="GV1262" s="2"/>
      <c r="GW1262" s="2"/>
      <c r="GX1262" s="2"/>
      <c r="GY1262" s="2"/>
      <c r="GZ1262" s="2"/>
      <c r="HA1262" s="2"/>
      <c r="HB1262" s="2"/>
      <c r="HC1262" s="2"/>
      <c r="HD1262" s="2"/>
      <c r="HE1262" s="2"/>
      <c r="HF1262" s="2"/>
      <c r="HG1262" s="2"/>
      <c r="HH1262" s="2"/>
      <c r="HI1262" s="2"/>
      <c r="HJ1262" s="2"/>
      <c r="HK1262" s="2"/>
      <c r="HL1262" s="2"/>
      <c r="HM1262" s="2"/>
      <c r="HN1262" s="2"/>
      <c r="HO1262" s="2"/>
      <c r="HP1262" s="2"/>
      <c r="HQ1262" s="2"/>
      <c r="HR1262" s="2"/>
      <c r="HS1262" s="2"/>
      <c r="HT1262" s="2"/>
      <c r="HU1262" s="2"/>
      <c r="HV1262" s="2"/>
      <c r="HW1262" s="2"/>
      <c r="HX1262" s="2"/>
      <c r="HY1262" s="2"/>
      <c r="HZ1262" s="2"/>
      <c r="IA1262" s="2"/>
      <c r="IB1262" s="2"/>
      <c r="IC1262" s="2"/>
      <c r="ID1262" s="2"/>
      <c r="IE1262" s="2"/>
      <c r="IF1262" s="2"/>
      <c r="IG1262" s="2"/>
      <c r="IH1262" s="2"/>
      <c r="II1262" s="2"/>
      <c r="IJ1262" s="2"/>
      <c r="IK1262" s="2"/>
      <c r="IL1262" s="2"/>
      <c r="IM1262" s="2"/>
      <c r="IN1262" s="2"/>
      <c r="IO1262" s="2"/>
      <c r="IP1262" s="2"/>
      <c r="IQ1262" s="2"/>
      <c r="IR1262" s="2"/>
      <c r="IS1262" s="2"/>
    </row>
    <row r="1263" spans="1:253" s="36" customFormat="1" hidden="1" x14ac:dyDescent="0.25">
      <c r="A1263" s="33"/>
      <c r="B1263" s="1230"/>
      <c r="C1263" s="1231"/>
      <c r="D1263" s="1231"/>
      <c r="E1263" s="1231"/>
      <c r="F1263" s="1231"/>
      <c r="G1263" s="1231"/>
      <c r="H1263" s="1231"/>
      <c r="I1263" s="1231"/>
      <c r="J1263" s="1231"/>
      <c r="K1263" s="1231"/>
      <c r="L1263" s="1232"/>
      <c r="M1263" s="1078" t="s">
        <v>342</v>
      </c>
      <c r="N1263" s="1079"/>
      <c r="O1263" s="1079"/>
      <c r="P1263" s="1079"/>
      <c r="Q1263" s="1080"/>
      <c r="R1263" s="630" t="s">
        <v>343</v>
      </c>
      <c r="S1263" s="631"/>
      <c r="T1263" s="631"/>
      <c r="U1263" s="632"/>
      <c r="V1263" s="1073" t="s">
        <v>347</v>
      </c>
      <c r="W1263" s="631"/>
      <c r="X1263" s="631"/>
      <c r="Y1263" s="1074"/>
      <c r="Z1263" s="630" t="s">
        <v>348</v>
      </c>
      <c r="AA1263" s="631"/>
      <c r="AB1263" s="631"/>
      <c r="AC1263" s="632"/>
      <c r="AD1263" s="1078" t="s">
        <v>344</v>
      </c>
      <c r="AE1263" s="1079"/>
      <c r="AF1263" s="1079"/>
      <c r="AG1263" s="1079"/>
      <c r="AH1263" s="1080"/>
      <c r="AI1263" s="60"/>
      <c r="AJ1263" s="144" t="str">
        <f t="shared" ref="AJ1263:AJ1280" si="217">+IF(BI1263=0,"Riadok bude skrytý.","Riadok bude vidieť.")</f>
        <v>Riadok bude skrytý.</v>
      </c>
      <c r="AK1263" s="145" t="s">
        <v>207</v>
      </c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51">
        <f>+IF(YEAR($N$58)=YEAR($P$6),0,1)</f>
        <v>1</v>
      </c>
      <c r="BF1263" s="51"/>
      <c r="BG1263" s="51"/>
      <c r="BH1263" s="51"/>
      <c r="BI1263" s="51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108"/>
      <c r="BY1263" s="108"/>
      <c r="BZ1263" s="108"/>
      <c r="CA1263" s="113">
        <f>SI!BY1263</f>
        <v>543</v>
      </c>
      <c r="CB1263" s="113"/>
      <c r="CC1263" s="113"/>
      <c r="CD1263" s="113"/>
      <c r="CE1263" s="113"/>
      <c r="CF1263" s="113"/>
      <c r="CG1263" s="113"/>
      <c r="CH1263" s="140">
        <f>SI!BZ1263</f>
        <v>0</v>
      </c>
      <c r="CI1263" s="108"/>
      <c r="CJ1263" s="108"/>
      <c r="CK1263" s="108"/>
      <c r="CL1263" s="108"/>
      <c r="CM1263" s="108"/>
      <c r="CN1263" s="108"/>
      <c r="CO1263" s="108"/>
      <c r="CP1263" s="108"/>
      <c r="CQ1263" s="108"/>
      <c r="CR1263" s="108"/>
      <c r="CS1263" s="108"/>
      <c r="CT1263" s="108"/>
      <c r="CU1263" s="108"/>
      <c r="CV1263" s="108"/>
      <c r="CW1263" s="108"/>
      <c r="CX1263" s="108"/>
      <c r="CY1263" s="108"/>
      <c r="CZ1263" s="2"/>
      <c r="DA1263" s="2"/>
      <c r="DB1263" s="2"/>
      <c r="DC1263" s="2"/>
      <c r="DD1263" s="2"/>
      <c r="DE1263" s="2"/>
      <c r="DF1263" s="2"/>
      <c r="DG1263" s="2"/>
      <c r="DH1263" s="2"/>
      <c r="DI1263" s="2"/>
      <c r="DJ1263" s="2"/>
      <c r="DK1263" s="2"/>
      <c r="DL1263" s="2"/>
      <c r="DM1263" s="2"/>
      <c r="DN1263" s="2"/>
      <c r="DO1263" s="2"/>
      <c r="DP1263" s="2"/>
      <c r="DQ1263" s="2"/>
      <c r="DR1263" s="2"/>
      <c r="DS1263" s="2"/>
      <c r="DT1263" s="2"/>
      <c r="DU1263" s="2"/>
      <c r="DV1263" s="2"/>
      <c r="DW1263" s="2"/>
      <c r="DX1263" s="2"/>
      <c r="DY1263" s="2"/>
      <c r="DZ1263" s="2"/>
      <c r="EA1263" s="2"/>
      <c r="EB1263" s="2"/>
      <c r="EC1263" s="2"/>
      <c r="ED1263" s="2"/>
      <c r="EE1263" s="2"/>
      <c r="EF1263" s="2"/>
      <c r="EG1263" s="2"/>
      <c r="EH1263" s="2"/>
      <c r="EI1263" s="2"/>
      <c r="EJ1263" s="2"/>
      <c r="EK1263" s="2"/>
      <c r="EL1263" s="2"/>
      <c r="EM1263" s="2"/>
      <c r="EN1263" s="2"/>
      <c r="EO1263" s="2"/>
      <c r="EP1263" s="2"/>
      <c r="EQ1263" s="2"/>
      <c r="ER1263" s="2"/>
      <c r="ES1263" s="2"/>
      <c r="ET1263" s="2"/>
      <c r="EU1263" s="2"/>
      <c r="EV1263" s="2"/>
      <c r="EW1263" s="2"/>
      <c r="EX1263" s="2"/>
      <c r="EY1263" s="2"/>
      <c r="EZ1263" s="2"/>
      <c r="FA1263" s="2"/>
      <c r="FB1263" s="2"/>
      <c r="FC1263" s="2"/>
      <c r="FD1263" s="2"/>
      <c r="FE1263" s="2"/>
      <c r="FF1263" s="2"/>
      <c r="FG1263" s="2"/>
      <c r="FH1263" s="2"/>
      <c r="FI1263" s="2"/>
      <c r="FJ1263" s="2"/>
      <c r="FK1263" s="2"/>
      <c r="FL1263" s="2"/>
      <c r="FM1263" s="2"/>
      <c r="FN1263" s="2"/>
      <c r="FO1263" s="2"/>
      <c r="FP1263" s="2"/>
      <c r="FQ1263" s="2"/>
      <c r="FR1263" s="2"/>
      <c r="FS1263" s="2"/>
      <c r="FT1263" s="2"/>
      <c r="FU1263" s="2"/>
      <c r="FV1263" s="2"/>
      <c r="FW1263" s="2"/>
      <c r="FX1263" s="2"/>
      <c r="FY1263" s="2"/>
      <c r="FZ1263" s="2"/>
      <c r="GA1263" s="2"/>
      <c r="GB1263" s="2"/>
      <c r="GC1263" s="2"/>
      <c r="GD1263" s="2"/>
      <c r="GE1263" s="2"/>
      <c r="GF1263" s="2"/>
      <c r="GG1263" s="2"/>
      <c r="GH1263" s="2"/>
      <c r="GI1263" s="2"/>
      <c r="GJ1263" s="2"/>
      <c r="GK1263" s="2"/>
      <c r="GL1263" s="2"/>
      <c r="GM1263" s="2"/>
      <c r="GN1263" s="2"/>
      <c r="GO1263" s="2"/>
      <c r="GP1263" s="2"/>
      <c r="GQ1263" s="2"/>
      <c r="GR1263" s="2"/>
      <c r="GS1263" s="2"/>
      <c r="GT1263" s="2"/>
      <c r="GU1263" s="2"/>
      <c r="GV1263" s="2"/>
      <c r="GW1263" s="2"/>
      <c r="GX1263" s="2"/>
      <c r="GY1263" s="2"/>
      <c r="GZ1263" s="2"/>
      <c r="HA1263" s="2"/>
      <c r="HB1263" s="2"/>
      <c r="HC1263" s="2"/>
      <c r="HD1263" s="2"/>
      <c r="HE1263" s="2"/>
      <c r="HF1263" s="2"/>
      <c r="HG1263" s="2"/>
      <c r="HH1263" s="2"/>
      <c r="HI1263" s="2"/>
      <c r="HJ1263" s="2"/>
      <c r="HK1263" s="2"/>
      <c r="HL1263" s="2"/>
      <c r="HM1263" s="2"/>
      <c r="HN1263" s="2"/>
      <c r="HO1263" s="2"/>
      <c r="HP1263" s="2"/>
      <c r="HQ1263" s="2"/>
      <c r="HR1263" s="2"/>
      <c r="HS1263" s="2"/>
      <c r="HT1263" s="2"/>
      <c r="HU1263" s="2"/>
      <c r="HV1263" s="2"/>
      <c r="HW1263" s="2"/>
      <c r="HX1263" s="2"/>
      <c r="HY1263" s="2"/>
      <c r="HZ1263" s="2"/>
      <c r="IA1263" s="2"/>
      <c r="IB1263" s="2"/>
      <c r="IC1263" s="2"/>
      <c r="ID1263" s="2"/>
      <c r="IE1263" s="2"/>
      <c r="IF1263" s="2"/>
      <c r="IG1263" s="2"/>
      <c r="IH1263" s="2"/>
      <c r="II1263" s="2"/>
      <c r="IJ1263" s="2"/>
      <c r="IK1263" s="2"/>
      <c r="IL1263" s="2"/>
      <c r="IM1263" s="2"/>
      <c r="IN1263" s="2"/>
      <c r="IO1263" s="2"/>
      <c r="IP1263" s="2"/>
      <c r="IQ1263" s="2"/>
      <c r="IR1263" s="2"/>
      <c r="IS1263" s="2"/>
    </row>
    <row r="1264" spans="1:253" s="36" customFormat="1" hidden="1" x14ac:dyDescent="0.25">
      <c r="A1264" s="33"/>
      <c r="B1264" s="1233"/>
      <c r="C1264" s="1234"/>
      <c r="D1264" s="1234"/>
      <c r="E1264" s="1234"/>
      <c r="F1264" s="1234"/>
      <c r="G1264" s="1234"/>
      <c r="H1264" s="1234"/>
      <c r="I1264" s="1234"/>
      <c r="J1264" s="1234"/>
      <c r="K1264" s="1234"/>
      <c r="L1264" s="1235"/>
      <c r="M1264" s="1087">
        <f>+Z85</f>
        <v>2017</v>
      </c>
      <c r="N1264" s="1088"/>
      <c r="O1264" s="1088"/>
      <c r="P1264" s="1088"/>
      <c r="Q1264" s="1089"/>
      <c r="R1264" s="633"/>
      <c r="S1264" s="634"/>
      <c r="T1264" s="634"/>
      <c r="U1264" s="635"/>
      <c r="V1264" s="1075"/>
      <c r="W1264" s="1076"/>
      <c r="X1264" s="1076"/>
      <c r="Y1264" s="1077"/>
      <c r="Z1264" s="633"/>
      <c r="AA1264" s="634"/>
      <c r="AB1264" s="634"/>
      <c r="AC1264" s="635"/>
      <c r="AD1264" s="1087">
        <f>+Z85</f>
        <v>2017</v>
      </c>
      <c r="AE1264" s="1088"/>
      <c r="AF1264" s="1088"/>
      <c r="AG1264" s="1088"/>
      <c r="AH1264" s="1089"/>
      <c r="AI1264" s="60"/>
      <c r="AJ1264" s="144" t="str">
        <f t="shared" si="217"/>
        <v>Riadok bude skrytý.</v>
      </c>
      <c r="AK1264" s="145" t="s">
        <v>207</v>
      </c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51"/>
      <c r="BF1264" s="51"/>
      <c r="BG1264" s="51"/>
      <c r="BH1264" s="51"/>
      <c r="BI1264" s="51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108"/>
      <c r="BY1264" s="108"/>
      <c r="BZ1264" s="108"/>
      <c r="CA1264" s="113">
        <f>SI!BY1264</f>
        <v>151</v>
      </c>
      <c r="CB1264" s="113"/>
      <c r="CC1264" s="113"/>
      <c r="CD1264" s="113"/>
      <c r="CE1264" s="113"/>
      <c r="CF1264" s="113"/>
      <c r="CG1264" s="113"/>
      <c r="CH1264" s="140">
        <f>SI!BZ1264</f>
        <v>0</v>
      </c>
      <c r="CI1264" s="108"/>
      <c r="CJ1264" s="108"/>
      <c r="CK1264" s="108"/>
      <c r="CL1264" s="108"/>
      <c r="CM1264" s="108"/>
      <c r="CN1264" s="108"/>
      <c r="CO1264" s="108"/>
      <c r="CP1264" s="108"/>
      <c r="CQ1264" s="108"/>
      <c r="CR1264" s="108"/>
      <c r="CS1264" s="108"/>
      <c r="CT1264" s="108"/>
      <c r="CU1264" s="108"/>
      <c r="CV1264" s="108"/>
      <c r="CW1264" s="108"/>
      <c r="CX1264" s="108"/>
      <c r="CY1264" s="108"/>
      <c r="CZ1264" s="2"/>
      <c r="DA1264" s="2"/>
      <c r="DB1264" s="2"/>
      <c r="DC1264" s="2"/>
      <c r="DD1264" s="2"/>
      <c r="DE1264" s="2"/>
      <c r="DF1264" s="2"/>
      <c r="DG1264" s="2"/>
      <c r="DH1264" s="2"/>
      <c r="DI1264" s="2"/>
      <c r="DJ1264" s="2"/>
      <c r="DK1264" s="2"/>
      <c r="DL1264" s="2"/>
      <c r="DM1264" s="2"/>
      <c r="DN1264" s="2"/>
      <c r="DO1264" s="2"/>
      <c r="DP1264" s="2"/>
      <c r="DQ1264" s="2"/>
      <c r="DR1264" s="2"/>
      <c r="DS1264" s="2"/>
      <c r="DT1264" s="2"/>
      <c r="DU1264" s="2"/>
      <c r="DV1264" s="2"/>
      <c r="DW1264" s="2"/>
      <c r="DX1264" s="2"/>
      <c r="DY1264" s="2"/>
      <c r="DZ1264" s="2"/>
      <c r="EA1264" s="2"/>
      <c r="EB1264" s="2"/>
      <c r="EC1264" s="2"/>
      <c r="ED1264" s="2"/>
      <c r="EE1264" s="2"/>
      <c r="EF1264" s="2"/>
      <c r="EG1264" s="2"/>
      <c r="EH1264" s="2"/>
      <c r="EI1264" s="2"/>
      <c r="EJ1264" s="2"/>
      <c r="EK1264" s="2"/>
      <c r="EL1264" s="2"/>
      <c r="EM1264" s="2"/>
      <c r="EN1264" s="2"/>
      <c r="EO1264" s="2"/>
      <c r="EP1264" s="2"/>
      <c r="EQ1264" s="2"/>
      <c r="ER1264" s="2"/>
      <c r="ES1264" s="2"/>
      <c r="ET1264" s="2"/>
      <c r="EU1264" s="2"/>
      <c r="EV1264" s="2"/>
      <c r="EW1264" s="2"/>
      <c r="EX1264" s="2"/>
      <c r="EY1264" s="2"/>
      <c r="EZ1264" s="2"/>
      <c r="FA1264" s="2"/>
      <c r="FB1264" s="2"/>
      <c r="FC1264" s="2"/>
      <c r="FD1264" s="2"/>
      <c r="FE1264" s="2"/>
      <c r="FF1264" s="2"/>
      <c r="FG1264" s="2"/>
      <c r="FH1264" s="2"/>
      <c r="FI1264" s="2"/>
      <c r="FJ1264" s="2"/>
      <c r="FK1264" s="2"/>
      <c r="FL1264" s="2"/>
      <c r="FM1264" s="2"/>
      <c r="FN1264" s="2"/>
      <c r="FO1264" s="2"/>
      <c r="FP1264" s="2"/>
      <c r="FQ1264" s="2"/>
      <c r="FR1264" s="2"/>
      <c r="FS1264" s="2"/>
      <c r="FT1264" s="2"/>
      <c r="FU1264" s="2"/>
      <c r="FV1264" s="2"/>
      <c r="FW1264" s="2"/>
      <c r="FX1264" s="2"/>
      <c r="FY1264" s="2"/>
      <c r="FZ1264" s="2"/>
      <c r="GA1264" s="2"/>
      <c r="GB1264" s="2"/>
      <c r="GC1264" s="2"/>
      <c r="GD1264" s="2"/>
      <c r="GE1264" s="2"/>
      <c r="GF1264" s="2"/>
      <c r="GG1264" s="2"/>
      <c r="GH1264" s="2"/>
      <c r="GI1264" s="2"/>
      <c r="GJ1264" s="2"/>
      <c r="GK1264" s="2"/>
      <c r="GL1264" s="2"/>
      <c r="GM1264" s="2"/>
      <c r="GN1264" s="2"/>
      <c r="GO1264" s="2"/>
      <c r="GP1264" s="2"/>
      <c r="GQ1264" s="2"/>
      <c r="GR1264" s="2"/>
      <c r="GS1264" s="2"/>
      <c r="GT1264" s="2"/>
      <c r="GU1264" s="2"/>
      <c r="GV1264" s="2"/>
      <c r="GW1264" s="2"/>
      <c r="GX1264" s="2"/>
      <c r="GY1264" s="2"/>
      <c r="GZ1264" s="2"/>
      <c r="HA1264" s="2"/>
      <c r="HB1264" s="2"/>
      <c r="HC1264" s="2"/>
      <c r="HD1264" s="2"/>
      <c r="HE1264" s="2"/>
      <c r="HF1264" s="2"/>
      <c r="HG1264" s="2"/>
      <c r="HH1264" s="2"/>
      <c r="HI1264" s="2"/>
      <c r="HJ1264" s="2"/>
      <c r="HK1264" s="2"/>
      <c r="HL1264" s="2"/>
      <c r="HM1264" s="2"/>
      <c r="HN1264" s="2"/>
      <c r="HO1264" s="2"/>
      <c r="HP1264" s="2"/>
      <c r="HQ1264" s="2"/>
      <c r="HR1264" s="2"/>
      <c r="HS1264" s="2"/>
      <c r="HT1264" s="2"/>
      <c r="HU1264" s="2"/>
      <c r="HV1264" s="2"/>
      <c r="HW1264" s="2"/>
      <c r="HX1264" s="2"/>
      <c r="HY1264" s="2"/>
      <c r="HZ1264" s="2"/>
      <c r="IA1264" s="2"/>
      <c r="IB1264" s="2"/>
      <c r="IC1264" s="2"/>
      <c r="ID1264" s="2"/>
      <c r="IE1264" s="2"/>
      <c r="IF1264" s="2"/>
      <c r="IG1264" s="2"/>
      <c r="IH1264" s="2"/>
      <c r="II1264" s="2"/>
      <c r="IJ1264" s="2"/>
      <c r="IK1264" s="2"/>
      <c r="IL1264" s="2"/>
      <c r="IM1264" s="2"/>
      <c r="IN1264" s="2"/>
      <c r="IO1264" s="2"/>
      <c r="IP1264" s="2"/>
      <c r="IQ1264" s="2"/>
      <c r="IR1264" s="2"/>
      <c r="IS1264" s="2"/>
    </row>
    <row r="1265" spans="1:253" s="36" customFormat="1" hidden="1" x14ac:dyDescent="0.25">
      <c r="A1265" s="33"/>
      <c r="B1265" s="664" t="s">
        <v>345</v>
      </c>
      <c r="C1265" s="665"/>
      <c r="D1265" s="665"/>
      <c r="E1265" s="665"/>
      <c r="F1265" s="665"/>
      <c r="G1265" s="665"/>
      <c r="H1265" s="665"/>
      <c r="I1265" s="665"/>
      <c r="J1265" s="665"/>
      <c r="K1265" s="665"/>
      <c r="L1265" s="665"/>
      <c r="M1265" s="665"/>
      <c r="N1265" s="665"/>
      <c r="O1265" s="665"/>
      <c r="P1265" s="665"/>
      <c r="Q1265" s="665"/>
      <c r="R1265" s="665"/>
      <c r="S1265" s="665"/>
      <c r="T1265" s="665"/>
      <c r="U1265" s="665"/>
      <c r="V1265" s="665"/>
      <c r="W1265" s="665"/>
      <c r="X1265" s="665"/>
      <c r="Y1265" s="665"/>
      <c r="Z1265" s="665"/>
      <c r="AA1265" s="665"/>
      <c r="AB1265" s="665"/>
      <c r="AC1265" s="665"/>
      <c r="AD1265" s="665"/>
      <c r="AE1265" s="665"/>
      <c r="AF1265" s="665"/>
      <c r="AG1265" s="665"/>
      <c r="AH1265" s="666"/>
      <c r="AI1265" s="60"/>
      <c r="AJ1265" s="144" t="str">
        <f t="shared" si="217"/>
        <v>Riadok bude skrytý.</v>
      </c>
      <c r="AK1265" s="145" t="s">
        <v>207</v>
      </c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51"/>
      <c r="BF1265" s="51"/>
      <c r="BG1265" s="51"/>
      <c r="BH1265" s="51"/>
      <c r="BI1265" s="51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108"/>
      <c r="BY1265" s="108"/>
      <c r="BZ1265" s="108"/>
      <c r="CA1265" s="113">
        <f>SI!BY1265</f>
        <v>375</v>
      </c>
      <c r="CB1265" s="113"/>
      <c r="CC1265" s="113"/>
      <c r="CD1265" s="113"/>
      <c r="CE1265" s="113"/>
      <c r="CF1265" s="113"/>
      <c r="CG1265" s="113"/>
      <c r="CH1265" s="140">
        <f>SI!BZ1265</f>
        <v>0</v>
      </c>
      <c r="CI1265" s="108"/>
      <c r="CJ1265" s="108"/>
      <c r="CK1265" s="108"/>
      <c r="CL1265" s="108"/>
      <c r="CM1265" s="108"/>
      <c r="CN1265" s="108"/>
      <c r="CO1265" s="108"/>
      <c r="CP1265" s="108"/>
      <c r="CQ1265" s="108"/>
      <c r="CR1265" s="108"/>
      <c r="CS1265" s="108"/>
      <c r="CT1265" s="108"/>
      <c r="CU1265" s="108"/>
      <c r="CV1265" s="108"/>
      <c r="CW1265" s="108"/>
      <c r="CX1265" s="108"/>
      <c r="CY1265" s="108"/>
      <c r="CZ1265" s="2"/>
      <c r="DA1265" s="2"/>
      <c r="DB1265" s="2"/>
      <c r="DC1265" s="2"/>
      <c r="DD1265" s="2"/>
      <c r="DE1265" s="2"/>
      <c r="DF1265" s="2"/>
      <c r="DG1265" s="2"/>
      <c r="DH1265" s="2"/>
      <c r="DI1265" s="2"/>
      <c r="DJ1265" s="2"/>
      <c r="DK1265" s="2"/>
      <c r="DL1265" s="2"/>
      <c r="DM1265" s="2"/>
      <c r="DN1265" s="2"/>
      <c r="DO1265" s="2"/>
      <c r="DP1265" s="2"/>
      <c r="DQ1265" s="2"/>
      <c r="DR1265" s="2"/>
      <c r="DS1265" s="2"/>
      <c r="DT1265" s="2"/>
      <c r="DU1265" s="2"/>
      <c r="DV1265" s="2"/>
      <c r="DW1265" s="2"/>
      <c r="DX1265" s="2"/>
      <c r="DY1265" s="2"/>
      <c r="DZ1265" s="2"/>
      <c r="EA1265" s="2"/>
      <c r="EB1265" s="2"/>
      <c r="EC1265" s="2"/>
      <c r="ED1265" s="2"/>
      <c r="EE1265" s="2"/>
      <c r="EF1265" s="2"/>
      <c r="EG1265" s="2"/>
      <c r="EH1265" s="2"/>
      <c r="EI1265" s="2"/>
      <c r="EJ1265" s="2"/>
      <c r="EK1265" s="2"/>
      <c r="EL1265" s="2"/>
      <c r="EM1265" s="2"/>
      <c r="EN1265" s="2"/>
      <c r="EO1265" s="2"/>
      <c r="EP1265" s="2"/>
      <c r="EQ1265" s="2"/>
      <c r="ER1265" s="2"/>
      <c r="ES1265" s="2"/>
      <c r="ET1265" s="2"/>
      <c r="EU1265" s="2"/>
      <c r="EV1265" s="2"/>
      <c r="EW1265" s="2"/>
      <c r="EX1265" s="2"/>
      <c r="EY1265" s="2"/>
      <c r="EZ1265" s="2"/>
      <c r="FA1265" s="2"/>
      <c r="FB1265" s="2"/>
      <c r="FC1265" s="2"/>
      <c r="FD1265" s="2"/>
      <c r="FE1265" s="2"/>
      <c r="FF1265" s="2"/>
      <c r="FG1265" s="2"/>
      <c r="FH1265" s="2"/>
      <c r="FI1265" s="2"/>
      <c r="FJ1265" s="2"/>
      <c r="FK1265" s="2"/>
      <c r="FL1265" s="2"/>
      <c r="FM1265" s="2"/>
      <c r="FN1265" s="2"/>
      <c r="FO1265" s="2"/>
      <c r="FP1265" s="2"/>
      <c r="FQ1265" s="2"/>
      <c r="FR1265" s="2"/>
      <c r="FS1265" s="2"/>
      <c r="FT1265" s="2"/>
      <c r="FU1265" s="2"/>
      <c r="FV1265" s="2"/>
      <c r="FW1265" s="2"/>
      <c r="FX1265" s="2"/>
      <c r="FY1265" s="2"/>
      <c r="FZ1265" s="2"/>
      <c r="GA1265" s="2"/>
      <c r="GB1265" s="2"/>
      <c r="GC1265" s="2"/>
      <c r="GD1265" s="2"/>
      <c r="GE1265" s="2"/>
      <c r="GF1265" s="2"/>
      <c r="GG1265" s="2"/>
      <c r="GH1265" s="2"/>
      <c r="GI1265" s="2"/>
      <c r="GJ1265" s="2"/>
      <c r="GK1265" s="2"/>
      <c r="GL1265" s="2"/>
      <c r="GM1265" s="2"/>
      <c r="GN1265" s="2"/>
      <c r="GO1265" s="2"/>
      <c r="GP1265" s="2"/>
      <c r="GQ1265" s="2"/>
      <c r="GR1265" s="2"/>
      <c r="GS1265" s="2"/>
      <c r="GT1265" s="2"/>
      <c r="GU1265" s="2"/>
      <c r="GV1265" s="2"/>
      <c r="GW1265" s="2"/>
      <c r="GX1265" s="2"/>
      <c r="GY1265" s="2"/>
      <c r="GZ1265" s="2"/>
      <c r="HA1265" s="2"/>
      <c r="HB1265" s="2"/>
      <c r="HC1265" s="2"/>
      <c r="HD1265" s="2"/>
      <c r="HE1265" s="2"/>
      <c r="HF1265" s="2"/>
      <c r="HG1265" s="2"/>
      <c r="HH1265" s="2"/>
      <c r="HI1265" s="2"/>
      <c r="HJ1265" s="2"/>
      <c r="HK1265" s="2"/>
      <c r="HL1265" s="2"/>
      <c r="HM1265" s="2"/>
      <c r="HN1265" s="2"/>
      <c r="HO1265" s="2"/>
      <c r="HP1265" s="2"/>
      <c r="HQ1265" s="2"/>
      <c r="HR1265" s="2"/>
      <c r="HS1265" s="2"/>
      <c r="HT1265" s="2"/>
      <c r="HU1265" s="2"/>
      <c r="HV1265" s="2"/>
      <c r="HW1265" s="2"/>
      <c r="HX1265" s="2"/>
      <c r="HY1265" s="2"/>
      <c r="HZ1265" s="2"/>
      <c r="IA1265" s="2"/>
      <c r="IB1265" s="2"/>
      <c r="IC1265" s="2"/>
      <c r="ID1265" s="2"/>
      <c r="IE1265" s="2"/>
      <c r="IF1265" s="2"/>
      <c r="IG1265" s="2"/>
      <c r="IH1265" s="2"/>
      <c r="II1265" s="2"/>
      <c r="IJ1265" s="2"/>
      <c r="IK1265" s="2"/>
      <c r="IL1265" s="2"/>
      <c r="IM1265" s="2"/>
      <c r="IN1265" s="2"/>
      <c r="IO1265" s="2"/>
      <c r="IP1265" s="2"/>
      <c r="IQ1265" s="2"/>
      <c r="IR1265" s="2"/>
      <c r="IS1265" s="2"/>
    </row>
    <row r="1266" spans="1:253" s="36" customFormat="1" hidden="1" x14ac:dyDescent="0.25">
      <c r="A1266" s="33"/>
      <c r="B1266" s="1026" t="s">
        <v>511</v>
      </c>
      <c r="C1266" s="1027"/>
      <c r="D1266" s="1027"/>
      <c r="E1266" s="1027"/>
      <c r="F1266" s="1027"/>
      <c r="G1266" s="1027"/>
      <c r="H1266" s="1027"/>
      <c r="I1266" s="1027"/>
      <c r="J1266" s="1027"/>
      <c r="K1266" s="1027"/>
      <c r="L1266" s="1028"/>
      <c r="M1266" s="1009">
        <f>+SUM(M1267:Q1269)</f>
        <v>3319</v>
      </c>
      <c r="N1266" s="1010"/>
      <c r="O1266" s="1010"/>
      <c r="P1266" s="1010"/>
      <c r="Q1266" s="1011"/>
      <c r="R1266" s="1081">
        <v>6328285</v>
      </c>
      <c r="S1266" s="1082"/>
      <c r="T1266" s="1082"/>
      <c r="U1266" s="1083"/>
      <c r="V1266" s="1009">
        <f>+SUM(V1267:Y1269)</f>
        <v>0</v>
      </c>
      <c r="W1266" s="1010"/>
      <c r="X1266" s="1010"/>
      <c r="Y1266" s="1011"/>
      <c r="Z1266" s="1081">
        <f>+SUM(Z1267:AC1269)</f>
        <v>0</v>
      </c>
      <c r="AA1266" s="1082"/>
      <c r="AB1266" s="1082"/>
      <c r="AC1266" s="1083"/>
      <c r="AD1266" s="1068">
        <v>6819745</v>
      </c>
      <c r="AE1266" s="1069"/>
      <c r="AF1266" s="1069"/>
      <c r="AG1266" s="1069"/>
      <c r="AH1266" s="1070"/>
      <c r="AI1266" s="60"/>
      <c r="AJ1266" s="144" t="str">
        <f t="shared" si="217"/>
        <v>Riadok bude skrytý.</v>
      </c>
      <c r="AK1266" s="145" t="s">
        <v>207</v>
      </c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51"/>
      <c r="BF1266" s="51"/>
      <c r="BG1266" s="51"/>
      <c r="BH1266" s="51"/>
      <c r="BI1266" s="51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108"/>
      <c r="BY1266" s="108"/>
      <c r="BZ1266" s="108"/>
      <c r="CA1266" s="113">
        <f>SI!BY1266</f>
        <v>120</v>
      </c>
      <c r="CB1266" s="113"/>
      <c r="CC1266" s="113"/>
      <c r="CD1266" s="113"/>
      <c r="CE1266" s="113"/>
      <c r="CF1266" s="113"/>
      <c r="CG1266" s="113"/>
      <c r="CH1266" s="140">
        <f>SI!BZ1266</f>
        <v>0</v>
      </c>
      <c r="CI1266" s="108"/>
      <c r="CJ1266" s="108"/>
      <c r="CK1266" s="108"/>
      <c r="CL1266" s="108"/>
      <c r="CM1266" s="108"/>
      <c r="CN1266" s="108"/>
      <c r="CO1266" s="108"/>
      <c r="CP1266" s="108"/>
      <c r="CQ1266" s="108"/>
      <c r="CR1266" s="108"/>
      <c r="CS1266" s="108"/>
      <c r="CT1266" s="108"/>
      <c r="CU1266" s="108"/>
      <c r="CV1266" s="108"/>
      <c r="CW1266" s="108"/>
      <c r="CX1266" s="108"/>
      <c r="CY1266" s="108"/>
      <c r="CZ1266" s="2"/>
      <c r="DA1266" s="2"/>
      <c r="DB1266" s="2"/>
      <c r="DC1266" s="2"/>
      <c r="DD1266" s="2"/>
      <c r="DE1266" s="2"/>
      <c r="DF1266" s="2"/>
      <c r="DG1266" s="2"/>
      <c r="DH1266" s="2"/>
      <c r="DI1266" s="2"/>
      <c r="DJ1266" s="2"/>
      <c r="DK1266" s="2"/>
      <c r="DL1266" s="2"/>
      <c r="DM1266" s="2"/>
      <c r="DN1266" s="2"/>
      <c r="DO1266" s="2"/>
      <c r="DP1266" s="2"/>
      <c r="DQ1266" s="2"/>
      <c r="DR1266" s="2"/>
      <c r="DS1266" s="2"/>
      <c r="DT1266" s="2"/>
      <c r="DU1266" s="2"/>
      <c r="DV1266" s="2"/>
      <c r="DW1266" s="2"/>
      <c r="DX1266" s="2"/>
      <c r="DY1266" s="2"/>
      <c r="DZ1266" s="2"/>
      <c r="EA1266" s="2"/>
      <c r="EB1266" s="2"/>
      <c r="EC1266" s="2"/>
      <c r="ED1266" s="2"/>
      <c r="EE1266" s="2"/>
      <c r="EF1266" s="2"/>
      <c r="EG1266" s="2"/>
      <c r="EH1266" s="2"/>
      <c r="EI1266" s="2"/>
      <c r="EJ1266" s="2"/>
      <c r="EK1266" s="2"/>
      <c r="EL1266" s="2"/>
      <c r="EM1266" s="2"/>
      <c r="EN1266" s="2"/>
      <c r="EO1266" s="2"/>
      <c r="EP1266" s="2"/>
      <c r="EQ1266" s="2"/>
      <c r="ER1266" s="2"/>
      <c r="ES1266" s="2"/>
      <c r="ET1266" s="2"/>
      <c r="EU1266" s="2"/>
      <c r="EV1266" s="2"/>
      <c r="EW1266" s="2"/>
      <c r="EX1266" s="2"/>
      <c r="EY1266" s="2"/>
      <c r="EZ1266" s="2"/>
      <c r="FA1266" s="2"/>
      <c r="FB1266" s="2"/>
      <c r="FC1266" s="2"/>
      <c r="FD1266" s="2"/>
      <c r="FE1266" s="2"/>
      <c r="FF1266" s="2"/>
      <c r="FG1266" s="2"/>
      <c r="FH1266" s="2"/>
      <c r="FI1266" s="2"/>
      <c r="FJ1266" s="2"/>
      <c r="FK1266" s="2"/>
      <c r="FL1266" s="2"/>
      <c r="FM1266" s="2"/>
      <c r="FN1266" s="2"/>
      <c r="FO1266" s="2"/>
      <c r="FP1266" s="2"/>
      <c r="FQ1266" s="2"/>
      <c r="FR1266" s="2"/>
      <c r="FS1266" s="2"/>
      <c r="FT1266" s="2"/>
      <c r="FU1266" s="2"/>
      <c r="FV1266" s="2"/>
      <c r="FW1266" s="2"/>
      <c r="FX1266" s="2"/>
      <c r="FY1266" s="2"/>
      <c r="FZ1266" s="2"/>
      <c r="GA1266" s="2"/>
      <c r="GB1266" s="2"/>
      <c r="GC1266" s="2"/>
      <c r="GD1266" s="2"/>
      <c r="GE1266" s="2"/>
      <c r="GF1266" s="2"/>
      <c r="GG1266" s="2"/>
      <c r="GH1266" s="2"/>
      <c r="GI1266" s="2"/>
      <c r="GJ1266" s="2"/>
      <c r="GK1266" s="2"/>
      <c r="GL1266" s="2"/>
      <c r="GM1266" s="2"/>
      <c r="GN1266" s="2"/>
      <c r="GO1266" s="2"/>
      <c r="GP1266" s="2"/>
      <c r="GQ1266" s="2"/>
      <c r="GR1266" s="2"/>
      <c r="GS1266" s="2"/>
      <c r="GT1266" s="2"/>
      <c r="GU1266" s="2"/>
      <c r="GV1266" s="2"/>
      <c r="GW1266" s="2"/>
      <c r="GX1266" s="2"/>
      <c r="GY1266" s="2"/>
      <c r="GZ1266" s="2"/>
      <c r="HA1266" s="2"/>
      <c r="HB1266" s="2"/>
      <c r="HC1266" s="2"/>
      <c r="HD1266" s="2"/>
      <c r="HE1266" s="2"/>
      <c r="HF1266" s="2"/>
      <c r="HG1266" s="2"/>
      <c r="HH1266" s="2"/>
      <c r="HI1266" s="2"/>
      <c r="HJ1266" s="2"/>
      <c r="HK1266" s="2"/>
      <c r="HL1266" s="2"/>
      <c r="HM1266" s="2"/>
      <c r="HN1266" s="2"/>
      <c r="HO1266" s="2"/>
      <c r="HP1266" s="2"/>
      <c r="HQ1266" s="2"/>
      <c r="HR1266" s="2"/>
      <c r="HS1266" s="2"/>
      <c r="HT1266" s="2"/>
      <c r="HU1266" s="2"/>
      <c r="HV1266" s="2"/>
      <c r="HW1266" s="2"/>
      <c r="HX1266" s="2"/>
      <c r="HY1266" s="2"/>
      <c r="HZ1266" s="2"/>
      <c r="IA1266" s="2"/>
      <c r="IB1266" s="2"/>
      <c r="IC1266" s="2"/>
      <c r="ID1266" s="2"/>
      <c r="IE1266" s="2"/>
      <c r="IF1266" s="2"/>
      <c r="IG1266" s="2"/>
      <c r="IH1266" s="2"/>
      <c r="II1266" s="2"/>
      <c r="IJ1266" s="2"/>
      <c r="IK1266" s="2"/>
      <c r="IL1266" s="2"/>
      <c r="IM1266" s="2"/>
      <c r="IN1266" s="2"/>
      <c r="IO1266" s="2"/>
      <c r="IP1266" s="2"/>
      <c r="IQ1266" s="2"/>
      <c r="IR1266" s="2"/>
      <c r="IS1266" s="2"/>
    </row>
    <row r="1267" spans="1:253" s="36" customFormat="1" hidden="1" x14ac:dyDescent="0.25">
      <c r="A1267" s="33"/>
      <c r="B1267" s="1084" t="s">
        <v>512</v>
      </c>
      <c r="C1267" s="1085"/>
      <c r="D1267" s="1085"/>
      <c r="E1267" s="1085"/>
      <c r="F1267" s="1085"/>
      <c r="G1267" s="1085"/>
      <c r="H1267" s="1085"/>
      <c r="I1267" s="1085"/>
      <c r="J1267" s="1085"/>
      <c r="K1267" s="1085"/>
      <c r="L1267" s="1086"/>
      <c r="M1267" s="1005"/>
      <c r="N1267" s="1002"/>
      <c r="O1267" s="1002"/>
      <c r="P1267" s="1002"/>
      <c r="Q1267" s="1006"/>
      <c r="R1267" s="1001"/>
      <c r="S1267" s="1002"/>
      <c r="T1267" s="1002"/>
      <c r="U1267" s="1003"/>
      <c r="V1267" s="1005"/>
      <c r="W1267" s="1002"/>
      <c r="X1267" s="1002"/>
      <c r="Y1267" s="1006"/>
      <c r="Z1267" s="1001"/>
      <c r="AA1267" s="1002"/>
      <c r="AB1267" s="1002"/>
      <c r="AC1267" s="1003"/>
      <c r="AD1267" s="1041">
        <f t="shared" ref="AD1267:AD1272" si="218">+SUM(M1267:AC1267)</f>
        <v>0</v>
      </c>
      <c r="AE1267" s="1042"/>
      <c r="AF1267" s="1042"/>
      <c r="AG1267" s="1042"/>
      <c r="AH1267" s="1043"/>
      <c r="AI1267" s="60"/>
      <c r="AJ1267" s="144" t="str">
        <f t="shared" si="217"/>
        <v>Riadok bude skrytý.</v>
      </c>
      <c r="AK1267" s="145" t="s">
        <v>207</v>
      </c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51"/>
      <c r="BF1267" s="51"/>
      <c r="BG1267" s="51"/>
      <c r="BH1267" s="51"/>
      <c r="BI1267" s="51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108"/>
      <c r="BY1267" s="108"/>
      <c r="BZ1267" s="108"/>
      <c r="CA1267" s="113">
        <f>SI!BY1267</f>
        <v>1112</v>
      </c>
      <c r="CB1267" s="113"/>
      <c r="CC1267" s="113"/>
      <c r="CD1267" s="113"/>
      <c r="CE1267" s="113"/>
      <c r="CF1267" s="113"/>
      <c r="CG1267" s="113"/>
      <c r="CH1267" s="140">
        <f>SI!BZ1267</f>
        <v>0</v>
      </c>
      <c r="CI1267" s="108"/>
      <c r="CJ1267" s="108"/>
      <c r="CK1267" s="108"/>
      <c r="CL1267" s="108"/>
      <c r="CM1267" s="108"/>
      <c r="CN1267" s="108"/>
      <c r="CO1267" s="108"/>
      <c r="CP1267" s="108"/>
      <c r="CQ1267" s="108"/>
      <c r="CR1267" s="108"/>
      <c r="CS1267" s="108"/>
      <c r="CT1267" s="108"/>
      <c r="CU1267" s="108"/>
      <c r="CV1267" s="108"/>
      <c r="CW1267" s="108"/>
      <c r="CX1267" s="108"/>
      <c r="CY1267" s="108"/>
      <c r="CZ1267" s="2"/>
      <c r="DA1267" s="2"/>
      <c r="DB1267" s="2"/>
      <c r="DC1267" s="2"/>
      <c r="DD1267" s="2"/>
      <c r="DE1267" s="2"/>
      <c r="DF1267" s="2"/>
      <c r="DG1267" s="2"/>
      <c r="DH1267" s="2"/>
      <c r="DI1267" s="2"/>
      <c r="DJ1267" s="2"/>
      <c r="DK1267" s="2"/>
      <c r="DL1267" s="2"/>
      <c r="DM1267" s="2"/>
      <c r="DN1267" s="2"/>
      <c r="DO1267" s="2"/>
      <c r="DP1267" s="2"/>
      <c r="DQ1267" s="2"/>
      <c r="DR1267" s="2"/>
      <c r="DS1267" s="2"/>
      <c r="DT1267" s="2"/>
      <c r="DU1267" s="2"/>
      <c r="DV1267" s="2"/>
      <c r="DW1267" s="2"/>
      <c r="DX1267" s="2"/>
      <c r="DY1267" s="2"/>
      <c r="DZ1267" s="2"/>
      <c r="EA1267" s="2"/>
      <c r="EB1267" s="2"/>
      <c r="EC1267" s="2"/>
      <c r="ED1267" s="2"/>
      <c r="EE1267" s="2"/>
      <c r="EF1267" s="2"/>
      <c r="EG1267" s="2"/>
      <c r="EH1267" s="2"/>
      <c r="EI1267" s="2"/>
      <c r="EJ1267" s="2"/>
      <c r="EK1267" s="2"/>
      <c r="EL1267" s="2"/>
      <c r="EM1267" s="2"/>
      <c r="EN1267" s="2"/>
      <c r="EO1267" s="2"/>
      <c r="EP1267" s="2"/>
      <c r="EQ1267" s="2"/>
      <c r="ER1267" s="2"/>
      <c r="ES1267" s="2"/>
      <c r="ET1267" s="2"/>
      <c r="EU1267" s="2"/>
      <c r="EV1267" s="2"/>
      <c r="EW1267" s="2"/>
      <c r="EX1267" s="2"/>
      <c r="EY1267" s="2"/>
      <c r="EZ1267" s="2"/>
      <c r="FA1267" s="2"/>
      <c r="FB1267" s="2"/>
      <c r="FC1267" s="2"/>
      <c r="FD1267" s="2"/>
      <c r="FE1267" s="2"/>
      <c r="FF1267" s="2"/>
      <c r="FG1267" s="2"/>
      <c r="FH1267" s="2"/>
      <c r="FI1267" s="2"/>
      <c r="FJ1267" s="2"/>
      <c r="FK1267" s="2"/>
      <c r="FL1267" s="2"/>
      <c r="FM1267" s="2"/>
      <c r="FN1267" s="2"/>
      <c r="FO1267" s="2"/>
      <c r="FP1267" s="2"/>
      <c r="FQ1267" s="2"/>
      <c r="FR1267" s="2"/>
      <c r="FS1267" s="2"/>
      <c r="FT1267" s="2"/>
      <c r="FU1267" s="2"/>
      <c r="FV1267" s="2"/>
      <c r="FW1267" s="2"/>
      <c r="FX1267" s="2"/>
      <c r="FY1267" s="2"/>
      <c r="FZ1267" s="2"/>
      <c r="GA1267" s="2"/>
      <c r="GB1267" s="2"/>
      <c r="GC1267" s="2"/>
      <c r="GD1267" s="2"/>
      <c r="GE1267" s="2"/>
      <c r="GF1267" s="2"/>
      <c r="GG1267" s="2"/>
      <c r="GH1267" s="2"/>
      <c r="GI1267" s="2"/>
      <c r="GJ1267" s="2"/>
      <c r="GK1267" s="2"/>
      <c r="GL1267" s="2"/>
      <c r="GM1267" s="2"/>
      <c r="GN1267" s="2"/>
      <c r="GO1267" s="2"/>
      <c r="GP1267" s="2"/>
      <c r="GQ1267" s="2"/>
      <c r="GR1267" s="2"/>
      <c r="GS1267" s="2"/>
      <c r="GT1267" s="2"/>
      <c r="GU1267" s="2"/>
      <c r="GV1267" s="2"/>
      <c r="GW1267" s="2"/>
      <c r="GX1267" s="2"/>
      <c r="GY1267" s="2"/>
      <c r="GZ1267" s="2"/>
      <c r="HA1267" s="2"/>
      <c r="HB1267" s="2"/>
      <c r="HC1267" s="2"/>
      <c r="HD1267" s="2"/>
      <c r="HE1267" s="2"/>
      <c r="HF1267" s="2"/>
      <c r="HG1267" s="2"/>
      <c r="HH1267" s="2"/>
      <c r="HI1267" s="2"/>
      <c r="HJ1267" s="2"/>
      <c r="HK1267" s="2"/>
      <c r="HL1267" s="2"/>
      <c r="HM1267" s="2"/>
      <c r="HN1267" s="2"/>
      <c r="HO1267" s="2"/>
      <c r="HP1267" s="2"/>
      <c r="HQ1267" s="2"/>
      <c r="HR1267" s="2"/>
      <c r="HS1267" s="2"/>
      <c r="HT1267" s="2"/>
      <c r="HU1267" s="2"/>
      <c r="HV1267" s="2"/>
      <c r="HW1267" s="2"/>
      <c r="HX1267" s="2"/>
      <c r="HY1267" s="2"/>
      <c r="HZ1267" s="2"/>
      <c r="IA1267" s="2"/>
      <c r="IB1267" s="2"/>
      <c r="IC1267" s="2"/>
      <c r="ID1267" s="2"/>
      <c r="IE1267" s="2"/>
      <c r="IF1267" s="2"/>
      <c r="IG1267" s="2"/>
      <c r="IH1267" s="2"/>
      <c r="II1267" s="2"/>
      <c r="IJ1267" s="2"/>
      <c r="IK1267" s="2"/>
      <c r="IL1267" s="2"/>
      <c r="IM1267" s="2"/>
      <c r="IN1267" s="2"/>
      <c r="IO1267" s="2"/>
      <c r="IP1267" s="2"/>
      <c r="IQ1267" s="2"/>
      <c r="IR1267" s="2"/>
      <c r="IS1267" s="2"/>
    </row>
    <row r="1268" spans="1:253" s="36" customFormat="1" hidden="1" x14ac:dyDescent="0.25">
      <c r="A1268" s="33"/>
      <c r="B1268" s="1044" t="s">
        <v>349</v>
      </c>
      <c r="C1268" s="1045"/>
      <c r="D1268" s="1045"/>
      <c r="E1268" s="1045"/>
      <c r="F1268" s="1045"/>
      <c r="G1268" s="1045"/>
      <c r="H1268" s="1045"/>
      <c r="I1268" s="1045"/>
      <c r="J1268" s="1045"/>
      <c r="K1268" s="1045"/>
      <c r="L1268" s="1046"/>
      <c r="M1268" s="1005">
        <v>3319</v>
      </c>
      <c r="N1268" s="1002"/>
      <c r="O1268" s="1002"/>
      <c r="P1268" s="1002"/>
      <c r="Q1268" s="1006"/>
      <c r="R1268" s="1001">
        <v>6328285</v>
      </c>
      <c r="S1268" s="1002"/>
      <c r="T1268" s="1002"/>
      <c r="U1268" s="1003"/>
      <c r="V1268" s="1005"/>
      <c r="W1268" s="1002"/>
      <c r="X1268" s="1002"/>
      <c r="Y1268" s="1006"/>
      <c r="Z1268" s="1001"/>
      <c r="AA1268" s="1002"/>
      <c r="AB1268" s="1002"/>
      <c r="AC1268" s="1003"/>
      <c r="AD1268" s="1041">
        <f t="shared" si="218"/>
        <v>6331604</v>
      </c>
      <c r="AE1268" s="1042"/>
      <c r="AF1268" s="1042"/>
      <c r="AG1268" s="1042"/>
      <c r="AH1268" s="1043"/>
      <c r="AI1268" s="60"/>
      <c r="AJ1268" s="144" t="str">
        <f t="shared" si="217"/>
        <v>Riadok bude skrytý.</v>
      </c>
      <c r="AK1268" s="145" t="s">
        <v>207</v>
      </c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51"/>
      <c r="BF1268" s="51"/>
      <c r="BG1268" s="51"/>
      <c r="BH1268" s="51"/>
      <c r="BI1268" s="51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108"/>
      <c r="BY1268" s="108"/>
      <c r="BZ1268" s="108"/>
      <c r="CA1268" s="113">
        <f>SI!BY1268</f>
        <v>194</v>
      </c>
      <c r="CB1268" s="113"/>
      <c r="CC1268" s="113"/>
      <c r="CD1268" s="113"/>
      <c r="CE1268" s="113"/>
      <c r="CF1268" s="113"/>
      <c r="CG1268" s="113"/>
      <c r="CH1268" s="140">
        <f>SI!BZ1268</f>
        <v>0</v>
      </c>
      <c r="CI1268" s="108"/>
      <c r="CJ1268" s="108"/>
      <c r="CK1268" s="108"/>
      <c r="CL1268" s="108"/>
      <c r="CM1268" s="108"/>
      <c r="CN1268" s="108"/>
      <c r="CO1268" s="108"/>
      <c r="CP1268" s="108"/>
      <c r="CQ1268" s="108"/>
      <c r="CR1268" s="108"/>
      <c r="CS1268" s="108"/>
      <c r="CT1268" s="108"/>
      <c r="CU1268" s="108"/>
      <c r="CV1268" s="108"/>
      <c r="CW1268" s="108"/>
      <c r="CX1268" s="108"/>
      <c r="CY1268" s="108"/>
      <c r="CZ1268" s="2"/>
      <c r="DA1268" s="2"/>
      <c r="DB1268" s="2"/>
      <c r="DC1268" s="2"/>
      <c r="DD1268" s="2"/>
      <c r="DE1268" s="2"/>
      <c r="DF1268" s="2"/>
      <c r="DG1268" s="2"/>
      <c r="DH1268" s="2"/>
      <c r="DI1268" s="2"/>
      <c r="DJ1268" s="2"/>
      <c r="DK1268" s="2"/>
      <c r="DL1268" s="2"/>
      <c r="DM1268" s="2"/>
      <c r="DN1268" s="2"/>
      <c r="DO1268" s="2"/>
      <c r="DP1268" s="2"/>
      <c r="DQ1268" s="2"/>
      <c r="DR1268" s="2"/>
      <c r="DS1268" s="2"/>
      <c r="DT1268" s="2"/>
      <c r="DU1268" s="2"/>
      <c r="DV1268" s="2"/>
      <c r="DW1268" s="2"/>
      <c r="DX1268" s="2"/>
      <c r="DY1268" s="2"/>
      <c r="DZ1268" s="2"/>
      <c r="EA1268" s="2"/>
      <c r="EB1268" s="2"/>
      <c r="EC1268" s="2"/>
      <c r="ED1268" s="2"/>
      <c r="EE1268" s="2"/>
      <c r="EF1268" s="2"/>
      <c r="EG1268" s="2"/>
      <c r="EH1268" s="2"/>
      <c r="EI1268" s="2"/>
      <c r="EJ1268" s="2"/>
      <c r="EK1268" s="2"/>
      <c r="EL1268" s="2"/>
      <c r="EM1268" s="2"/>
      <c r="EN1268" s="2"/>
      <c r="EO1268" s="2"/>
      <c r="EP1268" s="2"/>
      <c r="EQ1268" s="2"/>
      <c r="ER1268" s="2"/>
      <c r="ES1268" s="2"/>
      <c r="ET1268" s="2"/>
      <c r="EU1268" s="2"/>
      <c r="EV1268" s="2"/>
      <c r="EW1268" s="2"/>
      <c r="EX1268" s="2"/>
      <c r="EY1268" s="2"/>
      <c r="EZ1268" s="2"/>
      <c r="FA1268" s="2"/>
      <c r="FB1268" s="2"/>
      <c r="FC1268" s="2"/>
      <c r="FD1268" s="2"/>
      <c r="FE1268" s="2"/>
      <c r="FF1268" s="2"/>
      <c r="FG1268" s="2"/>
      <c r="FH1268" s="2"/>
      <c r="FI1268" s="2"/>
      <c r="FJ1268" s="2"/>
      <c r="FK1268" s="2"/>
      <c r="FL1268" s="2"/>
      <c r="FM1268" s="2"/>
      <c r="FN1268" s="2"/>
      <c r="FO1268" s="2"/>
      <c r="FP1268" s="2"/>
      <c r="FQ1268" s="2"/>
      <c r="FR1268" s="2"/>
      <c r="FS1268" s="2"/>
      <c r="FT1268" s="2"/>
      <c r="FU1268" s="2"/>
      <c r="FV1268" s="2"/>
      <c r="FW1268" s="2"/>
      <c r="FX1268" s="2"/>
      <c r="FY1268" s="2"/>
      <c r="FZ1268" s="2"/>
      <c r="GA1268" s="2"/>
      <c r="GB1268" s="2"/>
      <c r="GC1268" s="2"/>
      <c r="GD1268" s="2"/>
      <c r="GE1268" s="2"/>
      <c r="GF1268" s="2"/>
      <c r="GG1268" s="2"/>
      <c r="GH1268" s="2"/>
      <c r="GI1268" s="2"/>
      <c r="GJ1268" s="2"/>
      <c r="GK1268" s="2"/>
      <c r="GL1268" s="2"/>
      <c r="GM1268" s="2"/>
      <c r="GN1268" s="2"/>
      <c r="GO1268" s="2"/>
      <c r="GP1268" s="2"/>
      <c r="GQ1268" s="2"/>
      <c r="GR1268" s="2"/>
      <c r="GS1268" s="2"/>
      <c r="GT1268" s="2"/>
      <c r="GU1268" s="2"/>
      <c r="GV1268" s="2"/>
      <c r="GW1268" s="2"/>
      <c r="GX1268" s="2"/>
      <c r="GY1268" s="2"/>
      <c r="GZ1268" s="2"/>
      <c r="HA1268" s="2"/>
      <c r="HB1268" s="2"/>
      <c r="HC1268" s="2"/>
      <c r="HD1268" s="2"/>
      <c r="HE1268" s="2"/>
      <c r="HF1268" s="2"/>
      <c r="HG1268" s="2"/>
      <c r="HH1268" s="2"/>
      <c r="HI1268" s="2"/>
      <c r="HJ1268" s="2"/>
      <c r="HK1268" s="2"/>
      <c r="HL1268" s="2"/>
      <c r="HM1268" s="2"/>
      <c r="HN1268" s="2"/>
      <c r="HO1268" s="2"/>
      <c r="HP1268" s="2"/>
      <c r="HQ1268" s="2"/>
      <c r="HR1268" s="2"/>
      <c r="HS1268" s="2"/>
      <c r="HT1268" s="2"/>
      <c r="HU1268" s="2"/>
      <c r="HV1268" s="2"/>
      <c r="HW1268" s="2"/>
      <c r="HX1268" s="2"/>
      <c r="HY1268" s="2"/>
      <c r="HZ1268" s="2"/>
      <c r="IA1268" s="2"/>
      <c r="IB1268" s="2"/>
      <c r="IC1268" s="2"/>
      <c r="ID1268" s="2"/>
      <c r="IE1268" s="2"/>
      <c r="IF1268" s="2"/>
      <c r="IG1268" s="2"/>
      <c r="IH1268" s="2"/>
      <c r="II1268" s="2"/>
      <c r="IJ1268" s="2"/>
      <c r="IK1268" s="2"/>
      <c r="IL1268" s="2"/>
      <c r="IM1268" s="2"/>
      <c r="IN1268" s="2"/>
      <c r="IO1268" s="2"/>
      <c r="IP1268" s="2"/>
      <c r="IQ1268" s="2"/>
      <c r="IR1268" s="2"/>
      <c r="IS1268" s="2"/>
    </row>
    <row r="1269" spans="1:253" s="36" customFormat="1" hidden="1" x14ac:dyDescent="0.25">
      <c r="A1269" s="33"/>
      <c r="B1269" s="1044" t="s">
        <v>350</v>
      </c>
      <c r="C1269" s="1045"/>
      <c r="D1269" s="1045"/>
      <c r="E1269" s="1045"/>
      <c r="F1269" s="1045"/>
      <c r="G1269" s="1045"/>
      <c r="H1269" s="1045"/>
      <c r="I1269" s="1045"/>
      <c r="J1269" s="1045"/>
      <c r="K1269" s="1045"/>
      <c r="L1269" s="1046"/>
      <c r="M1269" s="1005"/>
      <c r="N1269" s="1002"/>
      <c r="O1269" s="1002"/>
      <c r="P1269" s="1002"/>
      <c r="Q1269" s="1006"/>
      <c r="R1269" s="1001"/>
      <c r="S1269" s="1002"/>
      <c r="T1269" s="1002"/>
      <c r="U1269" s="1003"/>
      <c r="V1269" s="1005"/>
      <c r="W1269" s="1002"/>
      <c r="X1269" s="1002"/>
      <c r="Y1269" s="1006"/>
      <c r="Z1269" s="1001"/>
      <c r="AA1269" s="1002"/>
      <c r="AB1269" s="1002"/>
      <c r="AC1269" s="1003"/>
      <c r="AD1269" s="1041">
        <f t="shared" si="218"/>
        <v>0</v>
      </c>
      <c r="AE1269" s="1042"/>
      <c r="AF1269" s="1042"/>
      <c r="AG1269" s="1042"/>
      <c r="AH1269" s="1043"/>
      <c r="AI1269" s="60"/>
      <c r="AJ1269" s="144" t="str">
        <f t="shared" si="217"/>
        <v>Riadok bude skrytý.</v>
      </c>
      <c r="AK1269" s="145" t="s">
        <v>207</v>
      </c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51"/>
      <c r="BF1269" s="51"/>
      <c r="BG1269" s="51"/>
      <c r="BH1269" s="51"/>
      <c r="BI1269" s="51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108"/>
      <c r="BY1269" s="108"/>
      <c r="BZ1269" s="108"/>
      <c r="CA1269" s="113">
        <f>SI!BY1269</f>
        <v>131</v>
      </c>
      <c r="CB1269" s="113"/>
      <c r="CC1269" s="113"/>
      <c r="CD1269" s="113"/>
      <c r="CE1269" s="113"/>
      <c r="CF1269" s="113"/>
      <c r="CG1269" s="113"/>
      <c r="CH1269" s="140">
        <f>SI!BZ1269</f>
        <v>0</v>
      </c>
      <c r="CI1269" s="108"/>
      <c r="CJ1269" s="108"/>
      <c r="CK1269" s="108"/>
      <c r="CL1269" s="108"/>
      <c r="CM1269" s="108"/>
      <c r="CN1269" s="108"/>
      <c r="CO1269" s="108"/>
      <c r="CP1269" s="108"/>
      <c r="CQ1269" s="108"/>
      <c r="CR1269" s="108"/>
      <c r="CS1269" s="108"/>
      <c r="CT1269" s="108"/>
      <c r="CU1269" s="108"/>
      <c r="CV1269" s="108"/>
      <c r="CW1269" s="108"/>
      <c r="CX1269" s="108"/>
      <c r="CY1269" s="108"/>
      <c r="CZ1269" s="2"/>
      <c r="DA1269" s="2"/>
      <c r="DB1269" s="2"/>
      <c r="DC1269" s="2"/>
      <c r="DD1269" s="2"/>
      <c r="DE1269" s="2"/>
      <c r="DF1269" s="2"/>
      <c r="DG1269" s="2"/>
      <c r="DH1269" s="2"/>
      <c r="DI1269" s="2"/>
      <c r="DJ1269" s="2"/>
      <c r="DK1269" s="2"/>
      <c r="DL1269" s="2"/>
      <c r="DM1269" s="2"/>
      <c r="DN1269" s="2"/>
      <c r="DO1269" s="2"/>
      <c r="DP1269" s="2"/>
      <c r="DQ1269" s="2"/>
      <c r="DR1269" s="2"/>
      <c r="DS1269" s="2"/>
      <c r="DT1269" s="2"/>
      <c r="DU1269" s="2"/>
      <c r="DV1269" s="2"/>
      <c r="DW1269" s="2"/>
      <c r="DX1269" s="2"/>
      <c r="DY1269" s="2"/>
      <c r="DZ1269" s="2"/>
      <c r="EA1269" s="2"/>
      <c r="EB1269" s="2"/>
      <c r="EC1269" s="2"/>
      <c r="ED1269" s="2"/>
      <c r="EE1269" s="2"/>
      <c r="EF1269" s="2"/>
      <c r="EG1269" s="2"/>
      <c r="EH1269" s="2"/>
      <c r="EI1269" s="2"/>
      <c r="EJ1269" s="2"/>
      <c r="EK1269" s="2"/>
      <c r="EL1269" s="2"/>
      <c r="EM1269" s="2"/>
      <c r="EN1269" s="2"/>
      <c r="EO1269" s="2"/>
      <c r="EP1269" s="2"/>
      <c r="EQ1269" s="2"/>
      <c r="ER1269" s="2"/>
      <c r="ES1269" s="2"/>
      <c r="ET1269" s="2"/>
      <c r="EU1269" s="2"/>
      <c r="EV1269" s="2"/>
      <c r="EW1269" s="2"/>
      <c r="EX1269" s="2"/>
      <c r="EY1269" s="2"/>
      <c r="EZ1269" s="2"/>
      <c r="FA1269" s="2"/>
      <c r="FB1269" s="2"/>
      <c r="FC1269" s="2"/>
      <c r="FD1269" s="2"/>
      <c r="FE1269" s="2"/>
      <c r="FF1269" s="2"/>
      <c r="FG1269" s="2"/>
      <c r="FH1269" s="2"/>
      <c r="FI1269" s="2"/>
      <c r="FJ1269" s="2"/>
      <c r="FK1269" s="2"/>
      <c r="FL1269" s="2"/>
      <c r="FM1269" s="2"/>
      <c r="FN1269" s="2"/>
      <c r="FO1269" s="2"/>
      <c r="FP1269" s="2"/>
      <c r="FQ1269" s="2"/>
      <c r="FR1269" s="2"/>
      <c r="FS1269" s="2"/>
      <c r="FT1269" s="2"/>
      <c r="FU1269" s="2"/>
      <c r="FV1269" s="2"/>
      <c r="FW1269" s="2"/>
      <c r="FX1269" s="2"/>
      <c r="FY1269" s="2"/>
      <c r="FZ1269" s="2"/>
      <c r="GA1269" s="2"/>
      <c r="GB1269" s="2"/>
      <c r="GC1269" s="2"/>
      <c r="GD1269" s="2"/>
      <c r="GE1269" s="2"/>
      <c r="GF1269" s="2"/>
      <c r="GG1269" s="2"/>
      <c r="GH1269" s="2"/>
      <c r="GI1269" s="2"/>
      <c r="GJ1269" s="2"/>
      <c r="GK1269" s="2"/>
      <c r="GL1269" s="2"/>
      <c r="GM1269" s="2"/>
      <c r="GN1269" s="2"/>
      <c r="GO1269" s="2"/>
      <c r="GP1269" s="2"/>
      <c r="GQ1269" s="2"/>
      <c r="GR1269" s="2"/>
      <c r="GS1269" s="2"/>
      <c r="GT1269" s="2"/>
      <c r="GU1269" s="2"/>
      <c r="GV1269" s="2"/>
      <c r="GW1269" s="2"/>
      <c r="GX1269" s="2"/>
      <c r="GY1269" s="2"/>
      <c r="GZ1269" s="2"/>
      <c r="HA1269" s="2"/>
      <c r="HB1269" s="2"/>
      <c r="HC1269" s="2"/>
      <c r="HD1269" s="2"/>
      <c r="HE1269" s="2"/>
      <c r="HF1269" s="2"/>
      <c r="HG1269" s="2"/>
      <c r="HH1269" s="2"/>
      <c r="HI1269" s="2"/>
      <c r="HJ1269" s="2"/>
      <c r="HK1269" s="2"/>
      <c r="HL1269" s="2"/>
      <c r="HM1269" s="2"/>
      <c r="HN1269" s="2"/>
      <c r="HO1269" s="2"/>
      <c r="HP1269" s="2"/>
      <c r="HQ1269" s="2"/>
      <c r="HR1269" s="2"/>
      <c r="HS1269" s="2"/>
      <c r="HT1269" s="2"/>
      <c r="HU1269" s="2"/>
      <c r="HV1269" s="2"/>
      <c r="HW1269" s="2"/>
      <c r="HX1269" s="2"/>
      <c r="HY1269" s="2"/>
      <c r="HZ1269" s="2"/>
      <c r="IA1269" s="2"/>
      <c r="IB1269" s="2"/>
      <c r="IC1269" s="2"/>
      <c r="ID1269" s="2"/>
      <c r="IE1269" s="2"/>
      <c r="IF1269" s="2"/>
      <c r="IG1269" s="2"/>
      <c r="IH1269" s="2"/>
      <c r="II1269" s="2"/>
      <c r="IJ1269" s="2"/>
      <c r="IK1269" s="2"/>
      <c r="IL1269" s="2"/>
      <c r="IM1269" s="2"/>
      <c r="IN1269" s="2"/>
      <c r="IO1269" s="2"/>
      <c r="IP1269" s="2"/>
      <c r="IQ1269" s="2"/>
      <c r="IR1269" s="2"/>
      <c r="IS1269" s="2"/>
    </row>
    <row r="1270" spans="1:253" s="36" customFormat="1" ht="25.5" hidden="1" customHeight="1" x14ac:dyDescent="0.25">
      <c r="A1270" s="33"/>
      <c r="B1270" s="1090" t="s">
        <v>351</v>
      </c>
      <c r="C1270" s="1091"/>
      <c r="D1270" s="1091"/>
      <c r="E1270" s="1091"/>
      <c r="F1270" s="1091"/>
      <c r="G1270" s="1091"/>
      <c r="H1270" s="1091"/>
      <c r="I1270" s="1091"/>
      <c r="J1270" s="1091"/>
      <c r="K1270" s="1091"/>
      <c r="L1270" s="1092"/>
      <c r="M1270" s="1005"/>
      <c r="N1270" s="1002"/>
      <c r="O1270" s="1002"/>
      <c r="P1270" s="1002"/>
      <c r="Q1270" s="1006"/>
      <c r="R1270" s="1001"/>
      <c r="S1270" s="1002"/>
      <c r="T1270" s="1002"/>
      <c r="U1270" s="1003"/>
      <c r="V1270" s="1005"/>
      <c r="W1270" s="1002"/>
      <c r="X1270" s="1002"/>
      <c r="Y1270" s="1006"/>
      <c r="Z1270" s="1001"/>
      <c r="AA1270" s="1002"/>
      <c r="AB1270" s="1002"/>
      <c r="AC1270" s="1003"/>
      <c r="AD1270" s="1041">
        <f t="shared" si="218"/>
        <v>0</v>
      </c>
      <c r="AE1270" s="1042"/>
      <c r="AF1270" s="1042"/>
      <c r="AG1270" s="1042"/>
      <c r="AH1270" s="1043"/>
      <c r="AI1270" s="60"/>
      <c r="AJ1270" s="144" t="str">
        <f t="shared" si="217"/>
        <v>Riadok bude skrytý.</v>
      </c>
      <c r="AK1270" s="145" t="s">
        <v>207</v>
      </c>
      <c r="AL1270" s="56" t="s">
        <v>162</v>
      </c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51"/>
      <c r="BF1270" s="51"/>
      <c r="BG1270" s="51"/>
      <c r="BH1270" s="51"/>
      <c r="BI1270" s="51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108"/>
      <c r="BY1270" s="108"/>
      <c r="BZ1270" s="108"/>
      <c r="CA1270" s="113">
        <f>SI!BY1270</f>
        <v>123</v>
      </c>
      <c r="CB1270" s="113"/>
      <c r="CC1270" s="113"/>
      <c r="CD1270" s="113"/>
      <c r="CE1270" s="113"/>
      <c r="CF1270" s="113"/>
      <c r="CG1270" s="113"/>
      <c r="CH1270" s="140">
        <f>SI!BZ1270</f>
        <v>0</v>
      </c>
      <c r="CI1270" s="108"/>
      <c r="CJ1270" s="108"/>
      <c r="CK1270" s="108"/>
      <c r="CL1270" s="108"/>
      <c r="CM1270" s="108"/>
      <c r="CN1270" s="108"/>
      <c r="CO1270" s="108"/>
      <c r="CP1270" s="108"/>
      <c r="CQ1270" s="108"/>
      <c r="CR1270" s="108"/>
      <c r="CS1270" s="108"/>
      <c r="CT1270" s="108"/>
      <c r="CU1270" s="108"/>
      <c r="CV1270" s="108"/>
      <c r="CW1270" s="108"/>
      <c r="CX1270" s="108"/>
      <c r="CY1270" s="108"/>
      <c r="CZ1270" s="2"/>
      <c r="DA1270" s="2"/>
      <c r="DB1270" s="2"/>
      <c r="DC1270" s="2"/>
      <c r="DD1270" s="2"/>
      <c r="DE1270" s="2"/>
      <c r="DF1270" s="2"/>
      <c r="DG1270" s="2"/>
      <c r="DH1270" s="2"/>
      <c r="DI1270" s="2"/>
      <c r="DJ1270" s="2"/>
      <c r="DK1270" s="2"/>
      <c r="DL1270" s="2"/>
      <c r="DM1270" s="2"/>
      <c r="DN1270" s="2"/>
      <c r="DO1270" s="2"/>
      <c r="DP1270" s="2"/>
      <c r="DQ1270" s="2"/>
      <c r="DR1270" s="2"/>
      <c r="DS1270" s="2"/>
      <c r="DT1270" s="2"/>
      <c r="DU1270" s="2"/>
      <c r="DV1270" s="2"/>
      <c r="DW1270" s="2"/>
      <c r="DX1270" s="2"/>
      <c r="DY1270" s="2"/>
      <c r="DZ1270" s="2"/>
      <c r="EA1270" s="2"/>
      <c r="EB1270" s="2"/>
      <c r="EC1270" s="2"/>
      <c r="ED1270" s="2"/>
      <c r="EE1270" s="2"/>
      <c r="EF1270" s="2"/>
      <c r="EG1270" s="2"/>
      <c r="EH1270" s="2"/>
      <c r="EI1270" s="2"/>
      <c r="EJ1270" s="2"/>
      <c r="EK1270" s="2"/>
      <c r="EL1270" s="2"/>
      <c r="EM1270" s="2"/>
      <c r="EN1270" s="2"/>
      <c r="EO1270" s="2"/>
      <c r="EP1270" s="2"/>
      <c r="EQ1270" s="2"/>
      <c r="ER1270" s="2"/>
      <c r="ES1270" s="2"/>
      <c r="ET1270" s="2"/>
      <c r="EU1270" s="2"/>
      <c r="EV1270" s="2"/>
      <c r="EW1270" s="2"/>
      <c r="EX1270" s="2"/>
      <c r="EY1270" s="2"/>
      <c r="EZ1270" s="2"/>
      <c r="FA1270" s="2"/>
      <c r="FB1270" s="2"/>
      <c r="FC1270" s="2"/>
      <c r="FD1270" s="2"/>
      <c r="FE1270" s="2"/>
      <c r="FF1270" s="2"/>
      <c r="FG1270" s="2"/>
      <c r="FH1270" s="2"/>
      <c r="FI1270" s="2"/>
      <c r="FJ1270" s="2"/>
      <c r="FK1270" s="2"/>
      <c r="FL1270" s="2"/>
      <c r="FM1270" s="2"/>
      <c r="FN1270" s="2"/>
      <c r="FO1270" s="2"/>
      <c r="FP1270" s="2"/>
      <c r="FQ1270" s="2"/>
      <c r="FR1270" s="2"/>
      <c r="FS1270" s="2"/>
      <c r="FT1270" s="2"/>
      <c r="FU1270" s="2"/>
      <c r="FV1270" s="2"/>
      <c r="FW1270" s="2"/>
      <c r="FX1270" s="2"/>
      <c r="FY1270" s="2"/>
      <c r="FZ1270" s="2"/>
      <c r="GA1270" s="2"/>
      <c r="GB1270" s="2"/>
      <c r="GC1270" s="2"/>
      <c r="GD1270" s="2"/>
      <c r="GE1270" s="2"/>
      <c r="GF1270" s="2"/>
      <c r="GG1270" s="2"/>
      <c r="GH1270" s="2"/>
      <c r="GI1270" s="2"/>
      <c r="GJ1270" s="2"/>
      <c r="GK1270" s="2"/>
      <c r="GL1270" s="2"/>
      <c r="GM1270" s="2"/>
      <c r="GN1270" s="2"/>
      <c r="GO1270" s="2"/>
      <c r="GP1270" s="2"/>
      <c r="GQ1270" s="2"/>
      <c r="GR1270" s="2"/>
      <c r="GS1270" s="2"/>
      <c r="GT1270" s="2"/>
      <c r="GU1270" s="2"/>
      <c r="GV1270" s="2"/>
      <c r="GW1270" s="2"/>
      <c r="GX1270" s="2"/>
      <c r="GY1270" s="2"/>
      <c r="GZ1270" s="2"/>
      <c r="HA1270" s="2"/>
      <c r="HB1270" s="2"/>
      <c r="HC1270" s="2"/>
      <c r="HD1270" s="2"/>
      <c r="HE1270" s="2"/>
      <c r="HF1270" s="2"/>
      <c r="HG1270" s="2"/>
      <c r="HH1270" s="2"/>
      <c r="HI1270" s="2"/>
      <c r="HJ1270" s="2"/>
      <c r="HK1270" s="2"/>
      <c r="HL1270" s="2"/>
      <c r="HM1270" s="2"/>
      <c r="HN1270" s="2"/>
      <c r="HO1270" s="2"/>
      <c r="HP1270" s="2"/>
      <c r="HQ1270" s="2"/>
      <c r="HR1270" s="2"/>
      <c r="HS1270" s="2"/>
      <c r="HT1270" s="2"/>
      <c r="HU1270" s="2"/>
      <c r="HV1270" s="2"/>
      <c r="HW1270" s="2"/>
      <c r="HX1270" s="2"/>
      <c r="HY1270" s="2"/>
      <c r="HZ1270" s="2"/>
      <c r="IA1270" s="2"/>
      <c r="IB1270" s="2"/>
      <c r="IC1270" s="2"/>
      <c r="ID1270" s="2"/>
      <c r="IE1270" s="2"/>
      <c r="IF1270" s="2"/>
      <c r="IG1270" s="2"/>
      <c r="IH1270" s="2"/>
      <c r="II1270" s="2"/>
      <c r="IJ1270" s="2"/>
      <c r="IK1270" s="2"/>
      <c r="IL1270" s="2"/>
      <c r="IM1270" s="2"/>
      <c r="IN1270" s="2"/>
      <c r="IO1270" s="2"/>
      <c r="IP1270" s="2"/>
      <c r="IQ1270" s="2"/>
      <c r="IR1270" s="2"/>
      <c r="IS1270" s="2"/>
    </row>
    <row r="1271" spans="1:253" s="36" customFormat="1" hidden="1" x14ac:dyDescent="0.25">
      <c r="A1271" s="33"/>
      <c r="B1271" s="1056" t="s">
        <v>352</v>
      </c>
      <c r="C1271" s="1057"/>
      <c r="D1271" s="1057"/>
      <c r="E1271" s="1057"/>
      <c r="F1271" s="1057"/>
      <c r="G1271" s="1057"/>
      <c r="H1271" s="1057"/>
      <c r="I1271" s="1057"/>
      <c r="J1271" s="1057"/>
      <c r="K1271" s="1057"/>
      <c r="L1271" s="1058"/>
      <c r="M1271" s="1005"/>
      <c r="N1271" s="1002"/>
      <c r="O1271" s="1002"/>
      <c r="P1271" s="1002"/>
      <c r="Q1271" s="1006"/>
      <c r="R1271" s="1001"/>
      <c r="S1271" s="1002"/>
      <c r="T1271" s="1002"/>
      <c r="U1271" s="1003"/>
      <c r="V1271" s="1005"/>
      <c r="W1271" s="1002"/>
      <c r="X1271" s="1002"/>
      <c r="Y1271" s="1006"/>
      <c r="Z1271" s="1001"/>
      <c r="AA1271" s="1002"/>
      <c r="AB1271" s="1002"/>
      <c r="AC1271" s="1003"/>
      <c r="AD1271" s="1041">
        <f t="shared" si="218"/>
        <v>0</v>
      </c>
      <c r="AE1271" s="1042"/>
      <c r="AF1271" s="1042"/>
      <c r="AG1271" s="1042"/>
      <c r="AH1271" s="1043"/>
      <c r="AI1271" s="60"/>
      <c r="AJ1271" s="144" t="str">
        <f t="shared" si="217"/>
        <v>Riadok bude skrytý.</v>
      </c>
      <c r="AK1271" s="145" t="s">
        <v>207</v>
      </c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51"/>
      <c r="BF1271" s="51"/>
      <c r="BG1271" s="51"/>
      <c r="BH1271" s="51"/>
      <c r="BI1271" s="51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108"/>
      <c r="BY1271" s="108"/>
      <c r="BZ1271" s="108"/>
      <c r="CA1271" s="113">
        <f>SI!BY1271</f>
        <v>653</v>
      </c>
      <c r="CB1271" s="113"/>
      <c r="CC1271" s="113"/>
      <c r="CD1271" s="113"/>
      <c r="CE1271" s="113"/>
      <c r="CF1271" s="113"/>
      <c r="CG1271" s="113"/>
      <c r="CH1271" s="140">
        <f>SI!BZ1271</f>
        <v>0</v>
      </c>
      <c r="CI1271" s="108"/>
      <c r="CJ1271" s="108"/>
      <c r="CK1271" s="108"/>
      <c r="CL1271" s="108"/>
      <c r="CM1271" s="108"/>
      <c r="CN1271" s="108"/>
      <c r="CO1271" s="108"/>
      <c r="CP1271" s="108"/>
      <c r="CQ1271" s="108"/>
      <c r="CR1271" s="108"/>
      <c r="CS1271" s="108"/>
      <c r="CT1271" s="108"/>
      <c r="CU1271" s="108"/>
      <c r="CV1271" s="108"/>
      <c r="CW1271" s="108"/>
      <c r="CX1271" s="108"/>
      <c r="CY1271" s="108"/>
      <c r="CZ1271" s="2"/>
      <c r="DA1271" s="2"/>
      <c r="DB1271" s="2"/>
      <c r="DC1271" s="2"/>
      <c r="DD1271" s="2"/>
      <c r="DE1271" s="2"/>
      <c r="DF1271" s="2"/>
      <c r="DG1271" s="2"/>
      <c r="DH1271" s="2"/>
      <c r="DI1271" s="2"/>
      <c r="DJ1271" s="2"/>
      <c r="DK1271" s="2"/>
      <c r="DL1271" s="2"/>
      <c r="DM1271" s="2"/>
      <c r="DN1271" s="2"/>
      <c r="DO1271" s="2"/>
      <c r="DP1271" s="2"/>
      <c r="DQ1271" s="2"/>
      <c r="DR1271" s="2"/>
      <c r="DS1271" s="2"/>
      <c r="DT1271" s="2"/>
      <c r="DU1271" s="2"/>
      <c r="DV1271" s="2"/>
      <c r="DW1271" s="2"/>
      <c r="DX1271" s="2"/>
      <c r="DY1271" s="2"/>
      <c r="DZ1271" s="2"/>
      <c r="EA1271" s="2"/>
      <c r="EB1271" s="2"/>
      <c r="EC1271" s="2"/>
      <c r="ED1271" s="2"/>
      <c r="EE1271" s="2"/>
      <c r="EF1271" s="2"/>
      <c r="EG1271" s="2"/>
      <c r="EH1271" s="2"/>
      <c r="EI1271" s="2"/>
      <c r="EJ1271" s="2"/>
      <c r="EK1271" s="2"/>
      <c r="EL1271" s="2"/>
      <c r="EM1271" s="2"/>
      <c r="EN1271" s="2"/>
      <c r="EO1271" s="2"/>
      <c r="EP1271" s="2"/>
      <c r="EQ1271" s="2"/>
      <c r="ER1271" s="2"/>
      <c r="ES1271" s="2"/>
      <c r="ET1271" s="2"/>
      <c r="EU1271" s="2"/>
      <c r="EV1271" s="2"/>
      <c r="EW1271" s="2"/>
      <c r="EX1271" s="2"/>
      <c r="EY1271" s="2"/>
      <c r="EZ1271" s="2"/>
      <c r="FA1271" s="2"/>
      <c r="FB1271" s="2"/>
      <c r="FC1271" s="2"/>
      <c r="FD1271" s="2"/>
      <c r="FE1271" s="2"/>
      <c r="FF1271" s="2"/>
      <c r="FG1271" s="2"/>
      <c r="FH1271" s="2"/>
      <c r="FI1271" s="2"/>
      <c r="FJ1271" s="2"/>
      <c r="FK1271" s="2"/>
      <c r="FL1271" s="2"/>
      <c r="FM1271" s="2"/>
      <c r="FN1271" s="2"/>
      <c r="FO1271" s="2"/>
      <c r="FP1271" s="2"/>
      <c r="FQ1271" s="2"/>
      <c r="FR1271" s="2"/>
      <c r="FS1271" s="2"/>
      <c r="FT1271" s="2"/>
      <c r="FU1271" s="2"/>
      <c r="FV1271" s="2"/>
      <c r="FW1271" s="2"/>
      <c r="FX1271" s="2"/>
      <c r="FY1271" s="2"/>
      <c r="FZ1271" s="2"/>
      <c r="GA1271" s="2"/>
      <c r="GB1271" s="2"/>
      <c r="GC1271" s="2"/>
      <c r="GD1271" s="2"/>
      <c r="GE1271" s="2"/>
      <c r="GF1271" s="2"/>
      <c r="GG1271" s="2"/>
      <c r="GH1271" s="2"/>
      <c r="GI1271" s="2"/>
      <c r="GJ1271" s="2"/>
      <c r="GK1271" s="2"/>
      <c r="GL1271" s="2"/>
      <c r="GM1271" s="2"/>
      <c r="GN1271" s="2"/>
      <c r="GO1271" s="2"/>
      <c r="GP1271" s="2"/>
      <c r="GQ1271" s="2"/>
      <c r="GR1271" s="2"/>
      <c r="GS1271" s="2"/>
      <c r="GT1271" s="2"/>
      <c r="GU1271" s="2"/>
      <c r="GV1271" s="2"/>
      <c r="GW1271" s="2"/>
      <c r="GX1271" s="2"/>
      <c r="GY1271" s="2"/>
      <c r="GZ1271" s="2"/>
      <c r="HA1271" s="2"/>
      <c r="HB1271" s="2"/>
      <c r="HC1271" s="2"/>
      <c r="HD1271" s="2"/>
      <c r="HE1271" s="2"/>
      <c r="HF1271" s="2"/>
      <c r="HG1271" s="2"/>
      <c r="HH1271" s="2"/>
      <c r="HI1271" s="2"/>
      <c r="HJ1271" s="2"/>
      <c r="HK1271" s="2"/>
      <c r="HL1271" s="2"/>
      <c r="HM1271" s="2"/>
      <c r="HN1271" s="2"/>
      <c r="HO1271" s="2"/>
      <c r="HP1271" s="2"/>
      <c r="HQ1271" s="2"/>
      <c r="HR1271" s="2"/>
      <c r="HS1271" s="2"/>
      <c r="HT1271" s="2"/>
      <c r="HU1271" s="2"/>
      <c r="HV1271" s="2"/>
      <c r="HW1271" s="2"/>
      <c r="HX1271" s="2"/>
      <c r="HY1271" s="2"/>
      <c r="HZ1271" s="2"/>
      <c r="IA1271" s="2"/>
      <c r="IB1271" s="2"/>
      <c r="IC1271" s="2"/>
      <c r="ID1271" s="2"/>
      <c r="IE1271" s="2"/>
      <c r="IF1271" s="2"/>
      <c r="IG1271" s="2"/>
      <c r="IH1271" s="2"/>
      <c r="II1271" s="2"/>
      <c r="IJ1271" s="2"/>
      <c r="IK1271" s="2"/>
      <c r="IL1271" s="2"/>
      <c r="IM1271" s="2"/>
      <c r="IN1271" s="2"/>
      <c r="IO1271" s="2"/>
      <c r="IP1271" s="2"/>
      <c r="IQ1271" s="2"/>
      <c r="IR1271" s="2"/>
      <c r="IS1271" s="2"/>
    </row>
    <row r="1272" spans="1:253" s="36" customFormat="1" ht="25.5" hidden="1" customHeight="1" x14ac:dyDescent="0.25">
      <c r="A1272" s="33"/>
      <c r="B1272" s="1093" t="s">
        <v>353</v>
      </c>
      <c r="C1272" s="1094"/>
      <c r="D1272" s="1094"/>
      <c r="E1272" s="1094"/>
      <c r="F1272" s="1094"/>
      <c r="G1272" s="1094"/>
      <c r="H1272" s="1094"/>
      <c r="I1272" s="1094"/>
      <c r="J1272" s="1094"/>
      <c r="K1272" s="1094"/>
      <c r="L1272" s="1095"/>
      <c r="M1272" s="798">
        <v>488141</v>
      </c>
      <c r="N1272" s="651"/>
      <c r="O1272" s="651"/>
      <c r="P1272" s="651"/>
      <c r="Q1272" s="799"/>
      <c r="R1272" s="650"/>
      <c r="S1272" s="651"/>
      <c r="T1272" s="651"/>
      <c r="U1272" s="652"/>
      <c r="V1272" s="798"/>
      <c r="W1272" s="651"/>
      <c r="X1272" s="651"/>
      <c r="Y1272" s="799"/>
      <c r="Z1272" s="650"/>
      <c r="AA1272" s="651"/>
      <c r="AB1272" s="651"/>
      <c r="AC1272" s="652"/>
      <c r="AD1272" s="1110">
        <f t="shared" si="218"/>
        <v>488141</v>
      </c>
      <c r="AE1272" s="1111"/>
      <c r="AF1272" s="1111"/>
      <c r="AG1272" s="1111"/>
      <c r="AH1272" s="1112"/>
      <c r="AI1272" s="60"/>
      <c r="AJ1272" s="144" t="str">
        <f t="shared" si="217"/>
        <v>Riadok bude skrytý.</v>
      </c>
      <c r="AK1272" s="145" t="s">
        <v>207</v>
      </c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51"/>
      <c r="BF1272" s="51"/>
      <c r="BG1272" s="51"/>
      <c r="BH1272" s="51"/>
      <c r="BI1272" s="51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108"/>
      <c r="BY1272" s="108"/>
      <c r="BZ1272" s="108"/>
      <c r="CA1272" s="113">
        <f>SI!BY1272</f>
        <v>191</v>
      </c>
      <c r="CB1272" s="113"/>
      <c r="CC1272" s="113"/>
      <c r="CD1272" s="113"/>
      <c r="CE1272" s="113"/>
      <c r="CF1272" s="113"/>
      <c r="CG1272" s="113"/>
      <c r="CH1272" s="140">
        <f>SI!BZ1272</f>
        <v>0</v>
      </c>
      <c r="CI1272" s="108"/>
      <c r="CJ1272" s="108"/>
      <c r="CK1272" s="108"/>
      <c r="CL1272" s="108"/>
      <c r="CM1272" s="108"/>
      <c r="CN1272" s="108"/>
      <c r="CO1272" s="108"/>
      <c r="CP1272" s="108"/>
      <c r="CQ1272" s="108"/>
      <c r="CR1272" s="108"/>
      <c r="CS1272" s="108"/>
      <c r="CT1272" s="108"/>
      <c r="CU1272" s="108"/>
      <c r="CV1272" s="108"/>
      <c r="CW1272" s="108"/>
      <c r="CX1272" s="108"/>
      <c r="CY1272" s="108"/>
      <c r="CZ1272" s="2"/>
      <c r="DA1272" s="2"/>
      <c r="DB1272" s="2"/>
      <c r="DC1272" s="2"/>
      <c r="DD1272" s="2"/>
      <c r="DE1272" s="2"/>
      <c r="DF1272" s="2"/>
      <c r="DG1272" s="2"/>
      <c r="DH1272" s="2"/>
      <c r="DI1272" s="2"/>
      <c r="DJ1272" s="2"/>
      <c r="DK1272" s="2"/>
      <c r="DL1272" s="2"/>
      <c r="DM1272" s="2"/>
      <c r="DN1272" s="2"/>
      <c r="DO1272" s="2"/>
      <c r="DP1272" s="2"/>
      <c r="DQ1272" s="2"/>
      <c r="DR1272" s="2"/>
      <c r="DS1272" s="2"/>
      <c r="DT1272" s="2"/>
      <c r="DU1272" s="2"/>
      <c r="DV1272" s="2"/>
      <c r="DW1272" s="2"/>
      <c r="DX1272" s="2"/>
      <c r="DY1272" s="2"/>
      <c r="DZ1272" s="2"/>
      <c r="EA1272" s="2"/>
      <c r="EB1272" s="2"/>
      <c r="EC1272" s="2"/>
      <c r="ED1272" s="2"/>
      <c r="EE1272" s="2"/>
      <c r="EF1272" s="2"/>
      <c r="EG1272" s="2"/>
      <c r="EH1272" s="2"/>
      <c r="EI1272" s="2"/>
      <c r="EJ1272" s="2"/>
      <c r="EK1272" s="2"/>
      <c r="EL1272" s="2"/>
      <c r="EM1272" s="2"/>
      <c r="EN1272" s="2"/>
      <c r="EO1272" s="2"/>
      <c r="EP1272" s="2"/>
      <c r="EQ1272" s="2"/>
      <c r="ER1272" s="2"/>
      <c r="ES1272" s="2"/>
      <c r="ET1272" s="2"/>
      <c r="EU1272" s="2"/>
      <c r="EV1272" s="2"/>
      <c r="EW1272" s="2"/>
      <c r="EX1272" s="2"/>
      <c r="EY1272" s="2"/>
      <c r="EZ1272" s="2"/>
      <c r="FA1272" s="2"/>
      <c r="FB1272" s="2"/>
      <c r="FC1272" s="2"/>
      <c r="FD1272" s="2"/>
      <c r="FE1272" s="2"/>
      <c r="FF1272" s="2"/>
      <c r="FG1272" s="2"/>
      <c r="FH1272" s="2"/>
      <c r="FI1272" s="2"/>
      <c r="FJ1272" s="2"/>
      <c r="FK1272" s="2"/>
      <c r="FL1272" s="2"/>
      <c r="FM1272" s="2"/>
      <c r="FN1272" s="2"/>
      <c r="FO1272" s="2"/>
      <c r="FP1272" s="2"/>
      <c r="FQ1272" s="2"/>
      <c r="FR1272" s="2"/>
      <c r="FS1272" s="2"/>
      <c r="FT1272" s="2"/>
      <c r="FU1272" s="2"/>
      <c r="FV1272" s="2"/>
      <c r="FW1272" s="2"/>
      <c r="FX1272" s="2"/>
      <c r="FY1272" s="2"/>
      <c r="FZ1272" s="2"/>
      <c r="GA1272" s="2"/>
      <c r="GB1272" s="2"/>
      <c r="GC1272" s="2"/>
      <c r="GD1272" s="2"/>
      <c r="GE1272" s="2"/>
      <c r="GF1272" s="2"/>
      <c r="GG1272" s="2"/>
      <c r="GH1272" s="2"/>
      <c r="GI1272" s="2"/>
      <c r="GJ1272" s="2"/>
      <c r="GK1272" s="2"/>
      <c r="GL1272" s="2"/>
      <c r="GM1272" s="2"/>
      <c r="GN1272" s="2"/>
      <c r="GO1272" s="2"/>
      <c r="GP1272" s="2"/>
      <c r="GQ1272" s="2"/>
      <c r="GR1272" s="2"/>
      <c r="GS1272" s="2"/>
      <c r="GT1272" s="2"/>
      <c r="GU1272" s="2"/>
      <c r="GV1272" s="2"/>
      <c r="GW1272" s="2"/>
      <c r="GX1272" s="2"/>
      <c r="GY1272" s="2"/>
      <c r="GZ1272" s="2"/>
      <c r="HA1272" s="2"/>
      <c r="HB1272" s="2"/>
      <c r="HC1272" s="2"/>
      <c r="HD1272" s="2"/>
      <c r="HE1272" s="2"/>
      <c r="HF1272" s="2"/>
      <c r="HG1272" s="2"/>
      <c r="HH1272" s="2"/>
      <c r="HI1272" s="2"/>
      <c r="HJ1272" s="2"/>
      <c r="HK1272" s="2"/>
      <c r="HL1272" s="2"/>
      <c r="HM1272" s="2"/>
      <c r="HN1272" s="2"/>
      <c r="HO1272" s="2"/>
      <c r="HP1272" s="2"/>
      <c r="HQ1272" s="2"/>
      <c r="HR1272" s="2"/>
      <c r="HS1272" s="2"/>
      <c r="HT1272" s="2"/>
      <c r="HU1272" s="2"/>
      <c r="HV1272" s="2"/>
      <c r="HW1272" s="2"/>
      <c r="HX1272" s="2"/>
      <c r="HY1272" s="2"/>
      <c r="HZ1272" s="2"/>
      <c r="IA1272" s="2"/>
      <c r="IB1272" s="2"/>
      <c r="IC1272" s="2"/>
      <c r="ID1272" s="2"/>
      <c r="IE1272" s="2"/>
      <c r="IF1272" s="2"/>
      <c r="IG1272" s="2"/>
      <c r="IH1272" s="2"/>
      <c r="II1272" s="2"/>
      <c r="IJ1272" s="2"/>
      <c r="IK1272" s="2"/>
      <c r="IL1272" s="2"/>
      <c r="IM1272" s="2"/>
      <c r="IN1272" s="2"/>
      <c r="IO1272" s="2"/>
      <c r="IP1272" s="2"/>
      <c r="IQ1272" s="2"/>
      <c r="IR1272" s="2"/>
      <c r="IS1272" s="2"/>
    </row>
    <row r="1273" spans="1:253" s="36" customFormat="1" hidden="1" x14ac:dyDescent="0.25">
      <c r="A1273" s="33"/>
      <c r="B1273" s="664" t="s">
        <v>346</v>
      </c>
      <c r="C1273" s="665"/>
      <c r="D1273" s="665"/>
      <c r="E1273" s="665"/>
      <c r="F1273" s="665"/>
      <c r="G1273" s="665"/>
      <c r="H1273" s="665"/>
      <c r="I1273" s="665"/>
      <c r="J1273" s="665"/>
      <c r="K1273" s="665"/>
      <c r="L1273" s="665"/>
      <c r="M1273" s="665"/>
      <c r="N1273" s="665"/>
      <c r="O1273" s="665"/>
      <c r="P1273" s="665"/>
      <c r="Q1273" s="665"/>
      <c r="R1273" s="665"/>
      <c r="S1273" s="665"/>
      <c r="T1273" s="665"/>
      <c r="U1273" s="665"/>
      <c r="V1273" s="665"/>
      <c r="W1273" s="665"/>
      <c r="X1273" s="665"/>
      <c r="Y1273" s="665"/>
      <c r="Z1273" s="665"/>
      <c r="AA1273" s="665"/>
      <c r="AB1273" s="665"/>
      <c r="AC1273" s="665"/>
      <c r="AD1273" s="665"/>
      <c r="AE1273" s="665"/>
      <c r="AF1273" s="665"/>
      <c r="AG1273" s="665"/>
      <c r="AH1273" s="666"/>
      <c r="AI1273" s="60"/>
      <c r="AJ1273" s="144" t="str">
        <f t="shared" si="217"/>
        <v>Riadok bude skrytý.</v>
      </c>
      <c r="AK1273" s="145" t="s">
        <v>207</v>
      </c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51"/>
      <c r="BF1273" s="51"/>
      <c r="BG1273" s="51"/>
      <c r="BH1273" s="51"/>
      <c r="BI1273" s="51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108"/>
      <c r="BY1273" s="108"/>
      <c r="BZ1273" s="108"/>
      <c r="CA1273" s="113">
        <f>SI!BY1273</f>
        <v>171</v>
      </c>
      <c r="CB1273" s="113"/>
      <c r="CC1273" s="113"/>
      <c r="CD1273" s="113"/>
      <c r="CE1273" s="113"/>
      <c r="CF1273" s="113"/>
      <c r="CG1273" s="113"/>
      <c r="CH1273" s="140">
        <f>SI!BZ1273</f>
        <v>0</v>
      </c>
      <c r="CI1273" s="108"/>
      <c r="CJ1273" s="108"/>
      <c r="CK1273" s="108"/>
      <c r="CL1273" s="108"/>
      <c r="CM1273" s="108"/>
      <c r="CN1273" s="108"/>
      <c r="CO1273" s="108"/>
      <c r="CP1273" s="108"/>
      <c r="CQ1273" s="108"/>
      <c r="CR1273" s="108"/>
      <c r="CS1273" s="108"/>
      <c r="CT1273" s="108"/>
      <c r="CU1273" s="108"/>
      <c r="CV1273" s="108"/>
      <c r="CW1273" s="108"/>
      <c r="CX1273" s="108"/>
      <c r="CY1273" s="108"/>
      <c r="CZ1273" s="2"/>
      <c r="DA1273" s="2"/>
      <c r="DB1273" s="2"/>
      <c r="DC1273" s="2"/>
      <c r="DD1273" s="2"/>
      <c r="DE1273" s="2"/>
      <c r="DF1273" s="2"/>
      <c r="DG1273" s="2"/>
      <c r="DH1273" s="2"/>
      <c r="DI1273" s="2"/>
      <c r="DJ1273" s="2"/>
      <c r="DK1273" s="2"/>
      <c r="DL1273" s="2"/>
      <c r="DM1273" s="2"/>
      <c r="DN1273" s="2"/>
      <c r="DO1273" s="2"/>
      <c r="DP1273" s="2"/>
      <c r="DQ1273" s="2"/>
      <c r="DR1273" s="2"/>
      <c r="DS1273" s="2"/>
      <c r="DT1273" s="2"/>
      <c r="DU1273" s="2"/>
      <c r="DV1273" s="2"/>
      <c r="DW1273" s="2"/>
      <c r="DX1273" s="2"/>
      <c r="DY1273" s="2"/>
      <c r="DZ1273" s="2"/>
      <c r="EA1273" s="2"/>
      <c r="EB1273" s="2"/>
      <c r="EC1273" s="2"/>
      <c r="ED1273" s="2"/>
      <c r="EE1273" s="2"/>
      <c r="EF1273" s="2"/>
      <c r="EG1273" s="2"/>
      <c r="EH1273" s="2"/>
      <c r="EI1273" s="2"/>
      <c r="EJ1273" s="2"/>
      <c r="EK1273" s="2"/>
      <c r="EL1273" s="2"/>
      <c r="EM1273" s="2"/>
      <c r="EN1273" s="2"/>
      <c r="EO1273" s="2"/>
      <c r="EP1273" s="2"/>
      <c r="EQ1273" s="2"/>
      <c r="ER1273" s="2"/>
      <c r="ES1273" s="2"/>
      <c r="ET1273" s="2"/>
      <c r="EU1273" s="2"/>
      <c r="EV1273" s="2"/>
      <c r="EW1273" s="2"/>
      <c r="EX1273" s="2"/>
      <c r="EY1273" s="2"/>
      <c r="EZ1273" s="2"/>
      <c r="FA1273" s="2"/>
      <c r="FB1273" s="2"/>
      <c r="FC1273" s="2"/>
      <c r="FD1273" s="2"/>
      <c r="FE1273" s="2"/>
      <c r="FF1273" s="2"/>
      <c r="FG1273" s="2"/>
      <c r="FH1273" s="2"/>
      <c r="FI1273" s="2"/>
      <c r="FJ1273" s="2"/>
      <c r="FK1273" s="2"/>
      <c r="FL1273" s="2"/>
      <c r="FM1273" s="2"/>
      <c r="FN1273" s="2"/>
      <c r="FO1273" s="2"/>
      <c r="FP1273" s="2"/>
      <c r="FQ1273" s="2"/>
      <c r="FR1273" s="2"/>
      <c r="FS1273" s="2"/>
      <c r="FT1273" s="2"/>
      <c r="FU1273" s="2"/>
      <c r="FV1273" s="2"/>
      <c r="FW1273" s="2"/>
      <c r="FX1273" s="2"/>
      <c r="FY1273" s="2"/>
      <c r="FZ1273" s="2"/>
      <c r="GA1273" s="2"/>
      <c r="GB1273" s="2"/>
      <c r="GC1273" s="2"/>
      <c r="GD1273" s="2"/>
      <c r="GE1273" s="2"/>
      <c r="GF1273" s="2"/>
      <c r="GG1273" s="2"/>
      <c r="GH1273" s="2"/>
      <c r="GI1273" s="2"/>
      <c r="GJ1273" s="2"/>
      <c r="GK1273" s="2"/>
      <c r="GL1273" s="2"/>
      <c r="GM1273" s="2"/>
      <c r="GN1273" s="2"/>
      <c r="GO1273" s="2"/>
      <c r="GP1273" s="2"/>
      <c r="GQ1273" s="2"/>
      <c r="GR1273" s="2"/>
      <c r="GS1273" s="2"/>
      <c r="GT1273" s="2"/>
      <c r="GU1273" s="2"/>
      <c r="GV1273" s="2"/>
      <c r="GW1273" s="2"/>
      <c r="GX1273" s="2"/>
      <c r="GY1273" s="2"/>
      <c r="GZ1273" s="2"/>
      <c r="HA1273" s="2"/>
      <c r="HB1273" s="2"/>
      <c r="HC1273" s="2"/>
      <c r="HD1273" s="2"/>
      <c r="HE1273" s="2"/>
      <c r="HF1273" s="2"/>
      <c r="HG1273" s="2"/>
      <c r="HH1273" s="2"/>
      <c r="HI1273" s="2"/>
      <c r="HJ1273" s="2"/>
      <c r="HK1273" s="2"/>
      <c r="HL1273" s="2"/>
      <c r="HM1273" s="2"/>
      <c r="HN1273" s="2"/>
      <c r="HO1273" s="2"/>
      <c r="HP1273" s="2"/>
      <c r="HQ1273" s="2"/>
      <c r="HR1273" s="2"/>
      <c r="HS1273" s="2"/>
      <c r="HT1273" s="2"/>
      <c r="HU1273" s="2"/>
      <c r="HV1273" s="2"/>
      <c r="HW1273" s="2"/>
      <c r="HX1273" s="2"/>
      <c r="HY1273" s="2"/>
      <c r="HZ1273" s="2"/>
      <c r="IA1273" s="2"/>
      <c r="IB1273" s="2"/>
      <c r="IC1273" s="2"/>
      <c r="ID1273" s="2"/>
      <c r="IE1273" s="2"/>
      <c r="IF1273" s="2"/>
      <c r="IG1273" s="2"/>
      <c r="IH1273" s="2"/>
      <c r="II1273" s="2"/>
      <c r="IJ1273" s="2"/>
      <c r="IK1273" s="2"/>
      <c r="IL1273" s="2"/>
      <c r="IM1273" s="2"/>
      <c r="IN1273" s="2"/>
      <c r="IO1273" s="2"/>
      <c r="IP1273" s="2"/>
      <c r="IQ1273" s="2"/>
      <c r="IR1273" s="2"/>
      <c r="IS1273" s="2"/>
    </row>
    <row r="1274" spans="1:253" s="36" customFormat="1" hidden="1" x14ac:dyDescent="0.25">
      <c r="A1274" s="33"/>
      <c r="B1274" s="1096" t="s">
        <v>354</v>
      </c>
      <c r="C1274" s="1097"/>
      <c r="D1274" s="1097"/>
      <c r="E1274" s="1097"/>
      <c r="F1274" s="1097"/>
      <c r="G1274" s="1097"/>
      <c r="H1274" s="1097"/>
      <c r="I1274" s="1097"/>
      <c r="J1274" s="1097"/>
      <c r="K1274" s="1097"/>
      <c r="L1274" s="1098"/>
      <c r="M1274" s="1113"/>
      <c r="N1274" s="1100"/>
      <c r="O1274" s="1100"/>
      <c r="P1274" s="1100"/>
      <c r="Q1274" s="1114"/>
      <c r="R1274" s="1099"/>
      <c r="S1274" s="1100"/>
      <c r="T1274" s="1100"/>
      <c r="U1274" s="1101"/>
      <c r="V1274" s="1113"/>
      <c r="W1274" s="1100"/>
      <c r="X1274" s="1100"/>
      <c r="Y1274" s="1114"/>
      <c r="Z1274" s="1099"/>
      <c r="AA1274" s="1100"/>
      <c r="AB1274" s="1100"/>
      <c r="AC1274" s="1101"/>
      <c r="AD1274" s="1068">
        <f>+SUM(M1274:AC1274)</f>
        <v>0</v>
      </c>
      <c r="AE1274" s="1069"/>
      <c r="AF1274" s="1069"/>
      <c r="AG1274" s="1069"/>
      <c r="AH1274" s="1070"/>
      <c r="AI1274" s="60"/>
      <c r="AJ1274" s="144" t="str">
        <f t="shared" si="217"/>
        <v>Riadok bude skrytý.</v>
      </c>
      <c r="AK1274" s="145" t="s">
        <v>207</v>
      </c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51"/>
      <c r="BF1274" s="51"/>
      <c r="BG1274" s="51"/>
      <c r="BH1274" s="51"/>
      <c r="BI1274" s="51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108"/>
      <c r="BY1274" s="108"/>
      <c r="BZ1274" s="108"/>
      <c r="CA1274" s="113">
        <f>SI!BY1274</f>
        <v>142</v>
      </c>
      <c r="CB1274" s="113"/>
      <c r="CC1274" s="113"/>
      <c r="CD1274" s="113"/>
      <c r="CE1274" s="113"/>
      <c r="CF1274" s="113"/>
      <c r="CG1274" s="113"/>
      <c r="CH1274" s="140">
        <f>SI!BZ1274</f>
        <v>0</v>
      </c>
      <c r="CI1274" s="108"/>
      <c r="CJ1274" s="108"/>
      <c r="CK1274" s="108"/>
      <c r="CL1274" s="108"/>
      <c r="CM1274" s="108"/>
      <c r="CN1274" s="108"/>
      <c r="CO1274" s="108"/>
      <c r="CP1274" s="108"/>
      <c r="CQ1274" s="108"/>
      <c r="CR1274" s="108"/>
      <c r="CS1274" s="108"/>
      <c r="CT1274" s="108"/>
      <c r="CU1274" s="108"/>
      <c r="CV1274" s="108"/>
      <c r="CW1274" s="108"/>
      <c r="CX1274" s="108"/>
      <c r="CY1274" s="108"/>
      <c r="CZ1274" s="2"/>
      <c r="DA1274" s="2"/>
      <c r="DB1274" s="2"/>
      <c r="DC1274" s="2"/>
      <c r="DD1274" s="2"/>
      <c r="DE1274" s="2"/>
      <c r="DF1274" s="2"/>
      <c r="DG1274" s="2"/>
      <c r="DH1274" s="2"/>
      <c r="DI1274" s="2"/>
      <c r="DJ1274" s="2"/>
      <c r="DK1274" s="2"/>
      <c r="DL1274" s="2"/>
      <c r="DM1274" s="2"/>
      <c r="DN1274" s="2"/>
      <c r="DO1274" s="2"/>
      <c r="DP1274" s="2"/>
      <c r="DQ1274" s="2"/>
      <c r="DR1274" s="2"/>
      <c r="DS1274" s="2"/>
      <c r="DT1274" s="2"/>
      <c r="DU1274" s="2"/>
      <c r="DV1274" s="2"/>
      <c r="DW1274" s="2"/>
      <c r="DX1274" s="2"/>
      <c r="DY1274" s="2"/>
      <c r="DZ1274" s="2"/>
      <c r="EA1274" s="2"/>
      <c r="EB1274" s="2"/>
      <c r="EC1274" s="2"/>
      <c r="ED1274" s="2"/>
      <c r="EE1274" s="2"/>
      <c r="EF1274" s="2"/>
      <c r="EG1274" s="2"/>
      <c r="EH1274" s="2"/>
      <c r="EI1274" s="2"/>
      <c r="EJ1274" s="2"/>
      <c r="EK1274" s="2"/>
      <c r="EL1274" s="2"/>
      <c r="EM1274" s="2"/>
      <c r="EN1274" s="2"/>
      <c r="EO1274" s="2"/>
      <c r="EP1274" s="2"/>
      <c r="EQ1274" s="2"/>
      <c r="ER1274" s="2"/>
      <c r="ES1274" s="2"/>
      <c r="ET1274" s="2"/>
      <c r="EU1274" s="2"/>
      <c r="EV1274" s="2"/>
      <c r="EW1274" s="2"/>
      <c r="EX1274" s="2"/>
      <c r="EY1274" s="2"/>
      <c r="EZ1274" s="2"/>
      <c r="FA1274" s="2"/>
      <c r="FB1274" s="2"/>
      <c r="FC1274" s="2"/>
      <c r="FD1274" s="2"/>
      <c r="FE1274" s="2"/>
      <c r="FF1274" s="2"/>
      <c r="FG1274" s="2"/>
      <c r="FH1274" s="2"/>
      <c r="FI1274" s="2"/>
      <c r="FJ1274" s="2"/>
      <c r="FK1274" s="2"/>
      <c r="FL1274" s="2"/>
      <c r="FM1274" s="2"/>
      <c r="FN1274" s="2"/>
      <c r="FO1274" s="2"/>
      <c r="FP1274" s="2"/>
      <c r="FQ1274" s="2"/>
      <c r="FR1274" s="2"/>
      <c r="FS1274" s="2"/>
      <c r="FT1274" s="2"/>
      <c r="FU1274" s="2"/>
      <c r="FV1274" s="2"/>
      <c r="FW1274" s="2"/>
      <c r="FX1274" s="2"/>
      <c r="FY1274" s="2"/>
      <c r="FZ1274" s="2"/>
      <c r="GA1274" s="2"/>
      <c r="GB1274" s="2"/>
      <c r="GC1274" s="2"/>
      <c r="GD1274" s="2"/>
      <c r="GE1274" s="2"/>
      <c r="GF1274" s="2"/>
      <c r="GG1274" s="2"/>
      <c r="GH1274" s="2"/>
      <c r="GI1274" s="2"/>
      <c r="GJ1274" s="2"/>
      <c r="GK1274" s="2"/>
      <c r="GL1274" s="2"/>
      <c r="GM1274" s="2"/>
      <c r="GN1274" s="2"/>
      <c r="GO1274" s="2"/>
      <c r="GP1274" s="2"/>
      <c r="GQ1274" s="2"/>
      <c r="GR1274" s="2"/>
      <c r="GS1274" s="2"/>
      <c r="GT1274" s="2"/>
      <c r="GU1274" s="2"/>
      <c r="GV1274" s="2"/>
      <c r="GW1274" s="2"/>
      <c r="GX1274" s="2"/>
      <c r="GY1274" s="2"/>
      <c r="GZ1274" s="2"/>
      <c r="HA1274" s="2"/>
      <c r="HB1274" s="2"/>
      <c r="HC1274" s="2"/>
      <c r="HD1274" s="2"/>
      <c r="HE1274" s="2"/>
      <c r="HF1274" s="2"/>
      <c r="HG1274" s="2"/>
      <c r="HH1274" s="2"/>
      <c r="HI1274" s="2"/>
      <c r="HJ1274" s="2"/>
      <c r="HK1274" s="2"/>
      <c r="HL1274" s="2"/>
      <c r="HM1274" s="2"/>
      <c r="HN1274" s="2"/>
      <c r="HO1274" s="2"/>
      <c r="HP1274" s="2"/>
      <c r="HQ1274" s="2"/>
      <c r="HR1274" s="2"/>
      <c r="HS1274" s="2"/>
      <c r="HT1274" s="2"/>
      <c r="HU1274" s="2"/>
      <c r="HV1274" s="2"/>
      <c r="HW1274" s="2"/>
      <c r="HX1274" s="2"/>
      <c r="HY1274" s="2"/>
      <c r="HZ1274" s="2"/>
      <c r="IA1274" s="2"/>
      <c r="IB1274" s="2"/>
      <c r="IC1274" s="2"/>
      <c r="ID1274" s="2"/>
      <c r="IE1274" s="2"/>
      <c r="IF1274" s="2"/>
      <c r="IG1274" s="2"/>
      <c r="IH1274" s="2"/>
      <c r="II1274" s="2"/>
      <c r="IJ1274" s="2"/>
      <c r="IK1274" s="2"/>
      <c r="IL1274" s="2"/>
      <c r="IM1274" s="2"/>
      <c r="IN1274" s="2"/>
      <c r="IO1274" s="2"/>
      <c r="IP1274" s="2"/>
      <c r="IQ1274" s="2"/>
      <c r="IR1274" s="2"/>
      <c r="IS1274" s="2"/>
    </row>
    <row r="1275" spans="1:253" s="36" customFormat="1" hidden="1" x14ac:dyDescent="0.25">
      <c r="A1275" s="33"/>
      <c r="B1275" s="1056" t="s">
        <v>355</v>
      </c>
      <c r="C1275" s="1057"/>
      <c r="D1275" s="1057"/>
      <c r="E1275" s="1057"/>
      <c r="F1275" s="1057"/>
      <c r="G1275" s="1057"/>
      <c r="H1275" s="1057"/>
      <c r="I1275" s="1057"/>
      <c r="J1275" s="1057"/>
      <c r="K1275" s="1057"/>
      <c r="L1275" s="1058"/>
      <c r="M1275" s="1005"/>
      <c r="N1275" s="1002"/>
      <c r="O1275" s="1002"/>
      <c r="P1275" s="1002"/>
      <c r="Q1275" s="1006"/>
      <c r="R1275" s="1001"/>
      <c r="S1275" s="1002"/>
      <c r="T1275" s="1002"/>
      <c r="U1275" s="1003"/>
      <c r="V1275" s="1005"/>
      <c r="W1275" s="1002"/>
      <c r="X1275" s="1002"/>
      <c r="Y1275" s="1006"/>
      <c r="Z1275" s="1001"/>
      <c r="AA1275" s="1002"/>
      <c r="AB1275" s="1002"/>
      <c r="AC1275" s="1003"/>
      <c r="AD1275" s="1041">
        <f>+SUM(M1275:AC1275)</f>
        <v>0</v>
      </c>
      <c r="AE1275" s="1042"/>
      <c r="AF1275" s="1042"/>
      <c r="AG1275" s="1042"/>
      <c r="AH1275" s="1043"/>
      <c r="AI1275" s="60"/>
      <c r="AJ1275" s="144" t="str">
        <f t="shared" si="217"/>
        <v>Riadok bude skrytý.</v>
      </c>
      <c r="AK1275" s="145" t="s">
        <v>207</v>
      </c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51"/>
      <c r="BF1275" s="51"/>
      <c r="BG1275" s="51"/>
      <c r="BH1275" s="51"/>
      <c r="BI1275" s="51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108"/>
      <c r="BY1275" s="108"/>
      <c r="BZ1275" s="108"/>
      <c r="CA1275" s="113">
        <f>SI!BY1275</f>
        <v>166</v>
      </c>
      <c r="CB1275" s="113"/>
      <c r="CC1275" s="113"/>
      <c r="CD1275" s="113"/>
      <c r="CE1275" s="113"/>
      <c r="CF1275" s="113"/>
      <c r="CG1275" s="113"/>
      <c r="CH1275" s="140">
        <f>SI!BZ1275</f>
        <v>0</v>
      </c>
      <c r="CI1275" s="108"/>
      <c r="CJ1275" s="108"/>
      <c r="CK1275" s="108"/>
      <c r="CL1275" s="108"/>
      <c r="CM1275" s="108"/>
      <c r="CN1275" s="108"/>
      <c r="CO1275" s="108"/>
      <c r="CP1275" s="108"/>
      <c r="CQ1275" s="108"/>
      <c r="CR1275" s="108"/>
      <c r="CS1275" s="108"/>
      <c r="CT1275" s="108"/>
      <c r="CU1275" s="108"/>
      <c r="CV1275" s="108"/>
      <c r="CW1275" s="108"/>
      <c r="CX1275" s="108"/>
      <c r="CY1275" s="108"/>
      <c r="CZ1275" s="2"/>
      <c r="DA1275" s="2"/>
      <c r="DB1275" s="2"/>
      <c r="DC1275" s="2"/>
      <c r="DD1275" s="2"/>
      <c r="DE1275" s="2"/>
      <c r="DF1275" s="2"/>
      <c r="DG1275" s="2"/>
      <c r="DH1275" s="2"/>
      <c r="DI1275" s="2"/>
      <c r="DJ1275" s="2"/>
      <c r="DK1275" s="2"/>
      <c r="DL1275" s="2"/>
      <c r="DM1275" s="2"/>
      <c r="DN1275" s="2"/>
      <c r="DO1275" s="2"/>
      <c r="DP1275" s="2"/>
      <c r="DQ1275" s="2"/>
      <c r="DR1275" s="2"/>
      <c r="DS1275" s="2"/>
      <c r="DT1275" s="2"/>
      <c r="DU1275" s="2"/>
      <c r="DV1275" s="2"/>
      <c r="DW1275" s="2"/>
      <c r="DX1275" s="2"/>
      <c r="DY1275" s="2"/>
      <c r="DZ1275" s="2"/>
      <c r="EA1275" s="2"/>
      <c r="EB1275" s="2"/>
      <c r="EC1275" s="2"/>
      <c r="ED1275" s="2"/>
      <c r="EE1275" s="2"/>
      <c r="EF1275" s="2"/>
      <c r="EG1275" s="2"/>
      <c r="EH1275" s="2"/>
      <c r="EI1275" s="2"/>
      <c r="EJ1275" s="2"/>
      <c r="EK1275" s="2"/>
      <c r="EL1275" s="2"/>
      <c r="EM1275" s="2"/>
      <c r="EN1275" s="2"/>
      <c r="EO1275" s="2"/>
      <c r="EP1275" s="2"/>
      <c r="EQ1275" s="2"/>
      <c r="ER1275" s="2"/>
      <c r="ES1275" s="2"/>
      <c r="ET1275" s="2"/>
      <c r="EU1275" s="2"/>
      <c r="EV1275" s="2"/>
      <c r="EW1275" s="2"/>
      <c r="EX1275" s="2"/>
      <c r="EY1275" s="2"/>
      <c r="EZ1275" s="2"/>
      <c r="FA1275" s="2"/>
      <c r="FB1275" s="2"/>
      <c r="FC1275" s="2"/>
      <c r="FD1275" s="2"/>
      <c r="FE1275" s="2"/>
      <c r="FF1275" s="2"/>
      <c r="FG1275" s="2"/>
      <c r="FH1275" s="2"/>
      <c r="FI1275" s="2"/>
      <c r="FJ1275" s="2"/>
      <c r="FK1275" s="2"/>
      <c r="FL1275" s="2"/>
      <c r="FM1275" s="2"/>
      <c r="FN1275" s="2"/>
      <c r="FO1275" s="2"/>
      <c r="FP1275" s="2"/>
      <c r="FQ1275" s="2"/>
      <c r="FR1275" s="2"/>
      <c r="FS1275" s="2"/>
      <c r="FT1275" s="2"/>
      <c r="FU1275" s="2"/>
      <c r="FV1275" s="2"/>
      <c r="FW1275" s="2"/>
      <c r="FX1275" s="2"/>
      <c r="FY1275" s="2"/>
      <c r="FZ1275" s="2"/>
      <c r="GA1275" s="2"/>
      <c r="GB1275" s="2"/>
      <c r="GC1275" s="2"/>
      <c r="GD1275" s="2"/>
      <c r="GE1275" s="2"/>
      <c r="GF1275" s="2"/>
      <c r="GG1275" s="2"/>
      <c r="GH1275" s="2"/>
      <c r="GI1275" s="2"/>
      <c r="GJ1275" s="2"/>
      <c r="GK1275" s="2"/>
      <c r="GL1275" s="2"/>
      <c r="GM1275" s="2"/>
      <c r="GN1275" s="2"/>
      <c r="GO1275" s="2"/>
      <c r="GP1275" s="2"/>
      <c r="GQ1275" s="2"/>
      <c r="GR1275" s="2"/>
      <c r="GS1275" s="2"/>
      <c r="GT1275" s="2"/>
      <c r="GU1275" s="2"/>
      <c r="GV1275" s="2"/>
      <c r="GW1275" s="2"/>
      <c r="GX1275" s="2"/>
      <c r="GY1275" s="2"/>
      <c r="GZ1275" s="2"/>
      <c r="HA1275" s="2"/>
      <c r="HB1275" s="2"/>
      <c r="HC1275" s="2"/>
      <c r="HD1275" s="2"/>
      <c r="HE1275" s="2"/>
      <c r="HF1275" s="2"/>
      <c r="HG1275" s="2"/>
      <c r="HH1275" s="2"/>
      <c r="HI1275" s="2"/>
      <c r="HJ1275" s="2"/>
      <c r="HK1275" s="2"/>
      <c r="HL1275" s="2"/>
      <c r="HM1275" s="2"/>
      <c r="HN1275" s="2"/>
      <c r="HO1275" s="2"/>
      <c r="HP1275" s="2"/>
      <c r="HQ1275" s="2"/>
      <c r="HR1275" s="2"/>
      <c r="HS1275" s="2"/>
      <c r="HT1275" s="2"/>
      <c r="HU1275" s="2"/>
      <c r="HV1275" s="2"/>
      <c r="HW1275" s="2"/>
      <c r="HX1275" s="2"/>
      <c r="HY1275" s="2"/>
      <c r="HZ1275" s="2"/>
      <c r="IA1275" s="2"/>
      <c r="IB1275" s="2"/>
      <c r="IC1275" s="2"/>
      <c r="ID1275" s="2"/>
      <c r="IE1275" s="2"/>
      <c r="IF1275" s="2"/>
      <c r="IG1275" s="2"/>
      <c r="IH1275" s="2"/>
      <c r="II1275" s="2"/>
      <c r="IJ1275" s="2"/>
      <c r="IK1275" s="2"/>
      <c r="IL1275" s="2"/>
      <c r="IM1275" s="2"/>
      <c r="IN1275" s="2"/>
      <c r="IO1275" s="2"/>
      <c r="IP1275" s="2"/>
      <c r="IQ1275" s="2"/>
      <c r="IR1275" s="2"/>
      <c r="IS1275" s="2"/>
    </row>
    <row r="1276" spans="1:253" s="36" customFormat="1" hidden="1" x14ac:dyDescent="0.25">
      <c r="A1276" s="33"/>
      <c r="B1276" s="1056" t="s">
        <v>356</v>
      </c>
      <c r="C1276" s="1057"/>
      <c r="D1276" s="1057"/>
      <c r="E1276" s="1057"/>
      <c r="F1276" s="1057"/>
      <c r="G1276" s="1057"/>
      <c r="H1276" s="1057"/>
      <c r="I1276" s="1057"/>
      <c r="J1276" s="1057"/>
      <c r="K1276" s="1057"/>
      <c r="L1276" s="1058"/>
      <c r="M1276" s="1005"/>
      <c r="N1276" s="1002"/>
      <c r="O1276" s="1002"/>
      <c r="P1276" s="1002"/>
      <c r="Q1276" s="1006"/>
      <c r="R1276" s="1001"/>
      <c r="S1276" s="1002"/>
      <c r="T1276" s="1002"/>
      <c r="U1276" s="1003"/>
      <c r="V1276" s="1005"/>
      <c r="W1276" s="1002"/>
      <c r="X1276" s="1002"/>
      <c r="Y1276" s="1006"/>
      <c r="Z1276" s="1001"/>
      <c r="AA1276" s="1002"/>
      <c r="AB1276" s="1002"/>
      <c r="AC1276" s="1003"/>
      <c r="AD1276" s="1041">
        <f>+SUM(M1276:AC1276)</f>
        <v>0</v>
      </c>
      <c r="AE1276" s="1042"/>
      <c r="AF1276" s="1042"/>
      <c r="AG1276" s="1042"/>
      <c r="AH1276" s="1043"/>
      <c r="AI1276" s="60"/>
      <c r="AJ1276" s="144" t="str">
        <f t="shared" si="217"/>
        <v>Riadok bude skrytý.</v>
      </c>
      <c r="AK1276" s="145" t="s">
        <v>207</v>
      </c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51"/>
      <c r="BF1276" s="51"/>
      <c r="BG1276" s="51"/>
      <c r="BH1276" s="51"/>
      <c r="BI1276" s="51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108"/>
      <c r="BY1276" s="108"/>
      <c r="BZ1276" s="108"/>
      <c r="CA1276" s="113">
        <f>SI!BY1276</f>
        <v>177</v>
      </c>
      <c r="CB1276" s="113"/>
      <c r="CC1276" s="113"/>
      <c r="CD1276" s="113"/>
      <c r="CE1276" s="113"/>
      <c r="CF1276" s="113"/>
      <c r="CG1276" s="113"/>
      <c r="CH1276" s="140">
        <f>SI!BZ1276</f>
        <v>0</v>
      </c>
      <c r="CI1276" s="108"/>
      <c r="CJ1276" s="108"/>
      <c r="CK1276" s="108"/>
      <c r="CL1276" s="108"/>
      <c r="CM1276" s="108"/>
      <c r="CN1276" s="108"/>
      <c r="CO1276" s="108"/>
      <c r="CP1276" s="108"/>
      <c r="CQ1276" s="108"/>
      <c r="CR1276" s="108"/>
      <c r="CS1276" s="108"/>
      <c r="CT1276" s="108"/>
      <c r="CU1276" s="108"/>
      <c r="CV1276" s="108"/>
      <c r="CW1276" s="108"/>
      <c r="CX1276" s="108"/>
      <c r="CY1276" s="108"/>
      <c r="CZ1276" s="2"/>
      <c r="DA1276" s="2"/>
      <c r="DB1276" s="2"/>
      <c r="DC1276" s="2"/>
      <c r="DD1276" s="2"/>
      <c r="DE1276" s="2"/>
      <c r="DF1276" s="2"/>
      <c r="DG1276" s="2"/>
      <c r="DH1276" s="2"/>
      <c r="DI1276" s="2"/>
      <c r="DJ1276" s="2"/>
      <c r="DK1276" s="2"/>
      <c r="DL1276" s="2"/>
      <c r="DM1276" s="2"/>
      <c r="DN1276" s="2"/>
      <c r="DO1276" s="2"/>
      <c r="DP1276" s="2"/>
      <c r="DQ1276" s="2"/>
      <c r="DR1276" s="2"/>
      <c r="DS1276" s="2"/>
      <c r="DT1276" s="2"/>
      <c r="DU1276" s="2"/>
      <c r="DV1276" s="2"/>
      <c r="DW1276" s="2"/>
      <c r="DX1276" s="2"/>
      <c r="DY1276" s="2"/>
      <c r="DZ1276" s="2"/>
      <c r="EA1276" s="2"/>
      <c r="EB1276" s="2"/>
      <c r="EC1276" s="2"/>
      <c r="ED1276" s="2"/>
      <c r="EE1276" s="2"/>
      <c r="EF1276" s="2"/>
      <c r="EG1276" s="2"/>
      <c r="EH1276" s="2"/>
      <c r="EI1276" s="2"/>
      <c r="EJ1276" s="2"/>
      <c r="EK1276" s="2"/>
      <c r="EL1276" s="2"/>
      <c r="EM1276" s="2"/>
      <c r="EN1276" s="2"/>
      <c r="EO1276" s="2"/>
      <c r="EP1276" s="2"/>
      <c r="EQ1276" s="2"/>
      <c r="ER1276" s="2"/>
      <c r="ES1276" s="2"/>
      <c r="ET1276" s="2"/>
      <c r="EU1276" s="2"/>
      <c r="EV1276" s="2"/>
      <c r="EW1276" s="2"/>
      <c r="EX1276" s="2"/>
      <c r="EY1276" s="2"/>
      <c r="EZ1276" s="2"/>
      <c r="FA1276" s="2"/>
      <c r="FB1276" s="2"/>
      <c r="FC1276" s="2"/>
      <c r="FD1276" s="2"/>
      <c r="FE1276" s="2"/>
      <c r="FF1276" s="2"/>
      <c r="FG1276" s="2"/>
      <c r="FH1276" s="2"/>
      <c r="FI1276" s="2"/>
      <c r="FJ1276" s="2"/>
      <c r="FK1276" s="2"/>
      <c r="FL1276" s="2"/>
      <c r="FM1276" s="2"/>
      <c r="FN1276" s="2"/>
      <c r="FO1276" s="2"/>
      <c r="FP1276" s="2"/>
      <c r="FQ1276" s="2"/>
      <c r="FR1276" s="2"/>
      <c r="FS1276" s="2"/>
      <c r="FT1276" s="2"/>
      <c r="FU1276" s="2"/>
      <c r="FV1276" s="2"/>
      <c r="FW1276" s="2"/>
      <c r="FX1276" s="2"/>
      <c r="FY1276" s="2"/>
      <c r="FZ1276" s="2"/>
      <c r="GA1276" s="2"/>
      <c r="GB1276" s="2"/>
      <c r="GC1276" s="2"/>
      <c r="GD1276" s="2"/>
      <c r="GE1276" s="2"/>
      <c r="GF1276" s="2"/>
      <c r="GG1276" s="2"/>
      <c r="GH1276" s="2"/>
      <c r="GI1276" s="2"/>
      <c r="GJ1276" s="2"/>
      <c r="GK1276" s="2"/>
      <c r="GL1276" s="2"/>
      <c r="GM1276" s="2"/>
      <c r="GN1276" s="2"/>
      <c r="GO1276" s="2"/>
      <c r="GP1276" s="2"/>
      <c r="GQ1276" s="2"/>
      <c r="GR1276" s="2"/>
      <c r="GS1276" s="2"/>
      <c r="GT1276" s="2"/>
      <c r="GU1276" s="2"/>
      <c r="GV1276" s="2"/>
      <c r="GW1276" s="2"/>
      <c r="GX1276" s="2"/>
      <c r="GY1276" s="2"/>
      <c r="GZ1276" s="2"/>
      <c r="HA1276" s="2"/>
      <c r="HB1276" s="2"/>
      <c r="HC1276" s="2"/>
      <c r="HD1276" s="2"/>
      <c r="HE1276" s="2"/>
      <c r="HF1276" s="2"/>
      <c r="HG1276" s="2"/>
      <c r="HH1276" s="2"/>
      <c r="HI1276" s="2"/>
      <c r="HJ1276" s="2"/>
      <c r="HK1276" s="2"/>
      <c r="HL1276" s="2"/>
      <c r="HM1276" s="2"/>
      <c r="HN1276" s="2"/>
      <c r="HO1276" s="2"/>
      <c r="HP1276" s="2"/>
      <c r="HQ1276" s="2"/>
      <c r="HR1276" s="2"/>
      <c r="HS1276" s="2"/>
      <c r="HT1276" s="2"/>
      <c r="HU1276" s="2"/>
      <c r="HV1276" s="2"/>
      <c r="HW1276" s="2"/>
      <c r="HX1276" s="2"/>
      <c r="HY1276" s="2"/>
      <c r="HZ1276" s="2"/>
      <c r="IA1276" s="2"/>
      <c r="IB1276" s="2"/>
      <c r="IC1276" s="2"/>
      <c r="ID1276" s="2"/>
      <c r="IE1276" s="2"/>
      <c r="IF1276" s="2"/>
      <c r="IG1276" s="2"/>
      <c r="IH1276" s="2"/>
      <c r="II1276" s="2"/>
      <c r="IJ1276" s="2"/>
      <c r="IK1276" s="2"/>
      <c r="IL1276" s="2"/>
      <c r="IM1276" s="2"/>
      <c r="IN1276" s="2"/>
      <c r="IO1276" s="2"/>
      <c r="IP1276" s="2"/>
      <c r="IQ1276" s="2"/>
      <c r="IR1276" s="2"/>
      <c r="IS1276" s="2"/>
    </row>
    <row r="1277" spans="1:253" s="36" customFormat="1" ht="25.5" hidden="1" customHeight="1" x14ac:dyDescent="0.25">
      <c r="A1277" s="33"/>
      <c r="B1277" s="1221" t="s">
        <v>357</v>
      </c>
      <c r="C1277" s="1222"/>
      <c r="D1277" s="1222"/>
      <c r="E1277" s="1222"/>
      <c r="F1277" s="1222"/>
      <c r="G1277" s="1222"/>
      <c r="H1277" s="1222"/>
      <c r="I1277" s="1222"/>
      <c r="J1277" s="1222"/>
      <c r="K1277" s="1222"/>
      <c r="L1277" s="1223"/>
      <c r="M1277" s="1005">
        <v>-4557976</v>
      </c>
      <c r="N1277" s="1002"/>
      <c r="O1277" s="1002"/>
      <c r="P1277" s="1002"/>
      <c r="Q1277" s="1006"/>
      <c r="R1277" s="1001"/>
      <c r="S1277" s="1002"/>
      <c r="T1277" s="1002"/>
      <c r="U1277" s="1003"/>
      <c r="V1277" s="1005"/>
      <c r="W1277" s="1002"/>
      <c r="X1277" s="1002"/>
      <c r="Y1277" s="1006"/>
      <c r="Z1277" s="1001">
        <v>-1048542</v>
      </c>
      <c r="AA1277" s="1002"/>
      <c r="AB1277" s="1002"/>
      <c r="AC1277" s="1003"/>
      <c r="AD1277" s="1041">
        <f>+SUM(M1277:AC1277)</f>
        <v>-5606518</v>
      </c>
      <c r="AE1277" s="1042"/>
      <c r="AF1277" s="1042"/>
      <c r="AG1277" s="1042"/>
      <c r="AH1277" s="1043"/>
      <c r="AI1277" s="60"/>
      <c r="AJ1277" s="144" t="str">
        <f t="shared" si="217"/>
        <v>Riadok bude skrytý.</v>
      </c>
      <c r="AK1277" s="145" t="s">
        <v>207</v>
      </c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51"/>
      <c r="BF1277" s="51"/>
      <c r="BG1277" s="51"/>
      <c r="BH1277" s="51"/>
      <c r="BI1277" s="51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108"/>
      <c r="BY1277" s="108"/>
      <c r="BZ1277" s="108"/>
      <c r="CA1277" s="113">
        <f>SI!BY1277</f>
        <v>204</v>
      </c>
      <c r="CB1277" s="113"/>
      <c r="CC1277" s="113"/>
      <c r="CD1277" s="113"/>
      <c r="CE1277" s="113"/>
      <c r="CF1277" s="113"/>
      <c r="CG1277" s="113"/>
      <c r="CH1277" s="140">
        <f>SI!BZ1277</f>
        <v>0</v>
      </c>
      <c r="CI1277" s="108"/>
      <c r="CJ1277" s="108"/>
      <c r="CK1277" s="108"/>
      <c r="CL1277" s="108"/>
      <c r="CM1277" s="108"/>
      <c r="CN1277" s="108"/>
      <c r="CO1277" s="108"/>
      <c r="CP1277" s="108"/>
      <c r="CQ1277" s="108"/>
      <c r="CR1277" s="108"/>
      <c r="CS1277" s="108"/>
      <c r="CT1277" s="108"/>
      <c r="CU1277" s="108"/>
      <c r="CV1277" s="108"/>
      <c r="CW1277" s="108"/>
      <c r="CX1277" s="108"/>
      <c r="CY1277" s="108"/>
      <c r="CZ1277" s="2"/>
      <c r="DA1277" s="2"/>
      <c r="DB1277" s="2"/>
      <c r="DC1277" s="2"/>
      <c r="DD1277" s="2"/>
      <c r="DE1277" s="2"/>
      <c r="DF1277" s="2"/>
      <c r="DG1277" s="2"/>
      <c r="DH1277" s="2"/>
      <c r="DI1277" s="2"/>
      <c r="DJ1277" s="2"/>
      <c r="DK1277" s="2"/>
      <c r="DL1277" s="2"/>
      <c r="DM1277" s="2"/>
      <c r="DN1277" s="2"/>
      <c r="DO1277" s="2"/>
      <c r="DP1277" s="2"/>
      <c r="DQ1277" s="2"/>
      <c r="DR1277" s="2"/>
      <c r="DS1277" s="2"/>
      <c r="DT1277" s="2"/>
      <c r="DU1277" s="2"/>
      <c r="DV1277" s="2"/>
      <c r="DW1277" s="2"/>
      <c r="DX1277" s="2"/>
      <c r="DY1277" s="2"/>
      <c r="DZ1277" s="2"/>
      <c r="EA1277" s="2"/>
      <c r="EB1277" s="2"/>
      <c r="EC1277" s="2"/>
      <c r="ED1277" s="2"/>
      <c r="EE1277" s="2"/>
      <c r="EF1277" s="2"/>
      <c r="EG1277" s="2"/>
      <c r="EH1277" s="2"/>
      <c r="EI1277" s="2"/>
      <c r="EJ1277" s="2"/>
      <c r="EK1277" s="2"/>
      <c r="EL1277" s="2"/>
      <c r="EM1277" s="2"/>
      <c r="EN1277" s="2"/>
      <c r="EO1277" s="2"/>
      <c r="EP1277" s="2"/>
      <c r="EQ1277" s="2"/>
      <c r="ER1277" s="2"/>
      <c r="ES1277" s="2"/>
      <c r="ET1277" s="2"/>
      <c r="EU1277" s="2"/>
      <c r="EV1277" s="2"/>
      <c r="EW1277" s="2"/>
      <c r="EX1277" s="2"/>
      <c r="EY1277" s="2"/>
      <c r="EZ1277" s="2"/>
      <c r="FA1277" s="2"/>
      <c r="FB1277" s="2"/>
      <c r="FC1277" s="2"/>
      <c r="FD1277" s="2"/>
      <c r="FE1277" s="2"/>
      <c r="FF1277" s="2"/>
      <c r="FG1277" s="2"/>
      <c r="FH1277" s="2"/>
      <c r="FI1277" s="2"/>
      <c r="FJ1277" s="2"/>
      <c r="FK1277" s="2"/>
      <c r="FL1277" s="2"/>
      <c r="FM1277" s="2"/>
      <c r="FN1277" s="2"/>
      <c r="FO1277" s="2"/>
      <c r="FP1277" s="2"/>
      <c r="FQ1277" s="2"/>
      <c r="FR1277" s="2"/>
      <c r="FS1277" s="2"/>
      <c r="FT1277" s="2"/>
      <c r="FU1277" s="2"/>
      <c r="FV1277" s="2"/>
      <c r="FW1277" s="2"/>
      <c r="FX1277" s="2"/>
      <c r="FY1277" s="2"/>
      <c r="FZ1277" s="2"/>
      <c r="GA1277" s="2"/>
      <c r="GB1277" s="2"/>
      <c r="GC1277" s="2"/>
      <c r="GD1277" s="2"/>
      <c r="GE1277" s="2"/>
      <c r="GF1277" s="2"/>
      <c r="GG1277" s="2"/>
      <c r="GH1277" s="2"/>
      <c r="GI1277" s="2"/>
      <c r="GJ1277" s="2"/>
      <c r="GK1277" s="2"/>
      <c r="GL1277" s="2"/>
      <c r="GM1277" s="2"/>
      <c r="GN1277" s="2"/>
      <c r="GO1277" s="2"/>
      <c r="GP1277" s="2"/>
      <c r="GQ1277" s="2"/>
      <c r="GR1277" s="2"/>
      <c r="GS1277" s="2"/>
      <c r="GT1277" s="2"/>
      <c r="GU1277" s="2"/>
      <c r="GV1277" s="2"/>
      <c r="GW1277" s="2"/>
      <c r="GX1277" s="2"/>
      <c r="GY1277" s="2"/>
      <c r="GZ1277" s="2"/>
      <c r="HA1277" s="2"/>
      <c r="HB1277" s="2"/>
      <c r="HC1277" s="2"/>
      <c r="HD1277" s="2"/>
      <c r="HE1277" s="2"/>
      <c r="HF1277" s="2"/>
      <c r="HG1277" s="2"/>
      <c r="HH1277" s="2"/>
      <c r="HI1277" s="2"/>
      <c r="HJ1277" s="2"/>
      <c r="HK1277" s="2"/>
      <c r="HL1277" s="2"/>
      <c r="HM1277" s="2"/>
      <c r="HN1277" s="2"/>
      <c r="HO1277" s="2"/>
      <c r="HP1277" s="2"/>
      <c r="HQ1277" s="2"/>
      <c r="HR1277" s="2"/>
      <c r="HS1277" s="2"/>
      <c r="HT1277" s="2"/>
      <c r="HU1277" s="2"/>
      <c r="HV1277" s="2"/>
      <c r="HW1277" s="2"/>
      <c r="HX1277" s="2"/>
      <c r="HY1277" s="2"/>
      <c r="HZ1277" s="2"/>
      <c r="IA1277" s="2"/>
      <c r="IB1277" s="2"/>
      <c r="IC1277" s="2"/>
      <c r="ID1277" s="2"/>
      <c r="IE1277" s="2"/>
      <c r="IF1277" s="2"/>
      <c r="IG1277" s="2"/>
      <c r="IH1277" s="2"/>
      <c r="II1277" s="2"/>
      <c r="IJ1277" s="2"/>
      <c r="IK1277" s="2"/>
      <c r="IL1277" s="2"/>
      <c r="IM1277" s="2"/>
      <c r="IN1277" s="2"/>
      <c r="IO1277" s="2"/>
      <c r="IP1277" s="2"/>
      <c r="IQ1277" s="2"/>
      <c r="IR1277" s="2"/>
      <c r="IS1277" s="2"/>
    </row>
    <row r="1278" spans="1:253" s="36" customFormat="1" ht="24.75" hidden="1" customHeight="1" x14ac:dyDescent="0.25">
      <c r="A1278" s="33"/>
      <c r="B1278" s="1115" t="s">
        <v>358</v>
      </c>
      <c r="C1278" s="1116"/>
      <c r="D1278" s="1116"/>
      <c r="E1278" s="1116"/>
      <c r="F1278" s="1116"/>
      <c r="G1278" s="1116"/>
      <c r="H1278" s="1116"/>
      <c r="I1278" s="1116"/>
      <c r="J1278" s="1116"/>
      <c r="K1278" s="1116"/>
      <c r="L1278" s="1117"/>
      <c r="M1278" s="1118">
        <v>-1048542</v>
      </c>
      <c r="N1278" s="1119"/>
      <c r="O1278" s="1119"/>
      <c r="P1278" s="1119"/>
      <c r="Q1278" s="1120"/>
      <c r="R1278" s="1121">
        <v>35880</v>
      </c>
      <c r="S1278" s="657"/>
      <c r="T1278" s="657"/>
      <c r="U1278" s="1122"/>
      <c r="V1278" s="656"/>
      <c r="W1278" s="657"/>
      <c r="X1278" s="657"/>
      <c r="Y1278" s="658"/>
      <c r="Z1278" s="1121">
        <v>1048542</v>
      </c>
      <c r="AA1278" s="657"/>
      <c r="AB1278" s="657"/>
      <c r="AC1278" s="1122"/>
      <c r="AD1278" s="1041">
        <v>35880</v>
      </c>
      <c r="AE1278" s="1042"/>
      <c r="AF1278" s="1042"/>
      <c r="AG1278" s="1042"/>
      <c r="AH1278" s="1043"/>
      <c r="AI1278" s="60"/>
      <c r="AJ1278" s="144" t="str">
        <f t="shared" si="217"/>
        <v>Riadok bude skrytý.</v>
      </c>
      <c r="AK1278" s="145" t="s">
        <v>207</v>
      </c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51"/>
      <c r="BF1278" s="51"/>
      <c r="BG1278" s="51"/>
      <c r="BH1278" s="51"/>
      <c r="BI1278" s="51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108"/>
      <c r="BY1278" s="108"/>
      <c r="BZ1278" s="108"/>
      <c r="CA1278" s="113">
        <f>SI!BY1278</f>
        <v>113</v>
      </c>
      <c r="CB1278" s="113"/>
      <c r="CC1278" s="113"/>
      <c r="CD1278" s="113"/>
      <c r="CE1278" s="113"/>
      <c r="CF1278" s="113"/>
      <c r="CG1278" s="113"/>
      <c r="CH1278" s="140">
        <f>SI!BZ1278</f>
        <v>0</v>
      </c>
      <c r="CI1278" s="108"/>
      <c r="CJ1278" s="108"/>
      <c r="CK1278" s="108"/>
      <c r="CL1278" s="108"/>
      <c r="CM1278" s="108"/>
      <c r="CN1278" s="108"/>
      <c r="CO1278" s="108"/>
      <c r="CP1278" s="108"/>
      <c r="CQ1278" s="108"/>
      <c r="CR1278" s="108"/>
      <c r="CS1278" s="108"/>
      <c r="CT1278" s="108"/>
      <c r="CU1278" s="108"/>
      <c r="CV1278" s="108"/>
      <c r="CW1278" s="108"/>
      <c r="CX1278" s="108"/>
      <c r="CY1278" s="108"/>
      <c r="CZ1278" s="2"/>
      <c r="DA1278" s="2"/>
      <c r="DB1278" s="2"/>
      <c r="DC1278" s="2"/>
      <c r="DD1278" s="2"/>
      <c r="DE1278" s="2"/>
      <c r="DF1278" s="2"/>
      <c r="DG1278" s="2"/>
      <c r="DH1278" s="2"/>
      <c r="DI1278" s="2"/>
      <c r="DJ1278" s="2"/>
      <c r="DK1278" s="2"/>
      <c r="DL1278" s="2"/>
      <c r="DM1278" s="2"/>
      <c r="DN1278" s="2"/>
      <c r="DO1278" s="2"/>
      <c r="DP1278" s="2"/>
      <c r="DQ1278" s="2"/>
      <c r="DR1278" s="2"/>
      <c r="DS1278" s="2"/>
      <c r="DT1278" s="2"/>
      <c r="DU1278" s="2"/>
      <c r="DV1278" s="2"/>
      <c r="DW1278" s="2"/>
      <c r="DX1278" s="2"/>
      <c r="DY1278" s="2"/>
      <c r="DZ1278" s="2"/>
      <c r="EA1278" s="2"/>
      <c r="EB1278" s="2"/>
      <c r="EC1278" s="2"/>
      <c r="ED1278" s="2"/>
      <c r="EE1278" s="2"/>
      <c r="EF1278" s="2"/>
      <c r="EG1278" s="2"/>
      <c r="EH1278" s="2"/>
      <c r="EI1278" s="2"/>
      <c r="EJ1278" s="2"/>
      <c r="EK1278" s="2"/>
      <c r="EL1278" s="2"/>
      <c r="EM1278" s="2"/>
      <c r="EN1278" s="2"/>
      <c r="EO1278" s="2"/>
      <c r="EP1278" s="2"/>
      <c r="EQ1278" s="2"/>
      <c r="ER1278" s="2"/>
      <c r="ES1278" s="2"/>
      <c r="ET1278" s="2"/>
      <c r="EU1278" s="2"/>
      <c r="EV1278" s="2"/>
      <c r="EW1278" s="2"/>
      <c r="EX1278" s="2"/>
      <c r="EY1278" s="2"/>
      <c r="EZ1278" s="2"/>
      <c r="FA1278" s="2"/>
      <c r="FB1278" s="2"/>
      <c r="FC1278" s="2"/>
      <c r="FD1278" s="2"/>
      <c r="FE1278" s="2"/>
      <c r="FF1278" s="2"/>
      <c r="FG1278" s="2"/>
      <c r="FH1278" s="2"/>
      <c r="FI1278" s="2"/>
      <c r="FJ1278" s="2"/>
      <c r="FK1278" s="2"/>
      <c r="FL1278" s="2"/>
      <c r="FM1278" s="2"/>
      <c r="FN1278" s="2"/>
      <c r="FO1278" s="2"/>
      <c r="FP1278" s="2"/>
      <c r="FQ1278" s="2"/>
      <c r="FR1278" s="2"/>
      <c r="FS1278" s="2"/>
      <c r="FT1278" s="2"/>
      <c r="FU1278" s="2"/>
      <c r="FV1278" s="2"/>
      <c r="FW1278" s="2"/>
      <c r="FX1278" s="2"/>
      <c r="FY1278" s="2"/>
      <c r="FZ1278" s="2"/>
      <c r="GA1278" s="2"/>
      <c r="GB1278" s="2"/>
      <c r="GC1278" s="2"/>
      <c r="GD1278" s="2"/>
      <c r="GE1278" s="2"/>
      <c r="GF1278" s="2"/>
      <c r="GG1278" s="2"/>
      <c r="GH1278" s="2"/>
      <c r="GI1278" s="2"/>
      <c r="GJ1278" s="2"/>
      <c r="GK1278" s="2"/>
      <c r="GL1278" s="2"/>
      <c r="GM1278" s="2"/>
      <c r="GN1278" s="2"/>
      <c r="GO1278" s="2"/>
      <c r="GP1278" s="2"/>
      <c r="GQ1278" s="2"/>
      <c r="GR1278" s="2"/>
      <c r="GS1278" s="2"/>
      <c r="GT1278" s="2"/>
      <c r="GU1278" s="2"/>
      <c r="GV1278" s="2"/>
      <c r="GW1278" s="2"/>
      <c r="GX1278" s="2"/>
      <c r="GY1278" s="2"/>
      <c r="GZ1278" s="2"/>
      <c r="HA1278" s="2"/>
      <c r="HB1278" s="2"/>
      <c r="HC1278" s="2"/>
      <c r="HD1278" s="2"/>
      <c r="HE1278" s="2"/>
      <c r="HF1278" s="2"/>
      <c r="HG1278" s="2"/>
      <c r="HH1278" s="2"/>
      <c r="HI1278" s="2"/>
      <c r="HJ1278" s="2"/>
      <c r="HK1278" s="2"/>
      <c r="HL1278" s="2"/>
      <c r="HM1278" s="2"/>
      <c r="HN1278" s="2"/>
      <c r="HO1278" s="2"/>
      <c r="HP1278" s="2"/>
      <c r="HQ1278" s="2"/>
      <c r="HR1278" s="2"/>
      <c r="HS1278" s="2"/>
      <c r="HT1278" s="2"/>
      <c r="HU1278" s="2"/>
      <c r="HV1278" s="2"/>
      <c r="HW1278" s="2"/>
      <c r="HX1278" s="2"/>
      <c r="HY1278" s="2"/>
      <c r="HZ1278" s="2"/>
      <c r="IA1278" s="2"/>
      <c r="IB1278" s="2"/>
      <c r="IC1278" s="2"/>
      <c r="ID1278" s="2"/>
      <c r="IE1278" s="2"/>
      <c r="IF1278" s="2"/>
      <c r="IG1278" s="2"/>
      <c r="IH1278" s="2"/>
      <c r="II1278" s="2"/>
      <c r="IJ1278" s="2"/>
      <c r="IK1278" s="2"/>
      <c r="IL1278" s="2"/>
      <c r="IM1278" s="2"/>
      <c r="IN1278" s="2"/>
      <c r="IO1278" s="2"/>
      <c r="IP1278" s="2"/>
      <c r="IQ1278" s="2"/>
      <c r="IR1278" s="2"/>
      <c r="IS1278" s="2"/>
    </row>
    <row r="1279" spans="1:253" s="36" customFormat="1" hidden="1" x14ac:dyDescent="0.25">
      <c r="A1279" s="33"/>
      <c r="B1279" s="664" t="s">
        <v>21</v>
      </c>
      <c r="C1279" s="665"/>
      <c r="D1279" s="665"/>
      <c r="E1279" s="665"/>
      <c r="F1279" s="665"/>
      <c r="G1279" s="665"/>
      <c r="H1279" s="665"/>
      <c r="I1279" s="665"/>
      <c r="J1279" s="665"/>
      <c r="K1279" s="665"/>
      <c r="L1279" s="665"/>
      <c r="M1279" s="662">
        <f>+SUM(M1266,M1270:Q1272,M1274:Q1278)</f>
        <v>-5115058</v>
      </c>
      <c r="N1279" s="628"/>
      <c r="O1279" s="628"/>
      <c r="P1279" s="628"/>
      <c r="Q1279" s="663"/>
      <c r="R1279" s="627">
        <f>+SUM(R1266,R1270:U1272,R1274:U1278)</f>
        <v>6364165</v>
      </c>
      <c r="S1279" s="628"/>
      <c r="T1279" s="628"/>
      <c r="U1279" s="629"/>
      <c r="V1279" s="662">
        <f>+SUM(V1266,V1270:Y1272,V1274:Y1278)</f>
        <v>0</v>
      </c>
      <c r="W1279" s="628"/>
      <c r="X1279" s="628"/>
      <c r="Y1279" s="663"/>
      <c r="Z1279" s="627">
        <f>+SUM(Z1266,Z1270:AC1272,Z1274:AC1278)</f>
        <v>0</v>
      </c>
      <c r="AA1279" s="628"/>
      <c r="AB1279" s="628"/>
      <c r="AC1279" s="629"/>
      <c r="AD1279" s="662">
        <v>1249107</v>
      </c>
      <c r="AE1279" s="628"/>
      <c r="AF1279" s="628"/>
      <c r="AG1279" s="628"/>
      <c r="AH1279" s="663"/>
      <c r="AI1279" s="60"/>
      <c r="AJ1279" s="144" t="str">
        <f t="shared" si="217"/>
        <v>Riadok bude skrytý.</v>
      </c>
      <c r="AK1279" s="145" t="s">
        <v>207</v>
      </c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51"/>
      <c r="BF1279" s="51"/>
      <c r="BG1279" s="51"/>
      <c r="BH1279" s="51"/>
      <c r="BI1279" s="51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108"/>
      <c r="BY1279" s="108"/>
      <c r="BZ1279" s="108"/>
      <c r="CA1279" s="113">
        <f>SI!BY1279</f>
        <v>128</v>
      </c>
      <c r="CB1279" s="113"/>
      <c r="CC1279" s="113"/>
      <c r="CD1279" s="113"/>
      <c r="CE1279" s="113"/>
      <c r="CF1279" s="113"/>
      <c r="CG1279" s="113"/>
      <c r="CH1279" s="140">
        <f>SI!BZ1279</f>
        <v>0</v>
      </c>
      <c r="CI1279" s="108"/>
      <c r="CJ1279" s="108"/>
      <c r="CK1279" s="108"/>
      <c r="CL1279" s="108"/>
      <c r="CM1279" s="108"/>
      <c r="CN1279" s="108"/>
      <c r="CO1279" s="108"/>
      <c r="CP1279" s="108"/>
      <c r="CQ1279" s="108"/>
      <c r="CR1279" s="108"/>
      <c r="CS1279" s="108"/>
      <c r="CT1279" s="108"/>
      <c r="CU1279" s="108"/>
      <c r="CV1279" s="108"/>
      <c r="CW1279" s="108"/>
      <c r="CX1279" s="108"/>
      <c r="CY1279" s="108"/>
      <c r="CZ1279" s="2"/>
      <c r="DA1279" s="2"/>
      <c r="DB1279" s="2"/>
      <c r="DC1279" s="2"/>
      <c r="DD1279" s="2"/>
      <c r="DE1279" s="2"/>
      <c r="DF1279" s="2"/>
      <c r="DG1279" s="2"/>
      <c r="DH1279" s="2"/>
      <c r="DI1279" s="2"/>
      <c r="DJ1279" s="2"/>
      <c r="DK1279" s="2"/>
      <c r="DL1279" s="2"/>
      <c r="DM1279" s="2"/>
      <c r="DN1279" s="2"/>
      <c r="DO1279" s="2"/>
      <c r="DP1279" s="2"/>
      <c r="DQ1279" s="2"/>
      <c r="DR1279" s="2"/>
      <c r="DS1279" s="2"/>
      <c r="DT1279" s="2"/>
      <c r="DU1279" s="2"/>
      <c r="DV1279" s="2"/>
      <c r="DW1279" s="2"/>
      <c r="DX1279" s="2"/>
      <c r="DY1279" s="2"/>
      <c r="DZ1279" s="2"/>
      <c r="EA1279" s="2"/>
      <c r="EB1279" s="2"/>
      <c r="EC1279" s="2"/>
      <c r="ED1279" s="2"/>
      <c r="EE1279" s="2"/>
      <c r="EF1279" s="2"/>
      <c r="EG1279" s="2"/>
      <c r="EH1279" s="2"/>
      <c r="EI1279" s="2"/>
      <c r="EJ1279" s="2"/>
      <c r="EK1279" s="2"/>
      <c r="EL1279" s="2"/>
      <c r="EM1279" s="2"/>
      <c r="EN1279" s="2"/>
      <c r="EO1279" s="2"/>
      <c r="EP1279" s="2"/>
      <c r="EQ1279" s="2"/>
      <c r="ER1279" s="2"/>
      <c r="ES1279" s="2"/>
      <c r="ET1279" s="2"/>
      <c r="EU1279" s="2"/>
      <c r="EV1279" s="2"/>
      <c r="EW1279" s="2"/>
      <c r="EX1279" s="2"/>
      <c r="EY1279" s="2"/>
      <c r="EZ1279" s="2"/>
      <c r="FA1279" s="2"/>
      <c r="FB1279" s="2"/>
      <c r="FC1279" s="2"/>
      <c r="FD1279" s="2"/>
      <c r="FE1279" s="2"/>
      <c r="FF1279" s="2"/>
      <c r="FG1279" s="2"/>
      <c r="FH1279" s="2"/>
      <c r="FI1279" s="2"/>
      <c r="FJ1279" s="2"/>
      <c r="FK1279" s="2"/>
      <c r="FL1279" s="2"/>
      <c r="FM1279" s="2"/>
      <c r="FN1279" s="2"/>
      <c r="FO1279" s="2"/>
      <c r="FP1279" s="2"/>
      <c r="FQ1279" s="2"/>
      <c r="FR1279" s="2"/>
      <c r="FS1279" s="2"/>
      <c r="FT1279" s="2"/>
      <c r="FU1279" s="2"/>
      <c r="FV1279" s="2"/>
      <c r="FW1279" s="2"/>
      <c r="FX1279" s="2"/>
      <c r="FY1279" s="2"/>
      <c r="FZ1279" s="2"/>
      <c r="GA1279" s="2"/>
      <c r="GB1279" s="2"/>
      <c r="GC1279" s="2"/>
      <c r="GD1279" s="2"/>
      <c r="GE1279" s="2"/>
      <c r="GF1279" s="2"/>
      <c r="GG1279" s="2"/>
      <c r="GH1279" s="2"/>
      <c r="GI1279" s="2"/>
      <c r="GJ1279" s="2"/>
      <c r="GK1279" s="2"/>
      <c r="GL1279" s="2"/>
      <c r="GM1279" s="2"/>
      <c r="GN1279" s="2"/>
      <c r="GO1279" s="2"/>
      <c r="GP1279" s="2"/>
      <c r="GQ1279" s="2"/>
      <c r="GR1279" s="2"/>
      <c r="GS1279" s="2"/>
      <c r="GT1279" s="2"/>
      <c r="GU1279" s="2"/>
      <c r="GV1279" s="2"/>
      <c r="GW1279" s="2"/>
      <c r="GX1279" s="2"/>
      <c r="GY1279" s="2"/>
      <c r="GZ1279" s="2"/>
      <c r="HA1279" s="2"/>
      <c r="HB1279" s="2"/>
      <c r="HC1279" s="2"/>
      <c r="HD1279" s="2"/>
      <c r="HE1279" s="2"/>
      <c r="HF1279" s="2"/>
      <c r="HG1279" s="2"/>
      <c r="HH1279" s="2"/>
      <c r="HI1279" s="2"/>
      <c r="HJ1279" s="2"/>
      <c r="HK1279" s="2"/>
      <c r="HL1279" s="2"/>
      <c r="HM1279" s="2"/>
      <c r="HN1279" s="2"/>
      <c r="HO1279" s="2"/>
      <c r="HP1279" s="2"/>
      <c r="HQ1279" s="2"/>
      <c r="HR1279" s="2"/>
      <c r="HS1279" s="2"/>
      <c r="HT1279" s="2"/>
      <c r="HU1279" s="2"/>
      <c r="HV1279" s="2"/>
      <c r="HW1279" s="2"/>
      <c r="HX1279" s="2"/>
      <c r="HY1279" s="2"/>
      <c r="HZ1279" s="2"/>
      <c r="IA1279" s="2"/>
      <c r="IB1279" s="2"/>
      <c r="IC1279" s="2"/>
      <c r="ID1279" s="2"/>
      <c r="IE1279" s="2"/>
      <c r="IF1279" s="2"/>
      <c r="IG1279" s="2"/>
      <c r="IH1279" s="2"/>
      <c r="II1279" s="2"/>
      <c r="IJ1279" s="2"/>
      <c r="IK1279" s="2"/>
      <c r="IL1279" s="2"/>
      <c r="IM1279" s="2"/>
      <c r="IN1279" s="2"/>
      <c r="IO1279" s="2"/>
      <c r="IP1279" s="2"/>
      <c r="IQ1279" s="2"/>
      <c r="IR1279" s="2"/>
      <c r="IS1279" s="2"/>
    </row>
    <row r="1280" spans="1:253" s="36" customFormat="1" hidden="1" x14ac:dyDescent="0.25">
      <c r="A1280" s="33"/>
      <c r="B1280" s="2"/>
      <c r="C1280" s="17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60"/>
      <c r="AJ1280" s="144" t="str">
        <f t="shared" si="217"/>
        <v>Riadok bude skrytý.</v>
      </c>
      <c r="AK1280" s="145" t="s">
        <v>207</v>
      </c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51"/>
      <c r="BF1280" s="51"/>
      <c r="BG1280" s="51"/>
      <c r="BH1280" s="51"/>
      <c r="BI1280" s="51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108"/>
      <c r="BY1280" s="108"/>
      <c r="BZ1280" s="108"/>
      <c r="CA1280" s="113">
        <f>SI!BY1280</f>
        <v>196</v>
      </c>
      <c r="CB1280" s="113"/>
      <c r="CC1280" s="113"/>
      <c r="CD1280" s="113"/>
      <c r="CE1280" s="113"/>
      <c r="CF1280" s="113"/>
      <c r="CG1280" s="113"/>
      <c r="CH1280" s="140">
        <f>SI!BZ1280</f>
        <v>0</v>
      </c>
      <c r="CI1280" s="108"/>
      <c r="CJ1280" s="108"/>
      <c r="CK1280" s="108"/>
      <c r="CL1280" s="108"/>
      <c r="CM1280" s="108"/>
      <c r="CN1280" s="108"/>
      <c r="CO1280" s="108"/>
      <c r="CP1280" s="108"/>
      <c r="CQ1280" s="108"/>
      <c r="CR1280" s="108"/>
      <c r="CS1280" s="108"/>
      <c r="CT1280" s="108"/>
      <c r="CU1280" s="108"/>
      <c r="CV1280" s="108"/>
      <c r="CW1280" s="108"/>
      <c r="CX1280" s="108"/>
      <c r="CY1280" s="108"/>
      <c r="CZ1280" s="2"/>
      <c r="DA1280" s="2"/>
      <c r="DB1280" s="2"/>
      <c r="DC1280" s="2"/>
      <c r="DD1280" s="2"/>
      <c r="DE1280" s="2"/>
      <c r="DF1280" s="2"/>
      <c r="DG1280" s="2"/>
      <c r="DH1280" s="2"/>
      <c r="DI1280" s="2"/>
      <c r="DJ1280" s="2"/>
      <c r="DK1280" s="2"/>
      <c r="DL1280" s="2"/>
      <c r="DM1280" s="2"/>
      <c r="DN1280" s="2"/>
      <c r="DO1280" s="2"/>
      <c r="DP1280" s="2"/>
      <c r="DQ1280" s="2"/>
      <c r="DR1280" s="2"/>
      <c r="DS1280" s="2"/>
      <c r="DT1280" s="2"/>
      <c r="DU1280" s="2"/>
      <c r="DV1280" s="2"/>
      <c r="DW1280" s="2"/>
      <c r="DX1280" s="2"/>
      <c r="DY1280" s="2"/>
      <c r="DZ1280" s="2"/>
      <c r="EA1280" s="2"/>
      <c r="EB1280" s="2"/>
      <c r="EC1280" s="2"/>
      <c r="ED1280" s="2"/>
      <c r="EE1280" s="2"/>
      <c r="EF1280" s="2"/>
      <c r="EG1280" s="2"/>
      <c r="EH1280" s="2"/>
      <c r="EI1280" s="2"/>
      <c r="EJ1280" s="2"/>
      <c r="EK1280" s="2"/>
      <c r="EL1280" s="2"/>
      <c r="EM1280" s="2"/>
      <c r="EN1280" s="2"/>
      <c r="EO1280" s="2"/>
      <c r="EP1280" s="2"/>
      <c r="EQ1280" s="2"/>
      <c r="ER1280" s="2"/>
      <c r="ES1280" s="2"/>
      <c r="ET1280" s="2"/>
      <c r="EU1280" s="2"/>
      <c r="EV1280" s="2"/>
      <c r="EW1280" s="2"/>
      <c r="EX1280" s="2"/>
      <c r="EY1280" s="2"/>
      <c r="EZ1280" s="2"/>
      <c r="FA1280" s="2"/>
      <c r="FB1280" s="2"/>
      <c r="FC1280" s="2"/>
      <c r="FD1280" s="2"/>
      <c r="FE1280" s="2"/>
      <c r="FF1280" s="2"/>
      <c r="FG1280" s="2"/>
      <c r="FH1280" s="2"/>
      <c r="FI1280" s="2"/>
      <c r="FJ1280" s="2"/>
      <c r="FK1280" s="2"/>
      <c r="FL1280" s="2"/>
      <c r="FM1280" s="2"/>
      <c r="FN1280" s="2"/>
      <c r="FO1280" s="2"/>
      <c r="FP1280" s="2"/>
      <c r="FQ1280" s="2"/>
      <c r="FR1280" s="2"/>
      <c r="FS1280" s="2"/>
      <c r="FT1280" s="2"/>
      <c r="FU1280" s="2"/>
      <c r="FV1280" s="2"/>
      <c r="FW1280" s="2"/>
      <c r="FX1280" s="2"/>
      <c r="FY1280" s="2"/>
      <c r="FZ1280" s="2"/>
      <c r="GA1280" s="2"/>
      <c r="GB1280" s="2"/>
      <c r="GC1280" s="2"/>
      <c r="GD1280" s="2"/>
      <c r="GE1280" s="2"/>
      <c r="GF1280" s="2"/>
      <c r="GG1280" s="2"/>
      <c r="GH1280" s="2"/>
      <c r="GI1280" s="2"/>
      <c r="GJ1280" s="2"/>
      <c r="GK1280" s="2"/>
      <c r="GL1280" s="2"/>
      <c r="GM1280" s="2"/>
      <c r="GN1280" s="2"/>
      <c r="GO1280" s="2"/>
      <c r="GP1280" s="2"/>
      <c r="GQ1280" s="2"/>
      <c r="GR1280" s="2"/>
      <c r="GS1280" s="2"/>
      <c r="GT1280" s="2"/>
      <c r="GU1280" s="2"/>
      <c r="GV1280" s="2"/>
      <c r="GW1280" s="2"/>
      <c r="GX1280" s="2"/>
      <c r="GY1280" s="2"/>
      <c r="GZ1280" s="2"/>
      <c r="HA1280" s="2"/>
      <c r="HB1280" s="2"/>
      <c r="HC1280" s="2"/>
      <c r="HD1280" s="2"/>
      <c r="HE1280" s="2"/>
      <c r="HF1280" s="2"/>
      <c r="HG1280" s="2"/>
      <c r="HH1280" s="2"/>
      <c r="HI1280" s="2"/>
      <c r="HJ1280" s="2"/>
      <c r="HK1280" s="2"/>
      <c r="HL1280" s="2"/>
      <c r="HM1280" s="2"/>
      <c r="HN1280" s="2"/>
      <c r="HO1280" s="2"/>
      <c r="HP1280" s="2"/>
      <c r="HQ1280" s="2"/>
      <c r="HR1280" s="2"/>
      <c r="HS1280" s="2"/>
      <c r="HT1280" s="2"/>
      <c r="HU1280" s="2"/>
      <c r="HV1280" s="2"/>
      <c r="HW1280" s="2"/>
      <c r="HX1280" s="2"/>
      <c r="HY1280" s="2"/>
      <c r="HZ1280" s="2"/>
      <c r="IA1280" s="2"/>
      <c r="IB1280" s="2"/>
      <c r="IC1280" s="2"/>
      <c r="ID1280" s="2"/>
      <c r="IE1280" s="2"/>
      <c r="IF1280" s="2"/>
      <c r="IG1280" s="2"/>
      <c r="IH1280" s="2"/>
      <c r="II1280" s="2"/>
      <c r="IJ1280" s="2"/>
      <c r="IK1280" s="2"/>
      <c r="IL1280" s="2"/>
      <c r="IM1280" s="2"/>
      <c r="IN1280" s="2"/>
      <c r="IO1280" s="2"/>
      <c r="IP1280" s="2"/>
      <c r="IQ1280" s="2"/>
      <c r="IR1280" s="2"/>
      <c r="IS1280" s="2"/>
    </row>
    <row r="1281" spans="1:253" s="36" customFormat="1" hidden="1" x14ac:dyDescent="0.25">
      <c r="A1281" s="33"/>
      <c r="B1281" s="2" t="str">
        <f>+IF($F$27&lt;&gt;"",IF((ROUNDDOWN(CODE(MID($F$27,1,1))*3,0)+DAY(36167))*0+(2*LEN(SI!J11))=CA1281,"K vlastným zdrojom uvádza účtovná jednotka nasledujúce informácie:","NEPOVOLENÉ POUŽITIE!"),"NEPOVOLENÉ POUŽITIE!")</f>
        <v>K vlastným zdrojom uvádza účtovná jednotka nasledujúce informácie:</v>
      </c>
      <c r="C1281" s="17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62" t="s">
        <v>168</v>
      </c>
      <c r="AJ1281" s="144" t="str">
        <f t="shared" si="212"/>
        <v>Riadok bude skrytý.</v>
      </c>
      <c r="AK1281" s="145" t="s">
        <v>207</v>
      </c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51">
        <f>+IF(B1282="",0,1)</f>
        <v>0</v>
      </c>
      <c r="BF1281" s="51"/>
      <c r="BG1281" s="51"/>
      <c r="BH1281" s="51">
        <f t="shared" si="213"/>
        <v>1</v>
      </c>
      <c r="BI1281" s="51">
        <f t="shared" si="211"/>
        <v>0</v>
      </c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108"/>
      <c r="BY1281" s="108"/>
      <c r="BZ1281" s="108"/>
      <c r="CA1281" s="113">
        <f>SI!BY1281</f>
        <v>28</v>
      </c>
      <c r="CB1281" s="113"/>
      <c r="CC1281" s="113"/>
      <c r="CD1281" s="113"/>
      <c r="CE1281" s="113"/>
      <c r="CF1281" s="113"/>
      <c r="CG1281" s="113"/>
      <c r="CH1281" s="140">
        <f>SI!BZ1281</f>
        <v>0</v>
      </c>
      <c r="CI1281" s="108"/>
      <c r="CJ1281" s="108"/>
      <c r="CK1281" s="108"/>
      <c r="CL1281" s="108"/>
      <c r="CM1281" s="108"/>
      <c r="CN1281" s="108"/>
      <c r="CO1281" s="108"/>
      <c r="CP1281" s="108"/>
      <c r="CQ1281" s="108"/>
      <c r="CR1281" s="108"/>
      <c r="CS1281" s="108"/>
      <c r="CT1281" s="108"/>
      <c r="CU1281" s="108"/>
      <c r="CV1281" s="108"/>
      <c r="CW1281" s="108"/>
      <c r="CX1281" s="108"/>
      <c r="CY1281" s="108"/>
      <c r="CZ1281" s="2"/>
      <c r="DA1281" s="2"/>
      <c r="DB1281" s="2"/>
      <c r="DC1281" s="2"/>
      <c r="DD1281" s="2"/>
      <c r="DE1281" s="2"/>
      <c r="DF1281" s="2"/>
      <c r="DG1281" s="2"/>
      <c r="DH1281" s="2"/>
      <c r="DI1281" s="2"/>
      <c r="DJ1281" s="2"/>
      <c r="DK1281" s="2"/>
      <c r="DL1281" s="2"/>
      <c r="DM1281" s="2"/>
      <c r="DN1281" s="2"/>
      <c r="DO1281" s="2"/>
      <c r="DP1281" s="2"/>
      <c r="DQ1281" s="2"/>
      <c r="DR1281" s="2"/>
      <c r="DS1281" s="2"/>
      <c r="DT1281" s="2"/>
      <c r="DU1281" s="2"/>
      <c r="DV1281" s="2"/>
      <c r="DW1281" s="2"/>
      <c r="DX1281" s="2"/>
      <c r="DY1281" s="2"/>
      <c r="DZ1281" s="2"/>
      <c r="EA1281" s="2"/>
      <c r="EB1281" s="2"/>
      <c r="EC1281" s="2"/>
      <c r="ED1281" s="2"/>
      <c r="EE1281" s="2"/>
      <c r="EF1281" s="2"/>
      <c r="EG1281" s="2"/>
      <c r="EH1281" s="2"/>
      <c r="EI1281" s="2"/>
      <c r="EJ1281" s="2"/>
      <c r="EK1281" s="2"/>
      <c r="EL1281" s="2"/>
      <c r="EM1281" s="2"/>
      <c r="EN1281" s="2"/>
      <c r="EO1281" s="2"/>
      <c r="EP1281" s="2"/>
      <c r="EQ1281" s="2"/>
      <c r="ER1281" s="2"/>
      <c r="ES1281" s="2"/>
      <c r="ET1281" s="2"/>
      <c r="EU1281" s="2"/>
      <c r="EV1281" s="2"/>
      <c r="EW1281" s="2"/>
      <c r="EX1281" s="2"/>
      <c r="EY1281" s="2"/>
      <c r="EZ1281" s="2"/>
      <c r="FA1281" s="2"/>
      <c r="FB1281" s="2"/>
      <c r="FC1281" s="2"/>
      <c r="FD1281" s="2"/>
      <c r="FE1281" s="2"/>
      <c r="FF1281" s="2"/>
      <c r="FG1281" s="2"/>
      <c r="FH1281" s="2"/>
      <c r="FI1281" s="2"/>
      <c r="FJ1281" s="2"/>
      <c r="FK1281" s="2"/>
      <c r="FL1281" s="2"/>
      <c r="FM1281" s="2"/>
      <c r="FN1281" s="2"/>
      <c r="FO1281" s="2"/>
      <c r="FP1281" s="2"/>
      <c r="FQ1281" s="2"/>
      <c r="FR1281" s="2"/>
      <c r="FS1281" s="2"/>
      <c r="FT1281" s="2"/>
      <c r="FU1281" s="2"/>
      <c r="FV1281" s="2"/>
      <c r="FW1281" s="2"/>
      <c r="FX1281" s="2"/>
      <c r="FY1281" s="2"/>
      <c r="FZ1281" s="2"/>
      <c r="GA1281" s="2"/>
      <c r="GB1281" s="2"/>
      <c r="GC1281" s="2"/>
      <c r="GD1281" s="2"/>
      <c r="GE1281" s="2"/>
      <c r="GF1281" s="2"/>
      <c r="GG1281" s="2"/>
      <c r="GH1281" s="2"/>
      <c r="GI1281" s="2"/>
      <c r="GJ1281" s="2"/>
      <c r="GK1281" s="2"/>
      <c r="GL1281" s="2"/>
      <c r="GM1281" s="2"/>
      <c r="GN1281" s="2"/>
      <c r="GO1281" s="2"/>
      <c r="GP1281" s="2"/>
      <c r="GQ1281" s="2"/>
      <c r="GR1281" s="2"/>
      <c r="GS1281" s="2"/>
      <c r="GT1281" s="2"/>
      <c r="GU1281" s="2"/>
      <c r="GV1281" s="2"/>
      <c r="GW1281" s="2"/>
      <c r="GX1281" s="2"/>
      <c r="GY1281" s="2"/>
      <c r="GZ1281" s="2"/>
      <c r="HA1281" s="2"/>
      <c r="HB1281" s="2"/>
      <c r="HC1281" s="2"/>
      <c r="HD1281" s="2"/>
      <c r="HE1281" s="2"/>
      <c r="HF1281" s="2"/>
      <c r="HG1281" s="2"/>
      <c r="HH1281" s="2"/>
      <c r="HI1281" s="2"/>
      <c r="HJ1281" s="2"/>
      <c r="HK1281" s="2"/>
      <c r="HL1281" s="2"/>
      <c r="HM1281" s="2"/>
      <c r="HN1281" s="2"/>
      <c r="HO1281" s="2"/>
      <c r="HP1281" s="2"/>
      <c r="HQ1281" s="2"/>
      <c r="HR1281" s="2"/>
      <c r="HS1281" s="2"/>
      <c r="HT1281" s="2"/>
      <c r="HU1281" s="2"/>
      <c r="HV1281" s="2"/>
      <c r="HW1281" s="2"/>
      <c r="HX1281" s="2"/>
      <c r="HY1281" s="2"/>
      <c r="HZ1281" s="2"/>
      <c r="IA1281" s="2"/>
      <c r="IB1281" s="2"/>
      <c r="IC1281" s="2"/>
      <c r="ID1281" s="2"/>
      <c r="IE1281" s="2"/>
      <c r="IF1281" s="2"/>
      <c r="IG1281" s="2"/>
      <c r="IH1281" s="2"/>
      <c r="II1281" s="2"/>
      <c r="IJ1281" s="2"/>
      <c r="IK1281" s="2"/>
      <c r="IL1281" s="2"/>
      <c r="IM1281" s="2"/>
      <c r="IN1281" s="2"/>
      <c r="IO1281" s="2"/>
      <c r="IP1281" s="2"/>
      <c r="IQ1281" s="2"/>
      <c r="IR1281" s="2"/>
      <c r="IS1281" s="2"/>
    </row>
    <row r="1282" spans="1:253" s="36" customFormat="1" hidden="1" x14ac:dyDescent="0.25">
      <c r="A1282" s="33"/>
      <c r="B1282" s="168"/>
      <c r="C1282" s="168"/>
      <c r="D1282" s="168"/>
      <c r="E1282" s="168"/>
      <c r="F1282" s="168"/>
      <c r="G1282" s="168"/>
      <c r="H1282" s="168"/>
      <c r="I1282" s="168"/>
      <c r="J1282" s="168"/>
      <c r="K1282" s="168"/>
      <c r="L1282" s="168"/>
      <c r="M1282" s="168"/>
      <c r="N1282" s="168"/>
      <c r="O1282" s="168"/>
      <c r="P1282" s="168"/>
      <c r="Q1282" s="168"/>
      <c r="R1282" s="168"/>
      <c r="S1282" s="168"/>
      <c r="T1282" s="168"/>
      <c r="U1282" s="168"/>
      <c r="V1282" s="168"/>
      <c r="W1282" s="168"/>
      <c r="X1282" s="168"/>
      <c r="Y1282" s="168"/>
      <c r="Z1282" s="168"/>
      <c r="AA1282" s="168"/>
      <c r="AB1282" s="168"/>
      <c r="AC1282" s="168"/>
      <c r="AD1282" s="168"/>
      <c r="AE1282" s="168"/>
      <c r="AF1282" s="168"/>
      <c r="AG1282" s="168"/>
      <c r="AH1282" s="168"/>
      <c r="AI1282" s="60"/>
      <c r="AJ1282" s="144" t="str">
        <f t="shared" si="212"/>
        <v>Riadok bude skrytý.</v>
      </c>
      <c r="AK1282" s="145" t="s">
        <v>207</v>
      </c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51">
        <f t="shared" ref="BE1282:BE1301" si="219">+IF(B1282="",0,1)</f>
        <v>0</v>
      </c>
      <c r="BF1282" s="51"/>
      <c r="BG1282" s="51"/>
      <c r="BH1282" s="51">
        <f t="shared" si="213"/>
        <v>1</v>
      </c>
      <c r="BI1282" s="51">
        <f t="shared" si="211"/>
        <v>0</v>
      </c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108"/>
      <c r="BY1282" s="108"/>
      <c r="BZ1282" s="108"/>
      <c r="CA1282" s="113">
        <f>SI!BY1282</f>
        <v>193</v>
      </c>
      <c r="CB1282" s="113"/>
      <c r="CC1282" s="113"/>
      <c r="CD1282" s="113"/>
      <c r="CE1282" s="113"/>
      <c r="CF1282" s="113"/>
      <c r="CG1282" s="113"/>
      <c r="CH1282" s="140">
        <f>SI!BZ1282</f>
        <v>0</v>
      </c>
      <c r="CI1282" s="108"/>
      <c r="CJ1282" s="108"/>
      <c r="CK1282" s="108"/>
      <c r="CL1282" s="108"/>
      <c r="CM1282" s="108"/>
      <c r="CN1282" s="108"/>
      <c r="CO1282" s="108"/>
      <c r="CP1282" s="108"/>
      <c r="CQ1282" s="108"/>
      <c r="CR1282" s="108"/>
      <c r="CS1282" s="108"/>
      <c r="CT1282" s="108"/>
      <c r="CU1282" s="108"/>
      <c r="CV1282" s="108"/>
      <c r="CW1282" s="108"/>
      <c r="CX1282" s="108"/>
      <c r="CY1282" s="108"/>
      <c r="CZ1282" s="2"/>
      <c r="DA1282" s="2"/>
      <c r="DB1282" s="2"/>
      <c r="DC1282" s="2"/>
      <c r="DD1282" s="2"/>
      <c r="DE1282" s="2"/>
      <c r="DF1282" s="2"/>
      <c r="DG1282" s="2"/>
      <c r="DH1282" s="2"/>
      <c r="DI1282" s="2"/>
      <c r="DJ1282" s="2"/>
      <c r="DK1282" s="2"/>
      <c r="DL1282" s="2"/>
      <c r="DM1282" s="2"/>
      <c r="DN1282" s="2"/>
      <c r="DO1282" s="2"/>
      <c r="DP1282" s="2"/>
      <c r="DQ1282" s="2"/>
      <c r="DR1282" s="2"/>
      <c r="DS1282" s="2"/>
      <c r="DT1282" s="2"/>
      <c r="DU1282" s="2"/>
      <c r="DV1282" s="2"/>
      <c r="DW1282" s="2"/>
      <c r="DX1282" s="2"/>
      <c r="DY1282" s="2"/>
      <c r="DZ1282" s="2"/>
      <c r="EA1282" s="2"/>
      <c r="EB1282" s="2"/>
      <c r="EC1282" s="2"/>
      <c r="ED1282" s="2"/>
      <c r="EE1282" s="2"/>
      <c r="EF1282" s="2"/>
      <c r="EG1282" s="2"/>
      <c r="EH1282" s="2"/>
      <c r="EI1282" s="2"/>
      <c r="EJ1282" s="2"/>
      <c r="EK1282" s="2"/>
      <c r="EL1282" s="2"/>
      <c r="EM1282" s="2"/>
      <c r="EN1282" s="2"/>
      <c r="EO1282" s="2"/>
      <c r="EP1282" s="2"/>
      <c r="EQ1282" s="2"/>
      <c r="ER1282" s="2"/>
      <c r="ES1282" s="2"/>
      <c r="ET1282" s="2"/>
      <c r="EU1282" s="2"/>
      <c r="EV1282" s="2"/>
      <c r="EW1282" s="2"/>
      <c r="EX1282" s="2"/>
      <c r="EY1282" s="2"/>
      <c r="EZ1282" s="2"/>
      <c r="FA1282" s="2"/>
      <c r="FB1282" s="2"/>
      <c r="FC1282" s="2"/>
      <c r="FD1282" s="2"/>
      <c r="FE1282" s="2"/>
      <c r="FF1282" s="2"/>
      <c r="FG1282" s="2"/>
      <c r="FH1282" s="2"/>
      <c r="FI1282" s="2"/>
      <c r="FJ1282" s="2"/>
      <c r="FK1282" s="2"/>
      <c r="FL1282" s="2"/>
      <c r="FM1282" s="2"/>
      <c r="FN1282" s="2"/>
      <c r="FO1282" s="2"/>
      <c r="FP1282" s="2"/>
      <c r="FQ1282" s="2"/>
      <c r="FR1282" s="2"/>
      <c r="FS1282" s="2"/>
      <c r="FT1282" s="2"/>
      <c r="FU1282" s="2"/>
      <c r="FV1282" s="2"/>
      <c r="FW1282" s="2"/>
      <c r="FX1282" s="2"/>
      <c r="FY1282" s="2"/>
      <c r="FZ1282" s="2"/>
      <c r="GA1282" s="2"/>
      <c r="GB1282" s="2"/>
      <c r="GC1282" s="2"/>
      <c r="GD1282" s="2"/>
      <c r="GE1282" s="2"/>
      <c r="GF1282" s="2"/>
      <c r="GG1282" s="2"/>
      <c r="GH1282" s="2"/>
      <c r="GI1282" s="2"/>
      <c r="GJ1282" s="2"/>
      <c r="GK1282" s="2"/>
      <c r="GL1282" s="2"/>
      <c r="GM1282" s="2"/>
      <c r="GN1282" s="2"/>
      <c r="GO1282" s="2"/>
      <c r="GP1282" s="2"/>
      <c r="GQ1282" s="2"/>
      <c r="GR1282" s="2"/>
      <c r="GS1282" s="2"/>
      <c r="GT1282" s="2"/>
      <c r="GU1282" s="2"/>
      <c r="GV1282" s="2"/>
      <c r="GW1282" s="2"/>
      <c r="GX1282" s="2"/>
      <c r="GY1282" s="2"/>
      <c r="GZ1282" s="2"/>
      <c r="HA1282" s="2"/>
      <c r="HB1282" s="2"/>
      <c r="HC1282" s="2"/>
      <c r="HD1282" s="2"/>
      <c r="HE1282" s="2"/>
      <c r="HF1282" s="2"/>
      <c r="HG1282" s="2"/>
      <c r="HH1282" s="2"/>
      <c r="HI1282" s="2"/>
      <c r="HJ1282" s="2"/>
      <c r="HK1282" s="2"/>
      <c r="HL1282" s="2"/>
      <c r="HM1282" s="2"/>
      <c r="HN1282" s="2"/>
      <c r="HO1282" s="2"/>
      <c r="HP1282" s="2"/>
      <c r="HQ1282" s="2"/>
      <c r="HR1282" s="2"/>
      <c r="HS1282" s="2"/>
      <c r="HT1282" s="2"/>
      <c r="HU1282" s="2"/>
      <c r="HV1282" s="2"/>
      <c r="HW1282" s="2"/>
      <c r="HX1282" s="2"/>
      <c r="HY1282" s="2"/>
      <c r="HZ1282" s="2"/>
      <c r="IA1282" s="2"/>
      <c r="IB1282" s="2"/>
      <c r="IC1282" s="2"/>
      <c r="ID1282" s="2"/>
      <c r="IE1282" s="2"/>
      <c r="IF1282" s="2"/>
      <c r="IG1282" s="2"/>
      <c r="IH1282" s="2"/>
      <c r="II1282" s="2"/>
      <c r="IJ1282" s="2"/>
      <c r="IK1282" s="2"/>
      <c r="IL1282" s="2"/>
      <c r="IM1282" s="2"/>
      <c r="IN1282" s="2"/>
      <c r="IO1282" s="2"/>
      <c r="IP1282" s="2"/>
      <c r="IQ1282" s="2"/>
      <c r="IR1282" s="2"/>
      <c r="IS1282" s="2"/>
    </row>
    <row r="1283" spans="1:253" s="36" customFormat="1" hidden="1" x14ac:dyDescent="0.25">
      <c r="A1283" s="33"/>
      <c r="B1283" s="168"/>
      <c r="C1283" s="168"/>
      <c r="D1283" s="168"/>
      <c r="E1283" s="168"/>
      <c r="F1283" s="168"/>
      <c r="G1283" s="168"/>
      <c r="H1283" s="168"/>
      <c r="I1283" s="168"/>
      <c r="J1283" s="168"/>
      <c r="K1283" s="168"/>
      <c r="L1283" s="168"/>
      <c r="M1283" s="168"/>
      <c r="N1283" s="168"/>
      <c r="O1283" s="168"/>
      <c r="P1283" s="168"/>
      <c r="Q1283" s="168"/>
      <c r="R1283" s="168"/>
      <c r="S1283" s="168"/>
      <c r="T1283" s="168"/>
      <c r="U1283" s="168"/>
      <c r="V1283" s="168"/>
      <c r="W1283" s="168"/>
      <c r="X1283" s="168"/>
      <c r="Y1283" s="168"/>
      <c r="Z1283" s="168"/>
      <c r="AA1283" s="168"/>
      <c r="AB1283" s="168"/>
      <c r="AC1283" s="168"/>
      <c r="AD1283" s="168"/>
      <c r="AE1283" s="168"/>
      <c r="AF1283" s="168"/>
      <c r="AG1283" s="168"/>
      <c r="AH1283" s="168"/>
      <c r="AI1283" s="60"/>
      <c r="AJ1283" s="144" t="str">
        <f t="shared" si="212"/>
        <v>Riadok bude skrytý.</v>
      </c>
      <c r="AK1283" s="145" t="s">
        <v>207</v>
      </c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51">
        <f t="shared" si="219"/>
        <v>0</v>
      </c>
      <c r="BF1283" s="51"/>
      <c r="BG1283" s="51"/>
      <c r="BH1283" s="51">
        <f t="shared" si="213"/>
        <v>1</v>
      </c>
      <c r="BI1283" s="51">
        <f t="shared" si="211"/>
        <v>0</v>
      </c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108"/>
      <c r="BY1283" s="108"/>
      <c r="BZ1283" s="108"/>
      <c r="CA1283" s="113">
        <f>SI!BY1283</f>
        <v>166</v>
      </c>
      <c r="CB1283" s="113"/>
      <c r="CC1283" s="113"/>
      <c r="CD1283" s="113"/>
      <c r="CE1283" s="113"/>
      <c r="CF1283" s="113"/>
      <c r="CG1283" s="113"/>
      <c r="CH1283" s="140">
        <f>SI!BZ1283</f>
        <v>0</v>
      </c>
      <c r="CI1283" s="108"/>
      <c r="CJ1283" s="108"/>
      <c r="CK1283" s="108"/>
      <c r="CL1283" s="108"/>
      <c r="CM1283" s="108"/>
      <c r="CN1283" s="108"/>
      <c r="CO1283" s="108"/>
      <c r="CP1283" s="108"/>
      <c r="CQ1283" s="108"/>
      <c r="CR1283" s="108"/>
      <c r="CS1283" s="108"/>
      <c r="CT1283" s="108"/>
      <c r="CU1283" s="108"/>
      <c r="CV1283" s="108"/>
      <c r="CW1283" s="108"/>
      <c r="CX1283" s="108"/>
      <c r="CY1283" s="108"/>
      <c r="CZ1283" s="2"/>
      <c r="DA1283" s="2"/>
      <c r="DB1283" s="2"/>
      <c r="DC1283" s="2"/>
      <c r="DD1283" s="2"/>
      <c r="DE1283" s="2"/>
      <c r="DF1283" s="2"/>
      <c r="DG1283" s="2"/>
      <c r="DH1283" s="2"/>
      <c r="DI1283" s="2"/>
      <c r="DJ1283" s="2"/>
      <c r="DK1283" s="2"/>
      <c r="DL1283" s="2"/>
      <c r="DM1283" s="2"/>
      <c r="DN1283" s="2"/>
      <c r="DO1283" s="2"/>
      <c r="DP1283" s="2"/>
      <c r="DQ1283" s="2"/>
      <c r="DR1283" s="2"/>
      <c r="DS1283" s="2"/>
      <c r="DT1283" s="2"/>
      <c r="DU1283" s="2"/>
      <c r="DV1283" s="2"/>
      <c r="DW1283" s="2"/>
      <c r="DX1283" s="2"/>
      <c r="DY1283" s="2"/>
      <c r="DZ1283" s="2"/>
      <c r="EA1283" s="2"/>
      <c r="EB1283" s="2"/>
      <c r="EC1283" s="2"/>
      <c r="ED1283" s="2"/>
      <c r="EE1283" s="2"/>
      <c r="EF1283" s="2"/>
      <c r="EG1283" s="2"/>
      <c r="EH1283" s="2"/>
      <c r="EI1283" s="2"/>
      <c r="EJ1283" s="2"/>
      <c r="EK1283" s="2"/>
      <c r="EL1283" s="2"/>
      <c r="EM1283" s="2"/>
      <c r="EN1283" s="2"/>
      <c r="EO1283" s="2"/>
      <c r="EP1283" s="2"/>
      <c r="EQ1283" s="2"/>
      <c r="ER1283" s="2"/>
      <c r="ES1283" s="2"/>
      <c r="ET1283" s="2"/>
      <c r="EU1283" s="2"/>
      <c r="EV1283" s="2"/>
      <c r="EW1283" s="2"/>
      <c r="EX1283" s="2"/>
      <c r="EY1283" s="2"/>
      <c r="EZ1283" s="2"/>
      <c r="FA1283" s="2"/>
      <c r="FB1283" s="2"/>
      <c r="FC1283" s="2"/>
      <c r="FD1283" s="2"/>
      <c r="FE1283" s="2"/>
      <c r="FF1283" s="2"/>
      <c r="FG1283" s="2"/>
      <c r="FH1283" s="2"/>
      <c r="FI1283" s="2"/>
      <c r="FJ1283" s="2"/>
      <c r="FK1283" s="2"/>
      <c r="FL1283" s="2"/>
      <c r="FM1283" s="2"/>
      <c r="FN1283" s="2"/>
      <c r="FO1283" s="2"/>
      <c r="FP1283" s="2"/>
      <c r="FQ1283" s="2"/>
      <c r="FR1283" s="2"/>
      <c r="FS1283" s="2"/>
      <c r="FT1283" s="2"/>
      <c r="FU1283" s="2"/>
      <c r="FV1283" s="2"/>
      <c r="FW1283" s="2"/>
      <c r="FX1283" s="2"/>
      <c r="FY1283" s="2"/>
      <c r="FZ1283" s="2"/>
      <c r="GA1283" s="2"/>
      <c r="GB1283" s="2"/>
      <c r="GC1283" s="2"/>
      <c r="GD1283" s="2"/>
      <c r="GE1283" s="2"/>
      <c r="GF1283" s="2"/>
      <c r="GG1283" s="2"/>
      <c r="GH1283" s="2"/>
      <c r="GI1283" s="2"/>
      <c r="GJ1283" s="2"/>
      <c r="GK1283" s="2"/>
      <c r="GL1283" s="2"/>
      <c r="GM1283" s="2"/>
      <c r="GN1283" s="2"/>
      <c r="GO1283" s="2"/>
      <c r="GP1283" s="2"/>
      <c r="GQ1283" s="2"/>
      <c r="GR1283" s="2"/>
      <c r="GS1283" s="2"/>
      <c r="GT1283" s="2"/>
      <c r="GU1283" s="2"/>
      <c r="GV1283" s="2"/>
      <c r="GW1283" s="2"/>
      <c r="GX1283" s="2"/>
      <c r="GY1283" s="2"/>
      <c r="GZ1283" s="2"/>
      <c r="HA1283" s="2"/>
      <c r="HB1283" s="2"/>
      <c r="HC1283" s="2"/>
      <c r="HD1283" s="2"/>
      <c r="HE1283" s="2"/>
      <c r="HF1283" s="2"/>
      <c r="HG1283" s="2"/>
      <c r="HH1283" s="2"/>
      <c r="HI1283" s="2"/>
      <c r="HJ1283" s="2"/>
      <c r="HK1283" s="2"/>
      <c r="HL1283" s="2"/>
      <c r="HM1283" s="2"/>
      <c r="HN1283" s="2"/>
      <c r="HO1283" s="2"/>
      <c r="HP1283" s="2"/>
      <c r="HQ1283" s="2"/>
      <c r="HR1283" s="2"/>
      <c r="HS1283" s="2"/>
      <c r="HT1283" s="2"/>
      <c r="HU1283" s="2"/>
      <c r="HV1283" s="2"/>
      <c r="HW1283" s="2"/>
      <c r="HX1283" s="2"/>
      <c r="HY1283" s="2"/>
      <c r="HZ1283" s="2"/>
      <c r="IA1283" s="2"/>
      <c r="IB1283" s="2"/>
      <c r="IC1283" s="2"/>
      <c r="ID1283" s="2"/>
      <c r="IE1283" s="2"/>
      <c r="IF1283" s="2"/>
      <c r="IG1283" s="2"/>
      <c r="IH1283" s="2"/>
      <c r="II1283" s="2"/>
      <c r="IJ1283" s="2"/>
      <c r="IK1283" s="2"/>
      <c r="IL1283" s="2"/>
      <c r="IM1283" s="2"/>
      <c r="IN1283" s="2"/>
      <c r="IO1283" s="2"/>
      <c r="IP1283" s="2"/>
      <c r="IQ1283" s="2"/>
      <c r="IR1283" s="2"/>
      <c r="IS1283" s="2"/>
    </row>
    <row r="1284" spans="1:253" s="36" customFormat="1" hidden="1" x14ac:dyDescent="0.25">
      <c r="A1284" s="33"/>
      <c r="B1284" s="168"/>
      <c r="C1284" s="168"/>
      <c r="D1284" s="168"/>
      <c r="E1284" s="168"/>
      <c r="F1284" s="168"/>
      <c r="G1284" s="168"/>
      <c r="H1284" s="168"/>
      <c r="I1284" s="168"/>
      <c r="J1284" s="168"/>
      <c r="K1284" s="168"/>
      <c r="L1284" s="168"/>
      <c r="M1284" s="168"/>
      <c r="N1284" s="168"/>
      <c r="O1284" s="168"/>
      <c r="P1284" s="168"/>
      <c r="Q1284" s="168"/>
      <c r="R1284" s="168"/>
      <c r="S1284" s="168"/>
      <c r="T1284" s="168"/>
      <c r="U1284" s="168"/>
      <c r="V1284" s="168"/>
      <c r="W1284" s="168"/>
      <c r="X1284" s="168"/>
      <c r="Y1284" s="168"/>
      <c r="Z1284" s="168"/>
      <c r="AA1284" s="168"/>
      <c r="AB1284" s="168"/>
      <c r="AC1284" s="168"/>
      <c r="AD1284" s="168"/>
      <c r="AE1284" s="168"/>
      <c r="AF1284" s="168"/>
      <c r="AG1284" s="168"/>
      <c r="AH1284" s="168"/>
      <c r="AI1284" s="60"/>
      <c r="AJ1284" s="144" t="str">
        <f t="shared" si="212"/>
        <v>Riadok bude skrytý.</v>
      </c>
      <c r="AK1284" s="145" t="s">
        <v>207</v>
      </c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51">
        <f t="shared" si="219"/>
        <v>0</v>
      </c>
      <c r="BF1284" s="51"/>
      <c r="BG1284" s="51"/>
      <c r="BH1284" s="51">
        <f t="shared" si="213"/>
        <v>1</v>
      </c>
      <c r="BI1284" s="51">
        <f t="shared" si="211"/>
        <v>0</v>
      </c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108"/>
      <c r="BY1284" s="108"/>
      <c r="BZ1284" s="108"/>
      <c r="CA1284" s="113">
        <f>SI!BY1284</f>
        <v>169</v>
      </c>
      <c r="CB1284" s="113"/>
      <c r="CC1284" s="113"/>
      <c r="CD1284" s="113"/>
      <c r="CE1284" s="113"/>
      <c r="CF1284" s="113"/>
      <c r="CG1284" s="113"/>
      <c r="CH1284" s="140">
        <f>SI!BZ1284</f>
        <v>0</v>
      </c>
      <c r="CI1284" s="108"/>
      <c r="CJ1284" s="108"/>
      <c r="CK1284" s="108"/>
      <c r="CL1284" s="108"/>
      <c r="CM1284" s="108"/>
      <c r="CN1284" s="108"/>
      <c r="CO1284" s="108"/>
      <c r="CP1284" s="108"/>
      <c r="CQ1284" s="108"/>
      <c r="CR1284" s="108"/>
      <c r="CS1284" s="108"/>
      <c r="CT1284" s="108"/>
      <c r="CU1284" s="108"/>
      <c r="CV1284" s="108"/>
      <c r="CW1284" s="108"/>
      <c r="CX1284" s="108"/>
      <c r="CY1284" s="108"/>
      <c r="CZ1284" s="2"/>
      <c r="DA1284" s="2"/>
      <c r="DB1284" s="2"/>
      <c r="DC1284" s="2"/>
      <c r="DD1284" s="2"/>
      <c r="DE1284" s="2"/>
      <c r="DF1284" s="2"/>
      <c r="DG1284" s="2"/>
      <c r="DH1284" s="2"/>
      <c r="DI1284" s="2"/>
      <c r="DJ1284" s="2"/>
      <c r="DK1284" s="2"/>
      <c r="DL1284" s="2"/>
      <c r="DM1284" s="2"/>
      <c r="DN1284" s="2"/>
      <c r="DO1284" s="2"/>
      <c r="DP1284" s="2"/>
      <c r="DQ1284" s="2"/>
      <c r="DR1284" s="2"/>
      <c r="DS1284" s="2"/>
      <c r="DT1284" s="2"/>
      <c r="DU1284" s="2"/>
      <c r="DV1284" s="2"/>
      <c r="DW1284" s="2"/>
      <c r="DX1284" s="2"/>
      <c r="DY1284" s="2"/>
      <c r="DZ1284" s="2"/>
      <c r="EA1284" s="2"/>
      <c r="EB1284" s="2"/>
      <c r="EC1284" s="2"/>
      <c r="ED1284" s="2"/>
      <c r="EE1284" s="2"/>
      <c r="EF1284" s="2"/>
      <c r="EG1284" s="2"/>
      <c r="EH1284" s="2"/>
      <c r="EI1284" s="2"/>
      <c r="EJ1284" s="2"/>
      <c r="EK1284" s="2"/>
      <c r="EL1284" s="2"/>
      <c r="EM1284" s="2"/>
      <c r="EN1284" s="2"/>
      <c r="EO1284" s="2"/>
      <c r="EP1284" s="2"/>
      <c r="EQ1284" s="2"/>
      <c r="ER1284" s="2"/>
      <c r="ES1284" s="2"/>
      <c r="ET1284" s="2"/>
      <c r="EU1284" s="2"/>
      <c r="EV1284" s="2"/>
      <c r="EW1284" s="2"/>
      <c r="EX1284" s="2"/>
      <c r="EY1284" s="2"/>
      <c r="EZ1284" s="2"/>
      <c r="FA1284" s="2"/>
      <c r="FB1284" s="2"/>
      <c r="FC1284" s="2"/>
      <c r="FD1284" s="2"/>
      <c r="FE1284" s="2"/>
      <c r="FF1284" s="2"/>
      <c r="FG1284" s="2"/>
      <c r="FH1284" s="2"/>
      <c r="FI1284" s="2"/>
      <c r="FJ1284" s="2"/>
      <c r="FK1284" s="2"/>
      <c r="FL1284" s="2"/>
      <c r="FM1284" s="2"/>
      <c r="FN1284" s="2"/>
      <c r="FO1284" s="2"/>
      <c r="FP1284" s="2"/>
      <c r="FQ1284" s="2"/>
      <c r="FR1284" s="2"/>
      <c r="FS1284" s="2"/>
      <c r="FT1284" s="2"/>
      <c r="FU1284" s="2"/>
      <c r="FV1284" s="2"/>
      <c r="FW1284" s="2"/>
      <c r="FX1284" s="2"/>
      <c r="FY1284" s="2"/>
      <c r="FZ1284" s="2"/>
      <c r="GA1284" s="2"/>
      <c r="GB1284" s="2"/>
      <c r="GC1284" s="2"/>
      <c r="GD1284" s="2"/>
      <c r="GE1284" s="2"/>
      <c r="GF1284" s="2"/>
      <c r="GG1284" s="2"/>
      <c r="GH1284" s="2"/>
      <c r="GI1284" s="2"/>
      <c r="GJ1284" s="2"/>
      <c r="GK1284" s="2"/>
      <c r="GL1284" s="2"/>
      <c r="GM1284" s="2"/>
      <c r="GN1284" s="2"/>
      <c r="GO1284" s="2"/>
      <c r="GP1284" s="2"/>
      <c r="GQ1284" s="2"/>
      <c r="GR1284" s="2"/>
      <c r="GS1284" s="2"/>
      <c r="GT1284" s="2"/>
      <c r="GU1284" s="2"/>
      <c r="GV1284" s="2"/>
      <c r="GW1284" s="2"/>
      <c r="GX1284" s="2"/>
      <c r="GY1284" s="2"/>
      <c r="GZ1284" s="2"/>
      <c r="HA1284" s="2"/>
      <c r="HB1284" s="2"/>
      <c r="HC1284" s="2"/>
      <c r="HD1284" s="2"/>
      <c r="HE1284" s="2"/>
      <c r="HF1284" s="2"/>
      <c r="HG1284" s="2"/>
      <c r="HH1284" s="2"/>
      <c r="HI1284" s="2"/>
      <c r="HJ1284" s="2"/>
      <c r="HK1284" s="2"/>
      <c r="HL1284" s="2"/>
      <c r="HM1284" s="2"/>
      <c r="HN1284" s="2"/>
      <c r="HO1284" s="2"/>
      <c r="HP1284" s="2"/>
      <c r="HQ1284" s="2"/>
      <c r="HR1284" s="2"/>
      <c r="HS1284" s="2"/>
      <c r="HT1284" s="2"/>
      <c r="HU1284" s="2"/>
      <c r="HV1284" s="2"/>
      <c r="HW1284" s="2"/>
      <c r="HX1284" s="2"/>
      <c r="HY1284" s="2"/>
      <c r="HZ1284" s="2"/>
      <c r="IA1284" s="2"/>
      <c r="IB1284" s="2"/>
      <c r="IC1284" s="2"/>
      <c r="ID1284" s="2"/>
      <c r="IE1284" s="2"/>
      <c r="IF1284" s="2"/>
      <c r="IG1284" s="2"/>
      <c r="IH1284" s="2"/>
      <c r="II1284" s="2"/>
      <c r="IJ1284" s="2"/>
      <c r="IK1284" s="2"/>
      <c r="IL1284" s="2"/>
      <c r="IM1284" s="2"/>
      <c r="IN1284" s="2"/>
      <c r="IO1284" s="2"/>
      <c r="IP1284" s="2"/>
      <c r="IQ1284" s="2"/>
      <c r="IR1284" s="2"/>
      <c r="IS1284" s="2"/>
    </row>
    <row r="1285" spans="1:253" s="36" customFormat="1" hidden="1" x14ac:dyDescent="0.25">
      <c r="A1285" s="33"/>
      <c r="B1285" s="168"/>
      <c r="C1285" s="168"/>
      <c r="D1285" s="168"/>
      <c r="E1285" s="168"/>
      <c r="F1285" s="168"/>
      <c r="G1285" s="168"/>
      <c r="H1285" s="168"/>
      <c r="I1285" s="168"/>
      <c r="J1285" s="168"/>
      <c r="K1285" s="168"/>
      <c r="L1285" s="168"/>
      <c r="M1285" s="168"/>
      <c r="N1285" s="168"/>
      <c r="O1285" s="168"/>
      <c r="P1285" s="168"/>
      <c r="Q1285" s="168"/>
      <c r="R1285" s="168"/>
      <c r="S1285" s="168"/>
      <c r="T1285" s="168"/>
      <c r="U1285" s="168"/>
      <c r="V1285" s="168"/>
      <c r="W1285" s="168"/>
      <c r="X1285" s="168"/>
      <c r="Y1285" s="168"/>
      <c r="Z1285" s="168"/>
      <c r="AA1285" s="168"/>
      <c r="AB1285" s="168"/>
      <c r="AC1285" s="168"/>
      <c r="AD1285" s="168"/>
      <c r="AE1285" s="168"/>
      <c r="AF1285" s="168"/>
      <c r="AG1285" s="168"/>
      <c r="AH1285" s="168"/>
      <c r="AI1285" s="60"/>
      <c r="AJ1285" s="144" t="str">
        <f t="shared" si="212"/>
        <v>Riadok bude skrytý.</v>
      </c>
      <c r="AK1285" s="145" t="s">
        <v>207</v>
      </c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51">
        <f t="shared" si="219"/>
        <v>0</v>
      </c>
      <c r="BF1285" s="51"/>
      <c r="BG1285" s="51"/>
      <c r="BH1285" s="51">
        <f t="shared" si="213"/>
        <v>1</v>
      </c>
      <c r="BI1285" s="51">
        <f t="shared" si="211"/>
        <v>0</v>
      </c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108"/>
      <c r="BY1285" s="108"/>
      <c r="BZ1285" s="108"/>
      <c r="CA1285" s="113">
        <f>SI!BY1285</f>
        <v>780</v>
      </c>
      <c r="CB1285" s="113"/>
      <c r="CC1285" s="113"/>
      <c r="CD1285" s="113"/>
      <c r="CE1285" s="113"/>
      <c r="CF1285" s="113"/>
      <c r="CG1285" s="113"/>
      <c r="CH1285" s="140">
        <f>SI!BZ1285</f>
        <v>0</v>
      </c>
      <c r="CI1285" s="108"/>
      <c r="CJ1285" s="108"/>
      <c r="CK1285" s="108"/>
      <c r="CL1285" s="108"/>
      <c r="CM1285" s="108"/>
      <c r="CN1285" s="108"/>
      <c r="CO1285" s="108"/>
      <c r="CP1285" s="108"/>
      <c r="CQ1285" s="108"/>
      <c r="CR1285" s="108"/>
      <c r="CS1285" s="108"/>
      <c r="CT1285" s="108"/>
      <c r="CU1285" s="108"/>
      <c r="CV1285" s="108"/>
      <c r="CW1285" s="108"/>
      <c r="CX1285" s="108"/>
      <c r="CY1285" s="108"/>
      <c r="CZ1285" s="2"/>
      <c r="DA1285" s="2"/>
      <c r="DB1285" s="2"/>
      <c r="DC1285" s="2"/>
      <c r="DD1285" s="2"/>
      <c r="DE1285" s="2"/>
      <c r="DF1285" s="2"/>
      <c r="DG1285" s="2"/>
      <c r="DH1285" s="2"/>
      <c r="DI1285" s="2"/>
      <c r="DJ1285" s="2"/>
      <c r="DK1285" s="2"/>
      <c r="DL1285" s="2"/>
      <c r="DM1285" s="2"/>
      <c r="DN1285" s="2"/>
      <c r="DO1285" s="2"/>
      <c r="DP1285" s="2"/>
      <c r="DQ1285" s="2"/>
      <c r="DR1285" s="2"/>
      <c r="DS1285" s="2"/>
      <c r="DT1285" s="2"/>
      <c r="DU1285" s="2"/>
      <c r="DV1285" s="2"/>
      <c r="DW1285" s="2"/>
      <c r="DX1285" s="2"/>
      <c r="DY1285" s="2"/>
      <c r="DZ1285" s="2"/>
      <c r="EA1285" s="2"/>
      <c r="EB1285" s="2"/>
      <c r="EC1285" s="2"/>
      <c r="ED1285" s="2"/>
      <c r="EE1285" s="2"/>
      <c r="EF1285" s="2"/>
      <c r="EG1285" s="2"/>
      <c r="EH1285" s="2"/>
      <c r="EI1285" s="2"/>
      <c r="EJ1285" s="2"/>
      <c r="EK1285" s="2"/>
      <c r="EL1285" s="2"/>
      <c r="EM1285" s="2"/>
      <c r="EN1285" s="2"/>
      <c r="EO1285" s="2"/>
      <c r="EP1285" s="2"/>
      <c r="EQ1285" s="2"/>
      <c r="ER1285" s="2"/>
      <c r="ES1285" s="2"/>
      <c r="ET1285" s="2"/>
      <c r="EU1285" s="2"/>
      <c r="EV1285" s="2"/>
      <c r="EW1285" s="2"/>
      <c r="EX1285" s="2"/>
      <c r="EY1285" s="2"/>
      <c r="EZ1285" s="2"/>
      <c r="FA1285" s="2"/>
      <c r="FB1285" s="2"/>
      <c r="FC1285" s="2"/>
      <c r="FD1285" s="2"/>
      <c r="FE1285" s="2"/>
      <c r="FF1285" s="2"/>
      <c r="FG1285" s="2"/>
      <c r="FH1285" s="2"/>
      <c r="FI1285" s="2"/>
      <c r="FJ1285" s="2"/>
      <c r="FK1285" s="2"/>
      <c r="FL1285" s="2"/>
      <c r="FM1285" s="2"/>
      <c r="FN1285" s="2"/>
      <c r="FO1285" s="2"/>
      <c r="FP1285" s="2"/>
      <c r="FQ1285" s="2"/>
      <c r="FR1285" s="2"/>
      <c r="FS1285" s="2"/>
      <c r="FT1285" s="2"/>
      <c r="FU1285" s="2"/>
      <c r="FV1285" s="2"/>
      <c r="FW1285" s="2"/>
      <c r="FX1285" s="2"/>
      <c r="FY1285" s="2"/>
      <c r="FZ1285" s="2"/>
      <c r="GA1285" s="2"/>
      <c r="GB1285" s="2"/>
      <c r="GC1285" s="2"/>
      <c r="GD1285" s="2"/>
      <c r="GE1285" s="2"/>
      <c r="GF1285" s="2"/>
      <c r="GG1285" s="2"/>
      <c r="GH1285" s="2"/>
      <c r="GI1285" s="2"/>
      <c r="GJ1285" s="2"/>
      <c r="GK1285" s="2"/>
      <c r="GL1285" s="2"/>
      <c r="GM1285" s="2"/>
      <c r="GN1285" s="2"/>
      <c r="GO1285" s="2"/>
      <c r="GP1285" s="2"/>
      <c r="GQ1285" s="2"/>
      <c r="GR1285" s="2"/>
      <c r="GS1285" s="2"/>
      <c r="GT1285" s="2"/>
      <c r="GU1285" s="2"/>
      <c r="GV1285" s="2"/>
      <c r="GW1285" s="2"/>
      <c r="GX1285" s="2"/>
      <c r="GY1285" s="2"/>
      <c r="GZ1285" s="2"/>
      <c r="HA1285" s="2"/>
      <c r="HB1285" s="2"/>
      <c r="HC1285" s="2"/>
      <c r="HD1285" s="2"/>
      <c r="HE1285" s="2"/>
      <c r="HF1285" s="2"/>
      <c r="HG1285" s="2"/>
      <c r="HH1285" s="2"/>
      <c r="HI1285" s="2"/>
      <c r="HJ1285" s="2"/>
      <c r="HK1285" s="2"/>
      <c r="HL1285" s="2"/>
      <c r="HM1285" s="2"/>
      <c r="HN1285" s="2"/>
      <c r="HO1285" s="2"/>
      <c r="HP1285" s="2"/>
      <c r="HQ1285" s="2"/>
      <c r="HR1285" s="2"/>
      <c r="HS1285" s="2"/>
      <c r="HT1285" s="2"/>
      <c r="HU1285" s="2"/>
      <c r="HV1285" s="2"/>
      <c r="HW1285" s="2"/>
      <c r="HX1285" s="2"/>
      <c r="HY1285" s="2"/>
      <c r="HZ1285" s="2"/>
      <c r="IA1285" s="2"/>
      <c r="IB1285" s="2"/>
      <c r="IC1285" s="2"/>
      <c r="ID1285" s="2"/>
      <c r="IE1285" s="2"/>
      <c r="IF1285" s="2"/>
      <c r="IG1285" s="2"/>
      <c r="IH1285" s="2"/>
      <c r="II1285" s="2"/>
      <c r="IJ1285" s="2"/>
      <c r="IK1285" s="2"/>
      <c r="IL1285" s="2"/>
      <c r="IM1285" s="2"/>
      <c r="IN1285" s="2"/>
      <c r="IO1285" s="2"/>
      <c r="IP1285" s="2"/>
      <c r="IQ1285" s="2"/>
      <c r="IR1285" s="2"/>
      <c r="IS1285" s="2"/>
    </row>
    <row r="1286" spans="1:253" s="36" customFormat="1" hidden="1" x14ac:dyDescent="0.25">
      <c r="A1286" s="33"/>
      <c r="B1286" s="168"/>
      <c r="C1286" s="168"/>
      <c r="D1286" s="168"/>
      <c r="E1286" s="168"/>
      <c r="F1286" s="168"/>
      <c r="G1286" s="168"/>
      <c r="H1286" s="168"/>
      <c r="I1286" s="168"/>
      <c r="J1286" s="168"/>
      <c r="K1286" s="168"/>
      <c r="L1286" s="168"/>
      <c r="M1286" s="168"/>
      <c r="N1286" s="168"/>
      <c r="O1286" s="168"/>
      <c r="P1286" s="168"/>
      <c r="Q1286" s="168"/>
      <c r="R1286" s="168"/>
      <c r="S1286" s="168"/>
      <c r="T1286" s="168"/>
      <c r="U1286" s="168"/>
      <c r="V1286" s="168"/>
      <c r="W1286" s="168"/>
      <c r="X1286" s="168"/>
      <c r="Y1286" s="168"/>
      <c r="Z1286" s="168"/>
      <c r="AA1286" s="168"/>
      <c r="AB1286" s="168"/>
      <c r="AC1286" s="168"/>
      <c r="AD1286" s="168"/>
      <c r="AE1286" s="168"/>
      <c r="AF1286" s="168"/>
      <c r="AG1286" s="168"/>
      <c r="AH1286" s="168"/>
      <c r="AI1286" s="60"/>
      <c r="AJ1286" s="144" t="str">
        <f t="shared" si="212"/>
        <v>Riadok bude skrytý.</v>
      </c>
      <c r="AK1286" s="145" t="s">
        <v>207</v>
      </c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51">
        <f t="shared" si="219"/>
        <v>0</v>
      </c>
      <c r="BF1286" s="51"/>
      <c r="BG1286" s="51"/>
      <c r="BH1286" s="51">
        <f t="shared" si="213"/>
        <v>1</v>
      </c>
      <c r="BI1286" s="51">
        <f t="shared" si="211"/>
        <v>0</v>
      </c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108"/>
      <c r="BY1286" s="108"/>
      <c r="BZ1286" s="108"/>
      <c r="CA1286" s="113">
        <f>SI!BY1286</f>
        <v>208</v>
      </c>
      <c r="CB1286" s="113"/>
      <c r="CC1286" s="113"/>
      <c r="CD1286" s="113"/>
      <c r="CE1286" s="113"/>
      <c r="CF1286" s="113"/>
      <c r="CG1286" s="113"/>
      <c r="CH1286" s="140">
        <f>SI!BZ1286</f>
        <v>0</v>
      </c>
      <c r="CI1286" s="108"/>
      <c r="CJ1286" s="108"/>
      <c r="CK1286" s="108"/>
      <c r="CL1286" s="108"/>
      <c r="CM1286" s="108"/>
      <c r="CN1286" s="108"/>
      <c r="CO1286" s="108"/>
      <c r="CP1286" s="108"/>
      <c r="CQ1286" s="108"/>
      <c r="CR1286" s="108"/>
      <c r="CS1286" s="108"/>
      <c r="CT1286" s="108"/>
      <c r="CU1286" s="108"/>
      <c r="CV1286" s="108"/>
      <c r="CW1286" s="108"/>
      <c r="CX1286" s="108"/>
      <c r="CY1286" s="108"/>
      <c r="CZ1286" s="2"/>
      <c r="DA1286" s="2"/>
      <c r="DB1286" s="2"/>
      <c r="DC1286" s="2"/>
      <c r="DD1286" s="2"/>
      <c r="DE1286" s="2"/>
      <c r="DF1286" s="2"/>
      <c r="DG1286" s="2"/>
      <c r="DH1286" s="2"/>
      <c r="DI1286" s="2"/>
      <c r="DJ1286" s="2"/>
      <c r="DK1286" s="2"/>
      <c r="DL1286" s="2"/>
      <c r="DM1286" s="2"/>
      <c r="DN1286" s="2"/>
      <c r="DO1286" s="2"/>
      <c r="DP1286" s="2"/>
      <c r="DQ1286" s="2"/>
      <c r="DR1286" s="2"/>
      <c r="DS1286" s="2"/>
      <c r="DT1286" s="2"/>
      <c r="DU1286" s="2"/>
      <c r="DV1286" s="2"/>
      <c r="DW1286" s="2"/>
      <c r="DX1286" s="2"/>
      <c r="DY1286" s="2"/>
      <c r="DZ1286" s="2"/>
      <c r="EA1286" s="2"/>
      <c r="EB1286" s="2"/>
      <c r="EC1286" s="2"/>
      <c r="ED1286" s="2"/>
      <c r="EE1286" s="2"/>
      <c r="EF1286" s="2"/>
      <c r="EG1286" s="2"/>
      <c r="EH1286" s="2"/>
      <c r="EI1286" s="2"/>
      <c r="EJ1286" s="2"/>
      <c r="EK1286" s="2"/>
      <c r="EL1286" s="2"/>
      <c r="EM1286" s="2"/>
      <c r="EN1286" s="2"/>
      <c r="EO1286" s="2"/>
      <c r="EP1286" s="2"/>
      <c r="EQ1286" s="2"/>
      <c r="ER1286" s="2"/>
      <c r="ES1286" s="2"/>
      <c r="ET1286" s="2"/>
      <c r="EU1286" s="2"/>
      <c r="EV1286" s="2"/>
      <c r="EW1286" s="2"/>
      <c r="EX1286" s="2"/>
      <c r="EY1286" s="2"/>
      <c r="EZ1286" s="2"/>
      <c r="FA1286" s="2"/>
      <c r="FB1286" s="2"/>
      <c r="FC1286" s="2"/>
      <c r="FD1286" s="2"/>
      <c r="FE1286" s="2"/>
      <c r="FF1286" s="2"/>
      <c r="FG1286" s="2"/>
      <c r="FH1286" s="2"/>
      <c r="FI1286" s="2"/>
      <c r="FJ1286" s="2"/>
      <c r="FK1286" s="2"/>
      <c r="FL1286" s="2"/>
      <c r="FM1286" s="2"/>
      <c r="FN1286" s="2"/>
      <c r="FO1286" s="2"/>
      <c r="FP1286" s="2"/>
      <c r="FQ1286" s="2"/>
      <c r="FR1286" s="2"/>
      <c r="FS1286" s="2"/>
      <c r="FT1286" s="2"/>
      <c r="FU1286" s="2"/>
      <c r="FV1286" s="2"/>
      <c r="FW1286" s="2"/>
      <c r="FX1286" s="2"/>
      <c r="FY1286" s="2"/>
      <c r="FZ1286" s="2"/>
      <c r="GA1286" s="2"/>
      <c r="GB1286" s="2"/>
      <c r="GC1286" s="2"/>
      <c r="GD1286" s="2"/>
      <c r="GE1286" s="2"/>
      <c r="GF1286" s="2"/>
      <c r="GG1286" s="2"/>
      <c r="GH1286" s="2"/>
      <c r="GI1286" s="2"/>
      <c r="GJ1286" s="2"/>
      <c r="GK1286" s="2"/>
      <c r="GL1286" s="2"/>
      <c r="GM1286" s="2"/>
      <c r="GN1286" s="2"/>
      <c r="GO1286" s="2"/>
      <c r="GP1286" s="2"/>
      <c r="GQ1286" s="2"/>
      <c r="GR1286" s="2"/>
      <c r="GS1286" s="2"/>
      <c r="GT1286" s="2"/>
      <c r="GU1286" s="2"/>
      <c r="GV1286" s="2"/>
      <c r="GW1286" s="2"/>
      <c r="GX1286" s="2"/>
      <c r="GY1286" s="2"/>
      <c r="GZ1286" s="2"/>
      <c r="HA1286" s="2"/>
      <c r="HB1286" s="2"/>
      <c r="HC1286" s="2"/>
      <c r="HD1286" s="2"/>
      <c r="HE1286" s="2"/>
      <c r="HF1286" s="2"/>
      <c r="HG1286" s="2"/>
      <c r="HH1286" s="2"/>
      <c r="HI1286" s="2"/>
      <c r="HJ1286" s="2"/>
      <c r="HK1286" s="2"/>
      <c r="HL1286" s="2"/>
      <c r="HM1286" s="2"/>
      <c r="HN1286" s="2"/>
      <c r="HO1286" s="2"/>
      <c r="HP1286" s="2"/>
      <c r="HQ1286" s="2"/>
      <c r="HR1286" s="2"/>
      <c r="HS1286" s="2"/>
      <c r="HT1286" s="2"/>
      <c r="HU1286" s="2"/>
      <c r="HV1286" s="2"/>
      <c r="HW1286" s="2"/>
      <c r="HX1286" s="2"/>
      <c r="HY1286" s="2"/>
      <c r="HZ1286" s="2"/>
      <c r="IA1286" s="2"/>
      <c r="IB1286" s="2"/>
      <c r="IC1286" s="2"/>
      <c r="ID1286" s="2"/>
      <c r="IE1286" s="2"/>
      <c r="IF1286" s="2"/>
      <c r="IG1286" s="2"/>
      <c r="IH1286" s="2"/>
      <c r="II1286" s="2"/>
      <c r="IJ1286" s="2"/>
      <c r="IK1286" s="2"/>
      <c r="IL1286" s="2"/>
      <c r="IM1286" s="2"/>
      <c r="IN1286" s="2"/>
      <c r="IO1286" s="2"/>
      <c r="IP1286" s="2"/>
      <c r="IQ1286" s="2"/>
      <c r="IR1286" s="2"/>
      <c r="IS1286" s="2"/>
    </row>
    <row r="1287" spans="1:253" s="36" customFormat="1" hidden="1" x14ac:dyDescent="0.25">
      <c r="A1287" s="33"/>
      <c r="B1287" s="168"/>
      <c r="C1287" s="168"/>
      <c r="D1287" s="168"/>
      <c r="E1287" s="168"/>
      <c r="F1287" s="168"/>
      <c r="G1287" s="168"/>
      <c r="H1287" s="168"/>
      <c r="I1287" s="168"/>
      <c r="J1287" s="168"/>
      <c r="K1287" s="168"/>
      <c r="L1287" s="168"/>
      <c r="M1287" s="168"/>
      <c r="N1287" s="168"/>
      <c r="O1287" s="168"/>
      <c r="P1287" s="168"/>
      <c r="Q1287" s="168"/>
      <c r="R1287" s="168"/>
      <c r="S1287" s="168"/>
      <c r="T1287" s="168"/>
      <c r="U1287" s="168"/>
      <c r="V1287" s="168"/>
      <c r="W1287" s="168"/>
      <c r="X1287" s="168"/>
      <c r="Y1287" s="168"/>
      <c r="Z1287" s="168"/>
      <c r="AA1287" s="168"/>
      <c r="AB1287" s="168"/>
      <c r="AC1287" s="168"/>
      <c r="AD1287" s="168"/>
      <c r="AE1287" s="168"/>
      <c r="AF1287" s="168"/>
      <c r="AG1287" s="168"/>
      <c r="AH1287" s="168"/>
      <c r="AI1287" s="60"/>
      <c r="AJ1287" s="144" t="str">
        <f t="shared" si="212"/>
        <v>Riadok bude skrytý.</v>
      </c>
      <c r="AK1287" s="145" t="s">
        <v>207</v>
      </c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51">
        <f t="shared" si="219"/>
        <v>0</v>
      </c>
      <c r="BF1287" s="51"/>
      <c r="BG1287" s="51"/>
      <c r="BH1287" s="51">
        <f t="shared" si="213"/>
        <v>1</v>
      </c>
      <c r="BI1287" s="51">
        <f t="shared" si="211"/>
        <v>0</v>
      </c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108"/>
      <c r="BY1287" s="108"/>
      <c r="BZ1287" s="108"/>
      <c r="CA1287" s="113">
        <f>SI!BY1287</f>
        <v>124</v>
      </c>
      <c r="CB1287" s="113"/>
      <c r="CC1287" s="113"/>
      <c r="CD1287" s="113"/>
      <c r="CE1287" s="113"/>
      <c r="CF1287" s="113"/>
      <c r="CG1287" s="113"/>
      <c r="CH1287" s="140">
        <f>SI!BZ1287</f>
        <v>0</v>
      </c>
      <c r="CI1287" s="108"/>
      <c r="CJ1287" s="108"/>
      <c r="CK1287" s="108"/>
      <c r="CL1287" s="108"/>
      <c r="CM1287" s="108"/>
      <c r="CN1287" s="108"/>
      <c r="CO1287" s="108"/>
      <c r="CP1287" s="108"/>
      <c r="CQ1287" s="108"/>
      <c r="CR1287" s="108"/>
      <c r="CS1287" s="108"/>
      <c r="CT1287" s="108"/>
      <c r="CU1287" s="108"/>
      <c r="CV1287" s="108"/>
      <c r="CW1287" s="108"/>
      <c r="CX1287" s="108"/>
      <c r="CY1287" s="108"/>
      <c r="CZ1287" s="2"/>
      <c r="DA1287" s="2"/>
      <c r="DB1287" s="2"/>
      <c r="DC1287" s="2"/>
      <c r="DD1287" s="2"/>
      <c r="DE1287" s="2"/>
      <c r="DF1287" s="2"/>
      <c r="DG1287" s="2"/>
      <c r="DH1287" s="2"/>
      <c r="DI1287" s="2"/>
      <c r="DJ1287" s="2"/>
      <c r="DK1287" s="2"/>
      <c r="DL1287" s="2"/>
      <c r="DM1287" s="2"/>
      <c r="DN1287" s="2"/>
      <c r="DO1287" s="2"/>
      <c r="DP1287" s="2"/>
      <c r="DQ1287" s="2"/>
      <c r="DR1287" s="2"/>
      <c r="DS1287" s="2"/>
      <c r="DT1287" s="2"/>
      <c r="DU1287" s="2"/>
      <c r="DV1287" s="2"/>
      <c r="DW1287" s="2"/>
      <c r="DX1287" s="2"/>
      <c r="DY1287" s="2"/>
      <c r="DZ1287" s="2"/>
      <c r="EA1287" s="2"/>
      <c r="EB1287" s="2"/>
      <c r="EC1287" s="2"/>
      <c r="ED1287" s="2"/>
      <c r="EE1287" s="2"/>
      <c r="EF1287" s="2"/>
      <c r="EG1287" s="2"/>
      <c r="EH1287" s="2"/>
      <c r="EI1287" s="2"/>
      <c r="EJ1287" s="2"/>
      <c r="EK1287" s="2"/>
      <c r="EL1287" s="2"/>
      <c r="EM1287" s="2"/>
      <c r="EN1287" s="2"/>
      <c r="EO1287" s="2"/>
      <c r="EP1287" s="2"/>
      <c r="EQ1287" s="2"/>
      <c r="ER1287" s="2"/>
      <c r="ES1287" s="2"/>
      <c r="ET1287" s="2"/>
      <c r="EU1287" s="2"/>
      <c r="EV1287" s="2"/>
      <c r="EW1287" s="2"/>
      <c r="EX1287" s="2"/>
      <c r="EY1287" s="2"/>
      <c r="EZ1287" s="2"/>
      <c r="FA1287" s="2"/>
      <c r="FB1287" s="2"/>
      <c r="FC1287" s="2"/>
      <c r="FD1287" s="2"/>
      <c r="FE1287" s="2"/>
      <c r="FF1287" s="2"/>
      <c r="FG1287" s="2"/>
      <c r="FH1287" s="2"/>
      <c r="FI1287" s="2"/>
      <c r="FJ1287" s="2"/>
      <c r="FK1287" s="2"/>
      <c r="FL1287" s="2"/>
      <c r="FM1287" s="2"/>
      <c r="FN1287" s="2"/>
      <c r="FO1287" s="2"/>
      <c r="FP1287" s="2"/>
      <c r="FQ1287" s="2"/>
      <c r="FR1287" s="2"/>
      <c r="FS1287" s="2"/>
      <c r="FT1287" s="2"/>
      <c r="FU1287" s="2"/>
      <c r="FV1287" s="2"/>
      <c r="FW1287" s="2"/>
      <c r="FX1287" s="2"/>
      <c r="FY1287" s="2"/>
      <c r="FZ1287" s="2"/>
      <c r="GA1287" s="2"/>
      <c r="GB1287" s="2"/>
      <c r="GC1287" s="2"/>
      <c r="GD1287" s="2"/>
      <c r="GE1287" s="2"/>
      <c r="GF1287" s="2"/>
      <c r="GG1287" s="2"/>
      <c r="GH1287" s="2"/>
      <c r="GI1287" s="2"/>
      <c r="GJ1287" s="2"/>
      <c r="GK1287" s="2"/>
      <c r="GL1287" s="2"/>
      <c r="GM1287" s="2"/>
      <c r="GN1287" s="2"/>
      <c r="GO1287" s="2"/>
      <c r="GP1287" s="2"/>
      <c r="GQ1287" s="2"/>
      <c r="GR1287" s="2"/>
      <c r="GS1287" s="2"/>
      <c r="GT1287" s="2"/>
      <c r="GU1287" s="2"/>
      <c r="GV1287" s="2"/>
      <c r="GW1287" s="2"/>
      <c r="GX1287" s="2"/>
      <c r="GY1287" s="2"/>
      <c r="GZ1287" s="2"/>
      <c r="HA1287" s="2"/>
      <c r="HB1287" s="2"/>
      <c r="HC1287" s="2"/>
      <c r="HD1287" s="2"/>
      <c r="HE1287" s="2"/>
      <c r="HF1287" s="2"/>
      <c r="HG1287" s="2"/>
      <c r="HH1287" s="2"/>
      <c r="HI1287" s="2"/>
      <c r="HJ1287" s="2"/>
      <c r="HK1287" s="2"/>
      <c r="HL1287" s="2"/>
      <c r="HM1287" s="2"/>
      <c r="HN1287" s="2"/>
      <c r="HO1287" s="2"/>
      <c r="HP1287" s="2"/>
      <c r="HQ1287" s="2"/>
      <c r="HR1287" s="2"/>
      <c r="HS1287" s="2"/>
      <c r="HT1287" s="2"/>
      <c r="HU1287" s="2"/>
      <c r="HV1287" s="2"/>
      <c r="HW1287" s="2"/>
      <c r="HX1287" s="2"/>
      <c r="HY1287" s="2"/>
      <c r="HZ1287" s="2"/>
      <c r="IA1287" s="2"/>
      <c r="IB1287" s="2"/>
      <c r="IC1287" s="2"/>
      <c r="ID1287" s="2"/>
      <c r="IE1287" s="2"/>
      <c r="IF1287" s="2"/>
      <c r="IG1287" s="2"/>
      <c r="IH1287" s="2"/>
      <c r="II1287" s="2"/>
      <c r="IJ1287" s="2"/>
      <c r="IK1287" s="2"/>
      <c r="IL1287" s="2"/>
      <c r="IM1287" s="2"/>
      <c r="IN1287" s="2"/>
      <c r="IO1287" s="2"/>
      <c r="IP1287" s="2"/>
      <c r="IQ1287" s="2"/>
      <c r="IR1287" s="2"/>
      <c r="IS1287" s="2"/>
    </row>
    <row r="1288" spans="1:253" s="36" customFormat="1" hidden="1" x14ac:dyDescent="0.25">
      <c r="A1288" s="33"/>
      <c r="B1288" s="168"/>
      <c r="C1288" s="168"/>
      <c r="D1288" s="168"/>
      <c r="E1288" s="168"/>
      <c r="F1288" s="168"/>
      <c r="G1288" s="168"/>
      <c r="H1288" s="168"/>
      <c r="I1288" s="168"/>
      <c r="J1288" s="168"/>
      <c r="K1288" s="168"/>
      <c r="L1288" s="168"/>
      <c r="M1288" s="168"/>
      <c r="N1288" s="168"/>
      <c r="O1288" s="168"/>
      <c r="P1288" s="168"/>
      <c r="Q1288" s="168"/>
      <c r="R1288" s="168"/>
      <c r="S1288" s="168"/>
      <c r="T1288" s="168"/>
      <c r="U1288" s="168"/>
      <c r="V1288" s="168"/>
      <c r="W1288" s="168"/>
      <c r="X1288" s="168"/>
      <c r="Y1288" s="168"/>
      <c r="Z1288" s="168"/>
      <c r="AA1288" s="168"/>
      <c r="AB1288" s="168"/>
      <c r="AC1288" s="168"/>
      <c r="AD1288" s="168"/>
      <c r="AE1288" s="168"/>
      <c r="AF1288" s="168"/>
      <c r="AG1288" s="168"/>
      <c r="AH1288" s="168"/>
      <c r="AI1288" s="60"/>
      <c r="AJ1288" s="144" t="str">
        <f t="shared" si="212"/>
        <v>Riadok bude skrytý.</v>
      </c>
      <c r="AK1288" s="145" t="s">
        <v>207</v>
      </c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51">
        <f t="shared" si="219"/>
        <v>0</v>
      </c>
      <c r="BF1288" s="51"/>
      <c r="BG1288" s="51"/>
      <c r="BH1288" s="51">
        <f t="shared" si="213"/>
        <v>1</v>
      </c>
      <c r="BI1288" s="51">
        <f t="shared" si="211"/>
        <v>0</v>
      </c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108"/>
      <c r="BY1288" s="108"/>
      <c r="BZ1288" s="108"/>
      <c r="CA1288" s="113">
        <f>SI!BY1288</f>
        <v>1000</v>
      </c>
      <c r="CB1288" s="113"/>
      <c r="CC1288" s="113"/>
      <c r="CD1288" s="113"/>
      <c r="CE1288" s="113"/>
      <c r="CF1288" s="113"/>
      <c r="CG1288" s="113"/>
      <c r="CH1288" s="140">
        <f>SI!BZ1288</f>
        <v>0</v>
      </c>
      <c r="CI1288" s="108"/>
      <c r="CJ1288" s="108"/>
      <c r="CK1288" s="108"/>
      <c r="CL1288" s="108"/>
      <c r="CM1288" s="108"/>
      <c r="CN1288" s="108"/>
      <c r="CO1288" s="108"/>
      <c r="CP1288" s="108"/>
      <c r="CQ1288" s="108"/>
      <c r="CR1288" s="108"/>
      <c r="CS1288" s="108"/>
      <c r="CT1288" s="108"/>
      <c r="CU1288" s="108"/>
      <c r="CV1288" s="108"/>
      <c r="CW1288" s="108"/>
      <c r="CX1288" s="108"/>
      <c r="CY1288" s="108"/>
      <c r="CZ1288" s="2"/>
      <c r="DA1288" s="2"/>
      <c r="DB1288" s="2"/>
      <c r="DC1288" s="2"/>
      <c r="DD1288" s="2"/>
      <c r="DE1288" s="2"/>
      <c r="DF1288" s="2"/>
      <c r="DG1288" s="2"/>
      <c r="DH1288" s="2"/>
      <c r="DI1288" s="2"/>
      <c r="DJ1288" s="2"/>
      <c r="DK1288" s="2"/>
      <c r="DL1288" s="2"/>
      <c r="DM1288" s="2"/>
      <c r="DN1288" s="2"/>
      <c r="DO1288" s="2"/>
      <c r="DP1288" s="2"/>
      <c r="DQ1288" s="2"/>
      <c r="DR1288" s="2"/>
      <c r="DS1288" s="2"/>
      <c r="DT1288" s="2"/>
      <c r="DU1288" s="2"/>
      <c r="DV1288" s="2"/>
      <c r="DW1288" s="2"/>
      <c r="DX1288" s="2"/>
      <c r="DY1288" s="2"/>
      <c r="DZ1288" s="2"/>
      <c r="EA1288" s="2"/>
      <c r="EB1288" s="2"/>
      <c r="EC1288" s="2"/>
      <c r="ED1288" s="2"/>
      <c r="EE1288" s="2"/>
      <c r="EF1288" s="2"/>
      <c r="EG1288" s="2"/>
      <c r="EH1288" s="2"/>
      <c r="EI1288" s="2"/>
      <c r="EJ1288" s="2"/>
      <c r="EK1288" s="2"/>
      <c r="EL1288" s="2"/>
      <c r="EM1288" s="2"/>
      <c r="EN1288" s="2"/>
      <c r="EO1288" s="2"/>
      <c r="EP1288" s="2"/>
      <c r="EQ1288" s="2"/>
      <c r="ER1288" s="2"/>
      <c r="ES1288" s="2"/>
      <c r="ET1288" s="2"/>
      <c r="EU1288" s="2"/>
      <c r="EV1288" s="2"/>
      <c r="EW1288" s="2"/>
      <c r="EX1288" s="2"/>
      <c r="EY1288" s="2"/>
      <c r="EZ1288" s="2"/>
      <c r="FA1288" s="2"/>
      <c r="FB1288" s="2"/>
      <c r="FC1288" s="2"/>
      <c r="FD1288" s="2"/>
      <c r="FE1288" s="2"/>
      <c r="FF1288" s="2"/>
      <c r="FG1288" s="2"/>
      <c r="FH1288" s="2"/>
      <c r="FI1288" s="2"/>
      <c r="FJ1288" s="2"/>
      <c r="FK1288" s="2"/>
      <c r="FL1288" s="2"/>
      <c r="FM1288" s="2"/>
      <c r="FN1288" s="2"/>
      <c r="FO1288" s="2"/>
      <c r="FP1288" s="2"/>
      <c r="FQ1288" s="2"/>
      <c r="FR1288" s="2"/>
      <c r="FS1288" s="2"/>
      <c r="FT1288" s="2"/>
      <c r="FU1288" s="2"/>
      <c r="FV1288" s="2"/>
      <c r="FW1288" s="2"/>
      <c r="FX1288" s="2"/>
      <c r="FY1288" s="2"/>
      <c r="FZ1288" s="2"/>
      <c r="GA1288" s="2"/>
      <c r="GB1288" s="2"/>
      <c r="GC1288" s="2"/>
      <c r="GD1288" s="2"/>
      <c r="GE1288" s="2"/>
      <c r="GF1288" s="2"/>
      <c r="GG1288" s="2"/>
      <c r="GH1288" s="2"/>
      <c r="GI1288" s="2"/>
      <c r="GJ1288" s="2"/>
      <c r="GK1288" s="2"/>
      <c r="GL1288" s="2"/>
      <c r="GM1288" s="2"/>
      <c r="GN1288" s="2"/>
      <c r="GO1288" s="2"/>
      <c r="GP1288" s="2"/>
      <c r="GQ1288" s="2"/>
      <c r="GR1288" s="2"/>
      <c r="GS1288" s="2"/>
      <c r="GT1288" s="2"/>
      <c r="GU1288" s="2"/>
      <c r="GV1288" s="2"/>
      <c r="GW1288" s="2"/>
      <c r="GX1288" s="2"/>
      <c r="GY1288" s="2"/>
      <c r="GZ1288" s="2"/>
      <c r="HA1288" s="2"/>
      <c r="HB1288" s="2"/>
      <c r="HC1288" s="2"/>
      <c r="HD1288" s="2"/>
      <c r="HE1288" s="2"/>
      <c r="HF1288" s="2"/>
      <c r="HG1288" s="2"/>
      <c r="HH1288" s="2"/>
      <c r="HI1288" s="2"/>
      <c r="HJ1288" s="2"/>
      <c r="HK1288" s="2"/>
      <c r="HL1288" s="2"/>
      <c r="HM1288" s="2"/>
      <c r="HN1288" s="2"/>
      <c r="HO1288" s="2"/>
      <c r="HP1288" s="2"/>
      <c r="HQ1288" s="2"/>
      <c r="HR1288" s="2"/>
      <c r="HS1288" s="2"/>
      <c r="HT1288" s="2"/>
      <c r="HU1288" s="2"/>
      <c r="HV1288" s="2"/>
      <c r="HW1288" s="2"/>
      <c r="HX1288" s="2"/>
      <c r="HY1288" s="2"/>
      <c r="HZ1288" s="2"/>
      <c r="IA1288" s="2"/>
      <c r="IB1288" s="2"/>
      <c r="IC1288" s="2"/>
      <c r="ID1288" s="2"/>
      <c r="IE1288" s="2"/>
      <c r="IF1288" s="2"/>
      <c r="IG1288" s="2"/>
      <c r="IH1288" s="2"/>
      <c r="II1288" s="2"/>
      <c r="IJ1288" s="2"/>
      <c r="IK1288" s="2"/>
      <c r="IL1288" s="2"/>
      <c r="IM1288" s="2"/>
      <c r="IN1288" s="2"/>
      <c r="IO1288" s="2"/>
      <c r="IP1288" s="2"/>
      <c r="IQ1288" s="2"/>
      <c r="IR1288" s="2"/>
      <c r="IS1288" s="2"/>
    </row>
    <row r="1289" spans="1:253" s="36" customFormat="1" hidden="1" x14ac:dyDescent="0.25">
      <c r="A1289" s="33"/>
      <c r="B1289" s="168"/>
      <c r="C1289" s="168"/>
      <c r="D1289" s="168"/>
      <c r="E1289" s="168"/>
      <c r="F1289" s="168"/>
      <c r="G1289" s="168"/>
      <c r="H1289" s="168"/>
      <c r="I1289" s="168"/>
      <c r="J1289" s="168"/>
      <c r="K1289" s="168"/>
      <c r="L1289" s="168"/>
      <c r="M1289" s="168"/>
      <c r="N1289" s="168"/>
      <c r="O1289" s="168"/>
      <c r="P1289" s="168"/>
      <c r="Q1289" s="168"/>
      <c r="R1289" s="168"/>
      <c r="S1289" s="168"/>
      <c r="T1289" s="168"/>
      <c r="U1289" s="168"/>
      <c r="V1289" s="168"/>
      <c r="W1289" s="168"/>
      <c r="X1289" s="168"/>
      <c r="Y1289" s="168"/>
      <c r="Z1289" s="168"/>
      <c r="AA1289" s="168"/>
      <c r="AB1289" s="168"/>
      <c r="AC1289" s="168"/>
      <c r="AD1289" s="168"/>
      <c r="AE1289" s="168"/>
      <c r="AF1289" s="168"/>
      <c r="AG1289" s="168"/>
      <c r="AH1289" s="168"/>
      <c r="AI1289" s="60"/>
      <c r="AJ1289" s="144" t="str">
        <f t="shared" si="212"/>
        <v>Riadok bude skrytý.</v>
      </c>
      <c r="AK1289" s="145" t="s">
        <v>207</v>
      </c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51">
        <f t="shared" si="219"/>
        <v>0</v>
      </c>
      <c r="BF1289" s="51"/>
      <c r="BG1289" s="51"/>
      <c r="BH1289" s="51">
        <f t="shared" si="213"/>
        <v>1</v>
      </c>
      <c r="BI1289" s="51">
        <f t="shared" si="211"/>
        <v>0</v>
      </c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108"/>
      <c r="BY1289" s="108"/>
      <c r="BZ1289" s="108"/>
      <c r="CA1289" s="113">
        <f>SI!BY1289</f>
        <v>178</v>
      </c>
      <c r="CB1289" s="113"/>
      <c r="CC1289" s="113"/>
      <c r="CD1289" s="113"/>
      <c r="CE1289" s="113"/>
      <c r="CF1289" s="113"/>
      <c r="CG1289" s="113"/>
      <c r="CH1289" s="140">
        <f>SI!BZ1289</f>
        <v>0</v>
      </c>
      <c r="CI1289" s="108"/>
      <c r="CJ1289" s="108"/>
      <c r="CK1289" s="108"/>
      <c r="CL1289" s="108"/>
      <c r="CM1289" s="108"/>
      <c r="CN1289" s="108"/>
      <c r="CO1289" s="108"/>
      <c r="CP1289" s="108"/>
      <c r="CQ1289" s="108"/>
      <c r="CR1289" s="108"/>
      <c r="CS1289" s="108"/>
      <c r="CT1289" s="108"/>
      <c r="CU1289" s="108"/>
      <c r="CV1289" s="108"/>
      <c r="CW1289" s="108"/>
      <c r="CX1289" s="108"/>
      <c r="CY1289" s="108"/>
      <c r="CZ1289" s="2"/>
      <c r="DA1289" s="2"/>
      <c r="DB1289" s="2"/>
      <c r="DC1289" s="2"/>
      <c r="DD1289" s="2"/>
      <c r="DE1289" s="2"/>
      <c r="DF1289" s="2"/>
      <c r="DG1289" s="2"/>
      <c r="DH1289" s="2"/>
      <c r="DI1289" s="2"/>
      <c r="DJ1289" s="2"/>
      <c r="DK1289" s="2"/>
      <c r="DL1289" s="2"/>
      <c r="DM1289" s="2"/>
      <c r="DN1289" s="2"/>
      <c r="DO1289" s="2"/>
      <c r="DP1289" s="2"/>
      <c r="DQ1289" s="2"/>
      <c r="DR1289" s="2"/>
      <c r="DS1289" s="2"/>
      <c r="DT1289" s="2"/>
      <c r="DU1289" s="2"/>
      <c r="DV1289" s="2"/>
      <c r="DW1289" s="2"/>
      <c r="DX1289" s="2"/>
      <c r="DY1289" s="2"/>
      <c r="DZ1289" s="2"/>
      <c r="EA1289" s="2"/>
      <c r="EB1289" s="2"/>
      <c r="EC1289" s="2"/>
      <c r="ED1289" s="2"/>
      <c r="EE1289" s="2"/>
      <c r="EF1289" s="2"/>
      <c r="EG1289" s="2"/>
      <c r="EH1289" s="2"/>
      <c r="EI1289" s="2"/>
      <c r="EJ1289" s="2"/>
      <c r="EK1289" s="2"/>
      <c r="EL1289" s="2"/>
      <c r="EM1289" s="2"/>
      <c r="EN1289" s="2"/>
      <c r="EO1289" s="2"/>
      <c r="EP1289" s="2"/>
      <c r="EQ1289" s="2"/>
      <c r="ER1289" s="2"/>
      <c r="ES1289" s="2"/>
      <c r="ET1289" s="2"/>
      <c r="EU1289" s="2"/>
      <c r="EV1289" s="2"/>
      <c r="EW1289" s="2"/>
      <c r="EX1289" s="2"/>
      <c r="EY1289" s="2"/>
      <c r="EZ1289" s="2"/>
      <c r="FA1289" s="2"/>
      <c r="FB1289" s="2"/>
      <c r="FC1289" s="2"/>
      <c r="FD1289" s="2"/>
      <c r="FE1289" s="2"/>
      <c r="FF1289" s="2"/>
      <c r="FG1289" s="2"/>
      <c r="FH1289" s="2"/>
      <c r="FI1289" s="2"/>
      <c r="FJ1289" s="2"/>
      <c r="FK1289" s="2"/>
      <c r="FL1289" s="2"/>
      <c r="FM1289" s="2"/>
      <c r="FN1289" s="2"/>
      <c r="FO1289" s="2"/>
      <c r="FP1289" s="2"/>
      <c r="FQ1289" s="2"/>
      <c r="FR1289" s="2"/>
      <c r="FS1289" s="2"/>
      <c r="FT1289" s="2"/>
      <c r="FU1289" s="2"/>
      <c r="FV1289" s="2"/>
      <c r="FW1289" s="2"/>
      <c r="FX1289" s="2"/>
      <c r="FY1289" s="2"/>
      <c r="FZ1289" s="2"/>
      <c r="GA1289" s="2"/>
      <c r="GB1289" s="2"/>
      <c r="GC1289" s="2"/>
      <c r="GD1289" s="2"/>
      <c r="GE1289" s="2"/>
      <c r="GF1289" s="2"/>
      <c r="GG1289" s="2"/>
      <c r="GH1289" s="2"/>
      <c r="GI1289" s="2"/>
      <c r="GJ1289" s="2"/>
      <c r="GK1289" s="2"/>
      <c r="GL1289" s="2"/>
      <c r="GM1289" s="2"/>
      <c r="GN1289" s="2"/>
      <c r="GO1289" s="2"/>
      <c r="GP1289" s="2"/>
      <c r="GQ1289" s="2"/>
      <c r="GR1289" s="2"/>
      <c r="GS1289" s="2"/>
      <c r="GT1289" s="2"/>
      <c r="GU1289" s="2"/>
      <c r="GV1289" s="2"/>
      <c r="GW1289" s="2"/>
      <c r="GX1289" s="2"/>
      <c r="GY1289" s="2"/>
      <c r="GZ1289" s="2"/>
      <c r="HA1289" s="2"/>
      <c r="HB1289" s="2"/>
      <c r="HC1289" s="2"/>
      <c r="HD1289" s="2"/>
      <c r="HE1289" s="2"/>
      <c r="HF1289" s="2"/>
      <c r="HG1289" s="2"/>
      <c r="HH1289" s="2"/>
      <c r="HI1289" s="2"/>
      <c r="HJ1289" s="2"/>
      <c r="HK1289" s="2"/>
      <c r="HL1289" s="2"/>
      <c r="HM1289" s="2"/>
      <c r="HN1289" s="2"/>
      <c r="HO1289" s="2"/>
      <c r="HP1289" s="2"/>
      <c r="HQ1289" s="2"/>
      <c r="HR1289" s="2"/>
      <c r="HS1289" s="2"/>
      <c r="HT1289" s="2"/>
      <c r="HU1289" s="2"/>
      <c r="HV1289" s="2"/>
      <c r="HW1289" s="2"/>
      <c r="HX1289" s="2"/>
      <c r="HY1289" s="2"/>
      <c r="HZ1289" s="2"/>
      <c r="IA1289" s="2"/>
      <c r="IB1289" s="2"/>
      <c r="IC1289" s="2"/>
      <c r="ID1289" s="2"/>
      <c r="IE1289" s="2"/>
      <c r="IF1289" s="2"/>
      <c r="IG1289" s="2"/>
      <c r="IH1289" s="2"/>
      <c r="II1289" s="2"/>
      <c r="IJ1289" s="2"/>
      <c r="IK1289" s="2"/>
      <c r="IL1289" s="2"/>
      <c r="IM1289" s="2"/>
      <c r="IN1289" s="2"/>
      <c r="IO1289" s="2"/>
      <c r="IP1289" s="2"/>
      <c r="IQ1289" s="2"/>
      <c r="IR1289" s="2"/>
      <c r="IS1289" s="2"/>
    </row>
    <row r="1290" spans="1:253" s="36" customFormat="1" hidden="1" x14ac:dyDescent="0.25">
      <c r="A1290" s="33"/>
      <c r="B1290" s="168"/>
      <c r="C1290" s="168"/>
      <c r="D1290" s="168"/>
      <c r="E1290" s="168"/>
      <c r="F1290" s="168"/>
      <c r="G1290" s="168"/>
      <c r="H1290" s="168"/>
      <c r="I1290" s="168"/>
      <c r="J1290" s="168"/>
      <c r="K1290" s="168"/>
      <c r="L1290" s="168"/>
      <c r="M1290" s="168"/>
      <c r="N1290" s="168"/>
      <c r="O1290" s="168"/>
      <c r="P1290" s="168"/>
      <c r="Q1290" s="168"/>
      <c r="R1290" s="168"/>
      <c r="S1290" s="168"/>
      <c r="T1290" s="168"/>
      <c r="U1290" s="168"/>
      <c r="V1290" s="168"/>
      <c r="W1290" s="168"/>
      <c r="X1290" s="168"/>
      <c r="Y1290" s="168"/>
      <c r="Z1290" s="168"/>
      <c r="AA1290" s="168"/>
      <c r="AB1290" s="168"/>
      <c r="AC1290" s="168"/>
      <c r="AD1290" s="168"/>
      <c r="AE1290" s="168"/>
      <c r="AF1290" s="168"/>
      <c r="AG1290" s="168"/>
      <c r="AH1290" s="168"/>
      <c r="AI1290" s="60"/>
      <c r="AJ1290" s="144" t="str">
        <f t="shared" si="212"/>
        <v>Riadok bude skrytý.</v>
      </c>
      <c r="AK1290" s="145" t="s">
        <v>207</v>
      </c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51">
        <f t="shared" si="219"/>
        <v>0</v>
      </c>
      <c r="BF1290" s="51"/>
      <c r="BG1290" s="51"/>
      <c r="BH1290" s="51">
        <f t="shared" si="213"/>
        <v>1</v>
      </c>
      <c r="BI1290" s="51">
        <f t="shared" si="211"/>
        <v>0</v>
      </c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108"/>
      <c r="BY1290" s="108"/>
      <c r="BZ1290" s="108"/>
      <c r="CA1290" s="113">
        <f>SI!BY1290</f>
        <v>868</v>
      </c>
      <c r="CB1290" s="113"/>
      <c r="CC1290" s="113"/>
      <c r="CD1290" s="113"/>
      <c r="CE1290" s="113"/>
      <c r="CF1290" s="113"/>
      <c r="CG1290" s="113"/>
      <c r="CH1290" s="140">
        <f>SI!BZ1290</f>
        <v>0</v>
      </c>
      <c r="CI1290" s="108"/>
      <c r="CJ1290" s="108"/>
      <c r="CK1290" s="108"/>
      <c r="CL1290" s="108"/>
      <c r="CM1290" s="108"/>
      <c r="CN1290" s="108"/>
      <c r="CO1290" s="108"/>
      <c r="CP1290" s="108"/>
      <c r="CQ1290" s="108"/>
      <c r="CR1290" s="108"/>
      <c r="CS1290" s="108"/>
      <c r="CT1290" s="108"/>
      <c r="CU1290" s="108"/>
      <c r="CV1290" s="108"/>
      <c r="CW1290" s="108"/>
      <c r="CX1290" s="108"/>
      <c r="CY1290" s="108"/>
      <c r="CZ1290" s="2"/>
      <c r="DA1290" s="2"/>
      <c r="DB1290" s="2"/>
      <c r="DC1290" s="2"/>
      <c r="DD1290" s="2"/>
      <c r="DE1290" s="2"/>
      <c r="DF1290" s="2"/>
      <c r="DG1290" s="2"/>
      <c r="DH1290" s="2"/>
      <c r="DI1290" s="2"/>
      <c r="DJ1290" s="2"/>
      <c r="DK1290" s="2"/>
      <c r="DL1290" s="2"/>
      <c r="DM1290" s="2"/>
      <c r="DN1290" s="2"/>
      <c r="DO1290" s="2"/>
      <c r="DP1290" s="2"/>
      <c r="DQ1290" s="2"/>
      <c r="DR1290" s="2"/>
      <c r="DS1290" s="2"/>
      <c r="DT1290" s="2"/>
      <c r="DU1290" s="2"/>
      <c r="DV1290" s="2"/>
      <c r="DW1290" s="2"/>
      <c r="DX1290" s="2"/>
      <c r="DY1290" s="2"/>
      <c r="DZ1290" s="2"/>
      <c r="EA1290" s="2"/>
      <c r="EB1290" s="2"/>
      <c r="EC1290" s="2"/>
      <c r="ED1290" s="2"/>
      <c r="EE1290" s="2"/>
      <c r="EF1290" s="2"/>
      <c r="EG1290" s="2"/>
      <c r="EH1290" s="2"/>
      <c r="EI1290" s="2"/>
      <c r="EJ1290" s="2"/>
      <c r="EK1290" s="2"/>
      <c r="EL1290" s="2"/>
      <c r="EM1290" s="2"/>
      <c r="EN1290" s="2"/>
      <c r="EO1290" s="2"/>
      <c r="EP1290" s="2"/>
      <c r="EQ1290" s="2"/>
      <c r="ER1290" s="2"/>
      <c r="ES1290" s="2"/>
      <c r="ET1290" s="2"/>
      <c r="EU1290" s="2"/>
      <c r="EV1290" s="2"/>
      <c r="EW1290" s="2"/>
      <c r="EX1290" s="2"/>
      <c r="EY1290" s="2"/>
      <c r="EZ1290" s="2"/>
      <c r="FA1290" s="2"/>
      <c r="FB1290" s="2"/>
      <c r="FC1290" s="2"/>
      <c r="FD1290" s="2"/>
      <c r="FE1290" s="2"/>
      <c r="FF1290" s="2"/>
      <c r="FG1290" s="2"/>
      <c r="FH1290" s="2"/>
      <c r="FI1290" s="2"/>
      <c r="FJ1290" s="2"/>
      <c r="FK1290" s="2"/>
      <c r="FL1290" s="2"/>
      <c r="FM1290" s="2"/>
      <c r="FN1290" s="2"/>
      <c r="FO1290" s="2"/>
      <c r="FP1290" s="2"/>
      <c r="FQ1290" s="2"/>
      <c r="FR1290" s="2"/>
      <c r="FS1290" s="2"/>
      <c r="FT1290" s="2"/>
      <c r="FU1290" s="2"/>
      <c r="FV1290" s="2"/>
      <c r="FW1290" s="2"/>
      <c r="FX1290" s="2"/>
      <c r="FY1290" s="2"/>
      <c r="FZ1290" s="2"/>
      <c r="GA1290" s="2"/>
      <c r="GB1290" s="2"/>
      <c r="GC1290" s="2"/>
      <c r="GD1290" s="2"/>
      <c r="GE1290" s="2"/>
      <c r="GF1290" s="2"/>
      <c r="GG1290" s="2"/>
      <c r="GH1290" s="2"/>
      <c r="GI1290" s="2"/>
      <c r="GJ1290" s="2"/>
      <c r="GK1290" s="2"/>
      <c r="GL1290" s="2"/>
      <c r="GM1290" s="2"/>
      <c r="GN1290" s="2"/>
      <c r="GO1290" s="2"/>
      <c r="GP1290" s="2"/>
      <c r="GQ1290" s="2"/>
      <c r="GR1290" s="2"/>
      <c r="GS1290" s="2"/>
      <c r="GT1290" s="2"/>
      <c r="GU1290" s="2"/>
      <c r="GV1290" s="2"/>
      <c r="GW1290" s="2"/>
      <c r="GX1290" s="2"/>
      <c r="GY1290" s="2"/>
      <c r="GZ1290" s="2"/>
      <c r="HA1290" s="2"/>
      <c r="HB1290" s="2"/>
      <c r="HC1290" s="2"/>
      <c r="HD1290" s="2"/>
      <c r="HE1290" s="2"/>
      <c r="HF1290" s="2"/>
      <c r="HG1290" s="2"/>
      <c r="HH1290" s="2"/>
      <c r="HI1290" s="2"/>
      <c r="HJ1290" s="2"/>
      <c r="HK1290" s="2"/>
      <c r="HL1290" s="2"/>
      <c r="HM1290" s="2"/>
      <c r="HN1290" s="2"/>
      <c r="HO1290" s="2"/>
      <c r="HP1290" s="2"/>
      <c r="HQ1290" s="2"/>
      <c r="HR1290" s="2"/>
      <c r="HS1290" s="2"/>
      <c r="HT1290" s="2"/>
      <c r="HU1290" s="2"/>
      <c r="HV1290" s="2"/>
      <c r="HW1290" s="2"/>
      <c r="HX1290" s="2"/>
      <c r="HY1290" s="2"/>
      <c r="HZ1290" s="2"/>
      <c r="IA1290" s="2"/>
      <c r="IB1290" s="2"/>
      <c r="IC1290" s="2"/>
      <c r="ID1290" s="2"/>
      <c r="IE1290" s="2"/>
      <c r="IF1290" s="2"/>
      <c r="IG1290" s="2"/>
      <c r="IH1290" s="2"/>
      <c r="II1290" s="2"/>
      <c r="IJ1290" s="2"/>
      <c r="IK1290" s="2"/>
      <c r="IL1290" s="2"/>
      <c r="IM1290" s="2"/>
      <c r="IN1290" s="2"/>
      <c r="IO1290" s="2"/>
      <c r="IP1290" s="2"/>
      <c r="IQ1290" s="2"/>
      <c r="IR1290" s="2"/>
      <c r="IS1290" s="2"/>
    </row>
    <row r="1291" spans="1:253" s="36" customFormat="1" hidden="1" x14ac:dyDescent="0.25">
      <c r="A1291" s="33"/>
      <c r="B1291" s="168"/>
      <c r="C1291" s="168"/>
      <c r="D1291" s="168"/>
      <c r="E1291" s="168"/>
      <c r="F1291" s="168"/>
      <c r="G1291" s="168"/>
      <c r="H1291" s="168"/>
      <c r="I1291" s="168"/>
      <c r="J1291" s="168"/>
      <c r="K1291" s="168"/>
      <c r="L1291" s="168"/>
      <c r="M1291" s="168"/>
      <c r="N1291" s="168"/>
      <c r="O1291" s="168"/>
      <c r="P1291" s="168"/>
      <c r="Q1291" s="168"/>
      <c r="R1291" s="168"/>
      <c r="S1291" s="168"/>
      <c r="T1291" s="168"/>
      <c r="U1291" s="168"/>
      <c r="V1291" s="168"/>
      <c r="W1291" s="168"/>
      <c r="X1291" s="168"/>
      <c r="Y1291" s="168"/>
      <c r="Z1291" s="168"/>
      <c r="AA1291" s="168"/>
      <c r="AB1291" s="168"/>
      <c r="AC1291" s="168"/>
      <c r="AD1291" s="168"/>
      <c r="AE1291" s="168"/>
      <c r="AF1291" s="168"/>
      <c r="AG1291" s="168"/>
      <c r="AH1291" s="168"/>
      <c r="AI1291" s="60"/>
      <c r="AJ1291" s="144" t="str">
        <f t="shared" si="212"/>
        <v>Riadok bude skrytý.</v>
      </c>
      <c r="AK1291" s="145" t="s">
        <v>207</v>
      </c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51">
        <f t="shared" si="219"/>
        <v>0</v>
      </c>
      <c r="BF1291" s="51"/>
      <c r="BG1291" s="51"/>
      <c r="BH1291" s="51">
        <f t="shared" si="213"/>
        <v>1</v>
      </c>
      <c r="BI1291" s="51">
        <f t="shared" si="211"/>
        <v>0</v>
      </c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108"/>
      <c r="BY1291" s="108"/>
      <c r="BZ1291" s="108"/>
      <c r="CA1291" s="113">
        <f>SI!BY1291</f>
        <v>126</v>
      </c>
      <c r="CB1291" s="113"/>
      <c r="CC1291" s="113"/>
      <c r="CD1291" s="113"/>
      <c r="CE1291" s="113"/>
      <c r="CF1291" s="113"/>
      <c r="CG1291" s="113"/>
      <c r="CH1291" s="140">
        <f>SI!BZ1291</f>
        <v>0</v>
      </c>
      <c r="CI1291" s="108"/>
      <c r="CJ1291" s="108"/>
      <c r="CK1291" s="108"/>
      <c r="CL1291" s="108"/>
      <c r="CM1291" s="108"/>
      <c r="CN1291" s="108"/>
      <c r="CO1291" s="108"/>
      <c r="CP1291" s="108"/>
      <c r="CQ1291" s="108"/>
      <c r="CR1291" s="108"/>
      <c r="CS1291" s="108"/>
      <c r="CT1291" s="108"/>
      <c r="CU1291" s="108"/>
      <c r="CV1291" s="108"/>
      <c r="CW1291" s="108"/>
      <c r="CX1291" s="108"/>
      <c r="CY1291" s="108"/>
      <c r="CZ1291" s="2"/>
      <c r="DA1291" s="2"/>
      <c r="DB1291" s="2"/>
      <c r="DC1291" s="2"/>
      <c r="DD1291" s="2"/>
      <c r="DE1291" s="2"/>
      <c r="DF1291" s="2"/>
      <c r="DG1291" s="2"/>
      <c r="DH1291" s="2"/>
      <c r="DI1291" s="2"/>
      <c r="DJ1291" s="2"/>
      <c r="DK1291" s="2"/>
      <c r="DL1291" s="2"/>
      <c r="DM1291" s="2"/>
      <c r="DN1291" s="2"/>
      <c r="DO1291" s="2"/>
      <c r="DP1291" s="2"/>
      <c r="DQ1291" s="2"/>
      <c r="DR1291" s="2"/>
      <c r="DS1291" s="2"/>
      <c r="DT1291" s="2"/>
      <c r="DU1291" s="2"/>
      <c r="DV1291" s="2"/>
      <c r="DW1291" s="2"/>
      <c r="DX1291" s="2"/>
      <c r="DY1291" s="2"/>
      <c r="DZ1291" s="2"/>
      <c r="EA1291" s="2"/>
      <c r="EB1291" s="2"/>
      <c r="EC1291" s="2"/>
      <c r="ED1291" s="2"/>
      <c r="EE1291" s="2"/>
      <c r="EF1291" s="2"/>
      <c r="EG1291" s="2"/>
      <c r="EH1291" s="2"/>
      <c r="EI1291" s="2"/>
      <c r="EJ1291" s="2"/>
      <c r="EK1291" s="2"/>
      <c r="EL1291" s="2"/>
      <c r="EM1291" s="2"/>
      <c r="EN1291" s="2"/>
      <c r="EO1291" s="2"/>
      <c r="EP1291" s="2"/>
      <c r="EQ1291" s="2"/>
      <c r="ER1291" s="2"/>
      <c r="ES1291" s="2"/>
      <c r="ET1291" s="2"/>
      <c r="EU1291" s="2"/>
      <c r="EV1291" s="2"/>
      <c r="EW1291" s="2"/>
      <c r="EX1291" s="2"/>
      <c r="EY1291" s="2"/>
      <c r="EZ1291" s="2"/>
      <c r="FA1291" s="2"/>
      <c r="FB1291" s="2"/>
      <c r="FC1291" s="2"/>
      <c r="FD1291" s="2"/>
      <c r="FE1291" s="2"/>
      <c r="FF1291" s="2"/>
      <c r="FG1291" s="2"/>
      <c r="FH1291" s="2"/>
      <c r="FI1291" s="2"/>
      <c r="FJ1291" s="2"/>
      <c r="FK1291" s="2"/>
      <c r="FL1291" s="2"/>
      <c r="FM1291" s="2"/>
      <c r="FN1291" s="2"/>
      <c r="FO1291" s="2"/>
      <c r="FP1291" s="2"/>
      <c r="FQ1291" s="2"/>
      <c r="FR1291" s="2"/>
      <c r="FS1291" s="2"/>
      <c r="FT1291" s="2"/>
      <c r="FU1291" s="2"/>
      <c r="FV1291" s="2"/>
      <c r="FW1291" s="2"/>
      <c r="FX1291" s="2"/>
      <c r="FY1291" s="2"/>
      <c r="FZ1291" s="2"/>
      <c r="GA1291" s="2"/>
      <c r="GB1291" s="2"/>
      <c r="GC1291" s="2"/>
      <c r="GD1291" s="2"/>
      <c r="GE1291" s="2"/>
      <c r="GF1291" s="2"/>
      <c r="GG1291" s="2"/>
      <c r="GH1291" s="2"/>
      <c r="GI1291" s="2"/>
      <c r="GJ1291" s="2"/>
      <c r="GK1291" s="2"/>
      <c r="GL1291" s="2"/>
      <c r="GM1291" s="2"/>
      <c r="GN1291" s="2"/>
      <c r="GO1291" s="2"/>
      <c r="GP1291" s="2"/>
      <c r="GQ1291" s="2"/>
      <c r="GR1291" s="2"/>
      <c r="GS1291" s="2"/>
      <c r="GT1291" s="2"/>
      <c r="GU1291" s="2"/>
      <c r="GV1291" s="2"/>
      <c r="GW1291" s="2"/>
      <c r="GX1291" s="2"/>
      <c r="GY1291" s="2"/>
      <c r="GZ1291" s="2"/>
      <c r="HA1291" s="2"/>
      <c r="HB1291" s="2"/>
      <c r="HC1291" s="2"/>
      <c r="HD1291" s="2"/>
      <c r="HE1291" s="2"/>
      <c r="HF1291" s="2"/>
      <c r="HG1291" s="2"/>
      <c r="HH1291" s="2"/>
      <c r="HI1291" s="2"/>
      <c r="HJ1291" s="2"/>
      <c r="HK1291" s="2"/>
      <c r="HL1291" s="2"/>
      <c r="HM1291" s="2"/>
      <c r="HN1291" s="2"/>
      <c r="HO1291" s="2"/>
      <c r="HP1291" s="2"/>
      <c r="HQ1291" s="2"/>
      <c r="HR1291" s="2"/>
      <c r="HS1291" s="2"/>
      <c r="HT1291" s="2"/>
      <c r="HU1291" s="2"/>
      <c r="HV1291" s="2"/>
      <c r="HW1291" s="2"/>
      <c r="HX1291" s="2"/>
      <c r="HY1291" s="2"/>
      <c r="HZ1291" s="2"/>
      <c r="IA1291" s="2"/>
      <c r="IB1291" s="2"/>
      <c r="IC1291" s="2"/>
      <c r="ID1291" s="2"/>
      <c r="IE1291" s="2"/>
      <c r="IF1291" s="2"/>
      <c r="IG1291" s="2"/>
      <c r="IH1291" s="2"/>
      <c r="II1291" s="2"/>
      <c r="IJ1291" s="2"/>
      <c r="IK1291" s="2"/>
      <c r="IL1291" s="2"/>
      <c r="IM1291" s="2"/>
      <c r="IN1291" s="2"/>
      <c r="IO1291" s="2"/>
      <c r="IP1291" s="2"/>
      <c r="IQ1291" s="2"/>
      <c r="IR1291" s="2"/>
      <c r="IS1291" s="2"/>
    </row>
    <row r="1292" spans="1:253" s="36" customFormat="1" hidden="1" x14ac:dyDescent="0.25">
      <c r="A1292" s="33"/>
      <c r="B1292" s="168"/>
      <c r="C1292" s="168"/>
      <c r="D1292" s="168"/>
      <c r="E1292" s="168"/>
      <c r="F1292" s="168"/>
      <c r="G1292" s="168"/>
      <c r="H1292" s="168"/>
      <c r="I1292" s="168"/>
      <c r="J1292" s="168"/>
      <c r="K1292" s="168"/>
      <c r="L1292" s="168"/>
      <c r="M1292" s="168"/>
      <c r="N1292" s="168"/>
      <c r="O1292" s="168"/>
      <c r="P1292" s="168"/>
      <c r="Q1292" s="168"/>
      <c r="R1292" s="168"/>
      <c r="S1292" s="168"/>
      <c r="T1292" s="168"/>
      <c r="U1292" s="168"/>
      <c r="V1292" s="168"/>
      <c r="W1292" s="168"/>
      <c r="X1292" s="168"/>
      <c r="Y1292" s="168"/>
      <c r="Z1292" s="168"/>
      <c r="AA1292" s="168"/>
      <c r="AB1292" s="168"/>
      <c r="AC1292" s="168"/>
      <c r="AD1292" s="168"/>
      <c r="AE1292" s="168"/>
      <c r="AF1292" s="168"/>
      <c r="AG1292" s="168"/>
      <c r="AH1292" s="168"/>
      <c r="AI1292" s="60"/>
      <c r="AJ1292" s="144" t="str">
        <f t="shared" si="212"/>
        <v>Riadok bude skrytý.</v>
      </c>
      <c r="AK1292" s="145" t="s">
        <v>207</v>
      </c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51">
        <f t="shared" si="219"/>
        <v>0</v>
      </c>
      <c r="BF1292" s="51"/>
      <c r="BG1292" s="51"/>
      <c r="BH1292" s="51">
        <f t="shared" si="213"/>
        <v>1</v>
      </c>
      <c r="BI1292" s="51">
        <f t="shared" si="211"/>
        <v>0</v>
      </c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108"/>
      <c r="BY1292" s="108"/>
      <c r="BZ1292" s="108"/>
      <c r="CA1292" s="113">
        <f>SI!BY1292</f>
        <v>614</v>
      </c>
      <c r="CB1292" s="113"/>
      <c r="CC1292" s="113"/>
      <c r="CD1292" s="113"/>
      <c r="CE1292" s="113"/>
      <c r="CF1292" s="113"/>
      <c r="CG1292" s="113"/>
      <c r="CH1292" s="140">
        <f>SI!BZ1292</f>
        <v>0</v>
      </c>
      <c r="CI1292" s="108"/>
      <c r="CJ1292" s="108"/>
      <c r="CK1292" s="108"/>
      <c r="CL1292" s="108"/>
      <c r="CM1292" s="108"/>
      <c r="CN1292" s="108"/>
      <c r="CO1292" s="108"/>
      <c r="CP1292" s="108"/>
      <c r="CQ1292" s="108"/>
      <c r="CR1292" s="108"/>
      <c r="CS1292" s="108"/>
      <c r="CT1292" s="108"/>
      <c r="CU1292" s="108"/>
      <c r="CV1292" s="108"/>
      <c r="CW1292" s="108"/>
      <c r="CX1292" s="108"/>
      <c r="CY1292" s="108"/>
      <c r="CZ1292" s="2"/>
      <c r="DA1292" s="2"/>
      <c r="DB1292" s="2"/>
      <c r="DC1292" s="2"/>
      <c r="DD1292" s="2"/>
      <c r="DE1292" s="2"/>
      <c r="DF1292" s="2"/>
      <c r="DG1292" s="2"/>
      <c r="DH1292" s="2"/>
      <c r="DI1292" s="2"/>
      <c r="DJ1292" s="2"/>
      <c r="DK1292" s="2"/>
      <c r="DL1292" s="2"/>
      <c r="DM1292" s="2"/>
      <c r="DN1292" s="2"/>
      <c r="DO1292" s="2"/>
      <c r="DP1292" s="2"/>
      <c r="DQ1292" s="2"/>
      <c r="DR1292" s="2"/>
      <c r="DS1292" s="2"/>
      <c r="DT1292" s="2"/>
      <c r="DU1292" s="2"/>
      <c r="DV1292" s="2"/>
      <c r="DW1292" s="2"/>
      <c r="DX1292" s="2"/>
      <c r="DY1292" s="2"/>
      <c r="DZ1292" s="2"/>
      <c r="EA1292" s="2"/>
      <c r="EB1292" s="2"/>
      <c r="EC1292" s="2"/>
      <c r="ED1292" s="2"/>
      <c r="EE1292" s="2"/>
      <c r="EF1292" s="2"/>
      <c r="EG1292" s="2"/>
      <c r="EH1292" s="2"/>
      <c r="EI1292" s="2"/>
      <c r="EJ1292" s="2"/>
      <c r="EK1292" s="2"/>
      <c r="EL1292" s="2"/>
      <c r="EM1292" s="2"/>
      <c r="EN1292" s="2"/>
      <c r="EO1292" s="2"/>
      <c r="EP1292" s="2"/>
      <c r="EQ1292" s="2"/>
      <c r="ER1292" s="2"/>
      <c r="ES1292" s="2"/>
      <c r="ET1292" s="2"/>
      <c r="EU1292" s="2"/>
      <c r="EV1292" s="2"/>
      <c r="EW1292" s="2"/>
      <c r="EX1292" s="2"/>
      <c r="EY1292" s="2"/>
      <c r="EZ1292" s="2"/>
      <c r="FA1292" s="2"/>
      <c r="FB1292" s="2"/>
      <c r="FC1292" s="2"/>
      <c r="FD1292" s="2"/>
      <c r="FE1292" s="2"/>
      <c r="FF1292" s="2"/>
      <c r="FG1292" s="2"/>
      <c r="FH1292" s="2"/>
      <c r="FI1292" s="2"/>
      <c r="FJ1292" s="2"/>
      <c r="FK1292" s="2"/>
      <c r="FL1292" s="2"/>
      <c r="FM1292" s="2"/>
      <c r="FN1292" s="2"/>
      <c r="FO1292" s="2"/>
      <c r="FP1292" s="2"/>
      <c r="FQ1292" s="2"/>
      <c r="FR1292" s="2"/>
      <c r="FS1292" s="2"/>
      <c r="FT1292" s="2"/>
      <c r="FU1292" s="2"/>
      <c r="FV1292" s="2"/>
      <c r="FW1292" s="2"/>
      <c r="FX1292" s="2"/>
      <c r="FY1292" s="2"/>
      <c r="FZ1292" s="2"/>
      <c r="GA1292" s="2"/>
      <c r="GB1292" s="2"/>
      <c r="GC1292" s="2"/>
      <c r="GD1292" s="2"/>
      <c r="GE1292" s="2"/>
      <c r="GF1292" s="2"/>
      <c r="GG1292" s="2"/>
      <c r="GH1292" s="2"/>
      <c r="GI1292" s="2"/>
      <c r="GJ1292" s="2"/>
      <c r="GK1292" s="2"/>
      <c r="GL1292" s="2"/>
      <c r="GM1292" s="2"/>
      <c r="GN1292" s="2"/>
      <c r="GO1292" s="2"/>
      <c r="GP1292" s="2"/>
      <c r="GQ1292" s="2"/>
      <c r="GR1292" s="2"/>
      <c r="GS1292" s="2"/>
      <c r="GT1292" s="2"/>
      <c r="GU1292" s="2"/>
      <c r="GV1292" s="2"/>
      <c r="GW1292" s="2"/>
      <c r="GX1292" s="2"/>
      <c r="GY1292" s="2"/>
      <c r="GZ1292" s="2"/>
      <c r="HA1292" s="2"/>
      <c r="HB1292" s="2"/>
      <c r="HC1292" s="2"/>
      <c r="HD1292" s="2"/>
      <c r="HE1292" s="2"/>
      <c r="HF1292" s="2"/>
      <c r="HG1292" s="2"/>
      <c r="HH1292" s="2"/>
      <c r="HI1292" s="2"/>
      <c r="HJ1292" s="2"/>
      <c r="HK1292" s="2"/>
      <c r="HL1292" s="2"/>
      <c r="HM1292" s="2"/>
      <c r="HN1292" s="2"/>
      <c r="HO1292" s="2"/>
      <c r="HP1292" s="2"/>
      <c r="HQ1292" s="2"/>
      <c r="HR1292" s="2"/>
      <c r="HS1292" s="2"/>
      <c r="HT1292" s="2"/>
      <c r="HU1292" s="2"/>
      <c r="HV1292" s="2"/>
      <c r="HW1292" s="2"/>
      <c r="HX1292" s="2"/>
      <c r="HY1292" s="2"/>
      <c r="HZ1292" s="2"/>
      <c r="IA1292" s="2"/>
      <c r="IB1292" s="2"/>
      <c r="IC1292" s="2"/>
      <c r="ID1292" s="2"/>
      <c r="IE1292" s="2"/>
      <c r="IF1292" s="2"/>
      <c r="IG1292" s="2"/>
      <c r="IH1292" s="2"/>
      <c r="II1292" s="2"/>
      <c r="IJ1292" s="2"/>
      <c r="IK1292" s="2"/>
      <c r="IL1292" s="2"/>
      <c r="IM1292" s="2"/>
      <c r="IN1292" s="2"/>
      <c r="IO1292" s="2"/>
      <c r="IP1292" s="2"/>
      <c r="IQ1292" s="2"/>
      <c r="IR1292" s="2"/>
      <c r="IS1292" s="2"/>
    </row>
    <row r="1293" spans="1:253" s="36" customFormat="1" hidden="1" x14ac:dyDescent="0.25">
      <c r="A1293" s="33"/>
      <c r="B1293" s="168"/>
      <c r="C1293" s="168"/>
      <c r="D1293" s="168"/>
      <c r="E1293" s="168"/>
      <c r="F1293" s="168"/>
      <c r="G1293" s="168"/>
      <c r="H1293" s="168"/>
      <c r="I1293" s="168"/>
      <c r="J1293" s="168"/>
      <c r="K1293" s="168"/>
      <c r="L1293" s="168"/>
      <c r="M1293" s="168"/>
      <c r="N1293" s="168"/>
      <c r="O1293" s="168"/>
      <c r="P1293" s="168"/>
      <c r="Q1293" s="168"/>
      <c r="R1293" s="168"/>
      <c r="S1293" s="168"/>
      <c r="T1293" s="168"/>
      <c r="U1293" s="168"/>
      <c r="V1293" s="168"/>
      <c r="W1293" s="168"/>
      <c r="X1293" s="168"/>
      <c r="Y1293" s="168"/>
      <c r="Z1293" s="168"/>
      <c r="AA1293" s="168"/>
      <c r="AB1293" s="168"/>
      <c r="AC1293" s="168"/>
      <c r="AD1293" s="168"/>
      <c r="AE1293" s="168"/>
      <c r="AF1293" s="168"/>
      <c r="AG1293" s="168"/>
      <c r="AH1293" s="168"/>
      <c r="AI1293" s="60"/>
      <c r="AJ1293" s="144" t="str">
        <f t="shared" si="212"/>
        <v>Riadok bude skrytý.</v>
      </c>
      <c r="AK1293" s="145" t="s">
        <v>207</v>
      </c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51">
        <f t="shared" si="219"/>
        <v>0</v>
      </c>
      <c r="BF1293" s="51"/>
      <c r="BG1293" s="51"/>
      <c r="BH1293" s="51">
        <f t="shared" si="213"/>
        <v>1</v>
      </c>
      <c r="BI1293" s="51">
        <f t="shared" si="211"/>
        <v>0</v>
      </c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108"/>
      <c r="BY1293" s="108"/>
      <c r="BZ1293" s="108"/>
      <c r="CA1293" s="113">
        <f>SI!BY1293</f>
        <v>157</v>
      </c>
      <c r="CB1293" s="113"/>
      <c r="CC1293" s="113"/>
      <c r="CD1293" s="113"/>
      <c r="CE1293" s="113"/>
      <c r="CF1293" s="113"/>
      <c r="CG1293" s="113"/>
      <c r="CH1293" s="140">
        <f>SI!BZ1293</f>
        <v>0</v>
      </c>
      <c r="CI1293" s="108"/>
      <c r="CJ1293" s="108"/>
      <c r="CK1293" s="108"/>
      <c r="CL1293" s="108"/>
      <c r="CM1293" s="108"/>
      <c r="CN1293" s="108"/>
      <c r="CO1293" s="108"/>
      <c r="CP1293" s="108"/>
      <c r="CQ1293" s="108"/>
      <c r="CR1293" s="108"/>
      <c r="CS1293" s="108"/>
      <c r="CT1293" s="108"/>
      <c r="CU1293" s="108"/>
      <c r="CV1293" s="108"/>
      <c r="CW1293" s="108"/>
      <c r="CX1293" s="108"/>
      <c r="CY1293" s="108"/>
      <c r="CZ1293" s="2"/>
      <c r="DA1293" s="2"/>
      <c r="DB1293" s="2"/>
      <c r="DC1293" s="2"/>
      <c r="DD1293" s="2"/>
      <c r="DE1293" s="2"/>
      <c r="DF1293" s="2"/>
      <c r="DG1293" s="2"/>
      <c r="DH1293" s="2"/>
      <c r="DI1293" s="2"/>
      <c r="DJ1293" s="2"/>
      <c r="DK1293" s="2"/>
      <c r="DL1293" s="2"/>
      <c r="DM1293" s="2"/>
      <c r="DN1293" s="2"/>
      <c r="DO1293" s="2"/>
      <c r="DP1293" s="2"/>
      <c r="DQ1293" s="2"/>
      <c r="DR1293" s="2"/>
      <c r="DS1293" s="2"/>
      <c r="DT1293" s="2"/>
      <c r="DU1293" s="2"/>
      <c r="DV1293" s="2"/>
      <c r="DW1293" s="2"/>
      <c r="DX1293" s="2"/>
      <c r="DY1293" s="2"/>
      <c r="DZ1293" s="2"/>
      <c r="EA1293" s="2"/>
      <c r="EB1293" s="2"/>
      <c r="EC1293" s="2"/>
      <c r="ED1293" s="2"/>
      <c r="EE1293" s="2"/>
      <c r="EF1293" s="2"/>
      <c r="EG1293" s="2"/>
      <c r="EH1293" s="2"/>
      <c r="EI1293" s="2"/>
      <c r="EJ1293" s="2"/>
      <c r="EK1293" s="2"/>
      <c r="EL1293" s="2"/>
      <c r="EM1293" s="2"/>
      <c r="EN1293" s="2"/>
      <c r="EO1293" s="2"/>
      <c r="EP1293" s="2"/>
      <c r="EQ1293" s="2"/>
      <c r="ER1293" s="2"/>
      <c r="ES1293" s="2"/>
      <c r="ET1293" s="2"/>
      <c r="EU1293" s="2"/>
      <c r="EV1293" s="2"/>
      <c r="EW1293" s="2"/>
      <c r="EX1293" s="2"/>
      <c r="EY1293" s="2"/>
      <c r="EZ1293" s="2"/>
      <c r="FA1293" s="2"/>
      <c r="FB1293" s="2"/>
      <c r="FC1293" s="2"/>
      <c r="FD1293" s="2"/>
      <c r="FE1293" s="2"/>
      <c r="FF1293" s="2"/>
      <c r="FG1293" s="2"/>
      <c r="FH1293" s="2"/>
      <c r="FI1293" s="2"/>
      <c r="FJ1293" s="2"/>
      <c r="FK1293" s="2"/>
      <c r="FL1293" s="2"/>
      <c r="FM1293" s="2"/>
      <c r="FN1293" s="2"/>
      <c r="FO1293" s="2"/>
      <c r="FP1293" s="2"/>
      <c r="FQ1293" s="2"/>
      <c r="FR1293" s="2"/>
      <c r="FS1293" s="2"/>
      <c r="FT1293" s="2"/>
      <c r="FU1293" s="2"/>
      <c r="FV1293" s="2"/>
      <c r="FW1293" s="2"/>
      <c r="FX1293" s="2"/>
      <c r="FY1293" s="2"/>
      <c r="FZ1293" s="2"/>
      <c r="GA1293" s="2"/>
      <c r="GB1293" s="2"/>
      <c r="GC1293" s="2"/>
      <c r="GD1293" s="2"/>
      <c r="GE1293" s="2"/>
      <c r="GF1293" s="2"/>
      <c r="GG1293" s="2"/>
      <c r="GH1293" s="2"/>
      <c r="GI1293" s="2"/>
      <c r="GJ1293" s="2"/>
      <c r="GK1293" s="2"/>
      <c r="GL1293" s="2"/>
      <c r="GM1293" s="2"/>
      <c r="GN1293" s="2"/>
      <c r="GO1293" s="2"/>
      <c r="GP1293" s="2"/>
      <c r="GQ1293" s="2"/>
      <c r="GR1293" s="2"/>
      <c r="GS1293" s="2"/>
      <c r="GT1293" s="2"/>
      <c r="GU1293" s="2"/>
      <c r="GV1293" s="2"/>
      <c r="GW1293" s="2"/>
      <c r="GX1293" s="2"/>
      <c r="GY1293" s="2"/>
      <c r="GZ1293" s="2"/>
      <c r="HA1293" s="2"/>
      <c r="HB1293" s="2"/>
      <c r="HC1293" s="2"/>
      <c r="HD1293" s="2"/>
      <c r="HE1293" s="2"/>
      <c r="HF1293" s="2"/>
      <c r="HG1293" s="2"/>
      <c r="HH1293" s="2"/>
      <c r="HI1293" s="2"/>
      <c r="HJ1293" s="2"/>
      <c r="HK1293" s="2"/>
      <c r="HL1293" s="2"/>
      <c r="HM1293" s="2"/>
      <c r="HN1293" s="2"/>
      <c r="HO1293" s="2"/>
      <c r="HP1293" s="2"/>
      <c r="HQ1293" s="2"/>
      <c r="HR1293" s="2"/>
      <c r="HS1293" s="2"/>
      <c r="HT1293" s="2"/>
      <c r="HU1293" s="2"/>
      <c r="HV1293" s="2"/>
      <c r="HW1293" s="2"/>
      <c r="HX1293" s="2"/>
      <c r="HY1293" s="2"/>
      <c r="HZ1293" s="2"/>
      <c r="IA1293" s="2"/>
      <c r="IB1293" s="2"/>
      <c r="IC1293" s="2"/>
      <c r="ID1293" s="2"/>
      <c r="IE1293" s="2"/>
      <c r="IF1293" s="2"/>
      <c r="IG1293" s="2"/>
      <c r="IH1293" s="2"/>
      <c r="II1293" s="2"/>
      <c r="IJ1293" s="2"/>
      <c r="IK1293" s="2"/>
      <c r="IL1293" s="2"/>
      <c r="IM1293" s="2"/>
      <c r="IN1293" s="2"/>
      <c r="IO1293" s="2"/>
      <c r="IP1293" s="2"/>
      <c r="IQ1293" s="2"/>
      <c r="IR1293" s="2"/>
      <c r="IS1293" s="2"/>
    </row>
    <row r="1294" spans="1:253" s="36" customFormat="1" hidden="1" x14ac:dyDescent="0.25">
      <c r="A1294" s="33"/>
      <c r="B1294" s="168"/>
      <c r="C1294" s="168"/>
      <c r="D1294" s="168"/>
      <c r="E1294" s="168"/>
      <c r="F1294" s="168"/>
      <c r="G1294" s="168"/>
      <c r="H1294" s="168"/>
      <c r="I1294" s="168"/>
      <c r="J1294" s="168"/>
      <c r="K1294" s="168"/>
      <c r="L1294" s="168"/>
      <c r="M1294" s="168"/>
      <c r="N1294" s="168"/>
      <c r="O1294" s="168"/>
      <c r="P1294" s="168"/>
      <c r="Q1294" s="168"/>
      <c r="R1294" s="168"/>
      <c r="S1294" s="168"/>
      <c r="T1294" s="168"/>
      <c r="U1294" s="168"/>
      <c r="V1294" s="168"/>
      <c r="W1294" s="168"/>
      <c r="X1294" s="168"/>
      <c r="Y1294" s="168"/>
      <c r="Z1294" s="168"/>
      <c r="AA1294" s="168"/>
      <c r="AB1294" s="168"/>
      <c r="AC1294" s="168"/>
      <c r="AD1294" s="168"/>
      <c r="AE1294" s="168"/>
      <c r="AF1294" s="168"/>
      <c r="AG1294" s="168"/>
      <c r="AH1294" s="168"/>
      <c r="AI1294" s="60"/>
      <c r="AJ1294" s="144" t="str">
        <f t="shared" si="212"/>
        <v>Riadok bude skrytý.</v>
      </c>
      <c r="AK1294" s="145" t="s">
        <v>207</v>
      </c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51">
        <f t="shared" si="219"/>
        <v>0</v>
      </c>
      <c r="BF1294" s="51"/>
      <c r="BG1294" s="51"/>
      <c r="BH1294" s="51">
        <f t="shared" si="213"/>
        <v>1</v>
      </c>
      <c r="BI1294" s="51">
        <f t="shared" si="211"/>
        <v>0</v>
      </c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108"/>
      <c r="BY1294" s="108"/>
      <c r="BZ1294" s="108"/>
      <c r="CA1294" s="113">
        <f>SI!BY1294</f>
        <v>220</v>
      </c>
      <c r="CB1294" s="113"/>
      <c r="CC1294" s="113"/>
      <c r="CD1294" s="113"/>
      <c r="CE1294" s="113"/>
      <c r="CF1294" s="113"/>
      <c r="CG1294" s="113"/>
      <c r="CH1294" s="140">
        <f>SI!BZ1294</f>
        <v>0</v>
      </c>
      <c r="CI1294" s="108"/>
      <c r="CJ1294" s="108"/>
      <c r="CK1294" s="108"/>
      <c r="CL1294" s="108"/>
      <c r="CM1294" s="108"/>
      <c r="CN1294" s="108"/>
      <c r="CO1294" s="108"/>
      <c r="CP1294" s="108"/>
      <c r="CQ1294" s="108"/>
      <c r="CR1294" s="108"/>
      <c r="CS1294" s="108"/>
      <c r="CT1294" s="108"/>
      <c r="CU1294" s="108"/>
      <c r="CV1294" s="108"/>
      <c r="CW1294" s="108"/>
      <c r="CX1294" s="108"/>
      <c r="CY1294" s="108"/>
      <c r="CZ1294" s="2"/>
      <c r="DA1294" s="2"/>
      <c r="DB1294" s="2"/>
      <c r="DC1294" s="2"/>
      <c r="DD1294" s="2"/>
      <c r="DE1294" s="2"/>
      <c r="DF1294" s="2"/>
      <c r="DG1294" s="2"/>
      <c r="DH1294" s="2"/>
      <c r="DI1294" s="2"/>
      <c r="DJ1294" s="2"/>
      <c r="DK1294" s="2"/>
      <c r="DL1294" s="2"/>
      <c r="DM1294" s="2"/>
      <c r="DN1294" s="2"/>
      <c r="DO1294" s="2"/>
      <c r="DP1294" s="2"/>
      <c r="DQ1294" s="2"/>
      <c r="DR1294" s="2"/>
      <c r="DS1294" s="2"/>
      <c r="DT1294" s="2"/>
      <c r="DU1294" s="2"/>
      <c r="DV1294" s="2"/>
      <c r="DW1294" s="2"/>
      <c r="DX1294" s="2"/>
      <c r="DY1294" s="2"/>
      <c r="DZ1294" s="2"/>
      <c r="EA1294" s="2"/>
      <c r="EB1294" s="2"/>
      <c r="EC1294" s="2"/>
      <c r="ED1294" s="2"/>
      <c r="EE1294" s="2"/>
      <c r="EF1294" s="2"/>
      <c r="EG1294" s="2"/>
      <c r="EH1294" s="2"/>
      <c r="EI1294" s="2"/>
      <c r="EJ1294" s="2"/>
      <c r="EK1294" s="2"/>
      <c r="EL1294" s="2"/>
      <c r="EM1294" s="2"/>
      <c r="EN1294" s="2"/>
      <c r="EO1294" s="2"/>
      <c r="EP1294" s="2"/>
      <c r="EQ1294" s="2"/>
      <c r="ER1294" s="2"/>
      <c r="ES1294" s="2"/>
      <c r="ET1294" s="2"/>
      <c r="EU1294" s="2"/>
      <c r="EV1294" s="2"/>
      <c r="EW1294" s="2"/>
      <c r="EX1294" s="2"/>
      <c r="EY1294" s="2"/>
      <c r="EZ1294" s="2"/>
      <c r="FA1294" s="2"/>
      <c r="FB1294" s="2"/>
      <c r="FC1294" s="2"/>
      <c r="FD1294" s="2"/>
      <c r="FE1294" s="2"/>
      <c r="FF1294" s="2"/>
      <c r="FG1294" s="2"/>
      <c r="FH1294" s="2"/>
      <c r="FI1294" s="2"/>
      <c r="FJ1294" s="2"/>
      <c r="FK1294" s="2"/>
      <c r="FL1294" s="2"/>
      <c r="FM1294" s="2"/>
      <c r="FN1294" s="2"/>
      <c r="FO1294" s="2"/>
      <c r="FP1294" s="2"/>
      <c r="FQ1294" s="2"/>
      <c r="FR1294" s="2"/>
      <c r="FS1294" s="2"/>
      <c r="FT1294" s="2"/>
      <c r="FU1294" s="2"/>
      <c r="FV1294" s="2"/>
      <c r="FW1294" s="2"/>
      <c r="FX1294" s="2"/>
      <c r="FY1294" s="2"/>
      <c r="FZ1294" s="2"/>
      <c r="GA1294" s="2"/>
      <c r="GB1294" s="2"/>
      <c r="GC1294" s="2"/>
      <c r="GD1294" s="2"/>
      <c r="GE1294" s="2"/>
      <c r="GF1294" s="2"/>
      <c r="GG1294" s="2"/>
      <c r="GH1294" s="2"/>
      <c r="GI1294" s="2"/>
      <c r="GJ1294" s="2"/>
      <c r="GK1294" s="2"/>
      <c r="GL1294" s="2"/>
      <c r="GM1294" s="2"/>
      <c r="GN1294" s="2"/>
      <c r="GO1294" s="2"/>
      <c r="GP1294" s="2"/>
      <c r="GQ1294" s="2"/>
      <c r="GR1294" s="2"/>
      <c r="GS1294" s="2"/>
      <c r="GT1294" s="2"/>
      <c r="GU1294" s="2"/>
      <c r="GV1294" s="2"/>
      <c r="GW1294" s="2"/>
      <c r="GX1294" s="2"/>
      <c r="GY1294" s="2"/>
      <c r="GZ1294" s="2"/>
      <c r="HA1294" s="2"/>
      <c r="HB1294" s="2"/>
      <c r="HC1294" s="2"/>
      <c r="HD1294" s="2"/>
      <c r="HE1294" s="2"/>
      <c r="HF1294" s="2"/>
      <c r="HG1294" s="2"/>
      <c r="HH1294" s="2"/>
      <c r="HI1294" s="2"/>
      <c r="HJ1294" s="2"/>
      <c r="HK1294" s="2"/>
      <c r="HL1294" s="2"/>
      <c r="HM1294" s="2"/>
      <c r="HN1294" s="2"/>
      <c r="HO1294" s="2"/>
      <c r="HP1294" s="2"/>
      <c r="HQ1294" s="2"/>
      <c r="HR1294" s="2"/>
      <c r="HS1294" s="2"/>
      <c r="HT1294" s="2"/>
      <c r="HU1294" s="2"/>
      <c r="HV1294" s="2"/>
      <c r="HW1294" s="2"/>
      <c r="HX1294" s="2"/>
      <c r="HY1294" s="2"/>
      <c r="HZ1294" s="2"/>
      <c r="IA1294" s="2"/>
      <c r="IB1294" s="2"/>
      <c r="IC1294" s="2"/>
      <c r="ID1294" s="2"/>
      <c r="IE1294" s="2"/>
      <c r="IF1294" s="2"/>
      <c r="IG1294" s="2"/>
      <c r="IH1294" s="2"/>
      <c r="II1294" s="2"/>
      <c r="IJ1294" s="2"/>
      <c r="IK1294" s="2"/>
      <c r="IL1294" s="2"/>
      <c r="IM1294" s="2"/>
      <c r="IN1294" s="2"/>
      <c r="IO1294" s="2"/>
      <c r="IP1294" s="2"/>
      <c r="IQ1294" s="2"/>
      <c r="IR1294" s="2"/>
      <c r="IS1294" s="2"/>
    </row>
    <row r="1295" spans="1:253" s="36" customFormat="1" hidden="1" x14ac:dyDescent="0.25">
      <c r="A1295" s="33"/>
      <c r="B1295" s="168"/>
      <c r="C1295" s="168"/>
      <c r="D1295" s="168"/>
      <c r="E1295" s="168"/>
      <c r="F1295" s="168"/>
      <c r="G1295" s="168"/>
      <c r="H1295" s="168"/>
      <c r="I1295" s="168"/>
      <c r="J1295" s="168"/>
      <c r="K1295" s="168"/>
      <c r="L1295" s="168"/>
      <c r="M1295" s="168"/>
      <c r="N1295" s="168"/>
      <c r="O1295" s="168"/>
      <c r="P1295" s="168"/>
      <c r="Q1295" s="168"/>
      <c r="R1295" s="168"/>
      <c r="S1295" s="168"/>
      <c r="T1295" s="168"/>
      <c r="U1295" s="168"/>
      <c r="V1295" s="168"/>
      <c r="W1295" s="168"/>
      <c r="X1295" s="168"/>
      <c r="Y1295" s="168"/>
      <c r="Z1295" s="168"/>
      <c r="AA1295" s="168"/>
      <c r="AB1295" s="168"/>
      <c r="AC1295" s="168"/>
      <c r="AD1295" s="168"/>
      <c r="AE1295" s="168"/>
      <c r="AF1295" s="168"/>
      <c r="AG1295" s="168"/>
      <c r="AH1295" s="168"/>
      <c r="AI1295" s="60"/>
      <c r="AJ1295" s="144" t="str">
        <f t="shared" si="212"/>
        <v>Riadok bude skrytý.</v>
      </c>
      <c r="AK1295" s="145" t="s">
        <v>207</v>
      </c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51">
        <f t="shared" si="219"/>
        <v>0</v>
      </c>
      <c r="BF1295" s="51"/>
      <c r="BG1295" s="51"/>
      <c r="BH1295" s="51">
        <f t="shared" si="213"/>
        <v>1</v>
      </c>
      <c r="BI1295" s="51">
        <f t="shared" si="211"/>
        <v>0</v>
      </c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108"/>
      <c r="BY1295" s="108"/>
      <c r="BZ1295" s="108"/>
      <c r="CA1295" s="113">
        <f>SI!BY1295</f>
        <v>148</v>
      </c>
      <c r="CB1295" s="113"/>
      <c r="CC1295" s="113"/>
      <c r="CD1295" s="113"/>
      <c r="CE1295" s="113"/>
      <c r="CF1295" s="113"/>
      <c r="CG1295" s="113"/>
      <c r="CH1295" s="140">
        <f>SI!BZ1295</f>
        <v>0</v>
      </c>
      <c r="CI1295" s="108"/>
      <c r="CJ1295" s="108"/>
      <c r="CK1295" s="108"/>
      <c r="CL1295" s="108"/>
      <c r="CM1295" s="108"/>
      <c r="CN1295" s="108"/>
      <c r="CO1295" s="108"/>
      <c r="CP1295" s="108"/>
      <c r="CQ1295" s="108"/>
      <c r="CR1295" s="108"/>
      <c r="CS1295" s="108"/>
      <c r="CT1295" s="108"/>
      <c r="CU1295" s="108"/>
      <c r="CV1295" s="108"/>
      <c r="CW1295" s="108"/>
      <c r="CX1295" s="108"/>
      <c r="CY1295" s="108"/>
      <c r="CZ1295" s="2"/>
      <c r="DA1295" s="2"/>
      <c r="DB1295" s="2"/>
      <c r="DC1295" s="2"/>
      <c r="DD1295" s="2"/>
      <c r="DE1295" s="2"/>
      <c r="DF1295" s="2"/>
      <c r="DG1295" s="2"/>
      <c r="DH1295" s="2"/>
      <c r="DI1295" s="2"/>
      <c r="DJ1295" s="2"/>
      <c r="DK1295" s="2"/>
      <c r="DL1295" s="2"/>
      <c r="DM1295" s="2"/>
      <c r="DN1295" s="2"/>
      <c r="DO1295" s="2"/>
      <c r="DP1295" s="2"/>
      <c r="DQ1295" s="2"/>
      <c r="DR1295" s="2"/>
      <c r="DS1295" s="2"/>
      <c r="DT1295" s="2"/>
      <c r="DU1295" s="2"/>
      <c r="DV1295" s="2"/>
      <c r="DW1295" s="2"/>
      <c r="DX1295" s="2"/>
      <c r="DY1295" s="2"/>
      <c r="DZ1295" s="2"/>
      <c r="EA1295" s="2"/>
      <c r="EB1295" s="2"/>
      <c r="EC1295" s="2"/>
      <c r="ED1295" s="2"/>
      <c r="EE1295" s="2"/>
      <c r="EF1295" s="2"/>
      <c r="EG1295" s="2"/>
      <c r="EH1295" s="2"/>
      <c r="EI1295" s="2"/>
      <c r="EJ1295" s="2"/>
      <c r="EK1295" s="2"/>
      <c r="EL1295" s="2"/>
      <c r="EM1295" s="2"/>
      <c r="EN1295" s="2"/>
      <c r="EO1295" s="2"/>
      <c r="EP1295" s="2"/>
      <c r="EQ1295" s="2"/>
      <c r="ER1295" s="2"/>
      <c r="ES1295" s="2"/>
      <c r="ET1295" s="2"/>
      <c r="EU1295" s="2"/>
      <c r="EV1295" s="2"/>
      <c r="EW1295" s="2"/>
      <c r="EX1295" s="2"/>
      <c r="EY1295" s="2"/>
      <c r="EZ1295" s="2"/>
      <c r="FA1295" s="2"/>
      <c r="FB1295" s="2"/>
      <c r="FC1295" s="2"/>
      <c r="FD1295" s="2"/>
      <c r="FE1295" s="2"/>
      <c r="FF1295" s="2"/>
      <c r="FG1295" s="2"/>
      <c r="FH1295" s="2"/>
      <c r="FI1295" s="2"/>
      <c r="FJ1295" s="2"/>
      <c r="FK1295" s="2"/>
      <c r="FL1295" s="2"/>
      <c r="FM1295" s="2"/>
      <c r="FN1295" s="2"/>
      <c r="FO1295" s="2"/>
      <c r="FP1295" s="2"/>
      <c r="FQ1295" s="2"/>
      <c r="FR1295" s="2"/>
      <c r="FS1295" s="2"/>
      <c r="FT1295" s="2"/>
      <c r="FU1295" s="2"/>
      <c r="FV1295" s="2"/>
      <c r="FW1295" s="2"/>
      <c r="FX1295" s="2"/>
      <c r="FY1295" s="2"/>
      <c r="FZ1295" s="2"/>
      <c r="GA1295" s="2"/>
      <c r="GB1295" s="2"/>
      <c r="GC1295" s="2"/>
      <c r="GD1295" s="2"/>
      <c r="GE1295" s="2"/>
      <c r="GF1295" s="2"/>
      <c r="GG1295" s="2"/>
      <c r="GH1295" s="2"/>
      <c r="GI1295" s="2"/>
      <c r="GJ1295" s="2"/>
      <c r="GK1295" s="2"/>
      <c r="GL1295" s="2"/>
      <c r="GM1295" s="2"/>
      <c r="GN1295" s="2"/>
      <c r="GO1295" s="2"/>
      <c r="GP1295" s="2"/>
      <c r="GQ1295" s="2"/>
      <c r="GR1295" s="2"/>
      <c r="GS1295" s="2"/>
      <c r="GT1295" s="2"/>
      <c r="GU1295" s="2"/>
      <c r="GV1295" s="2"/>
      <c r="GW1295" s="2"/>
      <c r="GX1295" s="2"/>
      <c r="GY1295" s="2"/>
      <c r="GZ1295" s="2"/>
      <c r="HA1295" s="2"/>
      <c r="HB1295" s="2"/>
      <c r="HC1295" s="2"/>
      <c r="HD1295" s="2"/>
      <c r="HE1295" s="2"/>
      <c r="HF1295" s="2"/>
      <c r="HG1295" s="2"/>
      <c r="HH1295" s="2"/>
      <c r="HI1295" s="2"/>
      <c r="HJ1295" s="2"/>
      <c r="HK1295" s="2"/>
      <c r="HL1295" s="2"/>
      <c r="HM1295" s="2"/>
      <c r="HN1295" s="2"/>
      <c r="HO1295" s="2"/>
      <c r="HP1295" s="2"/>
      <c r="HQ1295" s="2"/>
      <c r="HR1295" s="2"/>
      <c r="HS1295" s="2"/>
      <c r="HT1295" s="2"/>
      <c r="HU1295" s="2"/>
      <c r="HV1295" s="2"/>
      <c r="HW1295" s="2"/>
      <c r="HX1295" s="2"/>
      <c r="HY1295" s="2"/>
      <c r="HZ1295" s="2"/>
      <c r="IA1295" s="2"/>
      <c r="IB1295" s="2"/>
      <c r="IC1295" s="2"/>
      <c r="ID1295" s="2"/>
      <c r="IE1295" s="2"/>
      <c r="IF1295" s="2"/>
      <c r="IG1295" s="2"/>
      <c r="IH1295" s="2"/>
      <c r="II1295" s="2"/>
      <c r="IJ1295" s="2"/>
      <c r="IK1295" s="2"/>
      <c r="IL1295" s="2"/>
      <c r="IM1295" s="2"/>
      <c r="IN1295" s="2"/>
      <c r="IO1295" s="2"/>
      <c r="IP1295" s="2"/>
      <c r="IQ1295" s="2"/>
      <c r="IR1295" s="2"/>
      <c r="IS1295" s="2"/>
    </row>
    <row r="1296" spans="1:253" s="36" customFormat="1" hidden="1" x14ac:dyDescent="0.25">
      <c r="A1296" s="33"/>
      <c r="B1296" s="168"/>
      <c r="C1296" s="168"/>
      <c r="D1296" s="168"/>
      <c r="E1296" s="168"/>
      <c r="F1296" s="168"/>
      <c r="G1296" s="168"/>
      <c r="H1296" s="168"/>
      <c r="I1296" s="168"/>
      <c r="J1296" s="168"/>
      <c r="K1296" s="168"/>
      <c r="L1296" s="168"/>
      <c r="M1296" s="168"/>
      <c r="N1296" s="168"/>
      <c r="O1296" s="168"/>
      <c r="P1296" s="168"/>
      <c r="Q1296" s="168"/>
      <c r="R1296" s="168"/>
      <c r="S1296" s="168"/>
      <c r="T1296" s="168"/>
      <c r="U1296" s="168"/>
      <c r="V1296" s="168"/>
      <c r="W1296" s="168"/>
      <c r="X1296" s="168"/>
      <c r="Y1296" s="168"/>
      <c r="Z1296" s="168"/>
      <c r="AA1296" s="168"/>
      <c r="AB1296" s="168"/>
      <c r="AC1296" s="168"/>
      <c r="AD1296" s="168"/>
      <c r="AE1296" s="168"/>
      <c r="AF1296" s="168"/>
      <c r="AG1296" s="168"/>
      <c r="AH1296" s="168"/>
      <c r="AI1296" s="60"/>
      <c r="AJ1296" s="144" t="str">
        <f t="shared" si="212"/>
        <v>Riadok bude skrytý.</v>
      </c>
      <c r="AK1296" s="145" t="s">
        <v>207</v>
      </c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51">
        <f t="shared" si="219"/>
        <v>0</v>
      </c>
      <c r="BF1296" s="51"/>
      <c r="BG1296" s="51"/>
      <c r="BH1296" s="51">
        <f t="shared" si="213"/>
        <v>1</v>
      </c>
      <c r="BI1296" s="51">
        <f t="shared" si="211"/>
        <v>0</v>
      </c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108"/>
      <c r="BY1296" s="108"/>
      <c r="BZ1296" s="108"/>
      <c r="CA1296" s="113">
        <f>SI!BY1296</f>
        <v>1087</v>
      </c>
      <c r="CB1296" s="113"/>
      <c r="CC1296" s="113"/>
      <c r="CD1296" s="113"/>
      <c r="CE1296" s="113"/>
      <c r="CF1296" s="113"/>
      <c r="CG1296" s="113"/>
      <c r="CH1296" s="140">
        <f>SI!BZ1296</f>
        <v>0</v>
      </c>
      <c r="CI1296" s="108"/>
      <c r="CJ1296" s="108"/>
      <c r="CK1296" s="108"/>
      <c r="CL1296" s="108"/>
      <c r="CM1296" s="108"/>
      <c r="CN1296" s="108"/>
      <c r="CO1296" s="108"/>
      <c r="CP1296" s="108"/>
      <c r="CQ1296" s="108"/>
      <c r="CR1296" s="108"/>
      <c r="CS1296" s="108"/>
      <c r="CT1296" s="108"/>
      <c r="CU1296" s="108"/>
      <c r="CV1296" s="108"/>
      <c r="CW1296" s="108"/>
      <c r="CX1296" s="108"/>
      <c r="CY1296" s="108"/>
      <c r="CZ1296" s="2"/>
      <c r="DA1296" s="2"/>
      <c r="DB1296" s="2"/>
      <c r="DC1296" s="2"/>
      <c r="DD1296" s="2"/>
      <c r="DE1296" s="2"/>
      <c r="DF1296" s="2"/>
      <c r="DG1296" s="2"/>
      <c r="DH1296" s="2"/>
      <c r="DI1296" s="2"/>
      <c r="DJ1296" s="2"/>
      <c r="DK1296" s="2"/>
      <c r="DL1296" s="2"/>
      <c r="DM1296" s="2"/>
      <c r="DN1296" s="2"/>
      <c r="DO1296" s="2"/>
      <c r="DP1296" s="2"/>
      <c r="DQ1296" s="2"/>
      <c r="DR1296" s="2"/>
      <c r="DS1296" s="2"/>
      <c r="DT1296" s="2"/>
      <c r="DU1296" s="2"/>
      <c r="DV1296" s="2"/>
      <c r="DW1296" s="2"/>
      <c r="DX1296" s="2"/>
      <c r="DY1296" s="2"/>
      <c r="DZ1296" s="2"/>
      <c r="EA1296" s="2"/>
      <c r="EB1296" s="2"/>
      <c r="EC1296" s="2"/>
      <c r="ED1296" s="2"/>
      <c r="EE1296" s="2"/>
      <c r="EF1296" s="2"/>
      <c r="EG1296" s="2"/>
      <c r="EH1296" s="2"/>
      <c r="EI1296" s="2"/>
      <c r="EJ1296" s="2"/>
      <c r="EK1296" s="2"/>
      <c r="EL1296" s="2"/>
      <c r="EM1296" s="2"/>
      <c r="EN1296" s="2"/>
      <c r="EO1296" s="2"/>
      <c r="EP1296" s="2"/>
      <c r="EQ1296" s="2"/>
      <c r="ER1296" s="2"/>
      <c r="ES1296" s="2"/>
      <c r="ET1296" s="2"/>
      <c r="EU1296" s="2"/>
      <c r="EV1296" s="2"/>
      <c r="EW1296" s="2"/>
      <c r="EX1296" s="2"/>
      <c r="EY1296" s="2"/>
      <c r="EZ1296" s="2"/>
      <c r="FA1296" s="2"/>
      <c r="FB1296" s="2"/>
      <c r="FC1296" s="2"/>
      <c r="FD1296" s="2"/>
      <c r="FE1296" s="2"/>
      <c r="FF1296" s="2"/>
      <c r="FG1296" s="2"/>
      <c r="FH1296" s="2"/>
      <c r="FI1296" s="2"/>
      <c r="FJ1296" s="2"/>
      <c r="FK1296" s="2"/>
      <c r="FL1296" s="2"/>
      <c r="FM1296" s="2"/>
      <c r="FN1296" s="2"/>
      <c r="FO1296" s="2"/>
      <c r="FP1296" s="2"/>
      <c r="FQ1296" s="2"/>
      <c r="FR1296" s="2"/>
      <c r="FS1296" s="2"/>
      <c r="FT1296" s="2"/>
      <c r="FU1296" s="2"/>
      <c r="FV1296" s="2"/>
      <c r="FW1296" s="2"/>
      <c r="FX1296" s="2"/>
      <c r="FY1296" s="2"/>
      <c r="FZ1296" s="2"/>
      <c r="GA1296" s="2"/>
      <c r="GB1296" s="2"/>
      <c r="GC1296" s="2"/>
      <c r="GD1296" s="2"/>
      <c r="GE1296" s="2"/>
      <c r="GF1296" s="2"/>
      <c r="GG1296" s="2"/>
      <c r="GH1296" s="2"/>
      <c r="GI1296" s="2"/>
      <c r="GJ1296" s="2"/>
      <c r="GK1296" s="2"/>
      <c r="GL1296" s="2"/>
      <c r="GM1296" s="2"/>
      <c r="GN1296" s="2"/>
      <c r="GO1296" s="2"/>
      <c r="GP1296" s="2"/>
      <c r="GQ1296" s="2"/>
      <c r="GR1296" s="2"/>
      <c r="GS1296" s="2"/>
      <c r="GT1296" s="2"/>
      <c r="GU1296" s="2"/>
      <c r="GV1296" s="2"/>
      <c r="GW1296" s="2"/>
      <c r="GX1296" s="2"/>
      <c r="GY1296" s="2"/>
      <c r="GZ1296" s="2"/>
      <c r="HA1296" s="2"/>
      <c r="HB1296" s="2"/>
      <c r="HC1296" s="2"/>
      <c r="HD1296" s="2"/>
      <c r="HE1296" s="2"/>
      <c r="HF1296" s="2"/>
      <c r="HG1296" s="2"/>
      <c r="HH1296" s="2"/>
      <c r="HI1296" s="2"/>
      <c r="HJ1296" s="2"/>
      <c r="HK1296" s="2"/>
      <c r="HL1296" s="2"/>
      <c r="HM1296" s="2"/>
      <c r="HN1296" s="2"/>
      <c r="HO1296" s="2"/>
      <c r="HP1296" s="2"/>
      <c r="HQ1296" s="2"/>
      <c r="HR1296" s="2"/>
      <c r="HS1296" s="2"/>
      <c r="HT1296" s="2"/>
      <c r="HU1296" s="2"/>
      <c r="HV1296" s="2"/>
      <c r="HW1296" s="2"/>
      <c r="HX1296" s="2"/>
      <c r="HY1296" s="2"/>
      <c r="HZ1296" s="2"/>
      <c r="IA1296" s="2"/>
      <c r="IB1296" s="2"/>
      <c r="IC1296" s="2"/>
      <c r="ID1296" s="2"/>
      <c r="IE1296" s="2"/>
      <c r="IF1296" s="2"/>
      <c r="IG1296" s="2"/>
      <c r="IH1296" s="2"/>
      <c r="II1296" s="2"/>
      <c r="IJ1296" s="2"/>
      <c r="IK1296" s="2"/>
      <c r="IL1296" s="2"/>
      <c r="IM1296" s="2"/>
      <c r="IN1296" s="2"/>
      <c r="IO1296" s="2"/>
      <c r="IP1296" s="2"/>
      <c r="IQ1296" s="2"/>
      <c r="IR1296" s="2"/>
      <c r="IS1296" s="2"/>
    </row>
    <row r="1297" spans="1:253" s="36" customFormat="1" hidden="1" x14ac:dyDescent="0.25">
      <c r="A1297" s="33"/>
      <c r="B1297" s="168"/>
      <c r="C1297" s="168"/>
      <c r="D1297" s="168"/>
      <c r="E1297" s="168"/>
      <c r="F1297" s="168"/>
      <c r="G1297" s="168"/>
      <c r="H1297" s="168"/>
      <c r="I1297" s="168"/>
      <c r="J1297" s="168"/>
      <c r="K1297" s="168"/>
      <c r="L1297" s="168"/>
      <c r="M1297" s="168"/>
      <c r="N1297" s="168"/>
      <c r="O1297" s="168"/>
      <c r="P1297" s="168"/>
      <c r="Q1297" s="168"/>
      <c r="R1297" s="168"/>
      <c r="S1297" s="168"/>
      <c r="T1297" s="168"/>
      <c r="U1297" s="168"/>
      <c r="V1297" s="168"/>
      <c r="W1297" s="168"/>
      <c r="X1297" s="168"/>
      <c r="Y1297" s="168"/>
      <c r="Z1297" s="168"/>
      <c r="AA1297" s="168"/>
      <c r="AB1297" s="168"/>
      <c r="AC1297" s="168"/>
      <c r="AD1297" s="168"/>
      <c r="AE1297" s="168"/>
      <c r="AF1297" s="168"/>
      <c r="AG1297" s="168"/>
      <c r="AH1297" s="168"/>
      <c r="AI1297" s="60"/>
      <c r="AJ1297" s="144" t="str">
        <f t="shared" si="212"/>
        <v>Riadok bude skrytý.</v>
      </c>
      <c r="AK1297" s="145" t="s">
        <v>207</v>
      </c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51">
        <f t="shared" si="219"/>
        <v>0</v>
      </c>
      <c r="BF1297" s="51"/>
      <c r="BG1297" s="51"/>
      <c r="BH1297" s="51">
        <f t="shared" si="213"/>
        <v>1</v>
      </c>
      <c r="BI1297" s="51">
        <f t="shared" si="211"/>
        <v>0</v>
      </c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108"/>
      <c r="BY1297" s="108"/>
      <c r="BZ1297" s="108"/>
      <c r="CA1297" s="113">
        <f>SI!BY1297</f>
        <v>131</v>
      </c>
      <c r="CB1297" s="113"/>
      <c r="CC1297" s="113"/>
      <c r="CD1297" s="113"/>
      <c r="CE1297" s="113"/>
      <c r="CF1297" s="113"/>
      <c r="CG1297" s="113"/>
      <c r="CH1297" s="140">
        <f>SI!BZ1297</f>
        <v>0</v>
      </c>
      <c r="CI1297" s="108"/>
      <c r="CJ1297" s="108"/>
      <c r="CK1297" s="108"/>
      <c r="CL1297" s="108"/>
      <c r="CM1297" s="108"/>
      <c r="CN1297" s="108"/>
      <c r="CO1297" s="108"/>
      <c r="CP1297" s="108"/>
      <c r="CQ1297" s="108"/>
      <c r="CR1297" s="108"/>
      <c r="CS1297" s="108"/>
      <c r="CT1297" s="108"/>
      <c r="CU1297" s="108"/>
      <c r="CV1297" s="108"/>
      <c r="CW1297" s="108"/>
      <c r="CX1297" s="108"/>
      <c r="CY1297" s="108"/>
      <c r="CZ1297" s="2"/>
      <c r="DA1297" s="2"/>
      <c r="DB1297" s="2"/>
      <c r="DC1297" s="2"/>
      <c r="DD1297" s="2"/>
      <c r="DE1297" s="2"/>
      <c r="DF1297" s="2"/>
      <c r="DG1297" s="2"/>
      <c r="DH1297" s="2"/>
      <c r="DI1297" s="2"/>
      <c r="DJ1297" s="2"/>
      <c r="DK1297" s="2"/>
      <c r="DL1297" s="2"/>
      <c r="DM1297" s="2"/>
      <c r="DN1297" s="2"/>
      <c r="DO1297" s="2"/>
      <c r="DP1297" s="2"/>
      <c r="DQ1297" s="2"/>
      <c r="DR1297" s="2"/>
      <c r="DS1297" s="2"/>
      <c r="DT1297" s="2"/>
      <c r="DU1297" s="2"/>
      <c r="DV1297" s="2"/>
      <c r="DW1297" s="2"/>
      <c r="DX1297" s="2"/>
      <c r="DY1297" s="2"/>
      <c r="DZ1297" s="2"/>
      <c r="EA1297" s="2"/>
      <c r="EB1297" s="2"/>
      <c r="EC1297" s="2"/>
      <c r="ED1297" s="2"/>
      <c r="EE1297" s="2"/>
      <c r="EF1297" s="2"/>
      <c r="EG1297" s="2"/>
      <c r="EH1297" s="2"/>
      <c r="EI1297" s="2"/>
      <c r="EJ1297" s="2"/>
      <c r="EK1297" s="2"/>
      <c r="EL1297" s="2"/>
      <c r="EM1297" s="2"/>
      <c r="EN1297" s="2"/>
      <c r="EO1297" s="2"/>
      <c r="EP1297" s="2"/>
      <c r="EQ1297" s="2"/>
      <c r="ER1297" s="2"/>
      <c r="ES1297" s="2"/>
      <c r="ET1297" s="2"/>
      <c r="EU1297" s="2"/>
      <c r="EV1297" s="2"/>
      <c r="EW1297" s="2"/>
      <c r="EX1297" s="2"/>
      <c r="EY1297" s="2"/>
      <c r="EZ1297" s="2"/>
      <c r="FA1297" s="2"/>
      <c r="FB1297" s="2"/>
      <c r="FC1297" s="2"/>
      <c r="FD1297" s="2"/>
      <c r="FE1297" s="2"/>
      <c r="FF1297" s="2"/>
      <c r="FG1297" s="2"/>
      <c r="FH1297" s="2"/>
      <c r="FI1297" s="2"/>
      <c r="FJ1297" s="2"/>
      <c r="FK1297" s="2"/>
      <c r="FL1297" s="2"/>
      <c r="FM1297" s="2"/>
      <c r="FN1297" s="2"/>
      <c r="FO1297" s="2"/>
      <c r="FP1297" s="2"/>
      <c r="FQ1297" s="2"/>
      <c r="FR1297" s="2"/>
      <c r="FS1297" s="2"/>
      <c r="FT1297" s="2"/>
      <c r="FU1297" s="2"/>
      <c r="FV1297" s="2"/>
      <c r="FW1297" s="2"/>
      <c r="FX1297" s="2"/>
      <c r="FY1297" s="2"/>
      <c r="FZ1297" s="2"/>
      <c r="GA1297" s="2"/>
      <c r="GB1297" s="2"/>
      <c r="GC1297" s="2"/>
      <c r="GD1297" s="2"/>
      <c r="GE1297" s="2"/>
      <c r="GF1297" s="2"/>
      <c r="GG1297" s="2"/>
      <c r="GH1297" s="2"/>
      <c r="GI1297" s="2"/>
      <c r="GJ1297" s="2"/>
      <c r="GK1297" s="2"/>
      <c r="GL1297" s="2"/>
      <c r="GM1297" s="2"/>
      <c r="GN1297" s="2"/>
      <c r="GO1297" s="2"/>
      <c r="GP1297" s="2"/>
      <c r="GQ1297" s="2"/>
      <c r="GR1297" s="2"/>
      <c r="GS1297" s="2"/>
      <c r="GT1297" s="2"/>
      <c r="GU1297" s="2"/>
      <c r="GV1297" s="2"/>
      <c r="GW1297" s="2"/>
      <c r="GX1297" s="2"/>
      <c r="GY1297" s="2"/>
      <c r="GZ1297" s="2"/>
      <c r="HA1297" s="2"/>
      <c r="HB1297" s="2"/>
      <c r="HC1297" s="2"/>
      <c r="HD1297" s="2"/>
      <c r="HE1297" s="2"/>
      <c r="HF1297" s="2"/>
      <c r="HG1297" s="2"/>
      <c r="HH1297" s="2"/>
      <c r="HI1297" s="2"/>
      <c r="HJ1297" s="2"/>
      <c r="HK1297" s="2"/>
      <c r="HL1297" s="2"/>
      <c r="HM1297" s="2"/>
      <c r="HN1297" s="2"/>
      <c r="HO1297" s="2"/>
      <c r="HP1297" s="2"/>
      <c r="HQ1297" s="2"/>
      <c r="HR1297" s="2"/>
      <c r="HS1297" s="2"/>
      <c r="HT1297" s="2"/>
      <c r="HU1297" s="2"/>
      <c r="HV1297" s="2"/>
      <c r="HW1297" s="2"/>
      <c r="HX1297" s="2"/>
      <c r="HY1297" s="2"/>
      <c r="HZ1297" s="2"/>
      <c r="IA1297" s="2"/>
      <c r="IB1297" s="2"/>
      <c r="IC1297" s="2"/>
      <c r="ID1297" s="2"/>
      <c r="IE1297" s="2"/>
      <c r="IF1297" s="2"/>
      <c r="IG1297" s="2"/>
      <c r="IH1297" s="2"/>
      <c r="II1297" s="2"/>
      <c r="IJ1297" s="2"/>
      <c r="IK1297" s="2"/>
      <c r="IL1297" s="2"/>
      <c r="IM1297" s="2"/>
      <c r="IN1297" s="2"/>
      <c r="IO1297" s="2"/>
      <c r="IP1297" s="2"/>
      <c r="IQ1297" s="2"/>
      <c r="IR1297" s="2"/>
      <c r="IS1297" s="2"/>
    </row>
    <row r="1298" spans="1:253" s="36" customFormat="1" hidden="1" x14ac:dyDescent="0.25">
      <c r="A1298" s="33"/>
      <c r="B1298" s="168"/>
      <c r="C1298" s="168"/>
      <c r="D1298" s="168"/>
      <c r="E1298" s="168"/>
      <c r="F1298" s="168"/>
      <c r="G1298" s="168"/>
      <c r="H1298" s="168"/>
      <c r="I1298" s="168"/>
      <c r="J1298" s="168"/>
      <c r="K1298" s="168"/>
      <c r="L1298" s="168"/>
      <c r="M1298" s="168"/>
      <c r="N1298" s="168"/>
      <c r="O1298" s="168"/>
      <c r="P1298" s="168"/>
      <c r="Q1298" s="168"/>
      <c r="R1298" s="168"/>
      <c r="S1298" s="168"/>
      <c r="T1298" s="168"/>
      <c r="U1298" s="168"/>
      <c r="V1298" s="168"/>
      <c r="W1298" s="168"/>
      <c r="X1298" s="168"/>
      <c r="Y1298" s="168"/>
      <c r="Z1298" s="168"/>
      <c r="AA1298" s="168"/>
      <c r="AB1298" s="168"/>
      <c r="AC1298" s="168"/>
      <c r="AD1298" s="168"/>
      <c r="AE1298" s="168"/>
      <c r="AF1298" s="168"/>
      <c r="AG1298" s="168"/>
      <c r="AH1298" s="168"/>
      <c r="AI1298" s="60"/>
      <c r="AJ1298" s="144" t="str">
        <f t="shared" si="212"/>
        <v>Riadok bude skrytý.</v>
      </c>
      <c r="AK1298" s="145" t="s">
        <v>207</v>
      </c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51">
        <f t="shared" si="219"/>
        <v>0</v>
      </c>
      <c r="BF1298" s="51"/>
      <c r="BG1298" s="51"/>
      <c r="BH1298" s="51">
        <f t="shared" si="213"/>
        <v>1</v>
      </c>
      <c r="BI1298" s="51">
        <f t="shared" si="211"/>
        <v>0</v>
      </c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108"/>
      <c r="BY1298" s="108"/>
      <c r="BZ1298" s="108"/>
      <c r="CA1298" s="113">
        <f>SI!BY1298</f>
        <v>944</v>
      </c>
      <c r="CB1298" s="113"/>
      <c r="CC1298" s="113"/>
      <c r="CD1298" s="113"/>
      <c r="CE1298" s="113"/>
      <c r="CF1298" s="113"/>
      <c r="CG1298" s="113"/>
      <c r="CH1298" s="140">
        <f>SI!BZ1298</f>
        <v>0</v>
      </c>
      <c r="CI1298" s="108"/>
      <c r="CJ1298" s="108"/>
      <c r="CK1298" s="108"/>
      <c r="CL1298" s="108"/>
      <c r="CM1298" s="108"/>
      <c r="CN1298" s="108"/>
      <c r="CO1298" s="108"/>
      <c r="CP1298" s="108"/>
      <c r="CQ1298" s="108"/>
      <c r="CR1298" s="108"/>
      <c r="CS1298" s="108"/>
      <c r="CT1298" s="108"/>
      <c r="CU1298" s="108"/>
      <c r="CV1298" s="108"/>
      <c r="CW1298" s="108"/>
      <c r="CX1298" s="108"/>
      <c r="CY1298" s="108"/>
      <c r="CZ1298" s="2"/>
      <c r="DA1298" s="2"/>
      <c r="DB1298" s="2"/>
      <c r="DC1298" s="2"/>
      <c r="DD1298" s="2"/>
      <c r="DE1298" s="2"/>
      <c r="DF1298" s="2"/>
      <c r="DG1298" s="2"/>
      <c r="DH1298" s="2"/>
      <c r="DI1298" s="2"/>
      <c r="DJ1298" s="2"/>
      <c r="DK1298" s="2"/>
      <c r="DL1298" s="2"/>
      <c r="DM1298" s="2"/>
      <c r="DN1298" s="2"/>
      <c r="DO1298" s="2"/>
      <c r="DP1298" s="2"/>
      <c r="DQ1298" s="2"/>
      <c r="DR1298" s="2"/>
      <c r="DS1298" s="2"/>
      <c r="DT1298" s="2"/>
      <c r="DU1298" s="2"/>
      <c r="DV1298" s="2"/>
      <c r="DW1298" s="2"/>
      <c r="DX1298" s="2"/>
      <c r="DY1298" s="2"/>
      <c r="DZ1298" s="2"/>
      <c r="EA1298" s="2"/>
      <c r="EB1298" s="2"/>
      <c r="EC1298" s="2"/>
      <c r="ED1298" s="2"/>
      <c r="EE1298" s="2"/>
      <c r="EF1298" s="2"/>
      <c r="EG1298" s="2"/>
      <c r="EH1298" s="2"/>
      <c r="EI1298" s="2"/>
      <c r="EJ1298" s="2"/>
      <c r="EK1298" s="2"/>
      <c r="EL1298" s="2"/>
      <c r="EM1298" s="2"/>
      <c r="EN1298" s="2"/>
      <c r="EO1298" s="2"/>
      <c r="EP1298" s="2"/>
      <c r="EQ1298" s="2"/>
      <c r="ER1298" s="2"/>
      <c r="ES1298" s="2"/>
      <c r="ET1298" s="2"/>
      <c r="EU1298" s="2"/>
      <c r="EV1298" s="2"/>
      <c r="EW1298" s="2"/>
      <c r="EX1298" s="2"/>
      <c r="EY1298" s="2"/>
      <c r="EZ1298" s="2"/>
      <c r="FA1298" s="2"/>
      <c r="FB1298" s="2"/>
      <c r="FC1298" s="2"/>
      <c r="FD1298" s="2"/>
      <c r="FE1298" s="2"/>
      <c r="FF1298" s="2"/>
      <c r="FG1298" s="2"/>
      <c r="FH1298" s="2"/>
      <c r="FI1298" s="2"/>
      <c r="FJ1298" s="2"/>
      <c r="FK1298" s="2"/>
      <c r="FL1298" s="2"/>
      <c r="FM1298" s="2"/>
      <c r="FN1298" s="2"/>
      <c r="FO1298" s="2"/>
      <c r="FP1298" s="2"/>
      <c r="FQ1298" s="2"/>
      <c r="FR1298" s="2"/>
      <c r="FS1298" s="2"/>
      <c r="FT1298" s="2"/>
      <c r="FU1298" s="2"/>
      <c r="FV1298" s="2"/>
      <c r="FW1298" s="2"/>
      <c r="FX1298" s="2"/>
      <c r="FY1298" s="2"/>
      <c r="FZ1298" s="2"/>
      <c r="GA1298" s="2"/>
      <c r="GB1298" s="2"/>
      <c r="GC1298" s="2"/>
      <c r="GD1298" s="2"/>
      <c r="GE1298" s="2"/>
      <c r="GF1298" s="2"/>
      <c r="GG1298" s="2"/>
      <c r="GH1298" s="2"/>
      <c r="GI1298" s="2"/>
      <c r="GJ1298" s="2"/>
      <c r="GK1298" s="2"/>
      <c r="GL1298" s="2"/>
      <c r="GM1298" s="2"/>
      <c r="GN1298" s="2"/>
      <c r="GO1298" s="2"/>
      <c r="GP1298" s="2"/>
      <c r="GQ1298" s="2"/>
      <c r="GR1298" s="2"/>
      <c r="GS1298" s="2"/>
      <c r="GT1298" s="2"/>
      <c r="GU1298" s="2"/>
      <c r="GV1298" s="2"/>
      <c r="GW1298" s="2"/>
      <c r="GX1298" s="2"/>
      <c r="GY1298" s="2"/>
      <c r="GZ1298" s="2"/>
      <c r="HA1298" s="2"/>
      <c r="HB1298" s="2"/>
      <c r="HC1298" s="2"/>
      <c r="HD1298" s="2"/>
      <c r="HE1298" s="2"/>
      <c r="HF1298" s="2"/>
      <c r="HG1298" s="2"/>
      <c r="HH1298" s="2"/>
      <c r="HI1298" s="2"/>
      <c r="HJ1298" s="2"/>
      <c r="HK1298" s="2"/>
      <c r="HL1298" s="2"/>
      <c r="HM1298" s="2"/>
      <c r="HN1298" s="2"/>
      <c r="HO1298" s="2"/>
      <c r="HP1298" s="2"/>
      <c r="HQ1298" s="2"/>
      <c r="HR1298" s="2"/>
      <c r="HS1298" s="2"/>
      <c r="HT1298" s="2"/>
      <c r="HU1298" s="2"/>
      <c r="HV1298" s="2"/>
      <c r="HW1298" s="2"/>
      <c r="HX1298" s="2"/>
      <c r="HY1298" s="2"/>
      <c r="HZ1298" s="2"/>
      <c r="IA1298" s="2"/>
      <c r="IB1298" s="2"/>
      <c r="IC1298" s="2"/>
      <c r="ID1298" s="2"/>
      <c r="IE1298" s="2"/>
      <c r="IF1298" s="2"/>
      <c r="IG1298" s="2"/>
      <c r="IH1298" s="2"/>
      <c r="II1298" s="2"/>
      <c r="IJ1298" s="2"/>
      <c r="IK1298" s="2"/>
      <c r="IL1298" s="2"/>
      <c r="IM1298" s="2"/>
      <c r="IN1298" s="2"/>
      <c r="IO1298" s="2"/>
      <c r="IP1298" s="2"/>
      <c r="IQ1298" s="2"/>
      <c r="IR1298" s="2"/>
      <c r="IS1298" s="2"/>
    </row>
    <row r="1299" spans="1:253" s="36" customFormat="1" hidden="1" x14ac:dyDescent="0.25">
      <c r="A1299" s="33"/>
      <c r="B1299" s="168"/>
      <c r="C1299" s="168"/>
      <c r="D1299" s="168"/>
      <c r="E1299" s="168"/>
      <c r="F1299" s="168"/>
      <c r="G1299" s="168"/>
      <c r="H1299" s="168"/>
      <c r="I1299" s="168"/>
      <c r="J1299" s="168"/>
      <c r="K1299" s="168"/>
      <c r="L1299" s="168"/>
      <c r="M1299" s="168"/>
      <c r="N1299" s="168"/>
      <c r="O1299" s="168"/>
      <c r="P1299" s="168"/>
      <c r="Q1299" s="168"/>
      <c r="R1299" s="168"/>
      <c r="S1299" s="168"/>
      <c r="T1299" s="168"/>
      <c r="U1299" s="168"/>
      <c r="V1299" s="168"/>
      <c r="W1299" s="168"/>
      <c r="X1299" s="168"/>
      <c r="Y1299" s="168"/>
      <c r="Z1299" s="168"/>
      <c r="AA1299" s="168"/>
      <c r="AB1299" s="168"/>
      <c r="AC1299" s="168"/>
      <c r="AD1299" s="168"/>
      <c r="AE1299" s="168"/>
      <c r="AF1299" s="168"/>
      <c r="AG1299" s="168"/>
      <c r="AH1299" s="168"/>
      <c r="AI1299" s="60"/>
      <c r="AJ1299" s="144" t="str">
        <f t="shared" si="212"/>
        <v>Riadok bude skrytý.</v>
      </c>
      <c r="AK1299" s="145" t="s">
        <v>207</v>
      </c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51">
        <f t="shared" si="219"/>
        <v>0</v>
      </c>
      <c r="BF1299" s="51"/>
      <c r="BG1299" s="51"/>
      <c r="BH1299" s="51">
        <f t="shared" si="213"/>
        <v>1</v>
      </c>
      <c r="BI1299" s="51">
        <f t="shared" si="211"/>
        <v>0</v>
      </c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108"/>
      <c r="BY1299" s="108"/>
      <c r="BZ1299" s="108"/>
      <c r="CA1299" s="113">
        <f>SI!BY1299</f>
        <v>656</v>
      </c>
      <c r="CB1299" s="113"/>
      <c r="CC1299" s="113"/>
      <c r="CD1299" s="113"/>
      <c r="CE1299" s="113"/>
      <c r="CF1299" s="113"/>
      <c r="CG1299" s="113"/>
      <c r="CH1299" s="140">
        <f>SI!BZ1299</f>
        <v>0</v>
      </c>
      <c r="CI1299" s="108"/>
      <c r="CJ1299" s="108"/>
      <c r="CK1299" s="108"/>
      <c r="CL1299" s="108"/>
      <c r="CM1299" s="108"/>
      <c r="CN1299" s="108"/>
      <c r="CO1299" s="108"/>
      <c r="CP1299" s="108"/>
      <c r="CQ1299" s="108"/>
      <c r="CR1299" s="108"/>
      <c r="CS1299" s="108"/>
      <c r="CT1299" s="108"/>
      <c r="CU1299" s="108"/>
      <c r="CV1299" s="108"/>
      <c r="CW1299" s="108"/>
      <c r="CX1299" s="108"/>
      <c r="CY1299" s="108"/>
      <c r="CZ1299" s="2"/>
      <c r="DA1299" s="2"/>
      <c r="DB1299" s="2"/>
      <c r="DC1299" s="2"/>
      <c r="DD1299" s="2"/>
      <c r="DE1299" s="2"/>
      <c r="DF1299" s="2"/>
      <c r="DG1299" s="2"/>
      <c r="DH1299" s="2"/>
      <c r="DI1299" s="2"/>
      <c r="DJ1299" s="2"/>
      <c r="DK1299" s="2"/>
      <c r="DL1299" s="2"/>
      <c r="DM1299" s="2"/>
      <c r="DN1299" s="2"/>
      <c r="DO1299" s="2"/>
      <c r="DP1299" s="2"/>
      <c r="DQ1299" s="2"/>
      <c r="DR1299" s="2"/>
      <c r="DS1299" s="2"/>
      <c r="DT1299" s="2"/>
      <c r="DU1299" s="2"/>
      <c r="DV1299" s="2"/>
      <c r="DW1299" s="2"/>
      <c r="DX1299" s="2"/>
      <c r="DY1299" s="2"/>
      <c r="DZ1299" s="2"/>
      <c r="EA1299" s="2"/>
      <c r="EB1299" s="2"/>
      <c r="EC1299" s="2"/>
      <c r="ED1299" s="2"/>
      <c r="EE1299" s="2"/>
      <c r="EF1299" s="2"/>
      <c r="EG1299" s="2"/>
      <c r="EH1299" s="2"/>
      <c r="EI1299" s="2"/>
      <c r="EJ1299" s="2"/>
      <c r="EK1299" s="2"/>
      <c r="EL1299" s="2"/>
      <c r="EM1299" s="2"/>
      <c r="EN1299" s="2"/>
      <c r="EO1299" s="2"/>
      <c r="EP1299" s="2"/>
      <c r="EQ1299" s="2"/>
      <c r="ER1299" s="2"/>
      <c r="ES1299" s="2"/>
      <c r="ET1299" s="2"/>
      <c r="EU1299" s="2"/>
      <c r="EV1299" s="2"/>
      <c r="EW1299" s="2"/>
      <c r="EX1299" s="2"/>
      <c r="EY1299" s="2"/>
      <c r="EZ1299" s="2"/>
      <c r="FA1299" s="2"/>
      <c r="FB1299" s="2"/>
      <c r="FC1299" s="2"/>
      <c r="FD1299" s="2"/>
      <c r="FE1299" s="2"/>
      <c r="FF1299" s="2"/>
      <c r="FG1299" s="2"/>
      <c r="FH1299" s="2"/>
      <c r="FI1299" s="2"/>
      <c r="FJ1299" s="2"/>
      <c r="FK1299" s="2"/>
      <c r="FL1299" s="2"/>
      <c r="FM1299" s="2"/>
      <c r="FN1299" s="2"/>
      <c r="FO1299" s="2"/>
      <c r="FP1299" s="2"/>
      <c r="FQ1299" s="2"/>
      <c r="FR1299" s="2"/>
      <c r="FS1299" s="2"/>
      <c r="FT1299" s="2"/>
      <c r="FU1299" s="2"/>
      <c r="FV1299" s="2"/>
      <c r="FW1299" s="2"/>
      <c r="FX1299" s="2"/>
      <c r="FY1299" s="2"/>
      <c r="FZ1299" s="2"/>
      <c r="GA1299" s="2"/>
      <c r="GB1299" s="2"/>
      <c r="GC1299" s="2"/>
      <c r="GD1299" s="2"/>
      <c r="GE1299" s="2"/>
      <c r="GF1299" s="2"/>
      <c r="GG1299" s="2"/>
      <c r="GH1299" s="2"/>
      <c r="GI1299" s="2"/>
      <c r="GJ1299" s="2"/>
      <c r="GK1299" s="2"/>
      <c r="GL1299" s="2"/>
      <c r="GM1299" s="2"/>
      <c r="GN1299" s="2"/>
      <c r="GO1299" s="2"/>
      <c r="GP1299" s="2"/>
      <c r="GQ1299" s="2"/>
      <c r="GR1299" s="2"/>
      <c r="GS1299" s="2"/>
      <c r="GT1299" s="2"/>
      <c r="GU1299" s="2"/>
      <c r="GV1299" s="2"/>
      <c r="GW1299" s="2"/>
      <c r="GX1299" s="2"/>
      <c r="GY1299" s="2"/>
      <c r="GZ1299" s="2"/>
      <c r="HA1299" s="2"/>
      <c r="HB1299" s="2"/>
      <c r="HC1299" s="2"/>
      <c r="HD1299" s="2"/>
      <c r="HE1299" s="2"/>
      <c r="HF1299" s="2"/>
      <c r="HG1299" s="2"/>
      <c r="HH1299" s="2"/>
      <c r="HI1299" s="2"/>
      <c r="HJ1299" s="2"/>
      <c r="HK1299" s="2"/>
      <c r="HL1299" s="2"/>
      <c r="HM1299" s="2"/>
      <c r="HN1299" s="2"/>
      <c r="HO1299" s="2"/>
      <c r="HP1299" s="2"/>
      <c r="HQ1299" s="2"/>
      <c r="HR1299" s="2"/>
      <c r="HS1299" s="2"/>
      <c r="HT1299" s="2"/>
      <c r="HU1299" s="2"/>
      <c r="HV1299" s="2"/>
      <c r="HW1299" s="2"/>
      <c r="HX1299" s="2"/>
      <c r="HY1299" s="2"/>
      <c r="HZ1299" s="2"/>
      <c r="IA1299" s="2"/>
      <c r="IB1299" s="2"/>
      <c r="IC1299" s="2"/>
      <c r="ID1299" s="2"/>
      <c r="IE1299" s="2"/>
      <c r="IF1299" s="2"/>
      <c r="IG1299" s="2"/>
      <c r="IH1299" s="2"/>
      <c r="II1299" s="2"/>
      <c r="IJ1299" s="2"/>
      <c r="IK1299" s="2"/>
      <c r="IL1299" s="2"/>
      <c r="IM1299" s="2"/>
      <c r="IN1299" s="2"/>
      <c r="IO1299" s="2"/>
      <c r="IP1299" s="2"/>
      <c r="IQ1299" s="2"/>
      <c r="IR1299" s="2"/>
      <c r="IS1299" s="2"/>
    </row>
    <row r="1300" spans="1:253" s="36" customFormat="1" hidden="1" x14ac:dyDescent="0.25">
      <c r="A1300" s="33"/>
      <c r="B1300" s="168"/>
      <c r="C1300" s="168"/>
      <c r="D1300" s="168"/>
      <c r="E1300" s="168"/>
      <c r="F1300" s="168"/>
      <c r="G1300" s="168"/>
      <c r="H1300" s="168"/>
      <c r="I1300" s="168"/>
      <c r="J1300" s="168"/>
      <c r="K1300" s="168"/>
      <c r="L1300" s="168"/>
      <c r="M1300" s="168"/>
      <c r="N1300" s="168"/>
      <c r="O1300" s="168"/>
      <c r="P1300" s="168"/>
      <c r="Q1300" s="168"/>
      <c r="R1300" s="168"/>
      <c r="S1300" s="168"/>
      <c r="T1300" s="168"/>
      <c r="U1300" s="168"/>
      <c r="V1300" s="168"/>
      <c r="W1300" s="168"/>
      <c r="X1300" s="168"/>
      <c r="Y1300" s="168"/>
      <c r="Z1300" s="168"/>
      <c r="AA1300" s="168"/>
      <c r="AB1300" s="168"/>
      <c r="AC1300" s="168"/>
      <c r="AD1300" s="168"/>
      <c r="AE1300" s="168"/>
      <c r="AF1300" s="168"/>
      <c r="AG1300" s="168"/>
      <c r="AH1300" s="168"/>
      <c r="AI1300" s="60"/>
      <c r="AJ1300" s="144" t="str">
        <f t="shared" si="212"/>
        <v>Riadok bude skrytý.</v>
      </c>
      <c r="AK1300" s="145" t="s">
        <v>207</v>
      </c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51">
        <f t="shared" si="219"/>
        <v>0</v>
      </c>
      <c r="BF1300" s="51"/>
      <c r="BG1300" s="51"/>
      <c r="BH1300" s="51">
        <f t="shared" si="213"/>
        <v>1</v>
      </c>
      <c r="BI1300" s="51">
        <f t="shared" si="211"/>
        <v>0</v>
      </c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108"/>
      <c r="BY1300" s="108"/>
      <c r="BZ1300" s="108"/>
      <c r="CA1300" s="113">
        <f>SI!BY1300</f>
        <v>109</v>
      </c>
      <c r="CB1300" s="113"/>
      <c r="CC1300" s="113"/>
      <c r="CD1300" s="113"/>
      <c r="CE1300" s="113"/>
      <c r="CF1300" s="113"/>
      <c r="CG1300" s="113"/>
      <c r="CH1300" s="140">
        <f>SI!BZ1300</f>
        <v>0</v>
      </c>
      <c r="CI1300" s="108"/>
      <c r="CJ1300" s="108"/>
      <c r="CK1300" s="108"/>
      <c r="CL1300" s="108"/>
      <c r="CM1300" s="108"/>
      <c r="CN1300" s="108"/>
      <c r="CO1300" s="108"/>
      <c r="CP1300" s="108"/>
      <c r="CQ1300" s="108"/>
      <c r="CR1300" s="108"/>
      <c r="CS1300" s="108"/>
      <c r="CT1300" s="108"/>
      <c r="CU1300" s="108"/>
      <c r="CV1300" s="108"/>
      <c r="CW1300" s="108"/>
      <c r="CX1300" s="108"/>
      <c r="CY1300" s="108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/>
      <c r="DJ1300" s="2"/>
      <c r="DK1300" s="2"/>
      <c r="DL1300" s="2"/>
      <c r="DM1300" s="2"/>
      <c r="DN1300" s="2"/>
      <c r="DO1300" s="2"/>
      <c r="DP1300" s="2"/>
      <c r="DQ1300" s="2"/>
      <c r="DR1300" s="2"/>
      <c r="DS1300" s="2"/>
      <c r="DT1300" s="2"/>
      <c r="DU1300" s="2"/>
      <c r="DV1300" s="2"/>
      <c r="DW1300" s="2"/>
      <c r="DX1300" s="2"/>
      <c r="DY1300" s="2"/>
      <c r="DZ1300" s="2"/>
      <c r="EA1300" s="2"/>
      <c r="EB1300" s="2"/>
      <c r="EC1300" s="2"/>
      <c r="ED1300" s="2"/>
      <c r="EE1300" s="2"/>
      <c r="EF1300" s="2"/>
      <c r="EG1300" s="2"/>
      <c r="EH1300" s="2"/>
      <c r="EI1300" s="2"/>
      <c r="EJ1300" s="2"/>
      <c r="EK1300" s="2"/>
      <c r="EL1300" s="2"/>
      <c r="EM1300" s="2"/>
      <c r="EN1300" s="2"/>
      <c r="EO1300" s="2"/>
      <c r="EP1300" s="2"/>
      <c r="EQ1300" s="2"/>
      <c r="ER1300" s="2"/>
      <c r="ES1300" s="2"/>
      <c r="ET1300" s="2"/>
      <c r="EU1300" s="2"/>
      <c r="EV1300" s="2"/>
      <c r="EW1300" s="2"/>
      <c r="EX1300" s="2"/>
      <c r="EY1300" s="2"/>
      <c r="EZ1300" s="2"/>
      <c r="FA1300" s="2"/>
      <c r="FB1300" s="2"/>
      <c r="FC1300" s="2"/>
      <c r="FD1300" s="2"/>
      <c r="FE1300" s="2"/>
      <c r="FF1300" s="2"/>
      <c r="FG1300" s="2"/>
      <c r="FH1300" s="2"/>
      <c r="FI1300" s="2"/>
      <c r="FJ1300" s="2"/>
      <c r="FK1300" s="2"/>
      <c r="FL1300" s="2"/>
      <c r="FM1300" s="2"/>
      <c r="FN1300" s="2"/>
      <c r="FO1300" s="2"/>
      <c r="FP1300" s="2"/>
      <c r="FQ1300" s="2"/>
      <c r="FR1300" s="2"/>
      <c r="FS1300" s="2"/>
      <c r="FT1300" s="2"/>
      <c r="FU1300" s="2"/>
      <c r="FV1300" s="2"/>
      <c r="FW1300" s="2"/>
      <c r="FX1300" s="2"/>
      <c r="FY1300" s="2"/>
      <c r="FZ1300" s="2"/>
      <c r="GA1300" s="2"/>
      <c r="GB1300" s="2"/>
      <c r="GC1300" s="2"/>
      <c r="GD1300" s="2"/>
      <c r="GE1300" s="2"/>
      <c r="GF1300" s="2"/>
      <c r="GG1300" s="2"/>
      <c r="GH1300" s="2"/>
      <c r="GI1300" s="2"/>
      <c r="GJ1300" s="2"/>
      <c r="GK1300" s="2"/>
      <c r="GL1300" s="2"/>
      <c r="GM1300" s="2"/>
      <c r="GN1300" s="2"/>
      <c r="GO1300" s="2"/>
      <c r="GP1300" s="2"/>
      <c r="GQ1300" s="2"/>
      <c r="GR1300" s="2"/>
      <c r="GS1300" s="2"/>
      <c r="GT1300" s="2"/>
      <c r="GU1300" s="2"/>
      <c r="GV1300" s="2"/>
      <c r="GW1300" s="2"/>
      <c r="GX1300" s="2"/>
      <c r="GY1300" s="2"/>
      <c r="GZ1300" s="2"/>
      <c r="HA1300" s="2"/>
      <c r="HB1300" s="2"/>
      <c r="HC1300" s="2"/>
      <c r="HD1300" s="2"/>
      <c r="HE1300" s="2"/>
      <c r="HF1300" s="2"/>
      <c r="HG1300" s="2"/>
      <c r="HH1300" s="2"/>
      <c r="HI1300" s="2"/>
      <c r="HJ1300" s="2"/>
      <c r="HK1300" s="2"/>
      <c r="HL1300" s="2"/>
      <c r="HM1300" s="2"/>
      <c r="HN1300" s="2"/>
      <c r="HO1300" s="2"/>
      <c r="HP1300" s="2"/>
      <c r="HQ1300" s="2"/>
      <c r="HR1300" s="2"/>
      <c r="HS1300" s="2"/>
      <c r="HT1300" s="2"/>
      <c r="HU1300" s="2"/>
      <c r="HV1300" s="2"/>
      <c r="HW1300" s="2"/>
      <c r="HX1300" s="2"/>
      <c r="HY1300" s="2"/>
      <c r="HZ1300" s="2"/>
      <c r="IA1300" s="2"/>
      <c r="IB1300" s="2"/>
      <c r="IC1300" s="2"/>
      <c r="ID1300" s="2"/>
      <c r="IE1300" s="2"/>
      <c r="IF1300" s="2"/>
      <c r="IG1300" s="2"/>
      <c r="IH1300" s="2"/>
      <c r="II1300" s="2"/>
      <c r="IJ1300" s="2"/>
      <c r="IK1300" s="2"/>
      <c r="IL1300" s="2"/>
      <c r="IM1300" s="2"/>
      <c r="IN1300" s="2"/>
      <c r="IO1300" s="2"/>
      <c r="IP1300" s="2"/>
      <c r="IQ1300" s="2"/>
      <c r="IR1300" s="2"/>
      <c r="IS1300" s="2"/>
    </row>
    <row r="1301" spans="1:253" s="36" customFormat="1" hidden="1" x14ac:dyDescent="0.25">
      <c r="A1301" s="33"/>
      <c r="B1301" s="168"/>
      <c r="C1301" s="168"/>
      <c r="D1301" s="168"/>
      <c r="E1301" s="168"/>
      <c r="F1301" s="168"/>
      <c r="G1301" s="168"/>
      <c r="H1301" s="168"/>
      <c r="I1301" s="168"/>
      <c r="J1301" s="168"/>
      <c r="K1301" s="168"/>
      <c r="L1301" s="168"/>
      <c r="M1301" s="168"/>
      <c r="N1301" s="168"/>
      <c r="O1301" s="168"/>
      <c r="P1301" s="168"/>
      <c r="Q1301" s="168"/>
      <c r="R1301" s="168"/>
      <c r="S1301" s="168"/>
      <c r="T1301" s="168"/>
      <c r="U1301" s="168"/>
      <c r="V1301" s="168"/>
      <c r="W1301" s="168"/>
      <c r="X1301" s="168"/>
      <c r="Y1301" s="168"/>
      <c r="Z1301" s="168"/>
      <c r="AA1301" s="168"/>
      <c r="AB1301" s="168"/>
      <c r="AC1301" s="168"/>
      <c r="AD1301" s="168"/>
      <c r="AE1301" s="168"/>
      <c r="AF1301" s="168"/>
      <c r="AG1301" s="168"/>
      <c r="AH1301" s="168"/>
      <c r="AI1301" s="60"/>
      <c r="AJ1301" s="144" t="str">
        <f t="shared" si="212"/>
        <v>Riadok bude skrytý.</v>
      </c>
      <c r="AK1301" s="145" t="s">
        <v>207</v>
      </c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51">
        <f t="shared" si="219"/>
        <v>0</v>
      </c>
      <c r="BF1301" s="51"/>
      <c r="BG1301" s="51"/>
      <c r="BH1301" s="51">
        <f t="shared" si="213"/>
        <v>1</v>
      </c>
      <c r="BI1301" s="51">
        <f t="shared" si="211"/>
        <v>0</v>
      </c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108"/>
      <c r="BY1301" s="108"/>
      <c r="BZ1301" s="108"/>
      <c r="CA1301" s="113">
        <f>SI!BY1301</f>
        <v>777</v>
      </c>
      <c r="CB1301" s="113"/>
      <c r="CC1301" s="113"/>
      <c r="CD1301" s="113"/>
      <c r="CE1301" s="113"/>
      <c r="CF1301" s="113"/>
      <c r="CG1301" s="113"/>
      <c r="CH1301" s="140">
        <f>SI!BZ1301</f>
        <v>0</v>
      </c>
      <c r="CI1301" s="108"/>
      <c r="CJ1301" s="108"/>
      <c r="CK1301" s="108"/>
      <c r="CL1301" s="108"/>
      <c r="CM1301" s="108"/>
      <c r="CN1301" s="108"/>
      <c r="CO1301" s="108"/>
      <c r="CP1301" s="108"/>
      <c r="CQ1301" s="108"/>
      <c r="CR1301" s="108"/>
      <c r="CS1301" s="108"/>
      <c r="CT1301" s="108"/>
      <c r="CU1301" s="108"/>
      <c r="CV1301" s="108"/>
      <c r="CW1301" s="108"/>
      <c r="CX1301" s="108"/>
      <c r="CY1301" s="108"/>
      <c r="CZ1301" s="2"/>
      <c r="DA1301" s="2"/>
      <c r="DB1301" s="2"/>
      <c r="DC1301" s="2"/>
      <c r="DD1301" s="2"/>
      <c r="DE1301" s="2"/>
      <c r="DF1301" s="2"/>
      <c r="DG1301" s="2"/>
      <c r="DH1301" s="2"/>
      <c r="DI1301" s="2"/>
      <c r="DJ1301" s="2"/>
      <c r="DK1301" s="2"/>
      <c r="DL1301" s="2"/>
      <c r="DM1301" s="2"/>
      <c r="DN1301" s="2"/>
      <c r="DO1301" s="2"/>
      <c r="DP1301" s="2"/>
      <c r="DQ1301" s="2"/>
      <c r="DR1301" s="2"/>
      <c r="DS1301" s="2"/>
      <c r="DT1301" s="2"/>
      <c r="DU1301" s="2"/>
      <c r="DV1301" s="2"/>
      <c r="DW1301" s="2"/>
      <c r="DX1301" s="2"/>
      <c r="DY1301" s="2"/>
      <c r="DZ1301" s="2"/>
      <c r="EA1301" s="2"/>
      <c r="EB1301" s="2"/>
      <c r="EC1301" s="2"/>
      <c r="ED1301" s="2"/>
      <c r="EE1301" s="2"/>
      <c r="EF1301" s="2"/>
      <c r="EG1301" s="2"/>
      <c r="EH1301" s="2"/>
      <c r="EI1301" s="2"/>
      <c r="EJ1301" s="2"/>
      <c r="EK1301" s="2"/>
      <c r="EL1301" s="2"/>
      <c r="EM1301" s="2"/>
      <c r="EN1301" s="2"/>
      <c r="EO1301" s="2"/>
      <c r="EP1301" s="2"/>
      <c r="EQ1301" s="2"/>
      <c r="ER1301" s="2"/>
      <c r="ES1301" s="2"/>
      <c r="ET1301" s="2"/>
      <c r="EU1301" s="2"/>
      <c r="EV1301" s="2"/>
      <c r="EW1301" s="2"/>
      <c r="EX1301" s="2"/>
      <c r="EY1301" s="2"/>
      <c r="EZ1301" s="2"/>
      <c r="FA1301" s="2"/>
      <c r="FB1301" s="2"/>
      <c r="FC1301" s="2"/>
      <c r="FD1301" s="2"/>
      <c r="FE1301" s="2"/>
      <c r="FF1301" s="2"/>
      <c r="FG1301" s="2"/>
      <c r="FH1301" s="2"/>
      <c r="FI1301" s="2"/>
      <c r="FJ1301" s="2"/>
      <c r="FK1301" s="2"/>
      <c r="FL1301" s="2"/>
      <c r="FM1301" s="2"/>
      <c r="FN1301" s="2"/>
      <c r="FO1301" s="2"/>
      <c r="FP1301" s="2"/>
      <c r="FQ1301" s="2"/>
      <c r="FR1301" s="2"/>
      <c r="FS1301" s="2"/>
      <c r="FT1301" s="2"/>
      <c r="FU1301" s="2"/>
      <c r="FV1301" s="2"/>
      <c r="FW1301" s="2"/>
      <c r="FX1301" s="2"/>
      <c r="FY1301" s="2"/>
      <c r="FZ1301" s="2"/>
      <c r="GA1301" s="2"/>
      <c r="GB1301" s="2"/>
      <c r="GC1301" s="2"/>
      <c r="GD1301" s="2"/>
      <c r="GE1301" s="2"/>
      <c r="GF1301" s="2"/>
      <c r="GG1301" s="2"/>
      <c r="GH1301" s="2"/>
      <c r="GI1301" s="2"/>
      <c r="GJ1301" s="2"/>
      <c r="GK1301" s="2"/>
      <c r="GL1301" s="2"/>
      <c r="GM1301" s="2"/>
      <c r="GN1301" s="2"/>
      <c r="GO1301" s="2"/>
      <c r="GP1301" s="2"/>
      <c r="GQ1301" s="2"/>
      <c r="GR1301" s="2"/>
      <c r="GS1301" s="2"/>
      <c r="GT1301" s="2"/>
      <c r="GU1301" s="2"/>
      <c r="GV1301" s="2"/>
      <c r="GW1301" s="2"/>
      <c r="GX1301" s="2"/>
      <c r="GY1301" s="2"/>
      <c r="GZ1301" s="2"/>
      <c r="HA1301" s="2"/>
      <c r="HB1301" s="2"/>
      <c r="HC1301" s="2"/>
      <c r="HD1301" s="2"/>
      <c r="HE1301" s="2"/>
      <c r="HF1301" s="2"/>
      <c r="HG1301" s="2"/>
      <c r="HH1301" s="2"/>
      <c r="HI1301" s="2"/>
      <c r="HJ1301" s="2"/>
      <c r="HK1301" s="2"/>
      <c r="HL1301" s="2"/>
      <c r="HM1301" s="2"/>
      <c r="HN1301" s="2"/>
      <c r="HO1301" s="2"/>
      <c r="HP1301" s="2"/>
      <c r="HQ1301" s="2"/>
      <c r="HR1301" s="2"/>
      <c r="HS1301" s="2"/>
      <c r="HT1301" s="2"/>
      <c r="HU1301" s="2"/>
      <c r="HV1301" s="2"/>
      <c r="HW1301" s="2"/>
      <c r="HX1301" s="2"/>
      <c r="HY1301" s="2"/>
      <c r="HZ1301" s="2"/>
      <c r="IA1301" s="2"/>
      <c r="IB1301" s="2"/>
      <c r="IC1301" s="2"/>
      <c r="ID1301" s="2"/>
      <c r="IE1301" s="2"/>
      <c r="IF1301" s="2"/>
      <c r="IG1301" s="2"/>
      <c r="IH1301" s="2"/>
      <c r="II1301" s="2"/>
      <c r="IJ1301" s="2"/>
      <c r="IK1301" s="2"/>
      <c r="IL1301" s="2"/>
      <c r="IM1301" s="2"/>
      <c r="IN1301" s="2"/>
      <c r="IO1301" s="2"/>
      <c r="IP1301" s="2"/>
      <c r="IQ1301" s="2"/>
      <c r="IR1301" s="2"/>
      <c r="IS1301" s="2"/>
    </row>
    <row r="1302" spans="1:253" s="36" customFormat="1" x14ac:dyDescent="0.25">
      <c r="A1302" s="33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60"/>
      <c r="AJ1302" s="144" t="str">
        <f t="shared" si="212"/>
        <v>Riadok bude vidieť.</v>
      </c>
      <c r="AK1302" s="145" t="s">
        <v>207</v>
      </c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86">
        <v>1</v>
      </c>
      <c r="BF1302" s="51"/>
      <c r="BG1302" s="51"/>
      <c r="BH1302" s="51">
        <f t="shared" si="213"/>
        <v>1</v>
      </c>
      <c r="BI1302" s="51">
        <f t="shared" si="211"/>
        <v>1</v>
      </c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108"/>
      <c r="BY1302" s="108"/>
      <c r="BZ1302" s="108"/>
      <c r="CA1302" s="113">
        <f>SI!BY1302</f>
        <v>187</v>
      </c>
      <c r="CB1302" s="113"/>
      <c r="CC1302" s="113"/>
      <c r="CD1302" s="113"/>
      <c r="CE1302" s="113"/>
      <c r="CF1302" s="113"/>
      <c r="CG1302" s="113"/>
      <c r="CH1302" s="140">
        <f>SI!BZ1302</f>
        <v>0</v>
      </c>
      <c r="CI1302" s="108"/>
      <c r="CJ1302" s="108"/>
      <c r="CK1302" s="108"/>
      <c r="CL1302" s="108"/>
      <c r="CM1302" s="108"/>
      <c r="CN1302" s="108"/>
      <c r="CO1302" s="108"/>
      <c r="CP1302" s="108"/>
      <c r="CQ1302" s="108"/>
      <c r="CR1302" s="108"/>
      <c r="CS1302" s="108"/>
      <c r="CT1302" s="108"/>
      <c r="CU1302" s="108"/>
      <c r="CV1302" s="108"/>
      <c r="CW1302" s="108"/>
      <c r="CX1302" s="108"/>
      <c r="CY1302" s="108"/>
      <c r="CZ1302" s="2"/>
      <c r="DA1302" s="2"/>
      <c r="DB1302" s="2"/>
      <c r="DC1302" s="2"/>
      <c r="DD1302" s="2"/>
      <c r="DE1302" s="2"/>
      <c r="DF1302" s="2"/>
      <c r="DG1302" s="2"/>
      <c r="DH1302" s="2"/>
      <c r="DI1302" s="2"/>
      <c r="DJ1302" s="2"/>
      <c r="DK1302" s="2"/>
      <c r="DL1302" s="2"/>
      <c r="DM1302" s="2"/>
      <c r="DN1302" s="2"/>
      <c r="DO1302" s="2"/>
      <c r="DP1302" s="2"/>
      <c r="DQ1302" s="2"/>
      <c r="DR1302" s="2"/>
      <c r="DS1302" s="2"/>
      <c r="DT1302" s="2"/>
      <c r="DU1302" s="2"/>
      <c r="DV1302" s="2"/>
      <c r="DW1302" s="2"/>
      <c r="DX1302" s="2"/>
      <c r="DY1302" s="2"/>
      <c r="DZ1302" s="2"/>
      <c r="EA1302" s="2"/>
      <c r="EB1302" s="2"/>
      <c r="EC1302" s="2"/>
      <c r="ED1302" s="2"/>
      <c r="EE1302" s="2"/>
      <c r="EF1302" s="2"/>
      <c r="EG1302" s="2"/>
      <c r="EH1302" s="2"/>
      <c r="EI1302" s="2"/>
      <c r="EJ1302" s="2"/>
      <c r="EK1302" s="2"/>
      <c r="EL1302" s="2"/>
      <c r="EM1302" s="2"/>
      <c r="EN1302" s="2"/>
      <c r="EO1302" s="2"/>
      <c r="EP1302" s="2"/>
      <c r="EQ1302" s="2"/>
      <c r="ER1302" s="2"/>
      <c r="ES1302" s="2"/>
      <c r="ET1302" s="2"/>
      <c r="EU1302" s="2"/>
      <c r="EV1302" s="2"/>
      <c r="EW1302" s="2"/>
      <c r="EX1302" s="2"/>
      <c r="EY1302" s="2"/>
      <c r="EZ1302" s="2"/>
      <c r="FA1302" s="2"/>
      <c r="FB1302" s="2"/>
      <c r="FC1302" s="2"/>
      <c r="FD1302" s="2"/>
      <c r="FE1302" s="2"/>
      <c r="FF1302" s="2"/>
      <c r="FG1302" s="2"/>
      <c r="FH1302" s="2"/>
      <c r="FI1302" s="2"/>
      <c r="FJ1302" s="2"/>
      <c r="FK1302" s="2"/>
      <c r="FL1302" s="2"/>
      <c r="FM1302" s="2"/>
      <c r="FN1302" s="2"/>
      <c r="FO1302" s="2"/>
      <c r="FP1302" s="2"/>
      <c r="FQ1302" s="2"/>
      <c r="FR1302" s="2"/>
      <c r="FS1302" s="2"/>
      <c r="FT1302" s="2"/>
      <c r="FU1302" s="2"/>
      <c r="FV1302" s="2"/>
      <c r="FW1302" s="2"/>
      <c r="FX1302" s="2"/>
      <c r="FY1302" s="2"/>
      <c r="FZ1302" s="2"/>
      <c r="GA1302" s="2"/>
      <c r="GB1302" s="2"/>
      <c r="GC1302" s="2"/>
      <c r="GD1302" s="2"/>
      <c r="GE1302" s="2"/>
      <c r="GF1302" s="2"/>
      <c r="GG1302" s="2"/>
      <c r="GH1302" s="2"/>
      <c r="GI1302" s="2"/>
      <c r="GJ1302" s="2"/>
      <c r="GK1302" s="2"/>
      <c r="GL1302" s="2"/>
      <c r="GM1302" s="2"/>
      <c r="GN1302" s="2"/>
      <c r="GO1302" s="2"/>
      <c r="GP1302" s="2"/>
      <c r="GQ1302" s="2"/>
      <c r="GR1302" s="2"/>
      <c r="GS1302" s="2"/>
      <c r="GT1302" s="2"/>
      <c r="GU1302" s="2"/>
      <c r="GV1302" s="2"/>
      <c r="GW1302" s="2"/>
      <c r="GX1302" s="2"/>
      <c r="GY1302" s="2"/>
      <c r="GZ1302" s="2"/>
      <c r="HA1302" s="2"/>
      <c r="HB1302" s="2"/>
      <c r="HC1302" s="2"/>
      <c r="HD1302" s="2"/>
      <c r="HE1302" s="2"/>
      <c r="HF1302" s="2"/>
      <c r="HG1302" s="2"/>
      <c r="HH1302" s="2"/>
      <c r="HI1302" s="2"/>
      <c r="HJ1302" s="2"/>
      <c r="HK1302" s="2"/>
      <c r="HL1302" s="2"/>
      <c r="HM1302" s="2"/>
      <c r="HN1302" s="2"/>
      <c r="HO1302" s="2"/>
      <c r="HP1302" s="2"/>
      <c r="HQ1302" s="2"/>
      <c r="HR1302" s="2"/>
      <c r="HS1302" s="2"/>
      <c r="HT1302" s="2"/>
      <c r="HU1302" s="2"/>
      <c r="HV1302" s="2"/>
      <c r="HW1302" s="2"/>
      <c r="HX1302" s="2"/>
      <c r="HY1302" s="2"/>
      <c r="HZ1302" s="2"/>
      <c r="IA1302" s="2"/>
      <c r="IB1302" s="2"/>
      <c r="IC1302" s="2"/>
      <c r="ID1302" s="2"/>
      <c r="IE1302" s="2"/>
      <c r="IF1302" s="2"/>
      <c r="IG1302" s="2"/>
      <c r="IH1302" s="2"/>
      <c r="II1302" s="2"/>
      <c r="IJ1302" s="2"/>
      <c r="IK1302" s="2"/>
      <c r="IL1302" s="2"/>
      <c r="IM1302" s="2"/>
      <c r="IN1302" s="2"/>
      <c r="IO1302" s="2"/>
      <c r="IP1302" s="2"/>
      <c r="IQ1302" s="2"/>
      <c r="IR1302" s="2"/>
      <c r="IS1302" s="2"/>
    </row>
    <row r="1303" spans="1:253" x14ac:dyDescent="0.25">
      <c r="A1303" s="33"/>
      <c r="B1303" s="23" t="str">
        <f>+IF($I$27&lt;&gt;"",IF(CODE(MID($I$27,1,1))*(IF(SI!EE1848="",1,SI!EE1848-1))+ROUNDDOWN(LEN(SI!J13)/2,0)=CA1303,"Informácia o rozdelení zisku alebo vysporiadaní účtovnej straty","NEPOVOLENÉ POUŽITIE!"),"NEPOVOLENÉ POUŽITIE!")</f>
        <v>Informácia o rozdelení zisku alebo vysporiadaní účtovnej straty</v>
      </c>
      <c r="C1303" s="22"/>
      <c r="D1303" s="22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62" t="s">
        <v>168</v>
      </c>
      <c r="AJ1303" s="144" t="str">
        <f t="shared" si="212"/>
        <v>Riadok bude vidieť.</v>
      </c>
      <c r="AK1303" s="145" t="s">
        <v>207</v>
      </c>
      <c r="BE1303" s="86">
        <v>1</v>
      </c>
      <c r="BH1303" s="51">
        <f t="shared" si="213"/>
        <v>1</v>
      </c>
      <c r="BI1303" s="51">
        <f t="shared" si="211"/>
        <v>1</v>
      </c>
      <c r="CA1303" s="113">
        <f>SI!BY1303</f>
        <v>5</v>
      </c>
      <c r="CH1303" s="140">
        <f>SI!BZ1303</f>
        <v>0</v>
      </c>
    </row>
    <row r="1304" spans="1:253" x14ac:dyDescent="0.25">
      <c r="A1304" s="33"/>
      <c r="B1304" s="17"/>
      <c r="D1304" s="17"/>
      <c r="AI1304" s="59"/>
      <c r="AJ1304" s="144" t="str">
        <f t="shared" si="212"/>
        <v>Riadok bude vidieť.</v>
      </c>
      <c r="AK1304" s="145" t="s">
        <v>207</v>
      </c>
      <c r="BE1304" s="86">
        <v>1</v>
      </c>
      <c r="BH1304" s="51">
        <f t="shared" si="213"/>
        <v>1</v>
      </c>
      <c r="BI1304" s="51">
        <f t="shared" si="211"/>
        <v>1</v>
      </c>
      <c r="CA1304" s="113">
        <f>SI!BY1304</f>
        <v>165</v>
      </c>
      <c r="CH1304" s="140">
        <f>SI!BZ1304</f>
        <v>0</v>
      </c>
    </row>
    <row r="1305" spans="1:253" s="36" customFormat="1" hidden="1" x14ac:dyDescent="0.25">
      <c r="A1305" s="33"/>
      <c r="B1305" s="28" t="str">
        <f>+IF(YEAR(N58)=YEAR(P6),"Účtovná jednotka vznikla v tomto účtovnom období.","")</f>
        <v/>
      </c>
      <c r="C1305" s="2"/>
      <c r="D1305" s="17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AB1305" s="2"/>
      <c r="AC1305" s="2"/>
      <c r="AD1305" s="2"/>
      <c r="AE1305" s="2"/>
      <c r="AF1305" s="2"/>
      <c r="AG1305" s="2"/>
      <c r="AH1305" s="2"/>
      <c r="AI1305" s="60"/>
      <c r="AJ1305" s="144" t="str">
        <f t="shared" si="212"/>
        <v>Riadok bude skrytý.</v>
      </c>
      <c r="AK1305" s="145" t="s">
        <v>207</v>
      </c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51">
        <f>+IF(B1305="",0,1)</f>
        <v>0</v>
      </c>
      <c r="BF1305" s="51"/>
      <c r="BG1305" s="51"/>
      <c r="BH1305" s="51">
        <f t="shared" si="213"/>
        <v>1</v>
      </c>
      <c r="BI1305" s="51">
        <f t="shared" si="211"/>
        <v>0</v>
      </c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108"/>
      <c r="BY1305" s="108"/>
      <c r="BZ1305" s="108"/>
      <c r="CA1305" s="113">
        <f>SI!BY1305</f>
        <v>1099</v>
      </c>
      <c r="CB1305" s="113"/>
      <c r="CC1305" s="113"/>
      <c r="CD1305" s="113"/>
      <c r="CE1305" s="113"/>
      <c r="CF1305" s="113"/>
      <c r="CG1305" s="113"/>
      <c r="CH1305" s="140">
        <f>SI!BZ1305</f>
        <v>0</v>
      </c>
      <c r="CI1305" s="108"/>
      <c r="CJ1305" s="108"/>
      <c r="CK1305" s="108"/>
      <c r="CL1305" s="108"/>
      <c r="CM1305" s="108"/>
      <c r="CN1305" s="108"/>
      <c r="CO1305" s="108"/>
      <c r="CP1305" s="108"/>
      <c r="CQ1305" s="108"/>
      <c r="CR1305" s="108"/>
      <c r="CS1305" s="108"/>
      <c r="CT1305" s="108"/>
      <c r="CU1305" s="108"/>
      <c r="CV1305" s="108"/>
      <c r="CW1305" s="108"/>
      <c r="CX1305" s="108"/>
      <c r="CY1305" s="108"/>
      <c r="CZ1305" s="2"/>
      <c r="DA1305" s="2"/>
      <c r="DB1305" s="2"/>
      <c r="DC1305" s="2"/>
      <c r="DD1305" s="2"/>
      <c r="DE1305" s="2"/>
      <c r="DF1305" s="2"/>
      <c r="DG1305" s="2"/>
      <c r="DH1305" s="2"/>
      <c r="DI1305" s="2"/>
      <c r="DJ1305" s="2"/>
      <c r="DK1305" s="2"/>
      <c r="DL1305" s="2"/>
      <c r="DM1305" s="2"/>
      <c r="DN1305" s="2"/>
      <c r="DO1305" s="2"/>
      <c r="DP1305" s="2"/>
      <c r="DQ1305" s="2"/>
      <c r="DR1305" s="2"/>
      <c r="DS1305" s="2"/>
      <c r="DT1305" s="2"/>
      <c r="DU1305" s="2"/>
      <c r="DV1305" s="2"/>
      <c r="DW1305" s="2"/>
      <c r="DX1305" s="2"/>
      <c r="DY1305" s="2"/>
      <c r="DZ1305" s="2"/>
      <c r="EA1305" s="2"/>
      <c r="EB1305" s="2"/>
      <c r="EC1305" s="2"/>
      <c r="ED1305" s="2"/>
      <c r="EE1305" s="2"/>
      <c r="EF1305" s="2"/>
      <c r="EG1305" s="2"/>
      <c r="EH1305" s="2"/>
      <c r="EI1305" s="2"/>
      <c r="EJ1305" s="2"/>
      <c r="EK1305" s="2"/>
      <c r="EL1305" s="2"/>
      <c r="EM1305" s="2"/>
      <c r="EN1305" s="2"/>
      <c r="EO1305" s="2"/>
      <c r="EP1305" s="2"/>
      <c r="EQ1305" s="2"/>
      <c r="ER1305" s="2"/>
      <c r="ES1305" s="2"/>
      <c r="ET1305" s="2"/>
      <c r="EU1305" s="2"/>
      <c r="EV1305" s="2"/>
      <c r="EW1305" s="2"/>
      <c r="EX1305" s="2"/>
      <c r="EY1305" s="2"/>
      <c r="EZ1305" s="2"/>
      <c r="FA1305" s="2"/>
      <c r="FB1305" s="2"/>
      <c r="FC1305" s="2"/>
      <c r="FD1305" s="2"/>
      <c r="FE1305" s="2"/>
      <c r="FF1305" s="2"/>
      <c r="FG1305" s="2"/>
      <c r="FH1305" s="2"/>
      <c r="FI1305" s="2"/>
      <c r="FJ1305" s="2"/>
      <c r="FK1305" s="2"/>
      <c r="FL1305" s="2"/>
      <c r="FM1305" s="2"/>
      <c r="FN1305" s="2"/>
      <c r="FO1305" s="2"/>
      <c r="FP1305" s="2"/>
      <c r="FQ1305" s="2"/>
      <c r="FR1305" s="2"/>
      <c r="FS1305" s="2"/>
      <c r="FT1305" s="2"/>
      <c r="FU1305" s="2"/>
      <c r="FV1305" s="2"/>
      <c r="FW1305" s="2"/>
      <c r="FX1305" s="2"/>
      <c r="FY1305" s="2"/>
      <c r="FZ1305" s="2"/>
      <c r="GA1305" s="2"/>
      <c r="GB1305" s="2"/>
      <c r="GC1305" s="2"/>
      <c r="GD1305" s="2"/>
      <c r="GE1305" s="2"/>
      <c r="GF1305" s="2"/>
      <c r="GG1305" s="2"/>
      <c r="GH1305" s="2"/>
      <c r="GI1305" s="2"/>
      <c r="GJ1305" s="2"/>
      <c r="GK1305" s="2"/>
      <c r="GL1305" s="2"/>
      <c r="GM1305" s="2"/>
      <c r="GN1305" s="2"/>
      <c r="GO1305" s="2"/>
      <c r="GP1305" s="2"/>
      <c r="GQ1305" s="2"/>
      <c r="GR1305" s="2"/>
      <c r="GS1305" s="2"/>
      <c r="GT1305" s="2"/>
      <c r="GU1305" s="2"/>
      <c r="GV1305" s="2"/>
      <c r="GW1305" s="2"/>
      <c r="GX1305" s="2"/>
      <c r="GY1305" s="2"/>
      <c r="GZ1305" s="2"/>
      <c r="HA1305" s="2"/>
      <c r="HB1305" s="2"/>
      <c r="HC1305" s="2"/>
      <c r="HD1305" s="2"/>
      <c r="HE1305" s="2"/>
      <c r="HF1305" s="2"/>
      <c r="HG1305" s="2"/>
      <c r="HH1305" s="2"/>
      <c r="HI1305" s="2"/>
      <c r="HJ1305" s="2"/>
      <c r="HK1305" s="2"/>
      <c r="HL1305" s="2"/>
      <c r="HM1305" s="2"/>
      <c r="HN1305" s="2"/>
      <c r="HO1305" s="2"/>
      <c r="HP1305" s="2"/>
      <c r="HQ1305" s="2"/>
      <c r="HR1305" s="2"/>
      <c r="HS1305" s="2"/>
      <c r="HT1305" s="2"/>
      <c r="HU1305" s="2"/>
      <c r="HV1305" s="2"/>
      <c r="HW1305" s="2"/>
      <c r="HX1305" s="2"/>
      <c r="HY1305" s="2"/>
      <c r="HZ1305" s="2"/>
      <c r="IA1305" s="2"/>
      <c r="IB1305" s="2"/>
      <c r="IC1305" s="2"/>
      <c r="ID1305" s="2"/>
      <c r="IE1305" s="2"/>
      <c r="IF1305" s="2"/>
      <c r="IG1305" s="2"/>
      <c r="IH1305" s="2"/>
      <c r="II1305" s="2"/>
      <c r="IJ1305" s="2"/>
      <c r="IK1305" s="2"/>
      <c r="IL1305" s="2"/>
      <c r="IM1305" s="2"/>
      <c r="IN1305" s="2"/>
      <c r="IO1305" s="2"/>
      <c r="IP1305" s="2"/>
      <c r="IQ1305" s="2"/>
      <c r="IR1305" s="2"/>
      <c r="IS1305" s="2"/>
    </row>
    <row r="1306" spans="1:253" s="36" customFormat="1" x14ac:dyDescent="0.25">
      <c r="A1306" s="33"/>
      <c r="B1306" s="28" t="str">
        <f>+IF($J$27&lt;&gt;"",IF((CODE(MID($J$27,1,1)))*(GCD(121,132))*(IF(SI!EE1851="",1,SI!EE1851-1-1-1))+(LEN(SI!J13)+LEN(SI!J14))=CA1306,IF(YEAR(N58)=YEAR(P6),"","Účtovná jednotka v predchádzajúcom účtovnom období hospodárila s"),"NEPOVOLENÉ POUŽITIE!"),"NEPOVOLENÉ POUŽITIE!")</f>
        <v>Účtovná jednotka v predchádzajúcom účtovnom období hospodárila s</v>
      </c>
      <c r="C1306" s="2"/>
      <c r="D1306" s="17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X1306" s="1224" t="s">
        <v>671</v>
      </c>
      <c r="Y1306" s="1224"/>
      <c r="Z1306" s="1224"/>
      <c r="AA1306" s="1224"/>
      <c r="AB1306" s="1224"/>
      <c r="AC1306" s="1224"/>
      <c r="AD1306" s="2"/>
      <c r="AE1306" s="2"/>
      <c r="AF1306" s="2"/>
      <c r="AG1306" s="2"/>
      <c r="AH1306" s="2"/>
      <c r="AI1306" s="60"/>
      <c r="AJ1306" s="144" t="str">
        <f t="shared" si="212"/>
        <v>Riadok bude vidieť.</v>
      </c>
      <c r="AK1306" s="145" t="s">
        <v>207</v>
      </c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51">
        <f t="shared" ref="BE1306:BE1331" si="220">+IF(YEAR($N$58)=YEAR($P$6),0,1)</f>
        <v>1</v>
      </c>
      <c r="BF1306" s="51"/>
      <c r="BG1306" s="51"/>
      <c r="BH1306" s="51">
        <f t="shared" si="213"/>
        <v>1</v>
      </c>
      <c r="BI1306" s="51">
        <f t="shared" si="211"/>
        <v>1</v>
      </c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108"/>
      <c r="BY1306" s="108"/>
      <c r="BZ1306" s="108"/>
      <c r="CA1306" s="113">
        <f>SI!BY1306</f>
        <v>16</v>
      </c>
      <c r="CB1306" s="113"/>
      <c r="CC1306" s="113"/>
      <c r="CD1306" s="113"/>
      <c r="CE1306" s="113"/>
      <c r="CF1306" s="113"/>
      <c r="CG1306" s="113"/>
      <c r="CH1306" s="140">
        <f>SI!BZ1306</f>
        <v>0</v>
      </c>
      <c r="CI1306" s="108"/>
      <c r="CJ1306" s="108"/>
      <c r="CK1306" s="108"/>
      <c r="CL1306" s="108"/>
      <c r="CM1306" s="108"/>
      <c r="CN1306" s="108"/>
      <c r="CO1306" s="108"/>
      <c r="CP1306" s="108"/>
      <c r="CQ1306" s="108"/>
      <c r="CR1306" s="108"/>
      <c r="CS1306" s="108"/>
      <c r="CT1306" s="108"/>
      <c r="CU1306" s="108"/>
      <c r="CV1306" s="108"/>
      <c r="CW1306" s="108"/>
      <c r="CX1306" s="108"/>
      <c r="CY1306" s="108"/>
      <c r="CZ1306" s="2"/>
      <c r="DA1306" s="2"/>
      <c r="DB1306" s="2"/>
      <c r="DC1306" s="2"/>
      <c r="DD1306" s="2"/>
      <c r="DE1306" s="2"/>
      <c r="DF1306" s="2"/>
      <c r="DG1306" s="2"/>
      <c r="DH1306" s="2"/>
      <c r="DI1306" s="2"/>
      <c r="DJ1306" s="2"/>
      <c r="DK1306" s="2"/>
      <c r="DL1306" s="2"/>
      <c r="DM1306" s="2"/>
      <c r="DN1306" s="2"/>
      <c r="DO1306" s="2"/>
      <c r="DP1306" s="2"/>
      <c r="DQ1306" s="2"/>
      <c r="DR1306" s="2"/>
      <c r="DS1306" s="2"/>
      <c r="DT1306" s="2"/>
      <c r="DU1306" s="2"/>
      <c r="DV1306" s="2"/>
      <c r="DW1306" s="2"/>
      <c r="DX1306" s="2"/>
      <c r="DY1306" s="2"/>
      <c r="DZ1306" s="2"/>
      <c r="EA1306" s="2"/>
      <c r="EB1306" s="2"/>
      <c r="EC1306" s="2"/>
      <c r="ED1306" s="2"/>
      <c r="EE1306" s="2"/>
      <c r="EF1306" s="2"/>
      <c r="EG1306" s="2"/>
      <c r="EH1306" s="2"/>
      <c r="EI1306" s="2"/>
      <c r="EJ1306" s="2"/>
      <c r="EK1306" s="2"/>
      <c r="EL1306" s="2"/>
      <c r="EM1306" s="2"/>
      <c r="EN1306" s="2"/>
      <c r="EO1306" s="2"/>
      <c r="EP1306" s="2"/>
      <c r="EQ1306" s="2"/>
      <c r="ER1306" s="2"/>
      <c r="ES1306" s="2"/>
      <c r="ET1306" s="2"/>
      <c r="EU1306" s="2"/>
      <c r="EV1306" s="2"/>
      <c r="EW1306" s="2"/>
      <c r="EX1306" s="2"/>
      <c r="EY1306" s="2"/>
      <c r="EZ1306" s="2"/>
      <c r="FA1306" s="2"/>
      <c r="FB1306" s="2"/>
      <c r="FC1306" s="2"/>
      <c r="FD1306" s="2"/>
      <c r="FE1306" s="2"/>
      <c r="FF1306" s="2"/>
      <c r="FG1306" s="2"/>
      <c r="FH1306" s="2"/>
      <c r="FI1306" s="2"/>
      <c r="FJ1306" s="2"/>
      <c r="FK1306" s="2"/>
      <c r="FL1306" s="2"/>
      <c r="FM1306" s="2"/>
      <c r="FN1306" s="2"/>
      <c r="FO1306" s="2"/>
      <c r="FP1306" s="2"/>
      <c r="FQ1306" s="2"/>
      <c r="FR1306" s="2"/>
      <c r="FS1306" s="2"/>
      <c r="FT1306" s="2"/>
      <c r="FU1306" s="2"/>
      <c r="FV1306" s="2"/>
      <c r="FW1306" s="2"/>
      <c r="FX1306" s="2"/>
      <c r="FY1306" s="2"/>
      <c r="FZ1306" s="2"/>
      <c r="GA1306" s="2"/>
      <c r="GB1306" s="2"/>
      <c r="GC1306" s="2"/>
      <c r="GD1306" s="2"/>
      <c r="GE1306" s="2"/>
      <c r="GF1306" s="2"/>
      <c r="GG1306" s="2"/>
      <c r="GH1306" s="2"/>
      <c r="GI1306" s="2"/>
      <c r="GJ1306" s="2"/>
      <c r="GK1306" s="2"/>
      <c r="GL1306" s="2"/>
      <c r="GM1306" s="2"/>
      <c r="GN1306" s="2"/>
      <c r="GO1306" s="2"/>
      <c r="GP1306" s="2"/>
      <c r="GQ1306" s="2"/>
      <c r="GR1306" s="2"/>
      <c r="GS1306" s="2"/>
      <c r="GT1306" s="2"/>
      <c r="GU1306" s="2"/>
      <c r="GV1306" s="2"/>
      <c r="GW1306" s="2"/>
      <c r="GX1306" s="2"/>
      <c r="GY1306" s="2"/>
      <c r="GZ1306" s="2"/>
      <c r="HA1306" s="2"/>
      <c r="HB1306" s="2"/>
      <c r="HC1306" s="2"/>
      <c r="HD1306" s="2"/>
      <c r="HE1306" s="2"/>
      <c r="HF1306" s="2"/>
      <c r="HG1306" s="2"/>
      <c r="HH1306" s="2"/>
      <c r="HI1306" s="2"/>
      <c r="HJ1306" s="2"/>
      <c r="HK1306" s="2"/>
      <c r="HL1306" s="2"/>
      <c r="HM1306" s="2"/>
      <c r="HN1306" s="2"/>
      <c r="HO1306" s="2"/>
      <c r="HP1306" s="2"/>
      <c r="HQ1306" s="2"/>
      <c r="HR1306" s="2"/>
      <c r="HS1306" s="2"/>
      <c r="HT1306" s="2"/>
      <c r="HU1306" s="2"/>
      <c r="HV1306" s="2"/>
      <c r="HW1306" s="2"/>
      <c r="HX1306" s="2"/>
      <c r="HY1306" s="2"/>
      <c r="HZ1306" s="2"/>
      <c r="IA1306" s="2"/>
      <c r="IB1306" s="2"/>
      <c r="IC1306" s="2"/>
      <c r="ID1306" s="2"/>
      <c r="IE1306" s="2"/>
      <c r="IF1306" s="2"/>
      <c r="IG1306" s="2"/>
      <c r="IH1306" s="2"/>
      <c r="II1306" s="2"/>
      <c r="IJ1306" s="2"/>
      <c r="IK1306" s="2"/>
      <c r="IL1306" s="2"/>
      <c r="IM1306" s="2"/>
      <c r="IN1306" s="2"/>
      <c r="IO1306" s="2"/>
      <c r="IP1306" s="2"/>
      <c r="IQ1306" s="2"/>
      <c r="IR1306" s="2"/>
      <c r="IS1306" s="2"/>
    </row>
    <row r="1307" spans="1:253" s="36" customFormat="1" x14ac:dyDescent="0.25">
      <c r="A1307" s="33"/>
      <c r="B1307" s="28" t="str">
        <f>+IF(X1306="účtovným ziskom.","Údaje o rozdelení zisku predošlého účtovného obdobia sú uvedené v tabuľke:","")</f>
        <v>Údaje o rozdelení zisku predošlého účtovného obdobia sú uvedené v tabuľke:</v>
      </c>
      <c r="C1307" s="2"/>
      <c r="D1307" s="17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60"/>
      <c r="AJ1307" s="144" t="str">
        <f t="shared" si="212"/>
        <v>Riadok bude vidieť.</v>
      </c>
      <c r="AK1307" s="145" t="s">
        <v>207</v>
      </c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51">
        <f t="shared" si="220"/>
        <v>1</v>
      </c>
      <c r="BF1307" s="51"/>
      <c r="BG1307" s="51"/>
      <c r="BH1307" s="51">
        <f>IF(AK1307="",1,IF(AK1307="Chcem skryť riadok.",0,1))</f>
        <v>1</v>
      </c>
      <c r="BI1307" s="51">
        <f>+IF(BE1307+BF1307+BG1307=0,0,IF(BH1307=0,0,1))</f>
        <v>1</v>
      </c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108"/>
      <c r="BY1307" s="108"/>
      <c r="BZ1307" s="108"/>
      <c r="CA1307" s="113">
        <f>SI!BY1307</f>
        <v>832</v>
      </c>
      <c r="CB1307" s="113"/>
      <c r="CC1307" s="113"/>
      <c r="CD1307" s="113"/>
      <c r="CE1307" s="113"/>
      <c r="CF1307" s="113"/>
      <c r="CG1307" s="113"/>
      <c r="CH1307" s="140">
        <f>SI!BZ1307</f>
        <v>0</v>
      </c>
      <c r="CI1307" s="108"/>
      <c r="CJ1307" s="108"/>
      <c r="CK1307" s="108"/>
      <c r="CL1307" s="108"/>
      <c r="CM1307" s="108"/>
      <c r="CN1307" s="108"/>
      <c r="CO1307" s="108"/>
      <c r="CP1307" s="108"/>
      <c r="CQ1307" s="108"/>
      <c r="CR1307" s="108"/>
      <c r="CS1307" s="108"/>
      <c r="CT1307" s="108"/>
      <c r="CU1307" s="108"/>
      <c r="CV1307" s="108"/>
      <c r="CW1307" s="108"/>
      <c r="CX1307" s="108"/>
      <c r="CY1307" s="108"/>
      <c r="CZ1307" s="2"/>
      <c r="DA1307" s="2"/>
      <c r="DB1307" s="2"/>
      <c r="DC1307" s="2"/>
      <c r="DD1307" s="2"/>
      <c r="DE1307" s="2"/>
      <c r="DF1307" s="2"/>
      <c r="DG1307" s="2"/>
      <c r="DH1307" s="2"/>
      <c r="DI1307" s="2"/>
      <c r="DJ1307" s="2"/>
      <c r="DK1307" s="2"/>
      <c r="DL1307" s="2"/>
      <c r="DM1307" s="2"/>
      <c r="DN1307" s="2"/>
      <c r="DO1307" s="2"/>
      <c r="DP1307" s="2"/>
      <c r="DQ1307" s="2"/>
      <c r="DR1307" s="2"/>
      <c r="DS1307" s="2"/>
      <c r="DT1307" s="2"/>
      <c r="DU1307" s="2"/>
      <c r="DV1307" s="2"/>
      <c r="DW1307" s="2"/>
      <c r="DX1307" s="2"/>
      <c r="DY1307" s="2"/>
      <c r="DZ1307" s="2"/>
      <c r="EA1307" s="2"/>
      <c r="EB1307" s="2"/>
      <c r="EC1307" s="2"/>
      <c r="ED1307" s="2"/>
      <c r="EE1307" s="2"/>
      <c r="EF1307" s="2"/>
      <c r="EG1307" s="2"/>
      <c r="EH1307" s="2"/>
      <c r="EI1307" s="2"/>
      <c r="EJ1307" s="2"/>
      <c r="EK1307" s="2"/>
      <c r="EL1307" s="2"/>
      <c r="EM1307" s="2"/>
      <c r="EN1307" s="2"/>
      <c r="EO1307" s="2"/>
      <c r="EP1307" s="2"/>
      <c r="EQ1307" s="2"/>
      <c r="ER1307" s="2"/>
      <c r="ES1307" s="2"/>
      <c r="ET1307" s="2"/>
      <c r="EU1307" s="2"/>
      <c r="EV1307" s="2"/>
      <c r="EW1307" s="2"/>
      <c r="EX1307" s="2"/>
      <c r="EY1307" s="2"/>
      <c r="EZ1307" s="2"/>
      <c r="FA1307" s="2"/>
      <c r="FB1307" s="2"/>
      <c r="FC1307" s="2"/>
      <c r="FD1307" s="2"/>
      <c r="FE1307" s="2"/>
      <c r="FF1307" s="2"/>
      <c r="FG1307" s="2"/>
      <c r="FH1307" s="2"/>
      <c r="FI1307" s="2"/>
      <c r="FJ1307" s="2"/>
      <c r="FK1307" s="2"/>
      <c r="FL1307" s="2"/>
      <c r="FM1307" s="2"/>
      <c r="FN1307" s="2"/>
      <c r="FO1307" s="2"/>
      <c r="FP1307" s="2"/>
      <c r="FQ1307" s="2"/>
      <c r="FR1307" s="2"/>
      <c r="FS1307" s="2"/>
      <c r="FT1307" s="2"/>
      <c r="FU1307" s="2"/>
      <c r="FV1307" s="2"/>
      <c r="FW1307" s="2"/>
      <c r="FX1307" s="2"/>
      <c r="FY1307" s="2"/>
      <c r="FZ1307" s="2"/>
      <c r="GA1307" s="2"/>
      <c r="GB1307" s="2"/>
      <c r="GC1307" s="2"/>
      <c r="GD1307" s="2"/>
      <c r="GE1307" s="2"/>
      <c r="GF1307" s="2"/>
      <c r="GG1307" s="2"/>
      <c r="GH1307" s="2"/>
      <c r="GI1307" s="2"/>
      <c r="GJ1307" s="2"/>
      <c r="GK1307" s="2"/>
      <c r="GL1307" s="2"/>
      <c r="GM1307" s="2"/>
      <c r="GN1307" s="2"/>
      <c r="GO1307" s="2"/>
      <c r="GP1307" s="2"/>
      <c r="GQ1307" s="2"/>
      <c r="GR1307" s="2"/>
      <c r="GS1307" s="2"/>
      <c r="GT1307" s="2"/>
      <c r="GU1307" s="2"/>
      <c r="GV1307" s="2"/>
      <c r="GW1307" s="2"/>
      <c r="GX1307" s="2"/>
      <c r="GY1307" s="2"/>
      <c r="GZ1307" s="2"/>
      <c r="HA1307" s="2"/>
      <c r="HB1307" s="2"/>
      <c r="HC1307" s="2"/>
      <c r="HD1307" s="2"/>
      <c r="HE1307" s="2"/>
      <c r="HF1307" s="2"/>
      <c r="HG1307" s="2"/>
      <c r="HH1307" s="2"/>
      <c r="HI1307" s="2"/>
      <c r="HJ1307" s="2"/>
      <c r="HK1307" s="2"/>
      <c r="HL1307" s="2"/>
      <c r="HM1307" s="2"/>
      <c r="HN1307" s="2"/>
      <c r="HO1307" s="2"/>
      <c r="HP1307" s="2"/>
      <c r="HQ1307" s="2"/>
      <c r="HR1307" s="2"/>
      <c r="HS1307" s="2"/>
      <c r="HT1307" s="2"/>
      <c r="HU1307" s="2"/>
      <c r="HV1307" s="2"/>
      <c r="HW1307" s="2"/>
      <c r="HX1307" s="2"/>
      <c r="HY1307" s="2"/>
      <c r="HZ1307" s="2"/>
      <c r="IA1307" s="2"/>
      <c r="IB1307" s="2"/>
      <c r="IC1307" s="2"/>
      <c r="ID1307" s="2"/>
      <c r="IE1307" s="2"/>
      <c r="IF1307" s="2"/>
      <c r="IG1307" s="2"/>
      <c r="IH1307" s="2"/>
      <c r="II1307" s="2"/>
      <c r="IJ1307" s="2"/>
      <c r="IK1307" s="2"/>
      <c r="IL1307" s="2"/>
      <c r="IM1307" s="2"/>
      <c r="IN1307" s="2"/>
      <c r="IO1307" s="2"/>
      <c r="IP1307" s="2"/>
      <c r="IQ1307" s="2"/>
      <c r="IR1307" s="2"/>
      <c r="IS1307" s="2"/>
    </row>
    <row r="1308" spans="1:253" s="36" customFormat="1" x14ac:dyDescent="0.25">
      <c r="A1308" s="33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60"/>
      <c r="AJ1308" s="144" t="str">
        <f t="shared" si="212"/>
        <v>Riadok bude vidieť.</v>
      </c>
      <c r="AK1308" s="145" t="s">
        <v>207</v>
      </c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51">
        <f t="shared" si="220"/>
        <v>1</v>
      </c>
      <c r="BF1308" s="51"/>
      <c r="BG1308" s="51"/>
      <c r="BH1308" s="51">
        <f>IF(AK1308="",1,IF(AK1308="Chcem skryť riadok.",0,1))</f>
        <v>1</v>
      </c>
      <c r="BI1308" s="51">
        <f>+IF(BE1308+BF1308+BG1308=0,0,IF(BH1308=0,0,1))</f>
        <v>1</v>
      </c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108"/>
      <c r="BY1308" s="108"/>
      <c r="BZ1308" s="108"/>
      <c r="CA1308" s="113">
        <f>SI!BY1308</f>
        <v>145</v>
      </c>
      <c r="CB1308" s="113"/>
      <c r="CC1308" s="113"/>
      <c r="CD1308" s="113"/>
      <c r="CE1308" s="113"/>
      <c r="CF1308" s="113"/>
      <c r="CG1308" s="113"/>
      <c r="CH1308" s="140">
        <f>SI!BZ1308</f>
        <v>0</v>
      </c>
      <c r="CI1308" s="108"/>
      <c r="CJ1308" s="108"/>
      <c r="CK1308" s="108"/>
      <c r="CL1308" s="108"/>
      <c r="CM1308" s="108"/>
      <c r="CN1308" s="108"/>
      <c r="CO1308" s="108"/>
      <c r="CP1308" s="108"/>
      <c r="CQ1308" s="108"/>
      <c r="CR1308" s="108"/>
      <c r="CS1308" s="108"/>
      <c r="CT1308" s="108"/>
      <c r="CU1308" s="108"/>
      <c r="CV1308" s="108"/>
      <c r="CW1308" s="108"/>
      <c r="CX1308" s="108"/>
      <c r="CY1308" s="108"/>
      <c r="CZ1308" s="2"/>
      <c r="DA1308" s="2"/>
      <c r="DB1308" s="2"/>
      <c r="DC1308" s="2"/>
      <c r="DD1308" s="2"/>
      <c r="DE1308" s="2"/>
      <c r="DF1308" s="2"/>
      <c r="DG1308" s="2"/>
      <c r="DH1308" s="2"/>
      <c r="DI1308" s="2"/>
      <c r="DJ1308" s="2"/>
      <c r="DK1308" s="2"/>
      <c r="DL1308" s="2"/>
      <c r="DM1308" s="2"/>
      <c r="DN1308" s="2"/>
      <c r="DO1308" s="2"/>
      <c r="DP1308" s="2"/>
      <c r="DQ1308" s="2"/>
      <c r="DR1308" s="2"/>
      <c r="DS1308" s="2"/>
      <c r="DT1308" s="2"/>
      <c r="DU1308" s="2"/>
      <c r="DV1308" s="2"/>
      <c r="DW1308" s="2"/>
      <c r="DX1308" s="2"/>
      <c r="DY1308" s="2"/>
      <c r="DZ1308" s="2"/>
      <c r="EA1308" s="2"/>
      <c r="EB1308" s="2"/>
      <c r="EC1308" s="2"/>
      <c r="ED1308" s="2"/>
      <c r="EE1308" s="2"/>
      <c r="EF1308" s="2"/>
      <c r="EG1308" s="2"/>
      <c r="EH1308" s="2"/>
      <c r="EI1308" s="2"/>
      <c r="EJ1308" s="2"/>
      <c r="EK1308" s="2"/>
      <c r="EL1308" s="2"/>
      <c r="EM1308" s="2"/>
      <c r="EN1308" s="2"/>
      <c r="EO1308" s="2"/>
      <c r="EP1308" s="2"/>
      <c r="EQ1308" s="2"/>
      <c r="ER1308" s="2"/>
      <c r="ES1308" s="2"/>
      <c r="ET1308" s="2"/>
      <c r="EU1308" s="2"/>
      <c r="EV1308" s="2"/>
      <c r="EW1308" s="2"/>
      <c r="EX1308" s="2"/>
      <c r="EY1308" s="2"/>
      <c r="EZ1308" s="2"/>
      <c r="FA1308" s="2"/>
      <c r="FB1308" s="2"/>
      <c r="FC1308" s="2"/>
      <c r="FD1308" s="2"/>
      <c r="FE1308" s="2"/>
      <c r="FF1308" s="2"/>
      <c r="FG1308" s="2"/>
      <c r="FH1308" s="2"/>
      <c r="FI1308" s="2"/>
      <c r="FJ1308" s="2"/>
      <c r="FK1308" s="2"/>
      <c r="FL1308" s="2"/>
      <c r="FM1308" s="2"/>
      <c r="FN1308" s="2"/>
      <c r="FO1308" s="2"/>
      <c r="FP1308" s="2"/>
      <c r="FQ1308" s="2"/>
      <c r="FR1308" s="2"/>
      <c r="FS1308" s="2"/>
      <c r="FT1308" s="2"/>
      <c r="FU1308" s="2"/>
      <c r="FV1308" s="2"/>
      <c r="FW1308" s="2"/>
      <c r="FX1308" s="2"/>
      <c r="FY1308" s="2"/>
      <c r="FZ1308" s="2"/>
      <c r="GA1308" s="2"/>
      <c r="GB1308" s="2"/>
      <c r="GC1308" s="2"/>
      <c r="GD1308" s="2"/>
      <c r="GE1308" s="2"/>
      <c r="GF1308" s="2"/>
      <c r="GG1308" s="2"/>
      <c r="GH1308" s="2"/>
      <c r="GI1308" s="2"/>
      <c r="GJ1308" s="2"/>
      <c r="GK1308" s="2"/>
      <c r="GL1308" s="2"/>
      <c r="GM1308" s="2"/>
      <c r="GN1308" s="2"/>
      <c r="GO1308" s="2"/>
      <c r="GP1308" s="2"/>
      <c r="GQ1308" s="2"/>
      <c r="GR1308" s="2"/>
      <c r="GS1308" s="2"/>
      <c r="GT1308" s="2"/>
      <c r="GU1308" s="2"/>
      <c r="GV1308" s="2"/>
      <c r="GW1308" s="2"/>
      <c r="GX1308" s="2"/>
      <c r="GY1308" s="2"/>
      <c r="GZ1308" s="2"/>
      <c r="HA1308" s="2"/>
      <c r="HB1308" s="2"/>
      <c r="HC1308" s="2"/>
      <c r="HD1308" s="2"/>
      <c r="HE1308" s="2"/>
      <c r="HF1308" s="2"/>
      <c r="HG1308" s="2"/>
      <c r="HH1308" s="2"/>
      <c r="HI1308" s="2"/>
      <c r="HJ1308" s="2"/>
      <c r="HK1308" s="2"/>
      <c r="HL1308" s="2"/>
      <c r="HM1308" s="2"/>
      <c r="HN1308" s="2"/>
      <c r="HO1308" s="2"/>
      <c r="HP1308" s="2"/>
      <c r="HQ1308" s="2"/>
      <c r="HR1308" s="2"/>
      <c r="HS1308" s="2"/>
      <c r="HT1308" s="2"/>
      <c r="HU1308" s="2"/>
      <c r="HV1308" s="2"/>
      <c r="HW1308" s="2"/>
      <c r="HX1308" s="2"/>
      <c r="HY1308" s="2"/>
      <c r="HZ1308" s="2"/>
      <c r="IA1308" s="2"/>
      <c r="IB1308" s="2"/>
      <c r="IC1308" s="2"/>
      <c r="ID1308" s="2"/>
      <c r="IE1308" s="2"/>
      <c r="IF1308" s="2"/>
      <c r="IG1308" s="2"/>
      <c r="IH1308" s="2"/>
      <c r="II1308" s="2"/>
      <c r="IJ1308" s="2"/>
      <c r="IK1308" s="2"/>
      <c r="IL1308" s="2"/>
      <c r="IM1308" s="2"/>
      <c r="IN1308" s="2"/>
      <c r="IO1308" s="2"/>
      <c r="IP1308" s="2"/>
      <c r="IQ1308" s="2"/>
      <c r="IR1308" s="2"/>
      <c r="IS1308" s="2"/>
    </row>
    <row r="1309" spans="1:253" s="36" customFormat="1" x14ac:dyDescent="0.25">
      <c r="A1309" s="33"/>
      <c r="B1309" s="1145" t="s">
        <v>87</v>
      </c>
      <c r="C1309" s="1146"/>
      <c r="D1309" s="1146"/>
      <c r="E1309" s="1146"/>
      <c r="F1309" s="1146"/>
      <c r="G1309" s="1146"/>
      <c r="H1309" s="1146"/>
      <c r="I1309" s="1146"/>
      <c r="J1309" s="1146"/>
      <c r="K1309" s="1146"/>
      <c r="L1309" s="1146"/>
      <c r="M1309" s="1146"/>
      <c r="N1309" s="1146"/>
      <c r="O1309" s="1146"/>
      <c r="P1309" s="1146"/>
      <c r="Q1309" s="1146"/>
      <c r="R1309" s="1146"/>
      <c r="S1309" s="1146"/>
      <c r="T1309" s="1146"/>
      <c r="U1309" s="1146"/>
      <c r="V1309" s="1146"/>
      <c r="W1309" s="1146"/>
      <c r="X1309" s="1146"/>
      <c r="Y1309" s="1147"/>
      <c r="Z1309" s="311">
        <f>+Z85</f>
        <v>2017</v>
      </c>
      <c r="AA1309" s="312"/>
      <c r="AB1309" s="312"/>
      <c r="AC1309" s="312"/>
      <c r="AD1309" s="312"/>
      <c r="AE1309" s="312"/>
      <c r="AF1309" s="312"/>
      <c r="AG1309" s="312"/>
      <c r="AH1309" s="313"/>
      <c r="AI1309" s="62" t="s">
        <v>168</v>
      </c>
      <c r="AJ1309" s="144" t="str">
        <f t="shared" si="212"/>
        <v>Riadok bude vidieť.</v>
      </c>
      <c r="AK1309" s="145" t="s">
        <v>207</v>
      </c>
      <c r="AL1309" s="149" t="s">
        <v>502</v>
      </c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51">
        <f t="shared" si="220"/>
        <v>1</v>
      </c>
      <c r="BF1309" s="51"/>
      <c r="BG1309" s="51"/>
      <c r="BH1309" s="51">
        <f>IF(AK1309="",1,IF(AK1309="Chcem skryť riadok.",0,1))</f>
        <v>1</v>
      </c>
      <c r="BI1309" s="51">
        <f>+IF(BE1309+BF1309+BG1309=0,0,IF(BH1309=0,0,1))</f>
        <v>1</v>
      </c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108"/>
      <c r="BY1309" s="108"/>
      <c r="BZ1309" s="108"/>
      <c r="CA1309" s="113">
        <f>SI!BY1309</f>
        <v>130</v>
      </c>
      <c r="CB1309" s="113"/>
      <c r="CC1309" s="113"/>
      <c r="CD1309" s="113"/>
      <c r="CE1309" s="113"/>
      <c r="CF1309" s="113"/>
      <c r="CG1309" s="113"/>
      <c r="CH1309" s="140">
        <f>SI!BZ1309</f>
        <v>0</v>
      </c>
      <c r="CI1309" s="108"/>
      <c r="CJ1309" s="108"/>
      <c r="CK1309" s="108"/>
      <c r="CL1309" s="108"/>
      <c r="CM1309" s="108"/>
      <c r="CN1309" s="108"/>
      <c r="CO1309" s="108"/>
      <c r="CP1309" s="108"/>
      <c r="CQ1309" s="108"/>
      <c r="CR1309" s="108"/>
      <c r="CS1309" s="108"/>
      <c r="CT1309" s="108"/>
      <c r="CU1309" s="108"/>
      <c r="CV1309" s="108"/>
      <c r="CW1309" s="108"/>
      <c r="CX1309" s="108"/>
      <c r="CY1309" s="108"/>
      <c r="CZ1309" s="2"/>
      <c r="DA1309" s="2"/>
      <c r="DB1309" s="2"/>
      <c r="DC1309" s="2"/>
      <c r="DD1309" s="2"/>
      <c r="DE1309" s="2"/>
      <c r="DF1309" s="2"/>
      <c r="DG1309" s="2"/>
      <c r="DH1309" s="2"/>
      <c r="DI1309" s="2"/>
      <c r="DJ1309" s="2"/>
      <c r="DK1309" s="2"/>
      <c r="DL1309" s="2"/>
      <c r="DM1309" s="2"/>
      <c r="DN1309" s="2"/>
      <c r="DO1309" s="2"/>
      <c r="DP1309" s="2"/>
      <c r="DQ1309" s="2"/>
      <c r="DR1309" s="2"/>
      <c r="DS1309" s="2"/>
      <c r="DT1309" s="2"/>
      <c r="DU1309" s="2"/>
      <c r="DV1309" s="2"/>
      <c r="DW1309" s="2"/>
      <c r="DX1309" s="2"/>
      <c r="DY1309" s="2"/>
      <c r="DZ1309" s="2"/>
      <c r="EA1309" s="2"/>
      <c r="EB1309" s="2"/>
      <c r="EC1309" s="2"/>
      <c r="ED1309" s="2"/>
      <c r="EE1309" s="2"/>
      <c r="EF1309" s="2"/>
      <c r="EG1309" s="2"/>
      <c r="EH1309" s="2"/>
      <c r="EI1309" s="2"/>
      <c r="EJ1309" s="2"/>
      <c r="EK1309" s="2"/>
      <c r="EL1309" s="2"/>
      <c r="EM1309" s="2"/>
      <c r="EN1309" s="2"/>
      <c r="EO1309" s="2"/>
      <c r="EP1309" s="2"/>
      <c r="EQ1309" s="2"/>
      <c r="ER1309" s="2"/>
      <c r="ES1309" s="2"/>
      <c r="ET1309" s="2"/>
      <c r="EU1309" s="2"/>
      <c r="EV1309" s="2"/>
      <c r="EW1309" s="2"/>
      <c r="EX1309" s="2"/>
      <c r="EY1309" s="2"/>
      <c r="EZ1309" s="2"/>
      <c r="FA1309" s="2"/>
      <c r="FB1309" s="2"/>
      <c r="FC1309" s="2"/>
      <c r="FD1309" s="2"/>
      <c r="FE1309" s="2"/>
      <c r="FF1309" s="2"/>
      <c r="FG1309" s="2"/>
      <c r="FH1309" s="2"/>
      <c r="FI1309" s="2"/>
      <c r="FJ1309" s="2"/>
      <c r="FK1309" s="2"/>
      <c r="FL1309" s="2"/>
      <c r="FM1309" s="2"/>
      <c r="FN1309" s="2"/>
      <c r="FO1309" s="2"/>
      <c r="FP1309" s="2"/>
      <c r="FQ1309" s="2"/>
      <c r="FR1309" s="2"/>
      <c r="FS1309" s="2"/>
      <c r="FT1309" s="2"/>
      <c r="FU1309" s="2"/>
      <c r="FV1309" s="2"/>
      <c r="FW1309" s="2"/>
      <c r="FX1309" s="2"/>
      <c r="FY1309" s="2"/>
      <c r="FZ1309" s="2"/>
      <c r="GA1309" s="2"/>
      <c r="GB1309" s="2"/>
      <c r="GC1309" s="2"/>
      <c r="GD1309" s="2"/>
      <c r="GE1309" s="2"/>
      <c r="GF1309" s="2"/>
      <c r="GG1309" s="2"/>
      <c r="GH1309" s="2"/>
      <c r="GI1309" s="2"/>
      <c r="GJ1309" s="2"/>
      <c r="GK1309" s="2"/>
      <c r="GL1309" s="2"/>
      <c r="GM1309" s="2"/>
      <c r="GN1309" s="2"/>
      <c r="GO1309" s="2"/>
      <c r="GP1309" s="2"/>
      <c r="GQ1309" s="2"/>
      <c r="GR1309" s="2"/>
      <c r="GS1309" s="2"/>
      <c r="GT1309" s="2"/>
      <c r="GU1309" s="2"/>
      <c r="GV1309" s="2"/>
      <c r="GW1309" s="2"/>
      <c r="GX1309" s="2"/>
      <c r="GY1309" s="2"/>
      <c r="GZ1309" s="2"/>
      <c r="HA1309" s="2"/>
      <c r="HB1309" s="2"/>
      <c r="HC1309" s="2"/>
      <c r="HD1309" s="2"/>
      <c r="HE1309" s="2"/>
      <c r="HF1309" s="2"/>
      <c r="HG1309" s="2"/>
      <c r="HH1309" s="2"/>
      <c r="HI1309" s="2"/>
      <c r="HJ1309" s="2"/>
      <c r="HK1309" s="2"/>
      <c r="HL1309" s="2"/>
      <c r="HM1309" s="2"/>
      <c r="HN1309" s="2"/>
      <c r="HO1309" s="2"/>
      <c r="HP1309" s="2"/>
      <c r="HQ1309" s="2"/>
      <c r="HR1309" s="2"/>
      <c r="HS1309" s="2"/>
      <c r="HT1309" s="2"/>
      <c r="HU1309" s="2"/>
      <c r="HV1309" s="2"/>
      <c r="HW1309" s="2"/>
      <c r="HX1309" s="2"/>
      <c r="HY1309" s="2"/>
      <c r="HZ1309" s="2"/>
      <c r="IA1309" s="2"/>
      <c r="IB1309" s="2"/>
      <c r="IC1309" s="2"/>
      <c r="ID1309" s="2"/>
      <c r="IE1309" s="2"/>
      <c r="IF1309" s="2"/>
      <c r="IG1309" s="2"/>
      <c r="IH1309" s="2"/>
      <c r="II1309" s="2"/>
      <c r="IJ1309" s="2"/>
      <c r="IK1309" s="2"/>
      <c r="IL1309" s="2"/>
      <c r="IM1309" s="2"/>
      <c r="IN1309" s="2"/>
      <c r="IO1309" s="2"/>
      <c r="IP1309" s="2"/>
      <c r="IQ1309" s="2"/>
      <c r="IR1309" s="2"/>
      <c r="IS1309" s="2"/>
    </row>
    <row r="1310" spans="1:253" s="36" customFormat="1" x14ac:dyDescent="0.25">
      <c r="A1310" s="33"/>
      <c r="B1310" s="1148"/>
      <c r="C1310" s="1149"/>
      <c r="D1310" s="1149"/>
      <c r="E1310" s="1149"/>
      <c r="F1310" s="1149"/>
      <c r="G1310" s="1149"/>
      <c r="H1310" s="1149"/>
      <c r="I1310" s="1149"/>
      <c r="J1310" s="1149"/>
      <c r="K1310" s="1149"/>
      <c r="L1310" s="1149"/>
      <c r="M1310" s="1149"/>
      <c r="N1310" s="1149"/>
      <c r="O1310" s="1149"/>
      <c r="P1310" s="1149"/>
      <c r="Q1310" s="1149"/>
      <c r="R1310" s="1149"/>
      <c r="S1310" s="1149"/>
      <c r="T1310" s="1149"/>
      <c r="U1310" s="1149"/>
      <c r="V1310" s="1149"/>
      <c r="W1310" s="1149"/>
      <c r="X1310" s="1149"/>
      <c r="Y1310" s="1150"/>
      <c r="Z1310" s="314"/>
      <c r="AA1310" s="315"/>
      <c r="AB1310" s="315"/>
      <c r="AC1310" s="315"/>
      <c r="AD1310" s="315"/>
      <c r="AE1310" s="315"/>
      <c r="AF1310" s="315"/>
      <c r="AG1310" s="315"/>
      <c r="AH1310" s="316"/>
      <c r="AI1310" s="60"/>
      <c r="AJ1310" s="144" t="str">
        <f t="shared" si="212"/>
        <v>Riadok bude vidieť.</v>
      </c>
      <c r="AK1310" s="145" t="s">
        <v>207</v>
      </c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51">
        <f t="shared" si="220"/>
        <v>1</v>
      </c>
      <c r="BF1310" s="51"/>
      <c r="BG1310" s="51"/>
      <c r="BH1310" s="51">
        <f>IF(AK1310="",1,IF(AK1310="Chcem skryť riadok.",0,1))</f>
        <v>1</v>
      </c>
      <c r="BI1310" s="51">
        <f>+IF(BE1310+BF1310+BG1310=0,0,IF(BH1310=0,0,1))</f>
        <v>1</v>
      </c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108"/>
      <c r="BY1310" s="108"/>
      <c r="BZ1310" s="108"/>
      <c r="CA1310" s="113">
        <f>SI!BY1310</f>
        <v>179</v>
      </c>
      <c r="CB1310" s="113"/>
      <c r="CC1310" s="113"/>
      <c r="CD1310" s="113"/>
      <c r="CE1310" s="113"/>
      <c r="CF1310" s="113"/>
      <c r="CG1310" s="113"/>
      <c r="CH1310" s="140">
        <f>SI!BZ1310</f>
        <v>0</v>
      </c>
      <c r="CI1310" s="108"/>
      <c r="CJ1310" s="108"/>
      <c r="CK1310" s="108"/>
      <c r="CL1310" s="108"/>
      <c r="CM1310" s="108"/>
      <c r="CN1310" s="108"/>
      <c r="CO1310" s="108"/>
      <c r="CP1310" s="108"/>
      <c r="CQ1310" s="108"/>
      <c r="CR1310" s="108"/>
      <c r="CS1310" s="108"/>
      <c r="CT1310" s="108"/>
      <c r="CU1310" s="108"/>
      <c r="CV1310" s="108"/>
      <c r="CW1310" s="108"/>
      <c r="CX1310" s="108"/>
      <c r="CY1310" s="108"/>
      <c r="CZ1310" s="2"/>
      <c r="DA1310" s="2"/>
      <c r="DB1310" s="2"/>
      <c r="DC1310" s="2"/>
      <c r="DD1310" s="2"/>
      <c r="DE1310" s="2"/>
      <c r="DF1310" s="2"/>
      <c r="DG1310" s="2"/>
      <c r="DH1310" s="2"/>
      <c r="DI1310" s="2"/>
      <c r="DJ1310" s="2"/>
      <c r="DK1310" s="2"/>
      <c r="DL1310" s="2"/>
      <c r="DM1310" s="2"/>
      <c r="DN1310" s="2"/>
      <c r="DO1310" s="2"/>
      <c r="DP1310" s="2"/>
      <c r="DQ1310" s="2"/>
      <c r="DR1310" s="2"/>
      <c r="DS1310" s="2"/>
      <c r="DT1310" s="2"/>
      <c r="DU1310" s="2"/>
      <c r="DV1310" s="2"/>
      <c r="DW1310" s="2"/>
      <c r="DX1310" s="2"/>
      <c r="DY1310" s="2"/>
      <c r="DZ1310" s="2"/>
      <c r="EA1310" s="2"/>
      <c r="EB1310" s="2"/>
      <c r="EC1310" s="2"/>
      <c r="ED1310" s="2"/>
      <c r="EE1310" s="2"/>
      <c r="EF1310" s="2"/>
      <c r="EG1310" s="2"/>
      <c r="EH1310" s="2"/>
      <c r="EI1310" s="2"/>
      <c r="EJ1310" s="2"/>
      <c r="EK1310" s="2"/>
      <c r="EL1310" s="2"/>
      <c r="EM1310" s="2"/>
      <c r="EN1310" s="2"/>
      <c r="EO1310" s="2"/>
      <c r="EP1310" s="2"/>
      <c r="EQ1310" s="2"/>
      <c r="ER1310" s="2"/>
      <c r="ES1310" s="2"/>
      <c r="ET1310" s="2"/>
      <c r="EU1310" s="2"/>
      <c r="EV1310" s="2"/>
      <c r="EW1310" s="2"/>
      <c r="EX1310" s="2"/>
      <c r="EY1310" s="2"/>
      <c r="EZ1310" s="2"/>
      <c r="FA1310" s="2"/>
      <c r="FB1310" s="2"/>
      <c r="FC1310" s="2"/>
      <c r="FD1310" s="2"/>
      <c r="FE1310" s="2"/>
      <c r="FF1310" s="2"/>
      <c r="FG1310" s="2"/>
      <c r="FH1310" s="2"/>
      <c r="FI1310" s="2"/>
      <c r="FJ1310" s="2"/>
      <c r="FK1310" s="2"/>
      <c r="FL1310" s="2"/>
      <c r="FM1310" s="2"/>
      <c r="FN1310" s="2"/>
      <c r="FO1310" s="2"/>
      <c r="FP1310" s="2"/>
      <c r="FQ1310" s="2"/>
      <c r="FR1310" s="2"/>
      <c r="FS1310" s="2"/>
      <c r="FT1310" s="2"/>
      <c r="FU1310" s="2"/>
      <c r="FV1310" s="2"/>
      <c r="FW1310" s="2"/>
      <c r="FX1310" s="2"/>
      <c r="FY1310" s="2"/>
      <c r="FZ1310" s="2"/>
      <c r="GA1310" s="2"/>
      <c r="GB1310" s="2"/>
      <c r="GC1310" s="2"/>
      <c r="GD1310" s="2"/>
      <c r="GE1310" s="2"/>
      <c r="GF1310" s="2"/>
      <c r="GG1310" s="2"/>
      <c r="GH1310" s="2"/>
      <c r="GI1310" s="2"/>
      <c r="GJ1310" s="2"/>
      <c r="GK1310" s="2"/>
      <c r="GL1310" s="2"/>
      <c r="GM1310" s="2"/>
      <c r="GN1310" s="2"/>
      <c r="GO1310" s="2"/>
      <c r="GP1310" s="2"/>
      <c r="GQ1310" s="2"/>
      <c r="GR1310" s="2"/>
      <c r="GS1310" s="2"/>
      <c r="GT1310" s="2"/>
      <c r="GU1310" s="2"/>
      <c r="GV1310" s="2"/>
      <c r="GW1310" s="2"/>
      <c r="GX1310" s="2"/>
      <c r="GY1310" s="2"/>
      <c r="GZ1310" s="2"/>
      <c r="HA1310" s="2"/>
      <c r="HB1310" s="2"/>
      <c r="HC1310" s="2"/>
      <c r="HD1310" s="2"/>
      <c r="HE1310" s="2"/>
      <c r="HF1310" s="2"/>
      <c r="HG1310" s="2"/>
      <c r="HH1310" s="2"/>
      <c r="HI1310" s="2"/>
      <c r="HJ1310" s="2"/>
      <c r="HK1310" s="2"/>
      <c r="HL1310" s="2"/>
      <c r="HM1310" s="2"/>
      <c r="HN1310" s="2"/>
      <c r="HO1310" s="2"/>
      <c r="HP1310" s="2"/>
      <c r="HQ1310" s="2"/>
      <c r="HR1310" s="2"/>
      <c r="HS1310" s="2"/>
      <c r="HT1310" s="2"/>
      <c r="HU1310" s="2"/>
      <c r="HV1310" s="2"/>
      <c r="HW1310" s="2"/>
      <c r="HX1310" s="2"/>
      <c r="HY1310" s="2"/>
      <c r="HZ1310" s="2"/>
      <c r="IA1310" s="2"/>
      <c r="IB1310" s="2"/>
      <c r="IC1310" s="2"/>
      <c r="ID1310" s="2"/>
      <c r="IE1310" s="2"/>
      <c r="IF1310" s="2"/>
      <c r="IG1310" s="2"/>
      <c r="IH1310" s="2"/>
      <c r="II1310" s="2"/>
      <c r="IJ1310" s="2"/>
      <c r="IK1310" s="2"/>
      <c r="IL1310" s="2"/>
      <c r="IM1310" s="2"/>
      <c r="IN1310" s="2"/>
      <c r="IO1310" s="2"/>
      <c r="IP1310" s="2"/>
      <c r="IQ1310" s="2"/>
      <c r="IR1310" s="2"/>
      <c r="IS1310" s="2"/>
    </row>
    <row r="1311" spans="1:253" s="36" customFormat="1" x14ac:dyDescent="0.25">
      <c r="A1311" s="33"/>
      <c r="B1311" s="605" t="s">
        <v>100</v>
      </c>
      <c r="C1311" s="606"/>
      <c r="D1311" s="606"/>
      <c r="E1311" s="606"/>
      <c r="F1311" s="606"/>
      <c r="G1311" s="606"/>
      <c r="H1311" s="606"/>
      <c r="I1311" s="606"/>
      <c r="J1311" s="606"/>
      <c r="K1311" s="606"/>
      <c r="L1311" s="606"/>
      <c r="M1311" s="606"/>
      <c r="N1311" s="606"/>
      <c r="O1311" s="606"/>
      <c r="P1311" s="606"/>
      <c r="Q1311" s="606"/>
      <c r="R1311" s="606"/>
      <c r="S1311" s="606"/>
      <c r="T1311" s="606"/>
      <c r="U1311" s="606"/>
      <c r="V1311" s="606"/>
      <c r="W1311" s="606"/>
      <c r="X1311" s="606"/>
      <c r="Y1311" s="606"/>
      <c r="Z1311" s="277">
        <v>0</v>
      </c>
      <c r="AA1311" s="748"/>
      <c r="AB1311" s="748"/>
      <c r="AC1311" s="748"/>
      <c r="AD1311" s="748"/>
      <c r="AE1311" s="748"/>
      <c r="AF1311" s="748"/>
      <c r="AG1311" s="748"/>
      <c r="AH1311" s="749"/>
      <c r="AI1311" s="60"/>
      <c r="AJ1311" s="144" t="str">
        <f t="shared" si="212"/>
        <v>Riadok bude vidieť.</v>
      </c>
      <c r="AK1311" s="145" t="s">
        <v>207</v>
      </c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51">
        <f t="shared" si="220"/>
        <v>1</v>
      </c>
      <c r="BF1311" s="51">
        <f t="shared" ref="BF1311:BF1322" si="221">+IF($X$1306="účtovnou stratou.",0,1)</f>
        <v>1</v>
      </c>
      <c r="BG1311" s="51"/>
      <c r="BH1311" s="51">
        <f t="shared" si="213"/>
        <v>1</v>
      </c>
      <c r="BI1311" s="89">
        <f t="shared" ref="BI1311:BI1331" si="222">+IF(BE1311*BF1311=0,0,IF(BH1311=0,0,1))</f>
        <v>1</v>
      </c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108"/>
      <c r="BY1311" s="108"/>
      <c r="BZ1311" s="108"/>
      <c r="CA1311" s="113">
        <f>SI!BY1311</f>
        <v>114</v>
      </c>
      <c r="CB1311" s="113"/>
      <c r="CC1311" s="113"/>
      <c r="CD1311" s="113"/>
      <c r="CE1311" s="113"/>
      <c r="CF1311" s="113"/>
      <c r="CG1311" s="113"/>
      <c r="CH1311" s="140">
        <f>SI!BZ1311</f>
        <v>0</v>
      </c>
      <c r="CI1311" s="108"/>
      <c r="CJ1311" s="108"/>
      <c r="CK1311" s="108"/>
      <c r="CL1311" s="108"/>
      <c r="CM1311" s="108"/>
      <c r="CN1311" s="108"/>
      <c r="CO1311" s="108"/>
      <c r="CP1311" s="108"/>
      <c r="CQ1311" s="108"/>
      <c r="CR1311" s="108"/>
      <c r="CS1311" s="108"/>
      <c r="CT1311" s="108"/>
      <c r="CU1311" s="108"/>
      <c r="CV1311" s="108"/>
      <c r="CW1311" s="108"/>
      <c r="CX1311" s="108"/>
      <c r="CY1311" s="108"/>
      <c r="CZ1311" s="2"/>
      <c r="DA1311" s="2"/>
      <c r="DB1311" s="2"/>
      <c r="DC1311" s="2"/>
      <c r="DD1311" s="2"/>
      <c r="DE1311" s="2"/>
      <c r="DF1311" s="2"/>
      <c r="DG1311" s="2"/>
      <c r="DH1311" s="2"/>
      <c r="DI1311" s="2"/>
      <c r="DJ1311" s="2"/>
      <c r="DK1311" s="2"/>
      <c r="DL1311" s="2"/>
      <c r="DM1311" s="2"/>
      <c r="DN1311" s="2"/>
      <c r="DO1311" s="2"/>
      <c r="DP1311" s="2"/>
      <c r="DQ1311" s="2"/>
      <c r="DR1311" s="2"/>
      <c r="DS1311" s="2"/>
      <c r="DT1311" s="2"/>
      <c r="DU1311" s="2"/>
      <c r="DV1311" s="2"/>
      <c r="DW1311" s="2"/>
      <c r="DX1311" s="2"/>
      <c r="DY1311" s="2"/>
      <c r="DZ1311" s="2"/>
      <c r="EA1311" s="2"/>
      <c r="EB1311" s="2"/>
      <c r="EC1311" s="2"/>
      <c r="ED1311" s="2"/>
      <c r="EE1311" s="2"/>
      <c r="EF1311" s="2"/>
      <c r="EG1311" s="2"/>
      <c r="EH1311" s="2"/>
      <c r="EI1311" s="2"/>
      <c r="EJ1311" s="2"/>
      <c r="EK1311" s="2"/>
      <c r="EL1311" s="2"/>
      <c r="EM1311" s="2"/>
      <c r="EN1311" s="2"/>
      <c r="EO1311" s="2"/>
      <c r="EP1311" s="2"/>
      <c r="EQ1311" s="2"/>
      <c r="ER1311" s="2"/>
      <c r="ES1311" s="2"/>
      <c r="ET1311" s="2"/>
      <c r="EU1311" s="2"/>
      <c r="EV1311" s="2"/>
      <c r="EW1311" s="2"/>
      <c r="EX1311" s="2"/>
      <c r="EY1311" s="2"/>
      <c r="EZ1311" s="2"/>
      <c r="FA1311" s="2"/>
      <c r="FB1311" s="2"/>
      <c r="FC1311" s="2"/>
      <c r="FD1311" s="2"/>
      <c r="FE1311" s="2"/>
      <c r="FF1311" s="2"/>
      <c r="FG1311" s="2"/>
      <c r="FH1311" s="2"/>
      <c r="FI1311" s="2"/>
      <c r="FJ1311" s="2"/>
      <c r="FK1311" s="2"/>
      <c r="FL1311" s="2"/>
      <c r="FM1311" s="2"/>
      <c r="FN1311" s="2"/>
      <c r="FO1311" s="2"/>
      <c r="FP1311" s="2"/>
      <c r="FQ1311" s="2"/>
      <c r="FR1311" s="2"/>
      <c r="FS1311" s="2"/>
      <c r="FT1311" s="2"/>
      <c r="FU1311" s="2"/>
      <c r="FV1311" s="2"/>
      <c r="FW1311" s="2"/>
      <c r="FX1311" s="2"/>
      <c r="FY1311" s="2"/>
      <c r="FZ1311" s="2"/>
      <c r="GA1311" s="2"/>
      <c r="GB1311" s="2"/>
      <c r="GC1311" s="2"/>
      <c r="GD1311" s="2"/>
      <c r="GE1311" s="2"/>
      <c r="GF1311" s="2"/>
      <c r="GG1311" s="2"/>
      <c r="GH1311" s="2"/>
      <c r="GI1311" s="2"/>
      <c r="GJ1311" s="2"/>
      <c r="GK1311" s="2"/>
      <c r="GL1311" s="2"/>
      <c r="GM1311" s="2"/>
      <c r="GN1311" s="2"/>
      <c r="GO1311" s="2"/>
      <c r="GP1311" s="2"/>
      <c r="GQ1311" s="2"/>
      <c r="GR1311" s="2"/>
      <c r="GS1311" s="2"/>
      <c r="GT1311" s="2"/>
      <c r="GU1311" s="2"/>
      <c r="GV1311" s="2"/>
      <c r="GW1311" s="2"/>
      <c r="GX1311" s="2"/>
      <c r="GY1311" s="2"/>
      <c r="GZ1311" s="2"/>
      <c r="HA1311" s="2"/>
      <c r="HB1311" s="2"/>
      <c r="HC1311" s="2"/>
      <c r="HD1311" s="2"/>
      <c r="HE1311" s="2"/>
      <c r="HF1311" s="2"/>
      <c r="HG1311" s="2"/>
      <c r="HH1311" s="2"/>
      <c r="HI1311" s="2"/>
      <c r="HJ1311" s="2"/>
      <c r="HK1311" s="2"/>
      <c r="HL1311" s="2"/>
      <c r="HM1311" s="2"/>
      <c r="HN1311" s="2"/>
      <c r="HO1311" s="2"/>
      <c r="HP1311" s="2"/>
      <c r="HQ1311" s="2"/>
      <c r="HR1311" s="2"/>
      <c r="HS1311" s="2"/>
      <c r="HT1311" s="2"/>
      <c r="HU1311" s="2"/>
      <c r="HV1311" s="2"/>
      <c r="HW1311" s="2"/>
      <c r="HX1311" s="2"/>
      <c r="HY1311" s="2"/>
      <c r="HZ1311" s="2"/>
      <c r="IA1311" s="2"/>
      <c r="IB1311" s="2"/>
      <c r="IC1311" s="2"/>
      <c r="ID1311" s="2"/>
      <c r="IE1311" s="2"/>
      <c r="IF1311" s="2"/>
      <c r="IG1311" s="2"/>
      <c r="IH1311" s="2"/>
      <c r="II1311" s="2"/>
      <c r="IJ1311" s="2"/>
      <c r="IK1311" s="2"/>
      <c r="IL1311" s="2"/>
      <c r="IM1311" s="2"/>
      <c r="IN1311" s="2"/>
      <c r="IO1311" s="2"/>
      <c r="IP1311" s="2"/>
      <c r="IQ1311" s="2"/>
      <c r="IR1311" s="2"/>
      <c r="IS1311" s="2"/>
    </row>
    <row r="1312" spans="1:253" s="36" customFormat="1" x14ac:dyDescent="0.25">
      <c r="A1312" s="33"/>
      <c r="B1312" s="615" t="s">
        <v>101</v>
      </c>
      <c r="C1312" s="616"/>
      <c r="D1312" s="616"/>
      <c r="E1312" s="616"/>
      <c r="F1312" s="616"/>
      <c r="G1312" s="616"/>
      <c r="H1312" s="616"/>
      <c r="I1312" s="616"/>
      <c r="J1312" s="616"/>
      <c r="K1312" s="616"/>
      <c r="L1312" s="616"/>
      <c r="M1312" s="616"/>
      <c r="N1312" s="616"/>
      <c r="O1312" s="616"/>
      <c r="P1312" s="616"/>
      <c r="Q1312" s="616"/>
      <c r="R1312" s="616"/>
      <c r="S1312" s="616"/>
      <c r="T1312" s="616"/>
      <c r="U1312" s="616"/>
      <c r="V1312" s="616"/>
      <c r="W1312" s="616"/>
      <c r="X1312" s="616"/>
      <c r="Y1312" s="1144"/>
      <c r="Z1312" s="178">
        <f>+P85</f>
        <v>2018</v>
      </c>
      <c r="AA1312" s="179"/>
      <c r="AB1312" s="179"/>
      <c r="AC1312" s="179"/>
      <c r="AD1312" s="179"/>
      <c r="AE1312" s="179"/>
      <c r="AF1312" s="179"/>
      <c r="AG1312" s="179"/>
      <c r="AH1312" s="180"/>
      <c r="AI1312" s="60"/>
      <c r="AJ1312" s="144" t="str">
        <f t="shared" si="212"/>
        <v>Riadok bude vidieť.</v>
      </c>
      <c r="AK1312" s="145" t="s">
        <v>207</v>
      </c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51">
        <f t="shared" si="220"/>
        <v>1</v>
      </c>
      <c r="BF1312" s="51">
        <f t="shared" si="221"/>
        <v>1</v>
      </c>
      <c r="BG1312" s="51"/>
      <c r="BH1312" s="51">
        <f t="shared" si="213"/>
        <v>1</v>
      </c>
      <c r="BI1312" s="89">
        <f t="shared" si="222"/>
        <v>1</v>
      </c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108"/>
      <c r="BY1312" s="108"/>
      <c r="BZ1312" s="108"/>
      <c r="CA1312" s="113">
        <f>SI!BY1312</f>
        <v>166</v>
      </c>
      <c r="CB1312" s="113"/>
      <c r="CC1312" s="113"/>
      <c r="CD1312" s="113"/>
      <c r="CE1312" s="113"/>
      <c r="CF1312" s="113"/>
      <c r="CG1312" s="113"/>
      <c r="CH1312" s="140">
        <f>SI!BZ1312</f>
        <v>0</v>
      </c>
      <c r="CI1312" s="108"/>
      <c r="CJ1312" s="108"/>
      <c r="CK1312" s="108"/>
      <c r="CL1312" s="108"/>
      <c r="CM1312" s="108"/>
      <c r="CN1312" s="108"/>
      <c r="CO1312" s="108"/>
      <c r="CP1312" s="108"/>
      <c r="CQ1312" s="108"/>
      <c r="CR1312" s="108"/>
      <c r="CS1312" s="108"/>
      <c r="CT1312" s="108"/>
      <c r="CU1312" s="108"/>
      <c r="CV1312" s="108"/>
      <c r="CW1312" s="108"/>
      <c r="CX1312" s="108"/>
      <c r="CY1312" s="108"/>
      <c r="CZ1312" s="2"/>
      <c r="DA1312" s="2"/>
      <c r="DB1312" s="2"/>
      <c r="DC1312" s="2"/>
      <c r="DD1312" s="2"/>
      <c r="DE1312" s="2"/>
      <c r="DF1312" s="2"/>
      <c r="DG1312" s="2"/>
      <c r="DH1312" s="2"/>
      <c r="DI1312" s="2"/>
      <c r="DJ1312" s="2"/>
      <c r="DK1312" s="2"/>
      <c r="DL1312" s="2"/>
      <c r="DM1312" s="2"/>
      <c r="DN1312" s="2"/>
      <c r="DO1312" s="2"/>
      <c r="DP1312" s="2"/>
      <c r="DQ1312" s="2"/>
      <c r="DR1312" s="2"/>
      <c r="DS1312" s="2"/>
      <c r="DT1312" s="2"/>
      <c r="DU1312" s="2"/>
      <c r="DV1312" s="2"/>
      <c r="DW1312" s="2"/>
      <c r="DX1312" s="2"/>
      <c r="DY1312" s="2"/>
      <c r="DZ1312" s="2"/>
      <c r="EA1312" s="2"/>
      <c r="EB1312" s="2"/>
      <c r="EC1312" s="2"/>
      <c r="ED1312" s="2"/>
      <c r="EE1312" s="2"/>
      <c r="EF1312" s="2"/>
      <c r="EG1312" s="2"/>
      <c r="EH1312" s="2"/>
      <c r="EI1312" s="2"/>
      <c r="EJ1312" s="2"/>
      <c r="EK1312" s="2"/>
      <c r="EL1312" s="2"/>
      <c r="EM1312" s="2"/>
      <c r="EN1312" s="2"/>
      <c r="EO1312" s="2"/>
      <c r="EP1312" s="2"/>
      <c r="EQ1312" s="2"/>
      <c r="ER1312" s="2"/>
      <c r="ES1312" s="2"/>
      <c r="ET1312" s="2"/>
      <c r="EU1312" s="2"/>
      <c r="EV1312" s="2"/>
      <c r="EW1312" s="2"/>
      <c r="EX1312" s="2"/>
      <c r="EY1312" s="2"/>
      <c r="EZ1312" s="2"/>
      <c r="FA1312" s="2"/>
      <c r="FB1312" s="2"/>
      <c r="FC1312" s="2"/>
      <c r="FD1312" s="2"/>
      <c r="FE1312" s="2"/>
      <c r="FF1312" s="2"/>
      <c r="FG1312" s="2"/>
      <c r="FH1312" s="2"/>
      <c r="FI1312" s="2"/>
      <c r="FJ1312" s="2"/>
      <c r="FK1312" s="2"/>
      <c r="FL1312" s="2"/>
      <c r="FM1312" s="2"/>
      <c r="FN1312" s="2"/>
      <c r="FO1312" s="2"/>
      <c r="FP1312" s="2"/>
      <c r="FQ1312" s="2"/>
      <c r="FR1312" s="2"/>
      <c r="FS1312" s="2"/>
      <c r="FT1312" s="2"/>
      <c r="FU1312" s="2"/>
      <c r="FV1312" s="2"/>
      <c r="FW1312" s="2"/>
      <c r="FX1312" s="2"/>
      <c r="FY1312" s="2"/>
      <c r="FZ1312" s="2"/>
      <c r="GA1312" s="2"/>
      <c r="GB1312" s="2"/>
      <c r="GC1312" s="2"/>
      <c r="GD1312" s="2"/>
      <c r="GE1312" s="2"/>
      <c r="GF1312" s="2"/>
      <c r="GG1312" s="2"/>
      <c r="GH1312" s="2"/>
      <c r="GI1312" s="2"/>
      <c r="GJ1312" s="2"/>
      <c r="GK1312" s="2"/>
      <c r="GL1312" s="2"/>
      <c r="GM1312" s="2"/>
      <c r="GN1312" s="2"/>
      <c r="GO1312" s="2"/>
      <c r="GP1312" s="2"/>
      <c r="GQ1312" s="2"/>
      <c r="GR1312" s="2"/>
      <c r="GS1312" s="2"/>
      <c r="GT1312" s="2"/>
      <c r="GU1312" s="2"/>
      <c r="GV1312" s="2"/>
      <c r="GW1312" s="2"/>
      <c r="GX1312" s="2"/>
      <c r="GY1312" s="2"/>
      <c r="GZ1312" s="2"/>
      <c r="HA1312" s="2"/>
      <c r="HB1312" s="2"/>
      <c r="HC1312" s="2"/>
      <c r="HD1312" s="2"/>
      <c r="HE1312" s="2"/>
      <c r="HF1312" s="2"/>
      <c r="HG1312" s="2"/>
      <c r="HH1312" s="2"/>
      <c r="HI1312" s="2"/>
      <c r="HJ1312" s="2"/>
      <c r="HK1312" s="2"/>
      <c r="HL1312" s="2"/>
      <c r="HM1312" s="2"/>
      <c r="HN1312" s="2"/>
      <c r="HO1312" s="2"/>
      <c r="HP1312" s="2"/>
      <c r="HQ1312" s="2"/>
      <c r="HR1312" s="2"/>
      <c r="HS1312" s="2"/>
      <c r="HT1312" s="2"/>
      <c r="HU1312" s="2"/>
      <c r="HV1312" s="2"/>
      <c r="HW1312" s="2"/>
      <c r="HX1312" s="2"/>
      <c r="HY1312" s="2"/>
      <c r="HZ1312" s="2"/>
      <c r="IA1312" s="2"/>
      <c r="IB1312" s="2"/>
      <c r="IC1312" s="2"/>
      <c r="ID1312" s="2"/>
      <c r="IE1312" s="2"/>
      <c r="IF1312" s="2"/>
      <c r="IG1312" s="2"/>
      <c r="IH1312" s="2"/>
      <c r="II1312" s="2"/>
      <c r="IJ1312" s="2"/>
      <c r="IK1312" s="2"/>
      <c r="IL1312" s="2"/>
      <c r="IM1312" s="2"/>
      <c r="IN1312" s="2"/>
      <c r="IO1312" s="2"/>
      <c r="IP1312" s="2"/>
      <c r="IQ1312" s="2"/>
      <c r="IR1312" s="2"/>
      <c r="IS1312" s="2"/>
    </row>
    <row r="1313" spans="1:253" s="36" customFormat="1" x14ac:dyDescent="0.25">
      <c r="A1313" s="33"/>
      <c r="B1313" s="582" t="s">
        <v>359</v>
      </c>
      <c r="C1313" s="1132"/>
      <c r="D1313" s="1132"/>
      <c r="E1313" s="1132"/>
      <c r="F1313" s="1132"/>
      <c r="G1313" s="1132"/>
      <c r="H1313" s="1132"/>
      <c r="I1313" s="1132"/>
      <c r="J1313" s="1132"/>
      <c r="K1313" s="1132"/>
      <c r="L1313" s="1132"/>
      <c r="M1313" s="1132"/>
      <c r="N1313" s="1132"/>
      <c r="O1313" s="1132"/>
      <c r="P1313" s="1132"/>
      <c r="Q1313" s="1132"/>
      <c r="R1313" s="1132"/>
      <c r="S1313" s="1132"/>
      <c r="T1313" s="1132"/>
      <c r="U1313" s="1132"/>
      <c r="V1313" s="1132"/>
      <c r="W1313" s="1132"/>
      <c r="X1313" s="1132"/>
      <c r="Y1313" s="1133"/>
      <c r="Z1313" s="226"/>
      <c r="AA1313" s="1129"/>
      <c r="AB1313" s="1129"/>
      <c r="AC1313" s="1129"/>
      <c r="AD1313" s="1129"/>
      <c r="AE1313" s="1129"/>
      <c r="AF1313" s="1129"/>
      <c r="AG1313" s="1129"/>
      <c r="AH1313" s="1130"/>
      <c r="AI1313" s="60"/>
      <c r="AJ1313" s="144" t="str">
        <f t="shared" si="212"/>
        <v>Riadok bude vidieť.</v>
      </c>
      <c r="AK1313" s="145" t="s">
        <v>207</v>
      </c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51">
        <f t="shared" si="220"/>
        <v>1</v>
      </c>
      <c r="BF1313" s="51">
        <f t="shared" si="221"/>
        <v>1</v>
      </c>
      <c r="BG1313" s="51"/>
      <c r="BH1313" s="51">
        <f t="shared" si="213"/>
        <v>1</v>
      </c>
      <c r="BI1313" s="89">
        <f t="shared" si="222"/>
        <v>1</v>
      </c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108"/>
      <c r="BY1313" s="108"/>
      <c r="BZ1313" s="108"/>
      <c r="CA1313" s="113">
        <f>SI!BY1313</f>
        <v>1115</v>
      </c>
      <c r="CB1313" s="113"/>
      <c r="CC1313" s="113"/>
      <c r="CD1313" s="113"/>
      <c r="CE1313" s="113"/>
      <c r="CF1313" s="113"/>
      <c r="CG1313" s="113"/>
      <c r="CH1313" s="140">
        <f>SI!BZ1313</f>
        <v>0</v>
      </c>
      <c r="CI1313" s="108"/>
      <c r="CJ1313" s="108"/>
      <c r="CK1313" s="108"/>
      <c r="CL1313" s="108"/>
      <c r="CM1313" s="108"/>
      <c r="CN1313" s="108"/>
      <c r="CO1313" s="108"/>
      <c r="CP1313" s="108"/>
      <c r="CQ1313" s="108"/>
      <c r="CR1313" s="108"/>
      <c r="CS1313" s="108"/>
      <c r="CT1313" s="108"/>
      <c r="CU1313" s="108"/>
      <c r="CV1313" s="108"/>
      <c r="CW1313" s="108"/>
      <c r="CX1313" s="108"/>
      <c r="CY1313" s="108"/>
      <c r="CZ1313" s="2"/>
      <c r="DA1313" s="2"/>
      <c r="DB1313" s="2"/>
      <c r="DC1313" s="2"/>
      <c r="DD1313" s="2"/>
      <c r="DE1313" s="2"/>
      <c r="DF1313" s="2"/>
      <c r="DG1313" s="2"/>
      <c r="DH1313" s="2"/>
      <c r="DI1313" s="2"/>
      <c r="DJ1313" s="2"/>
      <c r="DK1313" s="2"/>
      <c r="DL1313" s="2"/>
      <c r="DM1313" s="2"/>
      <c r="DN1313" s="2"/>
      <c r="DO1313" s="2"/>
      <c r="DP1313" s="2"/>
      <c r="DQ1313" s="2"/>
      <c r="DR1313" s="2"/>
      <c r="DS1313" s="2"/>
      <c r="DT1313" s="2"/>
      <c r="DU1313" s="2"/>
      <c r="DV1313" s="2"/>
      <c r="DW1313" s="2"/>
      <c r="DX1313" s="2"/>
      <c r="DY1313" s="2"/>
      <c r="DZ1313" s="2"/>
      <c r="EA1313" s="2"/>
      <c r="EB1313" s="2"/>
      <c r="EC1313" s="2"/>
      <c r="ED1313" s="2"/>
      <c r="EE1313" s="2"/>
      <c r="EF1313" s="2"/>
      <c r="EG1313" s="2"/>
      <c r="EH1313" s="2"/>
      <c r="EI1313" s="2"/>
      <c r="EJ1313" s="2"/>
      <c r="EK1313" s="2"/>
      <c r="EL1313" s="2"/>
      <c r="EM1313" s="2"/>
      <c r="EN1313" s="2"/>
      <c r="EO1313" s="2"/>
      <c r="EP1313" s="2"/>
      <c r="EQ1313" s="2"/>
      <c r="ER1313" s="2"/>
      <c r="ES1313" s="2"/>
      <c r="ET1313" s="2"/>
      <c r="EU1313" s="2"/>
      <c r="EV1313" s="2"/>
      <c r="EW1313" s="2"/>
      <c r="EX1313" s="2"/>
      <c r="EY1313" s="2"/>
      <c r="EZ1313" s="2"/>
      <c r="FA1313" s="2"/>
      <c r="FB1313" s="2"/>
      <c r="FC1313" s="2"/>
      <c r="FD1313" s="2"/>
      <c r="FE1313" s="2"/>
      <c r="FF1313" s="2"/>
      <c r="FG1313" s="2"/>
      <c r="FH1313" s="2"/>
      <c r="FI1313" s="2"/>
      <c r="FJ1313" s="2"/>
      <c r="FK1313" s="2"/>
      <c r="FL1313" s="2"/>
      <c r="FM1313" s="2"/>
      <c r="FN1313" s="2"/>
      <c r="FO1313" s="2"/>
      <c r="FP1313" s="2"/>
      <c r="FQ1313" s="2"/>
      <c r="FR1313" s="2"/>
      <c r="FS1313" s="2"/>
      <c r="FT1313" s="2"/>
      <c r="FU1313" s="2"/>
      <c r="FV1313" s="2"/>
      <c r="FW1313" s="2"/>
      <c r="FX1313" s="2"/>
      <c r="FY1313" s="2"/>
      <c r="FZ1313" s="2"/>
      <c r="GA1313" s="2"/>
      <c r="GB1313" s="2"/>
      <c r="GC1313" s="2"/>
      <c r="GD1313" s="2"/>
      <c r="GE1313" s="2"/>
      <c r="GF1313" s="2"/>
      <c r="GG1313" s="2"/>
      <c r="GH1313" s="2"/>
      <c r="GI1313" s="2"/>
      <c r="GJ1313" s="2"/>
      <c r="GK1313" s="2"/>
      <c r="GL1313" s="2"/>
      <c r="GM1313" s="2"/>
      <c r="GN1313" s="2"/>
      <c r="GO1313" s="2"/>
      <c r="GP1313" s="2"/>
      <c r="GQ1313" s="2"/>
      <c r="GR1313" s="2"/>
      <c r="GS1313" s="2"/>
      <c r="GT1313" s="2"/>
      <c r="GU1313" s="2"/>
      <c r="GV1313" s="2"/>
      <c r="GW1313" s="2"/>
      <c r="GX1313" s="2"/>
      <c r="GY1313" s="2"/>
      <c r="GZ1313" s="2"/>
      <c r="HA1313" s="2"/>
      <c r="HB1313" s="2"/>
      <c r="HC1313" s="2"/>
      <c r="HD1313" s="2"/>
      <c r="HE1313" s="2"/>
      <c r="HF1313" s="2"/>
      <c r="HG1313" s="2"/>
      <c r="HH1313" s="2"/>
      <c r="HI1313" s="2"/>
      <c r="HJ1313" s="2"/>
      <c r="HK1313" s="2"/>
      <c r="HL1313" s="2"/>
      <c r="HM1313" s="2"/>
      <c r="HN1313" s="2"/>
      <c r="HO1313" s="2"/>
      <c r="HP1313" s="2"/>
      <c r="HQ1313" s="2"/>
      <c r="HR1313" s="2"/>
      <c r="HS1313" s="2"/>
      <c r="HT1313" s="2"/>
      <c r="HU1313" s="2"/>
      <c r="HV1313" s="2"/>
      <c r="HW1313" s="2"/>
      <c r="HX1313" s="2"/>
      <c r="HY1313" s="2"/>
      <c r="HZ1313" s="2"/>
      <c r="IA1313" s="2"/>
      <c r="IB1313" s="2"/>
      <c r="IC1313" s="2"/>
      <c r="ID1313" s="2"/>
      <c r="IE1313" s="2"/>
      <c r="IF1313" s="2"/>
      <c r="IG1313" s="2"/>
      <c r="IH1313" s="2"/>
      <c r="II1313" s="2"/>
      <c r="IJ1313" s="2"/>
      <c r="IK1313" s="2"/>
      <c r="IL1313" s="2"/>
      <c r="IM1313" s="2"/>
      <c r="IN1313" s="2"/>
      <c r="IO1313" s="2"/>
      <c r="IP1313" s="2"/>
      <c r="IQ1313" s="2"/>
      <c r="IR1313" s="2"/>
      <c r="IS1313" s="2"/>
    </row>
    <row r="1314" spans="1:253" s="36" customFormat="1" x14ac:dyDescent="0.25">
      <c r="A1314" s="33"/>
      <c r="B1314" s="1105" t="s">
        <v>360</v>
      </c>
      <c r="C1314" s="1106"/>
      <c r="D1314" s="1106"/>
      <c r="E1314" s="1106"/>
      <c r="F1314" s="1106"/>
      <c r="G1314" s="1106"/>
      <c r="H1314" s="1106"/>
      <c r="I1314" s="1106"/>
      <c r="J1314" s="1106"/>
      <c r="K1314" s="1106"/>
      <c r="L1314" s="1106"/>
      <c r="M1314" s="1106"/>
      <c r="N1314" s="1106"/>
      <c r="O1314" s="1106"/>
      <c r="P1314" s="1106"/>
      <c r="Q1314" s="1106"/>
      <c r="R1314" s="1106"/>
      <c r="S1314" s="1106"/>
      <c r="T1314" s="1106"/>
      <c r="U1314" s="1106"/>
      <c r="V1314" s="1106"/>
      <c r="W1314" s="1106"/>
      <c r="X1314" s="1106"/>
      <c r="Y1314" s="1107"/>
      <c r="Z1314" s="223"/>
      <c r="AA1314" s="1108"/>
      <c r="AB1314" s="1108"/>
      <c r="AC1314" s="1108"/>
      <c r="AD1314" s="1108"/>
      <c r="AE1314" s="1108"/>
      <c r="AF1314" s="1108"/>
      <c r="AG1314" s="1108"/>
      <c r="AH1314" s="1109"/>
      <c r="AI1314" s="60"/>
      <c r="AJ1314" s="144" t="str">
        <f t="shared" si="212"/>
        <v>Riadok bude vidieť.</v>
      </c>
      <c r="AK1314" s="145" t="s">
        <v>207</v>
      </c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51">
        <f t="shared" si="220"/>
        <v>1</v>
      </c>
      <c r="BF1314" s="51">
        <f t="shared" si="221"/>
        <v>1</v>
      </c>
      <c r="BG1314" s="51"/>
      <c r="BH1314" s="51">
        <f t="shared" si="213"/>
        <v>1</v>
      </c>
      <c r="BI1314" s="89">
        <f t="shared" si="222"/>
        <v>1</v>
      </c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108"/>
      <c r="BY1314" s="108"/>
      <c r="BZ1314" s="108"/>
      <c r="CA1314" s="113">
        <f>SI!BY1314</f>
        <v>172</v>
      </c>
      <c r="CB1314" s="113"/>
      <c r="CC1314" s="113"/>
      <c r="CD1314" s="113"/>
      <c r="CE1314" s="113"/>
      <c r="CF1314" s="113"/>
      <c r="CG1314" s="113"/>
      <c r="CH1314" s="140">
        <f>SI!BZ1314</f>
        <v>0</v>
      </c>
      <c r="CI1314" s="108"/>
      <c r="CJ1314" s="108"/>
      <c r="CK1314" s="108"/>
      <c r="CL1314" s="108"/>
      <c r="CM1314" s="108"/>
      <c r="CN1314" s="108"/>
      <c r="CO1314" s="108"/>
      <c r="CP1314" s="108"/>
      <c r="CQ1314" s="108"/>
      <c r="CR1314" s="108"/>
      <c r="CS1314" s="108"/>
      <c r="CT1314" s="108"/>
      <c r="CU1314" s="108"/>
      <c r="CV1314" s="108"/>
      <c r="CW1314" s="108"/>
      <c r="CX1314" s="108"/>
      <c r="CY1314" s="108"/>
      <c r="CZ1314" s="2"/>
      <c r="DA1314" s="2"/>
      <c r="DB1314" s="2"/>
      <c r="DC1314" s="2"/>
      <c r="DD1314" s="2"/>
      <c r="DE1314" s="2"/>
      <c r="DF1314" s="2"/>
      <c r="DG1314" s="2"/>
      <c r="DH1314" s="2"/>
      <c r="DI1314" s="2"/>
      <c r="DJ1314" s="2"/>
      <c r="DK1314" s="2"/>
      <c r="DL1314" s="2"/>
      <c r="DM1314" s="2"/>
      <c r="DN1314" s="2"/>
      <c r="DO1314" s="2"/>
      <c r="DP1314" s="2"/>
      <c r="DQ1314" s="2"/>
      <c r="DR1314" s="2"/>
      <c r="DS1314" s="2"/>
      <c r="DT1314" s="2"/>
      <c r="DU1314" s="2"/>
      <c r="DV1314" s="2"/>
      <c r="DW1314" s="2"/>
      <c r="DX1314" s="2"/>
      <c r="DY1314" s="2"/>
      <c r="DZ1314" s="2"/>
      <c r="EA1314" s="2"/>
      <c r="EB1314" s="2"/>
      <c r="EC1314" s="2"/>
      <c r="ED1314" s="2"/>
      <c r="EE1314" s="2"/>
      <c r="EF1314" s="2"/>
      <c r="EG1314" s="2"/>
      <c r="EH1314" s="2"/>
      <c r="EI1314" s="2"/>
      <c r="EJ1314" s="2"/>
      <c r="EK1314" s="2"/>
      <c r="EL1314" s="2"/>
      <c r="EM1314" s="2"/>
      <c r="EN1314" s="2"/>
      <c r="EO1314" s="2"/>
      <c r="EP1314" s="2"/>
      <c r="EQ1314" s="2"/>
      <c r="ER1314" s="2"/>
      <c r="ES1314" s="2"/>
      <c r="ET1314" s="2"/>
      <c r="EU1314" s="2"/>
      <c r="EV1314" s="2"/>
      <c r="EW1314" s="2"/>
      <c r="EX1314" s="2"/>
      <c r="EY1314" s="2"/>
      <c r="EZ1314" s="2"/>
      <c r="FA1314" s="2"/>
      <c r="FB1314" s="2"/>
      <c r="FC1314" s="2"/>
      <c r="FD1314" s="2"/>
      <c r="FE1314" s="2"/>
      <c r="FF1314" s="2"/>
      <c r="FG1314" s="2"/>
      <c r="FH1314" s="2"/>
      <c r="FI1314" s="2"/>
      <c r="FJ1314" s="2"/>
      <c r="FK1314" s="2"/>
      <c r="FL1314" s="2"/>
      <c r="FM1314" s="2"/>
      <c r="FN1314" s="2"/>
      <c r="FO1314" s="2"/>
      <c r="FP1314" s="2"/>
      <c r="FQ1314" s="2"/>
      <c r="FR1314" s="2"/>
      <c r="FS1314" s="2"/>
      <c r="FT1314" s="2"/>
      <c r="FU1314" s="2"/>
      <c r="FV1314" s="2"/>
      <c r="FW1314" s="2"/>
      <c r="FX1314" s="2"/>
      <c r="FY1314" s="2"/>
      <c r="FZ1314" s="2"/>
      <c r="GA1314" s="2"/>
      <c r="GB1314" s="2"/>
      <c r="GC1314" s="2"/>
      <c r="GD1314" s="2"/>
      <c r="GE1314" s="2"/>
      <c r="GF1314" s="2"/>
      <c r="GG1314" s="2"/>
      <c r="GH1314" s="2"/>
      <c r="GI1314" s="2"/>
      <c r="GJ1314" s="2"/>
      <c r="GK1314" s="2"/>
      <c r="GL1314" s="2"/>
      <c r="GM1314" s="2"/>
      <c r="GN1314" s="2"/>
      <c r="GO1314" s="2"/>
      <c r="GP1314" s="2"/>
      <c r="GQ1314" s="2"/>
      <c r="GR1314" s="2"/>
      <c r="GS1314" s="2"/>
      <c r="GT1314" s="2"/>
      <c r="GU1314" s="2"/>
      <c r="GV1314" s="2"/>
      <c r="GW1314" s="2"/>
      <c r="GX1314" s="2"/>
      <c r="GY1314" s="2"/>
      <c r="GZ1314" s="2"/>
      <c r="HA1314" s="2"/>
      <c r="HB1314" s="2"/>
      <c r="HC1314" s="2"/>
      <c r="HD1314" s="2"/>
      <c r="HE1314" s="2"/>
      <c r="HF1314" s="2"/>
      <c r="HG1314" s="2"/>
      <c r="HH1314" s="2"/>
      <c r="HI1314" s="2"/>
      <c r="HJ1314" s="2"/>
      <c r="HK1314" s="2"/>
      <c r="HL1314" s="2"/>
      <c r="HM1314" s="2"/>
      <c r="HN1314" s="2"/>
      <c r="HO1314" s="2"/>
      <c r="HP1314" s="2"/>
      <c r="HQ1314" s="2"/>
      <c r="HR1314" s="2"/>
      <c r="HS1314" s="2"/>
      <c r="HT1314" s="2"/>
      <c r="HU1314" s="2"/>
      <c r="HV1314" s="2"/>
      <c r="HW1314" s="2"/>
      <c r="HX1314" s="2"/>
      <c r="HY1314" s="2"/>
      <c r="HZ1314" s="2"/>
      <c r="IA1314" s="2"/>
      <c r="IB1314" s="2"/>
      <c r="IC1314" s="2"/>
      <c r="ID1314" s="2"/>
      <c r="IE1314" s="2"/>
      <c r="IF1314" s="2"/>
      <c r="IG1314" s="2"/>
      <c r="IH1314" s="2"/>
      <c r="II1314" s="2"/>
      <c r="IJ1314" s="2"/>
      <c r="IK1314" s="2"/>
      <c r="IL1314" s="2"/>
      <c r="IM1314" s="2"/>
      <c r="IN1314" s="2"/>
      <c r="IO1314" s="2"/>
      <c r="IP1314" s="2"/>
      <c r="IQ1314" s="2"/>
      <c r="IR1314" s="2"/>
      <c r="IS1314" s="2"/>
    </row>
    <row r="1315" spans="1:253" s="36" customFormat="1" x14ac:dyDescent="0.25">
      <c r="A1315" s="33"/>
      <c r="B1315" s="1105" t="s">
        <v>361</v>
      </c>
      <c r="C1315" s="1106"/>
      <c r="D1315" s="1106"/>
      <c r="E1315" s="1106"/>
      <c r="F1315" s="1106"/>
      <c r="G1315" s="1106"/>
      <c r="H1315" s="1106"/>
      <c r="I1315" s="1106"/>
      <c r="J1315" s="1106"/>
      <c r="K1315" s="1106"/>
      <c r="L1315" s="1106"/>
      <c r="M1315" s="1106"/>
      <c r="N1315" s="1106"/>
      <c r="O1315" s="1106"/>
      <c r="P1315" s="1106"/>
      <c r="Q1315" s="1106"/>
      <c r="R1315" s="1106"/>
      <c r="S1315" s="1106"/>
      <c r="T1315" s="1106"/>
      <c r="U1315" s="1106"/>
      <c r="V1315" s="1106"/>
      <c r="W1315" s="1106"/>
      <c r="X1315" s="1106"/>
      <c r="Y1315" s="1107"/>
      <c r="Z1315" s="223"/>
      <c r="AA1315" s="1108"/>
      <c r="AB1315" s="1108"/>
      <c r="AC1315" s="1108"/>
      <c r="AD1315" s="1108"/>
      <c r="AE1315" s="1108"/>
      <c r="AF1315" s="1108"/>
      <c r="AG1315" s="1108"/>
      <c r="AH1315" s="1109"/>
      <c r="AI1315" s="60"/>
      <c r="AJ1315" s="144" t="str">
        <f t="shared" si="212"/>
        <v>Riadok bude vidieť.</v>
      </c>
      <c r="AK1315" s="145" t="s">
        <v>207</v>
      </c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51">
        <f t="shared" si="220"/>
        <v>1</v>
      </c>
      <c r="BF1315" s="51">
        <f t="shared" si="221"/>
        <v>1</v>
      </c>
      <c r="BG1315" s="51"/>
      <c r="BH1315" s="51">
        <f t="shared" si="213"/>
        <v>1</v>
      </c>
      <c r="BI1315" s="89">
        <f t="shared" si="222"/>
        <v>1</v>
      </c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108"/>
      <c r="BY1315" s="108"/>
      <c r="BZ1315" s="108"/>
      <c r="CA1315" s="113">
        <f>SI!BY1315</f>
        <v>674</v>
      </c>
      <c r="CB1315" s="113"/>
      <c r="CC1315" s="113"/>
      <c r="CD1315" s="113"/>
      <c r="CE1315" s="113"/>
      <c r="CF1315" s="113"/>
      <c r="CG1315" s="113"/>
      <c r="CH1315" s="140">
        <f>SI!BZ1315</f>
        <v>0</v>
      </c>
      <c r="CI1315" s="108"/>
      <c r="CJ1315" s="108"/>
      <c r="CK1315" s="108"/>
      <c r="CL1315" s="108"/>
      <c r="CM1315" s="108"/>
      <c r="CN1315" s="108"/>
      <c r="CO1315" s="108"/>
      <c r="CP1315" s="108"/>
      <c r="CQ1315" s="108"/>
      <c r="CR1315" s="108"/>
      <c r="CS1315" s="108"/>
      <c r="CT1315" s="108"/>
      <c r="CU1315" s="108"/>
      <c r="CV1315" s="108"/>
      <c r="CW1315" s="108"/>
      <c r="CX1315" s="108"/>
      <c r="CY1315" s="108"/>
      <c r="CZ1315" s="2"/>
      <c r="DA1315" s="2"/>
      <c r="DB1315" s="2"/>
      <c r="DC1315" s="2"/>
      <c r="DD1315" s="2"/>
      <c r="DE1315" s="2"/>
      <c r="DF1315" s="2"/>
      <c r="DG1315" s="2"/>
      <c r="DH1315" s="2"/>
      <c r="DI1315" s="2"/>
      <c r="DJ1315" s="2"/>
      <c r="DK1315" s="2"/>
      <c r="DL1315" s="2"/>
      <c r="DM1315" s="2"/>
      <c r="DN1315" s="2"/>
      <c r="DO1315" s="2"/>
      <c r="DP1315" s="2"/>
      <c r="DQ1315" s="2"/>
      <c r="DR1315" s="2"/>
      <c r="DS1315" s="2"/>
      <c r="DT1315" s="2"/>
      <c r="DU1315" s="2"/>
      <c r="DV1315" s="2"/>
      <c r="DW1315" s="2"/>
      <c r="DX1315" s="2"/>
      <c r="DY1315" s="2"/>
      <c r="DZ1315" s="2"/>
      <c r="EA1315" s="2"/>
      <c r="EB1315" s="2"/>
      <c r="EC1315" s="2"/>
      <c r="ED1315" s="2"/>
      <c r="EE1315" s="2"/>
      <c r="EF1315" s="2"/>
      <c r="EG1315" s="2"/>
      <c r="EH1315" s="2"/>
      <c r="EI1315" s="2"/>
      <c r="EJ1315" s="2"/>
      <c r="EK1315" s="2"/>
      <c r="EL1315" s="2"/>
      <c r="EM1315" s="2"/>
      <c r="EN1315" s="2"/>
      <c r="EO1315" s="2"/>
      <c r="EP1315" s="2"/>
      <c r="EQ1315" s="2"/>
      <c r="ER1315" s="2"/>
      <c r="ES1315" s="2"/>
      <c r="ET1315" s="2"/>
      <c r="EU1315" s="2"/>
      <c r="EV1315" s="2"/>
      <c r="EW1315" s="2"/>
      <c r="EX1315" s="2"/>
      <c r="EY1315" s="2"/>
      <c r="EZ1315" s="2"/>
      <c r="FA1315" s="2"/>
      <c r="FB1315" s="2"/>
      <c r="FC1315" s="2"/>
      <c r="FD1315" s="2"/>
      <c r="FE1315" s="2"/>
      <c r="FF1315" s="2"/>
      <c r="FG1315" s="2"/>
      <c r="FH1315" s="2"/>
      <c r="FI1315" s="2"/>
      <c r="FJ1315" s="2"/>
      <c r="FK1315" s="2"/>
      <c r="FL1315" s="2"/>
      <c r="FM1315" s="2"/>
      <c r="FN1315" s="2"/>
      <c r="FO1315" s="2"/>
      <c r="FP1315" s="2"/>
      <c r="FQ1315" s="2"/>
      <c r="FR1315" s="2"/>
      <c r="FS1315" s="2"/>
      <c r="FT1315" s="2"/>
      <c r="FU1315" s="2"/>
      <c r="FV1315" s="2"/>
      <c r="FW1315" s="2"/>
      <c r="FX1315" s="2"/>
      <c r="FY1315" s="2"/>
      <c r="FZ1315" s="2"/>
      <c r="GA1315" s="2"/>
      <c r="GB1315" s="2"/>
      <c r="GC1315" s="2"/>
      <c r="GD1315" s="2"/>
      <c r="GE1315" s="2"/>
      <c r="GF1315" s="2"/>
      <c r="GG1315" s="2"/>
      <c r="GH1315" s="2"/>
      <c r="GI1315" s="2"/>
      <c r="GJ1315" s="2"/>
      <c r="GK1315" s="2"/>
      <c r="GL1315" s="2"/>
      <c r="GM1315" s="2"/>
      <c r="GN1315" s="2"/>
      <c r="GO1315" s="2"/>
      <c r="GP1315" s="2"/>
      <c r="GQ1315" s="2"/>
      <c r="GR1315" s="2"/>
      <c r="GS1315" s="2"/>
      <c r="GT1315" s="2"/>
      <c r="GU1315" s="2"/>
      <c r="GV1315" s="2"/>
      <c r="GW1315" s="2"/>
      <c r="GX1315" s="2"/>
      <c r="GY1315" s="2"/>
      <c r="GZ1315" s="2"/>
      <c r="HA1315" s="2"/>
      <c r="HB1315" s="2"/>
      <c r="HC1315" s="2"/>
      <c r="HD1315" s="2"/>
      <c r="HE1315" s="2"/>
      <c r="HF1315" s="2"/>
      <c r="HG1315" s="2"/>
      <c r="HH1315" s="2"/>
      <c r="HI1315" s="2"/>
      <c r="HJ1315" s="2"/>
      <c r="HK1315" s="2"/>
      <c r="HL1315" s="2"/>
      <c r="HM1315" s="2"/>
      <c r="HN1315" s="2"/>
      <c r="HO1315" s="2"/>
      <c r="HP1315" s="2"/>
      <c r="HQ1315" s="2"/>
      <c r="HR1315" s="2"/>
      <c r="HS1315" s="2"/>
      <c r="HT1315" s="2"/>
      <c r="HU1315" s="2"/>
      <c r="HV1315" s="2"/>
      <c r="HW1315" s="2"/>
      <c r="HX1315" s="2"/>
      <c r="HY1315" s="2"/>
      <c r="HZ1315" s="2"/>
      <c r="IA1315" s="2"/>
      <c r="IB1315" s="2"/>
      <c r="IC1315" s="2"/>
      <c r="ID1315" s="2"/>
      <c r="IE1315" s="2"/>
      <c r="IF1315" s="2"/>
      <c r="IG1315" s="2"/>
      <c r="IH1315" s="2"/>
      <c r="II1315" s="2"/>
      <c r="IJ1315" s="2"/>
      <c r="IK1315" s="2"/>
      <c r="IL1315" s="2"/>
      <c r="IM1315" s="2"/>
      <c r="IN1315" s="2"/>
      <c r="IO1315" s="2"/>
      <c r="IP1315" s="2"/>
      <c r="IQ1315" s="2"/>
      <c r="IR1315" s="2"/>
      <c r="IS1315" s="2"/>
    </row>
    <row r="1316" spans="1:253" s="36" customFormat="1" x14ac:dyDescent="0.25">
      <c r="A1316" s="33"/>
      <c r="B1316" s="1105" t="s">
        <v>362</v>
      </c>
      <c r="C1316" s="1106"/>
      <c r="D1316" s="1106"/>
      <c r="E1316" s="1106"/>
      <c r="F1316" s="1106"/>
      <c r="G1316" s="1106"/>
      <c r="H1316" s="1106"/>
      <c r="I1316" s="1106"/>
      <c r="J1316" s="1106"/>
      <c r="K1316" s="1106"/>
      <c r="L1316" s="1106"/>
      <c r="M1316" s="1106"/>
      <c r="N1316" s="1106"/>
      <c r="O1316" s="1106"/>
      <c r="P1316" s="1106"/>
      <c r="Q1316" s="1106"/>
      <c r="R1316" s="1106"/>
      <c r="S1316" s="1106"/>
      <c r="T1316" s="1106"/>
      <c r="U1316" s="1106"/>
      <c r="V1316" s="1106"/>
      <c r="W1316" s="1106"/>
      <c r="X1316" s="1106"/>
      <c r="Y1316" s="1107"/>
      <c r="Z1316" s="223"/>
      <c r="AA1316" s="1108"/>
      <c r="AB1316" s="1108"/>
      <c r="AC1316" s="1108"/>
      <c r="AD1316" s="1108"/>
      <c r="AE1316" s="1108"/>
      <c r="AF1316" s="1108"/>
      <c r="AG1316" s="1108"/>
      <c r="AH1316" s="1109"/>
      <c r="AI1316" s="60"/>
      <c r="AJ1316" s="144" t="str">
        <f t="shared" si="212"/>
        <v>Riadok bude vidieť.</v>
      </c>
      <c r="AK1316" s="145" t="s">
        <v>207</v>
      </c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51">
        <f t="shared" si="220"/>
        <v>1</v>
      </c>
      <c r="BF1316" s="51">
        <f t="shared" si="221"/>
        <v>1</v>
      </c>
      <c r="BG1316" s="51"/>
      <c r="BH1316" s="51">
        <f t="shared" si="213"/>
        <v>1</v>
      </c>
      <c r="BI1316" s="89">
        <f t="shared" si="222"/>
        <v>1</v>
      </c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108"/>
      <c r="BY1316" s="108"/>
      <c r="BZ1316" s="108"/>
      <c r="CA1316" s="113">
        <f>SI!BY1316</f>
        <v>140</v>
      </c>
      <c r="CB1316" s="113"/>
      <c r="CC1316" s="113"/>
      <c r="CD1316" s="113"/>
      <c r="CE1316" s="113"/>
      <c r="CF1316" s="113"/>
      <c r="CG1316" s="113"/>
      <c r="CH1316" s="140">
        <f>SI!BZ1316</f>
        <v>0</v>
      </c>
      <c r="CI1316" s="108"/>
      <c r="CJ1316" s="108"/>
      <c r="CK1316" s="108"/>
      <c r="CL1316" s="108"/>
      <c r="CM1316" s="108"/>
      <c r="CN1316" s="108"/>
      <c r="CO1316" s="108"/>
      <c r="CP1316" s="108"/>
      <c r="CQ1316" s="108"/>
      <c r="CR1316" s="108"/>
      <c r="CS1316" s="108"/>
      <c r="CT1316" s="108"/>
      <c r="CU1316" s="108"/>
      <c r="CV1316" s="108"/>
      <c r="CW1316" s="108"/>
      <c r="CX1316" s="108"/>
      <c r="CY1316" s="108"/>
      <c r="CZ1316" s="2"/>
      <c r="DA1316" s="2"/>
      <c r="DB1316" s="2"/>
      <c r="DC1316" s="2"/>
      <c r="DD1316" s="2"/>
      <c r="DE1316" s="2"/>
      <c r="DF1316" s="2"/>
      <c r="DG1316" s="2"/>
      <c r="DH1316" s="2"/>
      <c r="DI1316" s="2"/>
      <c r="DJ1316" s="2"/>
      <c r="DK1316" s="2"/>
      <c r="DL1316" s="2"/>
      <c r="DM1316" s="2"/>
      <c r="DN1316" s="2"/>
      <c r="DO1316" s="2"/>
      <c r="DP1316" s="2"/>
      <c r="DQ1316" s="2"/>
      <c r="DR1316" s="2"/>
      <c r="DS1316" s="2"/>
      <c r="DT1316" s="2"/>
      <c r="DU1316" s="2"/>
      <c r="DV1316" s="2"/>
      <c r="DW1316" s="2"/>
      <c r="DX1316" s="2"/>
      <c r="DY1316" s="2"/>
      <c r="DZ1316" s="2"/>
      <c r="EA1316" s="2"/>
      <c r="EB1316" s="2"/>
      <c r="EC1316" s="2"/>
      <c r="ED1316" s="2"/>
      <c r="EE1316" s="2"/>
      <c r="EF1316" s="2"/>
      <c r="EG1316" s="2"/>
      <c r="EH1316" s="2"/>
      <c r="EI1316" s="2"/>
      <c r="EJ1316" s="2"/>
      <c r="EK1316" s="2"/>
      <c r="EL1316" s="2"/>
      <c r="EM1316" s="2"/>
      <c r="EN1316" s="2"/>
      <c r="EO1316" s="2"/>
      <c r="EP1316" s="2"/>
      <c r="EQ1316" s="2"/>
      <c r="ER1316" s="2"/>
      <c r="ES1316" s="2"/>
      <c r="ET1316" s="2"/>
      <c r="EU1316" s="2"/>
      <c r="EV1316" s="2"/>
      <c r="EW1316" s="2"/>
      <c r="EX1316" s="2"/>
      <c r="EY1316" s="2"/>
      <c r="EZ1316" s="2"/>
      <c r="FA1316" s="2"/>
      <c r="FB1316" s="2"/>
      <c r="FC1316" s="2"/>
      <c r="FD1316" s="2"/>
      <c r="FE1316" s="2"/>
      <c r="FF1316" s="2"/>
      <c r="FG1316" s="2"/>
      <c r="FH1316" s="2"/>
      <c r="FI1316" s="2"/>
      <c r="FJ1316" s="2"/>
      <c r="FK1316" s="2"/>
      <c r="FL1316" s="2"/>
      <c r="FM1316" s="2"/>
      <c r="FN1316" s="2"/>
      <c r="FO1316" s="2"/>
      <c r="FP1316" s="2"/>
      <c r="FQ1316" s="2"/>
      <c r="FR1316" s="2"/>
      <c r="FS1316" s="2"/>
      <c r="FT1316" s="2"/>
      <c r="FU1316" s="2"/>
      <c r="FV1316" s="2"/>
      <c r="FW1316" s="2"/>
      <c r="FX1316" s="2"/>
      <c r="FY1316" s="2"/>
      <c r="FZ1316" s="2"/>
      <c r="GA1316" s="2"/>
      <c r="GB1316" s="2"/>
      <c r="GC1316" s="2"/>
      <c r="GD1316" s="2"/>
      <c r="GE1316" s="2"/>
      <c r="GF1316" s="2"/>
      <c r="GG1316" s="2"/>
      <c r="GH1316" s="2"/>
      <c r="GI1316" s="2"/>
      <c r="GJ1316" s="2"/>
      <c r="GK1316" s="2"/>
      <c r="GL1316" s="2"/>
      <c r="GM1316" s="2"/>
      <c r="GN1316" s="2"/>
      <c r="GO1316" s="2"/>
      <c r="GP1316" s="2"/>
      <c r="GQ1316" s="2"/>
      <c r="GR1316" s="2"/>
      <c r="GS1316" s="2"/>
      <c r="GT1316" s="2"/>
      <c r="GU1316" s="2"/>
      <c r="GV1316" s="2"/>
      <c r="GW1316" s="2"/>
      <c r="GX1316" s="2"/>
      <c r="GY1316" s="2"/>
      <c r="GZ1316" s="2"/>
      <c r="HA1316" s="2"/>
      <c r="HB1316" s="2"/>
      <c r="HC1316" s="2"/>
      <c r="HD1316" s="2"/>
      <c r="HE1316" s="2"/>
      <c r="HF1316" s="2"/>
      <c r="HG1316" s="2"/>
      <c r="HH1316" s="2"/>
      <c r="HI1316" s="2"/>
      <c r="HJ1316" s="2"/>
      <c r="HK1316" s="2"/>
      <c r="HL1316" s="2"/>
      <c r="HM1316" s="2"/>
      <c r="HN1316" s="2"/>
      <c r="HO1316" s="2"/>
      <c r="HP1316" s="2"/>
      <c r="HQ1316" s="2"/>
      <c r="HR1316" s="2"/>
      <c r="HS1316" s="2"/>
      <c r="HT1316" s="2"/>
      <c r="HU1316" s="2"/>
      <c r="HV1316" s="2"/>
      <c r="HW1316" s="2"/>
      <c r="HX1316" s="2"/>
      <c r="HY1316" s="2"/>
      <c r="HZ1316" s="2"/>
      <c r="IA1316" s="2"/>
      <c r="IB1316" s="2"/>
      <c r="IC1316" s="2"/>
      <c r="ID1316" s="2"/>
      <c r="IE1316" s="2"/>
      <c r="IF1316" s="2"/>
      <c r="IG1316" s="2"/>
      <c r="IH1316" s="2"/>
      <c r="II1316" s="2"/>
      <c r="IJ1316" s="2"/>
      <c r="IK1316" s="2"/>
      <c r="IL1316" s="2"/>
      <c r="IM1316" s="2"/>
      <c r="IN1316" s="2"/>
      <c r="IO1316" s="2"/>
      <c r="IP1316" s="2"/>
      <c r="IQ1316" s="2"/>
      <c r="IR1316" s="2"/>
      <c r="IS1316" s="2"/>
    </row>
    <row r="1317" spans="1:253" s="36" customFormat="1" x14ac:dyDescent="0.25">
      <c r="A1317" s="33"/>
      <c r="B1317" s="1105" t="s">
        <v>363</v>
      </c>
      <c r="C1317" s="1106"/>
      <c r="D1317" s="1106"/>
      <c r="E1317" s="1106"/>
      <c r="F1317" s="1106"/>
      <c r="G1317" s="1106"/>
      <c r="H1317" s="1106"/>
      <c r="I1317" s="1106"/>
      <c r="J1317" s="1106"/>
      <c r="K1317" s="1106"/>
      <c r="L1317" s="1106"/>
      <c r="M1317" s="1106"/>
      <c r="N1317" s="1106"/>
      <c r="O1317" s="1106"/>
      <c r="P1317" s="1106"/>
      <c r="Q1317" s="1106"/>
      <c r="R1317" s="1106"/>
      <c r="S1317" s="1106"/>
      <c r="T1317" s="1106"/>
      <c r="U1317" s="1106"/>
      <c r="V1317" s="1106"/>
      <c r="W1317" s="1106"/>
      <c r="X1317" s="1106"/>
      <c r="Y1317" s="1107"/>
      <c r="Z1317" s="223"/>
      <c r="AA1317" s="1108"/>
      <c r="AB1317" s="1108"/>
      <c r="AC1317" s="1108"/>
      <c r="AD1317" s="1108"/>
      <c r="AE1317" s="1108"/>
      <c r="AF1317" s="1108"/>
      <c r="AG1317" s="1108"/>
      <c r="AH1317" s="1109"/>
      <c r="AI1317" s="60"/>
      <c r="AJ1317" s="144" t="str">
        <f t="shared" si="212"/>
        <v>Riadok bude vidieť.</v>
      </c>
      <c r="AK1317" s="145" t="s">
        <v>207</v>
      </c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51">
        <f t="shared" si="220"/>
        <v>1</v>
      </c>
      <c r="BF1317" s="51">
        <f t="shared" si="221"/>
        <v>1</v>
      </c>
      <c r="BG1317" s="51"/>
      <c r="BH1317" s="51">
        <f t="shared" si="213"/>
        <v>1</v>
      </c>
      <c r="BI1317" s="89">
        <f t="shared" si="222"/>
        <v>1</v>
      </c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108"/>
      <c r="BY1317" s="108"/>
      <c r="BZ1317" s="108"/>
      <c r="CA1317" s="113">
        <f>SI!BY1317</f>
        <v>775</v>
      </c>
      <c r="CB1317" s="113"/>
      <c r="CC1317" s="113"/>
      <c r="CD1317" s="113"/>
      <c r="CE1317" s="113"/>
      <c r="CF1317" s="113"/>
      <c r="CG1317" s="113"/>
      <c r="CH1317" s="140">
        <f>SI!BZ1317</f>
        <v>0</v>
      </c>
      <c r="CI1317" s="108"/>
      <c r="CJ1317" s="108"/>
      <c r="CK1317" s="108"/>
      <c r="CL1317" s="108"/>
      <c r="CM1317" s="108"/>
      <c r="CN1317" s="108"/>
      <c r="CO1317" s="108"/>
      <c r="CP1317" s="108"/>
      <c r="CQ1317" s="108"/>
      <c r="CR1317" s="108"/>
      <c r="CS1317" s="108"/>
      <c r="CT1317" s="108"/>
      <c r="CU1317" s="108"/>
      <c r="CV1317" s="108"/>
      <c r="CW1317" s="108"/>
      <c r="CX1317" s="108"/>
      <c r="CY1317" s="108"/>
      <c r="CZ1317" s="2"/>
      <c r="DA1317" s="2"/>
      <c r="DB1317" s="2"/>
      <c r="DC1317" s="2"/>
      <c r="DD1317" s="2"/>
      <c r="DE1317" s="2"/>
      <c r="DF1317" s="2"/>
      <c r="DG1317" s="2"/>
      <c r="DH1317" s="2"/>
      <c r="DI1317" s="2"/>
      <c r="DJ1317" s="2"/>
      <c r="DK1317" s="2"/>
      <c r="DL1317" s="2"/>
      <c r="DM1317" s="2"/>
      <c r="DN1317" s="2"/>
      <c r="DO1317" s="2"/>
      <c r="DP1317" s="2"/>
      <c r="DQ1317" s="2"/>
      <c r="DR1317" s="2"/>
      <c r="DS1317" s="2"/>
      <c r="DT1317" s="2"/>
      <c r="DU1317" s="2"/>
      <c r="DV1317" s="2"/>
      <c r="DW1317" s="2"/>
      <c r="DX1317" s="2"/>
      <c r="DY1317" s="2"/>
      <c r="DZ1317" s="2"/>
      <c r="EA1317" s="2"/>
      <c r="EB1317" s="2"/>
      <c r="EC1317" s="2"/>
      <c r="ED1317" s="2"/>
      <c r="EE1317" s="2"/>
      <c r="EF1317" s="2"/>
      <c r="EG1317" s="2"/>
      <c r="EH1317" s="2"/>
      <c r="EI1317" s="2"/>
      <c r="EJ1317" s="2"/>
      <c r="EK1317" s="2"/>
      <c r="EL1317" s="2"/>
      <c r="EM1317" s="2"/>
      <c r="EN1317" s="2"/>
      <c r="EO1317" s="2"/>
      <c r="EP1317" s="2"/>
      <c r="EQ1317" s="2"/>
      <c r="ER1317" s="2"/>
      <c r="ES1317" s="2"/>
      <c r="ET1317" s="2"/>
      <c r="EU1317" s="2"/>
      <c r="EV1317" s="2"/>
      <c r="EW1317" s="2"/>
      <c r="EX1317" s="2"/>
      <c r="EY1317" s="2"/>
      <c r="EZ1317" s="2"/>
      <c r="FA1317" s="2"/>
      <c r="FB1317" s="2"/>
      <c r="FC1317" s="2"/>
      <c r="FD1317" s="2"/>
      <c r="FE1317" s="2"/>
      <c r="FF1317" s="2"/>
      <c r="FG1317" s="2"/>
      <c r="FH1317" s="2"/>
      <c r="FI1317" s="2"/>
      <c r="FJ1317" s="2"/>
      <c r="FK1317" s="2"/>
      <c r="FL1317" s="2"/>
      <c r="FM1317" s="2"/>
      <c r="FN1317" s="2"/>
      <c r="FO1317" s="2"/>
      <c r="FP1317" s="2"/>
      <c r="FQ1317" s="2"/>
      <c r="FR1317" s="2"/>
      <c r="FS1317" s="2"/>
      <c r="FT1317" s="2"/>
      <c r="FU1317" s="2"/>
      <c r="FV1317" s="2"/>
      <c r="FW1317" s="2"/>
      <c r="FX1317" s="2"/>
      <c r="FY1317" s="2"/>
      <c r="FZ1317" s="2"/>
      <c r="GA1317" s="2"/>
      <c r="GB1317" s="2"/>
      <c r="GC1317" s="2"/>
      <c r="GD1317" s="2"/>
      <c r="GE1317" s="2"/>
      <c r="GF1317" s="2"/>
      <c r="GG1317" s="2"/>
      <c r="GH1317" s="2"/>
      <c r="GI1317" s="2"/>
      <c r="GJ1317" s="2"/>
      <c r="GK1317" s="2"/>
      <c r="GL1317" s="2"/>
      <c r="GM1317" s="2"/>
      <c r="GN1317" s="2"/>
      <c r="GO1317" s="2"/>
      <c r="GP1317" s="2"/>
      <c r="GQ1317" s="2"/>
      <c r="GR1317" s="2"/>
      <c r="GS1317" s="2"/>
      <c r="GT1317" s="2"/>
      <c r="GU1317" s="2"/>
      <c r="GV1317" s="2"/>
      <c r="GW1317" s="2"/>
      <c r="GX1317" s="2"/>
      <c r="GY1317" s="2"/>
      <c r="GZ1317" s="2"/>
      <c r="HA1317" s="2"/>
      <c r="HB1317" s="2"/>
      <c r="HC1317" s="2"/>
      <c r="HD1317" s="2"/>
      <c r="HE1317" s="2"/>
      <c r="HF1317" s="2"/>
      <c r="HG1317" s="2"/>
      <c r="HH1317" s="2"/>
      <c r="HI1317" s="2"/>
      <c r="HJ1317" s="2"/>
      <c r="HK1317" s="2"/>
      <c r="HL1317" s="2"/>
      <c r="HM1317" s="2"/>
      <c r="HN1317" s="2"/>
      <c r="HO1317" s="2"/>
      <c r="HP1317" s="2"/>
      <c r="HQ1317" s="2"/>
      <c r="HR1317" s="2"/>
      <c r="HS1317" s="2"/>
      <c r="HT1317" s="2"/>
      <c r="HU1317" s="2"/>
      <c r="HV1317" s="2"/>
      <c r="HW1317" s="2"/>
      <c r="HX1317" s="2"/>
      <c r="HY1317" s="2"/>
      <c r="HZ1317" s="2"/>
      <c r="IA1317" s="2"/>
      <c r="IB1317" s="2"/>
      <c r="IC1317" s="2"/>
      <c r="ID1317" s="2"/>
      <c r="IE1317" s="2"/>
      <c r="IF1317" s="2"/>
      <c r="IG1317" s="2"/>
      <c r="IH1317" s="2"/>
      <c r="II1317" s="2"/>
      <c r="IJ1317" s="2"/>
      <c r="IK1317" s="2"/>
      <c r="IL1317" s="2"/>
      <c r="IM1317" s="2"/>
      <c r="IN1317" s="2"/>
      <c r="IO1317" s="2"/>
      <c r="IP1317" s="2"/>
      <c r="IQ1317" s="2"/>
      <c r="IR1317" s="2"/>
      <c r="IS1317" s="2"/>
    </row>
    <row r="1318" spans="1:253" s="36" customFormat="1" x14ac:dyDescent="0.25">
      <c r="A1318" s="33"/>
      <c r="B1318" s="1105" t="s">
        <v>364</v>
      </c>
      <c r="C1318" s="1106"/>
      <c r="D1318" s="1106"/>
      <c r="E1318" s="1106"/>
      <c r="F1318" s="1106"/>
      <c r="G1318" s="1106"/>
      <c r="H1318" s="1106"/>
      <c r="I1318" s="1106"/>
      <c r="J1318" s="1106"/>
      <c r="K1318" s="1106"/>
      <c r="L1318" s="1106"/>
      <c r="M1318" s="1106"/>
      <c r="N1318" s="1106"/>
      <c r="O1318" s="1106"/>
      <c r="P1318" s="1106"/>
      <c r="Q1318" s="1106"/>
      <c r="R1318" s="1106"/>
      <c r="S1318" s="1106"/>
      <c r="T1318" s="1106"/>
      <c r="U1318" s="1106"/>
      <c r="V1318" s="1106"/>
      <c r="W1318" s="1106"/>
      <c r="X1318" s="1106"/>
      <c r="Y1318" s="1107"/>
      <c r="Z1318" s="223"/>
      <c r="AA1318" s="1108"/>
      <c r="AB1318" s="1108"/>
      <c r="AC1318" s="1108"/>
      <c r="AD1318" s="1108"/>
      <c r="AE1318" s="1108"/>
      <c r="AF1318" s="1108"/>
      <c r="AG1318" s="1108"/>
      <c r="AH1318" s="1109"/>
      <c r="AI1318" s="60"/>
      <c r="AJ1318" s="144" t="str">
        <f t="shared" si="212"/>
        <v>Riadok bude vidieť.</v>
      </c>
      <c r="AK1318" s="145" t="s">
        <v>207</v>
      </c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51">
        <f t="shared" si="220"/>
        <v>1</v>
      </c>
      <c r="BF1318" s="51">
        <f t="shared" si="221"/>
        <v>1</v>
      </c>
      <c r="BG1318" s="51"/>
      <c r="BH1318" s="51">
        <f t="shared" si="213"/>
        <v>1</v>
      </c>
      <c r="BI1318" s="89">
        <f t="shared" si="222"/>
        <v>1</v>
      </c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108"/>
      <c r="BY1318" s="108"/>
      <c r="BZ1318" s="108"/>
      <c r="CA1318" s="113">
        <f>SI!BY1318</f>
        <v>133</v>
      </c>
      <c r="CB1318" s="113"/>
      <c r="CC1318" s="113"/>
      <c r="CD1318" s="113"/>
      <c r="CE1318" s="113"/>
      <c r="CF1318" s="113"/>
      <c r="CG1318" s="113"/>
      <c r="CH1318" s="140">
        <f>SI!BZ1318</f>
        <v>0</v>
      </c>
      <c r="CI1318" s="108"/>
      <c r="CJ1318" s="108"/>
      <c r="CK1318" s="108"/>
      <c r="CL1318" s="108"/>
      <c r="CM1318" s="108"/>
      <c r="CN1318" s="108"/>
      <c r="CO1318" s="108"/>
      <c r="CP1318" s="108"/>
      <c r="CQ1318" s="108"/>
      <c r="CR1318" s="108"/>
      <c r="CS1318" s="108"/>
      <c r="CT1318" s="108"/>
      <c r="CU1318" s="108"/>
      <c r="CV1318" s="108"/>
      <c r="CW1318" s="108"/>
      <c r="CX1318" s="108"/>
      <c r="CY1318" s="108"/>
      <c r="CZ1318" s="2"/>
      <c r="DA1318" s="2"/>
      <c r="DB1318" s="2"/>
      <c r="DC1318" s="2"/>
      <c r="DD1318" s="2"/>
      <c r="DE1318" s="2"/>
      <c r="DF1318" s="2"/>
      <c r="DG1318" s="2"/>
      <c r="DH1318" s="2"/>
      <c r="DI1318" s="2"/>
      <c r="DJ1318" s="2"/>
      <c r="DK1318" s="2"/>
      <c r="DL1318" s="2"/>
      <c r="DM1318" s="2"/>
      <c r="DN1318" s="2"/>
      <c r="DO1318" s="2"/>
      <c r="DP1318" s="2"/>
      <c r="DQ1318" s="2"/>
      <c r="DR1318" s="2"/>
      <c r="DS1318" s="2"/>
      <c r="DT1318" s="2"/>
      <c r="DU1318" s="2"/>
      <c r="DV1318" s="2"/>
      <c r="DW1318" s="2"/>
      <c r="DX1318" s="2"/>
      <c r="DY1318" s="2"/>
      <c r="DZ1318" s="2"/>
      <c r="EA1318" s="2"/>
      <c r="EB1318" s="2"/>
      <c r="EC1318" s="2"/>
      <c r="ED1318" s="2"/>
      <c r="EE1318" s="2"/>
      <c r="EF1318" s="2"/>
      <c r="EG1318" s="2"/>
      <c r="EH1318" s="2"/>
      <c r="EI1318" s="2"/>
      <c r="EJ1318" s="2"/>
      <c r="EK1318" s="2"/>
      <c r="EL1318" s="2"/>
      <c r="EM1318" s="2"/>
      <c r="EN1318" s="2"/>
      <c r="EO1318" s="2"/>
      <c r="EP1318" s="2"/>
      <c r="EQ1318" s="2"/>
      <c r="ER1318" s="2"/>
      <c r="ES1318" s="2"/>
      <c r="ET1318" s="2"/>
      <c r="EU1318" s="2"/>
      <c r="EV1318" s="2"/>
      <c r="EW1318" s="2"/>
      <c r="EX1318" s="2"/>
      <c r="EY1318" s="2"/>
      <c r="EZ1318" s="2"/>
      <c r="FA1318" s="2"/>
      <c r="FB1318" s="2"/>
      <c r="FC1318" s="2"/>
      <c r="FD1318" s="2"/>
      <c r="FE1318" s="2"/>
      <c r="FF1318" s="2"/>
      <c r="FG1318" s="2"/>
      <c r="FH1318" s="2"/>
      <c r="FI1318" s="2"/>
      <c r="FJ1318" s="2"/>
      <c r="FK1318" s="2"/>
      <c r="FL1318" s="2"/>
      <c r="FM1318" s="2"/>
      <c r="FN1318" s="2"/>
      <c r="FO1318" s="2"/>
      <c r="FP1318" s="2"/>
      <c r="FQ1318" s="2"/>
      <c r="FR1318" s="2"/>
      <c r="FS1318" s="2"/>
      <c r="FT1318" s="2"/>
      <c r="FU1318" s="2"/>
      <c r="FV1318" s="2"/>
      <c r="FW1318" s="2"/>
      <c r="FX1318" s="2"/>
      <c r="FY1318" s="2"/>
      <c r="FZ1318" s="2"/>
      <c r="GA1318" s="2"/>
      <c r="GB1318" s="2"/>
      <c r="GC1318" s="2"/>
      <c r="GD1318" s="2"/>
      <c r="GE1318" s="2"/>
      <c r="GF1318" s="2"/>
      <c r="GG1318" s="2"/>
      <c r="GH1318" s="2"/>
      <c r="GI1318" s="2"/>
      <c r="GJ1318" s="2"/>
      <c r="GK1318" s="2"/>
      <c r="GL1318" s="2"/>
      <c r="GM1318" s="2"/>
      <c r="GN1318" s="2"/>
      <c r="GO1318" s="2"/>
      <c r="GP1318" s="2"/>
      <c r="GQ1318" s="2"/>
      <c r="GR1318" s="2"/>
      <c r="GS1318" s="2"/>
      <c r="GT1318" s="2"/>
      <c r="GU1318" s="2"/>
      <c r="GV1318" s="2"/>
      <c r="GW1318" s="2"/>
      <c r="GX1318" s="2"/>
      <c r="GY1318" s="2"/>
      <c r="GZ1318" s="2"/>
      <c r="HA1318" s="2"/>
      <c r="HB1318" s="2"/>
      <c r="HC1318" s="2"/>
      <c r="HD1318" s="2"/>
      <c r="HE1318" s="2"/>
      <c r="HF1318" s="2"/>
      <c r="HG1318" s="2"/>
      <c r="HH1318" s="2"/>
      <c r="HI1318" s="2"/>
      <c r="HJ1318" s="2"/>
      <c r="HK1318" s="2"/>
      <c r="HL1318" s="2"/>
      <c r="HM1318" s="2"/>
      <c r="HN1318" s="2"/>
      <c r="HO1318" s="2"/>
      <c r="HP1318" s="2"/>
      <c r="HQ1318" s="2"/>
      <c r="HR1318" s="2"/>
      <c r="HS1318" s="2"/>
      <c r="HT1318" s="2"/>
      <c r="HU1318" s="2"/>
      <c r="HV1318" s="2"/>
      <c r="HW1318" s="2"/>
      <c r="HX1318" s="2"/>
      <c r="HY1318" s="2"/>
      <c r="HZ1318" s="2"/>
      <c r="IA1318" s="2"/>
      <c r="IB1318" s="2"/>
      <c r="IC1318" s="2"/>
      <c r="ID1318" s="2"/>
      <c r="IE1318" s="2"/>
      <c r="IF1318" s="2"/>
      <c r="IG1318" s="2"/>
      <c r="IH1318" s="2"/>
      <c r="II1318" s="2"/>
      <c r="IJ1318" s="2"/>
      <c r="IK1318" s="2"/>
      <c r="IL1318" s="2"/>
      <c r="IM1318" s="2"/>
      <c r="IN1318" s="2"/>
      <c r="IO1318" s="2"/>
      <c r="IP1318" s="2"/>
      <c r="IQ1318" s="2"/>
      <c r="IR1318" s="2"/>
      <c r="IS1318" s="2"/>
    </row>
    <row r="1319" spans="1:253" s="36" customFormat="1" x14ac:dyDescent="0.25">
      <c r="A1319" s="33"/>
      <c r="B1319" s="1105" t="s">
        <v>102</v>
      </c>
      <c r="C1319" s="1106"/>
      <c r="D1319" s="1106"/>
      <c r="E1319" s="1106"/>
      <c r="F1319" s="1106"/>
      <c r="G1319" s="1106"/>
      <c r="H1319" s="1106"/>
      <c r="I1319" s="1106"/>
      <c r="J1319" s="1106"/>
      <c r="K1319" s="1106"/>
      <c r="L1319" s="1106"/>
      <c r="M1319" s="1106"/>
      <c r="N1319" s="1106"/>
      <c r="O1319" s="1106"/>
      <c r="P1319" s="1106"/>
      <c r="Q1319" s="1106"/>
      <c r="R1319" s="1106"/>
      <c r="S1319" s="1106"/>
      <c r="T1319" s="1106"/>
      <c r="U1319" s="1106"/>
      <c r="V1319" s="1106"/>
      <c r="W1319" s="1106"/>
      <c r="X1319" s="1106"/>
      <c r="Y1319" s="1107"/>
      <c r="Z1319" s="223"/>
      <c r="AA1319" s="1108"/>
      <c r="AB1319" s="1108"/>
      <c r="AC1319" s="1108"/>
      <c r="AD1319" s="1108"/>
      <c r="AE1319" s="1108"/>
      <c r="AF1319" s="1108"/>
      <c r="AG1319" s="1108"/>
      <c r="AH1319" s="1109"/>
      <c r="AI1319" s="60"/>
      <c r="AJ1319" s="144" t="str">
        <f t="shared" si="212"/>
        <v>Riadok bude vidieť.</v>
      </c>
      <c r="AK1319" s="145" t="s">
        <v>207</v>
      </c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51">
        <f t="shared" si="220"/>
        <v>1</v>
      </c>
      <c r="BF1319" s="51">
        <f t="shared" si="221"/>
        <v>1</v>
      </c>
      <c r="BG1319" s="51"/>
      <c r="BH1319" s="51">
        <f t="shared" si="213"/>
        <v>1</v>
      </c>
      <c r="BI1319" s="89">
        <f t="shared" si="222"/>
        <v>1</v>
      </c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108"/>
      <c r="BY1319" s="108"/>
      <c r="BZ1319" s="108"/>
      <c r="CA1319" s="113">
        <f>SI!BY1319</f>
        <v>172</v>
      </c>
      <c r="CB1319" s="113"/>
      <c r="CC1319" s="113"/>
      <c r="CD1319" s="113"/>
      <c r="CE1319" s="113"/>
      <c r="CF1319" s="113"/>
      <c r="CG1319" s="113"/>
      <c r="CH1319" s="140">
        <f>SI!BZ1319</f>
        <v>0</v>
      </c>
      <c r="CI1319" s="108"/>
      <c r="CJ1319" s="108"/>
      <c r="CK1319" s="108"/>
      <c r="CL1319" s="108"/>
      <c r="CM1319" s="108"/>
      <c r="CN1319" s="108"/>
      <c r="CO1319" s="108"/>
      <c r="CP1319" s="108"/>
      <c r="CQ1319" s="108"/>
      <c r="CR1319" s="108"/>
      <c r="CS1319" s="108"/>
      <c r="CT1319" s="108"/>
      <c r="CU1319" s="108"/>
      <c r="CV1319" s="108"/>
      <c r="CW1319" s="108"/>
      <c r="CX1319" s="108"/>
      <c r="CY1319" s="108"/>
      <c r="CZ1319" s="2"/>
      <c r="DA1319" s="2"/>
      <c r="DB1319" s="2"/>
      <c r="DC1319" s="2"/>
      <c r="DD1319" s="2"/>
      <c r="DE1319" s="2"/>
      <c r="DF1319" s="2"/>
      <c r="DG1319" s="2"/>
      <c r="DH1319" s="2"/>
      <c r="DI1319" s="2"/>
      <c r="DJ1319" s="2"/>
      <c r="DK1319" s="2"/>
      <c r="DL1319" s="2"/>
      <c r="DM1319" s="2"/>
      <c r="DN1319" s="2"/>
      <c r="DO1319" s="2"/>
      <c r="DP1319" s="2"/>
      <c r="DQ1319" s="2"/>
      <c r="DR1319" s="2"/>
      <c r="DS1319" s="2"/>
      <c r="DT1319" s="2"/>
      <c r="DU1319" s="2"/>
      <c r="DV1319" s="2"/>
      <c r="DW1319" s="2"/>
      <c r="DX1319" s="2"/>
      <c r="DY1319" s="2"/>
      <c r="DZ1319" s="2"/>
      <c r="EA1319" s="2"/>
      <c r="EB1319" s="2"/>
      <c r="EC1319" s="2"/>
      <c r="ED1319" s="2"/>
      <c r="EE1319" s="2"/>
      <c r="EF1319" s="2"/>
      <c r="EG1319" s="2"/>
      <c r="EH1319" s="2"/>
      <c r="EI1319" s="2"/>
      <c r="EJ1319" s="2"/>
      <c r="EK1319" s="2"/>
      <c r="EL1319" s="2"/>
      <c r="EM1319" s="2"/>
      <c r="EN1319" s="2"/>
      <c r="EO1319" s="2"/>
      <c r="EP1319" s="2"/>
      <c r="EQ1319" s="2"/>
      <c r="ER1319" s="2"/>
      <c r="ES1319" s="2"/>
      <c r="ET1319" s="2"/>
      <c r="EU1319" s="2"/>
      <c r="EV1319" s="2"/>
      <c r="EW1319" s="2"/>
      <c r="EX1319" s="2"/>
      <c r="EY1319" s="2"/>
      <c r="EZ1319" s="2"/>
      <c r="FA1319" s="2"/>
      <c r="FB1319" s="2"/>
      <c r="FC1319" s="2"/>
      <c r="FD1319" s="2"/>
      <c r="FE1319" s="2"/>
      <c r="FF1319" s="2"/>
      <c r="FG1319" s="2"/>
      <c r="FH1319" s="2"/>
      <c r="FI1319" s="2"/>
      <c r="FJ1319" s="2"/>
      <c r="FK1319" s="2"/>
      <c r="FL1319" s="2"/>
      <c r="FM1319" s="2"/>
      <c r="FN1319" s="2"/>
      <c r="FO1319" s="2"/>
      <c r="FP1319" s="2"/>
      <c r="FQ1319" s="2"/>
      <c r="FR1319" s="2"/>
      <c r="FS1319" s="2"/>
      <c r="FT1319" s="2"/>
      <c r="FU1319" s="2"/>
      <c r="FV1319" s="2"/>
      <c r="FW1319" s="2"/>
      <c r="FX1319" s="2"/>
      <c r="FY1319" s="2"/>
      <c r="FZ1319" s="2"/>
      <c r="GA1319" s="2"/>
      <c r="GB1319" s="2"/>
      <c r="GC1319" s="2"/>
      <c r="GD1319" s="2"/>
      <c r="GE1319" s="2"/>
      <c r="GF1319" s="2"/>
      <c r="GG1319" s="2"/>
      <c r="GH1319" s="2"/>
      <c r="GI1319" s="2"/>
      <c r="GJ1319" s="2"/>
      <c r="GK1319" s="2"/>
      <c r="GL1319" s="2"/>
      <c r="GM1319" s="2"/>
      <c r="GN1319" s="2"/>
      <c r="GO1319" s="2"/>
      <c r="GP1319" s="2"/>
      <c r="GQ1319" s="2"/>
      <c r="GR1319" s="2"/>
      <c r="GS1319" s="2"/>
      <c r="GT1319" s="2"/>
      <c r="GU1319" s="2"/>
      <c r="GV1319" s="2"/>
      <c r="GW1319" s="2"/>
      <c r="GX1319" s="2"/>
      <c r="GY1319" s="2"/>
      <c r="GZ1319" s="2"/>
      <c r="HA1319" s="2"/>
      <c r="HB1319" s="2"/>
      <c r="HC1319" s="2"/>
      <c r="HD1319" s="2"/>
      <c r="HE1319" s="2"/>
      <c r="HF1319" s="2"/>
      <c r="HG1319" s="2"/>
      <c r="HH1319" s="2"/>
      <c r="HI1319" s="2"/>
      <c r="HJ1319" s="2"/>
      <c r="HK1319" s="2"/>
      <c r="HL1319" s="2"/>
      <c r="HM1319" s="2"/>
      <c r="HN1319" s="2"/>
      <c r="HO1319" s="2"/>
      <c r="HP1319" s="2"/>
      <c r="HQ1319" s="2"/>
      <c r="HR1319" s="2"/>
      <c r="HS1319" s="2"/>
      <c r="HT1319" s="2"/>
      <c r="HU1319" s="2"/>
      <c r="HV1319" s="2"/>
      <c r="HW1319" s="2"/>
      <c r="HX1319" s="2"/>
      <c r="HY1319" s="2"/>
      <c r="HZ1319" s="2"/>
      <c r="IA1319" s="2"/>
      <c r="IB1319" s="2"/>
      <c r="IC1319" s="2"/>
      <c r="ID1319" s="2"/>
      <c r="IE1319" s="2"/>
      <c r="IF1319" s="2"/>
      <c r="IG1319" s="2"/>
      <c r="IH1319" s="2"/>
      <c r="II1319" s="2"/>
      <c r="IJ1319" s="2"/>
      <c r="IK1319" s="2"/>
      <c r="IL1319" s="2"/>
      <c r="IM1319" s="2"/>
      <c r="IN1319" s="2"/>
      <c r="IO1319" s="2"/>
      <c r="IP1319" s="2"/>
      <c r="IQ1319" s="2"/>
      <c r="IR1319" s="2"/>
      <c r="IS1319" s="2"/>
    </row>
    <row r="1320" spans="1:253" s="36" customFormat="1" x14ac:dyDescent="0.25">
      <c r="A1320" s="33"/>
      <c r="B1320" s="1105" t="s">
        <v>365</v>
      </c>
      <c r="C1320" s="1106"/>
      <c r="D1320" s="1106"/>
      <c r="E1320" s="1106"/>
      <c r="F1320" s="1106"/>
      <c r="G1320" s="1106"/>
      <c r="H1320" s="1106"/>
      <c r="I1320" s="1106"/>
      <c r="J1320" s="1106"/>
      <c r="K1320" s="1106"/>
      <c r="L1320" s="1106"/>
      <c r="M1320" s="1106"/>
      <c r="N1320" s="1106"/>
      <c r="O1320" s="1106"/>
      <c r="P1320" s="1106"/>
      <c r="Q1320" s="1106"/>
      <c r="R1320" s="1106"/>
      <c r="S1320" s="1106"/>
      <c r="T1320" s="1106"/>
      <c r="U1320" s="1106"/>
      <c r="V1320" s="1106"/>
      <c r="W1320" s="1106"/>
      <c r="X1320" s="1106"/>
      <c r="Y1320" s="1107"/>
      <c r="Z1320" s="223"/>
      <c r="AA1320" s="1108"/>
      <c r="AB1320" s="1108"/>
      <c r="AC1320" s="1108"/>
      <c r="AD1320" s="1108"/>
      <c r="AE1320" s="1108"/>
      <c r="AF1320" s="1108"/>
      <c r="AG1320" s="1108"/>
      <c r="AH1320" s="1109"/>
      <c r="AI1320" s="60"/>
      <c r="AJ1320" s="144" t="str">
        <f t="shared" si="212"/>
        <v>Riadok bude vidieť.</v>
      </c>
      <c r="AK1320" s="145" t="s">
        <v>207</v>
      </c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51">
        <f t="shared" si="220"/>
        <v>1</v>
      </c>
      <c r="BF1320" s="51">
        <f t="shared" si="221"/>
        <v>1</v>
      </c>
      <c r="BG1320" s="51"/>
      <c r="BH1320" s="51">
        <f t="shared" si="213"/>
        <v>1</v>
      </c>
      <c r="BI1320" s="89">
        <f t="shared" si="222"/>
        <v>1</v>
      </c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108"/>
      <c r="BY1320" s="108"/>
      <c r="BZ1320" s="108"/>
      <c r="CA1320" s="113">
        <f>SI!BY1320</f>
        <v>1</v>
      </c>
      <c r="CB1320" s="113"/>
      <c r="CC1320" s="113"/>
      <c r="CD1320" s="113"/>
      <c r="CE1320" s="113"/>
      <c r="CF1320" s="113"/>
      <c r="CG1320" s="113"/>
      <c r="CH1320" s="140">
        <f>SI!BZ1320</f>
        <v>0</v>
      </c>
      <c r="CI1320" s="108"/>
      <c r="CJ1320" s="108"/>
      <c r="CK1320" s="108"/>
      <c r="CL1320" s="108"/>
      <c r="CM1320" s="108"/>
      <c r="CN1320" s="108"/>
      <c r="CO1320" s="108"/>
      <c r="CP1320" s="108"/>
      <c r="CQ1320" s="108"/>
      <c r="CR1320" s="108"/>
      <c r="CS1320" s="108"/>
      <c r="CT1320" s="108"/>
      <c r="CU1320" s="108"/>
      <c r="CV1320" s="108"/>
      <c r="CW1320" s="108"/>
      <c r="CX1320" s="108"/>
      <c r="CY1320" s="108"/>
      <c r="CZ1320" s="2"/>
      <c r="DA1320" s="2"/>
      <c r="DB1320" s="2"/>
      <c r="DC1320" s="2"/>
      <c r="DD1320" s="2"/>
      <c r="DE1320" s="2"/>
      <c r="DF1320" s="2"/>
      <c r="DG1320" s="2"/>
      <c r="DH1320" s="2"/>
      <c r="DI1320" s="2"/>
      <c r="DJ1320" s="2"/>
      <c r="DK1320" s="2"/>
      <c r="DL1320" s="2"/>
      <c r="DM1320" s="2"/>
      <c r="DN1320" s="2"/>
      <c r="DO1320" s="2"/>
      <c r="DP1320" s="2"/>
      <c r="DQ1320" s="2"/>
      <c r="DR1320" s="2"/>
      <c r="DS1320" s="2"/>
      <c r="DT1320" s="2"/>
      <c r="DU1320" s="2"/>
      <c r="DV1320" s="2"/>
      <c r="DW1320" s="2"/>
      <c r="DX1320" s="2"/>
      <c r="DY1320" s="2"/>
      <c r="DZ1320" s="2"/>
      <c r="EA1320" s="2"/>
      <c r="EB1320" s="2"/>
      <c r="EC1320" s="2"/>
      <c r="ED1320" s="2"/>
      <c r="EE1320" s="2"/>
      <c r="EF1320" s="2"/>
      <c r="EG1320" s="2"/>
      <c r="EH1320" s="2"/>
      <c r="EI1320" s="2"/>
      <c r="EJ1320" s="2"/>
      <c r="EK1320" s="2"/>
      <c r="EL1320" s="2"/>
      <c r="EM1320" s="2"/>
      <c r="EN1320" s="2"/>
      <c r="EO1320" s="2"/>
      <c r="EP1320" s="2"/>
      <c r="EQ1320" s="2"/>
      <c r="ER1320" s="2"/>
      <c r="ES1320" s="2"/>
      <c r="ET1320" s="2"/>
      <c r="EU1320" s="2"/>
      <c r="EV1320" s="2"/>
      <c r="EW1320" s="2"/>
      <c r="EX1320" s="2"/>
      <c r="EY1320" s="2"/>
      <c r="EZ1320" s="2"/>
      <c r="FA1320" s="2"/>
      <c r="FB1320" s="2"/>
      <c r="FC1320" s="2"/>
      <c r="FD1320" s="2"/>
      <c r="FE1320" s="2"/>
      <c r="FF1320" s="2"/>
      <c r="FG1320" s="2"/>
      <c r="FH1320" s="2"/>
      <c r="FI1320" s="2"/>
      <c r="FJ1320" s="2"/>
      <c r="FK1320" s="2"/>
      <c r="FL1320" s="2"/>
      <c r="FM1320" s="2"/>
      <c r="FN1320" s="2"/>
      <c r="FO1320" s="2"/>
      <c r="FP1320" s="2"/>
      <c r="FQ1320" s="2"/>
      <c r="FR1320" s="2"/>
      <c r="FS1320" s="2"/>
      <c r="FT1320" s="2"/>
      <c r="FU1320" s="2"/>
      <c r="FV1320" s="2"/>
      <c r="FW1320" s="2"/>
      <c r="FX1320" s="2"/>
      <c r="FY1320" s="2"/>
      <c r="FZ1320" s="2"/>
      <c r="GA1320" s="2"/>
      <c r="GB1320" s="2"/>
      <c r="GC1320" s="2"/>
      <c r="GD1320" s="2"/>
      <c r="GE1320" s="2"/>
      <c r="GF1320" s="2"/>
      <c r="GG1320" s="2"/>
      <c r="GH1320" s="2"/>
      <c r="GI1320" s="2"/>
      <c r="GJ1320" s="2"/>
      <c r="GK1320" s="2"/>
      <c r="GL1320" s="2"/>
      <c r="GM1320" s="2"/>
      <c r="GN1320" s="2"/>
      <c r="GO1320" s="2"/>
      <c r="GP1320" s="2"/>
      <c r="GQ1320" s="2"/>
      <c r="GR1320" s="2"/>
      <c r="GS1320" s="2"/>
      <c r="GT1320" s="2"/>
      <c r="GU1320" s="2"/>
      <c r="GV1320" s="2"/>
      <c r="GW1320" s="2"/>
      <c r="GX1320" s="2"/>
      <c r="GY1320" s="2"/>
      <c r="GZ1320" s="2"/>
      <c r="HA1320" s="2"/>
      <c r="HB1320" s="2"/>
      <c r="HC1320" s="2"/>
      <c r="HD1320" s="2"/>
      <c r="HE1320" s="2"/>
      <c r="HF1320" s="2"/>
      <c r="HG1320" s="2"/>
      <c r="HH1320" s="2"/>
      <c r="HI1320" s="2"/>
      <c r="HJ1320" s="2"/>
      <c r="HK1320" s="2"/>
      <c r="HL1320" s="2"/>
      <c r="HM1320" s="2"/>
      <c r="HN1320" s="2"/>
      <c r="HO1320" s="2"/>
      <c r="HP1320" s="2"/>
      <c r="HQ1320" s="2"/>
      <c r="HR1320" s="2"/>
      <c r="HS1320" s="2"/>
      <c r="HT1320" s="2"/>
      <c r="HU1320" s="2"/>
      <c r="HV1320" s="2"/>
      <c r="HW1320" s="2"/>
      <c r="HX1320" s="2"/>
      <c r="HY1320" s="2"/>
      <c r="HZ1320" s="2"/>
      <c r="IA1320" s="2"/>
      <c r="IB1320" s="2"/>
      <c r="IC1320" s="2"/>
      <c r="ID1320" s="2"/>
      <c r="IE1320" s="2"/>
      <c r="IF1320" s="2"/>
      <c r="IG1320" s="2"/>
      <c r="IH1320" s="2"/>
      <c r="II1320" s="2"/>
      <c r="IJ1320" s="2"/>
      <c r="IK1320" s="2"/>
      <c r="IL1320" s="2"/>
      <c r="IM1320" s="2"/>
      <c r="IN1320" s="2"/>
      <c r="IO1320" s="2"/>
      <c r="IP1320" s="2"/>
      <c r="IQ1320" s="2"/>
      <c r="IR1320" s="2"/>
      <c r="IS1320" s="2"/>
    </row>
    <row r="1321" spans="1:253" s="36" customFormat="1" x14ac:dyDescent="0.25">
      <c r="A1321" s="33"/>
      <c r="B1321" s="1105" t="s">
        <v>366</v>
      </c>
      <c r="C1321" s="1106"/>
      <c r="D1321" s="1106"/>
      <c r="E1321" s="1106"/>
      <c r="F1321" s="1106"/>
      <c r="G1321" s="1106"/>
      <c r="H1321" s="1106"/>
      <c r="I1321" s="1106"/>
      <c r="J1321" s="1106"/>
      <c r="K1321" s="1106"/>
      <c r="L1321" s="1106"/>
      <c r="M1321" s="1106"/>
      <c r="N1321" s="1106"/>
      <c r="O1321" s="1106"/>
      <c r="P1321" s="1106"/>
      <c r="Q1321" s="1106"/>
      <c r="R1321" s="1106"/>
      <c r="S1321" s="1106"/>
      <c r="T1321" s="1106"/>
      <c r="U1321" s="1106"/>
      <c r="V1321" s="1106"/>
      <c r="W1321" s="1106"/>
      <c r="X1321" s="1106"/>
      <c r="Y1321" s="1107"/>
      <c r="Z1321" s="223"/>
      <c r="AA1321" s="1108"/>
      <c r="AB1321" s="1108"/>
      <c r="AC1321" s="1108"/>
      <c r="AD1321" s="1108"/>
      <c r="AE1321" s="1108"/>
      <c r="AF1321" s="1108"/>
      <c r="AG1321" s="1108"/>
      <c r="AH1321" s="1109"/>
      <c r="AI1321" s="60"/>
      <c r="AJ1321" s="144" t="str">
        <f t="shared" si="212"/>
        <v>Riadok bude vidieť.</v>
      </c>
      <c r="AK1321" s="145" t="s">
        <v>207</v>
      </c>
      <c r="AL1321" s="7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51">
        <f t="shared" si="220"/>
        <v>1</v>
      </c>
      <c r="BF1321" s="51">
        <f t="shared" si="221"/>
        <v>1</v>
      </c>
      <c r="BG1321" s="51"/>
      <c r="BH1321" s="51">
        <f t="shared" si="213"/>
        <v>1</v>
      </c>
      <c r="BI1321" s="89">
        <f t="shared" si="222"/>
        <v>1</v>
      </c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108"/>
      <c r="BY1321" s="108"/>
      <c r="BZ1321" s="108"/>
      <c r="CA1321" s="113">
        <f>SI!BY1321</f>
        <v>489</v>
      </c>
      <c r="CB1321" s="113"/>
      <c r="CC1321" s="113"/>
      <c r="CD1321" s="113"/>
      <c r="CE1321" s="113"/>
      <c r="CF1321" s="113"/>
      <c r="CG1321" s="113"/>
      <c r="CH1321" s="140">
        <f>SI!BZ1321</f>
        <v>0</v>
      </c>
      <c r="CI1321" s="108"/>
      <c r="CJ1321" s="108"/>
      <c r="CK1321" s="108"/>
      <c r="CL1321" s="108"/>
      <c r="CM1321" s="108"/>
      <c r="CN1321" s="108"/>
      <c r="CO1321" s="108"/>
      <c r="CP1321" s="108"/>
      <c r="CQ1321" s="108"/>
      <c r="CR1321" s="108"/>
      <c r="CS1321" s="108"/>
      <c r="CT1321" s="108"/>
      <c r="CU1321" s="108"/>
      <c r="CV1321" s="108"/>
      <c r="CW1321" s="108"/>
      <c r="CX1321" s="108"/>
      <c r="CY1321" s="108"/>
      <c r="CZ1321" s="2"/>
      <c r="DA1321" s="2"/>
      <c r="DB1321" s="2"/>
      <c r="DC1321" s="2"/>
      <c r="DD1321" s="2"/>
      <c r="DE1321" s="2"/>
      <c r="DF1321" s="2"/>
      <c r="DG1321" s="2"/>
      <c r="DH1321" s="2"/>
      <c r="DI1321" s="2"/>
      <c r="DJ1321" s="2"/>
      <c r="DK1321" s="2"/>
      <c r="DL1321" s="2"/>
      <c r="DM1321" s="2"/>
      <c r="DN1321" s="2"/>
      <c r="DO1321" s="2"/>
      <c r="DP1321" s="2"/>
      <c r="DQ1321" s="2"/>
      <c r="DR1321" s="2"/>
      <c r="DS1321" s="2"/>
      <c r="DT1321" s="2"/>
      <c r="DU1321" s="2"/>
      <c r="DV1321" s="2"/>
      <c r="DW1321" s="2"/>
      <c r="DX1321" s="2"/>
      <c r="DY1321" s="2"/>
      <c r="DZ1321" s="2"/>
      <c r="EA1321" s="2"/>
      <c r="EB1321" s="2"/>
      <c r="EC1321" s="2"/>
      <c r="ED1321" s="2"/>
      <c r="EE1321" s="2"/>
      <c r="EF1321" s="2"/>
      <c r="EG1321" s="2"/>
      <c r="EH1321" s="2"/>
      <c r="EI1321" s="2"/>
      <c r="EJ1321" s="2"/>
      <c r="EK1321" s="2"/>
      <c r="EL1321" s="2"/>
      <c r="EM1321" s="2"/>
      <c r="EN1321" s="2"/>
      <c r="EO1321" s="2"/>
      <c r="EP1321" s="2"/>
      <c r="EQ1321" s="2"/>
      <c r="ER1321" s="2"/>
      <c r="ES1321" s="2"/>
      <c r="ET1321" s="2"/>
      <c r="EU1321" s="2"/>
      <c r="EV1321" s="2"/>
      <c r="EW1321" s="2"/>
      <c r="EX1321" s="2"/>
      <c r="EY1321" s="2"/>
      <c r="EZ1321" s="2"/>
      <c r="FA1321" s="2"/>
      <c r="FB1321" s="2"/>
      <c r="FC1321" s="2"/>
      <c r="FD1321" s="2"/>
      <c r="FE1321" s="2"/>
      <c r="FF1321" s="2"/>
      <c r="FG1321" s="2"/>
      <c r="FH1321" s="2"/>
      <c r="FI1321" s="2"/>
      <c r="FJ1321" s="2"/>
      <c r="FK1321" s="2"/>
      <c r="FL1321" s="2"/>
      <c r="FM1321" s="2"/>
      <c r="FN1321" s="2"/>
      <c r="FO1321" s="2"/>
      <c r="FP1321" s="2"/>
      <c r="FQ1321" s="2"/>
      <c r="FR1321" s="2"/>
      <c r="FS1321" s="2"/>
      <c r="FT1321" s="2"/>
      <c r="FU1321" s="2"/>
      <c r="FV1321" s="2"/>
      <c r="FW1321" s="2"/>
      <c r="FX1321" s="2"/>
      <c r="FY1321" s="2"/>
      <c r="FZ1321" s="2"/>
      <c r="GA1321" s="2"/>
      <c r="GB1321" s="2"/>
      <c r="GC1321" s="2"/>
      <c r="GD1321" s="2"/>
      <c r="GE1321" s="2"/>
      <c r="GF1321" s="2"/>
      <c r="GG1321" s="2"/>
      <c r="GH1321" s="2"/>
      <c r="GI1321" s="2"/>
      <c r="GJ1321" s="2"/>
      <c r="GK1321" s="2"/>
      <c r="GL1321" s="2"/>
      <c r="GM1321" s="2"/>
      <c r="GN1321" s="2"/>
      <c r="GO1321" s="2"/>
      <c r="GP1321" s="2"/>
      <c r="GQ1321" s="2"/>
      <c r="GR1321" s="2"/>
      <c r="GS1321" s="2"/>
      <c r="GT1321" s="2"/>
      <c r="GU1321" s="2"/>
      <c r="GV1321" s="2"/>
      <c r="GW1321" s="2"/>
      <c r="GX1321" s="2"/>
      <c r="GY1321" s="2"/>
      <c r="GZ1321" s="2"/>
      <c r="HA1321" s="2"/>
      <c r="HB1321" s="2"/>
      <c r="HC1321" s="2"/>
      <c r="HD1321" s="2"/>
      <c r="HE1321" s="2"/>
      <c r="HF1321" s="2"/>
      <c r="HG1321" s="2"/>
      <c r="HH1321" s="2"/>
      <c r="HI1321" s="2"/>
      <c r="HJ1321" s="2"/>
      <c r="HK1321" s="2"/>
      <c r="HL1321" s="2"/>
      <c r="HM1321" s="2"/>
      <c r="HN1321" s="2"/>
      <c r="HO1321" s="2"/>
      <c r="HP1321" s="2"/>
      <c r="HQ1321" s="2"/>
      <c r="HR1321" s="2"/>
      <c r="HS1321" s="2"/>
      <c r="HT1321" s="2"/>
      <c r="HU1321" s="2"/>
      <c r="HV1321" s="2"/>
      <c r="HW1321" s="2"/>
      <c r="HX1321" s="2"/>
      <c r="HY1321" s="2"/>
      <c r="HZ1321" s="2"/>
      <c r="IA1321" s="2"/>
      <c r="IB1321" s="2"/>
      <c r="IC1321" s="2"/>
      <c r="ID1321" s="2"/>
      <c r="IE1321" s="2"/>
      <c r="IF1321" s="2"/>
      <c r="IG1321" s="2"/>
      <c r="IH1321" s="2"/>
      <c r="II1321" s="2"/>
      <c r="IJ1321" s="2"/>
      <c r="IK1321" s="2"/>
      <c r="IL1321" s="2"/>
      <c r="IM1321" s="2"/>
      <c r="IN1321" s="2"/>
      <c r="IO1321" s="2"/>
      <c r="IP1321" s="2"/>
      <c r="IQ1321" s="2"/>
      <c r="IR1321" s="2"/>
      <c r="IS1321" s="2"/>
    </row>
    <row r="1322" spans="1:253" s="36" customFormat="1" x14ac:dyDescent="0.25">
      <c r="A1322" s="33"/>
      <c r="B1322" s="1102" t="s">
        <v>103</v>
      </c>
      <c r="C1322" s="1103"/>
      <c r="D1322" s="1103"/>
      <c r="E1322" s="1103"/>
      <c r="F1322" s="1103"/>
      <c r="G1322" s="1103"/>
      <c r="H1322" s="1103"/>
      <c r="I1322" s="1103"/>
      <c r="J1322" s="1103"/>
      <c r="K1322" s="1103"/>
      <c r="L1322" s="1103"/>
      <c r="M1322" s="1103"/>
      <c r="N1322" s="1103"/>
      <c r="O1322" s="1103"/>
      <c r="P1322" s="1103"/>
      <c r="Q1322" s="1103"/>
      <c r="R1322" s="1103"/>
      <c r="S1322" s="1103"/>
      <c r="T1322" s="1103"/>
      <c r="U1322" s="1103"/>
      <c r="V1322" s="1103"/>
      <c r="W1322" s="1103"/>
      <c r="X1322" s="1103"/>
      <c r="Y1322" s="1104"/>
      <c r="Z1322" s="165"/>
      <c r="AA1322" s="792"/>
      <c r="AB1322" s="792"/>
      <c r="AC1322" s="792"/>
      <c r="AD1322" s="792"/>
      <c r="AE1322" s="792"/>
      <c r="AF1322" s="792"/>
      <c r="AG1322" s="792"/>
      <c r="AH1322" s="793"/>
      <c r="AI1322" s="60"/>
      <c r="AJ1322" s="144" t="str">
        <f t="shared" si="212"/>
        <v>Riadok bude vidieť.</v>
      </c>
      <c r="AK1322" s="145" t="s">
        <v>207</v>
      </c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51">
        <f t="shared" si="220"/>
        <v>1</v>
      </c>
      <c r="BF1322" s="51">
        <f t="shared" si="221"/>
        <v>1</v>
      </c>
      <c r="BG1322" s="51"/>
      <c r="BH1322" s="51">
        <f t="shared" si="213"/>
        <v>1</v>
      </c>
      <c r="BI1322" s="89">
        <f t="shared" si="222"/>
        <v>1</v>
      </c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108"/>
      <c r="BY1322" s="108"/>
      <c r="BZ1322" s="108"/>
      <c r="CA1322" s="113">
        <f>SI!BY1322</f>
        <v>178</v>
      </c>
      <c r="CB1322" s="113"/>
      <c r="CC1322" s="113"/>
      <c r="CD1322" s="113"/>
      <c r="CE1322" s="113"/>
      <c r="CF1322" s="113"/>
      <c r="CG1322" s="113"/>
      <c r="CH1322" s="140">
        <f>SI!BZ1322</f>
        <v>0</v>
      </c>
      <c r="CI1322" s="108"/>
      <c r="CJ1322" s="108"/>
      <c r="CK1322" s="108"/>
      <c r="CL1322" s="108"/>
      <c r="CM1322" s="108"/>
      <c r="CN1322" s="108"/>
      <c r="CO1322" s="108"/>
      <c r="CP1322" s="108"/>
      <c r="CQ1322" s="108"/>
      <c r="CR1322" s="108"/>
      <c r="CS1322" s="108"/>
      <c r="CT1322" s="108"/>
      <c r="CU1322" s="108"/>
      <c r="CV1322" s="108"/>
      <c r="CW1322" s="108"/>
      <c r="CX1322" s="108"/>
      <c r="CY1322" s="108"/>
      <c r="CZ1322" s="2"/>
      <c r="DA1322" s="2"/>
      <c r="DB1322" s="2"/>
      <c r="DC1322" s="2"/>
      <c r="DD1322" s="2"/>
      <c r="DE1322" s="2"/>
      <c r="DF1322" s="2"/>
      <c r="DG1322" s="2"/>
      <c r="DH1322" s="2"/>
      <c r="DI1322" s="2"/>
      <c r="DJ1322" s="2"/>
      <c r="DK1322" s="2"/>
      <c r="DL1322" s="2"/>
      <c r="DM1322" s="2"/>
      <c r="DN1322" s="2"/>
      <c r="DO1322" s="2"/>
      <c r="DP1322" s="2"/>
      <c r="DQ1322" s="2"/>
      <c r="DR1322" s="2"/>
      <c r="DS1322" s="2"/>
      <c r="DT1322" s="2"/>
      <c r="DU1322" s="2"/>
      <c r="DV1322" s="2"/>
      <c r="DW1322" s="2"/>
      <c r="DX1322" s="2"/>
      <c r="DY1322" s="2"/>
      <c r="DZ1322" s="2"/>
      <c r="EA1322" s="2"/>
      <c r="EB1322" s="2"/>
      <c r="EC1322" s="2"/>
      <c r="ED1322" s="2"/>
      <c r="EE1322" s="2"/>
      <c r="EF1322" s="2"/>
      <c r="EG1322" s="2"/>
      <c r="EH1322" s="2"/>
      <c r="EI1322" s="2"/>
      <c r="EJ1322" s="2"/>
      <c r="EK1322" s="2"/>
      <c r="EL1322" s="2"/>
      <c r="EM1322" s="2"/>
      <c r="EN1322" s="2"/>
      <c r="EO1322" s="2"/>
      <c r="EP1322" s="2"/>
      <c r="EQ1322" s="2"/>
      <c r="ER1322" s="2"/>
      <c r="ES1322" s="2"/>
      <c r="ET1322" s="2"/>
      <c r="EU1322" s="2"/>
      <c r="EV1322" s="2"/>
      <c r="EW1322" s="2"/>
      <c r="EX1322" s="2"/>
      <c r="EY1322" s="2"/>
      <c r="EZ1322" s="2"/>
      <c r="FA1322" s="2"/>
      <c r="FB1322" s="2"/>
      <c r="FC1322" s="2"/>
      <c r="FD1322" s="2"/>
      <c r="FE1322" s="2"/>
      <c r="FF1322" s="2"/>
      <c r="FG1322" s="2"/>
      <c r="FH1322" s="2"/>
      <c r="FI1322" s="2"/>
      <c r="FJ1322" s="2"/>
      <c r="FK1322" s="2"/>
      <c r="FL1322" s="2"/>
      <c r="FM1322" s="2"/>
      <c r="FN1322" s="2"/>
      <c r="FO1322" s="2"/>
      <c r="FP1322" s="2"/>
      <c r="FQ1322" s="2"/>
      <c r="FR1322" s="2"/>
      <c r="FS1322" s="2"/>
      <c r="FT1322" s="2"/>
      <c r="FU1322" s="2"/>
      <c r="FV1322" s="2"/>
      <c r="FW1322" s="2"/>
      <c r="FX1322" s="2"/>
      <c r="FY1322" s="2"/>
      <c r="FZ1322" s="2"/>
      <c r="GA1322" s="2"/>
      <c r="GB1322" s="2"/>
      <c r="GC1322" s="2"/>
      <c r="GD1322" s="2"/>
      <c r="GE1322" s="2"/>
      <c r="GF1322" s="2"/>
      <c r="GG1322" s="2"/>
      <c r="GH1322" s="2"/>
      <c r="GI1322" s="2"/>
      <c r="GJ1322" s="2"/>
      <c r="GK1322" s="2"/>
      <c r="GL1322" s="2"/>
      <c r="GM1322" s="2"/>
      <c r="GN1322" s="2"/>
      <c r="GO1322" s="2"/>
      <c r="GP1322" s="2"/>
      <c r="GQ1322" s="2"/>
      <c r="GR1322" s="2"/>
      <c r="GS1322" s="2"/>
      <c r="GT1322" s="2"/>
      <c r="GU1322" s="2"/>
      <c r="GV1322" s="2"/>
      <c r="GW1322" s="2"/>
      <c r="GX1322" s="2"/>
      <c r="GY1322" s="2"/>
      <c r="GZ1322" s="2"/>
      <c r="HA1322" s="2"/>
      <c r="HB1322" s="2"/>
      <c r="HC1322" s="2"/>
      <c r="HD1322" s="2"/>
      <c r="HE1322" s="2"/>
      <c r="HF1322" s="2"/>
      <c r="HG1322" s="2"/>
      <c r="HH1322" s="2"/>
      <c r="HI1322" s="2"/>
      <c r="HJ1322" s="2"/>
      <c r="HK1322" s="2"/>
      <c r="HL1322" s="2"/>
      <c r="HM1322" s="2"/>
      <c r="HN1322" s="2"/>
      <c r="HO1322" s="2"/>
      <c r="HP1322" s="2"/>
      <c r="HQ1322" s="2"/>
      <c r="HR1322" s="2"/>
      <c r="HS1322" s="2"/>
      <c r="HT1322" s="2"/>
      <c r="HU1322" s="2"/>
      <c r="HV1322" s="2"/>
      <c r="HW1322" s="2"/>
      <c r="HX1322" s="2"/>
      <c r="HY1322" s="2"/>
      <c r="HZ1322" s="2"/>
      <c r="IA1322" s="2"/>
      <c r="IB1322" s="2"/>
      <c r="IC1322" s="2"/>
      <c r="ID1322" s="2"/>
      <c r="IE1322" s="2"/>
      <c r="IF1322" s="2"/>
      <c r="IG1322" s="2"/>
      <c r="IH1322" s="2"/>
      <c r="II1322" s="2"/>
      <c r="IJ1322" s="2"/>
      <c r="IK1322" s="2"/>
      <c r="IL1322" s="2"/>
      <c r="IM1322" s="2"/>
      <c r="IN1322" s="2"/>
      <c r="IO1322" s="2"/>
      <c r="IP1322" s="2"/>
      <c r="IQ1322" s="2"/>
      <c r="IR1322" s="2"/>
      <c r="IS1322" s="2"/>
    </row>
    <row r="1323" spans="1:253" s="36" customFormat="1" hidden="1" x14ac:dyDescent="0.25">
      <c r="A1323" s="33"/>
      <c r="B1323" s="605" t="s">
        <v>104</v>
      </c>
      <c r="C1323" s="606"/>
      <c r="D1323" s="606"/>
      <c r="E1323" s="606"/>
      <c r="F1323" s="606"/>
      <c r="G1323" s="606"/>
      <c r="H1323" s="606"/>
      <c r="I1323" s="606"/>
      <c r="J1323" s="606"/>
      <c r="K1323" s="606"/>
      <c r="L1323" s="606"/>
      <c r="M1323" s="606"/>
      <c r="N1323" s="606"/>
      <c r="O1323" s="606"/>
      <c r="P1323" s="606"/>
      <c r="Q1323" s="606"/>
      <c r="R1323" s="606"/>
      <c r="S1323" s="606"/>
      <c r="T1323" s="606"/>
      <c r="U1323" s="606"/>
      <c r="V1323" s="606"/>
      <c r="W1323" s="606"/>
      <c r="X1323" s="606"/>
      <c r="Y1323" s="606"/>
      <c r="Z1323" s="277"/>
      <c r="AA1323" s="748"/>
      <c r="AB1323" s="748"/>
      <c r="AC1323" s="748"/>
      <c r="AD1323" s="748"/>
      <c r="AE1323" s="748"/>
      <c r="AF1323" s="748"/>
      <c r="AG1323" s="748"/>
      <c r="AH1323" s="749"/>
      <c r="AI1323" s="62"/>
      <c r="AJ1323" s="144" t="str">
        <f t="shared" si="212"/>
        <v>Riadok bude skrytý.</v>
      </c>
      <c r="AK1323" s="145" t="s">
        <v>207</v>
      </c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51">
        <f t="shared" si="220"/>
        <v>1</v>
      </c>
      <c r="BF1323" s="51">
        <f t="shared" ref="BF1323:BF1331" si="223">+IF($X$1306="účtovným ziskom.",0,1)</f>
        <v>0</v>
      </c>
      <c r="BG1323" s="51"/>
      <c r="BH1323" s="51">
        <f t="shared" si="213"/>
        <v>1</v>
      </c>
      <c r="BI1323" s="89">
        <f t="shared" si="222"/>
        <v>0</v>
      </c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108"/>
      <c r="BY1323" s="108"/>
      <c r="BZ1323" s="108"/>
      <c r="CA1323" s="113">
        <f>SI!BY1323</f>
        <v>40</v>
      </c>
      <c r="CB1323" s="113"/>
      <c r="CC1323" s="113"/>
      <c r="CD1323" s="113"/>
      <c r="CE1323" s="113"/>
      <c r="CF1323" s="113"/>
      <c r="CG1323" s="113"/>
      <c r="CH1323" s="140">
        <f>SI!BZ1323</f>
        <v>0</v>
      </c>
      <c r="CI1323" s="108"/>
      <c r="CJ1323" s="108"/>
      <c r="CK1323" s="108"/>
      <c r="CL1323" s="108"/>
      <c r="CM1323" s="108"/>
      <c r="CN1323" s="108"/>
      <c r="CO1323" s="108"/>
      <c r="CP1323" s="108"/>
      <c r="CQ1323" s="108"/>
      <c r="CR1323" s="108"/>
      <c r="CS1323" s="108"/>
      <c r="CT1323" s="108"/>
      <c r="CU1323" s="108"/>
      <c r="CV1323" s="108"/>
      <c r="CW1323" s="108"/>
      <c r="CX1323" s="108"/>
      <c r="CY1323" s="108"/>
      <c r="CZ1323" s="2"/>
      <c r="DA1323" s="2"/>
      <c r="DB1323" s="2"/>
      <c r="DC1323" s="2"/>
      <c r="DD1323" s="2"/>
      <c r="DE1323" s="2"/>
      <c r="DF1323" s="2"/>
      <c r="DG1323" s="2"/>
      <c r="DH1323" s="2"/>
      <c r="DI1323" s="2"/>
      <c r="DJ1323" s="2"/>
      <c r="DK1323" s="2"/>
      <c r="DL1323" s="2"/>
      <c r="DM1323" s="2"/>
      <c r="DN1323" s="2"/>
      <c r="DO1323" s="2"/>
      <c r="DP1323" s="2"/>
      <c r="DQ1323" s="2"/>
      <c r="DR1323" s="2"/>
      <c r="DS1323" s="2"/>
      <c r="DT1323" s="2"/>
      <c r="DU1323" s="2"/>
      <c r="DV1323" s="2"/>
      <c r="DW1323" s="2"/>
      <c r="DX1323" s="2"/>
      <c r="DY1323" s="2"/>
      <c r="DZ1323" s="2"/>
      <c r="EA1323" s="2"/>
      <c r="EB1323" s="2"/>
      <c r="EC1323" s="2"/>
      <c r="ED1323" s="2"/>
      <c r="EE1323" s="2"/>
      <c r="EF1323" s="2"/>
      <c r="EG1323" s="2"/>
      <c r="EH1323" s="2"/>
      <c r="EI1323" s="2"/>
      <c r="EJ1323" s="2"/>
      <c r="EK1323" s="2"/>
      <c r="EL1323" s="2"/>
      <c r="EM1323" s="2"/>
      <c r="EN1323" s="2"/>
      <c r="EO1323" s="2"/>
      <c r="EP1323" s="2"/>
      <c r="EQ1323" s="2"/>
      <c r="ER1323" s="2"/>
      <c r="ES1323" s="2"/>
      <c r="ET1323" s="2"/>
      <c r="EU1323" s="2"/>
      <c r="EV1323" s="2"/>
      <c r="EW1323" s="2"/>
      <c r="EX1323" s="2"/>
      <c r="EY1323" s="2"/>
      <c r="EZ1323" s="2"/>
      <c r="FA1323" s="2"/>
      <c r="FB1323" s="2"/>
      <c r="FC1323" s="2"/>
      <c r="FD1323" s="2"/>
      <c r="FE1323" s="2"/>
      <c r="FF1323" s="2"/>
      <c r="FG1323" s="2"/>
      <c r="FH1323" s="2"/>
      <c r="FI1323" s="2"/>
      <c r="FJ1323" s="2"/>
      <c r="FK1323" s="2"/>
      <c r="FL1323" s="2"/>
      <c r="FM1323" s="2"/>
      <c r="FN1323" s="2"/>
      <c r="FO1323" s="2"/>
      <c r="FP1323" s="2"/>
      <c r="FQ1323" s="2"/>
      <c r="FR1323" s="2"/>
      <c r="FS1323" s="2"/>
      <c r="FT1323" s="2"/>
      <c r="FU1323" s="2"/>
      <c r="FV1323" s="2"/>
      <c r="FW1323" s="2"/>
      <c r="FX1323" s="2"/>
      <c r="FY1323" s="2"/>
      <c r="FZ1323" s="2"/>
      <c r="GA1323" s="2"/>
      <c r="GB1323" s="2"/>
      <c r="GC1323" s="2"/>
      <c r="GD1323" s="2"/>
      <c r="GE1323" s="2"/>
      <c r="GF1323" s="2"/>
      <c r="GG1323" s="2"/>
      <c r="GH1323" s="2"/>
      <c r="GI1323" s="2"/>
      <c r="GJ1323" s="2"/>
      <c r="GK1323" s="2"/>
      <c r="GL1323" s="2"/>
      <c r="GM1323" s="2"/>
      <c r="GN1323" s="2"/>
      <c r="GO1323" s="2"/>
      <c r="GP1323" s="2"/>
      <c r="GQ1323" s="2"/>
      <c r="GR1323" s="2"/>
      <c r="GS1323" s="2"/>
      <c r="GT1323" s="2"/>
      <c r="GU1323" s="2"/>
      <c r="GV1323" s="2"/>
      <c r="GW1323" s="2"/>
      <c r="GX1323" s="2"/>
      <c r="GY1323" s="2"/>
      <c r="GZ1323" s="2"/>
      <c r="HA1323" s="2"/>
      <c r="HB1323" s="2"/>
      <c r="HC1323" s="2"/>
      <c r="HD1323" s="2"/>
      <c r="HE1323" s="2"/>
      <c r="HF1323" s="2"/>
      <c r="HG1323" s="2"/>
      <c r="HH1323" s="2"/>
      <c r="HI1323" s="2"/>
      <c r="HJ1323" s="2"/>
      <c r="HK1323" s="2"/>
      <c r="HL1323" s="2"/>
      <c r="HM1323" s="2"/>
      <c r="HN1323" s="2"/>
      <c r="HO1323" s="2"/>
      <c r="HP1323" s="2"/>
      <c r="HQ1323" s="2"/>
      <c r="HR1323" s="2"/>
      <c r="HS1323" s="2"/>
      <c r="HT1323" s="2"/>
      <c r="HU1323" s="2"/>
      <c r="HV1323" s="2"/>
      <c r="HW1323" s="2"/>
      <c r="HX1323" s="2"/>
      <c r="HY1323" s="2"/>
      <c r="HZ1323" s="2"/>
      <c r="IA1323" s="2"/>
      <c r="IB1323" s="2"/>
      <c r="IC1323" s="2"/>
      <c r="ID1323" s="2"/>
      <c r="IE1323" s="2"/>
      <c r="IF1323" s="2"/>
      <c r="IG1323" s="2"/>
      <c r="IH1323" s="2"/>
      <c r="II1323" s="2"/>
      <c r="IJ1323" s="2"/>
      <c r="IK1323" s="2"/>
      <c r="IL1323" s="2"/>
      <c r="IM1323" s="2"/>
      <c r="IN1323" s="2"/>
      <c r="IO1323" s="2"/>
      <c r="IP1323" s="2"/>
      <c r="IQ1323" s="2"/>
      <c r="IR1323" s="2"/>
      <c r="IS1323" s="2"/>
    </row>
    <row r="1324" spans="1:253" s="36" customFormat="1" hidden="1" x14ac:dyDescent="0.25">
      <c r="A1324" s="33"/>
      <c r="B1324" s="615" t="s">
        <v>106</v>
      </c>
      <c r="C1324" s="616"/>
      <c r="D1324" s="616"/>
      <c r="E1324" s="616"/>
      <c r="F1324" s="616"/>
      <c r="G1324" s="616"/>
      <c r="H1324" s="616"/>
      <c r="I1324" s="616"/>
      <c r="J1324" s="616"/>
      <c r="K1324" s="616"/>
      <c r="L1324" s="616"/>
      <c r="M1324" s="616"/>
      <c r="N1324" s="616"/>
      <c r="O1324" s="616"/>
      <c r="P1324" s="616"/>
      <c r="Q1324" s="616"/>
      <c r="R1324" s="616"/>
      <c r="S1324" s="616"/>
      <c r="T1324" s="616"/>
      <c r="U1324" s="616"/>
      <c r="V1324" s="616"/>
      <c r="W1324" s="616"/>
      <c r="X1324" s="616"/>
      <c r="Y1324" s="1144"/>
      <c r="Z1324" s="653">
        <f>+P85</f>
        <v>2018</v>
      </c>
      <c r="AA1324" s="654"/>
      <c r="AB1324" s="654"/>
      <c r="AC1324" s="654"/>
      <c r="AD1324" s="654"/>
      <c r="AE1324" s="654"/>
      <c r="AF1324" s="654"/>
      <c r="AG1324" s="654"/>
      <c r="AH1324" s="655"/>
      <c r="AI1324" s="60"/>
      <c r="AJ1324" s="144" t="str">
        <f t="shared" si="212"/>
        <v>Riadok bude skrytý.</v>
      </c>
      <c r="AK1324" s="145" t="s">
        <v>207</v>
      </c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51">
        <f t="shared" si="220"/>
        <v>1</v>
      </c>
      <c r="BF1324" s="51">
        <f t="shared" si="223"/>
        <v>0</v>
      </c>
      <c r="BG1324" s="51"/>
      <c r="BH1324" s="51">
        <f t="shared" si="213"/>
        <v>1</v>
      </c>
      <c r="BI1324" s="89">
        <f t="shared" si="222"/>
        <v>0</v>
      </c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108"/>
      <c r="BY1324" s="108"/>
      <c r="BZ1324" s="108"/>
      <c r="CA1324" s="113">
        <f>SI!BY1324</f>
        <v>140</v>
      </c>
      <c r="CB1324" s="113"/>
      <c r="CC1324" s="113"/>
      <c r="CD1324" s="113"/>
      <c r="CE1324" s="113"/>
      <c r="CF1324" s="113"/>
      <c r="CG1324" s="113"/>
      <c r="CH1324" s="140">
        <f>SI!BZ1324</f>
        <v>0</v>
      </c>
      <c r="CI1324" s="108"/>
      <c r="CJ1324" s="108"/>
      <c r="CK1324" s="108"/>
      <c r="CL1324" s="108"/>
      <c r="CM1324" s="108"/>
      <c r="CN1324" s="108"/>
      <c r="CO1324" s="108"/>
      <c r="CP1324" s="108"/>
      <c r="CQ1324" s="108"/>
      <c r="CR1324" s="108"/>
      <c r="CS1324" s="108"/>
      <c r="CT1324" s="108"/>
      <c r="CU1324" s="108"/>
      <c r="CV1324" s="108"/>
      <c r="CW1324" s="108"/>
      <c r="CX1324" s="108"/>
      <c r="CY1324" s="108"/>
      <c r="CZ1324" s="2"/>
      <c r="DA1324" s="2"/>
      <c r="DB1324" s="2"/>
      <c r="DC1324" s="2"/>
      <c r="DD1324" s="2"/>
      <c r="DE1324" s="2"/>
      <c r="DF1324" s="2"/>
      <c r="DG1324" s="2"/>
      <c r="DH1324" s="2"/>
      <c r="DI1324" s="2"/>
      <c r="DJ1324" s="2"/>
      <c r="DK1324" s="2"/>
      <c r="DL1324" s="2"/>
      <c r="DM1324" s="2"/>
      <c r="DN1324" s="2"/>
      <c r="DO1324" s="2"/>
      <c r="DP1324" s="2"/>
      <c r="DQ1324" s="2"/>
      <c r="DR1324" s="2"/>
      <c r="DS1324" s="2"/>
      <c r="DT1324" s="2"/>
      <c r="DU1324" s="2"/>
      <c r="DV1324" s="2"/>
      <c r="DW1324" s="2"/>
      <c r="DX1324" s="2"/>
      <c r="DY1324" s="2"/>
      <c r="DZ1324" s="2"/>
      <c r="EA1324" s="2"/>
      <c r="EB1324" s="2"/>
      <c r="EC1324" s="2"/>
      <c r="ED1324" s="2"/>
      <c r="EE1324" s="2"/>
      <c r="EF1324" s="2"/>
      <c r="EG1324" s="2"/>
      <c r="EH1324" s="2"/>
      <c r="EI1324" s="2"/>
      <c r="EJ1324" s="2"/>
      <c r="EK1324" s="2"/>
      <c r="EL1324" s="2"/>
      <c r="EM1324" s="2"/>
      <c r="EN1324" s="2"/>
      <c r="EO1324" s="2"/>
      <c r="EP1324" s="2"/>
      <c r="EQ1324" s="2"/>
      <c r="ER1324" s="2"/>
      <c r="ES1324" s="2"/>
      <c r="ET1324" s="2"/>
      <c r="EU1324" s="2"/>
      <c r="EV1324" s="2"/>
      <c r="EW1324" s="2"/>
      <c r="EX1324" s="2"/>
      <c r="EY1324" s="2"/>
      <c r="EZ1324" s="2"/>
      <c r="FA1324" s="2"/>
      <c r="FB1324" s="2"/>
      <c r="FC1324" s="2"/>
      <c r="FD1324" s="2"/>
      <c r="FE1324" s="2"/>
      <c r="FF1324" s="2"/>
      <c r="FG1324" s="2"/>
      <c r="FH1324" s="2"/>
      <c r="FI1324" s="2"/>
      <c r="FJ1324" s="2"/>
      <c r="FK1324" s="2"/>
      <c r="FL1324" s="2"/>
      <c r="FM1324" s="2"/>
      <c r="FN1324" s="2"/>
      <c r="FO1324" s="2"/>
      <c r="FP1324" s="2"/>
      <c r="FQ1324" s="2"/>
      <c r="FR1324" s="2"/>
      <c r="FS1324" s="2"/>
      <c r="FT1324" s="2"/>
      <c r="FU1324" s="2"/>
      <c r="FV1324" s="2"/>
      <c r="FW1324" s="2"/>
      <c r="FX1324" s="2"/>
      <c r="FY1324" s="2"/>
      <c r="FZ1324" s="2"/>
      <c r="GA1324" s="2"/>
      <c r="GB1324" s="2"/>
      <c r="GC1324" s="2"/>
      <c r="GD1324" s="2"/>
      <c r="GE1324" s="2"/>
      <c r="GF1324" s="2"/>
      <c r="GG1324" s="2"/>
      <c r="GH1324" s="2"/>
      <c r="GI1324" s="2"/>
      <c r="GJ1324" s="2"/>
      <c r="GK1324" s="2"/>
      <c r="GL1324" s="2"/>
      <c r="GM1324" s="2"/>
      <c r="GN1324" s="2"/>
      <c r="GO1324" s="2"/>
      <c r="GP1324" s="2"/>
      <c r="GQ1324" s="2"/>
      <c r="GR1324" s="2"/>
      <c r="GS1324" s="2"/>
      <c r="GT1324" s="2"/>
      <c r="GU1324" s="2"/>
      <c r="GV1324" s="2"/>
      <c r="GW1324" s="2"/>
      <c r="GX1324" s="2"/>
      <c r="GY1324" s="2"/>
      <c r="GZ1324" s="2"/>
      <c r="HA1324" s="2"/>
      <c r="HB1324" s="2"/>
      <c r="HC1324" s="2"/>
      <c r="HD1324" s="2"/>
      <c r="HE1324" s="2"/>
      <c r="HF1324" s="2"/>
      <c r="HG1324" s="2"/>
      <c r="HH1324" s="2"/>
      <c r="HI1324" s="2"/>
      <c r="HJ1324" s="2"/>
      <c r="HK1324" s="2"/>
      <c r="HL1324" s="2"/>
      <c r="HM1324" s="2"/>
      <c r="HN1324" s="2"/>
      <c r="HO1324" s="2"/>
      <c r="HP1324" s="2"/>
      <c r="HQ1324" s="2"/>
      <c r="HR1324" s="2"/>
      <c r="HS1324" s="2"/>
      <c r="HT1324" s="2"/>
      <c r="HU1324" s="2"/>
      <c r="HV1324" s="2"/>
      <c r="HW1324" s="2"/>
      <c r="HX1324" s="2"/>
      <c r="HY1324" s="2"/>
      <c r="HZ1324" s="2"/>
      <c r="IA1324" s="2"/>
      <c r="IB1324" s="2"/>
      <c r="IC1324" s="2"/>
      <c r="ID1324" s="2"/>
      <c r="IE1324" s="2"/>
      <c r="IF1324" s="2"/>
      <c r="IG1324" s="2"/>
      <c r="IH1324" s="2"/>
      <c r="II1324" s="2"/>
      <c r="IJ1324" s="2"/>
      <c r="IK1324" s="2"/>
      <c r="IL1324" s="2"/>
      <c r="IM1324" s="2"/>
      <c r="IN1324" s="2"/>
      <c r="IO1324" s="2"/>
      <c r="IP1324" s="2"/>
      <c r="IQ1324" s="2"/>
      <c r="IR1324" s="2"/>
      <c r="IS1324" s="2"/>
    </row>
    <row r="1325" spans="1:253" s="36" customFormat="1" ht="15" hidden="1" customHeight="1" x14ac:dyDescent="0.25">
      <c r="A1325" s="33"/>
      <c r="B1325" s="582" t="s">
        <v>367</v>
      </c>
      <c r="C1325" s="1132"/>
      <c r="D1325" s="1132"/>
      <c r="E1325" s="1132"/>
      <c r="F1325" s="1132"/>
      <c r="G1325" s="1132"/>
      <c r="H1325" s="1132"/>
      <c r="I1325" s="1132"/>
      <c r="J1325" s="1132"/>
      <c r="K1325" s="1132"/>
      <c r="L1325" s="1132"/>
      <c r="M1325" s="1132"/>
      <c r="N1325" s="1132"/>
      <c r="O1325" s="1132"/>
      <c r="P1325" s="1132"/>
      <c r="Q1325" s="1132"/>
      <c r="R1325" s="1132"/>
      <c r="S1325" s="1132"/>
      <c r="T1325" s="1132"/>
      <c r="U1325" s="1132"/>
      <c r="V1325" s="1132"/>
      <c r="W1325" s="1132"/>
      <c r="X1325" s="1132"/>
      <c r="Y1325" s="1133"/>
      <c r="Z1325" s="226"/>
      <c r="AA1325" s="1129"/>
      <c r="AB1325" s="1129"/>
      <c r="AC1325" s="1129"/>
      <c r="AD1325" s="1129"/>
      <c r="AE1325" s="1129"/>
      <c r="AF1325" s="1129"/>
      <c r="AG1325" s="1129"/>
      <c r="AH1325" s="1130"/>
      <c r="AI1325" s="60"/>
      <c r="AJ1325" s="144" t="str">
        <f t="shared" si="212"/>
        <v>Riadok bude skrytý.</v>
      </c>
      <c r="AK1325" s="145" t="s">
        <v>207</v>
      </c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51">
        <f t="shared" si="220"/>
        <v>1</v>
      </c>
      <c r="BF1325" s="51">
        <f t="shared" si="223"/>
        <v>0</v>
      </c>
      <c r="BG1325" s="51"/>
      <c r="BH1325" s="51">
        <f t="shared" si="213"/>
        <v>1</v>
      </c>
      <c r="BI1325" s="89">
        <f t="shared" si="222"/>
        <v>0</v>
      </c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108"/>
      <c r="BY1325" s="108"/>
      <c r="BZ1325" s="108"/>
      <c r="CA1325" s="113">
        <f>SI!BY1325</f>
        <v>191</v>
      </c>
      <c r="CB1325" s="113"/>
      <c r="CC1325" s="113"/>
      <c r="CD1325" s="113"/>
      <c r="CE1325" s="113"/>
      <c r="CF1325" s="113"/>
      <c r="CG1325" s="113"/>
      <c r="CH1325" s="140">
        <f>SI!BZ1325</f>
        <v>0</v>
      </c>
      <c r="CI1325" s="108"/>
      <c r="CJ1325" s="108"/>
      <c r="CK1325" s="108"/>
      <c r="CL1325" s="108"/>
      <c r="CM1325" s="108"/>
      <c r="CN1325" s="108"/>
      <c r="CO1325" s="108"/>
      <c r="CP1325" s="108"/>
      <c r="CQ1325" s="108"/>
      <c r="CR1325" s="108"/>
      <c r="CS1325" s="108"/>
      <c r="CT1325" s="108"/>
      <c r="CU1325" s="108"/>
      <c r="CV1325" s="108"/>
      <c r="CW1325" s="108"/>
      <c r="CX1325" s="108"/>
      <c r="CY1325" s="108"/>
      <c r="CZ1325" s="2"/>
      <c r="DA1325" s="2"/>
      <c r="DB1325" s="2"/>
      <c r="DC1325" s="2"/>
      <c r="DD1325" s="2"/>
      <c r="DE1325" s="2"/>
      <c r="DF1325" s="2"/>
      <c r="DG1325" s="2"/>
      <c r="DH1325" s="2"/>
      <c r="DI1325" s="2"/>
      <c r="DJ1325" s="2"/>
      <c r="DK1325" s="2"/>
      <c r="DL1325" s="2"/>
      <c r="DM1325" s="2"/>
      <c r="DN1325" s="2"/>
      <c r="DO1325" s="2"/>
      <c r="DP1325" s="2"/>
      <c r="DQ1325" s="2"/>
      <c r="DR1325" s="2"/>
      <c r="DS1325" s="2"/>
      <c r="DT1325" s="2"/>
      <c r="DU1325" s="2"/>
      <c r="DV1325" s="2"/>
      <c r="DW1325" s="2"/>
      <c r="DX1325" s="2"/>
      <c r="DY1325" s="2"/>
      <c r="DZ1325" s="2"/>
      <c r="EA1325" s="2"/>
      <c r="EB1325" s="2"/>
      <c r="EC1325" s="2"/>
      <c r="ED1325" s="2"/>
      <c r="EE1325" s="2"/>
      <c r="EF1325" s="2"/>
      <c r="EG1325" s="2"/>
      <c r="EH1325" s="2"/>
      <c r="EI1325" s="2"/>
      <c r="EJ1325" s="2"/>
      <c r="EK1325" s="2"/>
      <c r="EL1325" s="2"/>
      <c r="EM1325" s="2"/>
      <c r="EN1325" s="2"/>
      <c r="EO1325" s="2"/>
      <c r="EP1325" s="2"/>
      <c r="EQ1325" s="2"/>
      <c r="ER1325" s="2"/>
      <c r="ES1325" s="2"/>
      <c r="ET1325" s="2"/>
      <c r="EU1325" s="2"/>
      <c r="EV1325" s="2"/>
      <c r="EW1325" s="2"/>
      <c r="EX1325" s="2"/>
      <c r="EY1325" s="2"/>
      <c r="EZ1325" s="2"/>
      <c r="FA1325" s="2"/>
      <c r="FB1325" s="2"/>
      <c r="FC1325" s="2"/>
      <c r="FD1325" s="2"/>
      <c r="FE1325" s="2"/>
      <c r="FF1325" s="2"/>
      <c r="FG1325" s="2"/>
      <c r="FH1325" s="2"/>
      <c r="FI1325" s="2"/>
      <c r="FJ1325" s="2"/>
      <c r="FK1325" s="2"/>
      <c r="FL1325" s="2"/>
      <c r="FM1325" s="2"/>
      <c r="FN1325" s="2"/>
      <c r="FO1325" s="2"/>
      <c r="FP1325" s="2"/>
      <c r="FQ1325" s="2"/>
      <c r="FR1325" s="2"/>
      <c r="FS1325" s="2"/>
      <c r="FT1325" s="2"/>
      <c r="FU1325" s="2"/>
      <c r="FV1325" s="2"/>
      <c r="FW1325" s="2"/>
      <c r="FX1325" s="2"/>
      <c r="FY1325" s="2"/>
      <c r="FZ1325" s="2"/>
      <c r="GA1325" s="2"/>
      <c r="GB1325" s="2"/>
      <c r="GC1325" s="2"/>
      <c r="GD1325" s="2"/>
      <c r="GE1325" s="2"/>
      <c r="GF1325" s="2"/>
      <c r="GG1325" s="2"/>
      <c r="GH1325" s="2"/>
      <c r="GI1325" s="2"/>
      <c r="GJ1325" s="2"/>
      <c r="GK1325" s="2"/>
      <c r="GL1325" s="2"/>
      <c r="GM1325" s="2"/>
      <c r="GN1325" s="2"/>
      <c r="GO1325" s="2"/>
      <c r="GP1325" s="2"/>
      <c r="GQ1325" s="2"/>
      <c r="GR1325" s="2"/>
      <c r="GS1325" s="2"/>
      <c r="GT1325" s="2"/>
      <c r="GU1325" s="2"/>
      <c r="GV1325" s="2"/>
      <c r="GW1325" s="2"/>
      <c r="GX1325" s="2"/>
      <c r="GY1325" s="2"/>
      <c r="GZ1325" s="2"/>
      <c r="HA1325" s="2"/>
      <c r="HB1325" s="2"/>
      <c r="HC1325" s="2"/>
      <c r="HD1325" s="2"/>
      <c r="HE1325" s="2"/>
      <c r="HF1325" s="2"/>
      <c r="HG1325" s="2"/>
      <c r="HH1325" s="2"/>
      <c r="HI1325" s="2"/>
      <c r="HJ1325" s="2"/>
      <c r="HK1325" s="2"/>
      <c r="HL1325" s="2"/>
      <c r="HM1325" s="2"/>
      <c r="HN1325" s="2"/>
      <c r="HO1325" s="2"/>
      <c r="HP1325" s="2"/>
      <c r="HQ1325" s="2"/>
      <c r="HR1325" s="2"/>
      <c r="HS1325" s="2"/>
      <c r="HT1325" s="2"/>
      <c r="HU1325" s="2"/>
      <c r="HV1325" s="2"/>
      <c r="HW1325" s="2"/>
      <c r="HX1325" s="2"/>
      <c r="HY1325" s="2"/>
      <c r="HZ1325" s="2"/>
      <c r="IA1325" s="2"/>
      <c r="IB1325" s="2"/>
      <c r="IC1325" s="2"/>
      <c r="ID1325" s="2"/>
      <c r="IE1325" s="2"/>
      <c r="IF1325" s="2"/>
      <c r="IG1325" s="2"/>
      <c r="IH1325" s="2"/>
      <c r="II1325" s="2"/>
      <c r="IJ1325" s="2"/>
      <c r="IK1325" s="2"/>
      <c r="IL1325" s="2"/>
      <c r="IM1325" s="2"/>
      <c r="IN1325" s="2"/>
      <c r="IO1325" s="2"/>
      <c r="IP1325" s="2"/>
      <c r="IQ1325" s="2"/>
      <c r="IR1325" s="2"/>
      <c r="IS1325" s="2"/>
    </row>
    <row r="1326" spans="1:253" s="36" customFormat="1" hidden="1" x14ac:dyDescent="0.25">
      <c r="A1326" s="33"/>
      <c r="B1326" s="1105" t="s">
        <v>368</v>
      </c>
      <c r="C1326" s="1106"/>
      <c r="D1326" s="1106"/>
      <c r="E1326" s="1106"/>
      <c r="F1326" s="1106"/>
      <c r="G1326" s="1106"/>
      <c r="H1326" s="1106"/>
      <c r="I1326" s="1106"/>
      <c r="J1326" s="1106"/>
      <c r="K1326" s="1106"/>
      <c r="L1326" s="1106"/>
      <c r="M1326" s="1106"/>
      <c r="N1326" s="1106"/>
      <c r="O1326" s="1106"/>
      <c r="P1326" s="1106"/>
      <c r="Q1326" s="1106"/>
      <c r="R1326" s="1106"/>
      <c r="S1326" s="1106"/>
      <c r="T1326" s="1106"/>
      <c r="U1326" s="1106"/>
      <c r="V1326" s="1106"/>
      <c r="W1326" s="1106"/>
      <c r="X1326" s="1106"/>
      <c r="Y1326" s="1107"/>
      <c r="Z1326" s="223"/>
      <c r="AA1326" s="1108"/>
      <c r="AB1326" s="1108"/>
      <c r="AC1326" s="1108"/>
      <c r="AD1326" s="1108"/>
      <c r="AE1326" s="1108"/>
      <c r="AF1326" s="1108"/>
      <c r="AG1326" s="1108"/>
      <c r="AH1326" s="1109"/>
      <c r="AI1326" s="60"/>
      <c r="AJ1326" s="144" t="str">
        <f t="shared" si="212"/>
        <v>Riadok bude skrytý.</v>
      </c>
      <c r="AK1326" s="145" t="s">
        <v>207</v>
      </c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51">
        <f t="shared" si="220"/>
        <v>1</v>
      </c>
      <c r="BF1326" s="51">
        <f t="shared" si="223"/>
        <v>0</v>
      </c>
      <c r="BG1326" s="51"/>
      <c r="BH1326" s="51">
        <f t="shared" si="213"/>
        <v>1</v>
      </c>
      <c r="BI1326" s="89">
        <f t="shared" si="222"/>
        <v>0</v>
      </c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108"/>
      <c r="BY1326" s="108"/>
      <c r="BZ1326" s="108"/>
      <c r="CA1326" s="113">
        <f>SI!BY1326</f>
        <v>411</v>
      </c>
      <c r="CB1326" s="113"/>
      <c r="CC1326" s="113"/>
      <c r="CD1326" s="113"/>
      <c r="CE1326" s="113"/>
      <c r="CF1326" s="113"/>
      <c r="CG1326" s="113"/>
      <c r="CH1326" s="140">
        <f>SI!BZ1326</f>
        <v>0</v>
      </c>
      <c r="CI1326" s="108"/>
      <c r="CJ1326" s="108"/>
      <c r="CK1326" s="108"/>
      <c r="CL1326" s="108"/>
      <c r="CM1326" s="108"/>
      <c r="CN1326" s="108"/>
      <c r="CO1326" s="108"/>
      <c r="CP1326" s="108"/>
      <c r="CQ1326" s="108"/>
      <c r="CR1326" s="108"/>
      <c r="CS1326" s="108"/>
      <c r="CT1326" s="108"/>
      <c r="CU1326" s="108"/>
      <c r="CV1326" s="108"/>
      <c r="CW1326" s="108"/>
      <c r="CX1326" s="108"/>
      <c r="CY1326" s="108"/>
      <c r="CZ1326" s="2"/>
      <c r="DA1326" s="2"/>
      <c r="DB1326" s="2"/>
      <c r="DC1326" s="2"/>
      <c r="DD1326" s="2"/>
      <c r="DE1326" s="2"/>
      <c r="DF1326" s="2"/>
      <c r="DG1326" s="2"/>
      <c r="DH1326" s="2"/>
      <c r="DI1326" s="2"/>
      <c r="DJ1326" s="2"/>
      <c r="DK1326" s="2"/>
      <c r="DL1326" s="2"/>
      <c r="DM1326" s="2"/>
      <c r="DN1326" s="2"/>
      <c r="DO1326" s="2"/>
      <c r="DP1326" s="2"/>
      <c r="DQ1326" s="2"/>
      <c r="DR1326" s="2"/>
      <c r="DS1326" s="2"/>
      <c r="DT1326" s="2"/>
      <c r="DU1326" s="2"/>
      <c r="DV1326" s="2"/>
      <c r="DW1326" s="2"/>
      <c r="DX1326" s="2"/>
      <c r="DY1326" s="2"/>
      <c r="DZ1326" s="2"/>
      <c r="EA1326" s="2"/>
      <c r="EB1326" s="2"/>
      <c r="EC1326" s="2"/>
      <c r="ED1326" s="2"/>
      <c r="EE1326" s="2"/>
      <c r="EF1326" s="2"/>
      <c r="EG1326" s="2"/>
      <c r="EH1326" s="2"/>
      <c r="EI1326" s="2"/>
      <c r="EJ1326" s="2"/>
      <c r="EK1326" s="2"/>
      <c r="EL1326" s="2"/>
      <c r="EM1326" s="2"/>
      <c r="EN1326" s="2"/>
      <c r="EO1326" s="2"/>
      <c r="EP1326" s="2"/>
      <c r="EQ1326" s="2"/>
      <c r="ER1326" s="2"/>
      <c r="ES1326" s="2"/>
      <c r="ET1326" s="2"/>
      <c r="EU1326" s="2"/>
      <c r="EV1326" s="2"/>
      <c r="EW1326" s="2"/>
      <c r="EX1326" s="2"/>
      <c r="EY1326" s="2"/>
      <c r="EZ1326" s="2"/>
      <c r="FA1326" s="2"/>
      <c r="FB1326" s="2"/>
      <c r="FC1326" s="2"/>
      <c r="FD1326" s="2"/>
      <c r="FE1326" s="2"/>
      <c r="FF1326" s="2"/>
      <c r="FG1326" s="2"/>
      <c r="FH1326" s="2"/>
      <c r="FI1326" s="2"/>
      <c r="FJ1326" s="2"/>
      <c r="FK1326" s="2"/>
      <c r="FL1326" s="2"/>
      <c r="FM1326" s="2"/>
      <c r="FN1326" s="2"/>
      <c r="FO1326" s="2"/>
      <c r="FP1326" s="2"/>
      <c r="FQ1326" s="2"/>
      <c r="FR1326" s="2"/>
      <c r="FS1326" s="2"/>
      <c r="FT1326" s="2"/>
      <c r="FU1326" s="2"/>
      <c r="FV1326" s="2"/>
      <c r="FW1326" s="2"/>
      <c r="FX1326" s="2"/>
      <c r="FY1326" s="2"/>
      <c r="FZ1326" s="2"/>
      <c r="GA1326" s="2"/>
      <c r="GB1326" s="2"/>
      <c r="GC1326" s="2"/>
      <c r="GD1326" s="2"/>
      <c r="GE1326" s="2"/>
      <c r="GF1326" s="2"/>
      <c r="GG1326" s="2"/>
      <c r="GH1326" s="2"/>
      <c r="GI1326" s="2"/>
      <c r="GJ1326" s="2"/>
      <c r="GK1326" s="2"/>
      <c r="GL1326" s="2"/>
      <c r="GM1326" s="2"/>
      <c r="GN1326" s="2"/>
      <c r="GO1326" s="2"/>
      <c r="GP1326" s="2"/>
      <c r="GQ1326" s="2"/>
      <c r="GR1326" s="2"/>
      <c r="GS1326" s="2"/>
      <c r="GT1326" s="2"/>
      <c r="GU1326" s="2"/>
      <c r="GV1326" s="2"/>
      <c r="GW1326" s="2"/>
      <c r="GX1326" s="2"/>
      <c r="GY1326" s="2"/>
      <c r="GZ1326" s="2"/>
      <c r="HA1326" s="2"/>
      <c r="HB1326" s="2"/>
      <c r="HC1326" s="2"/>
      <c r="HD1326" s="2"/>
      <c r="HE1326" s="2"/>
      <c r="HF1326" s="2"/>
      <c r="HG1326" s="2"/>
      <c r="HH1326" s="2"/>
      <c r="HI1326" s="2"/>
      <c r="HJ1326" s="2"/>
      <c r="HK1326" s="2"/>
      <c r="HL1326" s="2"/>
      <c r="HM1326" s="2"/>
      <c r="HN1326" s="2"/>
      <c r="HO1326" s="2"/>
      <c r="HP1326" s="2"/>
      <c r="HQ1326" s="2"/>
      <c r="HR1326" s="2"/>
      <c r="HS1326" s="2"/>
      <c r="HT1326" s="2"/>
      <c r="HU1326" s="2"/>
      <c r="HV1326" s="2"/>
      <c r="HW1326" s="2"/>
      <c r="HX1326" s="2"/>
      <c r="HY1326" s="2"/>
      <c r="HZ1326" s="2"/>
      <c r="IA1326" s="2"/>
      <c r="IB1326" s="2"/>
      <c r="IC1326" s="2"/>
      <c r="ID1326" s="2"/>
      <c r="IE1326" s="2"/>
      <c r="IF1326" s="2"/>
      <c r="IG1326" s="2"/>
      <c r="IH1326" s="2"/>
      <c r="II1326" s="2"/>
      <c r="IJ1326" s="2"/>
      <c r="IK1326" s="2"/>
      <c r="IL1326" s="2"/>
      <c r="IM1326" s="2"/>
      <c r="IN1326" s="2"/>
      <c r="IO1326" s="2"/>
      <c r="IP1326" s="2"/>
      <c r="IQ1326" s="2"/>
      <c r="IR1326" s="2"/>
      <c r="IS1326" s="2"/>
    </row>
    <row r="1327" spans="1:253" s="36" customFormat="1" hidden="1" x14ac:dyDescent="0.25">
      <c r="A1327" s="33"/>
      <c r="B1327" s="1105" t="s">
        <v>369</v>
      </c>
      <c r="C1327" s="1106"/>
      <c r="D1327" s="1106"/>
      <c r="E1327" s="1106"/>
      <c r="F1327" s="1106"/>
      <c r="G1327" s="1106"/>
      <c r="H1327" s="1106"/>
      <c r="I1327" s="1106"/>
      <c r="J1327" s="1106"/>
      <c r="K1327" s="1106"/>
      <c r="L1327" s="1106"/>
      <c r="M1327" s="1106"/>
      <c r="N1327" s="1106"/>
      <c r="O1327" s="1106"/>
      <c r="P1327" s="1106"/>
      <c r="Q1327" s="1106"/>
      <c r="R1327" s="1106"/>
      <c r="S1327" s="1106"/>
      <c r="T1327" s="1106"/>
      <c r="U1327" s="1106"/>
      <c r="V1327" s="1106"/>
      <c r="W1327" s="1106"/>
      <c r="X1327" s="1106"/>
      <c r="Y1327" s="1107"/>
      <c r="Z1327" s="223"/>
      <c r="AA1327" s="1108"/>
      <c r="AB1327" s="1108"/>
      <c r="AC1327" s="1108"/>
      <c r="AD1327" s="1108"/>
      <c r="AE1327" s="1108"/>
      <c r="AF1327" s="1108"/>
      <c r="AG1327" s="1108"/>
      <c r="AH1327" s="1109"/>
      <c r="AI1327" s="60"/>
      <c r="AJ1327" s="144" t="str">
        <f t="shared" si="212"/>
        <v>Riadok bude skrytý.</v>
      </c>
      <c r="AK1327" s="145" t="s">
        <v>207</v>
      </c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51">
        <f t="shared" si="220"/>
        <v>1</v>
      </c>
      <c r="BF1327" s="51">
        <f t="shared" si="223"/>
        <v>0</v>
      </c>
      <c r="BG1327" s="51"/>
      <c r="BH1327" s="51">
        <f t="shared" si="213"/>
        <v>1</v>
      </c>
      <c r="BI1327" s="89">
        <f t="shared" si="222"/>
        <v>0</v>
      </c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108"/>
      <c r="BY1327" s="108"/>
      <c r="BZ1327" s="108"/>
      <c r="CA1327" s="113">
        <f>SI!BY1327</f>
        <v>120</v>
      </c>
      <c r="CB1327" s="113"/>
      <c r="CC1327" s="113"/>
      <c r="CD1327" s="113"/>
      <c r="CE1327" s="113"/>
      <c r="CF1327" s="113"/>
      <c r="CG1327" s="113"/>
      <c r="CH1327" s="140">
        <f>SI!BZ1327</f>
        <v>0</v>
      </c>
      <c r="CI1327" s="108"/>
      <c r="CJ1327" s="108"/>
      <c r="CK1327" s="108"/>
      <c r="CL1327" s="108"/>
      <c r="CM1327" s="108"/>
      <c r="CN1327" s="108"/>
      <c r="CO1327" s="108"/>
      <c r="CP1327" s="108"/>
      <c r="CQ1327" s="108"/>
      <c r="CR1327" s="108"/>
      <c r="CS1327" s="108"/>
      <c r="CT1327" s="108"/>
      <c r="CU1327" s="108"/>
      <c r="CV1327" s="108"/>
      <c r="CW1327" s="108"/>
      <c r="CX1327" s="108"/>
      <c r="CY1327" s="108"/>
      <c r="CZ1327" s="2"/>
      <c r="DA1327" s="2"/>
      <c r="DB1327" s="2"/>
      <c r="DC1327" s="2"/>
      <c r="DD1327" s="2"/>
      <c r="DE1327" s="2"/>
      <c r="DF1327" s="2"/>
      <c r="DG1327" s="2"/>
      <c r="DH1327" s="2"/>
      <c r="DI1327" s="2"/>
      <c r="DJ1327" s="2"/>
      <c r="DK1327" s="2"/>
      <c r="DL1327" s="2"/>
      <c r="DM1327" s="2"/>
      <c r="DN1327" s="2"/>
      <c r="DO1327" s="2"/>
      <c r="DP1327" s="2"/>
      <c r="DQ1327" s="2"/>
      <c r="DR1327" s="2"/>
      <c r="DS1327" s="2"/>
      <c r="DT1327" s="2"/>
      <c r="DU1327" s="2"/>
      <c r="DV1327" s="2"/>
      <c r="DW1327" s="2"/>
      <c r="DX1327" s="2"/>
      <c r="DY1327" s="2"/>
      <c r="DZ1327" s="2"/>
      <c r="EA1327" s="2"/>
      <c r="EB1327" s="2"/>
      <c r="EC1327" s="2"/>
      <c r="ED1327" s="2"/>
      <c r="EE1327" s="2"/>
      <c r="EF1327" s="2"/>
      <c r="EG1327" s="2"/>
      <c r="EH1327" s="2"/>
      <c r="EI1327" s="2"/>
      <c r="EJ1327" s="2"/>
      <c r="EK1327" s="2"/>
      <c r="EL1327" s="2"/>
      <c r="EM1327" s="2"/>
      <c r="EN1327" s="2"/>
      <c r="EO1327" s="2"/>
      <c r="EP1327" s="2"/>
      <c r="EQ1327" s="2"/>
      <c r="ER1327" s="2"/>
      <c r="ES1327" s="2"/>
      <c r="ET1327" s="2"/>
      <c r="EU1327" s="2"/>
      <c r="EV1327" s="2"/>
      <c r="EW1327" s="2"/>
      <c r="EX1327" s="2"/>
      <c r="EY1327" s="2"/>
      <c r="EZ1327" s="2"/>
      <c r="FA1327" s="2"/>
      <c r="FB1327" s="2"/>
      <c r="FC1327" s="2"/>
      <c r="FD1327" s="2"/>
      <c r="FE1327" s="2"/>
      <c r="FF1327" s="2"/>
      <c r="FG1327" s="2"/>
      <c r="FH1327" s="2"/>
      <c r="FI1327" s="2"/>
      <c r="FJ1327" s="2"/>
      <c r="FK1327" s="2"/>
      <c r="FL1327" s="2"/>
      <c r="FM1327" s="2"/>
      <c r="FN1327" s="2"/>
      <c r="FO1327" s="2"/>
      <c r="FP1327" s="2"/>
      <c r="FQ1327" s="2"/>
      <c r="FR1327" s="2"/>
      <c r="FS1327" s="2"/>
      <c r="FT1327" s="2"/>
      <c r="FU1327" s="2"/>
      <c r="FV1327" s="2"/>
      <c r="FW1327" s="2"/>
      <c r="FX1327" s="2"/>
      <c r="FY1327" s="2"/>
      <c r="FZ1327" s="2"/>
      <c r="GA1327" s="2"/>
      <c r="GB1327" s="2"/>
      <c r="GC1327" s="2"/>
      <c r="GD1327" s="2"/>
      <c r="GE1327" s="2"/>
      <c r="GF1327" s="2"/>
      <c r="GG1327" s="2"/>
      <c r="GH1327" s="2"/>
      <c r="GI1327" s="2"/>
      <c r="GJ1327" s="2"/>
      <c r="GK1327" s="2"/>
      <c r="GL1327" s="2"/>
      <c r="GM1327" s="2"/>
      <c r="GN1327" s="2"/>
      <c r="GO1327" s="2"/>
      <c r="GP1327" s="2"/>
      <c r="GQ1327" s="2"/>
      <c r="GR1327" s="2"/>
      <c r="GS1327" s="2"/>
      <c r="GT1327" s="2"/>
      <c r="GU1327" s="2"/>
      <c r="GV1327" s="2"/>
      <c r="GW1327" s="2"/>
      <c r="GX1327" s="2"/>
      <c r="GY1327" s="2"/>
      <c r="GZ1327" s="2"/>
      <c r="HA1327" s="2"/>
      <c r="HB1327" s="2"/>
      <c r="HC1327" s="2"/>
      <c r="HD1327" s="2"/>
      <c r="HE1327" s="2"/>
      <c r="HF1327" s="2"/>
      <c r="HG1327" s="2"/>
      <c r="HH1327" s="2"/>
      <c r="HI1327" s="2"/>
      <c r="HJ1327" s="2"/>
      <c r="HK1327" s="2"/>
      <c r="HL1327" s="2"/>
      <c r="HM1327" s="2"/>
      <c r="HN1327" s="2"/>
      <c r="HO1327" s="2"/>
      <c r="HP1327" s="2"/>
      <c r="HQ1327" s="2"/>
      <c r="HR1327" s="2"/>
      <c r="HS1327" s="2"/>
      <c r="HT1327" s="2"/>
      <c r="HU1327" s="2"/>
      <c r="HV1327" s="2"/>
      <c r="HW1327" s="2"/>
      <c r="HX1327" s="2"/>
      <c r="HY1327" s="2"/>
      <c r="HZ1327" s="2"/>
      <c r="IA1327" s="2"/>
      <c r="IB1327" s="2"/>
      <c r="IC1327" s="2"/>
      <c r="ID1327" s="2"/>
      <c r="IE1327" s="2"/>
      <c r="IF1327" s="2"/>
      <c r="IG1327" s="2"/>
      <c r="IH1327" s="2"/>
      <c r="II1327" s="2"/>
      <c r="IJ1327" s="2"/>
      <c r="IK1327" s="2"/>
      <c r="IL1327" s="2"/>
      <c r="IM1327" s="2"/>
      <c r="IN1327" s="2"/>
      <c r="IO1327" s="2"/>
      <c r="IP1327" s="2"/>
      <c r="IQ1327" s="2"/>
      <c r="IR1327" s="2"/>
      <c r="IS1327" s="2"/>
    </row>
    <row r="1328" spans="1:253" s="36" customFormat="1" hidden="1" x14ac:dyDescent="0.25">
      <c r="A1328" s="33"/>
      <c r="B1328" s="1105" t="s">
        <v>370</v>
      </c>
      <c r="C1328" s="1106"/>
      <c r="D1328" s="1106"/>
      <c r="E1328" s="1106"/>
      <c r="F1328" s="1106"/>
      <c r="G1328" s="1106"/>
      <c r="H1328" s="1106"/>
      <c r="I1328" s="1106"/>
      <c r="J1328" s="1106"/>
      <c r="K1328" s="1106"/>
      <c r="L1328" s="1106"/>
      <c r="M1328" s="1106"/>
      <c r="N1328" s="1106"/>
      <c r="O1328" s="1106"/>
      <c r="P1328" s="1106"/>
      <c r="Q1328" s="1106"/>
      <c r="R1328" s="1106"/>
      <c r="S1328" s="1106"/>
      <c r="T1328" s="1106"/>
      <c r="U1328" s="1106"/>
      <c r="V1328" s="1106"/>
      <c r="W1328" s="1106"/>
      <c r="X1328" s="1106"/>
      <c r="Y1328" s="1107"/>
      <c r="Z1328" s="223"/>
      <c r="AA1328" s="1108"/>
      <c r="AB1328" s="1108"/>
      <c r="AC1328" s="1108"/>
      <c r="AD1328" s="1108"/>
      <c r="AE1328" s="1108"/>
      <c r="AF1328" s="1108"/>
      <c r="AG1328" s="1108"/>
      <c r="AH1328" s="1109"/>
      <c r="AI1328" s="60"/>
      <c r="AJ1328" s="144" t="str">
        <f t="shared" ref="AJ1328:AJ1379" si="224">+IF(BI1328=0,"Riadok bude skrytý.","Riadok bude vidieť.")</f>
        <v>Riadok bude skrytý.</v>
      </c>
      <c r="AK1328" s="145" t="s">
        <v>207</v>
      </c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51">
        <f t="shared" si="220"/>
        <v>1</v>
      </c>
      <c r="BF1328" s="51">
        <f t="shared" si="223"/>
        <v>0</v>
      </c>
      <c r="BG1328" s="51"/>
      <c r="BH1328" s="51">
        <f t="shared" ref="BH1328:BH1379" si="225">IF(AK1328="",1,IF(AK1328="Chcem skryť riadok.",0,1))</f>
        <v>1</v>
      </c>
      <c r="BI1328" s="89">
        <f t="shared" si="222"/>
        <v>0</v>
      </c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108"/>
      <c r="BY1328" s="108"/>
      <c r="BZ1328" s="108"/>
      <c r="CA1328" s="113">
        <f>SI!BY1328</f>
        <v>733</v>
      </c>
      <c r="CB1328" s="113"/>
      <c r="CC1328" s="113"/>
      <c r="CD1328" s="113"/>
      <c r="CE1328" s="113"/>
      <c r="CF1328" s="113"/>
      <c r="CG1328" s="113"/>
      <c r="CH1328" s="140">
        <f>SI!BZ1328</f>
        <v>0</v>
      </c>
      <c r="CI1328" s="108"/>
      <c r="CJ1328" s="108"/>
      <c r="CK1328" s="108"/>
      <c r="CL1328" s="108"/>
      <c r="CM1328" s="108"/>
      <c r="CN1328" s="108"/>
      <c r="CO1328" s="108"/>
      <c r="CP1328" s="108"/>
      <c r="CQ1328" s="108"/>
      <c r="CR1328" s="108"/>
      <c r="CS1328" s="108"/>
      <c r="CT1328" s="108"/>
      <c r="CU1328" s="108"/>
      <c r="CV1328" s="108"/>
      <c r="CW1328" s="108"/>
      <c r="CX1328" s="108"/>
      <c r="CY1328" s="108"/>
      <c r="CZ1328" s="2"/>
      <c r="DA1328" s="2"/>
      <c r="DB1328" s="2"/>
      <c r="DC1328" s="2"/>
      <c r="DD1328" s="2"/>
      <c r="DE1328" s="2"/>
      <c r="DF1328" s="2"/>
      <c r="DG1328" s="2"/>
      <c r="DH1328" s="2"/>
      <c r="DI1328" s="2"/>
      <c r="DJ1328" s="2"/>
      <c r="DK1328" s="2"/>
      <c r="DL1328" s="2"/>
      <c r="DM1328" s="2"/>
      <c r="DN1328" s="2"/>
      <c r="DO1328" s="2"/>
      <c r="DP1328" s="2"/>
      <c r="DQ1328" s="2"/>
      <c r="DR1328" s="2"/>
      <c r="DS1328" s="2"/>
      <c r="DT1328" s="2"/>
      <c r="DU1328" s="2"/>
      <c r="DV1328" s="2"/>
      <c r="DW1328" s="2"/>
      <c r="DX1328" s="2"/>
      <c r="DY1328" s="2"/>
      <c r="DZ1328" s="2"/>
      <c r="EA1328" s="2"/>
      <c r="EB1328" s="2"/>
      <c r="EC1328" s="2"/>
      <c r="ED1328" s="2"/>
      <c r="EE1328" s="2"/>
      <c r="EF1328" s="2"/>
      <c r="EG1328" s="2"/>
      <c r="EH1328" s="2"/>
      <c r="EI1328" s="2"/>
      <c r="EJ1328" s="2"/>
      <c r="EK1328" s="2"/>
      <c r="EL1328" s="2"/>
      <c r="EM1328" s="2"/>
      <c r="EN1328" s="2"/>
      <c r="EO1328" s="2"/>
      <c r="EP1328" s="2"/>
      <c r="EQ1328" s="2"/>
      <c r="ER1328" s="2"/>
      <c r="ES1328" s="2"/>
      <c r="ET1328" s="2"/>
      <c r="EU1328" s="2"/>
      <c r="EV1328" s="2"/>
      <c r="EW1328" s="2"/>
      <c r="EX1328" s="2"/>
      <c r="EY1328" s="2"/>
      <c r="EZ1328" s="2"/>
      <c r="FA1328" s="2"/>
      <c r="FB1328" s="2"/>
      <c r="FC1328" s="2"/>
      <c r="FD1328" s="2"/>
      <c r="FE1328" s="2"/>
      <c r="FF1328" s="2"/>
      <c r="FG1328" s="2"/>
      <c r="FH1328" s="2"/>
      <c r="FI1328" s="2"/>
      <c r="FJ1328" s="2"/>
      <c r="FK1328" s="2"/>
      <c r="FL1328" s="2"/>
      <c r="FM1328" s="2"/>
      <c r="FN1328" s="2"/>
      <c r="FO1328" s="2"/>
      <c r="FP1328" s="2"/>
      <c r="FQ1328" s="2"/>
      <c r="FR1328" s="2"/>
      <c r="FS1328" s="2"/>
      <c r="FT1328" s="2"/>
      <c r="FU1328" s="2"/>
      <c r="FV1328" s="2"/>
      <c r="FW1328" s="2"/>
      <c r="FX1328" s="2"/>
      <c r="FY1328" s="2"/>
      <c r="FZ1328" s="2"/>
      <c r="GA1328" s="2"/>
      <c r="GB1328" s="2"/>
      <c r="GC1328" s="2"/>
      <c r="GD1328" s="2"/>
      <c r="GE1328" s="2"/>
      <c r="GF1328" s="2"/>
      <c r="GG1328" s="2"/>
      <c r="GH1328" s="2"/>
      <c r="GI1328" s="2"/>
      <c r="GJ1328" s="2"/>
      <c r="GK1328" s="2"/>
      <c r="GL1328" s="2"/>
      <c r="GM1328" s="2"/>
      <c r="GN1328" s="2"/>
      <c r="GO1328" s="2"/>
      <c r="GP1328" s="2"/>
      <c r="GQ1328" s="2"/>
      <c r="GR1328" s="2"/>
      <c r="GS1328" s="2"/>
      <c r="GT1328" s="2"/>
      <c r="GU1328" s="2"/>
      <c r="GV1328" s="2"/>
      <c r="GW1328" s="2"/>
      <c r="GX1328" s="2"/>
      <c r="GY1328" s="2"/>
      <c r="GZ1328" s="2"/>
      <c r="HA1328" s="2"/>
      <c r="HB1328" s="2"/>
      <c r="HC1328" s="2"/>
      <c r="HD1328" s="2"/>
      <c r="HE1328" s="2"/>
      <c r="HF1328" s="2"/>
      <c r="HG1328" s="2"/>
      <c r="HH1328" s="2"/>
      <c r="HI1328" s="2"/>
      <c r="HJ1328" s="2"/>
      <c r="HK1328" s="2"/>
      <c r="HL1328" s="2"/>
      <c r="HM1328" s="2"/>
      <c r="HN1328" s="2"/>
      <c r="HO1328" s="2"/>
      <c r="HP1328" s="2"/>
      <c r="HQ1328" s="2"/>
      <c r="HR1328" s="2"/>
      <c r="HS1328" s="2"/>
      <c r="HT1328" s="2"/>
      <c r="HU1328" s="2"/>
      <c r="HV1328" s="2"/>
      <c r="HW1328" s="2"/>
      <c r="HX1328" s="2"/>
      <c r="HY1328" s="2"/>
      <c r="HZ1328" s="2"/>
      <c r="IA1328" s="2"/>
      <c r="IB1328" s="2"/>
      <c r="IC1328" s="2"/>
      <c r="ID1328" s="2"/>
      <c r="IE1328" s="2"/>
      <c r="IF1328" s="2"/>
      <c r="IG1328" s="2"/>
      <c r="IH1328" s="2"/>
      <c r="II1328" s="2"/>
      <c r="IJ1328" s="2"/>
      <c r="IK1328" s="2"/>
      <c r="IL1328" s="2"/>
      <c r="IM1328" s="2"/>
      <c r="IN1328" s="2"/>
      <c r="IO1328" s="2"/>
      <c r="IP1328" s="2"/>
      <c r="IQ1328" s="2"/>
      <c r="IR1328" s="2"/>
      <c r="IS1328" s="2"/>
    </row>
    <row r="1329" spans="1:253" s="36" customFormat="1" hidden="1" x14ac:dyDescent="0.25">
      <c r="A1329" s="33"/>
      <c r="B1329" s="1105" t="s">
        <v>105</v>
      </c>
      <c r="C1329" s="1106"/>
      <c r="D1329" s="1106"/>
      <c r="E1329" s="1106"/>
      <c r="F1329" s="1106"/>
      <c r="G1329" s="1106"/>
      <c r="H1329" s="1106"/>
      <c r="I1329" s="1106"/>
      <c r="J1329" s="1106"/>
      <c r="K1329" s="1106"/>
      <c r="L1329" s="1106"/>
      <c r="M1329" s="1106"/>
      <c r="N1329" s="1106"/>
      <c r="O1329" s="1106"/>
      <c r="P1329" s="1106"/>
      <c r="Q1329" s="1106"/>
      <c r="R1329" s="1106"/>
      <c r="S1329" s="1106"/>
      <c r="T1329" s="1106"/>
      <c r="U1329" s="1106"/>
      <c r="V1329" s="1106"/>
      <c r="W1329" s="1106"/>
      <c r="X1329" s="1106"/>
      <c r="Y1329" s="1107"/>
      <c r="Z1329" s="223"/>
      <c r="AA1329" s="1108"/>
      <c r="AB1329" s="1108"/>
      <c r="AC1329" s="1108"/>
      <c r="AD1329" s="1108"/>
      <c r="AE1329" s="1108"/>
      <c r="AF1329" s="1108"/>
      <c r="AG1329" s="1108"/>
      <c r="AH1329" s="1109"/>
      <c r="AI1329" s="60"/>
      <c r="AJ1329" s="144" t="str">
        <f t="shared" si="224"/>
        <v>Riadok bude skrytý.</v>
      </c>
      <c r="AK1329" s="145" t="s">
        <v>207</v>
      </c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51">
        <f t="shared" si="220"/>
        <v>1</v>
      </c>
      <c r="BF1329" s="51">
        <f t="shared" si="223"/>
        <v>0</v>
      </c>
      <c r="BG1329" s="51"/>
      <c r="BH1329" s="51">
        <f t="shared" si="225"/>
        <v>1</v>
      </c>
      <c r="BI1329" s="89">
        <f t="shared" si="222"/>
        <v>0</v>
      </c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108"/>
      <c r="BY1329" s="108"/>
      <c r="BZ1329" s="108"/>
      <c r="CA1329" s="113">
        <f>SI!BY1329</f>
        <v>153</v>
      </c>
      <c r="CB1329" s="113"/>
      <c r="CC1329" s="113"/>
      <c r="CD1329" s="113"/>
      <c r="CE1329" s="113"/>
      <c r="CF1329" s="113"/>
      <c r="CG1329" s="113"/>
      <c r="CH1329" s="140">
        <f>SI!BZ1329</f>
        <v>0</v>
      </c>
      <c r="CI1329" s="108"/>
      <c r="CJ1329" s="108"/>
      <c r="CK1329" s="108"/>
      <c r="CL1329" s="108"/>
      <c r="CM1329" s="108"/>
      <c r="CN1329" s="108"/>
      <c r="CO1329" s="108"/>
      <c r="CP1329" s="108"/>
      <c r="CQ1329" s="108"/>
      <c r="CR1329" s="108"/>
      <c r="CS1329" s="108"/>
      <c r="CT1329" s="108"/>
      <c r="CU1329" s="108"/>
      <c r="CV1329" s="108"/>
      <c r="CW1329" s="108"/>
      <c r="CX1329" s="108"/>
      <c r="CY1329" s="108"/>
      <c r="CZ1329" s="2"/>
      <c r="DA1329" s="2"/>
      <c r="DB1329" s="2"/>
      <c r="DC1329" s="2"/>
      <c r="DD1329" s="2"/>
      <c r="DE1329" s="2"/>
      <c r="DF1329" s="2"/>
      <c r="DG1329" s="2"/>
      <c r="DH1329" s="2"/>
      <c r="DI1329" s="2"/>
      <c r="DJ1329" s="2"/>
      <c r="DK1329" s="2"/>
      <c r="DL1329" s="2"/>
      <c r="DM1329" s="2"/>
      <c r="DN1329" s="2"/>
      <c r="DO1329" s="2"/>
      <c r="DP1329" s="2"/>
      <c r="DQ1329" s="2"/>
      <c r="DR1329" s="2"/>
      <c r="DS1329" s="2"/>
      <c r="DT1329" s="2"/>
      <c r="DU1329" s="2"/>
      <c r="DV1329" s="2"/>
      <c r="DW1329" s="2"/>
      <c r="DX1329" s="2"/>
      <c r="DY1329" s="2"/>
      <c r="DZ1329" s="2"/>
      <c r="EA1329" s="2"/>
      <c r="EB1329" s="2"/>
      <c r="EC1329" s="2"/>
      <c r="ED1329" s="2"/>
      <c r="EE1329" s="2"/>
      <c r="EF1329" s="2"/>
      <c r="EG1329" s="2"/>
      <c r="EH1329" s="2"/>
      <c r="EI1329" s="2"/>
      <c r="EJ1329" s="2"/>
      <c r="EK1329" s="2"/>
      <c r="EL1329" s="2"/>
      <c r="EM1329" s="2"/>
      <c r="EN1329" s="2"/>
      <c r="EO1329" s="2"/>
      <c r="EP1329" s="2"/>
      <c r="EQ1329" s="2"/>
      <c r="ER1329" s="2"/>
      <c r="ES1329" s="2"/>
      <c r="ET1329" s="2"/>
      <c r="EU1329" s="2"/>
      <c r="EV1329" s="2"/>
      <c r="EW1329" s="2"/>
      <c r="EX1329" s="2"/>
      <c r="EY1329" s="2"/>
      <c r="EZ1329" s="2"/>
      <c r="FA1329" s="2"/>
      <c r="FB1329" s="2"/>
      <c r="FC1329" s="2"/>
      <c r="FD1329" s="2"/>
      <c r="FE1329" s="2"/>
      <c r="FF1329" s="2"/>
      <c r="FG1329" s="2"/>
      <c r="FH1329" s="2"/>
      <c r="FI1329" s="2"/>
      <c r="FJ1329" s="2"/>
      <c r="FK1329" s="2"/>
      <c r="FL1329" s="2"/>
      <c r="FM1329" s="2"/>
      <c r="FN1329" s="2"/>
      <c r="FO1329" s="2"/>
      <c r="FP1329" s="2"/>
      <c r="FQ1329" s="2"/>
      <c r="FR1329" s="2"/>
      <c r="FS1329" s="2"/>
      <c r="FT1329" s="2"/>
      <c r="FU1329" s="2"/>
      <c r="FV1329" s="2"/>
      <c r="FW1329" s="2"/>
      <c r="FX1329" s="2"/>
      <c r="FY1329" s="2"/>
      <c r="FZ1329" s="2"/>
      <c r="GA1329" s="2"/>
      <c r="GB1329" s="2"/>
      <c r="GC1329" s="2"/>
      <c r="GD1329" s="2"/>
      <c r="GE1329" s="2"/>
      <c r="GF1329" s="2"/>
      <c r="GG1329" s="2"/>
      <c r="GH1329" s="2"/>
      <c r="GI1329" s="2"/>
      <c r="GJ1329" s="2"/>
      <c r="GK1329" s="2"/>
      <c r="GL1329" s="2"/>
      <c r="GM1329" s="2"/>
      <c r="GN1329" s="2"/>
      <c r="GO1329" s="2"/>
      <c r="GP1329" s="2"/>
      <c r="GQ1329" s="2"/>
      <c r="GR1329" s="2"/>
      <c r="GS1329" s="2"/>
      <c r="GT1329" s="2"/>
      <c r="GU1329" s="2"/>
      <c r="GV1329" s="2"/>
      <c r="GW1329" s="2"/>
      <c r="GX1329" s="2"/>
      <c r="GY1329" s="2"/>
      <c r="GZ1329" s="2"/>
      <c r="HA1329" s="2"/>
      <c r="HB1329" s="2"/>
      <c r="HC1329" s="2"/>
      <c r="HD1329" s="2"/>
      <c r="HE1329" s="2"/>
      <c r="HF1329" s="2"/>
      <c r="HG1329" s="2"/>
      <c r="HH1329" s="2"/>
      <c r="HI1329" s="2"/>
      <c r="HJ1329" s="2"/>
      <c r="HK1329" s="2"/>
      <c r="HL1329" s="2"/>
      <c r="HM1329" s="2"/>
      <c r="HN1329" s="2"/>
      <c r="HO1329" s="2"/>
      <c r="HP1329" s="2"/>
      <c r="HQ1329" s="2"/>
      <c r="HR1329" s="2"/>
      <c r="HS1329" s="2"/>
      <c r="HT1329" s="2"/>
      <c r="HU1329" s="2"/>
      <c r="HV1329" s="2"/>
      <c r="HW1329" s="2"/>
      <c r="HX1329" s="2"/>
      <c r="HY1329" s="2"/>
      <c r="HZ1329" s="2"/>
      <c r="IA1329" s="2"/>
      <c r="IB1329" s="2"/>
      <c r="IC1329" s="2"/>
      <c r="ID1329" s="2"/>
      <c r="IE1329" s="2"/>
      <c r="IF1329" s="2"/>
      <c r="IG1329" s="2"/>
      <c r="IH1329" s="2"/>
      <c r="II1329" s="2"/>
      <c r="IJ1329" s="2"/>
      <c r="IK1329" s="2"/>
      <c r="IL1329" s="2"/>
      <c r="IM1329" s="2"/>
      <c r="IN1329" s="2"/>
      <c r="IO1329" s="2"/>
      <c r="IP1329" s="2"/>
      <c r="IQ1329" s="2"/>
      <c r="IR1329" s="2"/>
      <c r="IS1329" s="2"/>
    </row>
    <row r="1330" spans="1:253" s="36" customFormat="1" hidden="1" x14ac:dyDescent="0.25">
      <c r="A1330" s="33"/>
      <c r="B1330" s="1105" t="s">
        <v>371</v>
      </c>
      <c r="C1330" s="1106"/>
      <c r="D1330" s="1106"/>
      <c r="E1330" s="1106"/>
      <c r="F1330" s="1106"/>
      <c r="G1330" s="1106"/>
      <c r="H1330" s="1106"/>
      <c r="I1330" s="1106"/>
      <c r="J1330" s="1106"/>
      <c r="K1330" s="1106"/>
      <c r="L1330" s="1106"/>
      <c r="M1330" s="1106"/>
      <c r="N1330" s="1106"/>
      <c r="O1330" s="1106"/>
      <c r="P1330" s="1106"/>
      <c r="Q1330" s="1106"/>
      <c r="R1330" s="1106"/>
      <c r="S1330" s="1106"/>
      <c r="T1330" s="1106"/>
      <c r="U1330" s="1106"/>
      <c r="V1330" s="1106"/>
      <c r="W1330" s="1106"/>
      <c r="X1330" s="1106"/>
      <c r="Y1330" s="1107"/>
      <c r="Z1330" s="223"/>
      <c r="AA1330" s="1108"/>
      <c r="AB1330" s="1108"/>
      <c r="AC1330" s="1108"/>
      <c r="AD1330" s="1108"/>
      <c r="AE1330" s="1108"/>
      <c r="AF1330" s="1108"/>
      <c r="AG1330" s="1108"/>
      <c r="AH1330" s="1109"/>
      <c r="AI1330" s="60"/>
      <c r="AJ1330" s="144" t="str">
        <f t="shared" si="224"/>
        <v>Riadok bude skrytý.</v>
      </c>
      <c r="AK1330" s="145" t="s">
        <v>207</v>
      </c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51">
        <f t="shared" si="220"/>
        <v>1</v>
      </c>
      <c r="BF1330" s="51">
        <f t="shared" si="223"/>
        <v>0</v>
      </c>
      <c r="BG1330" s="51"/>
      <c r="BH1330" s="51">
        <f t="shared" si="225"/>
        <v>1</v>
      </c>
      <c r="BI1330" s="89">
        <f t="shared" si="222"/>
        <v>0</v>
      </c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108"/>
      <c r="BY1330" s="108"/>
      <c r="BZ1330" s="108"/>
      <c r="CA1330" s="113">
        <f>SI!BY1330</f>
        <v>847</v>
      </c>
      <c r="CB1330" s="113"/>
      <c r="CC1330" s="113"/>
      <c r="CD1330" s="113"/>
      <c r="CE1330" s="113"/>
      <c r="CF1330" s="113"/>
      <c r="CG1330" s="113"/>
      <c r="CH1330" s="140">
        <f>SI!BZ1330</f>
        <v>0</v>
      </c>
      <c r="CI1330" s="108"/>
      <c r="CJ1330" s="108"/>
      <c r="CK1330" s="108"/>
      <c r="CL1330" s="108"/>
      <c r="CM1330" s="108"/>
      <c r="CN1330" s="108"/>
      <c r="CO1330" s="108"/>
      <c r="CP1330" s="108"/>
      <c r="CQ1330" s="108"/>
      <c r="CR1330" s="108"/>
      <c r="CS1330" s="108"/>
      <c r="CT1330" s="108"/>
      <c r="CU1330" s="108"/>
      <c r="CV1330" s="108"/>
      <c r="CW1330" s="108"/>
      <c r="CX1330" s="108"/>
      <c r="CY1330" s="108"/>
      <c r="CZ1330" s="2"/>
      <c r="DA1330" s="2"/>
      <c r="DB1330" s="2"/>
      <c r="DC1330" s="2"/>
      <c r="DD1330" s="2"/>
      <c r="DE1330" s="2"/>
      <c r="DF1330" s="2"/>
      <c r="DG1330" s="2"/>
      <c r="DH1330" s="2"/>
      <c r="DI1330" s="2"/>
      <c r="DJ1330" s="2"/>
      <c r="DK1330" s="2"/>
      <c r="DL1330" s="2"/>
      <c r="DM1330" s="2"/>
      <c r="DN1330" s="2"/>
      <c r="DO1330" s="2"/>
      <c r="DP1330" s="2"/>
      <c r="DQ1330" s="2"/>
      <c r="DR1330" s="2"/>
      <c r="DS1330" s="2"/>
      <c r="DT1330" s="2"/>
      <c r="DU1330" s="2"/>
      <c r="DV1330" s="2"/>
      <c r="DW1330" s="2"/>
      <c r="DX1330" s="2"/>
      <c r="DY1330" s="2"/>
      <c r="DZ1330" s="2"/>
      <c r="EA1330" s="2"/>
      <c r="EB1330" s="2"/>
      <c r="EC1330" s="2"/>
      <c r="ED1330" s="2"/>
      <c r="EE1330" s="2"/>
      <c r="EF1330" s="2"/>
      <c r="EG1330" s="2"/>
      <c r="EH1330" s="2"/>
      <c r="EI1330" s="2"/>
      <c r="EJ1330" s="2"/>
      <c r="EK1330" s="2"/>
      <c r="EL1330" s="2"/>
      <c r="EM1330" s="2"/>
      <c r="EN1330" s="2"/>
      <c r="EO1330" s="2"/>
      <c r="EP1330" s="2"/>
      <c r="EQ1330" s="2"/>
      <c r="ER1330" s="2"/>
      <c r="ES1330" s="2"/>
      <c r="ET1330" s="2"/>
      <c r="EU1330" s="2"/>
      <c r="EV1330" s="2"/>
      <c r="EW1330" s="2"/>
      <c r="EX1330" s="2"/>
      <c r="EY1330" s="2"/>
      <c r="EZ1330" s="2"/>
      <c r="FA1330" s="2"/>
      <c r="FB1330" s="2"/>
      <c r="FC1330" s="2"/>
      <c r="FD1330" s="2"/>
      <c r="FE1330" s="2"/>
      <c r="FF1330" s="2"/>
      <c r="FG1330" s="2"/>
      <c r="FH1330" s="2"/>
      <c r="FI1330" s="2"/>
      <c r="FJ1330" s="2"/>
      <c r="FK1330" s="2"/>
      <c r="FL1330" s="2"/>
      <c r="FM1330" s="2"/>
      <c r="FN1330" s="2"/>
      <c r="FO1330" s="2"/>
      <c r="FP1330" s="2"/>
      <c r="FQ1330" s="2"/>
      <c r="FR1330" s="2"/>
      <c r="FS1330" s="2"/>
      <c r="FT1330" s="2"/>
      <c r="FU1330" s="2"/>
      <c r="FV1330" s="2"/>
      <c r="FW1330" s="2"/>
      <c r="FX1330" s="2"/>
      <c r="FY1330" s="2"/>
      <c r="FZ1330" s="2"/>
      <c r="GA1330" s="2"/>
      <c r="GB1330" s="2"/>
      <c r="GC1330" s="2"/>
      <c r="GD1330" s="2"/>
      <c r="GE1330" s="2"/>
      <c r="GF1330" s="2"/>
      <c r="GG1330" s="2"/>
      <c r="GH1330" s="2"/>
      <c r="GI1330" s="2"/>
      <c r="GJ1330" s="2"/>
      <c r="GK1330" s="2"/>
      <c r="GL1330" s="2"/>
      <c r="GM1330" s="2"/>
      <c r="GN1330" s="2"/>
      <c r="GO1330" s="2"/>
      <c r="GP1330" s="2"/>
      <c r="GQ1330" s="2"/>
      <c r="GR1330" s="2"/>
      <c r="GS1330" s="2"/>
      <c r="GT1330" s="2"/>
      <c r="GU1330" s="2"/>
      <c r="GV1330" s="2"/>
      <c r="GW1330" s="2"/>
      <c r="GX1330" s="2"/>
      <c r="GY1330" s="2"/>
      <c r="GZ1330" s="2"/>
      <c r="HA1330" s="2"/>
      <c r="HB1330" s="2"/>
      <c r="HC1330" s="2"/>
      <c r="HD1330" s="2"/>
      <c r="HE1330" s="2"/>
      <c r="HF1330" s="2"/>
      <c r="HG1330" s="2"/>
      <c r="HH1330" s="2"/>
      <c r="HI1330" s="2"/>
      <c r="HJ1330" s="2"/>
      <c r="HK1330" s="2"/>
      <c r="HL1330" s="2"/>
      <c r="HM1330" s="2"/>
      <c r="HN1330" s="2"/>
      <c r="HO1330" s="2"/>
      <c r="HP1330" s="2"/>
      <c r="HQ1330" s="2"/>
      <c r="HR1330" s="2"/>
      <c r="HS1330" s="2"/>
      <c r="HT1330" s="2"/>
      <c r="HU1330" s="2"/>
      <c r="HV1330" s="2"/>
      <c r="HW1330" s="2"/>
      <c r="HX1330" s="2"/>
      <c r="HY1330" s="2"/>
      <c r="HZ1330" s="2"/>
      <c r="IA1330" s="2"/>
      <c r="IB1330" s="2"/>
      <c r="IC1330" s="2"/>
      <c r="ID1330" s="2"/>
      <c r="IE1330" s="2"/>
      <c r="IF1330" s="2"/>
      <c r="IG1330" s="2"/>
      <c r="IH1330" s="2"/>
      <c r="II1330" s="2"/>
      <c r="IJ1330" s="2"/>
      <c r="IK1330" s="2"/>
      <c r="IL1330" s="2"/>
      <c r="IM1330" s="2"/>
      <c r="IN1330" s="2"/>
      <c r="IO1330" s="2"/>
      <c r="IP1330" s="2"/>
      <c r="IQ1330" s="2"/>
      <c r="IR1330" s="2"/>
      <c r="IS1330" s="2"/>
    </row>
    <row r="1331" spans="1:253" s="36" customFormat="1" hidden="1" x14ac:dyDescent="0.25">
      <c r="A1331" s="33"/>
      <c r="B1331" s="1102" t="s">
        <v>103</v>
      </c>
      <c r="C1331" s="1103"/>
      <c r="D1331" s="1103"/>
      <c r="E1331" s="1103"/>
      <c r="F1331" s="1103"/>
      <c r="G1331" s="1103"/>
      <c r="H1331" s="1103"/>
      <c r="I1331" s="1103"/>
      <c r="J1331" s="1103"/>
      <c r="K1331" s="1103"/>
      <c r="L1331" s="1103"/>
      <c r="M1331" s="1103"/>
      <c r="N1331" s="1103"/>
      <c r="O1331" s="1103"/>
      <c r="P1331" s="1103"/>
      <c r="Q1331" s="1103"/>
      <c r="R1331" s="1103"/>
      <c r="S1331" s="1103"/>
      <c r="T1331" s="1103"/>
      <c r="U1331" s="1103"/>
      <c r="V1331" s="1103"/>
      <c r="W1331" s="1103"/>
      <c r="X1331" s="1103"/>
      <c r="Y1331" s="1104"/>
      <c r="Z1331" s="165"/>
      <c r="AA1331" s="792"/>
      <c r="AB1331" s="792"/>
      <c r="AC1331" s="792"/>
      <c r="AD1331" s="792"/>
      <c r="AE1331" s="792"/>
      <c r="AF1331" s="792"/>
      <c r="AG1331" s="792"/>
      <c r="AH1331" s="793"/>
      <c r="AI1331" s="60"/>
      <c r="AJ1331" s="144" t="str">
        <f t="shared" si="224"/>
        <v>Riadok bude skrytý.</v>
      </c>
      <c r="AK1331" s="145" t="s">
        <v>207</v>
      </c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51">
        <f t="shared" si="220"/>
        <v>1</v>
      </c>
      <c r="BF1331" s="51">
        <f t="shared" si="223"/>
        <v>0</v>
      </c>
      <c r="BG1331" s="51"/>
      <c r="BH1331" s="51">
        <f t="shared" si="225"/>
        <v>1</v>
      </c>
      <c r="BI1331" s="89">
        <f t="shared" si="222"/>
        <v>0</v>
      </c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108"/>
      <c r="BY1331" s="108"/>
      <c r="BZ1331" s="108"/>
      <c r="CA1331" s="113">
        <f>SI!BY1331</f>
        <v>121</v>
      </c>
      <c r="CB1331" s="113"/>
      <c r="CC1331" s="113"/>
      <c r="CD1331" s="113"/>
      <c r="CE1331" s="113"/>
      <c r="CF1331" s="113"/>
      <c r="CG1331" s="113"/>
      <c r="CH1331" s="140">
        <f>SI!BZ1331</f>
        <v>0</v>
      </c>
      <c r="CI1331" s="108"/>
      <c r="CJ1331" s="108"/>
      <c r="CK1331" s="108"/>
      <c r="CL1331" s="108"/>
      <c r="CM1331" s="108"/>
      <c r="CN1331" s="108"/>
      <c r="CO1331" s="108"/>
      <c r="CP1331" s="108"/>
      <c r="CQ1331" s="108"/>
      <c r="CR1331" s="108"/>
      <c r="CS1331" s="108"/>
      <c r="CT1331" s="108"/>
      <c r="CU1331" s="108"/>
      <c r="CV1331" s="108"/>
      <c r="CW1331" s="108"/>
      <c r="CX1331" s="108"/>
      <c r="CY1331" s="108"/>
      <c r="CZ1331" s="2"/>
      <c r="DA1331" s="2"/>
      <c r="DB1331" s="2"/>
      <c r="DC1331" s="2"/>
      <c r="DD1331" s="2"/>
      <c r="DE1331" s="2"/>
      <c r="DF1331" s="2"/>
      <c r="DG1331" s="2"/>
      <c r="DH1331" s="2"/>
      <c r="DI1331" s="2"/>
      <c r="DJ1331" s="2"/>
      <c r="DK1331" s="2"/>
      <c r="DL1331" s="2"/>
      <c r="DM1331" s="2"/>
      <c r="DN1331" s="2"/>
      <c r="DO1331" s="2"/>
      <c r="DP1331" s="2"/>
      <c r="DQ1331" s="2"/>
      <c r="DR1331" s="2"/>
      <c r="DS1331" s="2"/>
      <c r="DT1331" s="2"/>
      <c r="DU1331" s="2"/>
      <c r="DV1331" s="2"/>
      <c r="DW1331" s="2"/>
      <c r="DX1331" s="2"/>
      <c r="DY1331" s="2"/>
      <c r="DZ1331" s="2"/>
      <c r="EA1331" s="2"/>
      <c r="EB1331" s="2"/>
      <c r="EC1331" s="2"/>
      <c r="ED1331" s="2"/>
      <c r="EE1331" s="2"/>
      <c r="EF1331" s="2"/>
      <c r="EG1331" s="2"/>
      <c r="EH1331" s="2"/>
      <c r="EI1331" s="2"/>
      <c r="EJ1331" s="2"/>
      <c r="EK1331" s="2"/>
      <c r="EL1331" s="2"/>
      <c r="EM1331" s="2"/>
      <c r="EN1331" s="2"/>
      <c r="EO1331" s="2"/>
      <c r="EP1331" s="2"/>
      <c r="EQ1331" s="2"/>
      <c r="ER1331" s="2"/>
      <c r="ES1331" s="2"/>
      <c r="ET1331" s="2"/>
      <c r="EU1331" s="2"/>
      <c r="EV1331" s="2"/>
      <c r="EW1331" s="2"/>
      <c r="EX1331" s="2"/>
      <c r="EY1331" s="2"/>
      <c r="EZ1331" s="2"/>
      <c r="FA1331" s="2"/>
      <c r="FB1331" s="2"/>
      <c r="FC1331" s="2"/>
      <c r="FD1331" s="2"/>
      <c r="FE1331" s="2"/>
      <c r="FF1331" s="2"/>
      <c r="FG1331" s="2"/>
      <c r="FH1331" s="2"/>
      <c r="FI1331" s="2"/>
      <c r="FJ1331" s="2"/>
      <c r="FK1331" s="2"/>
      <c r="FL1331" s="2"/>
      <c r="FM1331" s="2"/>
      <c r="FN1331" s="2"/>
      <c r="FO1331" s="2"/>
      <c r="FP1331" s="2"/>
      <c r="FQ1331" s="2"/>
      <c r="FR1331" s="2"/>
      <c r="FS1331" s="2"/>
      <c r="FT1331" s="2"/>
      <c r="FU1331" s="2"/>
      <c r="FV1331" s="2"/>
      <c r="FW1331" s="2"/>
      <c r="FX1331" s="2"/>
      <c r="FY1331" s="2"/>
      <c r="FZ1331" s="2"/>
      <c r="GA1331" s="2"/>
      <c r="GB1331" s="2"/>
      <c r="GC1331" s="2"/>
      <c r="GD1331" s="2"/>
      <c r="GE1331" s="2"/>
      <c r="GF1331" s="2"/>
      <c r="GG1331" s="2"/>
      <c r="GH1331" s="2"/>
      <c r="GI1331" s="2"/>
      <c r="GJ1331" s="2"/>
      <c r="GK1331" s="2"/>
      <c r="GL1331" s="2"/>
      <c r="GM1331" s="2"/>
      <c r="GN1331" s="2"/>
      <c r="GO1331" s="2"/>
      <c r="GP1331" s="2"/>
      <c r="GQ1331" s="2"/>
      <c r="GR1331" s="2"/>
      <c r="GS1331" s="2"/>
      <c r="GT1331" s="2"/>
      <c r="GU1331" s="2"/>
      <c r="GV1331" s="2"/>
      <c r="GW1331" s="2"/>
      <c r="GX1331" s="2"/>
      <c r="GY1331" s="2"/>
      <c r="GZ1331" s="2"/>
      <c r="HA1331" s="2"/>
      <c r="HB1331" s="2"/>
      <c r="HC1331" s="2"/>
      <c r="HD1331" s="2"/>
      <c r="HE1331" s="2"/>
      <c r="HF1331" s="2"/>
      <c r="HG1331" s="2"/>
      <c r="HH1331" s="2"/>
      <c r="HI1331" s="2"/>
      <c r="HJ1331" s="2"/>
      <c r="HK1331" s="2"/>
      <c r="HL1331" s="2"/>
      <c r="HM1331" s="2"/>
      <c r="HN1331" s="2"/>
      <c r="HO1331" s="2"/>
      <c r="HP1331" s="2"/>
      <c r="HQ1331" s="2"/>
      <c r="HR1331" s="2"/>
      <c r="HS1331" s="2"/>
      <c r="HT1331" s="2"/>
      <c r="HU1331" s="2"/>
      <c r="HV1331" s="2"/>
      <c r="HW1331" s="2"/>
      <c r="HX1331" s="2"/>
      <c r="HY1331" s="2"/>
      <c r="HZ1331" s="2"/>
      <c r="IA1331" s="2"/>
      <c r="IB1331" s="2"/>
      <c r="IC1331" s="2"/>
      <c r="ID1331" s="2"/>
      <c r="IE1331" s="2"/>
      <c r="IF1331" s="2"/>
      <c r="IG1331" s="2"/>
      <c r="IH1331" s="2"/>
      <c r="II1331" s="2"/>
      <c r="IJ1331" s="2"/>
      <c r="IK1331" s="2"/>
      <c r="IL1331" s="2"/>
      <c r="IM1331" s="2"/>
      <c r="IN1331" s="2"/>
      <c r="IO1331" s="2"/>
      <c r="IP1331" s="2"/>
      <c r="IQ1331" s="2"/>
      <c r="IR1331" s="2"/>
      <c r="IS1331" s="2"/>
    </row>
    <row r="1332" spans="1:253" s="36" customFormat="1" hidden="1" x14ac:dyDescent="0.25">
      <c r="A1332" s="33"/>
      <c r="B1332" s="17"/>
      <c r="C1332" s="2"/>
      <c r="D1332" s="17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60"/>
      <c r="AJ1332" s="144" t="str">
        <f t="shared" si="224"/>
        <v>Riadok bude skrytý.</v>
      </c>
      <c r="AK1332" s="145" t="s">
        <v>207</v>
      </c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51">
        <f>+IF(B1334="",0,1)</f>
        <v>0</v>
      </c>
      <c r="BF1332" s="55"/>
      <c r="BG1332" s="80"/>
      <c r="BH1332" s="51">
        <f t="shared" si="225"/>
        <v>1</v>
      </c>
      <c r="BI1332" s="51">
        <f t="shared" ref="BI1332:BI1359" si="226">+IF(BE1332+BF1332+BG1332=0,0,IF(BH1332=0,0,1))</f>
        <v>0</v>
      </c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108"/>
      <c r="BY1332" s="108"/>
      <c r="BZ1332" s="108"/>
      <c r="CA1332" s="113">
        <f>SI!BY1332</f>
        <v>148</v>
      </c>
      <c r="CB1332" s="113"/>
      <c r="CC1332" s="113"/>
      <c r="CD1332" s="113"/>
      <c r="CE1332" s="113"/>
      <c r="CF1332" s="113"/>
      <c r="CG1332" s="113"/>
      <c r="CH1332" s="140">
        <f>SI!BZ1332</f>
        <v>0</v>
      </c>
      <c r="CI1332" s="108"/>
      <c r="CJ1332" s="108"/>
      <c r="CK1332" s="108"/>
      <c r="CL1332" s="108"/>
      <c r="CM1332" s="108"/>
      <c r="CN1332" s="108"/>
      <c r="CO1332" s="108"/>
      <c r="CP1332" s="108"/>
      <c r="CQ1332" s="108"/>
      <c r="CR1332" s="108"/>
      <c r="CS1332" s="108"/>
      <c r="CT1332" s="108"/>
      <c r="CU1332" s="108"/>
      <c r="CV1332" s="108"/>
      <c r="CW1332" s="108"/>
      <c r="CX1332" s="108"/>
      <c r="CY1332" s="108"/>
      <c r="CZ1332" s="2"/>
      <c r="DA1332" s="2"/>
      <c r="DB1332" s="2"/>
      <c r="DC1332" s="2"/>
      <c r="DD1332" s="2"/>
      <c r="DE1332" s="2"/>
      <c r="DF1332" s="2"/>
      <c r="DG1332" s="2"/>
      <c r="DH1332" s="2"/>
      <c r="DI1332" s="2"/>
      <c r="DJ1332" s="2"/>
      <c r="DK1332" s="2"/>
      <c r="DL1332" s="2"/>
      <c r="DM1332" s="2"/>
      <c r="DN1332" s="2"/>
      <c r="DO1332" s="2"/>
      <c r="DP1332" s="2"/>
      <c r="DQ1332" s="2"/>
      <c r="DR1332" s="2"/>
      <c r="DS1332" s="2"/>
      <c r="DT1332" s="2"/>
      <c r="DU1332" s="2"/>
      <c r="DV1332" s="2"/>
      <c r="DW1332" s="2"/>
      <c r="DX1332" s="2"/>
      <c r="DY1332" s="2"/>
      <c r="DZ1332" s="2"/>
      <c r="EA1332" s="2"/>
      <c r="EB1332" s="2"/>
      <c r="EC1332" s="2"/>
      <c r="ED1332" s="2"/>
      <c r="EE1332" s="2"/>
      <c r="EF1332" s="2"/>
      <c r="EG1332" s="2"/>
      <c r="EH1332" s="2"/>
      <c r="EI1332" s="2"/>
      <c r="EJ1332" s="2"/>
      <c r="EK1332" s="2"/>
      <c r="EL1332" s="2"/>
      <c r="EM1332" s="2"/>
      <c r="EN1332" s="2"/>
      <c r="EO1332" s="2"/>
      <c r="EP1332" s="2"/>
      <c r="EQ1332" s="2"/>
      <c r="ER1332" s="2"/>
      <c r="ES1332" s="2"/>
      <c r="ET1332" s="2"/>
      <c r="EU1332" s="2"/>
      <c r="EV1332" s="2"/>
      <c r="EW1332" s="2"/>
      <c r="EX1332" s="2"/>
      <c r="EY1332" s="2"/>
      <c r="EZ1332" s="2"/>
      <c r="FA1332" s="2"/>
      <c r="FB1332" s="2"/>
      <c r="FC1332" s="2"/>
      <c r="FD1332" s="2"/>
      <c r="FE1332" s="2"/>
      <c r="FF1332" s="2"/>
      <c r="FG1332" s="2"/>
      <c r="FH1332" s="2"/>
      <c r="FI1332" s="2"/>
      <c r="FJ1332" s="2"/>
      <c r="FK1332" s="2"/>
      <c r="FL1332" s="2"/>
      <c r="FM1332" s="2"/>
      <c r="FN1332" s="2"/>
      <c r="FO1332" s="2"/>
      <c r="FP1332" s="2"/>
      <c r="FQ1332" s="2"/>
      <c r="FR1332" s="2"/>
      <c r="FS1332" s="2"/>
      <c r="FT1332" s="2"/>
      <c r="FU1332" s="2"/>
      <c r="FV1332" s="2"/>
      <c r="FW1332" s="2"/>
      <c r="FX1332" s="2"/>
      <c r="FY1332" s="2"/>
      <c r="FZ1332" s="2"/>
      <c r="GA1332" s="2"/>
      <c r="GB1332" s="2"/>
      <c r="GC1332" s="2"/>
      <c r="GD1332" s="2"/>
      <c r="GE1332" s="2"/>
      <c r="GF1332" s="2"/>
      <c r="GG1332" s="2"/>
      <c r="GH1332" s="2"/>
      <c r="GI1332" s="2"/>
      <c r="GJ1332" s="2"/>
      <c r="GK1332" s="2"/>
      <c r="GL1332" s="2"/>
      <c r="GM1332" s="2"/>
      <c r="GN1332" s="2"/>
      <c r="GO1332" s="2"/>
      <c r="GP1332" s="2"/>
      <c r="GQ1332" s="2"/>
      <c r="GR1332" s="2"/>
      <c r="GS1332" s="2"/>
      <c r="GT1332" s="2"/>
      <c r="GU1332" s="2"/>
      <c r="GV1332" s="2"/>
      <c r="GW1332" s="2"/>
      <c r="GX1332" s="2"/>
      <c r="GY1332" s="2"/>
      <c r="GZ1332" s="2"/>
      <c r="HA1332" s="2"/>
      <c r="HB1332" s="2"/>
      <c r="HC1332" s="2"/>
      <c r="HD1332" s="2"/>
      <c r="HE1332" s="2"/>
      <c r="HF1332" s="2"/>
      <c r="HG1332" s="2"/>
      <c r="HH1332" s="2"/>
      <c r="HI1332" s="2"/>
      <c r="HJ1332" s="2"/>
      <c r="HK1332" s="2"/>
      <c r="HL1332" s="2"/>
      <c r="HM1332" s="2"/>
      <c r="HN1332" s="2"/>
      <c r="HO1332" s="2"/>
      <c r="HP1332" s="2"/>
      <c r="HQ1332" s="2"/>
      <c r="HR1332" s="2"/>
      <c r="HS1332" s="2"/>
      <c r="HT1332" s="2"/>
      <c r="HU1332" s="2"/>
      <c r="HV1332" s="2"/>
      <c r="HW1332" s="2"/>
      <c r="HX1332" s="2"/>
      <c r="HY1332" s="2"/>
      <c r="HZ1332" s="2"/>
      <c r="IA1332" s="2"/>
      <c r="IB1332" s="2"/>
      <c r="IC1332" s="2"/>
      <c r="ID1332" s="2"/>
      <c r="IE1332" s="2"/>
      <c r="IF1332" s="2"/>
      <c r="IG1332" s="2"/>
      <c r="IH1332" s="2"/>
      <c r="II1332" s="2"/>
      <c r="IJ1332" s="2"/>
      <c r="IK1332" s="2"/>
      <c r="IL1332" s="2"/>
      <c r="IM1332" s="2"/>
      <c r="IN1332" s="2"/>
      <c r="IO1332" s="2"/>
      <c r="IP1332" s="2"/>
      <c r="IQ1332" s="2"/>
      <c r="IR1332" s="2"/>
      <c r="IS1332" s="2"/>
    </row>
    <row r="1333" spans="1:253" s="36" customFormat="1" hidden="1" x14ac:dyDescent="0.25">
      <c r="A1333" s="33"/>
      <c r="B1333" s="2" t="str">
        <f>+IF($E$27&lt;&gt;"",IF(ROUNDDOWN(CODE(MID($E$27,1,1))*2,0)*(IF(SI!EE1890="",1,SI!EE1890-1-1))+(LEN(SI!J10)+LEN(SI!J11))=CA1333,"Účtovná jednotka k rozdeleniu zisku alebo vysporiadaniu straty uvádza ďalšie doplňujúce informácie:","NEPOVOLENÉ POUŽITIE!"),"NEPOVOLENÉ POUŽITIE!")</f>
        <v>Účtovná jednotka k rozdeleniu zisku alebo vysporiadaniu straty uvádza ďalšie doplňujúce informácie:</v>
      </c>
      <c r="C1333" s="17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62" t="s">
        <v>168</v>
      </c>
      <c r="AJ1333" s="144" t="str">
        <f t="shared" si="224"/>
        <v>Riadok bude skrytý.</v>
      </c>
      <c r="AK1333" s="145" t="s">
        <v>207</v>
      </c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51">
        <f>+IF(B1334="",0,1)</f>
        <v>0</v>
      </c>
      <c r="BF1333" s="51"/>
      <c r="BG1333" s="51"/>
      <c r="BH1333" s="51">
        <f t="shared" si="225"/>
        <v>1</v>
      </c>
      <c r="BI1333" s="51">
        <f t="shared" si="226"/>
        <v>0</v>
      </c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108"/>
      <c r="BY1333" s="108"/>
      <c r="BZ1333" s="108"/>
      <c r="CA1333" s="113">
        <f>SI!BY1333</f>
        <v>43</v>
      </c>
      <c r="CB1333" s="113"/>
      <c r="CC1333" s="113"/>
      <c r="CD1333" s="113"/>
      <c r="CE1333" s="113"/>
      <c r="CF1333" s="113"/>
      <c r="CG1333" s="113"/>
      <c r="CH1333" s="140">
        <f>SI!BZ1333</f>
        <v>0</v>
      </c>
      <c r="CI1333" s="108"/>
      <c r="CJ1333" s="108"/>
      <c r="CK1333" s="108"/>
      <c r="CL1333" s="108"/>
      <c r="CM1333" s="108"/>
      <c r="CN1333" s="108"/>
      <c r="CO1333" s="108"/>
      <c r="CP1333" s="108"/>
      <c r="CQ1333" s="108"/>
      <c r="CR1333" s="108"/>
      <c r="CS1333" s="108"/>
      <c r="CT1333" s="108"/>
      <c r="CU1333" s="108"/>
      <c r="CV1333" s="108"/>
      <c r="CW1333" s="108"/>
      <c r="CX1333" s="108"/>
      <c r="CY1333" s="108"/>
      <c r="CZ1333" s="2"/>
      <c r="DA1333" s="2"/>
      <c r="DB1333" s="2"/>
      <c r="DC1333" s="2"/>
      <c r="DD1333" s="2"/>
      <c r="DE1333" s="2"/>
      <c r="DF1333" s="2"/>
      <c r="DG1333" s="2"/>
      <c r="DH1333" s="2"/>
      <c r="DI1333" s="2"/>
      <c r="DJ1333" s="2"/>
      <c r="DK1333" s="2"/>
      <c r="DL1333" s="2"/>
      <c r="DM1333" s="2"/>
      <c r="DN1333" s="2"/>
      <c r="DO1333" s="2"/>
      <c r="DP1333" s="2"/>
      <c r="DQ1333" s="2"/>
      <c r="DR1333" s="2"/>
      <c r="DS1333" s="2"/>
      <c r="DT1333" s="2"/>
      <c r="DU1333" s="2"/>
      <c r="DV1333" s="2"/>
      <c r="DW1333" s="2"/>
      <c r="DX1333" s="2"/>
      <c r="DY1333" s="2"/>
      <c r="DZ1333" s="2"/>
      <c r="EA1333" s="2"/>
      <c r="EB1333" s="2"/>
      <c r="EC1333" s="2"/>
      <c r="ED1333" s="2"/>
      <c r="EE1333" s="2"/>
      <c r="EF1333" s="2"/>
      <c r="EG1333" s="2"/>
      <c r="EH1333" s="2"/>
      <c r="EI1333" s="2"/>
      <c r="EJ1333" s="2"/>
      <c r="EK1333" s="2"/>
      <c r="EL1333" s="2"/>
      <c r="EM1333" s="2"/>
      <c r="EN1333" s="2"/>
      <c r="EO1333" s="2"/>
      <c r="EP1333" s="2"/>
      <c r="EQ1333" s="2"/>
      <c r="ER1333" s="2"/>
      <c r="ES1333" s="2"/>
      <c r="ET1333" s="2"/>
      <c r="EU1333" s="2"/>
      <c r="EV1333" s="2"/>
      <c r="EW1333" s="2"/>
      <c r="EX1333" s="2"/>
      <c r="EY1333" s="2"/>
      <c r="EZ1333" s="2"/>
      <c r="FA1333" s="2"/>
      <c r="FB1333" s="2"/>
      <c r="FC1333" s="2"/>
      <c r="FD1333" s="2"/>
      <c r="FE1333" s="2"/>
      <c r="FF1333" s="2"/>
      <c r="FG1333" s="2"/>
      <c r="FH1333" s="2"/>
      <c r="FI1333" s="2"/>
      <c r="FJ1333" s="2"/>
      <c r="FK1333" s="2"/>
      <c r="FL1333" s="2"/>
      <c r="FM1333" s="2"/>
      <c r="FN1333" s="2"/>
      <c r="FO1333" s="2"/>
      <c r="FP1333" s="2"/>
      <c r="FQ1333" s="2"/>
      <c r="FR1333" s="2"/>
      <c r="FS1333" s="2"/>
      <c r="FT1333" s="2"/>
      <c r="FU1333" s="2"/>
      <c r="FV1333" s="2"/>
      <c r="FW1333" s="2"/>
      <c r="FX1333" s="2"/>
      <c r="FY1333" s="2"/>
      <c r="FZ1333" s="2"/>
      <c r="GA1333" s="2"/>
      <c r="GB1333" s="2"/>
      <c r="GC1333" s="2"/>
      <c r="GD1333" s="2"/>
      <c r="GE1333" s="2"/>
      <c r="GF1333" s="2"/>
      <c r="GG1333" s="2"/>
      <c r="GH1333" s="2"/>
      <c r="GI1333" s="2"/>
      <c r="GJ1333" s="2"/>
      <c r="GK1333" s="2"/>
      <c r="GL1333" s="2"/>
      <c r="GM1333" s="2"/>
      <c r="GN1333" s="2"/>
      <c r="GO1333" s="2"/>
      <c r="GP1333" s="2"/>
      <c r="GQ1333" s="2"/>
      <c r="GR1333" s="2"/>
      <c r="GS1333" s="2"/>
      <c r="GT1333" s="2"/>
      <c r="GU1333" s="2"/>
      <c r="GV1333" s="2"/>
      <c r="GW1333" s="2"/>
      <c r="GX1333" s="2"/>
      <c r="GY1333" s="2"/>
      <c r="GZ1333" s="2"/>
      <c r="HA1333" s="2"/>
      <c r="HB1333" s="2"/>
      <c r="HC1333" s="2"/>
      <c r="HD1333" s="2"/>
      <c r="HE1333" s="2"/>
      <c r="HF1333" s="2"/>
      <c r="HG1333" s="2"/>
      <c r="HH1333" s="2"/>
      <c r="HI1333" s="2"/>
      <c r="HJ1333" s="2"/>
      <c r="HK1333" s="2"/>
      <c r="HL1333" s="2"/>
      <c r="HM1333" s="2"/>
      <c r="HN1333" s="2"/>
      <c r="HO1333" s="2"/>
      <c r="HP1333" s="2"/>
      <c r="HQ1333" s="2"/>
      <c r="HR1333" s="2"/>
      <c r="HS1333" s="2"/>
      <c r="HT1333" s="2"/>
      <c r="HU1333" s="2"/>
      <c r="HV1333" s="2"/>
      <c r="HW1333" s="2"/>
      <c r="HX1333" s="2"/>
      <c r="HY1333" s="2"/>
      <c r="HZ1333" s="2"/>
      <c r="IA1333" s="2"/>
      <c r="IB1333" s="2"/>
      <c r="IC1333" s="2"/>
      <c r="ID1333" s="2"/>
      <c r="IE1333" s="2"/>
      <c r="IF1333" s="2"/>
      <c r="IG1333" s="2"/>
      <c r="IH1333" s="2"/>
      <c r="II1333" s="2"/>
      <c r="IJ1333" s="2"/>
      <c r="IK1333" s="2"/>
      <c r="IL1333" s="2"/>
      <c r="IM1333" s="2"/>
      <c r="IN1333" s="2"/>
      <c r="IO1333" s="2"/>
      <c r="IP1333" s="2"/>
      <c r="IQ1333" s="2"/>
      <c r="IR1333" s="2"/>
      <c r="IS1333" s="2"/>
    </row>
    <row r="1334" spans="1:253" s="36" customFormat="1" hidden="1" x14ac:dyDescent="0.25">
      <c r="A1334" s="33"/>
      <c r="B1334" s="168"/>
      <c r="C1334" s="168"/>
      <c r="D1334" s="168"/>
      <c r="E1334" s="168"/>
      <c r="F1334" s="168"/>
      <c r="G1334" s="168"/>
      <c r="H1334" s="168"/>
      <c r="I1334" s="168"/>
      <c r="J1334" s="168"/>
      <c r="K1334" s="168"/>
      <c r="L1334" s="168"/>
      <c r="M1334" s="168"/>
      <c r="N1334" s="168"/>
      <c r="O1334" s="168"/>
      <c r="P1334" s="168"/>
      <c r="Q1334" s="168"/>
      <c r="R1334" s="168"/>
      <c r="S1334" s="168"/>
      <c r="T1334" s="168"/>
      <c r="U1334" s="168"/>
      <c r="V1334" s="168"/>
      <c r="W1334" s="168"/>
      <c r="X1334" s="168"/>
      <c r="Y1334" s="168"/>
      <c r="Z1334" s="168"/>
      <c r="AA1334" s="168"/>
      <c r="AB1334" s="168"/>
      <c r="AC1334" s="168"/>
      <c r="AD1334" s="168"/>
      <c r="AE1334" s="168"/>
      <c r="AF1334" s="168"/>
      <c r="AG1334" s="168"/>
      <c r="AH1334" s="168"/>
      <c r="AI1334" s="60"/>
      <c r="AJ1334" s="144" t="str">
        <f t="shared" si="224"/>
        <v>Riadok bude skrytý.</v>
      </c>
      <c r="AK1334" s="145" t="s">
        <v>207</v>
      </c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51">
        <f t="shared" ref="BE1334:BE1353" si="227">+IF(B1334="",0,1)</f>
        <v>0</v>
      </c>
      <c r="BF1334" s="51"/>
      <c r="BG1334" s="51"/>
      <c r="BH1334" s="51">
        <f t="shared" si="225"/>
        <v>1</v>
      </c>
      <c r="BI1334" s="51">
        <f t="shared" si="226"/>
        <v>0</v>
      </c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108"/>
      <c r="BY1334" s="108"/>
      <c r="BZ1334" s="108"/>
      <c r="CA1334" s="113">
        <f>SI!BY1334</f>
        <v>175</v>
      </c>
      <c r="CB1334" s="113"/>
      <c r="CC1334" s="113"/>
      <c r="CD1334" s="113"/>
      <c r="CE1334" s="113"/>
      <c r="CF1334" s="113"/>
      <c r="CG1334" s="113"/>
      <c r="CH1334" s="140">
        <f>SI!BZ1334</f>
        <v>0</v>
      </c>
      <c r="CI1334" s="108"/>
      <c r="CJ1334" s="108"/>
      <c r="CK1334" s="108"/>
      <c r="CL1334" s="108"/>
      <c r="CM1334" s="108"/>
      <c r="CN1334" s="108"/>
      <c r="CO1334" s="108"/>
      <c r="CP1334" s="108"/>
      <c r="CQ1334" s="108"/>
      <c r="CR1334" s="108"/>
      <c r="CS1334" s="108"/>
      <c r="CT1334" s="108"/>
      <c r="CU1334" s="108"/>
      <c r="CV1334" s="108"/>
      <c r="CW1334" s="108"/>
      <c r="CX1334" s="108"/>
      <c r="CY1334" s="108"/>
      <c r="CZ1334" s="2"/>
      <c r="DA1334" s="2"/>
      <c r="DB1334" s="2"/>
      <c r="DC1334" s="2"/>
      <c r="DD1334" s="2"/>
      <c r="DE1334" s="2"/>
      <c r="DF1334" s="2"/>
      <c r="DG1334" s="2"/>
      <c r="DH1334" s="2"/>
      <c r="DI1334" s="2"/>
      <c r="DJ1334" s="2"/>
      <c r="DK1334" s="2"/>
      <c r="DL1334" s="2"/>
      <c r="DM1334" s="2"/>
      <c r="DN1334" s="2"/>
      <c r="DO1334" s="2"/>
      <c r="DP1334" s="2"/>
      <c r="DQ1334" s="2"/>
      <c r="DR1334" s="2"/>
      <c r="DS1334" s="2"/>
      <c r="DT1334" s="2"/>
      <c r="DU1334" s="2"/>
      <c r="DV1334" s="2"/>
      <c r="DW1334" s="2"/>
      <c r="DX1334" s="2"/>
      <c r="DY1334" s="2"/>
      <c r="DZ1334" s="2"/>
      <c r="EA1334" s="2"/>
      <c r="EB1334" s="2"/>
      <c r="EC1334" s="2"/>
      <c r="ED1334" s="2"/>
      <c r="EE1334" s="2"/>
      <c r="EF1334" s="2"/>
      <c r="EG1334" s="2"/>
      <c r="EH1334" s="2"/>
      <c r="EI1334" s="2"/>
      <c r="EJ1334" s="2"/>
      <c r="EK1334" s="2"/>
      <c r="EL1334" s="2"/>
      <c r="EM1334" s="2"/>
      <c r="EN1334" s="2"/>
      <c r="EO1334" s="2"/>
      <c r="EP1334" s="2"/>
      <c r="EQ1334" s="2"/>
      <c r="ER1334" s="2"/>
      <c r="ES1334" s="2"/>
      <c r="ET1334" s="2"/>
      <c r="EU1334" s="2"/>
      <c r="EV1334" s="2"/>
      <c r="EW1334" s="2"/>
      <c r="EX1334" s="2"/>
      <c r="EY1334" s="2"/>
      <c r="EZ1334" s="2"/>
      <c r="FA1334" s="2"/>
      <c r="FB1334" s="2"/>
      <c r="FC1334" s="2"/>
      <c r="FD1334" s="2"/>
      <c r="FE1334" s="2"/>
      <c r="FF1334" s="2"/>
      <c r="FG1334" s="2"/>
      <c r="FH1334" s="2"/>
      <c r="FI1334" s="2"/>
      <c r="FJ1334" s="2"/>
      <c r="FK1334" s="2"/>
      <c r="FL1334" s="2"/>
      <c r="FM1334" s="2"/>
      <c r="FN1334" s="2"/>
      <c r="FO1334" s="2"/>
      <c r="FP1334" s="2"/>
      <c r="FQ1334" s="2"/>
      <c r="FR1334" s="2"/>
      <c r="FS1334" s="2"/>
      <c r="FT1334" s="2"/>
      <c r="FU1334" s="2"/>
      <c r="FV1334" s="2"/>
      <c r="FW1334" s="2"/>
      <c r="FX1334" s="2"/>
      <c r="FY1334" s="2"/>
      <c r="FZ1334" s="2"/>
      <c r="GA1334" s="2"/>
      <c r="GB1334" s="2"/>
      <c r="GC1334" s="2"/>
      <c r="GD1334" s="2"/>
      <c r="GE1334" s="2"/>
      <c r="GF1334" s="2"/>
      <c r="GG1334" s="2"/>
      <c r="GH1334" s="2"/>
      <c r="GI1334" s="2"/>
      <c r="GJ1334" s="2"/>
      <c r="GK1334" s="2"/>
      <c r="GL1334" s="2"/>
      <c r="GM1334" s="2"/>
      <c r="GN1334" s="2"/>
      <c r="GO1334" s="2"/>
      <c r="GP1334" s="2"/>
      <c r="GQ1334" s="2"/>
      <c r="GR1334" s="2"/>
      <c r="GS1334" s="2"/>
      <c r="GT1334" s="2"/>
      <c r="GU1334" s="2"/>
      <c r="GV1334" s="2"/>
      <c r="GW1334" s="2"/>
      <c r="GX1334" s="2"/>
      <c r="GY1334" s="2"/>
      <c r="GZ1334" s="2"/>
      <c r="HA1334" s="2"/>
      <c r="HB1334" s="2"/>
      <c r="HC1334" s="2"/>
      <c r="HD1334" s="2"/>
      <c r="HE1334" s="2"/>
      <c r="HF1334" s="2"/>
      <c r="HG1334" s="2"/>
      <c r="HH1334" s="2"/>
      <c r="HI1334" s="2"/>
      <c r="HJ1334" s="2"/>
      <c r="HK1334" s="2"/>
      <c r="HL1334" s="2"/>
      <c r="HM1334" s="2"/>
      <c r="HN1334" s="2"/>
      <c r="HO1334" s="2"/>
      <c r="HP1334" s="2"/>
      <c r="HQ1334" s="2"/>
      <c r="HR1334" s="2"/>
      <c r="HS1334" s="2"/>
      <c r="HT1334" s="2"/>
      <c r="HU1334" s="2"/>
      <c r="HV1334" s="2"/>
      <c r="HW1334" s="2"/>
      <c r="HX1334" s="2"/>
      <c r="HY1334" s="2"/>
      <c r="HZ1334" s="2"/>
      <c r="IA1334" s="2"/>
      <c r="IB1334" s="2"/>
      <c r="IC1334" s="2"/>
      <c r="ID1334" s="2"/>
      <c r="IE1334" s="2"/>
      <c r="IF1334" s="2"/>
      <c r="IG1334" s="2"/>
      <c r="IH1334" s="2"/>
      <c r="II1334" s="2"/>
      <c r="IJ1334" s="2"/>
      <c r="IK1334" s="2"/>
      <c r="IL1334" s="2"/>
      <c r="IM1334" s="2"/>
      <c r="IN1334" s="2"/>
      <c r="IO1334" s="2"/>
      <c r="IP1334" s="2"/>
      <c r="IQ1334" s="2"/>
      <c r="IR1334" s="2"/>
      <c r="IS1334" s="2"/>
    </row>
    <row r="1335" spans="1:253" s="36" customFormat="1" hidden="1" x14ac:dyDescent="0.25">
      <c r="A1335" s="33"/>
      <c r="B1335" s="168"/>
      <c r="C1335" s="168"/>
      <c r="D1335" s="168"/>
      <c r="E1335" s="168"/>
      <c r="F1335" s="168"/>
      <c r="G1335" s="168"/>
      <c r="H1335" s="168"/>
      <c r="I1335" s="168"/>
      <c r="J1335" s="168"/>
      <c r="K1335" s="168"/>
      <c r="L1335" s="168"/>
      <c r="M1335" s="168"/>
      <c r="N1335" s="168"/>
      <c r="O1335" s="168"/>
      <c r="P1335" s="168"/>
      <c r="Q1335" s="168"/>
      <c r="R1335" s="168"/>
      <c r="S1335" s="168"/>
      <c r="T1335" s="168"/>
      <c r="U1335" s="168"/>
      <c r="V1335" s="168"/>
      <c r="W1335" s="168"/>
      <c r="X1335" s="168"/>
      <c r="Y1335" s="168"/>
      <c r="Z1335" s="168"/>
      <c r="AA1335" s="168"/>
      <c r="AB1335" s="168"/>
      <c r="AC1335" s="168"/>
      <c r="AD1335" s="168"/>
      <c r="AE1335" s="168"/>
      <c r="AF1335" s="168"/>
      <c r="AG1335" s="168"/>
      <c r="AH1335" s="168"/>
      <c r="AI1335" s="60"/>
      <c r="AJ1335" s="144" t="str">
        <f t="shared" si="224"/>
        <v>Riadok bude skrytý.</v>
      </c>
      <c r="AK1335" s="145" t="s">
        <v>207</v>
      </c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51">
        <f t="shared" si="227"/>
        <v>0</v>
      </c>
      <c r="BF1335" s="51"/>
      <c r="BG1335" s="51"/>
      <c r="BH1335" s="51">
        <f t="shared" si="225"/>
        <v>1</v>
      </c>
      <c r="BI1335" s="51">
        <f t="shared" si="226"/>
        <v>0</v>
      </c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108"/>
      <c r="BY1335" s="108"/>
      <c r="BZ1335" s="108"/>
      <c r="CA1335" s="113">
        <f>SI!BY1335</f>
        <v>1131</v>
      </c>
      <c r="CB1335" s="113"/>
      <c r="CC1335" s="113"/>
      <c r="CD1335" s="113"/>
      <c r="CE1335" s="113"/>
      <c r="CF1335" s="113"/>
      <c r="CG1335" s="113"/>
      <c r="CH1335" s="140">
        <f>SI!BZ1335</f>
        <v>0</v>
      </c>
      <c r="CI1335" s="108"/>
      <c r="CJ1335" s="108"/>
      <c r="CK1335" s="108"/>
      <c r="CL1335" s="108"/>
      <c r="CM1335" s="108"/>
      <c r="CN1335" s="108"/>
      <c r="CO1335" s="108"/>
      <c r="CP1335" s="108"/>
      <c r="CQ1335" s="108"/>
      <c r="CR1335" s="108"/>
      <c r="CS1335" s="108"/>
      <c r="CT1335" s="108"/>
      <c r="CU1335" s="108"/>
      <c r="CV1335" s="108"/>
      <c r="CW1335" s="108"/>
      <c r="CX1335" s="108"/>
      <c r="CY1335" s="108"/>
      <c r="CZ1335" s="2"/>
      <c r="DA1335" s="2"/>
      <c r="DB1335" s="2"/>
      <c r="DC1335" s="2"/>
      <c r="DD1335" s="2"/>
      <c r="DE1335" s="2"/>
      <c r="DF1335" s="2"/>
      <c r="DG1335" s="2"/>
      <c r="DH1335" s="2"/>
      <c r="DI1335" s="2"/>
      <c r="DJ1335" s="2"/>
      <c r="DK1335" s="2"/>
      <c r="DL1335" s="2"/>
      <c r="DM1335" s="2"/>
      <c r="DN1335" s="2"/>
      <c r="DO1335" s="2"/>
      <c r="DP1335" s="2"/>
      <c r="DQ1335" s="2"/>
      <c r="DR1335" s="2"/>
      <c r="DS1335" s="2"/>
      <c r="DT1335" s="2"/>
      <c r="DU1335" s="2"/>
      <c r="DV1335" s="2"/>
      <c r="DW1335" s="2"/>
      <c r="DX1335" s="2"/>
      <c r="DY1335" s="2"/>
      <c r="DZ1335" s="2"/>
      <c r="EA1335" s="2"/>
      <c r="EB1335" s="2"/>
      <c r="EC1335" s="2"/>
      <c r="ED1335" s="2"/>
      <c r="EE1335" s="2"/>
      <c r="EF1335" s="2"/>
      <c r="EG1335" s="2"/>
      <c r="EH1335" s="2"/>
      <c r="EI1335" s="2"/>
      <c r="EJ1335" s="2"/>
      <c r="EK1335" s="2"/>
      <c r="EL1335" s="2"/>
      <c r="EM1335" s="2"/>
      <c r="EN1335" s="2"/>
      <c r="EO1335" s="2"/>
      <c r="EP1335" s="2"/>
      <c r="EQ1335" s="2"/>
      <c r="ER1335" s="2"/>
      <c r="ES1335" s="2"/>
      <c r="ET1335" s="2"/>
      <c r="EU1335" s="2"/>
      <c r="EV1335" s="2"/>
      <c r="EW1335" s="2"/>
      <c r="EX1335" s="2"/>
      <c r="EY1335" s="2"/>
      <c r="EZ1335" s="2"/>
      <c r="FA1335" s="2"/>
      <c r="FB1335" s="2"/>
      <c r="FC1335" s="2"/>
      <c r="FD1335" s="2"/>
      <c r="FE1335" s="2"/>
      <c r="FF1335" s="2"/>
      <c r="FG1335" s="2"/>
      <c r="FH1335" s="2"/>
      <c r="FI1335" s="2"/>
      <c r="FJ1335" s="2"/>
      <c r="FK1335" s="2"/>
      <c r="FL1335" s="2"/>
      <c r="FM1335" s="2"/>
      <c r="FN1335" s="2"/>
      <c r="FO1335" s="2"/>
      <c r="FP1335" s="2"/>
      <c r="FQ1335" s="2"/>
      <c r="FR1335" s="2"/>
      <c r="FS1335" s="2"/>
      <c r="FT1335" s="2"/>
      <c r="FU1335" s="2"/>
      <c r="FV1335" s="2"/>
      <c r="FW1335" s="2"/>
      <c r="FX1335" s="2"/>
      <c r="FY1335" s="2"/>
      <c r="FZ1335" s="2"/>
      <c r="GA1335" s="2"/>
      <c r="GB1335" s="2"/>
      <c r="GC1335" s="2"/>
      <c r="GD1335" s="2"/>
      <c r="GE1335" s="2"/>
      <c r="GF1335" s="2"/>
      <c r="GG1335" s="2"/>
      <c r="GH1335" s="2"/>
      <c r="GI1335" s="2"/>
      <c r="GJ1335" s="2"/>
      <c r="GK1335" s="2"/>
      <c r="GL1335" s="2"/>
      <c r="GM1335" s="2"/>
      <c r="GN1335" s="2"/>
      <c r="GO1335" s="2"/>
      <c r="GP1335" s="2"/>
      <c r="GQ1335" s="2"/>
      <c r="GR1335" s="2"/>
      <c r="GS1335" s="2"/>
      <c r="GT1335" s="2"/>
      <c r="GU1335" s="2"/>
      <c r="GV1335" s="2"/>
      <c r="GW1335" s="2"/>
      <c r="GX1335" s="2"/>
      <c r="GY1335" s="2"/>
      <c r="GZ1335" s="2"/>
      <c r="HA1335" s="2"/>
      <c r="HB1335" s="2"/>
      <c r="HC1335" s="2"/>
      <c r="HD1335" s="2"/>
      <c r="HE1335" s="2"/>
      <c r="HF1335" s="2"/>
      <c r="HG1335" s="2"/>
      <c r="HH1335" s="2"/>
      <c r="HI1335" s="2"/>
      <c r="HJ1335" s="2"/>
      <c r="HK1335" s="2"/>
      <c r="HL1335" s="2"/>
      <c r="HM1335" s="2"/>
      <c r="HN1335" s="2"/>
      <c r="HO1335" s="2"/>
      <c r="HP1335" s="2"/>
      <c r="HQ1335" s="2"/>
      <c r="HR1335" s="2"/>
      <c r="HS1335" s="2"/>
      <c r="HT1335" s="2"/>
      <c r="HU1335" s="2"/>
      <c r="HV1335" s="2"/>
      <c r="HW1335" s="2"/>
      <c r="HX1335" s="2"/>
      <c r="HY1335" s="2"/>
      <c r="HZ1335" s="2"/>
      <c r="IA1335" s="2"/>
      <c r="IB1335" s="2"/>
      <c r="IC1335" s="2"/>
      <c r="ID1335" s="2"/>
      <c r="IE1335" s="2"/>
      <c r="IF1335" s="2"/>
      <c r="IG1335" s="2"/>
      <c r="IH1335" s="2"/>
      <c r="II1335" s="2"/>
      <c r="IJ1335" s="2"/>
      <c r="IK1335" s="2"/>
      <c r="IL1335" s="2"/>
      <c r="IM1335" s="2"/>
      <c r="IN1335" s="2"/>
      <c r="IO1335" s="2"/>
      <c r="IP1335" s="2"/>
      <c r="IQ1335" s="2"/>
      <c r="IR1335" s="2"/>
      <c r="IS1335" s="2"/>
    </row>
    <row r="1336" spans="1:253" s="36" customFormat="1" hidden="1" x14ac:dyDescent="0.25">
      <c r="A1336" s="33"/>
      <c r="B1336" s="168"/>
      <c r="C1336" s="168"/>
      <c r="D1336" s="168"/>
      <c r="E1336" s="168"/>
      <c r="F1336" s="168"/>
      <c r="G1336" s="168"/>
      <c r="H1336" s="168"/>
      <c r="I1336" s="168"/>
      <c r="J1336" s="168"/>
      <c r="K1336" s="168"/>
      <c r="L1336" s="168"/>
      <c r="M1336" s="168"/>
      <c r="N1336" s="168"/>
      <c r="O1336" s="168"/>
      <c r="P1336" s="168"/>
      <c r="Q1336" s="168"/>
      <c r="R1336" s="168"/>
      <c r="S1336" s="168"/>
      <c r="T1336" s="168"/>
      <c r="U1336" s="168"/>
      <c r="V1336" s="168"/>
      <c r="W1336" s="168"/>
      <c r="X1336" s="168"/>
      <c r="Y1336" s="168"/>
      <c r="Z1336" s="168"/>
      <c r="AA1336" s="168"/>
      <c r="AB1336" s="168"/>
      <c r="AC1336" s="168"/>
      <c r="AD1336" s="168"/>
      <c r="AE1336" s="168"/>
      <c r="AF1336" s="168"/>
      <c r="AG1336" s="168"/>
      <c r="AH1336" s="168"/>
      <c r="AI1336" s="60"/>
      <c r="AJ1336" s="144" t="str">
        <f t="shared" si="224"/>
        <v>Riadok bude skrytý.</v>
      </c>
      <c r="AK1336" s="145" t="s">
        <v>207</v>
      </c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51">
        <f t="shared" si="227"/>
        <v>0</v>
      </c>
      <c r="BF1336" s="51"/>
      <c r="BG1336" s="51"/>
      <c r="BH1336" s="51">
        <f t="shared" si="225"/>
        <v>1</v>
      </c>
      <c r="BI1336" s="51">
        <f t="shared" si="226"/>
        <v>0</v>
      </c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108"/>
      <c r="BY1336" s="108"/>
      <c r="BZ1336" s="108"/>
      <c r="CA1336" s="113">
        <f>SI!BY1336</f>
        <v>169</v>
      </c>
      <c r="CB1336" s="113"/>
      <c r="CC1336" s="113"/>
      <c r="CD1336" s="113"/>
      <c r="CE1336" s="113"/>
      <c r="CF1336" s="113"/>
      <c r="CG1336" s="113"/>
      <c r="CH1336" s="140">
        <f>SI!BZ1336</f>
        <v>0</v>
      </c>
      <c r="CI1336" s="108"/>
      <c r="CJ1336" s="108"/>
      <c r="CK1336" s="108"/>
      <c r="CL1336" s="108"/>
      <c r="CM1336" s="108"/>
      <c r="CN1336" s="108"/>
      <c r="CO1336" s="108"/>
      <c r="CP1336" s="108"/>
      <c r="CQ1336" s="108"/>
      <c r="CR1336" s="108"/>
      <c r="CS1336" s="108"/>
      <c r="CT1336" s="108"/>
      <c r="CU1336" s="108"/>
      <c r="CV1336" s="108"/>
      <c r="CW1336" s="108"/>
      <c r="CX1336" s="108"/>
      <c r="CY1336" s="108"/>
      <c r="CZ1336" s="2"/>
      <c r="DA1336" s="2"/>
      <c r="DB1336" s="2"/>
      <c r="DC1336" s="2"/>
      <c r="DD1336" s="2"/>
      <c r="DE1336" s="2"/>
      <c r="DF1336" s="2"/>
      <c r="DG1336" s="2"/>
      <c r="DH1336" s="2"/>
      <c r="DI1336" s="2"/>
      <c r="DJ1336" s="2"/>
      <c r="DK1336" s="2"/>
      <c r="DL1336" s="2"/>
      <c r="DM1336" s="2"/>
      <c r="DN1336" s="2"/>
      <c r="DO1336" s="2"/>
      <c r="DP1336" s="2"/>
      <c r="DQ1336" s="2"/>
      <c r="DR1336" s="2"/>
      <c r="DS1336" s="2"/>
      <c r="DT1336" s="2"/>
      <c r="DU1336" s="2"/>
      <c r="DV1336" s="2"/>
      <c r="DW1336" s="2"/>
      <c r="DX1336" s="2"/>
      <c r="DY1336" s="2"/>
      <c r="DZ1336" s="2"/>
      <c r="EA1336" s="2"/>
      <c r="EB1336" s="2"/>
      <c r="EC1336" s="2"/>
      <c r="ED1336" s="2"/>
      <c r="EE1336" s="2"/>
      <c r="EF1336" s="2"/>
      <c r="EG1336" s="2"/>
      <c r="EH1336" s="2"/>
      <c r="EI1336" s="2"/>
      <c r="EJ1336" s="2"/>
      <c r="EK1336" s="2"/>
      <c r="EL1336" s="2"/>
      <c r="EM1336" s="2"/>
      <c r="EN1336" s="2"/>
      <c r="EO1336" s="2"/>
      <c r="EP1336" s="2"/>
      <c r="EQ1336" s="2"/>
      <c r="ER1336" s="2"/>
      <c r="ES1336" s="2"/>
      <c r="ET1336" s="2"/>
      <c r="EU1336" s="2"/>
      <c r="EV1336" s="2"/>
      <c r="EW1336" s="2"/>
      <c r="EX1336" s="2"/>
      <c r="EY1336" s="2"/>
      <c r="EZ1336" s="2"/>
      <c r="FA1336" s="2"/>
      <c r="FB1336" s="2"/>
      <c r="FC1336" s="2"/>
      <c r="FD1336" s="2"/>
      <c r="FE1336" s="2"/>
      <c r="FF1336" s="2"/>
      <c r="FG1336" s="2"/>
      <c r="FH1336" s="2"/>
      <c r="FI1336" s="2"/>
      <c r="FJ1336" s="2"/>
      <c r="FK1336" s="2"/>
      <c r="FL1336" s="2"/>
      <c r="FM1336" s="2"/>
      <c r="FN1336" s="2"/>
      <c r="FO1336" s="2"/>
      <c r="FP1336" s="2"/>
      <c r="FQ1336" s="2"/>
      <c r="FR1336" s="2"/>
      <c r="FS1336" s="2"/>
      <c r="FT1336" s="2"/>
      <c r="FU1336" s="2"/>
      <c r="FV1336" s="2"/>
      <c r="FW1336" s="2"/>
      <c r="FX1336" s="2"/>
      <c r="FY1336" s="2"/>
      <c r="FZ1336" s="2"/>
      <c r="GA1336" s="2"/>
      <c r="GB1336" s="2"/>
      <c r="GC1336" s="2"/>
      <c r="GD1336" s="2"/>
      <c r="GE1336" s="2"/>
      <c r="GF1336" s="2"/>
      <c r="GG1336" s="2"/>
      <c r="GH1336" s="2"/>
      <c r="GI1336" s="2"/>
      <c r="GJ1336" s="2"/>
      <c r="GK1336" s="2"/>
      <c r="GL1336" s="2"/>
      <c r="GM1336" s="2"/>
      <c r="GN1336" s="2"/>
      <c r="GO1336" s="2"/>
      <c r="GP1336" s="2"/>
      <c r="GQ1336" s="2"/>
      <c r="GR1336" s="2"/>
      <c r="GS1336" s="2"/>
      <c r="GT1336" s="2"/>
      <c r="GU1336" s="2"/>
      <c r="GV1336" s="2"/>
      <c r="GW1336" s="2"/>
      <c r="GX1336" s="2"/>
      <c r="GY1336" s="2"/>
      <c r="GZ1336" s="2"/>
      <c r="HA1336" s="2"/>
      <c r="HB1336" s="2"/>
      <c r="HC1336" s="2"/>
      <c r="HD1336" s="2"/>
      <c r="HE1336" s="2"/>
      <c r="HF1336" s="2"/>
      <c r="HG1336" s="2"/>
      <c r="HH1336" s="2"/>
      <c r="HI1336" s="2"/>
      <c r="HJ1336" s="2"/>
      <c r="HK1336" s="2"/>
      <c r="HL1336" s="2"/>
      <c r="HM1336" s="2"/>
      <c r="HN1336" s="2"/>
      <c r="HO1336" s="2"/>
      <c r="HP1336" s="2"/>
      <c r="HQ1336" s="2"/>
      <c r="HR1336" s="2"/>
      <c r="HS1336" s="2"/>
      <c r="HT1336" s="2"/>
      <c r="HU1336" s="2"/>
      <c r="HV1336" s="2"/>
      <c r="HW1336" s="2"/>
      <c r="HX1336" s="2"/>
      <c r="HY1336" s="2"/>
      <c r="HZ1336" s="2"/>
      <c r="IA1336" s="2"/>
      <c r="IB1336" s="2"/>
      <c r="IC1336" s="2"/>
      <c r="ID1336" s="2"/>
      <c r="IE1336" s="2"/>
      <c r="IF1336" s="2"/>
      <c r="IG1336" s="2"/>
      <c r="IH1336" s="2"/>
      <c r="II1336" s="2"/>
      <c r="IJ1336" s="2"/>
      <c r="IK1336" s="2"/>
      <c r="IL1336" s="2"/>
      <c r="IM1336" s="2"/>
      <c r="IN1336" s="2"/>
      <c r="IO1336" s="2"/>
      <c r="IP1336" s="2"/>
      <c r="IQ1336" s="2"/>
      <c r="IR1336" s="2"/>
      <c r="IS1336" s="2"/>
    </row>
    <row r="1337" spans="1:253" s="36" customFormat="1" hidden="1" x14ac:dyDescent="0.25">
      <c r="A1337" s="33"/>
      <c r="B1337" s="168"/>
      <c r="C1337" s="168"/>
      <c r="D1337" s="168"/>
      <c r="E1337" s="168"/>
      <c r="F1337" s="168"/>
      <c r="G1337" s="168"/>
      <c r="H1337" s="168"/>
      <c r="I1337" s="168"/>
      <c r="J1337" s="168"/>
      <c r="K1337" s="168"/>
      <c r="L1337" s="168"/>
      <c r="M1337" s="168"/>
      <c r="N1337" s="168"/>
      <c r="O1337" s="168"/>
      <c r="P1337" s="168"/>
      <c r="Q1337" s="168"/>
      <c r="R1337" s="168"/>
      <c r="S1337" s="168"/>
      <c r="T1337" s="168"/>
      <c r="U1337" s="168"/>
      <c r="V1337" s="168"/>
      <c r="W1337" s="168"/>
      <c r="X1337" s="168"/>
      <c r="Y1337" s="168"/>
      <c r="Z1337" s="168"/>
      <c r="AA1337" s="168"/>
      <c r="AB1337" s="168"/>
      <c r="AC1337" s="168"/>
      <c r="AD1337" s="168"/>
      <c r="AE1337" s="168"/>
      <c r="AF1337" s="168"/>
      <c r="AG1337" s="168"/>
      <c r="AH1337" s="168"/>
      <c r="AI1337" s="60"/>
      <c r="AJ1337" s="144" t="str">
        <f t="shared" si="224"/>
        <v>Riadok bude skrytý.</v>
      </c>
      <c r="AK1337" s="145" t="s">
        <v>207</v>
      </c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51">
        <f t="shared" si="227"/>
        <v>0</v>
      </c>
      <c r="BF1337" s="51"/>
      <c r="BG1337" s="51"/>
      <c r="BH1337" s="51">
        <f t="shared" si="225"/>
        <v>1</v>
      </c>
      <c r="BI1337" s="51">
        <f t="shared" si="226"/>
        <v>0</v>
      </c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108"/>
      <c r="BY1337" s="108"/>
      <c r="BZ1337" s="108"/>
      <c r="CA1337" s="113">
        <f>SI!BY1337</f>
        <v>706</v>
      </c>
      <c r="CB1337" s="113"/>
      <c r="CC1337" s="113"/>
      <c r="CD1337" s="113"/>
      <c r="CE1337" s="113"/>
      <c r="CF1337" s="113"/>
      <c r="CG1337" s="113"/>
      <c r="CH1337" s="140">
        <f>SI!BZ1337</f>
        <v>0</v>
      </c>
      <c r="CI1337" s="108"/>
      <c r="CJ1337" s="108"/>
      <c r="CK1337" s="108"/>
      <c r="CL1337" s="108"/>
      <c r="CM1337" s="108"/>
      <c r="CN1337" s="108"/>
      <c r="CO1337" s="108"/>
      <c r="CP1337" s="108"/>
      <c r="CQ1337" s="108"/>
      <c r="CR1337" s="108"/>
      <c r="CS1337" s="108"/>
      <c r="CT1337" s="108"/>
      <c r="CU1337" s="108"/>
      <c r="CV1337" s="108"/>
      <c r="CW1337" s="108"/>
      <c r="CX1337" s="108"/>
      <c r="CY1337" s="108"/>
      <c r="CZ1337" s="2"/>
      <c r="DA1337" s="2"/>
      <c r="DB1337" s="2"/>
      <c r="DC1337" s="2"/>
      <c r="DD1337" s="2"/>
      <c r="DE1337" s="2"/>
      <c r="DF1337" s="2"/>
      <c r="DG1337" s="2"/>
      <c r="DH1337" s="2"/>
      <c r="DI1337" s="2"/>
      <c r="DJ1337" s="2"/>
      <c r="DK1337" s="2"/>
      <c r="DL1337" s="2"/>
      <c r="DM1337" s="2"/>
      <c r="DN1337" s="2"/>
      <c r="DO1337" s="2"/>
      <c r="DP1337" s="2"/>
      <c r="DQ1337" s="2"/>
      <c r="DR1337" s="2"/>
      <c r="DS1337" s="2"/>
      <c r="DT1337" s="2"/>
      <c r="DU1337" s="2"/>
      <c r="DV1337" s="2"/>
      <c r="DW1337" s="2"/>
      <c r="DX1337" s="2"/>
      <c r="DY1337" s="2"/>
      <c r="DZ1337" s="2"/>
      <c r="EA1337" s="2"/>
      <c r="EB1337" s="2"/>
      <c r="EC1337" s="2"/>
      <c r="ED1337" s="2"/>
      <c r="EE1337" s="2"/>
      <c r="EF1337" s="2"/>
      <c r="EG1337" s="2"/>
      <c r="EH1337" s="2"/>
      <c r="EI1337" s="2"/>
      <c r="EJ1337" s="2"/>
      <c r="EK1337" s="2"/>
      <c r="EL1337" s="2"/>
      <c r="EM1337" s="2"/>
      <c r="EN1337" s="2"/>
      <c r="EO1337" s="2"/>
      <c r="EP1337" s="2"/>
      <c r="EQ1337" s="2"/>
      <c r="ER1337" s="2"/>
      <c r="ES1337" s="2"/>
      <c r="ET1337" s="2"/>
      <c r="EU1337" s="2"/>
      <c r="EV1337" s="2"/>
      <c r="EW1337" s="2"/>
      <c r="EX1337" s="2"/>
      <c r="EY1337" s="2"/>
      <c r="EZ1337" s="2"/>
      <c r="FA1337" s="2"/>
      <c r="FB1337" s="2"/>
      <c r="FC1337" s="2"/>
      <c r="FD1337" s="2"/>
      <c r="FE1337" s="2"/>
      <c r="FF1337" s="2"/>
      <c r="FG1337" s="2"/>
      <c r="FH1337" s="2"/>
      <c r="FI1337" s="2"/>
      <c r="FJ1337" s="2"/>
      <c r="FK1337" s="2"/>
      <c r="FL1337" s="2"/>
      <c r="FM1337" s="2"/>
      <c r="FN1337" s="2"/>
      <c r="FO1337" s="2"/>
      <c r="FP1337" s="2"/>
      <c r="FQ1337" s="2"/>
      <c r="FR1337" s="2"/>
      <c r="FS1337" s="2"/>
      <c r="FT1337" s="2"/>
      <c r="FU1337" s="2"/>
      <c r="FV1337" s="2"/>
      <c r="FW1337" s="2"/>
      <c r="FX1337" s="2"/>
      <c r="FY1337" s="2"/>
      <c r="FZ1337" s="2"/>
      <c r="GA1337" s="2"/>
      <c r="GB1337" s="2"/>
      <c r="GC1337" s="2"/>
      <c r="GD1337" s="2"/>
      <c r="GE1337" s="2"/>
      <c r="GF1337" s="2"/>
      <c r="GG1337" s="2"/>
      <c r="GH1337" s="2"/>
      <c r="GI1337" s="2"/>
      <c r="GJ1337" s="2"/>
      <c r="GK1337" s="2"/>
      <c r="GL1337" s="2"/>
      <c r="GM1337" s="2"/>
      <c r="GN1337" s="2"/>
      <c r="GO1337" s="2"/>
      <c r="GP1337" s="2"/>
      <c r="GQ1337" s="2"/>
      <c r="GR1337" s="2"/>
      <c r="GS1337" s="2"/>
      <c r="GT1337" s="2"/>
      <c r="GU1337" s="2"/>
      <c r="GV1337" s="2"/>
      <c r="GW1337" s="2"/>
      <c r="GX1337" s="2"/>
      <c r="GY1337" s="2"/>
      <c r="GZ1337" s="2"/>
      <c r="HA1337" s="2"/>
      <c r="HB1337" s="2"/>
      <c r="HC1337" s="2"/>
      <c r="HD1337" s="2"/>
      <c r="HE1337" s="2"/>
      <c r="HF1337" s="2"/>
      <c r="HG1337" s="2"/>
      <c r="HH1337" s="2"/>
      <c r="HI1337" s="2"/>
      <c r="HJ1337" s="2"/>
      <c r="HK1337" s="2"/>
      <c r="HL1337" s="2"/>
      <c r="HM1337" s="2"/>
      <c r="HN1337" s="2"/>
      <c r="HO1337" s="2"/>
      <c r="HP1337" s="2"/>
      <c r="HQ1337" s="2"/>
      <c r="HR1337" s="2"/>
      <c r="HS1337" s="2"/>
      <c r="HT1337" s="2"/>
      <c r="HU1337" s="2"/>
      <c r="HV1337" s="2"/>
      <c r="HW1337" s="2"/>
      <c r="HX1337" s="2"/>
      <c r="HY1337" s="2"/>
      <c r="HZ1337" s="2"/>
      <c r="IA1337" s="2"/>
      <c r="IB1337" s="2"/>
      <c r="IC1337" s="2"/>
      <c r="ID1337" s="2"/>
      <c r="IE1337" s="2"/>
      <c r="IF1337" s="2"/>
      <c r="IG1337" s="2"/>
      <c r="IH1337" s="2"/>
      <c r="II1337" s="2"/>
      <c r="IJ1337" s="2"/>
      <c r="IK1337" s="2"/>
      <c r="IL1337" s="2"/>
      <c r="IM1337" s="2"/>
      <c r="IN1337" s="2"/>
      <c r="IO1337" s="2"/>
      <c r="IP1337" s="2"/>
      <c r="IQ1337" s="2"/>
      <c r="IR1337" s="2"/>
      <c r="IS1337" s="2"/>
    </row>
    <row r="1338" spans="1:253" s="36" customFormat="1" hidden="1" x14ac:dyDescent="0.25">
      <c r="A1338" s="33"/>
      <c r="B1338" s="168"/>
      <c r="C1338" s="168"/>
      <c r="D1338" s="168"/>
      <c r="E1338" s="168"/>
      <c r="F1338" s="168"/>
      <c r="G1338" s="168"/>
      <c r="H1338" s="168"/>
      <c r="I1338" s="168"/>
      <c r="J1338" s="168"/>
      <c r="K1338" s="168"/>
      <c r="L1338" s="168"/>
      <c r="M1338" s="168"/>
      <c r="N1338" s="168"/>
      <c r="O1338" s="168"/>
      <c r="P1338" s="168"/>
      <c r="Q1338" s="168"/>
      <c r="R1338" s="168"/>
      <c r="S1338" s="168"/>
      <c r="T1338" s="168"/>
      <c r="U1338" s="168"/>
      <c r="V1338" s="168"/>
      <c r="W1338" s="168"/>
      <c r="X1338" s="168"/>
      <c r="Y1338" s="168"/>
      <c r="Z1338" s="168"/>
      <c r="AA1338" s="168"/>
      <c r="AB1338" s="168"/>
      <c r="AC1338" s="168"/>
      <c r="AD1338" s="168"/>
      <c r="AE1338" s="168"/>
      <c r="AF1338" s="168"/>
      <c r="AG1338" s="168"/>
      <c r="AH1338" s="168"/>
      <c r="AI1338" s="60"/>
      <c r="AJ1338" s="144" t="str">
        <f t="shared" si="224"/>
        <v>Riadok bude skrytý.</v>
      </c>
      <c r="AK1338" s="145" t="s">
        <v>207</v>
      </c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51">
        <f t="shared" si="227"/>
        <v>0</v>
      </c>
      <c r="BF1338" s="51"/>
      <c r="BG1338" s="51"/>
      <c r="BH1338" s="51">
        <f t="shared" si="225"/>
        <v>1</v>
      </c>
      <c r="BI1338" s="51">
        <f t="shared" si="226"/>
        <v>0</v>
      </c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108"/>
      <c r="BY1338" s="108"/>
      <c r="BZ1338" s="108"/>
      <c r="CA1338" s="113">
        <f>SI!BY1338</f>
        <v>5</v>
      </c>
      <c r="CB1338" s="113"/>
      <c r="CC1338" s="113"/>
      <c r="CD1338" s="113"/>
      <c r="CE1338" s="113"/>
      <c r="CF1338" s="113"/>
      <c r="CG1338" s="113"/>
      <c r="CH1338" s="140">
        <f>SI!BZ1338</f>
        <v>0</v>
      </c>
      <c r="CI1338" s="108"/>
      <c r="CJ1338" s="108"/>
      <c r="CK1338" s="108"/>
      <c r="CL1338" s="108"/>
      <c r="CM1338" s="108"/>
      <c r="CN1338" s="108"/>
      <c r="CO1338" s="108"/>
      <c r="CP1338" s="108"/>
      <c r="CQ1338" s="108"/>
      <c r="CR1338" s="108"/>
      <c r="CS1338" s="108"/>
      <c r="CT1338" s="108"/>
      <c r="CU1338" s="108"/>
      <c r="CV1338" s="108"/>
      <c r="CW1338" s="108"/>
      <c r="CX1338" s="108"/>
      <c r="CY1338" s="108"/>
      <c r="CZ1338" s="2"/>
      <c r="DA1338" s="2"/>
      <c r="DB1338" s="2"/>
      <c r="DC1338" s="2"/>
      <c r="DD1338" s="2"/>
      <c r="DE1338" s="2"/>
      <c r="DF1338" s="2"/>
      <c r="DG1338" s="2"/>
      <c r="DH1338" s="2"/>
      <c r="DI1338" s="2"/>
      <c r="DJ1338" s="2"/>
      <c r="DK1338" s="2"/>
      <c r="DL1338" s="2"/>
      <c r="DM1338" s="2"/>
      <c r="DN1338" s="2"/>
      <c r="DO1338" s="2"/>
      <c r="DP1338" s="2"/>
      <c r="DQ1338" s="2"/>
      <c r="DR1338" s="2"/>
      <c r="DS1338" s="2"/>
      <c r="DT1338" s="2"/>
      <c r="DU1338" s="2"/>
      <c r="DV1338" s="2"/>
      <c r="DW1338" s="2"/>
      <c r="DX1338" s="2"/>
      <c r="DY1338" s="2"/>
      <c r="DZ1338" s="2"/>
      <c r="EA1338" s="2"/>
      <c r="EB1338" s="2"/>
      <c r="EC1338" s="2"/>
      <c r="ED1338" s="2"/>
      <c r="EE1338" s="2"/>
      <c r="EF1338" s="2"/>
      <c r="EG1338" s="2"/>
      <c r="EH1338" s="2"/>
      <c r="EI1338" s="2"/>
      <c r="EJ1338" s="2"/>
      <c r="EK1338" s="2"/>
      <c r="EL1338" s="2"/>
      <c r="EM1338" s="2"/>
      <c r="EN1338" s="2"/>
      <c r="EO1338" s="2"/>
      <c r="EP1338" s="2"/>
      <c r="EQ1338" s="2"/>
      <c r="ER1338" s="2"/>
      <c r="ES1338" s="2"/>
      <c r="ET1338" s="2"/>
      <c r="EU1338" s="2"/>
      <c r="EV1338" s="2"/>
      <c r="EW1338" s="2"/>
      <c r="EX1338" s="2"/>
      <c r="EY1338" s="2"/>
      <c r="EZ1338" s="2"/>
      <c r="FA1338" s="2"/>
      <c r="FB1338" s="2"/>
      <c r="FC1338" s="2"/>
      <c r="FD1338" s="2"/>
      <c r="FE1338" s="2"/>
      <c r="FF1338" s="2"/>
      <c r="FG1338" s="2"/>
      <c r="FH1338" s="2"/>
      <c r="FI1338" s="2"/>
      <c r="FJ1338" s="2"/>
      <c r="FK1338" s="2"/>
      <c r="FL1338" s="2"/>
      <c r="FM1338" s="2"/>
      <c r="FN1338" s="2"/>
      <c r="FO1338" s="2"/>
      <c r="FP1338" s="2"/>
      <c r="FQ1338" s="2"/>
      <c r="FR1338" s="2"/>
      <c r="FS1338" s="2"/>
      <c r="FT1338" s="2"/>
      <c r="FU1338" s="2"/>
      <c r="FV1338" s="2"/>
      <c r="FW1338" s="2"/>
      <c r="FX1338" s="2"/>
      <c r="FY1338" s="2"/>
      <c r="FZ1338" s="2"/>
      <c r="GA1338" s="2"/>
      <c r="GB1338" s="2"/>
      <c r="GC1338" s="2"/>
      <c r="GD1338" s="2"/>
      <c r="GE1338" s="2"/>
      <c r="GF1338" s="2"/>
      <c r="GG1338" s="2"/>
      <c r="GH1338" s="2"/>
      <c r="GI1338" s="2"/>
      <c r="GJ1338" s="2"/>
      <c r="GK1338" s="2"/>
      <c r="GL1338" s="2"/>
      <c r="GM1338" s="2"/>
      <c r="GN1338" s="2"/>
      <c r="GO1338" s="2"/>
      <c r="GP1338" s="2"/>
      <c r="GQ1338" s="2"/>
      <c r="GR1338" s="2"/>
      <c r="GS1338" s="2"/>
      <c r="GT1338" s="2"/>
      <c r="GU1338" s="2"/>
      <c r="GV1338" s="2"/>
      <c r="GW1338" s="2"/>
      <c r="GX1338" s="2"/>
      <c r="GY1338" s="2"/>
      <c r="GZ1338" s="2"/>
      <c r="HA1338" s="2"/>
      <c r="HB1338" s="2"/>
      <c r="HC1338" s="2"/>
      <c r="HD1338" s="2"/>
      <c r="HE1338" s="2"/>
      <c r="HF1338" s="2"/>
      <c r="HG1338" s="2"/>
      <c r="HH1338" s="2"/>
      <c r="HI1338" s="2"/>
      <c r="HJ1338" s="2"/>
      <c r="HK1338" s="2"/>
      <c r="HL1338" s="2"/>
      <c r="HM1338" s="2"/>
      <c r="HN1338" s="2"/>
      <c r="HO1338" s="2"/>
      <c r="HP1338" s="2"/>
      <c r="HQ1338" s="2"/>
      <c r="HR1338" s="2"/>
      <c r="HS1338" s="2"/>
      <c r="HT1338" s="2"/>
      <c r="HU1338" s="2"/>
      <c r="HV1338" s="2"/>
      <c r="HW1338" s="2"/>
      <c r="HX1338" s="2"/>
      <c r="HY1338" s="2"/>
      <c r="HZ1338" s="2"/>
      <c r="IA1338" s="2"/>
      <c r="IB1338" s="2"/>
      <c r="IC1338" s="2"/>
      <c r="ID1338" s="2"/>
      <c r="IE1338" s="2"/>
      <c r="IF1338" s="2"/>
      <c r="IG1338" s="2"/>
      <c r="IH1338" s="2"/>
      <c r="II1338" s="2"/>
      <c r="IJ1338" s="2"/>
      <c r="IK1338" s="2"/>
      <c r="IL1338" s="2"/>
      <c r="IM1338" s="2"/>
      <c r="IN1338" s="2"/>
      <c r="IO1338" s="2"/>
      <c r="IP1338" s="2"/>
      <c r="IQ1338" s="2"/>
      <c r="IR1338" s="2"/>
      <c r="IS1338" s="2"/>
    </row>
    <row r="1339" spans="1:253" s="36" customFormat="1" hidden="1" x14ac:dyDescent="0.25">
      <c r="A1339" s="33"/>
      <c r="B1339" s="168"/>
      <c r="C1339" s="168"/>
      <c r="D1339" s="168"/>
      <c r="E1339" s="168"/>
      <c r="F1339" s="168"/>
      <c r="G1339" s="168"/>
      <c r="H1339" s="168"/>
      <c r="I1339" s="168"/>
      <c r="J1339" s="168"/>
      <c r="K1339" s="168"/>
      <c r="L1339" s="168"/>
      <c r="M1339" s="168"/>
      <c r="N1339" s="168"/>
      <c r="O1339" s="168"/>
      <c r="P1339" s="168"/>
      <c r="Q1339" s="168"/>
      <c r="R1339" s="168"/>
      <c r="S1339" s="168"/>
      <c r="T1339" s="168"/>
      <c r="U1339" s="168"/>
      <c r="V1339" s="168"/>
      <c r="W1339" s="168"/>
      <c r="X1339" s="168"/>
      <c r="Y1339" s="168"/>
      <c r="Z1339" s="168"/>
      <c r="AA1339" s="168"/>
      <c r="AB1339" s="168"/>
      <c r="AC1339" s="168"/>
      <c r="AD1339" s="168"/>
      <c r="AE1339" s="168"/>
      <c r="AF1339" s="168"/>
      <c r="AG1339" s="168"/>
      <c r="AH1339" s="168"/>
      <c r="AI1339" s="60"/>
      <c r="AJ1339" s="144" t="str">
        <f t="shared" si="224"/>
        <v>Riadok bude skrytý.</v>
      </c>
      <c r="AK1339" s="145" t="s">
        <v>207</v>
      </c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51">
        <f t="shared" si="227"/>
        <v>0</v>
      </c>
      <c r="BF1339" s="51"/>
      <c r="BG1339" s="51"/>
      <c r="BH1339" s="51">
        <f t="shared" si="225"/>
        <v>1</v>
      </c>
      <c r="BI1339" s="51">
        <f t="shared" si="226"/>
        <v>0</v>
      </c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108"/>
      <c r="BY1339" s="108"/>
      <c r="BZ1339" s="108"/>
      <c r="CA1339" s="113">
        <f>SI!BY1339</f>
        <v>169</v>
      </c>
      <c r="CB1339" s="113"/>
      <c r="CC1339" s="113"/>
      <c r="CD1339" s="113"/>
      <c r="CE1339" s="113"/>
      <c r="CF1339" s="113"/>
      <c r="CG1339" s="113"/>
      <c r="CH1339" s="140">
        <f>SI!BZ1339</f>
        <v>0</v>
      </c>
      <c r="CI1339" s="108"/>
      <c r="CJ1339" s="108"/>
      <c r="CK1339" s="108"/>
      <c r="CL1339" s="108"/>
      <c r="CM1339" s="108"/>
      <c r="CN1339" s="108"/>
      <c r="CO1339" s="108"/>
      <c r="CP1339" s="108"/>
      <c r="CQ1339" s="108"/>
      <c r="CR1339" s="108"/>
      <c r="CS1339" s="108"/>
      <c r="CT1339" s="108"/>
      <c r="CU1339" s="108"/>
      <c r="CV1339" s="108"/>
      <c r="CW1339" s="108"/>
      <c r="CX1339" s="108"/>
      <c r="CY1339" s="108"/>
      <c r="CZ1339" s="2"/>
      <c r="DA1339" s="2"/>
      <c r="DB1339" s="2"/>
      <c r="DC1339" s="2"/>
      <c r="DD1339" s="2"/>
      <c r="DE1339" s="2"/>
      <c r="DF1339" s="2"/>
      <c r="DG1339" s="2"/>
      <c r="DH1339" s="2"/>
      <c r="DI1339" s="2"/>
      <c r="DJ1339" s="2"/>
      <c r="DK1339" s="2"/>
      <c r="DL1339" s="2"/>
      <c r="DM1339" s="2"/>
      <c r="DN1339" s="2"/>
      <c r="DO1339" s="2"/>
      <c r="DP1339" s="2"/>
      <c r="DQ1339" s="2"/>
      <c r="DR1339" s="2"/>
      <c r="DS1339" s="2"/>
      <c r="DT1339" s="2"/>
      <c r="DU1339" s="2"/>
      <c r="DV1339" s="2"/>
      <c r="DW1339" s="2"/>
      <c r="DX1339" s="2"/>
      <c r="DY1339" s="2"/>
      <c r="DZ1339" s="2"/>
      <c r="EA1339" s="2"/>
      <c r="EB1339" s="2"/>
      <c r="EC1339" s="2"/>
      <c r="ED1339" s="2"/>
      <c r="EE1339" s="2"/>
      <c r="EF1339" s="2"/>
      <c r="EG1339" s="2"/>
      <c r="EH1339" s="2"/>
      <c r="EI1339" s="2"/>
      <c r="EJ1339" s="2"/>
      <c r="EK1339" s="2"/>
      <c r="EL1339" s="2"/>
      <c r="EM1339" s="2"/>
      <c r="EN1339" s="2"/>
      <c r="EO1339" s="2"/>
      <c r="EP1339" s="2"/>
      <c r="EQ1339" s="2"/>
      <c r="ER1339" s="2"/>
      <c r="ES1339" s="2"/>
      <c r="ET1339" s="2"/>
      <c r="EU1339" s="2"/>
      <c r="EV1339" s="2"/>
      <c r="EW1339" s="2"/>
      <c r="EX1339" s="2"/>
      <c r="EY1339" s="2"/>
      <c r="EZ1339" s="2"/>
      <c r="FA1339" s="2"/>
      <c r="FB1339" s="2"/>
      <c r="FC1339" s="2"/>
      <c r="FD1339" s="2"/>
      <c r="FE1339" s="2"/>
      <c r="FF1339" s="2"/>
      <c r="FG1339" s="2"/>
      <c r="FH1339" s="2"/>
      <c r="FI1339" s="2"/>
      <c r="FJ1339" s="2"/>
      <c r="FK1339" s="2"/>
      <c r="FL1339" s="2"/>
      <c r="FM1339" s="2"/>
      <c r="FN1339" s="2"/>
      <c r="FO1339" s="2"/>
      <c r="FP1339" s="2"/>
      <c r="FQ1339" s="2"/>
      <c r="FR1339" s="2"/>
      <c r="FS1339" s="2"/>
      <c r="FT1339" s="2"/>
      <c r="FU1339" s="2"/>
      <c r="FV1339" s="2"/>
      <c r="FW1339" s="2"/>
      <c r="FX1339" s="2"/>
      <c r="FY1339" s="2"/>
      <c r="FZ1339" s="2"/>
      <c r="GA1339" s="2"/>
      <c r="GB1339" s="2"/>
      <c r="GC1339" s="2"/>
      <c r="GD1339" s="2"/>
      <c r="GE1339" s="2"/>
      <c r="GF1339" s="2"/>
      <c r="GG1339" s="2"/>
      <c r="GH1339" s="2"/>
      <c r="GI1339" s="2"/>
      <c r="GJ1339" s="2"/>
      <c r="GK1339" s="2"/>
      <c r="GL1339" s="2"/>
      <c r="GM1339" s="2"/>
      <c r="GN1339" s="2"/>
      <c r="GO1339" s="2"/>
      <c r="GP1339" s="2"/>
      <c r="GQ1339" s="2"/>
      <c r="GR1339" s="2"/>
      <c r="GS1339" s="2"/>
      <c r="GT1339" s="2"/>
      <c r="GU1339" s="2"/>
      <c r="GV1339" s="2"/>
      <c r="GW1339" s="2"/>
      <c r="GX1339" s="2"/>
      <c r="GY1339" s="2"/>
      <c r="GZ1339" s="2"/>
      <c r="HA1339" s="2"/>
      <c r="HB1339" s="2"/>
      <c r="HC1339" s="2"/>
      <c r="HD1339" s="2"/>
      <c r="HE1339" s="2"/>
      <c r="HF1339" s="2"/>
      <c r="HG1339" s="2"/>
      <c r="HH1339" s="2"/>
      <c r="HI1339" s="2"/>
      <c r="HJ1339" s="2"/>
      <c r="HK1339" s="2"/>
      <c r="HL1339" s="2"/>
      <c r="HM1339" s="2"/>
      <c r="HN1339" s="2"/>
      <c r="HO1339" s="2"/>
      <c r="HP1339" s="2"/>
      <c r="HQ1339" s="2"/>
      <c r="HR1339" s="2"/>
      <c r="HS1339" s="2"/>
      <c r="HT1339" s="2"/>
      <c r="HU1339" s="2"/>
      <c r="HV1339" s="2"/>
      <c r="HW1339" s="2"/>
      <c r="HX1339" s="2"/>
      <c r="HY1339" s="2"/>
      <c r="HZ1339" s="2"/>
      <c r="IA1339" s="2"/>
      <c r="IB1339" s="2"/>
      <c r="IC1339" s="2"/>
      <c r="ID1339" s="2"/>
      <c r="IE1339" s="2"/>
      <c r="IF1339" s="2"/>
      <c r="IG1339" s="2"/>
      <c r="IH1339" s="2"/>
      <c r="II1339" s="2"/>
      <c r="IJ1339" s="2"/>
      <c r="IK1339" s="2"/>
      <c r="IL1339" s="2"/>
      <c r="IM1339" s="2"/>
      <c r="IN1339" s="2"/>
      <c r="IO1339" s="2"/>
      <c r="IP1339" s="2"/>
      <c r="IQ1339" s="2"/>
      <c r="IR1339" s="2"/>
      <c r="IS1339" s="2"/>
    </row>
    <row r="1340" spans="1:253" s="36" customFormat="1" hidden="1" x14ac:dyDescent="0.25">
      <c r="A1340" s="33"/>
      <c r="B1340" s="168"/>
      <c r="C1340" s="168"/>
      <c r="D1340" s="168"/>
      <c r="E1340" s="168"/>
      <c r="F1340" s="168"/>
      <c r="G1340" s="168"/>
      <c r="H1340" s="168"/>
      <c r="I1340" s="168"/>
      <c r="J1340" s="168"/>
      <c r="K1340" s="168"/>
      <c r="L1340" s="168"/>
      <c r="M1340" s="168"/>
      <c r="N1340" s="168"/>
      <c r="O1340" s="168"/>
      <c r="P1340" s="168"/>
      <c r="Q1340" s="168"/>
      <c r="R1340" s="168"/>
      <c r="S1340" s="168"/>
      <c r="T1340" s="168"/>
      <c r="U1340" s="168"/>
      <c r="V1340" s="168"/>
      <c r="W1340" s="168"/>
      <c r="X1340" s="168"/>
      <c r="Y1340" s="168"/>
      <c r="Z1340" s="168"/>
      <c r="AA1340" s="168"/>
      <c r="AB1340" s="168"/>
      <c r="AC1340" s="168"/>
      <c r="AD1340" s="168"/>
      <c r="AE1340" s="168"/>
      <c r="AF1340" s="168"/>
      <c r="AG1340" s="168"/>
      <c r="AH1340" s="168"/>
      <c r="AI1340" s="60"/>
      <c r="AJ1340" s="144" t="str">
        <f t="shared" si="224"/>
        <v>Riadok bude skrytý.</v>
      </c>
      <c r="AK1340" s="145" t="s">
        <v>207</v>
      </c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51">
        <f t="shared" si="227"/>
        <v>0</v>
      </c>
      <c r="BF1340" s="51"/>
      <c r="BG1340" s="51"/>
      <c r="BH1340" s="51">
        <f t="shared" si="225"/>
        <v>1</v>
      </c>
      <c r="BI1340" s="51">
        <f t="shared" si="226"/>
        <v>0</v>
      </c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108"/>
      <c r="BY1340" s="108"/>
      <c r="BZ1340" s="108"/>
      <c r="CA1340" s="113">
        <f>SI!BY1340</f>
        <v>117</v>
      </c>
      <c r="CB1340" s="113"/>
      <c r="CC1340" s="113"/>
      <c r="CD1340" s="113"/>
      <c r="CE1340" s="113"/>
      <c r="CF1340" s="113"/>
      <c r="CG1340" s="113"/>
      <c r="CH1340" s="140">
        <f>SI!BZ1340</f>
        <v>0</v>
      </c>
      <c r="CI1340" s="108"/>
      <c r="CJ1340" s="108"/>
      <c r="CK1340" s="108"/>
      <c r="CL1340" s="108"/>
      <c r="CM1340" s="108"/>
      <c r="CN1340" s="108"/>
      <c r="CO1340" s="108"/>
      <c r="CP1340" s="108"/>
      <c r="CQ1340" s="108"/>
      <c r="CR1340" s="108"/>
      <c r="CS1340" s="108"/>
      <c r="CT1340" s="108"/>
      <c r="CU1340" s="108"/>
      <c r="CV1340" s="108"/>
      <c r="CW1340" s="108"/>
      <c r="CX1340" s="108"/>
      <c r="CY1340" s="108"/>
      <c r="CZ1340" s="2"/>
      <c r="DA1340" s="2"/>
      <c r="DB1340" s="2"/>
      <c r="DC1340" s="2"/>
      <c r="DD1340" s="2"/>
      <c r="DE1340" s="2"/>
      <c r="DF1340" s="2"/>
      <c r="DG1340" s="2"/>
      <c r="DH1340" s="2"/>
      <c r="DI1340" s="2"/>
      <c r="DJ1340" s="2"/>
      <c r="DK1340" s="2"/>
      <c r="DL1340" s="2"/>
      <c r="DM1340" s="2"/>
      <c r="DN1340" s="2"/>
      <c r="DO1340" s="2"/>
      <c r="DP1340" s="2"/>
      <c r="DQ1340" s="2"/>
      <c r="DR1340" s="2"/>
      <c r="DS1340" s="2"/>
      <c r="DT1340" s="2"/>
      <c r="DU1340" s="2"/>
      <c r="DV1340" s="2"/>
      <c r="DW1340" s="2"/>
      <c r="DX1340" s="2"/>
      <c r="DY1340" s="2"/>
      <c r="DZ1340" s="2"/>
      <c r="EA1340" s="2"/>
      <c r="EB1340" s="2"/>
      <c r="EC1340" s="2"/>
      <c r="ED1340" s="2"/>
      <c r="EE1340" s="2"/>
      <c r="EF1340" s="2"/>
      <c r="EG1340" s="2"/>
      <c r="EH1340" s="2"/>
      <c r="EI1340" s="2"/>
      <c r="EJ1340" s="2"/>
      <c r="EK1340" s="2"/>
      <c r="EL1340" s="2"/>
      <c r="EM1340" s="2"/>
      <c r="EN1340" s="2"/>
      <c r="EO1340" s="2"/>
      <c r="EP1340" s="2"/>
      <c r="EQ1340" s="2"/>
      <c r="ER1340" s="2"/>
      <c r="ES1340" s="2"/>
      <c r="ET1340" s="2"/>
      <c r="EU1340" s="2"/>
      <c r="EV1340" s="2"/>
      <c r="EW1340" s="2"/>
      <c r="EX1340" s="2"/>
      <c r="EY1340" s="2"/>
      <c r="EZ1340" s="2"/>
      <c r="FA1340" s="2"/>
      <c r="FB1340" s="2"/>
      <c r="FC1340" s="2"/>
      <c r="FD1340" s="2"/>
      <c r="FE1340" s="2"/>
      <c r="FF1340" s="2"/>
      <c r="FG1340" s="2"/>
      <c r="FH1340" s="2"/>
      <c r="FI1340" s="2"/>
      <c r="FJ1340" s="2"/>
      <c r="FK1340" s="2"/>
      <c r="FL1340" s="2"/>
      <c r="FM1340" s="2"/>
      <c r="FN1340" s="2"/>
      <c r="FO1340" s="2"/>
      <c r="FP1340" s="2"/>
      <c r="FQ1340" s="2"/>
      <c r="FR1340" s="2"/>
      <c r="FS1340" s="2"/>
      <c r="FT1340" s="2"/>
      <c r="FU1340" s="2"/>
      <c r="FV1340" s="2"/>
      <c r="FW1340" s="2"/>
      <c r="FX1340" s="2"/>
      <c r="FY1340" s="2"/>
      <c r="FZ1340" s="2"/>
      <c r="GA1340" s="2"/>
      <c r="GB1340" s="2"/>
      <c r="GC1340" s="2"/>
      <c r="GD1340" s="2"/>
      <c r="GE1340" s="2"/>
      <c r="GF1340" s="2"/>
      <c r="GG1340" s="2"/>
      <c r="GH1340" s="2"/>
      <c r="GI1340" s="2"/>
      <c r="GJ1340" s="2"/>
      <c r="GK1340" s="2"/>
      <c r="GL1340" s="2"/>
      <c r="GM1340" s="2"/>
      <c r="GN1340" s="2"/>
      <c r="GO1340" s="2"/>
      <c r="GP1340" s="2"/>
      <c r="GQ1340" s="2"/>
      <c r="GR1340" s="2"/>
      <c r="GS1340" s="2"/>
      <c r="GT1340" s="2"/>
      <c r="GU1340" s="2"/>
      <c r="GV1340" s="2"/>
      <c r="GW1340" s="2"/>
      <c r="GX1340" s="2"/>
      <c r="GY1340" s="2"/>
      <c r="GZ1340" s="2"/>
      <c r="HA1340" s="2"/>
      <c r="HB1340" s="2"/>
      <c r="HC1340" s="2"/>
      <c r="HD1340" s="2"/>
      <c r="HE1340" s="2"/>
      <c r="HF1340" s="2"/>
      <c r="HG1340" s="2"/>
      <c r="HH1340" s="2"/>
      <c r="HI1340" s="2"/>
      <c r="HJ1340" s="2"/>
      <c r="HK1340" s="2"/>
      <c r="HL1340" s="2"/>
      <c r="HM1340" s="2"/>
      <c r="HN1340" s="2"/>
      <c r="HO1340" s="2"/>
      <c r="HP1340" s="2"/>
      <c r="HQ1340" s="2"/>
      <c r="HR1340" s="2"/>
      <c r="HS1340" s="2"/>
      <c r="HT1340" s="2"/>
      <c r="HU1340" s="2"/>
      <c r="HV1340" s="2"/>
      <c r="HW1340" s="2"/>
      <c r="HX1340" s="2"/>
      <c r="HY1340" s="2"/>
      <c r="HZ1340" s="2"/>
      <c r="IA1340" s="2"/>
      <c r="IB1340" s="2"/>
      <c r="IC1340" s="2"/>
      <c r="ID1340" s="2"/>
      <c r="IE1340" s="2"/>
      <c r="IF1340" s="2"/>
      <c r="IG1340" s="2"/>
      <c r="IH1340" s="2"/>
      <c r="II1340" s="2"/>
      <c r="IJ1340" s="2"/>
      <c r="IK1340" s="2"/>
      <c r="IL1340" s="2"/>
      <c r="IM1340" s="2"/>
      <c r="IN1340" s="2"/>
      <c r="IO1340" s="2"/>
      <c r="IP1340" s="2"/>
      <c r="IQ1340" s="2"/>
      <c r="IR1340" s="2"/>
      <c r="IS1340" s="2"/>
    </row>
    <row r="1341" spans="1:253" s="36" customFormat="1" hidden="1" x14ac:dyDescent="0.25">
      <c r="A1341" s="33"/>
      <c r="B1341" s="168"/>
      <c r="C1341" s="168"/>
      <c r="D1341" s="168"/>
      <c r="E1341" s="168"/>
      <c r="F1341" s="168"/>
      <c r="G1341" s="168"/>
      <c r="H1341" s="168"/>
      <c r="I1341" s="168"/>
      <c r="J1341" s="168"/>
      <c r="K1341" s="168"/>
      <c r="L1341" s="168"/>
      <c r="M1341" s="168"/>
      <c r="N1341" s="168"/>
      <c r="O1341" s="168"/>
      <c r="P1341" s="168"/>
      <c r="Q1341" s="168"/>
      <c r="R1341" s="168"/>
      <c r="S1341" s="168"/>
      <c r="T1341" s="168"/>
      <c r="U1341" s="168"/>
      <c r="V1341" s="168"/>
      <c r="W1341" s="168"/>
      <c r="X1341" s="168"/>
      <c r="Y1341" s="168"/>
      <c r="Z1341" s="168"/>
      <c r="AA1341" s="168"/>
      <c r="AB1341" s="168"/>
      <c r="AC1341" s="168"/>
      <c r="AD1341" s="168"/>
      <c r="AE1341" s="168"/>
      <c r="AF1341" s="168"/>
      <c r="AG1341" s="168"/>
      <c r="AH1341" s="168"/>
      <c r="AI1341" s="60"/>
      <c r="AJ1341" s="144" t="str">
        <f t="shared" si="224"/>
        <v>Riadok bude skrytý.</v>
      </c>
      <c r="AK1341" s="145" t="s">
        <v>207</v>
      </c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51">
        <f t="shared" si="227"/>
        <v>0</v>
      </c>
      <c r="BF1341" s="51"/>
      <c r="BG1341" s="51"/>
      <c r="BH1341" s="51">
        <f t="shared" si="225"/>
        <v>1</v>
      </c>
      <c r="BI1341" s="51">
        <f t="shared" si="226"/>
        <v>0</v>
      </c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108"/>
      <c r="BY1341" s="108"/>
      <c r="BZ1341" s="108"/>
      <c r="CA1341" s="113">
        <f>SI!BY1341</f>
        <v>567</v>
      </c>
      <c r="CB1341" s="113"/>
      <c r="CC1341" s="113"/>
      <c r="CD1341" s="113"/>
      <c r="CE1341" s="113"/>
      <c r="CF1341" s="113"/>
      <c r="CG1341" s="113"/>
      <c r="CH1341" s="140">
        <f>SI!BZ1341</f>
        <v>0</v>
      </c>
      <c r="CI1341" s="108"/>
      <c r="CJ1341" s="108"/>
      <c r="CK1341" s="108"/>
      <c r="CL1341" s="108"/>
      <c r="CM1341" s="108"/>
      <c r="CN1341" s="108"/>
      <c r="CO1341" s="108"/>
      <c r="CP1341" s="108"/>
      <c r="CQ1341" s="108"/>
      <c r="CR1341" s="108"/>
      <c r="CS1341" s="108"/>
      <c r="CT1341" s="108"/>
      <c r="CU1341" s="108"/>
      <c r="CV1341" s="108"/>
      <c r="CW1341" s="108"/>
      <c r="CX1341" s="108"/>
      <c r="CY1341" s="108"/>
      <c r="CZ1341" s="2"/>
      <c r="DA1341" s="2"/>
      <c r="DB1341" s="2"/>
      <c r="DC1341" s="2"/>
      <c r="DD1341" s="2"/>
      <c r="DE1341" s="2"/>
      <c r="DF1341" s="2"/>
      <c r="DG1341" s="2"/>
      <c r="DH1341" s="2"/>
      <c r="DI1341" s="2"/>
      <c r="DJ1341" s="2"/>
      <c r="DK1341" s="2"/>
      <c r="DL1341" s="2"/>
      <c r="DM1341" s="2"/>
      <c r="DN1341" s="2"/>
      <c r="DO1341" s="2"/>
      <c r="DP1341" s="2"/>
      <c r="DQ1341" s="2"/>
      <c r="DR1341" s="2"/>
      <c r="DS1341" s="2"/>
      <c r="DT1341" s="2"/>
      <c r="DU1341" s="2"/>
      <c r="DV1341" s="2"/>
      <c r="DW1341" s="2"/>
      <c r="DX1341" s="2"/>
      <c r="DY1341" s="2"/>
      <c r="DZ1341" s="2"/>
      <c r="EA1341" s="2"/>
      <c r="EB1341" s="2"/>
      <c r="EC1341" s="2"/>
      <c r="ED1341" s="2"/>
      <c r="EE1341" s="2"/>
      <c r="EF1341" s="2"/>
      <c r="EG1341" s="2"/>
      <c r="EH1341" s="2"/>
      <c r="EI1341" s="2"/>
      <c r="EJ1341" s="2"/>
      <c r="EK1341" s="2"/>
      <c r="EL1341" s="2"/>
      <c r="EM1341" s="2"/>
      <c r="EN1341" s="2"/>
      <c r="EO1341" s="2"/>
      <c r="EP1341" s="2"/>
      <c r="EQ1341" s="2"/>
      <c r="ER1341" s="2"/>
      <c r="ES1341" s="2"/>
      <c r="ET1341" s="2"/>
      <c r="EU1341" s="2"/>
      <c r="EV1341" s="2"/>
      <c r="EW1341" s="2"/>
      <c r="EX1341" s="2"/>
      <c r="EY1341" s="2"/>
      <c r="EZ1341" s="2"/>
      <c r="FA1341" s="2"/>
      <c r="FB1341" s="2"/>
      <c r="FC1341" s="2"/>
      <c r="FD1341" s="2"/>
      <c r="FE1341" s="2"/>
      <c r="FF1341" s="2"/>
      <c r="FG1341" s="2"/>
      <c r="FH1341" s="2"/>
      <c r="FI1341" s="2"/>
      <c r="FJ1341" s="2"/>
      <c r="FK1341" s="2"/>
      <c r="FL1341" s="2"/>
      <c r="FM1341" s="2"/>
      <c r="FN1341" s="2"/>
      <c r="FO1341" s="2"/>
      <c r="FP1341" s="2"/>
      <c r="FQ1341" s="2"/>
      <c r="FR1341" s="2"/>
      <c r="FS1341" s="2"/>
      <c r="FT1341" s="2"/>
      <c r="FU1341" s="2"/>
      <c r="FV1341" s="2"/>
      <c r="FW1341" s="2"/>
      <c r="FX1341" s="2"/>
      <c r="FY1341" s="2"/>
      <c r="FZ1341" s="2"/>
      <c r="GA1341" s="2"/>
      <c r="GB1341" s="2"/>
      <c r="GC1341" s="2"/>
      <c r="GD1341" s="2"/>
      <c r="GE1341" s="2"/>
      <c r="GF1341" s="2"/>
      <c r="GG1341" s="2"/>
      <c r="GH1341" s="2"/>
      <c r="GI1341" s="2"/>
      <c r="GJ1341" s="2"/>
      <c r="GK1341" s="2"/>
      <c r="GL1341" s="2"/>
      <c r="GM1341" s="2"/>
      <c r="GN1341" s="2"/>
      <c r="GO1341" s="2"/>
      <c r="GP1341" s="2"/>
      <c r="GQ1341" s="2"/>
      <c r="GR1341" s="2"/>
      <c r="GS1341" s="2"/>
      <c r="GT1341" s="2"/>
      <c r="GU1341" s="2"/>
      <c r="GV1341" s="2"/>
      <c r="GW1341" s="2"/>
      <c r="GX1341" s="2"/>
      <c r="GY1341" s="2"/>
      <c r="GZ1341" s="2"/>
      <c r="HA1341" s="2"/>
      <c r="HB1341" s="2"/>
      <c r="HC1341" s="2"/>
      <c r="HD1341" s="2"/>
      <c r="HE1341" s="2"/>
      <c r="HF1341" s="2"/>
      <c r="HG1341" s="2"/>
      <c r="HH1341" s="2"/>
      <c r="HI1341" s="2"/>
      <c r="HJ1341" s="2"/>
      <c r="HK1341" s="2"/>
      <c r="HL1341" s="2"/>
      <c r="HM1341" s="2"/>
      <c r="HN1341" s="2"/>
      <c r="HO1341" s="2"/>
      <c r="HP1341" s="2"/>
      <c r="HQ1341" s="2"/>
      <c r="HR1341" s="2"/>
      <c r="HS1341" s="2"/>
      <c r="HT1341" s="2"/>
      <c r="HU1341" s="2"/>
      <c r="HV1341" s="2"/>
      <c r="HW1341" s="2"/>
      <c r="HX1341" s="2"/>
      <c r="HY1341" s="2"/>
      <c r="HZ1341" s="2"/>
      <c r="IA1341" s="2"/>
      <c r="IB1341" s="2"/>
      <c r="IC1341" s="2"/>
      <c r="ID1341" s="2"/>
      <c r="IE1341" s="2"/>
      <c r="IF1341" s="2"/>
      <c r="IG1341" s="2"/>
      <c r="IH1341" s="2"/>
      <c r="II1341" s="2"/>
      <c r="IJ1341" s="2"/>
      <c r="IK1341" s="2"/>
      <c r="IL1341" s="2"/>
      <c r="IM1341" s="2"/>
      <c r="IN1341" s="2"/>
      <c r="IO1341" s="2"/>
      <c r="IP1341" s="2"/>
      <c r="IQ1341" s="2"/>
      <c r="IR1341" s="2"/>
      <c r="IS1341" s="2"/>
    </row>
    <row r="1342" spans="1:253" s="36" customFormat="1" hidden="1" x14ac:dyDescent="0.25">
      <c r="A1342" s="33"/>
      <c r="B1342" s="168"/>
      <c r="C1342" s="168"/>
      <c r="D1342" s="168"/>
      <c r="E1342" s="168"/>
      <c r="F1342" s="168"/>
      <c r="G1342" s="168"/>
      <c r="H1342" s="168"/>
      <c r="I1342" s="168"/>
      <c r="J1342" s="168"/>
      <c r="K1342" s="168"/>
      <c r="L1342" s="168"/>
      <c r="M1342" s="168"/>
      <c r="N1342" s="168"/>
      <c r="O1342" s="168"/>
      <c r="P1342" s="168"/>
      <c r="Q1342" s="168"/>
      <c r="R1342" s="168"/>
      <c r="S1342" s="168"/>
      <c r="T1342" s="168"/>
      <c r="U1342" s="168"/>
      <c r="V1342" s="168"/>
      <c r="W1342" s="168"/>
      <c r="X1342" s="168"/>
      <c r="Y1342" s="168"/>
      <c r="Z1342" s="168"/>
      <c r="AA1342" s="168"/>
      <c r="AB1342" s="168"/>
      <c r="AC1342" s="168"/>
      <c r="AD1342" s="168"/>
      <c r="AE1342" s="168"/>
      <c r="AF1342" s="168"/>
      <c r="AG1342" s="168"/>
      <c r="AH1342" s="168"/>
      <c r="AI1342" s="60"/>
      <c r="AJ1342" s="144" t="str">
        <f t="shared" si="224"/>
        <v>Riadok bude skrytý.</v>
      </c>
      <c r="AK1342" s="145" t="s">
        <v>207</v>
      </c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51">
        <f t="shared" si="227"/>
        <v>0</v>
      </c>
      <c r="BF1342" s="51"/>
      <c r="BG1342" s="51"/>
      <c r="BH1342" s="51">
        <f t="shared" si="225"/>
        <v>1</v>
      </c>
      <c r="BI1342" s="51">
        <f t="shared" si="226"/>
        <v>0</v>
      </c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108"/>
      <c r="BY1342" s="108"/>
      <c r="BZ1342" s="108"/>
      <c r="CA1342" s="113">
        <f>SI!BY1342</f>
        <v>184</v>
      </c>
      <c r="CB1342" s="113"/>
      <c r="CC1342" s="113"/>
      <c r="CD1342" s="113"/>
      <c r="CE1342" s="113"/>
      <c r="CF1342" s="113"/>
      <c r="CG1342" s="113"/>
      <c r="CH1342" s="140">
        <f>SI!BZ1342</f>
        <v>0</v>
      </c>
      <c r="CI1342" s="108"/>
      <c r="CJ1342" s="108"/>
      <c r="CK1342" s="108"/>
      <c r="CL1342" s="108"/>
      <c r="CM1342" s="108"/>
      <c r="CN1342" s="108"/>
      <c r="CO1342" s="108"/>
      <c r="CP1342" s="108"/>
      <c r="CQ1342" s="108"/>
      <c r="CR1342" s="108"/>
      <c r="CS1342" s="108"/>
      <c r="CT1342" s="108"/>
      <c r="CU1342" s="108"/>
      <c r="CV1342" s="108"/>
      <c r="CW1342" s="108"/>
      <c r="CX1342" s="108"/>
      <c r="CY1342" s="108"/>
      <c r="CZ1342" s="2"/>
      <c r="DA1342" s="2"/>
      <c r="DB1342" s="2"/>
      <c r="DC1342" s="2"/>
      <c r="DD1342" s="2"/>
      <c r="DE1342" s="2"/>
      <c r="DF1342" s="2"/>
      <c r="DG1342" s="2"/>
      <c r="DH1342" s="2"/>
      <c r="DI1342" s="2"/>
      <c r="DJ1342" s="2"/>
      <c r="DK1342" s="2"/>
      <c r="DL1342" s="2"/>
      <c r="DM1342" s="2"/>
      <c r="DN1342" s="2"/>
      <c r="DO1342" s="2"/>
      <c r="DP1342" s="2"/>
      <c r="DQ1342" s="2"/>
      <c r="DR1342" s="2"/>
      <c r="DS1342" s="2"/>
      <c r="DT1342" s="2"/>
      <c r="DU1342" s="2"/>
      <c r="DV1342" s="2"/>
      <c r="DW1342" s="2"/>
      <c r="DX1342" s="2"/>
      <c r="DY1342" s="2"/>
      <c r="DZ1342" s="2"/>
      <c r="EA1342" s="2"/>
      <c r="EB1342" s="2"/>
      <c r="EC1342" s="2"/>
      <c r="ED1342" s="2"/>
      <c r="EE1342" s="2"/>
      <c r="EF1342" s="2"/>
      <c r="EG1342" s="2"/>
      <c r="EH1342" s="2"/>
      <c r="EI1342" s="2"/>
      <c r="EJ1342" s="2"/>
      <c r="EK1342" s="2"/>
      <c r="EL1342" s="2"/>
      <c r="EM1342" s="2"/>
      <c r="EN1342" s="2"/>
      <c r="EO1342" s="2"/>
      <c r="EP1342" s="2"/>
      <c r="EQ1342" s="2"/>
      <c r="ER1342" s="2"/>
      <c r="ES1342" s="2"/>
      <c r="ET1342" s="2"/>
      <c r="EU1342" s="2"/>
      <c r="EV1342" s="2"/>
      <c r="EW1342" s="2"/>
      <c r="EX1342" s="2"/>
      <c r="EY1342" s="2"/>
      <c r="EZ1342" s="2"/>
      <c r="FA1342" s="2"/>
      <c r="FB1342" s="2"/>
      <c r="FC1342" s="2"/>
      <c r="FD1342" s="2"/>
      <c r="FE1342" s="2"/>
      <c r="FF1342" s="2"/>
      <c r="FG1342" s="2"/>
      <c r="FH1342" s="2"/>
      <c r="FI1342" s="2"/>
      <c r="FJ1342" s="2"/>
      <c r="FK1342" s="2"/>
      <c r="FL1342" s="2"/>
      <c r="FM1342" s="2"/>
      <c r="FN1342" s="2"/>
      <c r="FO1342" s="2"/>
      <c r="FP1342" s="2"/>
      <c r="FQ1342" s="2"/>
      <c r="FR1342" s="2"/>
      <c r="FS1342" s="2"/>
      <c r="FT1342" s="2"/>
      <c r="FU1342" s="2"/>
      <c r="FV1342" s="2"/>
      <c r="FW1342" s="2"/>
      <c r="FX1342" s="2"/>
      <c r="FY1342" s="2"/>
      <c r="FZ1342" s="2"/>
      <c r="GA1342" s="2"/>
      <c r="GB1342" s="2"/>
      <c r="GC1342" s="2"/>
      <c r="GD1342" s="2"/>
      <c r="GE1342" s="2"/>
      <c r="GF1342" s="2"/>
      <c r="GG1342" s="2"/>
      <c r="GH1342" s="2"/>
      <c r="GI1342" s="2"/>
      <c r="GJ1342" s="2"/>
      <c r="GK1342" s="2"/>
      <c r="GL1342" s="2"/>
      <c r="GM1342" s="2"/>
      <c r="GN1342" s="2"/>
      <c r="GO1342" s="2"/>
      <c r="GP1342" s="2"/>
      <c r="GQ1342" s="2"/>
      <c r="GR1342" s="2"/>
      <c r="GS1342" s="2"/>
      <c r="GT1342" s="2"/>
      <c r="GU1342" s="2"/>
      <c r="GV1342" s="2"/>
      <c r="GW1342" s="2"/>
      <c r="GX1342" s="2"/>
      <c r="GY1342" s="2"/>
      <c r="GZ1342" s="2"/>
      <c r="HA1342" s="2"/>
      <c r="HB1342" s="2"/>
      <c r="HC1342" s="2"/>
      <c r="HD1342" s="2"/>
      <c r="HE1342" s="2"/>
      <c r="HF1342" s="2"/>
      <c r="HG1342" s="2"/>
      <c r="HH1342" s="2"/>
      <c r="HI1342" s="2"/>
      <c r="HJ1342" s="2"/>
      <c r="HK1342" s="2"/>
      <c r="HL1342" s="2"/>
      <c r="HM1342" s="2"/>
      <c r="HN1342" s="2"/>
      <c r="HO1342" s="2"/>
      <c r="HP1342" s="2"/>
      <c r="HQ1342" s="2"/>
      <c r="HR1342" s="2"/>
      <c r="HS1342" s="2"/>
      <c r="HT1342" s="2"/>
      <c r="HU1342" s="2"/>
      <c r="HV1342" s="2"/>
      <c r="HW1342" s="2"/>
      <c r="HX1342" s="2"/>
      <c r="HY1342" s="2"/>
      <c r="HZ1342" s="2"/>
      <c r="IA1342" s="2"/>
      <c r="IB1342" s="2"/>
      <c r="IC1342" s="2"/>
      <c r="ID1342" s="2"/>
      <c r="IE1342" s="2"/>
      <c r="IF1342" s="2"/>
      <c r="IG1342" s="2"/>
      <c r="IH1342" s="2"/>
      <c r="II1342" s="2"/>
      <c r="IJ1342" s="2"/>
      <c r="IK1342" s="2"/>
      <c r="IL1342" s="2"/>
      <c r="IM1342" s="2"/>
      <c r="IN1342" s="2"/>
      <c r="IO1342" s="2"/>
      <c r="IP1342" s="2"/>
      <c r="IQ1342" s="2"/>
      <c r="IR1342" s="2"/>
      <c r="IS1342" s="2"/>
    </row>
    <row r="1343" spans="1:253" s="36" customFormat="1" hidden="1" x14ac:dyDescent="0.25">
      <c r="A1343" s="33"/>
      <c r="B1343" s="168"/>
      <c r="C1343" s="168"/>
      <c r="D1343" s="168"/>
      <c r="E1343" s="168"/>
      <c r="F1343" s="168"/>
      <c r="G1343" s="168"/>
      <c r="H1343" s="168"/>
      <c r="I1343" s="168"/>
      <c r="J1343" s="168"/>
      <c r="K1343" s="168"/>
      <c r="L1343" s="168"/>
      <c r="M1343" s="168"/>
      <c r="N1343" s="168"/>
      <c r="O1343" s="168"/>
      <c r="P1343" s="168"/>
      <c r="Q1343" s="168"/>
      <c r="R1343" s="168"/>
      <c r="S1343" s="168"/>
      <c r="T1343" s="168"/>
      <c r="U1343" s="168"/>
      <c r="V1343" s="168"/>
      <c r="W1343" s="168"/>
      <c r="X1343" s="168"/>
      <c r="Y1343" s="168"/>
      <c r="Z1343" s="168"/>
      <c r="AA1343" s="168"/>
      <c r="AB1343" s="168"/>
      <c r="AC1343" s="168"/>
      <c r="AD1343" s="168"/>
      <c r="AE1343" s="168"/>
      <c r="AF1343" s="168"/>
      <c r="AG1343" s="168"/>
      <c r="AH1343" s="168"/>
      <c r="AI1343" s="60"/>
      <c r="AJ1343" s="144" t="str">
        <f t="shared" si="224"/>
        <v>Riadok bude skrytý.</v>
      </c>
      <c r="AK1343" s="145" t="s">
        <v>207</v>
      </c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51">
        <f t="shared" si="227"/>
        <v>0</v>
      </c>
      <c r="BF1343" s="51"/>
      <c r="BG1343" s="51"/>
      <c r="BH1343" s="51">
        <f t="shared" si="225"/>
        <v>1</v>
      </c>
      <c r="BI1343" s="51">
        <f t="shared" si="226"/>
        <v>0</v>
      </c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108"/>
      <c r="BY1343" s="108"/>
      <c r="BZ1343" s="108"/>
      <c r="CA1343" s="113">
        <f>SI!BY1343</f>
        <v>205</v>
      </c>
      <c r="CB1343" s="113"/>
      <c r="CC1343" s="113"/>
      <c r="CD1343" s="113"/>
      <c r="CE1343" s="113"/>
      <c r="CF1343" s="113"/>
      <c r="CG1343" s="113"/>
      <c r="CH1343" s="140">
        <f>SI!BZ1343</f>
        <v>0</v>
      </c>
      <c r="CI1343" s="108"/>
      <c r="CJ1343" s="108"/>
      <c r="CK1343" s="108"/>
      <c r="CL1343" s="108"/>
      <c r="CM1343" s="108"/>
      <c r="CN1343" s="108"/>
      <c r="CO1343" s="108"/>
      <c r="CP1343" s="108"/>
      <c r="CQ1343" s="108"/>
      <c r="CR1343" s="108"/>
      <c r="CS1343" s="108"/>
      <c r="CT1343" s="108"/>
      <c r="CU1343" s="108"/>
      <c r="CV1343" s="108"/>
      <c r="CW1343" s="108"/>
      <c r="CX1343" s="108"/>
      <c r="CY1343" s="108"/>
      <c r="CZ1343" s="2"/>
      <c r="DA1343" s="2"/>
      <c r="DB1343" s="2"/>
      <c r="DC1343" s="2"/>
      <c r="DD1343" s="2"/>
      <c r="DE1343" s="2"/>
      <c r="DF1343" s="2"/>
      <c r="DG1343" s="2"/>
      <c r="DH1343" s="2"/>
      <c r="DI1343" s="2"/>
      <c r="DJ1343" s="2"/>
      <c r="DK1343" s="2"/>
      <c r="DL1343" s="2"/>
      <c r="DM1343" s="2"/>
      <c r="DN1343" s="2"/>
      <c r="DO1343" s="2"/>
      <c r="DP1343" s="2"/>
      <c r="DQ1343" s="2"/>
      <c r="DR1343" s="2"/>
      <c r="DS1343" s="2"/>
      <c r="DT1343" s="2"/>
      <c r="DU1343" s="2"/>
      <c r="DV1343" s="2"/>
      <c r="DW1343" s="2"/>
      <c r="DX1343" s="2"/>
      <c r="DY1343" s="2"/>
      <c r="DZ1343" s="2"/>
      <c r="EA1343" s="2"/>
      <c r="EB1343" s="2"/>
      <c r="EC1343" s="2"/>
      <c r="ED1343" s="2"/>
      <c r="EE1343" s="2"/>
      <c r="EF1343" s="2"/>
      <c r="EG1343" s="2"/>
      <c r="EH1343" s="2"/>
      <c r="EI1343" s="2"/>
      <c r="EJ1343" s="2"/>
      <c r="EK1343" s="2"/>
      <c r="EL1343" s="2"/>
      <c r="EM1343" s="2"/>
      <c r="EN1343" s="2"/>
      <c r="EO1343" s="2"/>
      <c r="EP1343" s="2"/>
      <c r="EQ1343" s="2"/>
      <c r="ER1343" s="2"/>
      <c r="ES1343" s="2"/>
      <c r="ET1343" s="2"/>
      <c r="EU1343" s="2"/>
      <c r="EV1343" s="2"/>
      <c r="EW1343" s="2"/>
      <c r="EX1343" s="2"/>
      <c r="EY1343" s="2"/>
      <c r="EZ1343" s="2"/>
      <c r="FA1343" s="2"/>
      <c r="FB1343" s="2"/>
      <c r="FC1343" s="2"/>
      <c r="FD1343" s="2"/>
      <c r="FE1343" s="2"/>
      <c r="FF1343" s="2"/>
      <c r="FG1343" s="2"/>
      <c r="FH1343" s="2"/>
      <c r="FI1343" s="2"/>
      <c r="FJ1343" s="2"/>
      <c r="FK1343" s="2"/>
      <c r="FL1343" s="2"/>
      <c r="FM1343" s="2"/>
      <c r="FN1343" s="2"/>
      <c r="FO1343" s="2"/>
      <c r="FP1343" s="2"/>
      <c r="FQ1343" s="2"/>
      <c r="FR1343" s="2"/>
      <c r="FS1343" s="2"/>
      <c r="FT1343" s="2"/>
      <c r="FU1343" s="2"/>
      <c r="FV1343" s="2"/>
      <c r="FW1343" s="2"/>
      <c r="FX1343" s="2"/>
      <c r="FY1343" s="2"/>
      <c r="FZ1343" s="2"/>
      <c r="GA1343" s="2"/>
      <c r="GB1343" s="2"/>
      <c r="GC1343" s="2"/>
      <c r="GD1343" s="2"/>
      <c r="GE1343" s="2"/>
      <c r="GF1343" s="2"/>
      <c r="GG1343" s="2"/>
      <c r="GH1343" s="2"/>
      <c r="GI1343" s="2"/>
      <c r="GJ1343" s="2"/>
      <c r="GK1343" s="2"/>
      <c r="GL1343" s="2"/>
      <c r="GM1343" s="2"/>
      <c r="GN1343" s="2"/>
      <c r="GO1343" s="2"/>
      <c r="GP1343" s="2"/>
      <c r="GQ1343" s="2"/>
      <c r="GR1343" s="2"/>
      <c r="GS1343" s="2"/>
      <c r="GT1343" s="2"/>
      <c r="GU1343" s="2"/>
      <c r="GV1343" s="2"/>
      <c r="GW1343" s="2"/>
      <c r="GX1343" s="2"/>
      <c r="GY1343" s="2"/>
      <c r="GZ1343" s="2"/>
      <c r="HA1343" s="2"/>
      <c r="HB1343" s="2"/>
      <c r="HC1343" s="2"/>
      <c r="HD1343" s="2"/>
      <c r="HE1343" s="2"/>
      <c r="HF1343" s="2"/>
      <c r="HG1343" s="2"/>
      <c r="HH1343" s="2"/>
      <c r="HI1343" s="2"/>
      <c r="HJ1343" s="2"/>
      <c r="HK1343" s="2"/>
      <c r="HL1343" s="2"/>
      <c r="HM1343" s="2"/>
      <c r="HN1343" s="2"/>
      <c r="HO1343" s="2"/>
      <c r="HP1343" s="2"/>
      <c r="HQ1343" s="2"/>
      <c r="HR1343" s="2"/>
      <c r="HS1343" s="2"/>
      <c r="HT1343" s="2"/>
      <c r="HU1343" s="2"/>
      <c r="HV1343" s="2"/>
      <c r="HW1343" s="2"/>
      <c r="HX1343" s="2"/>
      <c r="HY1343" s="2"/>
      <c r="HZ1343" s="2"/>
      <c r="IA1343" s="2"/>
      <c r="IB1343" s="2"/>
      <c r="IC1343" s="2"/>
      <c r="ID1343" s="2"/>
      <c r="IE1343" s="2"/>
      <c r="IF1343" s="2"/>
      <c r="IG1343" s="2"/>
      <c r="IH1343" s="2"/>
      <c r="II1343" s="2"/>
      <c r="IJ1343" s="2"/>
      <c r="IK1343" s="2"/>
      <c r="IL1343" s="2"/>
      <c r="IM1343" s="2"/>
      <c r="IN1343" s="2"/>
      <c r="IO1343" s="2"/>
      <c r="IP1343" s="2"/>
      <c r="IQ1343" s="2"/>
      <c r="IR1343" s="2"/>
      <c r="IS1343" s="2"/>
    </row>
    <row r="1344" spans="1:253" s="36" customFormat="1" hidden="1" x14ac:dyDescent="0.25">
      <c r="A1344" s="33"/>
      <c r="B1344" s="168"/>
      <c r="C1344" s="168"/>
      <c r="D1344" s="168"/>
      <c r="E1344" s="168"/>
      <c r="F1344" s="168"/>
      <c r="G1344" s="168"/>
      <c r="H1344" s="168"/>
      <c r="I1344" s="168"/>
      <c r="J1344" s="168"/>
      <c r="K1344" s="168"/>
      <c r="L1344" s="168"/>
      <c r="M1344" s="168"/>
      <c r="N1344" s="168"/>
      <c r="O1344" s="168"/>
      <c r="P1344" s="168"/>
      <c r="Q1344" s="168"/>
      <c r="R1344" s="168"/>
      <c r="S1344" s="168"/>
      <c r="T1344" s="168"/>
      <c r="U1344" s="168"/>
      <c r="V1344" s="168"/>
      <c r="W1344" s="168"/>
      <c r="X1344" s="168"/>
      <c r="Y1344" s="168"/>
      <c r="Z1344" s="168"/>
      <c r="AA1344" s="168"/>
      <c r="AB1344" s="168"/>
      <c r="AC1344" s="168"/>
      <c r="AD1344" s="168"/>
      <c r="AE1344" s="168"/>
      <c r="AF1344" s="168"/>
      <c r="AG1344" s="168"/>
      <c r="AH1344" s="168"/>
      <c r="AI1344" s="60"/>
      <c r="AJ1344" s="144" t="str">
        <f t="shared" si="224"/>
        <v>Riadok bude skrytý.</v>
      </c>
      <c r="AK1344" s="145" t="s">
        <v>207</v>
      </c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51">
        <f t="shared" si="227"/>
        <v>0</v>
      </c>
      <c r="BF1344" s="51"/>
      <c r="BG1344" s="51"/>
      <c r="BH1344" s="51">
        <f t="shared" si="225"/>
        <v>1</v>
      </c>
      <c r="BI1344" s="51">
        <f t="shared" si="226"/>
        <v>0</v>
      </c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108"/>
      <c r="BY1344" s="108"/>
      <c r="BZ1344" s="108"/>
      <c r="CA1344" s="113">
        <f>SI!BY1344</f>
        <v>170</v>
      </c>
      <c r="CB1344" s="113"/>
      <c r="CC1344" s="113"/>
      <c r="CD1344" s="113"/>
      <c r="CE1344" s="113"/>
      <c r="CF1344" s="113"/>
      <c r="CG1344" s="113"/>
      <c r="CH1344" s="140">
        <f>SI!BZ1344</f>
        <v>0</v>
      </c>
      <c r="CI1344" s="108"/>
      <c r="CJ1344" s="108"/>
      <c r="CK1344" s="108"/>
      <c r="CL1344" s="108"/>
      <c r="CM1344" s="108"/>
      <c r="CN1344" s="108"/>
      <c r="CO1344" s="108"/>
      <c r="CP1344" s="108"/>
      <c r="CQ1344" s="108"/>
      <c r="CR1344" s="108"/>
      <c r="CS1344" s="108"/>
      <c r="CT1344" s="108"/>
      <c r="CU1344" s="108"/>
      <c r="CV1344" s="108"/>
      <c r="CW1344" s="108"/>
      <c r="CX1344" s="108"/>
      <c r="CY1344" s="108"/>
      <c r="CZ1344" s="2"/>
      <c r="DA1344" s="2"/>
      <c r="DB1344" s="2"/>
      <c r="DC1344" s="2"/>
      <c r="DD1344" s="2"/>
      <c r="DE1344" s="2"/>
      <c r="DF1344" s="2"/>
      <c r="DG1344" s="2"/>
      <c r="DH1344" s="2"/>
      <c r="DI1344" s="2"/>
      <c r="DJ1344" s="2"/>
      <c r="DK1344" s="2"/>
      <c r="DL1344" s="2"/>
      <c r="DM1344" s="2"/>
      <c r="DN1344" s="2"/>
      <c r="DO1344" s="2"/>
      <c r="DP1344" s="2"/>
      <c r="DQ1344" s="2"/>
      <c r="DR1344" s="2"/>
      <c r="DS1344" s="2"/>
      <c r="DT1344" s="2"/>
      <c r="DU1344" s="2"/>
      <c r="DV1344" s="2"/>
      <c r="DW1344" s="2"/>
      <c r="DX1344" s="2"/>
      <c r="DY1344" s="2"/>
      <c r="DZ1344" s="2"/>
      <c r="EA1344" s="2"/>
      <c r="EB1344" s="2"/>
      <c r="EC1344" s="2"/>
      <c r="ED1344" s="2"/>
      <c r="EE1344" s="2"/>
      <c r="EF1344" s="2"/>
      <c r="EG1344" s="2"/>
      <c r="EH1344" s="2"/>
      <c r="EI1344" s="2"/>
      <c r="EJ1344" s="2"/>
      <c r="EK1344" s="2"/>
      <c r="EL1344" s="2"/>
      <c r="EM1344" s="2"/>
      <c r="EN1344" s="2"/>
      <c r="EO1344" s="2"/>
      <c r="EP1344" s="2"/>
      <c r="EQ1344" s="2"/>
      <c r="ER1344" s="2"/>
      <c r="ES1344" s="2"/>
      <c r="ET1344" s="2"/>
      <c r="EU1344" s="2"/>
      <c r="EV1344" s="2"/>
      <c r="EW1344" s="2"/>
      <c r="EX1344" s="2"/>
      <c r="EY1344" s="2"/>
      <c r="EZ1344" s="2"/>
      <c r="FA1344" s="2"/>
      <c r="FB1344" s="2"/>
      <c r="FC1344" s="2"/>
      <c r="FD1344" s="2"/>
      <c r="FE1344" s="2"/>
      <c r="FF1344" s="2"/>
      <c r="FG1344" s="2"/>
      <c r="FH1344" s="2"/>
      <c r="FI1344" s="2"/>
      <c r="FJ1344" s="2"/>
      <c r="FK1344" s="2"/>
      <c r="FL1344" s="2"/>
      <c r="FM1344" s="2"/>
      <c r="FN1344" s="2"/>
      <c r="FO1344" s="2"/>
      <c r="FP1344" s="2"/>
      <c r="FQ1344" s="2"/>
      <c r="FR1344" s="2"/>
      <c r="FS1344" s="2"/>
      <c r="FT1344" s="2"/>
      <c r="FU1344" s="2"/>
      <c r="FV1344" s="2"/>
      <c r="FW1344" s="2"/>
      <c r="FX1344" s="2"/>
      <c r="FY1344" s="2"/>
      <c r="FZ1344" s="2"/>
      <c r="GA1344" s="2"/>
      <c r="GB1344" s="2"/>
      <c r="GC1344" s="2"/>
      <c r="GD1344" s="2"/>
      <c r="GE1344" s="2"/>
      <c r="GF1344" s="2"/>
      <c r="GG1344" s="2"/>
      <c r="GH1344" s="2"/>
      <c r="GI1344" s="2"/>
      <c r="GJ1344" s="2"/>
      <c r="GK1344" s="2"/>
      <c r="GL1344" s="2"/>
      <c r="GM1344" s="2"/>
      <c r="GN1344" s="2"/>
      <c r="GO1344" s="2"/>
      <c r="GP1344" s="2"/>
      <c r="GQ1344" s="2"/>
      <c r="GR1344" s="2"/>
      <c r="GS1344" s="2"/>
      <c r="GT1344" s="2"/>
      <c r="GU1344" s="2"/>
      <c r="GV1344" s="2"/>
      <c r="GW1344" s="2"/>
      <c r="GX1344" s="2"/>
      <c r="GY1344" s="2"/>
      <c r="GZ1344" s="2"/>
      <c r="HA1344" s="2"/>
      <c r="HB1344" s="2"/>
      <c r="HC1344" s="2"/>
      <c r="HD1344" s="2"/>
      <c r="HE1344" s="2"/>
      <c r="HF1344" s="2"/>
      <c r="HG1344" s="2"/>
      <c r="HH1344" s="2"/>
      <c r="HI1344" s="2"/>
      <c r="HJ1344" s="2"/>
      <c r="HK1344" s="2"/>
      <c r="HL1344" s="2"/>
      <c r="HM1344" s="2"/>
      <c r="HN1344" s="2"/>
      <c r="HO1344" s="2"/>
      <c r="HP1344" s="2"/>
      <c r="HQ1344" s="2"/>
      <c r="HR1344" s="2"/>
      <c r="HS1344" s="2"/>
      <c r="HT1344" s="2"/>
      <c r="HU1344" s="2"/>
      <c r="HV1344" s="2"/>
      <c r="HW1344" s="2"/>
      <c r="HX1344" s="2"/>
      <c r="HY1344" s="2"/>
      <c r="HZ1344" s="2"/>
      <c r="IA1344" s="2"/>
      <c r="IB1344" s="2"/>
      <c r="IC1344" s="2"/>
      <c r="ID1344" s="2"/>
      <c r="IE1344" s="2"/>
      <c r="IF1344" s="2"/>
      <c r="IG1344" s="2"/>
      <c r="IH1344" s="2"/>
      <c r="II1344" s="2"/>
      <c r="IJ1344" s="2"/>
      <c r="IK1344" s="2"/>
      <c r="IL1344" s="2"/>
      <c r="IM1344" s="2"/>
      <c r="IN1344" s="2"/>
      <c r="IO1344" s="2"/>
      <c r="IP1344" s="2"/>
      <c r="IQ1344" s="2"/>
      <c r="IR1344" s="2"/>
      <c r="IS1344" s="2"/>
    </row>
    <row r="1345" spans="1:253" s="36" customFormat="1" hidden="1" x14ac:dyDescent="0.25">
      <c r="A1345" s="33"/>
      <c r="B1345" s="168"/>
      <c r="C1345" s="168"/>
      <c r="D1345" s="168"/>
      <c r="E1345" s="168"/>
      <c r="F1345" s="168"/>
      <c r="G1345" s="168"/>
      <c r="H1345" s="168"/>
      <c r="I1345" s="168"/>
      <c r="J1345" s="168"/>
      <c r="K1345" s="168"/>
      <c r="L1345" s="168"/>
      <c r="M1345" s="168"/>
      <c r="N1345" s="168"/>
      <c r="O1345" s="168"/>
      <c r="P1345" s="168"/>
      <c r="Q1345" s="168"/>
      <c r="R1345" s="168"/>
      <c r="S1345" s="168"/>
      <c r="T1345" s="168"/>
      <c r="U1345" s="168"/>
      <c r="V1345" s="168"/>
      <c r="W1345" s="168"/>
      <c r="X1345" s="168"/>
      <c r="Y1345" s="168"/>
      <c r="Z1345" s="168"/>
      <c r="AA1345" s="168"/>
      <c r="AB1345" s="168"/>
      <c r="AC1345" s="168"/>
      <c r="AD1345" s="168"/>
      <c r="AE1345" s="168"/>
      <c r="AF1345" s="168"/>
      <c r="AG1345" s="168"/>
      <c r="AH1345" s="168"/>
      <c r="AI1345" s="60"/>
      <c r="AJ1345" s="144" t="str">
        <f t="shared" si="224"/>
        <v>Riadok bude skrytý.</v>
      </c>
      <c r="AK1345" s="145" t="s">
        <v>207</v>
      </c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51">
        <f t="shared" si="227"/>
        <v>0</v>
      </c>
      <c r="BF1345" s="51"/>
      <c r="BG1345" s="51"/>
      <c r="BH1345" s="51">
        <f t="shared" si="225"/>
        <v>1</v>
      </c>
      <c r="BI1345" s="51">
        <f t="shared" si="226"/>
        <v>0</v>
      </c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108"/>
      <c r="BY1345" s="108"/>
      <c r="BZ1345" s="108"/>
      <c r="CA1345" s="113">
        <f>SI!BY1345</f>
        <v>6</v>
      </c>
      <c r="CB1345" s="113"/>
      <c r="CC1345" s="113"/>
      <c r="CD1345" s="113"/>
      <c r="CE1345" s="113"/>
      <c r="CF1345" s="113"/>
      <c r="CG1345" s="113"/>
      <c r="CH1345" s="140">
        <f>SI!BZ1345</f>
        <v>0</v>
      </c>
      <c r="CI1345" s="108"/>
      <c r="CJ1345" s="108"/>
      <c r="CK1345" s="108"/>
      <c r="CL1345" s="108"/>
      <c r="CM1345" s="108"/>
      <c r="CN1345" s="108"/>
      <c r="CO1345" s="108"/>
      <c r="CP1345" s="108"/>
      <c r="CQ1345" s="108"/>
      <c r="CR1345" s="108"/>
      <c r="CS1345" s="108"/>
      <c r="CT1345" s="108"/>
      <c r="CU1345" s="108"/>
      <c r="CV1345" s="108"/>
      <c r="CW1345" s="108"/>
      <c r="CX1345" s="108"/>
      <c r="CY1345" s="108"/>
      <c r="CZ1345" s="2"/>
      <c r="DA1345" s="2"/>
      <c r="DB1345" s="2"/>
      <c r="DC1345" s="2"/>
      <c r="DD1345" s="2"/>
      <c r="DE1345" s="2"/>
      <c r="DF1345" s="2"/>
      <c r="DG1345" s="2"/>
      <c r="DH1345" s="2"/>
      <c r="DI1345" s="2"/>
      <c r="DJ1345" s="2"/>
      <c r="DK1345" s="2"/>
      <c r="DL1345" s="2"/>
      <c r="DM1345" s="2"/>
      <c r="DN1345" s="2"/>
      <c r="DO1345" s="2"/>
      <c r="DP1345" s="2"/>
      <c r="DQ1345" s="2"/>
      <c r="DR1345" s="2"/>
      <c r="DS1345" s="2"/>
      <c r="DT1345" s="2"/>
      <c r="DU1345" s="2"/>
      <c r="DV1345" s="2"/>
      <c r="DW1345" s="2"/>
      <c r="DX1345" s="2"/>
      <c r="DY1345" s="2"/>
      <c r="DZ1345" s="2"/>
      <c r="EA1345" s="2"/>
      <c r="EB1345" s="2"/>
      <c r="EC1345" s="2"/>
      <c r="ED1345" s="2"/>
      <c r="EE1345" s="2"/>
      <c r="EF1345" s="2"/>
      <c r="EG1345" s="2"/>
      <c r="EH1345" s="2"/>
      <c r="EI1345" s="2"/>
      <c r="EJ1345" s="2"/>
      <c r="EK1345" s="2"/>
      <c r="EL1345" s="2"/>
      <c r="EM1345" s="2"/>
      <c r="EN1345" s="2"/>
      <c r="EO1345" s="2"/>
      <c r="EP1345" s="2"/>
      <c r="EQ1345" s="2"/>
      <c r="ER1345" s="2"/>
      <c r="ES1345" s="2"/>
      <c r="ET1345" s="2"/>
      <c r="EU1345" s="2"/>
      <c r="EV1345" s="2"/>
      <c r="EW1345" s="2"/>
      <c r="EX1345" s="2"/>
      <c r="EY1345" s="2"/>
      <c r="EZ1345" s="2"/>
      <c r="FA1345" s="2"/>
      <c r="FB1345" s="2"/>
      <c r="FC1345" s="2"/>
      <c r="FD1345" s="2"/>
      <c r="FE1345" s="2"/>
      <c r="FF1345" s="2"/>
      <c r="FG1345" s="2"/>
      <c r="FH1345" s="2"/>
      <c r="FI1345" s="2"/>
      <c r="FJ1345" s="2"/>
      <c r="FK1345" s="2"/>
      <c r="FL1345" s="2"/>
      <c r="FM1345" s="2"/>
      <c r="FN1345" s="2"/>
      <c r="FO1345" s="2"/>
      <c r="FP1345" s="2"/>
      <c r="FQ1345" s="2"/>
      <c r="FR1345" s="2"/>
      <c r="FS1345" s="2"/>
      <c r="FT1345" s="2"/>
      <c r="FU1345" s="2"/>
      <c r="FV1345" s="2"/>
      <c r="FW1345" s="2"/>
      <c r="FX1345" s="2"/>
      <c r="FY1345" s="2"/>
      <c r="FZ1345" s="2"/>
      <c r="GA1345" s="2"/>
      <c r="GB1345" s="2"/>
      <c r="GC1345" s="2"/>
      <c r="GD1345" s="2"/>
      <c r="GE1345" s="2"/>
      <c r="GF1345" s="2"/>
      <c r="GG1345" s="2"/>
      <c r="GH1345" s="2"/>
      <c r="GI1345" s="2"/>
      <c r="GJ1345" s="2"/>
      <c r="GK1345" s="2"/>
      <c r="GL1345" s="2"/>
      <c r="GM1345" s="2"/>
      <c r="GN1345" s="2"/>
      <c r="GO1345" s="2"/>
      <c r="GP1345" s="2"/>
      <c r="GQ1345" s="2"/>
      <c r="GR1345" s="2"/>
      <c r="GS1345" s="2"/>
      <c r="GT1345" s="2"/>
      <c r="GU1345" s="2"/>
      <c r="GV1345" s="2"/>
      <c r="GW1345" s="2"/>
      <c r="GX1345" s="2"/>
      <c r="GY1345" s="2"/>
      <c r="GZ1345" s="2"/>
      <c r="HA1345" s="2"/>
      <c r="HB1345" s="2"/>
      <c r="HC1345" s="2"/>
      <c r="HD1345" s="2"/>
      <c r="HE1345" s="2"/>
      <c r="HF1345" s="2"/>
      <c r="HG1345" s="2"/>
      <c r="HH1345" s="2"/>
      <c r="HI1345" s="2"/>
      <c r="HJ1345" s="2"/>
      <c r="HK1345" s="2"/>
      <c r="HL1345" s="2"/>
      <c r="HM1345" s="2"/>
      <c r="HN1345" s="2"/>
      <c r="HO1345" s="2"/>
      <c r="HP1345" s="2"/>
      <c r="HQ1345" s="2"/>
      <c r="HR1345" s="2"/>
      <c r="HS1345" s="2"/>
      <c r="HT1345" s="2"/>
      <c r="HU1345" s="2"/>
      <c r="HV1345" s="2"/>
      <c r="HW1345" s="2"/>
      <c r="HX1345" s="2"/>
      <c r="HY1345" s="2"/>
      <c r="HZ1345" s="2"/>
      <c r="IA1345" s="2"/>
      <c r="IB1345" s="2"/>
      <c r="IC1345" s="2"/>
      <c r="ID1345" s="2"/>
      <c r="IE1345" s="2"/>
      <c r="IF1345" s="2"/>
      <c r="IG1345" s="2"/>
      <c r="IH1345" s="2"/>
      <c r="II1345" s="2"/>
      <c r="IJ1345" s="2"/>
      <c r="IK1345" s="2"/>
      <c r="IL1345" s="2"/>
      <c r="IM1345" s="2"/>
      <c r="IN1345" s="2"/>
      <c r="IO1345" s="2"/>
      <c r="IP1345" s="2"/>
      <c r="IQ1345" s="2"/>
      <c r="IR1345" s="2"/>
      <c r="IS1345" s="2"/>
    </row>
    <row r="1346" spans="1:253" s="36" customFormat="1" hidden="1" x14ac:dyDescent="0.25">
      <c r="A1346" s="33"/>
      <c r="B1346" s="168"/>
      <c r="C1346" s="168"/>
      <c r="D1346" s="168"/>
      <c r="E1346" s="168"/>
      <c r="F1346" s="168"/>
      <c r="G1346" s="168"/>
      <c r="H1346" s="168"/>
      <c r="I1346" s="168"/>
      <c r="J1346" s="168"/>
      <c r="K1346" s="168"/>
      <c r="L1346" s="168"/>
      <c r="M1346" s="168"/>
      <c r="N1346" s="168"/>
      <c r="O1346" s="168"/>
      <c r="P1346" s="168"/>
      <c r="Q1346" s="168"/>
      <c r="R1346" s="168"/>
      <c r="S1346" s="168"/>
      <c r="T1346" s="168"/>
      <c r="U1346" s="168"/>
      <c r="V1346" s="168"/>
      <c r="W1346" s="168"/>
      <c r="X1346" s="168"/>
      <c r="Y1346" s="168"/>
      <c r="Z1346" s="168"/>
      <c r="AA1346" s="168"/>
      <c r="AB1346" s="168"/>
      <c r="AC1346" s="168"/>
      <c r="AD1346" s="168"/>
      <c r="AE1346" s="168"/>
      <c r="AF1346" s="168"/>
      <c r="AG1346" s="168"/>
      <c r="AH1346" s="168"/>
      <c r="AI1346" s="60"/>
      <c r="AJ1346" s="144" t="str">
        <f t="shared" si="224"/>
        <v>Riadok bude skrytý.</v>
      </c>
      <c r="AK1346" s="145" t="s">
        <v>207</v>
      </c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51">
        <f t="shared" si="227"/>
        <v>0</v>
      </c>
      <c r="BF1346" s="51"/>
      <c r="BG1346" s="51"/>
      <c r="BH1346" s="51">
        <f t="shared" si="225"/>
        <v>1</v>
      </c>
      <c r="BI1346" s="51">
        <f t="shared" si="226"/>
        <v>0</v>
      </c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108"/>
      <c r="BY1346" s="108"/>
      <c r="BZ1346" s="108"/>
      <c r="CA1346" s="113">
        <f>SI!BY1346</f>
        <v>164</v>
      </c>
      <c r="CB1346" s="113"/>
      <c r="CC1346" s="113"/>
      <c r="CD1346" s="113"/>
      <c r="CE1346" s="113"/>
      <c r="CF1346" s="113"/>
      <c r="CG1346" s="113"/>
      <c r="CH1346" s="140">
        <f>SI!BZ1346</f>
        <v>0</v>
      </c>
      <c r="CI1346" s="108"/>
      <c r="CJ1346" s="108"/>
      <c r="CK1346" s="108"/>
      <c r="CL1346" s="108"/>
      <c r="CM1346" s="108"/>
      <c r="CN1346" s="108"/>
      <c r="CO1346" s="108"/>
      <c r="CP1346" s="108"/>
      <c r="CQ1346" s="108"/>
      <c r="CR1346" s="108"/>
      <c r="CS1346" s="108"/>
      <c r="CT1346" s="108"/>
      <c r="CU1346" s="108"/>
      <c r="CV1346" s="108"/>
      <c r="CW1346" s="108"/>
      <c r="CX1346" s="108"/>
      <c r="CY1346" s="108"/>
      <c r="CZ1346" s="2"/>
      <c r="DA1346" s="2"/>
      <c r="DB1346" s="2"/>
      <c r="DC1346" s="2"/>
      <c r="DD1346" s="2"/>
      <c r="DE1346" s="2"/>
      <c r="DF1346" s="2"/>
      <c r="DG1346" s="2"/>
      <c r="DH1346" s="2"/>
      <c r="DI1346" s="2"/>
      <c r="DJ1346" s="2"/>
      <c r="DK1346" s="2"/>
      <c r="DL1346" s="2"/>
      <c r="DM1346" s="2"/>
      <c r="DN1346" s="2"/>
      <c r="DO1346" s="2"/>
      <c r="DP1346" s="2"/>
      <c r="DQ1346" s="2"/>
      <c r="DR1346" s="2"/>
      <c r="DS1346" s="2"/>
      <c r="DT1346" s="2"/>
      <c r="DU1346" s="2"/>
      <c r="DV1346" s="2"/>
      <c r="DW1346" s="2"/>
      <c r="DX1346" s="2"/>
      <c r="DY1346" s="2"/>
      <c r="DZ1346" s="2"/>
      <c r="EA1346" s="2"/>
      <c r="EB1346" s="2"/>
      <c r="EC1346" s="2"/>
      <c r="ED1346" s="2"/>
      <c r="EE1346" s="2"/>
      <c r="EF1346" s="2"/>
      <c r="EG1346" s="2"/>
      <c r="EH1346" s="2"/>
      <c r="EI1346" s="2"/>
      <c r="EJ1346" s="2"/>
      <c r="EK1346" s="2"/>
      <c r="EL1346" s="2"/>
      <c r="EM1346" s="2"/>
      <c r="EN1346" s="2"/>
      <c r="EO1346" s="2"/>
      <c r="EP1346" s="2"/>
      <c r="EQ1346" s="2"/>
      <c r="ER1346" s="2"/>
      <c r="ES1346" s="2"/>
      <c r="ET1346" s="2"/>
      <c r="EU1346" s="2"/>
      <c r="EV1346" s="2"/>
      <c r="EW1346" s="2"/>
      <c r="EX1346" s="2"/>
      <c r="EY1346" s="2"/>
      <c r="EZ1346" s="2"/>
      <c r="FA1346" s="2"/>
      <c r="FB1346" s="2"/>
      <c r="FC1346" s="2"/>
      <c r="FD1346" s="2"/>
      <c r="FE1346" s="2"/>
      <c r="FF1346" s="2"/>
      <c r="FG1346" s="2"/>
      <c r="FH1346" s="2"/>
      <c r="FI1346" s="2"/>
      <c r="FJ1346" s="2"/>
      <c r="FK1346" s="2"/>
      <c r="FL1346" s="2"/>
      <c r="FM1346" s="2"/>
      <c r="FN1346" s="2"/>
      <c r="FO1346" s="2"/>
      <c r="FP1346" s="2"/>
      <c r="FQ1346" s="2"/>
      <c r="FR1346" s="2"/>
      <c r="FS1346" s="2"/>
      <c r="FT1346" s="2"/>
      <c r="FU1346" s="2"/>
      <c r="FV1346" s="2"/>
      <c r="FW1346" s="2"/>
      <c r="FX1346" s="2"/>
      <c r="FY1346" s="2"/>
      <c r="FZ1346" s="2"/>
      <c r="GA1346" s="2"/>
      <c r="GB1346" s="2"/>
      <c r="GC1346" s="2"/>
      <c r="GD1346" s="2"/>
      <c r="GE1346" s="2"/>
      <c r="GF1346" s="2"/>
      <c r="GG1346" s="2"/>
      <c r="GH1346" s="2"/>
      <c r="GI1346" s="2"/>
      <c r="GJ1346" s="2"/>
      <c r="GK1346" s="2"/>
      <c r="GL1346" s="2"/>
      <c r="GM1346" s="2"/>
      <c r="GN1346" s="2"/>
      <c r="GO1346" s="2"/>
      <c r="GP1346" s="2"/>
      <c r="GQ1346" s="2"/>
      <c r="GR1346" s="2"/>
      <c r="GS1346" s="2"/>
      <c r="GT1346" s="2"/>
      <c r="GU1346" s="2"/>
      <c r="GV1346" s="2"/>
      <c r="GW1346" s="2"/>
      <c r="GX1346" s="2"/>
      <c r="GY1346" s="2"/>
      <c r="GZ1346" s="2"/>
      <c r="HA1346" s="2"/>
      <c r="HB1346" s="2"/>
      <c r="HC1346" s="2"/>
      <c r="HD1346" s="2"/>
      <c r="HE1346" s="2"/>
      <c r="HF1346" s="2"/>
      <c r="HG1346" s="2"/>
      <c r="HH1346" s="2"/>
      <c r="HI1346" s="2"/>
      <c r="HJ1346" s="2"/>
      <c r="HK1346" s="2"/>
      <c r="HL1346" s="2"/>
      <c r="HM1346" s="2"/>
      <c r="HN1346" s="2"/>
      <c r="HO1346" s="2"/>
      <c r="HP1346" s="2"/>
      <c r="HQ1346" s="2"/>
      <c r="HR1346" s="2"/>
      <c r="HS1346" s="2"/>
      <c r="HT1346" s="2"/>
      <c r="HU1346" s="2"/>
      <c r="HV1346" s="2"/>
      <c r="HW1346" s="2"/>
      <c r="HX1346" s="2"/>
      <c r="HY1346" s="2"/>
      <c r="HZ1346" s="2"/>
      <c r="IA1346" s="2"/>
      <c r="IB1346" s="2"/>
      <c r="IC1346" s="2"/>
      <c r="ID1346" s="2"/>
      <c r="IE1346" s="2"/>
      <c r="IF1346" s="2"/>
      <c r="IG1346" s="2"/>
      <c r="IH1346" s="2"/>
      <c r="II1346" s="2"/>
      <c r="IJ1346" s="2"/>
      <c r="IK1346" s="2"/>
      <c r="IL1346" s="2"/>
      <c r="IM1346" s="2"/>
      <c r="IN1346" s="2"/>
      <c r="IO1346" s="2"/>
      <c r="IP1346" s="2"/>
      <c r="IQ1346" s="2"/>
      <c r="IR1346" s="2"/>
      <c r="IS1346" s="2"/>
    </row>
    <row r="1347" spans="1:253" s="36" customFormat="1" hidden="1" x14ac:dyDescent="0.25">
      <c r="A1347" s="33"/>
      <c r="B1347" s="168"/>
      <c r="C1347" s="168"/>
      <c r="D1347" s="168"/>
      <c r="E1347" s="168"/>
      <c r="F1347" s="168"/>
      <c r="G1347" s="168"/>
      <c r="H1347" s="168"/>
      <c r="I1347" s="168"/>
      <c r="J1347" s="168"/>
      <c r="K1347" s="168"/>
      <c r="L1347" s="168"/>
      <c r="M1347" s="168"/>
      <c r="N1347" s="168"/>
      <c r="O1347" s="168"/>
      <c r="P1347" s="168"/>
      <c r="Q1347" s="168"/>
      <c r="R1347" s="168"/>
      <c r="S1347" s="168"/>
      <c r="T1347" s="168"/>
      <c r="U1347" s="168"/>
      <c r="V1347" s="168"/>
      <c r="W1347" s="168"/>
      <c r="X1347" s="168"/>
      <c r="Y1347" s="168"/>
      <c r="Z1347" s="168"/>
      <c r="AA1347" s="168"/>
      <c r="AB1347" s="168"/>
      <c r="AC1347" s="168"/>
      <c r="AD1347" s="168"/>
      <c r="AE1347" s="168"/>
      <c r="AF1347" s="168"/>
      <c r="AG1347" s="168"/>
      <c r="AH1347" s="168"/>
      <c r="AI1347" s="60"/>
      <c r="AJ1347" s="144" t="str">
        <f t="shared" si="224"/>
        <v>Riadok bude skrytý.</v>
      </c>
      <c r="AK1347" s="145" t="s">
        <v>207</v>
      </c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51">
        <f t="shared" si="227"/>
        <v>0</v>
      </c>
      <c r="BF1347" s="51"/>
      <c r="BG1347" s="51"/>
      <c r="BH1347" s="51">
        <f t="shared" si="225"/>
        <v>1</v>
      </c>
      <c r="BI1347" s="51">
        <f t="shared" si="226"/>
        <v>0</v>
      </c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108"/>
      <c r="BY1347" s="108"/>
      <c r="BZ1347" s="108"/>
      <c r="CA1347" s="113">
        <f>SI!BY1347</f>
        <v>1035</v>
      </c>
      <c r="CB1347" s="113"/>
      <c r="CC1347" s="113"/>
      <c r="CD1347" s="113"/>
      <c r="CE1347" s="113"/>
      <c r="CF1347" s="113"/>
      <c r="CG1347" s="113"/>
      <c r="CH1347" s="140">
        <f>SI!BZ1347</f>
        <v>0</v>
      </c>
      <c r="CI1347" s="108"/>
      <c r="CJ1347" s="108"/>
      <c r="CK1347" s="108"/>
      <c r="CL1347" s="108"/>
      <c r="CM1347" s="108"/>
      <c r="CN1347" s="108"/>
      <c r="CO1347" s="108"/>
      <c r="CP1347" s="108"/>
      <c r="CQ1347" s="108"/>
      <c r="CR1347" s="108"/>
      <c r="CS1347" s="108"/>
      <c r="CT1347" s="108"/>
      <c r="CU1347" s="108"/>
      <c r="CV1347" s="108"/>
      <c r="CW1347" s="108"/>
      <c r="CX1347" s="108"/>
      <c r="CY1347" s="108"/>
      <c r="CZ1347" s="2"/>
      <c r="DA1347" s="2"/>
      <c r="DB1347" s="2"/>
      <c r="DC1347" s="2"/>
      <c r="DD1347" s="2"/>
      <c r="DE1347" s="2"/>
      <c r="DF1347" s="2"/>
      <c r="DG1347" s="2"/>
      <c r="DH1347" s="2"/>
      <c r="DI1347" s="2"/>
      <c r="DJ1347" s="2"/>
      <c r="DK1347" s="2"/>
      <c r="DL1347" s="2"/>
      <c r="DM1347" s="2"/>
      <c r="DN1347" s="2"/>
      <c r="DO1347" s="2"/>
      <c r="DP1347" s="2"/>
      <c r="DQ1347" s="2"/>
      <c r="DR1347" s="2"/>
      <c r="DS1347" s="2"/>
      <c r="DT1347" s="2"/>
      <c r="DU1347" s="2"/>
      <c r="DV1347" s="2"/>
      <c r="DW1347" s="2"/>
      <c r="DX1347" s="2"/>
      <c r="DY1347" s="2"/>
      <c r="DZ1347" s="2"/>
      <c r="EA1347" s="2"/>
      <c r="EB1347" s="2"/>
      <c r="EC1347" s="2"/>
      <c r="ED1347" s="2"/>
      <c r="EE1347" s="2"/>
      <c r="EF1347" s="2"/>
      <c r="EG1347" s="2"/>
      <c r="EH1347" s="2"/>
      <c r="EI1347" s="2"/>
      <c r="EJ1347" s="2"/>
      <c r="EK1347" s="2"/>
      <c r="EL1347" s="2"/>
      <c r="EM1347" s="2"/>
      <c r="EN1347" s="2"/>
      <c r="EO1347" s="2"/>
      <c r="EP1347" s="2"/>
      <c r="EQ1347" s="2"/>
      <c r="ER1347" s="2"/>
      <c r="ES1347" s="2"/>
      <c r="ET1347" s="2"/>
      <c r="EU1347" s="2"/>
      <c r="EV1347" s="2"/>
      <c r="EW1347" s="2"/>
      <c r="EX1347" s="2"/>
      <c r="EY1347" s="2"/>
      <c r="EZ1347" s="2"/>
      <c r="FA1347" s="2"/>
      <c r="FB1347" s="2"/>
      <c r="FC1347" s="2"/>
      <c r="FD1347" s="2"/>
      <c r="FE1347" s="2"/>
      <c r="FF1347" s="2"/>
      <c r="FG1347" s="2"/>
      <c r="FH1347" s="2"/>
      <c r="FI1347" s="2"/>
      <c r="FJ1347" s="2"/>
      <c r="FK1347" s="2"/>
      <c r="FL1347" s="2"/>
      <c r="FM1347" s="2"/>
      <c r="FN1347" s="2"/>
      <c r="FO1347" s="2"/>
      <c r="FP1347" s="2"/>
      <c r="FQ1347" s="2"/>
      <c r="FR1347" s="2"/>
      <c r="FS1347" s="2"/>
      <c r="FT1347" s="2"/>
      <c r="FU1347" s="2"/>
      <c r="FV1347" s="2"/>
      <c r="FW1347" s="2"/>
      <c r="FX1347" s="2"/>
      <c r="FY1347" s="2"/>
      <c r="FZ1347" s="2"/>
      <c r="GA1347" s="2"/>
      <c r="GB1347" s="2"/>
      <c r="GC1347" s="2"/>
      <c r="GD1347" s="2"/>
      <c r="GE1347" s="2"/>
      <c r="GF1347" s="2"/>
      <c r="GG1347" s="2"/>
      <c r="GH1347" s="2"/>
      <c r="GI1347" s="2"/>
      <c r="GJ1347" s="2"/>
      <c r="GK1347" s="2"/>
      <c r="GL1347" s="2"/>
      <c r="GM1347" s="2"/>
      <c r="GN1347" s="2"/>
      <c r="GO1347" s="2"/>
      <c r="GP1347" s="2"/>
      <c r="GQ1347" s="2"/>
      <c r="GR1347" s="2"/>
      <c r="GS1347" s="2"/>
      <c r="GT1347" s="2"/>
      <c r="GU1347" s="2"/>
      <c r="GV1347" s="2"/>
      <c r="GW1347" s="2"/>
      <c r="GX1347" s="2"/>
      <c r="GY1347" s="2"/>
      <c r="GZ1347" s="2"/>
      <c r="HA1347" s="2"/>
      <c r="HB1347" s="2"/>
      <c r="HC1347" s="2"/>
      <c r="HD1347" s="2"/>
      <c r="HE1347" s="2"/>
      <c r="HF1347" s="2"/>
      <c r="HG1347" s="2"/>
      <c r="HH1347" s="2"/>
      <c r="HI1347" s="2"/>
      <c r="HJ1347" s="2"/>
      <c r="HK1347" s="2"/>
      <c r="HL1347" s="2"/>
      <c r="HM1347" s="2"/>
      <c r="HN1347" s="2"/>
      <c r="HO1347" s="2"/>
      <c r="HP1347" s="2"/>
      <c r="HQ1347" s="2"/>
      <c r="HR1347" s="2"/>
      <c r="HS1347" s="2"/>
      <c r="HT1347" s="2"/>
      <c r="HU1347" s="2"/>
      <c r="HV1347" s="2"/>
      <c r="HW1347" s="2"/>
      <c r="HX1347" s="2"/>
      <c r="HY1347" s="2"/>
      <c r="HZ1347" s="2"/>
      <c r="IA1347" s="2"/>
      <c r="IB1347" s="2"/>
      <c r="IC1347" s="2"/>
      <c r="ID1347" s="2"/>
      <c r="IE1347" s="2"/>
      <c r="IF1347" s="2"/>
      <c r="IG1347" s="2"/>
      <c r="IH1347" s="2"/>
      <c r="II1347" s="2"/>
      <c r="IJ1347" s="2"/>
      <c r="IK1347" s="2"/>
      <c r="IL1347" s="2"/>
      <c r="IM1347" s="2"/>
      <c r="IN1347" s="2"/>
      <c r="IO1347" s="2"/>
      <c r="IP1347" s="2"/>
      <c r="IQ1347" s="2"/>
      <c r="IR1347" s="2"/>
      <c r="IS1347" s="2"/>
    </row>
    <row r="1348" spans="1:253" s="36" customFormat="1" hidden="1" x14ac:dyDescent="0.25">
      <c r="A1348" s="33"/>
      <c r="B1348" s="168"/>
      <c r="C1348" s="168"/>
      <c r="D1348" s="168"/>
      <c r="E1348" s="168"/>
      <c r="F1348" s="168"/>
      <c r="G1348" s="168"/>
      <c r="H1348" s="168"/>
      <c r="I1348" s="168"/>
      <c r="J1348" s="168"/>
      <c r="K1348" s="168"/>
      <c r="L1348" s="168"/>
      <c r="M1348" s="168"/>
      <c r="N1348" s="168"/>
      <c r="O1348" s="168"/>
      <c r="P1348" s="168"/>
      <c r="Q1348" s="168"/>
      <c r="R1348" s="168"/>
      <c r="S1348" s="168"/>
      <c r="T1348" s="168"/>
      <c r="U1348" s="168"/>
      <c r="V1348" s="168"/>
      <c r="W1348" s="168"/>
      <c r="X1348" s="168"/>
      <c r="Y1348" s="168"/>
      <c r="Z1348" s="168"/>
      <c r="AA1348" s="168"/>
      <c r="AB1348" s="168"/>
      <c r="AC1348" s="168"/>
      <c r="AD1348" s="168"/>
      <c r="AE1348" s="168"/>
      <c r="AF1348" s="168"/>
      <c r="AG1348" s="168"/>
      <c r="AH1348" s="168"/>
      <c r="AI1348" s="60"/>
      <c r="AJ1348" s="144" t="str">
        <f t="shared" si="224"/>
        <v>Riadok bude skrytý.</v>
      </c>
      <c r="AK1348" s="145" t="s">
        <v>207</v>
      </c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51">
        <f t="shared" si="227"/>
        <v>0</v>
      </c>
      <c r="BF1348" s="51"/>
      <c r="BG1348" s="51"/>
      <c r="BH1348" s="51">
        <f t="shared" si="225"/>
        <v>1</v>
      </c>
      <c r="BI1348" s="51">
        <f t="shared" si="226"/>
        <v>0</v>
      </c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108"/>
      <c r="BY1348" s="108"/>
      <c r="BZ1348" s="108"/>
      <c r="CA1348" s="113">
        <f>SI!BY1348</f>
        <v>187</v>
      </c>
      <c r="CB1348" s="113"/>
      <c r="CC1348" s="113"/>
      <c r="CD1348" s="113"/>
      <c r="CE1348" s="113"/>
      <c r="CF1348" s="113"/>
      <c r="CG1348" s="113"/>
      <c r="CH1348" s="140">
        <f>SI!BZ1348</f>
        <v>0</v>
      </c>
      <c r="CI1348" s="108"/>
      <c r="CJ1348" s="108"/>
      <c r="CK1348" s="108"/>
      <c r="CL1348" s="108"/>
      <c r="CM1348" s="108"/>
      <c r="CN1348" s="108"/>
      <c r="CO1348" s="108"/>
      <c r="CP1348" s="108"/>
      <c r="CQ1348" s="108"/>
      <c r="CR1348" s="108"/>
      <c r="CS1348" s="108"/>
      <c r="CT1348" s="108"/>
      <c r="CU1348" s="108"/>
      <c r="CV1348" s="108"/>
      <c r="CW1348" s="108"/>
      <c r="CX1348" s="108"/>
      <c r="CY1348" s="108"/>
      <c r="CZ1348" s="2"/>
      <c r="DA1348" s="2"/>
      <c r="DB1348" s="2"/>
      <c r="DC1348" s="2"/>
      <c r="DD1348" s="2"/>
      <c r="DE1348" s="2"/>
      <c r="DF1348" s="2"/>
      <c r="DG1348" s="2"/>
      <c r="DH1348" s="2"/>
      <c r="DI1348" s="2"/>
      <c r="DJ1348" s="2"/>
      <c r="DK1348" s="2"/>
      <c r="DL1348" s="2"/>
      <c r="DM1348" s="2"/>
      <c r="DN1348" s="2"/>
      <c r="DO1348" s="2"/>
      <c r="DP1348" s="2"/>
      <c r="DQ1348" s="2"/>
      <c r="DR1348" s="2"/>
      <c r="DS1348" s="2"/>
      <c r="DT1348" s="2"/>
      <c r="DU1348" s="2"/>
      <c r="DV1348" s="2"/>
      <c r="DW1348" s="2"/>
      <c r="DX1348" s="2"/>
      <c r="DY1348" s="2"/>
      <c r="DZ1348" s="2"/>
      <c r="EA1348" s="2"/>
      <c r="EB1348" s="2"/>
      <c r="EC1348" s="2"/>
      <c r="ED1348" s="2"/>
      <c r="EE1348" s="2"/>
      <c r="EF1348" s="2"/>
      <c r="EG1348" s="2"/>
      <c r="EH1348" s="2"/>
      <c r="EI1348" s="2"/>
      <c r="EJ1348" s="2"/>
      <c r="EK1348" s="2"/>
      <c r="EL1348" s="2"/>
      <c r="EM1348" s="2"/>
      <c r="EN1348" s="2"/>
      <c r="EO1348" s="2"/>
      <c r="EP1348" s="2"/>
      <c r="EQ1348" s="2"/>
      <c r="ER1348" s="2"/>
      <c r="ES1348" s="2"/>
      <c r="ET1348" s="2"/>
      <c r="EU1348" s="2"/>
      <c r="EV1348" s="2"/>
      <c r="EW1348" s="2"/>
      <c r="EX1348" s="2"/>
      <c r="EY1348" s="2"/>
      <c r="EZ1348" s="2"/>
      <c r="FA1348" s="2"/>
      <c r="FB1348" s="2"/>
      <c r="FC1348" s="2"/>
      <c r="FD1348" s="2"/>
      <c r="FE1348" s="2"/>
      <c r="FF1348" s="2"/>
      <c r="FG1348" s="2"/>
      <c r="FH1348" s="2"/>
      <c r="FI1348" s="2"/>
      <c r="FJ1348" s="2"/>
      <c r="FK1348" s="2"/>
      <c r="FL1348" s="2"/>
      <c r="FM1348" s="2"/>
      <c r="FN1348" s="2"/>
      <c r="FO1348" s="2"/>
      <c r="FP1348" s="2"/>
      <c r="FQ1348" s="2"/>
      <c r="FR1348" s="2"/>
      <c r="FS1348" s="2"/>
      <c r="FT1348" s="2"/>
      <c r="FU1348" s="2"/>
      <c r="FV1348" s="2"/>
      <c r="FW1348" s="2"/>
      <c r="FX1348" s="2"/>
      <c r="FY1348" s="2"/>
      <c r="FZ1348" s="2"/>
      <c r="GA1348" s="2"/>
      <c r="GB1348" s="2"/>
      <c r="GC1348" s="2"/>
      <c r="GD1348" s="2"/>
      <c r="GE1348" s="2"/>
      <c r="GF1348" s="2"/>
      <c r="GG1348" s="2"/>
      <c r="GH1348" s="2"/>
      <c r="GI1348" s="2"/>
      <c r="GJ1348" s="2"/>
      <c r="GK1348" s="2"/>
      <c r="GL1348" s="2"/>
      <c r="GM1348" s="2"/>
      <c r="GN1348" s="2"/>
      <c r="GO1348" s="2"/>
      <c r="GP1348" s="2"/>
      <c r="GQ1348" s="2"/>
      <c r="GR1348" s="2"/>
      <c r="GS1348" s="2"/>
      <c r="GT1348" s="2"/>
      <c r="GU1348" s="2"/>
      <c r="GV1348" s="2"/>
      <c r="GW1348" s="2"/>
      <c r="GX1348" s="2"/>
      <c r="GY1348" s="2"/>
      <c r="GZ1348" s="2"/>
      <c r="HA1348" s="2"/>
      <c r="HB1348" s="2"/>
      <c r="HC1348" s="2"/>
      <c r="HD1348" s="2"/>
      <c r="HE1348" s="2"/>
      <c r="HF1348" s="2"/>
      <c r="HG1348" s="2"/>
      <c r="HH1348" s="2"/>
      <c r="HI1348" s="2"/>
      <c r="HJ1348" s="2"/>
      <c r="HK1348" s="2"/>
      <c r="HL1348" s="2"/>
      <c r="HM1348" s="2"/>
      <c r="HN1348" s="2"/>
      <c r="HO1348" s="2"/>
      <c r="HP1348" s="2"/>
      <c r="HQ1348" s="2"/>
      <c r="HR1348" s="2"/>
      <c r="HS1348" s="2"/>
      <c r="HT1348" s="2"/>
      <c r="HU1348" s="2"/>
      <c r="HV1348" s="2"/>
      <c r="HW1348" s="2"/>
      <c r="HX1348" s="2"/>
      <c r="HY1348" s="2"/>
      <c r="HZ1348" s="2"/>
      <c r="IA1348" s="2"/>
      <c r="IB1348" s="2"/>
      <c r="IC1348" s="2"/>
      <c r="ID1348" s="2"/>
      <c r="IE1348" s="2"/>
      <c r="IF1348" s="2"/>
      <c r="IG1348" s="2"/>
      <c r="IH1348" s="2"/>
      <c r="II1348" s="2"/>
      <c r="IJ1348" s="2"/>
      <c r="IK1348" s="2"/>
      <c r="IL1348" s="2"/>
      <c r="IM1348" s="2"/>
      <c r="IN1348" s="2"/>
      <c r="IO1348" s="2"/>
      <c r="IP1348" s="2"/>
      <c r="IQ1348" s="2"/>
      <c r="IR1348" s="2"/>
      <c r="IS1348" s="2"/>
    </row>
    <row r="1349" spans="1:253" s="36" customFormat="1" hidden="1" x14ac:dyDescent="0.25">
      <c r="A1349" s="33"/>
      <c r="B1349" s="168"/>
      <c r="C1349" s="168"/>
      <c r="D1349" s="168"/>
      <c r="E1349" s="168"/>
      <c r="F1349" s="168"/>
      <c r="G1349" s="168"/>
      <c r="H1349" s="168"/>
      <c r="I1349" s="168"/>
      <c r="J1349" s="168"/>
      <c r="K1349" s="168"/>
      <c r="L1349" s="168"/>
      <c r="M1349" s="168"/>
      <c r="N1349" s="168"/>
      <c r="O1349" s="168"/>
      <c r="P1349" s="168"/>
      <c r="Q1349" s="168"/>
      <c r="R1349" s="168"/>
      <c r="S1349" s="168"/>
      <c r="T1349" s="168"/>
      <c r="U1349" s="168"/>
      <c r="V1349" s="168"/>
      <c r="W1349" s="168"/>
      <c r="X1349" s="168"/>
      <c r="Y1349" s="168"/>
      <c r="Z1349" s="168"/>
      <c r="AA1349" s="168"/>
      <c r="AB1349" s="168"/>
      <c r="AC1349" s="168"/>
      <c r="AD1349" s="168"/>
      <c r="AE1349" s="168"/>
      <c r="AF1349" s="168"/>
      <c r="AG1349" s="168"/>
      <c r="AH1349" s="168"/>
      <c r="AI1349" s="60"/>
      <c r="AJ1349" s="144" t="str">
        <f t="shared" si="224"/>
        <v>Riadok bude skrytý.</v>
      </c>
      <c r="AK1349" s="145" t="s">
        <v>207</v>
      </c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51">
        <f t="shared" si="227"/>
        <v>0</v>
      </c>
      <c r="BF1349" s="51"/>
      <c r="BG1349" s="51"/>
      <c r="BH1349" s="51">
        <f t="shared" si="225"/>
        <v>1</v>
      </c>
      <c r="BI1349" s="51">
        <f t="shared" si="226"/>
        <v>0</v>
      </c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108"/>
      <c r="BY1349" s="108"/>
      <c r="BZ1349" s="108"/>
      <c r="CA1349" s="113">
        <f>SI!BY1349</f>
        <v>169</v>
      </c>
      <c r="CB1349" s="113"/>
      <c r="CC1349" s="113"/>
      <c r="CD1349" s="113"/>
      <c r="CE1349" s="113"/>
      <c r="CF1349" s="113"/>
      <c r="CG1349" s="113"/>
      <c r="CH1349" s="140">
        <f>SI!BZ1349</f>
        <v>0</v>
      </c>
      <c r="CI1349" s="108"/>
      <c r="CJ1349" s="108"/>
      <c r="CK1349" s="108"/>
      <c r="CL1349" s="108"/>
      <c r="CM1349" s="108"/>
      <c r="CN1349" s="108"/>
      <c r="CO1349" s="108"/>
      <c r="CP1349" s="108"/>
      <c r="CQ1349" s="108"/>
      <c r="CR1349" s="108"/>
      <c r="CS1349" s="108"/>
      <c r="CT1349" s="108"/>
      <c r="CU1349" s="108"/>
      <c r="CV1349" s="108"/>
      <c r="CW1349" s="108"/>
      <c r="CX1349" s="108"/>
      <c r="CY1349" s="108"/>
      <c r="CZ1349" s="2"/>
      <c r="DA1349" s="2"/>
      <c r="DB1349" s="2"/>
      <c r="DC1349" s="2"/>
      <c r="DD1349" s="2"/>
      <c r="DE1349" s="2"/>
      <c r="DF1349" s="2"/>
      <c r="DG1349" s="2"/>
      <c r="DH1349" s="2"/>
      <c r="DI1349" s="2"/>
      <c r="DJ1349" s="2"/>
      <c r="DK1349" s="2"/>
      <c r="DL1349" s="2"/>
      <c r="DM1349" s="2"/>
      <c r="DN1349" s="2"/>
      <c r="DO1349" s="2"/>
      <c r="DP1349" s="2"/>
      <c r="DQ1349" s="2"/>
      <c r="DR1349" s="2"/>
      <c r="DS1349" s="2"/>
      <c r="DT1349" s="2"/>
      <c r="DU1349" s="2"/>
      <c r="DV1349" s="2"/>
      <c r="DW1349" s="2"/>
      <c r="DX1349" s="2"/>
      <c r="DY1349" s="2"/>
      <c r="DZ1349" s="2"/>
      <c r="EA1349" s="2"/>
      <c r="EB1349" s="2"/>
      <c r="EC1349" s="2"/>
      <c r="ED1349" s="2"/>
      <c r="EE1349" s="2"/>
      <c r="EF1349" s="2"/>
      <c r="EG1349" s="2"/>
      <c r="EH1349" s="2"/>
      <c r="EI1349" s="2"/>
      <c r="EJ1349" s="2"/>
      <c r="EK1349" s="2"/>
      <c r="EL1349" s="2"/>
      <c r="EM1349" s="2"/>
      <c r="EN1349" s="2"/>
      <c r="EO1349" s="2"/>
      <c r="EP1349" s="2"/>
      <c r="EQ1349" s="2"/>
      <c r="ER1349" s="2"/>
      <c r="ES1349" s="2"/>
      <c r="ET1349" s="2"/>
      <c r="EU1349" s="2"/>
      <c r="EV1349" s="2"/>
      <c r="EW1349" s="2"/>
      <c r="EX1349" s="2"/>
      <c r="EY1349" s="2"/>
      <c r="EZ1349" s="2"/>
      <c r="FA1349" s="2"/>
      <c r="FB1349" s="2"/>
      <c r="FC1349" s="2"/>
      <c r="FD1349" s="2"/>
      <c r="FE1349" s="2"/>
      <c r="FF1349" s="2"/>
      <c r="FG1349" s="2"/>
      <c r="FH1349" s="2"/>
      <c r="FI1349" s="2"/>
      <c r="FJ1349" s="2"/>
      <c r="FK1349" s="2"/>
      <c r="FL1349" s="2"/>
      <c r="FM1349" s="2"/>
      <c r="FN1349" s="2"/>
      <c r="FO1349" s="2"/>
      <c r="FP1349" s="2"/>
      <c r="FQ1349" s="2"/>
      <c r="FR1349" s="2"/>
      <c r="FS1349" s="2"/>
      <c r="FT1349" s="2"/>
      <c r="FU1349" s="2"/>
      <c r="FV1349" s="2"/>
      <c r="FW1349" s="2"/>
      <c r="FX1349" s="2"/>
      <c r="FY1349" s="2"/>
      <c r="FZ1349" s="2"/>
      <c r="GA1349" s="2"/>
      <c r="GB1349" s="2"/>
      <c r="GC1349" s="2"/>
      <c r="GD1349" s="2"/>
      <c r="GE1349" s="2"/>
      <c r="GF1349" s="2"/>
      <c r="GG1349" s="2"/>
      <c r="GH1349" s="2"/>
      <c r="GI1349" s="2"/>
      <c r="GJ1349" s="2"/>
      <c r="GK1349" s="2"/>
      <c r="GL1349" s="2"/>
      <c r="GM1349" s="2"/>
      <c r="GN1349" s="2"/>
      <c r="GO1349" s="2"/>
      <c r="GP1349" s="2"/>
      <c r="GQ1349" s="2"/>
      <c r="GR1349" s="2"/>
      <c r="GS1349" s="2"/>
      <c r="GT1349" s="2"/>
      <c r="GU1349" s="2"/>
      <c r="GV1349" s="2"/>
      <c r="GW1349" s="2"/>
      <c r="GX1349" s="2"/>
      <c r="GY1349" s="2"/>
      <c r="GZ1349" s="2"/>
      <c r="HA1349" s="2"/>
      <c r="HB1349" s="2"/>
      <c r="HC1349" s="2"/>
      <c r="HD1349" s="2"/>
      <c r="HE1349" s="2"/>
      <c r="HF1349" s="2"/>
      <c r="HG1349" s="2"/>
      <c r="HH1349" s="2"/>
      <c r="HI1349" s="2"/>
      <c r="HJ1349" s="2"/>
      <c r="HK1349" s="2"/>
      <c r="HL1349" s="2"/>
      <c r="HM1349" s="2"/>
      <c r="HN1349" s="2"/>
      <c r="HO1349" s="2"/>
      <c r="HP1349" s="2"/>
      <c r="HQ1349" s="2"/>
      <c r="HR1349" s="2"/>
      <c r="HS1349" s="2"/>
      <c r="HT1349" s="2"/>
      <c r="HU1349" s="2"/>
      <c r="HV1349" s="2"/>
      <c r="HW1349" s="2"/>
      <c r="HX1349" s="2"/>
      <c r="HY1349" s="2"/>
      <c r="HZ1349" s="2"/>
      <c r="IA1349" s="2"/>
      <c r="IB1349" s="2"/>
      <c r="IC1349" s="2"/>
      <c r="ID1349" s="2"/>
      <c r="IE1349" s="2"/>
      <c r="IF1349" s="2"/>
      <c r="IG1349" s="2"/>
      <c r="IH1349" s="2"/>
      <c r="II1349" s="2"/>
      <c r="IJ1349" s="2"/>
      <c r="IK1349" s="2"/>
      <c r="IL1349" s="2"/>
      <c r="IM1349" s="2"/>
      <c r="IN1349" s="2"/>
      <c r="IO1349" s="2"/>
      <c r="IP1349" s="2"/>
      <c r="IQ1349" s="2"/>
      <c r="IR1349" s="2"/>
      <c r="IS1349" s="2"/>
    </row>
    <row r="1350" spans="1:253" s="36" customFormat="1" hidden="1" x14ac:dyDescent="0.25">
      <c r="A1350" s="33"/>
      <c r="B1350" s="168"/>
      <c r="C1350" s="168"/>
      <c r="D1350" s="168"/>
      <c r="E1350" s="168"/>
      <c r="F1350" s="168"/>
      <c r="G1350" s="168"/>
      <c r="H1350" s="168"/>
      <c r="I1350" s="168"/>
      <c r="J1350" s="168"/>
      <c r="K1350" s="168"/>
      <c r="L1350" s="168"/>
      <c r="M1350" s="168"/>
      <c r="N1350" s="168"/>
      <c r="O1350" s="168"/>
      <c r="P1350" s="168"/>
      <c r="Q1350" s="168"/>
      <c r="R1350" s="168"/>
      <c r="S1350" s="168"/>
      <c r="T1350" s="168"/>
      <c r="U1350" s="168"/>
      <c r="V1350" s="168"/>
      <c r="W1350" s="168"/>
      <c r="X1350" s="168"/>
      <c r="Y1350" s="168"/>
      <c r="Z1350" s="168"/>
      <c r="AA1350" s="168"/>
      <c r="AB1350" s="168"/>
      <c r="AC1350" s="168"/>
      <c r="AD1350" s="168"/>
      <c r="AE1350" s="168"/>
      <c r="AF1350" s="168"/>
      <c r="AG1350" s="168"/>
      <c r="AH1350" s="168"/>
      <c r="AI1350" s="60"/>
      <c r="AJ1350" s="144" t="str">
        <f t="shared" si="224"/>
        <v>Riadok bude skrytý.</v>
      </c>
      <c r="AK1350" s="145" t="s">
        <v>207</v>
      </c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51">
        <f t="shared" si="227"/>
        <v>0</v>
      </c>
      <c r="BF1350" s="51"/>
      <c r="BG1350" s="51"/>
      <c r="BH1350" s="51">
        <f t="shared" si="225"/>
        <v>1</v>
      </c>
      <c r="BI1350" s="51">
        <f t="shared" si="226"/>
        <v>0</v>
      </c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108"/>
      <c r="BY1350" s="108"/>
      <c r="BZ1350" s="108"/>
      <c r="CA1350" s="113">
        <f>SI!BY1350</f>
        <v>117</v>
      </c>
      <c r="CB1350" s="113"/>
      <c r="CC1350" s="113"/>
      <c r="CD1350" s="113"/>
      <c r="CE1350" s="113"/>
      <c r="CF1350" s="113"/>
      <c r="CG1350" s="113"/>
      <c r="CH1350" s="140">
        <f>SI!BZ1350</f>
        <v>0</v>
      </c>
      <c r="CI1350" s="108"/>
      <c r="CJ1350" s="108"/>
      <c r="CK1350" s="108"/>
      <c r="CL1350" s="108"/>
      <c r="CM1350" s="108"/>
      <c r="CN1350" s="108"/>
      <c r="CO1350" s="108"/>
      <c r="CP1350" s="108"/>
      <c r="CQ1350" s="108"/>
      <c r="CR1350" s="108"/>
      <c r="CS1350" s="108"/>
      <c r="CT1350" s="108"/>
      <c r="CU1350" s="108"/>
      <c r="CV1350" s="108"/>
      <c r="CW1350" s="108"/>
      <c r="CX1350" s="108"/>
      <c r="CY1350" s="108"/>
      <c r="CZ1350" s="2"/>
      <c r="DA1350" s="2"/>
      <c r="DB1350" s="2"/>
      <c r="DC1350" s="2"/>
      <c r="DD1350" s="2"/>
      <c r="DE1350" s="2"/>
      <c r="DF1350" s="2"/>
      <c r="DG1350" s="2"/>
      <c r="DH1350" s="2"/>
      <c r="DI1350" s="2"/>
      <c r="DJ1350" s="2"/>
      <c r="DK1350" s="2"/>
      <c r="DL1350" s="2"/>
      <c r="DM1350" s="2"/>
      <c r="DN1350" s="2"/>
      <c r="DO1350" s="2"/>
      <c r="DP1350" s="2"/>
      <c r="DQ1350" s="2"/>
      <c r="DR1350" s="2"/>
      <c r="DS1350" s="2"/>
      <c r="DT1350" s="2"/>
      <c r="DU1350" s="2"/>
      <c r="DV1350" s="2"/>
      <c r="DW1350" s="2"/>
      <c r="DX1350" s="2"/>
      <c r="DY1350" s="2"/>
      <c r="DZ1350" s="2"/>
      <c r="EA1350" s="2"/>
      <c r="EB1350" s="2"/>
      <c r="EC1350" s="2"/>
      <c r="ED1350" s="2"/>
      <c r="EE1350" s="2"/>
      <c r="EF1350" s="2"/>
      <c r="EG1350" s="2"/>
      <c r="EH1350" s="2"/>
      <c r="EI1350" s="2"/>
      <c r="EJ1350" s="2"/>
      <c r="EK1350" s="2"/>
      <c r="EL1350" s="2"/>
      <c r="EM1350" s="2"/>
      <c r="EN1350" s="2"/>
      <c r="EO1350" s="2"/>
      <c r="EP1350" s="2"/>
      <c r="EQ1350" s="2"/>
      <c r="ER1350" s="2"/>
      <c r="ES1350" s="2"/>
      <c r="ET1350" s="2"/>
      <c r="EU1350" s="2"/>
      <c r="EV1350" s="2"/>
      <c r="EW1350" s="2"/>
      <c r="EX1350" s="2"/>
      <c r="EY1350" s="2"/>
      <c r="EZ1350" s="2"/>
      <c r="FA1350" s="2"/>
      <c r="FB1350" s="2"/>
      <c r="FC1350" s="2"/>
      <c r="FD1350" s="2"/>
      <c r="FE1350" s="2"/>
      <c r="FF1350" s="2"/>
      <c r="FG1350" s="2"/>
      <c r="FH1350" s="2"/>
      <c r="FI1350" s="2"/>
      <c r="FJ1350" s="2"/>
      <c r="FK1350" s="2"/>
      <c r="FL1350" s="2"/>
      <c r="FM1350" s="2"/>
      <c r="FN1350" s="2"/>
      <c r="FO1350" s="2"/>
      <c r="FP1350" s="2"/>
      <c r="FQ1350" s="2"/>
      <c r="FR1350" s="2"/>
      <c r="FS1350" s="2"/>
      <c r="FT1350" s="2"/>
      <c r="FU1350" s="2"/>
      <c r="FV1350" s="2"/>
      <c r="FW1350" s="2"/>
      <c r="FX1350" s="2"/>
      <c r="FY1350" s="2"/>
      <c r="FZ1350" s="2"/>
      <c r="GA1350" s="2"/>
      <c r="GB1350" s="2"/>
      <c r="GC1350" s="2"/>
      <c r="GD1350" s="2"/>
      <c r="GE1350" s="2"/>
      <c r="GF1350" s="2"/>
      <c r="GG1350" s="2"/>
      <c r="GH1350" s="2"/>
      <c r="GI1350" s="2"/>
      <c r="GJ1350" s="2"/>
      <c r="GK1350" s="2"/>
      <c r="GL1350" s="2"/>
      <c r="GM1350" s="2"/>
      <c r="GN1350" s="2"/>
      <c r="GO1350" s="2"/>
      <c r="GP1350" s="2"/>
      <c r="GQ1350" s="2"/>
      <c r="GR1350" s="2"/>
      <c r="GS1350" s="2"/>
      <c r="GT1350" s="2"/>
      <c r="GU1350" s="2"/>
      <c r="GV1350" s="2"/>
      <c r="GW1350" s="2"/>
      <c r="GX1350" s="2"/>
      <c r="GY1350" s="2"/>
      <c r="GZ1350" s="2"/>
      <c r="HA1350" s="2"/>
      <c r="HB1350" s="2"/>
      <c r="HC1350" s="2"/>
      <c r="HD1350" s="2"/>
      <c r="HE1350" s="2"/>
      <c r="HF1350" s="2"/>
      <c r="HG1350" s="2"/>
      <c r="HH1350" s="2"/>
      <c r="HI1350" s="2"/>
      <c r="HJ1350" s="2"/>
      <c r="HK1350" s="2"/>
      <c r="HL1350" s="2"/>
      <c r="HM1350" s="2"/>
      <c r="HN1350" s="2"/>
      <c r="HO1350" s="2"/>
      <c r="HP1350" s="2"/>
      <c r="HQ1350" s="2"/>
      <c r="HR1350" s="2"/>
      <c r="HS1350" s="2"/>
      <c r="HT1350" s="2"/>
      <c r="HU1350" s="2"/>
      <c r="HV1350" s="2"/>
      <c r="HW1350" s="2"/>
      <c r="HX1350" s="2"/>
      <c r="HY1350" s="2"/>
      <c r="HZ1350" s="2"/>
      <c r="IA1350" s="2"/>
      <c r="IB1350" s="2"/>
      <c r="IC1350" s="2"/>
      <c r="ID1350" s="2"/>
      <c r="IE1350" s="2"/>
      <c r="IF1350" s="2"/>
      <c r="IG1350" s="2"/>
      <c r="IH1350" s="2"/>
      <c r="II1350" s="2"/>
      <c r="IJ1350" s="2"/>
      <c r="IK1350" s="2"/>
      <c r="IL1350" s="2"/>
      <c r="IM1350" s="2"/>
      <c r="IN1350" s="2"/>
      <c r="IO1350" s="2"/>
      <c r="IP1350" s="2"/>
      <c r="IQ1350" s="2"/>
      <c r="IR1350" s="2"/>
      <c r="IS1350" s="2"/>
    </row>
    <row r="1351" spans="1:253" s="36" customFormat="1" hidden="1" x14ac:dyDescent="0.25">
      <c r="A1351" s="33"/>
      <c r="B1351" s="168"/>
      <c r="C1351" s="168"/>
      <c r="D1351" s="168"/>
      <c r="E1351" s="168"/>
      <c r="F1351" s="168"/>
      <c r="G1351" s="168"/>
      <c r="H1351" s="168"/>
      <c r="I1351" s="168"/>
      <c r="J1351" s="168"/>
      <c r="K1351" s="168"/>
      <c r="L1351" s="168"/>
      <c r="M1351" s="168"/>
      <c r="N1351" s="168"/>
      <c r="O1351" s="168"/>
      <c r="P1351" s="168"/>
      <c r="Q1351" s="168"/>
      <c r="R1351" s="168"/>
      <c r="S1351" s="168"/>
      <c r="T1351" s="168"/>
      <c r="U1351" s="168"/>
      <c r="V1351" s="168"/>
      <c r="W1351" s="168"/>
      <c r="X1351" s="168"/>
      <c r="Y1351" s="168"/>
      <c r="Z1351" s="168"/>
      <c r="AA1351" s="168"/>
      <c r="AB1351" s="168"/>
      <c r="AC1351" s="168"/>
      <c r="AD1351" s="168"/>
      <c r="AE1351" s="168"/>
      <c r="AF1351" s="168"/>
      <c r="AG1351" s="168"/>
      <c r="AH1351" s="168"/>
      <c r="AI1351" s="60"/>
      <c r="AJ1351" s="144" t="str">
        <f t="shared" si="224"/>
        <v>Riadok bude skrytý.</v>
      </c>
      <c r="AK1351" s="145" t="s">
        <v>207</v>
      </c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51">
        <f t="shared" si="227"/>
        <v>0</v>
      </c>
      <c r="BF1351" s="51"/>
      <c r="BG1351" s="51"/>
      <c r="BH1351" s="51">
        <f t="shared" si="225"/>
        <v>1</v>
      </c>
      <c r="BI1351" s="51">
        <f t="shared" si="226"/>
        <v>0</v>
      </c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108"/>
      <c r="BY1351" s="108"/>
      <c r="BZ1351" s="108"/>
      <c r="CA1351" s="113">
        <f>SI!BY1351</f>
        <v>203</v>
      </c>
      <c r="CB1351" s="113"/>
      <c r="CC1351" s="113"/>
      <c r="CD1351" s="113"/>
      <c r="CE1351" s="113"/>
      <c r="CF1351" s="113"/>
      <c r="CG1351" s="113"/>
      <c r="CH1351" s="140">
        <f>SI!BZ1351</f>
        <v>0</v>
      </c>
      <c r="CI1351" s="108"/>
      <c r="CJ1351" s="108"/>
      <c r="CK1351" s="108"/>
      <c r="CL1351" s="108"/>
      <c r="CM1351" s="108"/>
      <c r="CN1351" s="108"/>
      <c r="CO1351" s="108"/>
      <c r="CP1351" s="108"/>
      <c r="CQ1351" s="108"/>
      <c r="CR1351" s="108"/>
      <c r="CS1351" s="108"/>
      <c r="CT1351" s="108"/>
      <c r="CU1351" s="108"/>
      <c r="CV1351" s="108"/>
      <c r="CW1351" s="108"/>
      <c r="CX1351" s="108"/>
      <c r="CY1351" s="108"/>
      <c r="CZ1351" s="2"/>
      <c r="DA1351" s="2"/>
      <c r="DB1351" s="2"/>
      <c r="DC1351" s="2"/>
      <c r="DD1351" s="2"/>
      <c r="DE1351" s="2"/>
      <c r="DF1351" s="2"/>
      <c r="DG1351" s="2"/>
      <c r="DH1351" s="2"/>
      <c r="DI1351" s="2"/>
      <c r="DJ1351" s="2"/>
      <c r="DK1351" s="2"/>
      <c r="DL1351" s="2"/>
      <c r="DM1351" s="2"/>
      <c r="DN1351" s="2"/>
      <c r="DO1351" s="2"/>
      <c r="DP1351" s="2"/>
      <c r="DQ1351" s="2"/>
      <c r="DR1351" s="2"/>
      <c r="DS1351" s="2"/>
      <c r="DT1351" s="2"/>
      <c r="DU1351" s="2"/>
      <c r="DV1351" s="2"/>
      <c r="DW1351" s="2"/>
      <c r="DX1351" s="2"/>
      <c r="DY1351" s="2"/>
      <c r="DZ1351" s="2"/>
      <c r="EA1351" s="2"/>
      <c r="EB1351" s="2"/>
      <c r="EC1351" s="2"/>
      <c r="ED1351" s="2"/>
      <c r="EE1351" s="2"/>
      <c r="EF1351" s="2"/>
      <c r="EG1351" s="2"/>
      <c r="EH1351" s="2"/>
      <c r="EI1351" s="2"/>
      <c r="EJ1351" s="2"/>
      <c r="EK1351" s="2"/>
      <c r="EL1351" s="2"/>
      <c r="EM1351" s="2"/>
      <c r="EN1351" s="2"/>
      <c r="EO1351" s="2"/>
      <c r="EP1351" s="2"/>
      <c r="EQ1351" s="2"/>
      <c r="ER1351" s="2"/>
      <c r="ES1351" s="2"/>
      <c r="ET1351" s="2"/>
      <c r="EU1351" s="2"/>
      <c r="EV1351" s="2"/>
      <c r="EW1351" s="2"/>
      <c r="EX1351" s="2"/>
      <c r="EY1351" s="2"/>
      <c r="EZ1351" s="2"/>
      <c r="FA1351" s="2"/>
      <c r="FB1351" s="2"/>
      <c r="FC1351" s="2"/>
      <c r="FD1351" s="2"/>
      <c r="FE1351" s="2"/>
      <c r="FF1351" s="2"/>
      <c r="FG1351" s="2"/>
      <c r="FH1351" s="2"/>
      <c r="FI1351" s="2"/>
      <c r="FJ1351" s="2"/>
      <c r="FK1351" s="2"/>
      <c r="FL1351" s="2"/>
      <c r="FM1351" s="2"/>
      <c r="FN1351" s="2"/>
      <c r="FO1351" s="2"/>
      <c r="FP1351" s="2"/>
      <c r="FQ1351" s="2"/>
      <c r="FR1351" s="2"/>
      <c r="FS1351" s="2"/>
      <c r="FT1351" s="2"/>
      <c r="FU1351" s="2"/>
      <c r="FV1351" s="2"/>
      <c r="FW1351" s="2"/>
      <c r="FX1351" s="2"/>
      <c r="FY1351" s="2"/>
      <c r="FZ1351" s="2"/>
      <c r="GA1351" s="2"/>
      <c r="GB1351" s="2"/>
      <c r="GC1351" s="2"/>
      <c r="GD1351" s="2"/>
      <c r="GE1351" s="2"/>
      <c r="GF1351" s="2"/>
      <c r="GG1351" s="2"/>
      <c r="GH1351" s="2"/>
      <c r="GI1351" s="2"/>
      <c r="GJ1351" s="2"/>
      <c r="GK1351" s="2"/>
      <c r="GL1351" s="2"/>
      <c r="GM1351" s="2"/>
      <c r="GN1351" s="2"/>
      <c r="GO1351" s="2"/>
      <c r="GP1351" s="2"/>
      <c r="GQ1351" s="2"/>
      <c r="GR1351" s="2"/>
      <c r="GS1351" s="2"/>
      <c r="GT1351" s="2"/>
      <c r="GU1351" s="2"/>
      <c r="GV1351" s="2"/>
      <c r="GW1351" s="2"/>
      <c r="GX1351" s="2"/>
      <c r="GY1351" s="2"/>
      <c r="GZ1351" s="2"/>
      <c r="HA1351" s="2"/>
      <c r="HB1351" s="2"/>
      <c r="HC1351" s="2"/>
      <c r="HD1351" s="2"/>
      <c r="HE1351" s="2"/>
      <c r="HF1351" s="2"/>
      <c r="HG1351" s="2"/>
      <c r="HH1351" s="2"/>
      <c r="HI1351" s="2"/>
      <c r="HJ1351" s="2"/>
      <c r="HK1351" s="2"/>
      <c r="HL1351" s="2"/>
      <c r="HM1351" s="2"/>
      <c r="HN1351" s="2"/>
      <c r="HO1351" s="2"/>
      <c r="HP1351" s="2"/>
      <c r="HQ1351" s="2"/>
      <c r="HR1351" s="2"/>
      <c r="HS1351" s="2"/>
      <c r="HT1351" s="2"/>
      <c r="HU1351" s="2"/>
      <c r="HV1351" s="2"/>
      <c r="HW1351" s="2"/>
      <c r="HX1351" s="2"/>
      <c r="HY1351" s="2"/>
      <c r="HZ1351" s="2"/>
      <c r="IA1351" s="2"/>
      <c r="IB1351" s="2"/>
      <c r="IC1351" s="2"/>
      <c r="ID1351" s="2"/>
      <c r="IE1351" s="2"/>
      <c r="IF1351" s="2"/>
      <c r="IG1351" s="2"/>
      <c r="IH1351" s="2"/>
      <c r="II1351" s="2"/>
      <c r="IJ1351" s="2"/>
      <c r="IK1351" s="2"/>
      <c r="IL1351" s="2"/>
      <c r="IM1351" s="2"/>
      <c r="IN1351" s="2"/>
      <c r="IO1351" s="2"/>
      <c r="IP1351" s="2"/>
      <c r="IQ1351" s="2"/>
      <c r="IR1351" s="2"/>
      <c r="IS1351" s="2"/>
    </row>
    <row r="1352" spans="1:253" s="36" customFormat="1" hidden="1" x14ac:dyDescent="0.25">
      <c r="A1352" s="33"/>
      <c r="B1352" s="168"/>
      <c r="C1352" s="168"/>
      <c r="D1352" s="168"/>
      <c r="E1352" s="168"/>
      <c r="F1352" s="168"/>
      <c r="G1352" s="168"/>
      <c r="H1352" s="168"/>
      <c r="I1352" s="168"/>
      <c r="J1352" s="168"/>
      <c r="K1352" s="168"/>
      <c r="L1352" s="168"/>
      <c r="M1352" s="168"/>
      <c r="N1352" s="168"/>
      <c r="O1352" s="168"/>
      <c r="P1352" s="168"/>
      <c r="Q1352" s="168"/>
      <c r="R1352" s="168"/>
      <c r="S1352" s="168"/>
      <c r="T1352" s="168"/>
      <c r="U1352" s="168"/>
      <c r="V1352" s="168"/>
      <c r="W1352" s="168"/>
      <c r="X1352" s="168"/>
      <c r="Y1352" s="168"/>
      <c r="Z1352" s="168"/>
      <c r="AA1352" s="168"/>
      <c r="AB1352" s="168"/>
      <c r="AC1352" s="168"/>
      <c r="AD1352" s="168"/>
      <c r="AE1352" s="168"/>
      <c r="AF1352" s="168"/>
      <c r="AG1352" s="168"/>
      <c r="AH1352" s="168"/>
      <c r="AI1352" s="60"/>
      <c r="AJ1352" s="144" t="str">
        <f t="shared" si="224"/>
        <v>Riadok bude skrytý.</v>
      </c>
      <c r="AK1352" s="145" t="s">
        <v>207</v>
      </c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51">
        <f t="shared" si="227"/>
        <v>0</v>
      </c>
      <c r="BF1352" s="51"/>
      <c r="BG1352" s="51"/>
      <c r="BH1352" s="51">
        <f t="shared" si="225"/>
        <v>1</v>
      </c>
      <c r="BI1352" s="51">
        <f t="shared" si="226"/>
        <v>0</v>
      </c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108"/>
      <c r="BY1352" s="108"/>
      <c r="BZ1352" s="108"/>
      <c r="CA1352" s="113">
        <f>SI!BY1352</f>
        <v>127</v>
      </c>
      <c r="CB1352" s="113"/>
      <c r="CC1352" s="113"/>
      <c r="CD1352" s="113"/>
      <c r="CE1352" s="113"/>
      <c r="CF1352" s="113"/>
      <c r="CG1352" s="113"/>
      <c r="CH1352" s="140">
        <f>SI!BZ1352</f>
        <v>0</v>
      </c>
      <c r="CI1352" s="108"/>
      <c r="CJ1352" s="108"/>
      <c r="CK1352" s="108"/>
      <c r="CL1352" s="108"/>
      <c r="CM1352" s="108"/>
      <c r="CN1352" s="108"/>
      <c r="CO1352" s="108"/>
      <c r="CP1352" s="108"/>
      <c r="CQ1352" s="108"/>
      <c r="CR1352" s="108"/>
      <c r="CS1352" s="108"/>
      <c r="CT1352" s="108"/>
      <c r="CU1352" s="108"/>
      <c r="CV1352" s="108"/>
      <c r="CW1352" s="108"/>
      <c r="CX1352" s="108"/>
      <c r="CY1352" s="108"/>
      <c r="CZ1352" s="2"/>
      <c r="DA1352" s="2"/>
      <c r="DB1352" s="2"/>
      <c r="DC1352" s="2"/>
      <c r="DD1352" s="2"/>
      <c r="DE1352" s="2"/>
      <c r="DF1352" s="2"/>
      <c r="DG1352" s="2"/>
      <c r="DH1352" s="2"/>
      <c r="DI1352" s="2"/>
      <c r="DJ1352" s="2"/>
      <c r="DK1352" s="2"/>
      <c r="DL1352" s="2"/>
      <c r="DM1352" s="2"/>
      <c r="DN1352" s="2"/>
      <c r="DO1352" s="2"/>
      <c r="DP1352" s="2"/>
      <c r="DQ1352" s="2"/>
      <c r="DR1352" s="2"/>
      <c r="DS1352" s="2"/>
      <c r="DT1352" s="2"/>
      <c r="DU1352" s="2"/>
      <c r="DV1352" s="2"/>
      <c r="DW1352" s="2"/>
      <c r="DX1352" s="2"/>
      <c r="DY1352" s="2"/>
      <c r="DZ1352" s="2"/>
      <c r="EA1352" s="2"/>
      <c r="EB1352" s="2"/>
      <c r="EC1352" s="2"/>
      <c r="ED1352" s="2"/>
      <c r="EE1352" s="2"/>
      <c r="EF1352" s="2"/>
      <c r="EG1352" s="2"/>
      <c r="EH1352" s="2"/>
      <c r="EI1352" s="2"/>
      <c r="EJ1352" s="2"/>
      <c r="EK1352" s="2"/>
      <c r="EL1352" s="2"/>
      <c r="EM1352" s="2"/>
      <c r="EN1352" s="2"/>
      <c r="EO1352" s="2"/>
      <c r="EP1352" s="2"/>
      <c r="EQ1352" s="2"/>
      <c r="ER1352" s="2"/>
      <c r="ES1352" s="2"/>
      <c r="ET1352" s="2"/>
      <c r="EU1352" s="2"/>
      <c r="EV1352" s="2"/>
      <c r="EW1352" s="2"/>
      <c r="EX1352" s="2"/>
      <c r="EY1352" s="2"/>
      <c r="EZ1352" s="2"/>
      <c r="FA1352" s="2"/>
      <c r="FB1352" s="2"/>
      <c r="FC1352" s="2"/>
      <c r="FD1352" s="2"/>
      <c r="FE1352" s="2"/>
      <c r="FF1352" s="2"/>
      <c r="FG1352" s="2"/>
      <c r="FH1352" s="2"/>
      <c r="FI1352" s="2"/>
      <c r="FJ1352" s="2"/>
      <c r="FK1352" s="2"/>
      <c r="FL1352" s="2"/>
      <c r="FM1352" s="2"/>
      <c r="FN1352" s="2"/>
      <c r="FO1352" s="2"/>
      <c r="FP1352" s="2"/>
      <c r="FQ1352" s="2"/>
      <c r="FR1352" s="2"/>
      <c r="FS1352" s="2"/>
      <c r="FT1352" s="2"/>
      <c r="FU1352" s="2"/>
      <c r="FV1352" s="2"/>
      <c r="FW1352" s="2"/>
      <c r="FX1352" s="2"/>
      <c r="FY1352" s="2"/>
      <c r="FZ1352" s="2"/>
      <c r="GA1352" s="2"/>
      <c r="GB1352" s="2"/>
      <c r="GC1352" s="2"/>
      <c r="GD1352" s="2"/>
      <c r="GE1352" s="2"/>
      <c r="GF1352" s="2"/>
      <c r="GG1352" s="2"/>
      <c r="GH1352" s="2"/>
      <c r="GI1352" s="2"/>
      <c r="GJ1352" s="2"/>
      <c r="GK1352" s="2"/>
      <c r="GL1352" s="2"/>
      <c r="GM1352" s="2"/>
      <c r="GN1352" s="2"/>
      <c r="GO1352" s="2"/>
      <c r="GP1352" s="2"/>
      <c r="GQ1352" s="2"/>
      <c r="GR1352" s="2"/>
      <c r="GS1352" s="2"/>
      <c r="GT1352" s="2"/>
      <c r="GU1352" s="2"/>
      <c r="GV1352" s="2"/>
      <c r="GW1352" s="2"/>
      <c r="GX1352" s="2"/>
      <c r="GY1352" s="2"/>
      <c r="GZ1352" s="2"/>
      <c r="HA1352" s="2"/>
      <c r="HB1352" s="2"/>
      <c r="HC1352" s="2"/>
      <c r="HD1352" s="2"/>
      <c r="HE1352" s="2"/>
      <c r="HF1352" s="2"/>
      <c r="HG1352" s="2"/>
      <c r="HH1352" s="2"/>
      <c r="HI1352" s="2"/>
      <c r="HJ1352" s="2"/>
      <c r="HK1352" s="2"/>
      <c r="HL1352" s="2"/>
      <c r="HM1352" s="2"/>
      <c r="HN1352" s="2"/>
      <c r="HO1352" s="2"/>
      <c r="HP1352" s="2"/>
      <c r="HQ1352" s="2"/>
      <c r="HR1352" s="2"/>
      <c r="HS1352" s="2"/>
      <c r="HT1352" s="2"/>
      <c r="HU1352" s="2"/>
      <c r="HV1352" s="2"/>
      <c r="HW1352" s="2"/>
      <c r="HX1352" s="2"/>
      <c r="HY1352" s="2"/>
      <c r="HZ1352" s="2"/>
      <c r="IA1352" s="2"/>
      <c r="IB1352" s="2"/>
      <c r="IC1352" s="2"/>
      <c r="ID1352" s="2"/>
      <c r="IE1352" s="2"/>
      <c r="IF1352" s="2"/>
      <c r="IG1352" s="2"/>
      <c r="IH1352" s="2"/>
      <c r="II1352" s="2"/>
      <c r="IJ1352" s="2"/>
      <c r="IK1352" s="2"/>
      <c r="IL1352" s="2"/>
      <c r="IM1352" s="2"/>
      <c r="IN1352" s="2"/>
      <c r="IO1352" s="2"/>
      <c r="IP1352" s="2"/>
      <c r="IQ1352" s="2"/>
      <c r="IR1352" s="2"/>
      <c r="IS1352" s="2"/>
    </row>
    <row r="1353" spans="1:253" s="36" customFormat="1" hidden="1" x14ac:dyDescent="0.25">
      <c r="A1353" s="33"/>
      <c r="B1353" s="168"/>
      <c r="C1353" s="168"/>
      <c r="D1353" s="168"/>
      <c r="E1353" s="168"/>
      <c r="F1353" s="168"/>
      <c r="G1353" s="168"/>
      <c r="H1353" s="168"/>
      <c r="I1353" s="168"/>
      <c r="J1353" s="168"/>
      <c r="K1353" s="168"/>
      <c r="L1353" s="168"/>
      <c r="M1353" s="168"/>
      <c r="N1353" s="168"/>
      <c r="O1353" s="168"/>
      <c r="P1353" s="168"/>
      <c r="Q1353" s="168"/>
      <c r="R1353" s="168"/>
      <c r="S1353" s="168"/>
      <c r="T1353" s="168"/>
      <c r="U1353" s="168"/>
      <c r="V1353" s="168"/>
      <c r="W1353" s="168"/>
      <c r="X1353" s="168"/>
      <c r="Y1353" s="168"/>
      <c r="Z1353" s="168"/>
      <c r="AA1353" s="168"/>
      <c r="AB1353" s="168"/>
      <c r="AC1353" s="168"/>
      <c r="AD1353" s="168"/>
      <c r="AE1353" s="168"/>
      <c r="AF1353" s="168"/>
      <c r="AG1353" s="168"/>
      <c r="AH1353" s="168"/>
      <c r="AI1353" s="60"/>
      <c r="AJ1353" s="144" t="str">
        <f t="shared" si="224"/>
        <v>Riadok bude skrytý.</v>
      </c>
      <c r="AK1353" s="145" t="s">
        <v>207</v>
      </c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51">
        <f t="shared" si="227"/>
        <v>0</v>
      </c>
      <c r="BF1353" s="51"/>
      <c r="BG1353" s="51"/>
      <c r="BH1353" s="51">
        <f t="shared" si="225"/>
        <v>1</v>
      </c>
      <c r="BI1353" s="51">
        <f t="shared" si="226"/>
        <v>0</v>
      </c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108"/>
      <c r="BY1353" s="108"/>
      <c r="BZ1353" s="108"/>
      <c r="CA1353" s="113">
        <f>SI!BY1353</f>
        <v>200</v>
      </c>
      <c r="CB1353" s="113"/>
      <c r="CC1353" s="113"/>
      <c r="CD1353" s="113"/>
      <c r="CE1353" s="113"/>
      <c r="CF1353" s="113"/>
      <c r="CG1353" s="113"/>
      <c r="CH1353" s="140">
        <f>SI!BZ1353</f>
        <v>0</v>
      </c>
      <c r="CI1353" s="108"/>
      <c r="CJ1353" s="108"/>
      <c r="CK1353" s="108"/>
      <c r="CL1353" s="108"/>
      <c r="CM1353" s="108"/>
      <c r="CN1353" s="108"/>
      <c r="CO1353" s="108"/>
      <c r="CP1353" s="108"/>
      <c r="CQ1353" s="108"/>
      <c r="CR1353" s="108"/>
      <c r="CS1353" s="108"/>
      <c r="CT1353" s="108"/>
      <c r="CU1353" s="108"/>
      <c r="CV1353" s="108"/>
      <c r="CW1353" s="108"/>
      <c r="CX1353" s="108"/>
      <c r="CY1353" s="108"/>
      <c r="CZ1353" s="2"/>
      <c r="DA1353" s="2"/>
      <c r="DB1353" s="2"/>
      <c r="DC1353" s="2"/>
      <c r="DD1353" s="2"/>
      <c r="DE1353" s="2"/>
      <c r="DF1353" s="2"/>
      <c r="DG1353" s="2"/>
      <c r="DH1353" s="2"/>
      <c r="DI1353" s="2"/>
      <c r="DJ1353" s="2"/>
      <c r="DK1353" s="2"/>
      <c r="DL1353" s="2"/>
      <c r="DM1353" s="2"/>
      <c r="DN1353" s="2"/>
      <c r="DO1353" s="2"/>
      <c r="DP1353" s="2"/>
      <c r="DQ1353" s="2"/>
      <c r="DR1353" s="2"/>
      <c r="DS1353" s="2"/>
      <c r="DT1353" s="2"/>
      <c r="DU1353" s="2"/>
      <c r="DV1353" s="2"/>
      <c r="DW1353" s="2"/>
      <c r="DX1353" s="2"/>
      <c r="DY1353" s="2"/>
      <c r="DZ1353" s="2"/>
      <c r="EA1353" s="2"/>
      <c r="EB1353" s="2"/>
      <c r="EC1353" s="2"/>
      <c r="ED1353" s="2"/>
      <c r="EE1353" s="2"/>
      <c r="EF1353" s="2"/>
      <c r="EG1353" s="2"/>
      <c r="EH1353" s="2"/>
      <c r="EI1353" s="2"/>
      <c r="EJ1353" s="2"/>
      <c r="EK1353" s="2"/>
      <c r="EL1353" s="2"/>
      <c r="EM1353" s="2"/>
      <c r="EN1353" s="2"/>
      <c r="EO1353" s="2"/>
      <c r="EP1353" s="2"/>
      <c r="EQ1353" s="2"/>
      <c r="ER1353" s="2"/>
      <c r="ES1353" s="2"/>
      <c r="ET1353" s="2"/>
      <c r="EU1353" s="2"/>
      <c r="EV1353" s="2"/>
      <c r="EW1353" s="2"/>
      <c r="EX1353" s="2"/>
      <c r="EY1353" s="2"/>
      <c r="EZ1353" s="2"/>
      <c r="FA1353" s="2"/>
      <c r="FB1353" s="2"/>
      <c r="FC1353" s="2"/>
      <c r="FD1353" s="2"/>
      <c r="FE1353" s="2"/>
      <c r="FF1353" s="2"/>
      <c r="FG1353" s="2"/>
      <c r="FH1353" s="2"/>
      <c r="FI1353" s="2"/>
      <c r="FJ1353" s="2"/>
      <c r="FK1353" s="2"/>
      <c r="FL1353" s="2"/>
      <c r="FM1353" s="2"/>
      <c r="FN1353" s="2"/>
      <c r="FO1353" s="2"/>
      <c r="FP1353" s="2"/>
      <c r="FQ1353" s="2"/>
      <c r="FR1353" s="2"/>
      <c r="FS1353" s="2"/>
      <c r="FT1353" s="2"/>
      <c r="FU1353" s="2"/>
      <c r="FV1353" s="2"/>
      <c r="FW1353" s="2"/>
      <c r="FX1353" s="2"/>
      <c r="FY1353" s="2"/>
      <c r="FZ1353" s="2"/>
      <c r="GA1353" s="2"/>
      <c r="GB1353" s="2"/>
      <c r="GC1353" s="2"/>
      <c r="GD1353" s="2"/>
      <c r="GE1353" s="2"/>
      <c r="GF1353" s="2"/>
      <c r="GG1353" s="2"/>
      <c r="GH1353" s="2"/>
      <c r="GI1353" s="2"/>
      <c r="GJ1353" s="2"/>
      <c r="GK1353" s="2"/>
      <c r="GL1353" s="2"/>
      <c r="GM1353" s="2"/>
      <c r="GN1353" s="2"/>
      <c r="GO1353" s="2"/>
      <c r="GP1353" s="2"/>
      <c r="GQ1353" s="2"/>
      <c r="GR1353" s="2"/>
      <c r="GS1353" s="2"/>
      <c r="GT1353" s="2"/>
      <c r="GU1353" s="2"/>
      <c r="GV1353" s="2"/>
      <c r="GW1353" s="2"/>
      <c r="GX1353" s="2"/>
      <c r="GY1353" s="2"/>
      <c r="GZ1353" s="2"/>
      <c r="HA1353" s="2"/>
      <c r="HB1353" s="2"/>
      <c r="HC1353" s="2"/>
      <c r="HD1353" s="2"/>
      <c r="HE1353" s="2"/>
      <c r="HF1353" s="2"/>
      <c r="HG1353" s="2"/>
      <c r="HH1353" s="2"/>
      <c r="HI1353" s="2"/>
      <c r="HJ1353" s="2"/>
      <c r="HK1353" s="2"/>
      <c r="HL1353" s="2"/>
      <c r="HM1353" s="2"/>
      <c r="HN1353" s="2"/>
      <c r="HO1353" s="2"/>
      <c r="HP1353" s="2"/>
      <c r="HQ1353" s="2"/>
      <c r="HR1353" s="2"/>
      <c r="HS1353" s="2"/>
      <c r="HT1353" s="2"/>
      <c r="HU1353" s="2"/>
      <c r="HV1353" s="2"/>
      <c r="HW1353" s="2"/>
      <c r="HX1353" s="2"/>
      <c r="HY1353" s="2"/>
      <c r="HZ1353" s="2"/>
      <c r="IA1353" s="2"/>
      <c r="IB1353" s="2"/>
      <c r="IC1353" s="2"/>
      <c r="ID1353" s="2"/>
      <c r="IE1353" s="2"/>
      <c r="IF1353" s="2"/>
      <c r="IG1353" s="2"/>
      <c r="IH1353" s="2"/>
      <c r="II1353" s="2"/>
      <c r="IJ1353" s="2"/>
      <c r="IK1353" s="2"/>
      <c r="IL1353" s="2"/>
      <c r="IM1353" s="2"/>
      <c r="IN1353" s="2"/>
      <c r="IO1353" s="2"/>
      <c r="IP1353" s="2"/>
      <c r="IQ1353" s="2"/>
      <c r="IR1353" s="2"/>
      <c r="IS1353" s="2"/>
    </row>
    <row r="1354" spans="1:253" s="36" customFormat="1" x14ac:dyDescent="0.25">
      <c r="A1354" s="33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60"/>
      <c r="AJ1354" s="144" t="str">
        <f t="shared" si="224"/>
        <v>Riadok bude vidieť.</v>
      </c>
      <c r="AK1354" s="145" t="s">
        <v>207</v>
      </c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86">
        <v>1</v>
      </c>
      <c r="BF1354" s="51"/>
      <c r="BG1354" s="51"/>
      <c r="BH1354" s="51">
        <f t="shared" si="225"/>
        <v>1</v>
      </c>
      <c r="BI1354" s="51">
        <f t="shared" si="226"/>
        <v>1</v>
      </c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108"/>
      <c r="BY1354" s="108"/>
      <c r="BZ1354" s="108"/>
      <c r="CA1354" s="113">
        <f>SI!BY1354</f>
        <v>128</v>
      </c>
      <c r="CB1354" s="113"/>
      <c r="CC1354" s="113"/>
      <c r="CD1354" s="113"/>
      <c r="CE1354" s="113"/>
      <c r="CF1354" s="113"/>
      <c r="CG1354" s="113"/>
      <c r="CH1354" s="140">
        <f>SI!BZ1354</f>
        <v>0</v>
      </c>
      <c r="CI1354" s="108"/>
      <c r="CJ1354" s="108"/>
      <c r="CK1354" s="108"/>
      <c r="CL1354" s="108"/>
      <c r="CM1354" s="108"/>
      <c r="CN1354" s="108"/>
      <c r="CO1354" s="108"/>
      <c r="CP1354" s="108"/>
      <c r="CQ1354" s="108"/>
      <c r="CR1354" s="108"/>
      <c r="CS1354" s="108"/>
      <c r="CT1354" s="108"/>
      <c r="CU1354" s="108"/>
      <c r="CV1354" s="108"/>
      <c r="CW1354" s="108"/>
      <c r="CX1354" s="108"/>
      <c r="CY1354" s="108"/>
      <c r="CZ1354" s="2"/>
      <c r="DA1354" s="2"/>
      <c r="DB1354" s="2"/>
      <c r="DC1354" s="2"/>
      <c r="DD1354" s="2"/>
      <c r="DE1354" s="2"/>
      <c r="DF1354" s="2"/>
      <c r="DG1354" s="2"/>
      <c r="DH1354" s="2"/>
      <c r="DI1354" s="2"/>
      <c r="DJ1354" s="2"/>
      <c r="DK1354" s="2"/>
      <c r="DL1354" s="2"/>
      <c r="DM1354" s="2"/>
      <c r="DN1354" s="2"/>
      <c r="DO1354" s="2"/>
      <c r="DP1354" s="2"/>
      <c r="DQ1354" s="2"/>
      <c r="DR1354" s="2"/>
      <c r="DS1354" s="2"/>
      <c r="DT1354" s="2"/>
      <c r="DU1354" s="2"/>
      <c r="DV1354" s="2"/>
      <c r="DW1354" s="2"/>
      <c r="DX1354" s="2"/>
      <c r="DY1354" s="2"/>
      <c r="DZ1354" s="2"/>
      <c r="EA1354" s="2"/>
      <c r="EB1354" s="2"/>
      <c r="EC1354" s="2"/>
      <c r="ED1354" s="2"/>
      <c r="EE1354" s="2"/>
      <c r="EF1354" s="2"/>
      <c r="EG1354" s="2"/>
      <c r="EH1354" s="2"/>
      <c r="EI1354" s="2"/>
      <c r="EJ1354" s="2"/>
      <c r="EK1354" s="2"/>
      <c r="EL1354" s="2"/>
      <c r="EM1354" s="2"/>
      <c r="EN1354" s="2"/>
      <c r="EO1354" s="2"/>
      <c r="EP1354" s="2"/>
      <c r="EQ1354" s="2"/>
      <c r="ER1354" s="2"/>
      <c r="ES1354" s="2"/>
      <c r="ET1354" s="2"/>
      <c r="EU1354" s="2"/>
      <c r="EV1354" s="2"/>
      <c r="EW1354" s="2"/>
      <c r="EX1354" s="2"/>
      <c r="EY1354" s="2"/>
      <c r="EZ1354" s="2"/>
      <c r="FA1354" s="2"/>
      <c r="FB1354" s="2"/>
      <c r="FC1354" s="2"/>
      <c r="FD1354" s="2"/>
      <c r="FE1354" s="2"/>
      <c r="FF1354" s="2"/>
      <c r="FG1354" s="2"/>
      <c r="FH1354" s="2"/>
      <c r="FI1354" s="2"/>
      <c r="FJ1354" s="2"/>
      <c r="FK1354" s="2"/>
      <c r="FL1354" s="2"/>
      <c r="FM1354" s="2"/>
      <c r="FN1354" s="2"/>
      <c r="FO1354" s="2"/>
      <c r="FP1354" s="2"/>
      <c r="FQ1354" s="2"/>
      <c r="FR1354" s="2"/>
      <c r="FS1354" s="2"/>
      <c r="FT1354" s="2"/>
      <c r="FU1354" s="2"/>
      <c r="FV1354" s="2"/>
      <c r="FW1354" s="2"/>
      <c r="FX1354" s="2"/>
      <c r="FY1354" s="2"/>
      <c r="FZ1354" s="2"/>
      <c r="GA1354" s="2"/>
      <c r="GB1354" s="2"/>
      <c r="GC1354" s="2"/>
      <c r="GD1354" s="2"/>
      <c r="GE1354" s="2"/>
      <c r="GF1354" s="2"/>
      <c r="GG1354" s="2"/>
      <c r="GH1354" s="2"/>
      <c r="GI1354" s="2"/>
      <c r="GJ1354" s="2"/>
      <c r="GK1354" s="2"/>
      <c r="GL1354" s="2"/>
      <c r="GM1354" s="2"/>
      <c r="GN1354" s="2"/>
      <c r="GO1354" s="2"/>
      <c r="GP1354" s="2"/>
      <c r="GQ1354" s="2"/>
      <c r="GR1354" s="2"/>
      <c r="GS1354" s="2"/>
      <c r="GT1354" s="2"/>
      <c r="GU1354" s="2"/>
      <c r="GV1354" s="2"/>
      <c r="GW1354" s="2"/>
      <c r="GX1354" s="2"/>
      <c r="GY1354" s="2"/>
      <c r="GZ1354" s="2"/>
      <c r="HA1354" s="2"/>
      <c r="HB1354" s="2"/>
      <c r="HC1354" s="2"/>
      <c r="HD1354" s="2"/>
      <c r="HE1354" s="2"/>
      <c r="HF1354" s="2"/>
      <c r="HG1354" s="2"/>
      <c r="HH1354" s="2"/>
      <c r="HI1354" s="2"/>
      <c r="HJ1354" s="2"/>
      <c r="HK1354" s="2"/>
      <c r="HL1354" s="2"/>
      <c r="HM1354" s="2"/>
      <c r="HN1354" s="2"/>
      <c r="HO1354" s="2"/>
      <c r="HP1354" s="2"/>
      <c r="HQ1354" s="2"/>
      <c r="HR1354" s="2"/>
      <c r="HS1354" s="2"/>
      <c r="HT1354" s="2"/>
      <c r="HU1354" s="2"/>
      <c r="HV1354" s="2"/>
      <c r="HW1354" s="2"/>
      <c r="HX1354" s="2"/>
      <c r="HY1354" s="2"/>
      <c r="HZ1354" s="2"/>
      <c r="IA1354" s="2"/>
      <c r="IB1354" s="2"/>
      <c r="IC1354" s="2"/>
      <c r="ID1354" s="2"/>
      <c r="IE1354" s="2"/>
      <c r="IF1354" s="2"/>
      <c r="IG1354" s="2"/>
      <c r="IH1354" s="2"/>
      <c r="II1354" s="2"/>
      <c r="IJ1354" s="2"/>
      <c r="IK1354" s="2"/>
      <c r="IL1354" s="2"/>
      <c r="IM1354" s="2"/>
      <c r="IN1354" s="2"/>
      <c r="IO1354" s="2"/>
      <c r="IP1354" s="2"/>
      <c r="IQ1354" s="2"/>
      <c r="IR1354" s="2"/>
      <c r="IS1354" s="2"/>
    </row>
    <row r="1355" spans="1:253" x14ac:dyDescent="0.25">
      <c r="A1355" s="33"/>
      <c r="B1355" s="23" t="str">
        <f>+IF($K$27&lt;&gt;"",IF((CODE(MID($K$27,1,1))/100)&lt;10,IF(COMBIN(LEN(SI!J11),2)=CA1355,"Rezervy","NEPOVOLENÉ POUŽITIE !"),"NEPOVOLENÉ POUŽITIE!"),"NEPOVOLENÉ POUŽITIE !")</f>
        <v>Rezervy</v>
      </c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62" t="s">
        <v>168</v>
      </c>
      <c r="AJ1355" s="144" t="str">
        <f t="shared" si="224"/>
        <v>Riadok bude vidieť.</v>
      </c>
      <c r="AK1355" s="145" t="s">
        <v>207</v>
      </c>
      <c r="BE1355" s="86">
        <v>1</v>
      </c>
      <c r="BH1355" s="51">
        <f t="shared" si="225"/>
        <v>1</v>
      </c>
      <c r="BI1355" s="51">
        <f t="shared" si="226"/>
        <v>1</v>
      </c>
      <c r="CA1355" s="113">
        <f>SI!BY1355</f>
        <v>91</v>
      </c>
      <c r="CH1355" s="140">
        <f>SI!BZ1355</f>
        <v>0</v>
      </c>
    </row>
    <row r="1356" spans="1:253" x14ac:dyDescent="0.25">
      <c r="A1356" s="33"/>
      <c r="B1356" s="17"/>
      <c r="D1356" s="17"/>
      <c r="AI1356" s="59"/>
      <c r="AJ1356" s="144" t="str">
        <f t="shared" si="224"/>
        <v>Riadok bude vidieť.</v>
      </c>
      <c r="AK1356" s="145" t="s">
        <v>207</v>
      </c>
      <c r="BE1356" s="86">
        <v>1</v>
      </c>
      <c r="BH1356" s="51">
        <f t="shared" si="225"/>
        <v>1</v>
      </c>
      <c r="BI1356" s="51">
        <f t="shared" si="226"/>
        <v>1</v>
      </c>
      <c r="CA1356" s="113">
        <f>SI!BY1356</f>
        <v>118</v>
      </c>
      <c r="CH1356" s="140">
        <f>SI!BZ1356</f>
        <v>0</v>
      </c>
    </row>
    <row r="1357" spans="1:253" x14ac:dyDescent="0.25">
      <c r="A1357" s="33"/>
      <c r="B1357" s="2" t="s">
        <v>274</v>
      </c>
      <c r="C1357" s="24"/>
      <c r="D1357" s="24"/>
      <c r="E1357" s="24"/>
      <c r="H1357" s="181" t="s">
        <v>79</v>
      </c>
      <c r="I1357" s="181"/>
      <c r="J1357" s="181"/>
      <c r="K1357" s="181"/>
      <c r="L1357" s="2" t="str">
        <f>+IF($J$27&lt;&gt;"",IF((CODE(MID($J$27,1,1)))*(INT((PI()-3.1415)*10^5))*0+(LEN(SI!J13)-LEN(SI!J14))=CA1357,"rezervy.","NEPOVOLENÉ POUŽITIE!"),"NEPOVOLENÉ POUŽITIE!")</f>
        <v>rezervy.</v>
      </c>
      <c r="AI1357" s="59"/>
      <c r="AJ1357" s="144" t="str">
        <f t="shared" si="224"/>
        <v>Riadok bude vidieť.</v>
      </c>
      <c r="AK1357" s="145" t="s">
        <v>207</v>
      </c>
      <c r="AN1357" s="21"/>
      <c r="BE1357" s="86">
        <v>1</v>
      </c>
      <c r="BG1357" s="81"/>
      <c r="BH1357" s="51">
        <f t="shared" si="225"/>
        <v>1</v>
      </c>
      <c r="BI1357" s="51">
        <f t="shared" si="226"/>
        <v>1</v>
      </c>
      <c r="CA1357" s="113">
        <f>SI!BY1357</f>
        <v>6</v>
      </c>
      <c r="CH1357" s="140">
        <f>SI!BZ1357</f>
        <v>0</v>
      </c>
    </row>
    <row r="1358" spans="1:253" x14ac:dyDescent="0.25">
      <c r="A1358" s="33"/>
      <c r="B1358" s="2" t="str">
        <f>+IF($F$27&lt;&gt;"",IF((ROUNDDOWN(CODE(MID($F$27,1,1))*3,0)+DAY(36167))*(IF(SI!EE1915="",1,SI!EE1915-1+1))+(2*LEN(SI!J11))=CA1358,IF(H1357="neeviduje","Účtovná jednotka nemá pre túto časť poznámok obsahovú náplň.","Prehľad o rezervách za bežné účtovné obdobie je uvedený v nasledujúcej tabuľke:"),"NEPOVOLENÉ POUŽITIE!"),"NEPOVOLENÉ POUŽITIE!")</f>
        <v>Prehľad o rezervách za bežné účtovné obdobie je uvedený v nasledujúcej tabuľke:</v>
      </c>
      <c r="AI1358" s="59"/>
      <c r="AJ1358" s="144" t="str">
        <f t="shared" si="224"/>
        <v>Riadok bude vidieť.</v>
      </c>
      <c r="AK1358" s="145" t="s">
        <v>207</v>
      </c>
      <c r="BE1358" s="51">
        <f>+IF($H$1357="neeviduje",1,1)</f>
        <v>1</v>
      </c>
      <c r="BH1358" s="51">
        <f t="shared" si="225"/>
        <v>1</v>
      </c>
      <c r="BI1358" s="51">
        <f t="shared" si="226"/>
        <v>1</v>
      </c>
      <c r="CA1358" s="113">
        <f>SI!BY1358</f>
        <v>28</v>
      </c>
      <c r="CH1358" s="140">
        <f>SI!BZ1358</f>
        <v>0</v>
      </c>
    </row>
    <row r="1359" spans="1:253" s="36" customFormat="1" x14ac:dyDescent="0.25">
      <c r="A1359" s="33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63"/>
      <c r="AJ1359" s="144" t="str">
        <f t="shared" si="224"/>
        <v>Riadok bude vidieť.</v>
      </c>
      <c r="AK1359" s="145" t="s">
        <v>207</v>
      </c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51">
        <f t="shared" ref="BE1359:BE1390" si="228">+IF($H$1357="neeviduje",0,1)</f>
        <v>1</v>
      </c>
      <c r="BF1359" s="51"/>
      <c r="BG1359" s="51"/>
      <c r="BH1359" s="51">
        <f t="shared" si="225"/>
        <v>1</v>
      </c>
      <c r="BI1359" s="51">
        <f t="shared" si="226"/>
        <v>1</v>
      </c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108"/>
      <c r="BY1359" s="108"/>
      <c r="BZ1359" s="108"/>
      <c r="CA1359" s="113">
        <f>SI!BY1359</f>
        <v>182</v>
      </c>
      <c r="CB1359" s="113"/>
      <c r="CC1359" s="113"/>
      <c r="CD1359" s="113"/>
      <c r="CE1359" s="113"/>
      <c r="CF1359" s="113"/>
      <c r="CG1359" s="113"/>
      <c r="CH1359" s="140">
        <f>SI!BZ1359</f>
        <v>0</v>
      </c>
      <c r="CI1359" s="108"/>
      <c r="CJ1359" s="108"/>
      <c r="CK1359" s="108"/>
      <c r="CL1359" s="108"/>
      <c r="CM1359" s="108"/>
      <c r="CN1359" s="108"/>
      <c r="CO1359" s="108"/>
      <c r="CP1359" s="108"/>
      <c r="CQ1359" s="108"/>
      <c r="CR1359" s="108"/>
      <c r="CS1359" s="108"/>
      <c r="CT1359" s="108"/>
      <c r="CU1359" s="108"/>
      <c r="CV1359" s="108"/>
      <c r="CW1359" s="108"/>
      <c r="CX1359" s="108"/>
      <c r="CY1359" s="108"/>
      <c r="CZ1359" s="2"/>
      <c r="DA1359" s="2"/>
      <c r="DB1359" s="2"/>
      <c r="DC1359" s="2"/>
      <c r="DD1359" s="2"/>
      <c r="DE1359" s="2"/>
      <c r="DF1359" s="2"/>
      <c r="DG1359" s="2"/>
      <c r="DH1359" s="2"/>
      <c r="DI1359" s="2"/>
      <c r="DJ1359" s="2"/>
      <c r="DK1359" s="2"/>
      <c r="DL1359" s="2"/>
      <c r="DM1359" s="2"/>
      <c r="DN1359" s="2"/>
      <c r="DO1359" s="2"/>
      <c r="DP1359" s="2"/>
      <c r="DQ1359" s="2"/>
      <c r="DR1359" s="2"/>
      <c r="DS1359" s="2"/>
      <c r="DT1359" s="2"/>
      <c r="DU1359" s="2"/>
      <c r="DV1359" s="2"/>
      <c r="DW1359" s="2"/>
      <c r="DX1359" s="2"/>
      <c r="DY1359" s="2"/>
      <c r="DZ1359" s="2"/>
      <c r="EA1359" s="2"/>
      <c r="EB1359" s="2"/>
      <c r="EC1359" s="2"/>
      <c r="ED1359" s="2"/>
      <c r="EE1359" s="2"/>
      <c r="EF1359" s="2"/>
      <c r="EG1359" s="2"/>
      <c r="EH1359" s="2"/>
      <c r="EI1359" s="2"/>
      <c r="EJ1359" s="2"/>
      <c r="EK1359" s="2"/>
      <c r="EL1359" s="2"/>
      <c r="EM1359" s="2"/>
      <c r="EN1359" s="2"/>
      <c r="EO1359" s="2"/>
      <c r="EP1359" s="2"/>
      <c r="EQ1359" s="2"/>
      <c r="ER1359" s="2"/>
      <c r="ES1359" s="2"/>
      <c r="ET1359" s="2"/>
      <c r="EU1359" s="2"/>
      <c r="EV1359" s="2"/>
      <c r="EW1359" s="2"/>
      <c r="EX1359" s="2"/>
      <c r="EY1359" s="2"/>
      <c r="EZ1359" s="2"/>
      <c r="FA1359" s="2"/>
      <c r="FB1359" s="2"/>
      <c r="FC1359" s="2"/>
      <c r="FD1359" s="2"/>
      <c r="FE1359" s="2"/>
      <c r="FF1359" s="2"/>
      <c r="FG1359" s="2"/>
      <c r="FH1359" s="2"/>
      <c r="FI1359" s="2"/>
      <c r="FJ1359" s="2"/>
      <c r="FK1359" s="2"/>
      <c r="FL1359" s="2"/>
      <c r="FM1359" s="2"/>
      <c r="FN1359" s="2"/>
      <c r="FO1359" s="2"/>
      <c r="FP1359" s="2"/>
      <c r="FQ1359" s="2"/>
      <c r="FR1359" s="2"/>
      <c r="FS1359" s="2"/>
      <c r="FT1359" s="2"/>
      <c r="FU1359" s="2"/>
      <c r="FV1359" s="2"/>
      <c r="FW1359" s="2"/>
      <c r="FX1359" s="2"/>
      <c r="FY1359" s="2"/>
      <c r="FZ1359" s="2"/>
      <c r="GA1359" s="2"/>
      <c r="GB1359" s="2"/>
      <c r="GC1359" s="2"/>
      <c r="GD1359" s="2"/>
      <c r="GE1359" s="2"/>
      <c r="GF1359" s="2"/>
      <c r="GG1359" s="2"/>
      <c r="GH1359" s="2"/>
      <c r="GI1359" s="2"/>
      <c r="GJ1359" s="2"/>
      <c r="GK1359" s="2"/>
      <c r="GL1359" s="2"/>
      <c r="GM1359" s="2"/>
      <c r="GN1359" s="2"/>
      <c r="GO1359" s="2"/>
      <c r="GP1359" s="2"/>
      <c r="GQ1359" s="2"/>
      <c r="GR1359" s="2"/>
      <c r="GS1359" s="2"/>
      <c r="GT1359" s="2"/>
      <c r="GU1359" s="2"/>
      <c r="GV1359" s="2"/>
      <c r="GW1359" s="2"/>
      <c r="GX1359" s="2"/>
      <c r="GY1359" s="2"/>
      <c r="GZ1359" s="2"/>
      <c r="HA1359" s="2"/>
      <c r="HB1359" s="2"/>
      <c r="HC1359" s="2"/>
      <c r="HD1359" s="2"/>
      <c r="HE1359" s="2"/>
      <c r="HF1359" s="2"/>
      <c r="HG1359" s="2"/>
      <c r="HH1359" s="2"/>
      <c r="HI1359" s="2"/>
      <c r="HJ1359" s="2"/>
      <c r="HK1359" s="2"/>
      <c r="HL1359" s="2"/>
      <c r="HM1359" s="2"/>
      <c r="HN1359" s="2"/>
      <c r="HO1359" s="2"/>
      <c r="HP1359" s="2"/>
      <c r="HQ1359" s="2"/>
      <c r="HR1359" s="2"/>
      <c r="HS1359" s="2"/>
      <c r="HT1359" s="2"/>
      <c r="HU1359" s="2"/>
      <c r="HV1359" s="2"/>
      <c r="HW1359" s="2"/>
      <c r="HX1359" s="2"/>
      <c r="HY1359" s="2"/>
      <c r="HZ1359" s="2"/>
      <c r="IA1359" s="2"/>
      <c r="IB1359" s="2"/>
      <c r="IC1359" s="2"/>
      <c r="ID1359" s="2"/>
      <c r="IE1359" s="2"/>
      <c r="IF1359" s="2"/>
      <c r="IG1359" s="2"/>
      <c r="IH1359" s="2"/>
      <c r="II1359" s="2"/>
      <c r="IJ1359" s="2"/>
      <c r="IK1359" s="2"/>
      <c r="IL1359" s="2"/>
      <c r="IM1359" s="2"/>
      <c r="IN1359" s="2"/>
      <c r="IO1359" s="2"/>
      <c r="IP1359" s="2"/>
      <c r="IQ1359" s="2"/>
      <c r="IR1359" s="2"/>
      <c r="IS1359" s="2"/>
    </row>
    <row r="1360" spans="1:253" s="36" customFormat="1" ht="15" customHeight="1" x14ac:dyDescent="0.25">
      <c r="A1360" s="33"/>
      <c r="B1360" s="369" t="s">
        <v>375</v>
      </c>
      <c r="C1360" s="370"/>
      <c r="D1360" s="370"/>
      <c r="E1360" s="370"/>
      <c r="F1360" s="370"/>
      <c r="G1360" s="370"/>
      <c r="H1360" s="370"/>
      <c r="I1360" s="371"/>
      <c r="J1360" s="400">
        <f>+P85</f>
        <v>2018</v>
      </c>
      <c r="K1360" s="401"/>
      <c r="L1360" s="401"/>
      <c r="M1360" s="401"/>
      <c r="N1360" s="401"/>
      <c r="O1360" s="401"/>
      <c r="P1360" s="401"/>
      <c r="Q1360" s="401"/>
      <c r="R1360" s="401"/>
      <c r="S1360" s="401"/>
      <c r="T1360" s="401"/>
      <c r="U1360" s="401"/>
      <c r="V1360" s="401"/>
      <c r="W1360" s="401"/>
      <c r="X1360" s="401"/>
      <c r="Y1360" s="401"/>
      <c r="Z1360" s="401"/>
      <c r="AA1360" s="401"/>
      <c r="AB1360" s="401"/>
      <c r="AC1360" s="401"/>
      <c r="AD1360" s="401"/>
      <c r="AE1360" s="401"/>
      <c r="AF1360" s="401"/>
      <c r="AG1360" s="401"/>
      <c r="AH1360" s="402"/>
      <c r="AI1360" s="62" t="s">
        <v>168</v>
      </c>
      <c r="AJ1360" s="144" t="str">
        <f t="shared" si="224"/>
        <v>Riadok bude vidieť.</v>
      </c>
      <c r="AK1360" s="145" t="s">
        <v>207</v>
      </c>
      <c r="AL1360" s="149" t="s">
        <v>502</v>
      </c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51">
        <f t="shared" si="228"/>
        <v>1</v>
      </c>
      <c r="BF1360" s="51"/>
      <c r="BG1360" s="51"/>
      <c r="BH1360" s="51">
        <f>IF(AK1360="",1,IF(AK1360="Chcem skryť riadok.",0,1))</f>
        <v>1</v>
      </c>
      <c r="BI1360" s="51">
        <f>+IF(BE1360+BF1360+BG1360=0,0,IF(BH1360=0,0,1))</f>
        <v>1</v>
      </c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108"/>
      <c r="BY1360" s="108"/>
      <c r="BZ1360" s="108"/>
      <c r="CA1360" s="113">
        <f>SI!BY1360</f>
        <v>113</v>
      </c>
      <c r="CB1360" s="113"/>
      <c r="CC1360" s="113"/>
      <c r="CD1360" s="113"/>
      <c r="CE1360" s="113"/>
      <c r="CF1360" s="113"/>
      <c r="CG1360" s="113"/>
      <c r="CH1360" s="140">
        <f>SI!BZ1360</f>
        <v>0</v>
      </c>
      <c r="CI1360" s="108"/>
      <c r="CJ1360" s="108"/>
      <c r="CK1360" s="108"/>
      <c r="CL1360" s="108"/>
      <c r="CM1360" s="108"/>
      <c r="CN1360" s="108"/>
      <c r="CO1360" s="108"/>
      <c r="CP1360" s="108"/>
      <c r="CQ1360" s="108"/>
      <c r="CR1360" s="108"/>
      <c r="CS1360" s="108"/>
      <c r="CT1360" s="108"/>
      <c r="CU1360" s="108"/>
      <c r="CV1360" s="108"/>
      <c r="CW1360" s="108"/>
      <c r="CX1360" s="108"/>
      <c r="CY1360" s="108"/>
      <c r="CZ1360" s="2"/>
      <c r="DA1360" s="2"/>
      <c r="DB1360" s="2"/>
      <c r="DC1360" s="2"/>
      <c r="DD1360" s="2"/>
      <c r="DE1360" s="2"/>
      <c r="DF1360" s="2"/>
      <c r="DG1360" s="2"/>
      <c r="DH1360" s="2"/>
      <c r="DI1360" s="2"/>
      <c r="DJ1360" s="2"/>
      <c r="DK1360" s="2"/>
      <c r="DL1360" s="2"/>
      <c r="DM1360" s="2"/>
      <c r="DN1360" s="2"/>
      <c r="DO1360" s="2"/>
      <c r="DP1360" s="2"/>
      <c r="DQ1360" s="2"/>
      <c r="DR1360" s="2"/>
      <c r="DS1360" s="2"/>
      <c r="DT1360" s="2"/>
      <c r="DU1360" s="2"/>
      <c r="DV1360" s="2"/>
      <c r="DW1360" s="2"/>
      <c r="DX1360" s="2"/>
      <c r="DY1360" s="2"/>
      <c r="DZ1360" s="2"/>
      <c r="EA1360" s="2"/>
      <c r="EB1360" s="2"/>
      <c r="EC1360" s="2"/>
      <c r="ED1360" s="2"/>
      <c r="EE1360" s="2"/>
      <c r="EF1360" s="2"/>
      <c r="EG1360" s="2"/>
      <c r="EH1360" s="2"/>
      <c r="EI1360" s="2"/>
      <c r="EJ1360" s="2"/>
      <c r="EK1360" s="2"/>
      <c r="EL1360" s="2"/>
      <c r="EM1360" s="2"/>
      <c r="EN1360" s="2"/>
      <c r="EO1360" s="2"/>
      <c r="EP1360" s="2"/>
      <c r="EQ1360" s="2"/>
      <c r="ER1360" s="2"/>
      <c r="ES1360" s="2"/>
      <c r="ET1360" s="2"/>
      <c r="EU1360" s="2"/>
      <c r="EV1360" s="2"/>
      <c r="EW1360" s="2"/>
      <c r="EX1360" s="2"/>
      <c r="EY1360" s="2"/>
      <c r="EZ1360" s="2"/>
      <c r="FA1360" s="2"/>
      <c r="FB1360" s="2"/>
      <c r="FC1360" s="2"/>
      <c r="FD1360" s="2"/>
      <c r="FE1360" s="2"/>
      <c r="FF1360" s="2"/>
      <c r="FG1360" s="2"/>
      <c r="FH1360" s="2"/>
      <c r="FI1360" s="2"/>
      <c r="FJ1360" s="2"/>
      <c r="FK1360" s="2"/>
      <c r="FL1360" s="2"/>
      <c r="FM1360" s="2"/>
      <c r="FN1360" s="2"/>
      <c r="FO1360" s="2"/>
      <c r="FP1360" s="2"/>
      <c r="FQ1360" s="2"/>
      <c r="FR1360" s="2"/>
      <c r="FS1360" s="2"/>
      <c r="FT1360" s="2"/>
      <c r="FU1360" s="2"/>
      <c r="FV1360" s="2"/>
      <c r="FW1360" s="2"/>
      <c r="FX1360" s="2"/>
      <c r="FY1360" s="2"/>
      <c r="FZ1360" s="2"/>
      <c r="GA1360" s="2"/>
      <c r="GB1360" s="2"/>
      <c r="GC1360" s="2"/>
      <c r="GD1360" s="2"/>
      <c r="GE1360" s="2"/>
      <c r="GF1360" s="2"/>
      <c r="GG1360" s="2"/>
      <c r="GH1360" s="2"/>
      <c r="GI1360" s="2"/>
      <c r="GJ1360" s="2"/>
      <c r="GK1360" s="2"/>
      <c r="GL1360" s="2"/>
      <c r="GM1360" s="2"/>
      <c r="GN1360" s="2"/>
      <c r="GO1360" s="2"/>
      <c r="GP1360" s="2"/>
      <c r="GQ1360" s="2"/>
      <c r="GR1360" s="2"/>
      <c r="GS1360" s="2"/>
      <c r="GT1360" s="2"/>
      <c r="GU1360" s="2"/>
      <c r="GV1360" s="2"/>
      <c r="GW1360" s="2"/>
      <c r="GX1360" s="2"/>
      <c r="GY1360" s="2"/>
      <c r="GZ1360" s="2"/>
      <c r="HA1360" s="2"/>
      <c r="HB1360" s="2"/>
      <c r="HC1360" s="2"/>
      <c r="HD1360" s="2"/>
      <c r="HE1360" s="2"/>
      <c r="HF1360" s="2"/>
      <c r="HG1360" s="2"/>
      <c r="HH1360" s="2"/>
      <c r="HI1360" s="2"/>
      <c r="HJ1360" s="2"/>
      <c r="HK1360" s="2"/>
      <c r="HL1360" s="2"/>
      <c r="HM1360" s="2"/>
      <c r="HN1360" s="2"/>
      <c r="HO1360" s="2"/>
      <c r="HP1360" s="2"/>
      <c r="HQ1360" s="2"/>
      <c r="HR1360" s="2"/>
      <c r="HS1360" s="2"/>
      <c r="HT1360" s="2"/>
      <c r="HU1360" s="2"/>
      <c r="HV1360" s="2"/>
      <c r="HW1360" s="2"/>
      <c r="HX1360" s="2"/>
      <c r="HY1360" s="2"/>
      <c r="HZ1360" s="2"/>
      <c r="IA1360" s="2"/>
      <c r="IB1360" s="2"/>
      <c r="IC1360" s="2"/>
      <c r="ID1360" s="2"/>
      <c r="IE1360" s="2"/>
      <c r="IF1360" s="2"/>
      <c r="IG1360" s="2"/>
      <c r="IH1360" s="2"/>
      <c r="II1360" s="2"/>
      <c r="IJ1360" s="2"/>
      <c r="IK1360" s="2"/>
      <c r="IL1360" s="2"/>
      <c r="IM1360" s="2"/>
      <c r="IN1360" s="2"/>
      <c r="IO1360" s="2"/>
      <c r="IP1360" s="2"/>
      <c r="IQ1360" s="2"/>
      <c r="IR1360" s="2"/>
      <c r="IS1360" s="2"/>
    </row>
    <row r="1361" spans="1:253" s="36" customFormat="1" ht="15" customHeight="1" x14ac:dyDescent="0.25">
      <c r="A1361" s="33"/>
      <c r="B1361" s="413"/>
      <c r="C1361" s="414"/>
      <c r="D1361" s="414"/>
      <c r="E1361" s="414"/>
      <c r="F1361" s="414"/>
      <c r="G1361" s="414"/>
      <c r="H1361" s="414"/>
      <c r="I1361" s="415"/>
      <c r="J1361" s="472" t="s">
        <v>67</v>
      </c>
      <c r="K1361" s="473"/>
      <c r="L1361" s="473"/>
      <c r="M1361" s="473"/>
      <c r="N1361" s="474"/>
      <c r="O1361" s="811" t="s">
        <v>372</v>
      </c>
      <c r="P1361" s="812"/>
      <c r="Q1361" s="812"/>
      <c r="R1361" s="812"/>
      <c r="S1361" s="813"/>
      <c r="T1361" s="811" t="s">
        <v>373</v>
      </c>
      <c r="U1361" s="812"/>
      <c r="V1361" s="812"/>
      <c r="W1361" s="812"/>
      <c r="X1361" s="813"/>
      <c r="Y1361" s="811" t="s">
        <v>374</v>
      </c>
      <c r="Z1361" s="812"/>
      <c r="AA1361" s="812"/>
      <c r="AB1361" s="812"/>
      <c r="AC1361" s="813"/>
      <c r="AD1361" s="394" t="s">
        <v>312</v>
      </c>
      <c r="AE1361" s="404"/>
      <c r="AF1361" s="404"/>
      <c r="AG1361" s="404"/>
      <c r="AH1361" s="395"/>
      <c r="AI1361" s="63"/>
      <c r="AJ1361" s="144" t="str">
        <f t="shared" si="224"/>
        <v>Riadok bude vidieť.</v>
      </c>
      <c r="AK1361" s="145" t="s">
        <v>207</v>
      </c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51">
        <f t="shared" si="228"/>
        <v>1</v>
      </c>
      <c r="BF1361" s="51"/>
      <c r="BG1361" s="51"/>
      <c r="BH1361" s="51">
        <f>IF(AK1361="",1,IF(AK1361="Chcem skryť riadok.",0,1))</f>
        <v>1</v>
      </c>
      <c r="BI1361" s="51">
        <f>+IF(BE1361+BF1361+BG1361=0,0,IF(BH1361=0,0,1))</f>
        <v>1</v>
      </c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108"/>
      <c r="BY1361" s="108"/>
      <c r="BZ1361" s="108"/>
      <c r="CA1361" s="113">
        <f>SI!BY1361</f>
        <v>137</v>
      </c>
      <c r="CB1361" s="113"/>
      <c r="CC1361" s="113"/>
      <c r="CD1361" s="113"/>
      <c r="CE1361" s="113"/>
      <c r="CF1361" s="113"/>
      <c r="CG1361" s="113"/>
      <c r="CH1361" s="140">
        <f>SI!BZ1361</f>
        <v>0</v>
      </c>
      <c r="CI1361" s="108"/>
      <c r="CJ1361" s="108"/>
      <c r="CK1361" s="108"/>
      <c r="CL1361" s="108"/>
      <c r="CM1361" s="108"/>
      <c r="CN1361" s="108"/>
      <c r="CO1361" s="108"/>
      <c r="CP1361" s="108"/>
      <c r="CQ1361" s="108"/>
      <c r="CR1361" s="108"/>
      <c r="CS1361" s="108"/>
      <c r="CT1361" s="108"/>
      <c r="CU1361" s="108"/>
      <c r="CV1361" s="108"/>
      <c r="CW1361" s="108"/>
      <c r="CX1361" s="108"/>
      <c r="CY1361" s="108"/>
      <c r="CZ1361" s="2"/>
      <c r="DA1361" s="2"/>
      <c r="DB1361" s="2"/>
      <c r="DC1361" s="2"/>
      <c r="DD1361" s="2"/>
      <c r="DE1361" s="2"/>
      <c r="DF1361" s="2"/>
      <c r="DG1361" s="2"/>
      <c r="DH1361" s="2"/>
      <c r="DI1361" s="2"/>
      <c r="DJ1361" s="2"/>
      <c r="DK1361" s="2"/>
      <c r="DL1361" s="2"/>
      <c r="DM1361" s="2"/>
      <c r="DN1361" s="2"/>
      <c r="DO1361" s="2"/>
      <c r="DP1361" s="2"/>
      <c r="DQ1361" s="2"/>
      <c r="DR1361" s="2"/>
      <c r="DS1361" s="2"/>
      <c r="DT1361" s="2"/>
      <c r="DU1361" s="2"/>
      <c r="DV1361" s="2"/>
      <c r="DW1361" s="2"/>
      <c r="DX1361" s="2"/>
      <c r="DY1361" s="2"/>
      <c r="DZ1361" s="2"/>
      <c r="EA1361" s="2"/>
      <c r="EB1361" s="2"/>
      <c r="EC1361" s="2"/>
      <c r="ED1361" s="2"/>
      <c r="EE1361" s="2"/>
      <c r="EF1361" s="2"/>
      <c r="EG1361" s="2"/>
      <c r="EH1361" s="2"/>
      <c r="EI1361" s="2"/>
      <c r="EJ1361" s="2"/>
      <c r="EK1361" s="2"/>
      <c r="EL1361" s="2"/>
      <c r="EM1361" s="2"/>
      <c r="EN1361" s="2"/>
      <c r="EO1361" s="2"/>
      <c r="EP1361" s="2"/>
      <c r="EQ1361" s="2"/>
      <c r="ER1361" s="2"/>
      <c r="ES1361" s="2"/>
      <c r="ET1361" s="2"/>
      <c r="EU1361" s="2"/>
      <c r="EV1361" s="2"/>
      <c r="EW1361" s="2"/>
      <c r="EX1361" s="2"/>
      <c r="EY1361" s="2"/>
      <c r="EZ1361" s="2"/>
      <c r="FA1361" s="2"/>
      <c r="FB1361" s="2"/>
      <c r="FC1361" s="2"/>
      <c r="FD1361" s="2"/>
      <c r="FE1361" s="2"/>
      <c r="FF1361" s="2"/>
      <c r="FG1361" s="2"/>
      <c r="FH1361" s="2"/>
      <c r="FI1361" s="2"/>
      <c r="FJ1361" s="2"/>
      <c r="FK1361" s="2"/>
      <c r="FL1361" s="2"/>
      <c r="FM1361" s="2"/>
      <c r="FN1361" s="2"/>
      <c r="FO1361" s="2"/>
      <c r="FP1361" s="2"/>
      <c r="FQ1361" s="2"/>
      <c r="FR1361" s="2"/>
      <c r="FS1361" s="2"/>
      <c r="FT1361" s="2"/>
      <c r="FU1361" s="2"/>
      <c r="FV1361" s="2"/>
      <c r="FW1361" s="2"/>
      <c r="FX1361" s="2"/>
      <c r="FY1361" s="2"/>
      <c r="FZ1361" s="2"/>
      <c r="GA1361" s="2"/>
      <c r="GB1361" s="2"/>
      <c r="GC1361" s="2"/>
      <c r="GD1361" s="2"/>
      <c r="GE1361" s="2"/>
      <c r="GF1361" s="2"/>
      <c r="GG1361" s="2"/>
      <c r="GH1361" s="2"/>
      <c r="GI1361" s="2"/>
      <c r="GJ1361" s="2"/>
      <c r="GK1361" s="2"/>
      <c r="GL1361" s="2"/>
      <c r="GM1361" s="2"/>
      <c r="GN1361" s="2"/>
      <c r="GO1361" s="2"/>
      <c r="GP1361" s="2"/>
      <c r="GQ1361" s="2"/>
      <c r="GR1361" s="2"/>
      <c r="GS1361" s="2"/>
      <c r="GT1361" s="2"/>
      <c r="GU1361" s="2"/>
      <c r="GV1361" s="2"/>
      <c r="GW1361" s="2"/>
      <c r="GX1361" s="2"/>
      <c r="GY1361" s="2"/>
      <c r="GZ1361" s="2"/>
      <c r="HA1361" s="2"/>
      <c r="HB1361" s="2"/>
      <c r="HC1361" s="2"/>
      <c r="HD1361" s="2"/>
      <c r="HE1361" s="2"/>
      <c r="HF1361" s="2"/>
      <c r="HG1361" s="2"/>
      <c r="HH1361" s="2"/>
      <c r="HI1361" s="2"/>
      <c r="HJ1361" s="2"/>
      <c r="HK1361" s="2"/>
      <c r="HL1361" s="2"/>
      <c r="HM1361" s="2"/>
      <c r="HN1361" s="2"/>
      <c r="HO1361" s="2"/>
      <c r="HP1361" s="2"/>
      <c r="HQ1361" s="2"/>
      <c r="HR1361" s="2"/>
      <c r="HS1361" s="2"/>
      <c r="HT1361" s="2"/>
      <c r="HU1361" s="2"/>
      <c r="HV1361" s="2"/>
      <c r="HW1361" s="2"/>
      <c r="HX1361" s="2"/>
      <c r="HY1361" s="2"/>
      <c r="HZ1361" s="2"/>
      <c r="IA1361" s="2"/>
      <c r="IB1361" s="2"/>
      <c r="IC1361" s="2"/>
      <c r="ID1361" s="2"/>
      <c r="IE1361" s="2"/>
      <c r="IF1361" s="2"/>
      <c r="IG1361" s="2"/>
      <c r="IH1361" s="2"/>
      <c r="II1361" s="2"/>
      <c r="IJ1361" s="2"/>
      <c r="IK1361" s="2"/>
      <c r="IL1361" s="2"/>
      <c r="IM1361" s="2"/>
      <c r="IN1361" s="2"/>
      <c r="IO1361" s="2"/>
      <c r="IP1361" s="2"/>
      <c r="IQ1361" s="2"/>
      <c r="IR1361" s="2"/>
      <c r="IS1361" s="2"/>
    </row>
    <row r="1362" spans="1:253" s="36" customFormat="1" x14ac:dyDescent="0.25">
      <c r="A1362" s="33"/>
      <c r="B1362" s="372"/>
      <c r="C1362" s="373"/>
      <c r="D1362" s="373"/>
      <c r="E1362" s="373"/>
      <c r="F1362" s="373"/>
      <c r="G1362" s="373"/>
      <c r="H1362" s="373"/>
      <c r="I1362" s="374"/>
      <c r="J1362" s="475"/>
      <c r="K1362" s="476"/>
      <c r="L1362" s="476"/>
      <c r="M1362" s="476"/>
      <c r="N1362" s="477"/>
      <c r="O1362" s="817"/>
      <c r="P1362" s="818"/>
      <c r="Q1362" s="818"/>
      <c r="R1362" s="818"/>
      <c r="S1362" s="819"/>
      <c r="T1362" s="817"/>
      <c r="U1362" s="818"/>
      <c r="V1362" s="818"/>
      <c r="W1362" s="818"/>
      <c r="X1362" s="819"/>
      <c r="Y1362" s="817"/>
      <c r="Z1362" s="818"/>
      <c r="AA1362" s="818"/>
      <c r="AB1362" s="818"/>
      <c r="AC1362" s="819"/>
      <c r="AD1362" s="398"/>
      <c r="AE1362" s="406"/>
      <c r="AF1362" s="406"/>
      <c r="AG1362" s="406"/>
      <c r="AH1362" s="399"/>
      <c r="AI1362" s="63"/>
      <c r="AJ1362" s="144" t="str">
        <f t="shared" si="224"/>
        <v>Riadok bude vidieť.</v>
      </c>
      <c r="AK1362" s="145" t="s">
        <v>207</v>
      </c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51">
        <f t="shared" si="228"/>
        <v>1</v>
      </c>
      <c r="BF1362" s="51"/>
      <c r="BG1362" s="51"/>
      <c r="BH1362" s="51">
        <f>IF(AK1362="",1,IF(AK1362="Chcem skryť riadok.",0,1))</f>
        <v>1</v>
      </c>
      <c r="BI1362" s="51">
        <f>+IF(BE1362+BF1362+BG1362=0,0,IF(BH1362=0,0,1))</f>
        <v>1</v>
      </c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108"/>
      <c r="BY1362" s="108"/>
      <c r="BZ1362" s="108"/>
      <c r="CA1362" s="113">
        <f>SI!BY1362</f>
        <v>200</v>
      </c>
      <c r="CB1362" s="113"/>
      <c r="CC1362" s="113"/>
      <c r="CD1362" s="113"/>
      <c r="CE1362" s="113"/>
      <c r="CF1362" s="113"/>
      <c r="CG1362" s="113"/>
      <c r="CH1362" s="140">
        <f>SI!BZ1362</f>
        <v>0</v>
      </c>
      <c r="CI1362" s="108"/>
      <c r="CJ1362" s="108"/>
      <c r="CK1362" s="108"/>
      <c r="CL1362" s="108"/>
      <c r="CM1362" s="108"/>
      <c r="CN1362" s="108"/>
      <c r="CO1362" s="108"/>
      <c r="CP1362" s="108"/>
      <c r="CQ1362" s="108"/>
      <c r="CR1362" s="108"/>
      <c r="CS1362" s="108"/>
      <c r="CT1362" s="108"/>
      <c r="CU1362" s="108"/>
      <c r="CV1362" s="108"/>
      <c r="CW1362" s="108"/>
      <c r="CX1362" s="108"/>
      <c r="CY1362" s="108"/>
      <c r="CZ1362" s="2"/>
      <c r="DA1362" s="2"/>
      <c r="DB1362" s="2"/>
      <c r="DC1362" s="2"/>
      <c r="DD1362" s="2"/>
      <c r="DE1362" s="2"/>
      <c r="DF1362" s="2"/>
      <c r="DG1362" s="2"/>
      <c r="DH1362" s="2"/>
      <c r="DI1362" s="2"/>
      <c r="DJ1362" s="2"/>
      <c r="DK1362" s="2"/>
      <c r="DL1362" s="2"/>
      <c r="DM1362" s="2"/>
      <c r="DN1362" s="2"/>
      <c r="DO1362" s="2"/>
      <c r="DP1362" s="2"/>
      <c r="DQ1362" s="2"/>
      <c r="DR1362" s="2"/>
      <c r="DS1362" s="2"/>
      <c r="DT1362" s="2"/>
      <c r="DU1362" s="2"/>
      <c r="DV1362" s="2"/>
      <c r="DW1362" s="2"/>
      <c r="DX1362" s="2"/>
      <c r="DY1362" s="2"/>
      <c r="DZ1362" s="2"/>
      <c r="EA1362" s="2"/>
      <c r="EB1362" s="2"/>
      <c r="EC1362" s="2"/>
      <c r="ED1362" s="2"/>
      <c r="EE1362" s="2"/>
      <c r="EF1362" s="2"/>
      <c r="EG1362" s="2"/>
      <c r="EH1362" s="2"/>
      <c r="EI1362" s="2"/>
      <c r="EJ1362" s="2"/>
      <c r="EK1362" s="2"/>
      <c r="EL1362" s="2"/>
      <c r="EM1362" s="2"/>
      <c r="EN1362" s="2"/>
      <c r="EO1362" s="2"/>
      <c r="EP1362" s="2"/>
      <c r="EQ1362" s="2"/>
      <c r="ER1362" s="2"/>
      <c r="ES1362" s="2"/>
      <c r="ET1362" s="2"/>
      <c r="EU1362" s="2"/>
      <c r="EV1362" s="2"/>
      <c r="EW1362" s="2"/>
      <c r="EX1362" s="2"/>
      <c r="EY1362" s="2"/>
      <c r="EZ1362" s="2"/>
      <c r="FA1362" s="2"/>
      <c r="FB1362" s="2"/>
      <c r="FC1362" s="2"/>
      <c r="FD1362" s="2"/>
      <c r="FE1362" s="2"/>
      <c r="FF1362" s="2"/>
      <c r="FG1362" s="2"/>
      <c r="FH1362" s="2"/>
      <c r="FI1362" s="2"/>
      <c r="FJ1362" s="2"/>
      <c r="FK1362" s="2"/>
      <c r="FL1362" s="2"/>
      <c r="FM1362" s="2"/>
      <c r="FN1362" s="2"/>
      <c r="FO1362" s="2"/>
      <c r="FP1362" s="2"/>
      <c r="FQ1362" s="2"/>
      <c r="FR1362" s="2"/>
      <c r="FS1362" s="2"/>
      <c r="FT1362" s="2"/>
      <c r="FU1362" s="2"/>
      <c r="FV1362" s="2"/>
      <c r="FW1362" s="2"/>
      <c r="FX1362" s="2"/>
      <c r="FY1362" s="2"/>
      <c r="FZ1362" s="2"/>
      <c r="GA1362" s="2"/>
      <c r="GB1362" s="2"/>
      <c r="GC1362" s="2"/>
      <c r="GD1362" s="2"/>
      <c r="GE1362" s="2"/>
      <c r="GF1362" s="2"/>
      <c r="GG1362" s="2"/>
      <c r="GH1362" s="2"/>
      <c r="GI1362" s="2"/>
      <c r="GJ1362" s="2"/>
      <c r="GK1362" s="2"/>
      <c r="GL1362" s="2"/>
      <c r="GM1362" s="2"/>
      <c r="GN1362" s="2"/>
      <c r="GO1362" s="2"/>
      <c r="GP1362" s="2"/>
      <c r="GQ1362" s="2"/>
      <c r="GR1362" s="2"/>
      <c r="GS1362" s="2"/>
      <c r="GT1362" s="2"/>
      <c r="GU1362" s="2"/>
      <c r="GV1362" s="2"/>
      <c r="GW1362" s="2"/>
      <c r="GX1362" s="2"/>
      <c r="GY1362" s="2"/>
      <c r="GZ1362" s="2"/>
      <c r="HA1362" s="2"/>
      <c r="HB1362" s="2"/>
      <c r="HC1362" s="2"/>
      <c r="HD1362" s="2"/>
      <c r="HE1362" s="2"/>
      <c r="HF1362" s="2"/>
      <c r="HG1362" s="2"/>
      <c r="HH1362" s="2"/>
      <c r="HI1362" s="2"/>
      <c r="HJ1362" s="2"/>
      <c r="HK1362" s="2"/>
      <c r="HL1362" s="2"/>
      <c r="HM1362" s="2"/>
      <c r="HN1362" s="2"/>
      <c r="HO1362" s="2"/>
      <c r="HP1362" s="2"/>
      <c r="HQ1362" s="2"/>
      <c r="HR1362" s="2"/>
      <c r="HS1362" s="2"/>
      <c r="HT1362" s="2"/>
      <c r="HU1362" s="2"/>
      <c r="HV1362" s="2"/>
      <c r="HW1362" s="2"/>
      <c r="HX1362" s="2"/>
      <c r="HY1362" s="2"/>
      <c r="HZ1362" s="2"/>
      <c r="IA1362" s="2"/>
      <c r="IB1362" s="2"/>
      <c r="IC1362" s="2"/>
      <c r="ID1362" s="2"/>
      <c r="IE1362" s="2"/>
      <c r="IF1362" s="2"/>
      <c r="IG1362" s="2"/>
      <c r="IH1362" s="2"/>
      <c r="II1362" s="2"/>
      <c r="IJ1362" s="2"/>
      <c r="IK1362" s="2"/>
      <c r="IL1362" s="2"/>
      <c r="IM1362" s="2"/>
      <c r="IN1362" s="2"/>
      <c r="IO1362" s="2"/>
      <c r="IP1362" s="2"/>
      <c r="IQ1362" s="2"/>
      <c r="IR1362" s="2"/>
      <c r="IS1362" s="2"/>
    </row>
    <row r="1363" spans="1:253" s="36" customFormat="1" ht="15" customHeight="1" x14ac:dyDescent="0.25">
      <c r="A1363" s="33"/>
      <c r="B1363" s="1152" t="s">
        <v>376</v>
      </c>
      <c r="C1363" s="1153"/>
      <c r="D1363" s="1153"/>
      <c r="E1363" s="1153"/>
      <c r="F1363" s="1153"/>
      <c r="G1363" s="1153"/>
      <c r="H1363" s="1153"/>
      <c r="I1363" s="1153"/>
      <c r="J1363" s="1154"/>
      <c r="K1363" s="1155"/>
      <c r="L1363" s="1155"/>
      <c r="M1363" s="1155"/>
      <c r="N1363" s="1155"/>
      <c r="O1363" s="1155"/>
      <c r="P1363" s="1155"/>
      <c r="Q1363" s="1155"/>
      <c r="R1363" s="1155"/>
      <c r="S1363" s="1155"/>
      <c r="T1363" s="1155"/>
      <c r="U1363" s="1155"/>
      <c r="V1363" s="1155"/>
      <c r="W1363" s="1155"/>
      <c r="X1363" s="1155"/>
      <c r="Y1363" s="1155"/>
      <c r="Z1363" s="1155"/>
      <c r="AA1363" s="1155"/>
      <c r="AB1363" s="1155"/>
      <c r="AC1363" s="1155"/>
      <c r="AD1363" s="1155"/>
      <c r="AE1363" s="1155"/>
      <c r="AF1363" s="1155"/>
      <c r="AG1363" s="1155"/>
      <c r="AH1363" s="1159"/>
      <c r="AI1363" s="63"/>
      <c r="AJ1363" s="144" t="str">
        <f t="shared" si="224"/>
        <v>Riadok bude vidieť.</v>
      </c>
      <c r="AK1363" s="145" t="s">
        <v>207</v>
      </c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51">
        <f t="shared" si="228"/>
        <v>1</v>
      </c>
      <c r="BF1363" s="51"/>
      <c r="BG1363" s="51"/>
      <c r="BH1363" s="51">
        <f>IF(AK1363="",1,IF(AK1363="Chcem skryť riadok.",0,1))</f>
        <v>1</v>
      </c>
      <c r="BI1363" s="51">
        <f>+IF(BE1363+BF1363+BG1363=0,0,IF(BH1363=0,0,1))</f>
        <v>1</v>
      </c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108"/>
      <c r="BY1363" s="108"/>
      <c r="BZ1363" s="108"/>
      <c r="CA1363" s="113">
        <f>SI!BY1363</f>
        <v>122</v>
      </c>
      <c r="CB1363" s="113"/>
      <c r="CC1363" s="113"/>
      <c r="CD1363" s="113"/>
      <c r="CE1363" s="113"/>
      <c r="CF1363" s="113"/>
      <c r="CG1363" s="113"/>
      <c r="CH1363" s="140">
        <f>SI!BZ1363</f>
        <v>0</v>
      </c>
      <c r="CI1363" s="108"/>
      <c r="CJ1363" s="108"/>
      <c r="CK1363" s="108"/>
      <c r="CL1363" s="108"/>
      <c r="CM1363" s="108"/>
      <c r="CN1363" s="108"/>
      <c r="CO1363" s="108"/>
      <c r="CP1363" s="108"/>
      <c r="CQ1363" s="108"/>
      <c r="CR1363" s="108"/>
      <c r="CS1363" s="108"/>
      <c r="CT1363" s="108"/>
      <c r="CU1363" s="108"/>
      <c r="CV1363" s="108"/>
      <c r="CW1363" s="108"/>
      <c r="CX1363" s="108"/>
      <c r="CY1363" s="108"/>
      <c r="CZ1363" s="2"/>
      <c r="DA1363" s="2"/>
      <c r="DB1363" s="2"/>
      <c r="DC1363" s="2"/>
      <c r="DD1363" s="2"/>
      <c r="DE1363" s="2"/>
      <c r="DF1363" s="2"/>
      <c r="DG1363" s="2"/>
      <c r="DH1363" s="2"/>
      <c r="DI1363" s="2"/>
      <c r="DJ1363" s="2"/>
      <c r="DK1363" s="2"/>
      <c r="DL1363" s="2"/>
      <c r="DM1363" s="2"/>
      <c r="DN1363" s="2"/>
      <c r="DO1363" s="2"/>
      <c r="DP1363" s="2"/>
      <c r="DQ1363" s="2"/>
      <c r="DR1363" s="2"/>
      <c r="DS1363" s="2"/>
      <c r="DT1363" s="2"/>
      <c r="DU1363" s="2"/>
      <c r="DV1363" s="2"/>
      <c r="DW1363" s="2"/>
      <c r="DX1363" s="2"/>
      <c r="DY1363" s="2"/>
      <c r="DZ1363" s="2"/>
      <c r="EA1363" s="2"/>
      <c r="EB1363" s="2"/>
      <c r="EC1363" s="2"/>
      <c r="ED1363" s="2"/>
      <c r="EE1363" s="2"/>
      <c r="EF1363" s="2"/>
      <c r="EG1363" s="2"/>
      <c r="EH1363" s="2"/>
      <c r="EI1363" s="2"/>
      <c r="EJ1363" s="2"/>
      <c r="EK1363" s="2"/>
      <c r="EL1363" s="2"/>
      <c r="EM1363" s="2"/>
      <c r="EN1363" s="2"/>
      <c r="EO1363" s="2"/>
      <c r="EP1363" s="2"/>
      <c r="EQ1363" s="2"/>
      <c r="ER1363" s="2"/>
      <c r="ES1363" s="2"/>
      <c r="ET1363" s="2"/>
      <c r="EU1363" s="2"/>
      <c r="EV1363" s="2"/>
      <c r="EW1363" s="2"/>
      <c r="EX1363" s="2"/>
      <c r="EY1363" s="2"/>
      <c r="EZ1363" s="2"/>
      <c r="FA1363" s="2"/>
      <c r="FB1363" s="2"/>
      <c r="FC1363" s="2"/>
      <c r="FD1363" s="2"/>
      <c r="FE1363" s="2"/>
      <c r="FF1363" s="2"/>
      <c r="FG1363" s="2"/>
      <c r="FH1363" s="2"/>
      <c r="FI1363" s="2"/>
      <c r="FJ1363" s="2"/>
      <c r="FK1363" s="2"/>
      <c r="FL1363" s="2"/>
      <c r="FM1363" s="2"/>
      <c r="FN1363" s="2"/>
      <c r="FO1363" s="2"/>
      <c r="FP1363" s="2"/>
      <c r="FQ1363" s="2"/>
      <c r="FR1363" s="2"/>
      <c r="FS1363" s="2"/>
      <c r="FT1363" s="2"/>
      <c r="FU1363" s="2"/>
      <c r="FV1363" s="2"/>
      <c r="FW1363" s="2"/>
      <c r="FX1363" s="2"/>
      <c r="FY1363" s="2"/>
      <c r="FZ1363" s="2"/>
      <c r="GA1363" s="2"/>
      <c r="GB1363" s="2"/>
      <c r="GC1363" s="2"/>
      <c r="GD1363" s="2"/>
      <c r="GE1363" s="2"/>
      <c r="GF1363" s="2"/>
      <c r="GG1363" s="2"/>
      <c r="GH1363" s="2"/>
      <c r="GI1363" s="2"/>
      <c r="GJ1363" s="2"/>
      <c r="GK1363" s="2"/>
      <c r="GL1363" s="2"/>
      <c r="GM1363" s="2"/>
      <c r="GN1363" s="2"/>
      <c r="GO1363" s="2"/>
      <c r="GP1363" s="2"/>
      <c r="GQ1363" s="2"/>
      <c r="GR1363" s="2"/>
      <c r="GS1363" s="2"/>
      <c r="GT1363" s="2"/>
      <c r="GU1363" s="2"/>
      <c r="GV1363" s="2"/>
      <c r="GW1363" s="2"/>
      <c r="GX1363" s="2"/>
      <c r="GY1363" s="2"/>
      <c r="GZ1363" s="2"/>
      <c r="HA1363" s="2"/>
      <c r="HB1363" s="2"/>
      <c r="HC1363" s="2"/>
      <c r="HD1363" s="2"/>
      <c r="HE1363" s="2"/>
      <c r="HF1363" s="2"/>
      <c r="HG1363" s="2"/>
      <c r="HH1363" s="2"/>
      <c r="HI1363" s="2"/>
      <c r="HJ1363" s="2"/>
      <c r="HK1363" s="2"/>
      <c r="HL1363" s="2"/>
      <c r="HM1363" s="2"/>
      <c r="HN1363" s="2"/>
      <c r="HO1363" s="2"/>
      <c r="HP1363" s="2"/>
      <c r="HQ1363" s="2"/>
      <c r="HR1363" s="2"/>
      <c r="HS1363" s="2"/>
      <c r="HT1363" s="2"/>
      <c r="HU1363" s="2"/>
      <c r="HV1363" s="2"/>
      <c r="HW1363" s="2"/>
      <c r="HX1363" s="2"/>
      <c r="HY1363" s="2"/>
      <c r="HZ1363" s="2"/>
      <c r="IA1363" s="2"/>
      <c r="IB1363" s="2"/>
      <c r="IC1363" s="2"/>
      <c r="ID1363" s="2"/>
      <c r="IE1363" s="2"/>
      <c r="IF1363" s="2"/>
      <c r="IG1363" s="2"/>
      <c r="IH1363" s="2"/>
      <c r="II1363" s="2"/>
      <c r="IJ1363" s="2"/>
      <c r="IK1363" s="2"/>
      <c r="IL1363" s="2"/>
      <c r="IM1363" s="2"/>
      <c r="IN1363" s="2"/>
      <c r="IO1363" s="2"/>
      <c r="IP1363" s="2"/>
      <c r="IQ1363" s="2"/>
      <c r="IR1363" s="2"/>
      <c r="IS1363" s="2"/>
    </row>
    <row r="1364" spans="1:253" s="36" customFormat="1" x14ac:dyDescent="0.25">
      <c r="A1364" s="33"/>
      <c r="B1364" s="1393" t="s">
        <v>672</v>
      </c>
      <c r="C1364" s="1394"/>
      <c r="D1364" s="1394"/>
      <c r="E1364" s="1394"/>
      <c r="F1364" s="1394"/>
      <c r="G1364" s="1394"/>
      <c r="H1364" s="1394"/>
      <c r="I1364" s="1394"/>
      <c r="J1364" s="347">
        <v>32382</v>
      </c>
      <c r="K1364" s="679"/>
      <c r="L1364" s="679"/>
      <c r="M1364" s="679"/>
      <c r="N1364" s="679"/>
      <c r="O1364" s="347">
        <v>5398</v>
      </c>
      <c r="P1364" s="679"/>
      <c r="Q1364" s="679"/>
      <c r="R1364" s="679"/>
      <c r="S1364" s="1164"/>
      <c r="T1364" s="347">
        <v>-32382</v>
      </c>
      <c r="U1364" s="679"/>
      <c r="V1364" s="679"/>
      <c r="W1364" s="679"/>
      <c r="X1364" s="1164"/>
      <c r="Y1364" s="347"/>
      <c r="Z1364" s="679"/>
      <c r="AA1364" s="679"/>
      <c r="AB1364" s="679"/>
      <c r="AC1364" s="1164"/>
      <c r="AD1364" s="1157">
        <f t="shared" ref="AD1364:AD1370" si="229">+SUM(J1364:AC1364)</f>
        <v>5398</v>
      </c>
      <c r="AE1364" s="1157"/>
      <c r="AF1364" s="1157"/>
      <c r="AG1364" s="1157"/>
      <c r="AH1364" s="1158"/>
      <c r="AI1364" s="63"/>
      <c r="AJ1364" s="144" t="str">
        <f t="shared" si="224"/>
        <v>Riadok bude vidieť.</v>
      </c>
      <c r="AK1364" s="145" t="s">
        <v>207</v>
      </c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51">
        <f t="shared" si="228"/>
        <v>1</v>
      </c>
      <c r="BF1364" s="51"/>
      <c r="BG1364" s="51"/>
      <c r="BH1364" s="51">
        <f>IF(AK1364="",1,IF(AK1364="Chcem skryť riadok.",0,1))</f>
        <v>1</v>
      </c>
      <c r="BI1364" s="51">
        <f>+IF(BE1364+BF1364+BG1364=0,0,IF(BH1364=0,0,1))</f>
        <v>1</v>
      </c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108"/>
      <c r="BY1364" s="108"/>
      <c r="BZ1364" s="108"/>
      <c r="CA1364" s="113">
        <f>SI!BY1364</f>
        <v>176</v>
      </c>
      <c r="CB1364" s="113"/>
      <c r="CC1364" s="113"/>
      <c r="CD1364" s="113"/>
      <c r="CE1364" s="113"/>
      <c r="CF1364" s="113"/>
      <c r="CG1364" s="113"/>
      <c r="CH1364" s="140">
        <f>SI!BZ1364</f>
        <v>0</v>
      </c>
      <c r="CI1364" s="108"/>
      <c r="CJ1364" s="108"/>
      <c r="CK1364" s="108"/>
      <c r="CL1364" s="108"/>
      <c r="CM1364" s="108"/>
      <c r="CN1364" s="108"/>
      <c r="CO1364" s="108"/>
      <c r="CP1364" s="108"/>
      <c r="CQ1364" s="108"/>
      <c r="CR1364" s="108"/>
      <c r="CS1364" s="108"/>
      <c r="CT1364" s="108"/>
      <c r="CU1364" s="108"/>
      <c r="CV1364" s="108"/>
      <c r="CW1364" s="108"/>
      <c r="CX1364" s="108"/>
      <c r="CY1364" s="108"/>
      <c r="CZ1364" s="2"/>
      <c r="DA1364" s="2"/>
      <c r="DB1364" s="2"/>
      <c r="DC1364" s="2"/>
      <c r="DD1364" s="2"/>
      <c r="DE1364" s="2"/>
      <c r="DF1364" s="2"/>
      <c r="DG1364" s="2"/>
      <c r="DH1364" s="2"/>
      <c r="DI1364" s="2"/>
      <c r="DJ1364" s="2"/>
      <c r="DK1364" s="2"/>
      <c r="DL1364" s="2"/>
      <c r="DM1364" s="2"/>
      <c r="DN1364" s="2"/>
      <c r="DO1364" s="2"/>
      <c r="DP1364" s="2"/>
      <c r="DQ1364" s="2"/>
      <c r="DR1364" s="2"/>
      <c r="DS1364" s="2"/>
      <c r="DT1364" s="2"/>
      <c r="DU1364" s="2"/>
      <c r="DV1364" s="2"/>
      <c r="DW1364" s="2"/>
      <c r="DX1364" s="2"/>
      <c r="DY1364" s="2"/>
      <c r="DZ1364" s="2"/>
      <c r="EA1364" s="2"/>
      <c r="EB1364" s="2"/>
      <c r="EC1364" s="2"/>
      <c r="ED1364" s="2"/>
      <c r="EE1364" s="2"/>
      <c r="EF1364" s="2"/>
      <c r="EG1364" s="2"/>
      <c r="EH1364" s="2"/>
      <c r="EI1364" s="2"/>
      <c r="EJ1364" s="2"/>
      <c r="EK1364" s="2"/>
      <c r="EL1364" s="2"/>
      <c r="EM1364" s="2"/>
      <c r="EN1364" s="2"/>
      <c r="EO1364" s="2"/>
      <c r="EP1364" s="2"/>
      <c r="EQ1364" s="2"/>
      <c r="ER1364" s="2"/>
      <c r="ES1364" s="2"/>
      <c r="ET1364" s="2"/>
      <c r="EU1364" s="2"/>
      <c r="EV1364" s="2"/>
      <c r="EW1364" s="2"/>
      <c r="EX1364" s="2"/>
      <c r="EY1364" s="2"/>
      <c r="EZ1364" s="2"/>
      <c r="FA1364" s="2"/>
      <c r="FB1364" s="2"/>
      <c r="FC1364" s="2"/>
      <c r="FD1364" s="2"/>
      <c r="FE1364" s="2"/>
      <c r="FF1364" s="2"/>
      <c r="FG1364" s="2"/>
      <c r="FH1364" s="2"/>
      <c r="FI1364" s="2"/>
      <c r="FJ1364" s="2"/>
      <c r="FK1364" s="2"/>
      <c r="FL1364" s="2"/>
      <c r="FM1364" s="2"/>
      <c r="FN1364" s="2"/>
      <c r="FO1364" s="2"/>
      <c r="FP1364" s="2"/>
      <c r="FQ1364" s="2"/>
      <c r="FR1364" s="2"/>
      <c r="FS1364" s="2"/>
      <c r="FT1364" s="2"/>
      <c r="FU1364" s="2"/>
      <c r="FV1364" s="2"/>
      <c r="FW1364" s="2"/>
      <c r="FX1364" s="2"/>
      <c r="FY1364" s="2"/>
      <c r="FZ1364" s="2"/>
      <c r="GA1364" s="2"/>
      <c r="GB1364" s="2"/>
      <c r="GC1364" s="2"/>
      <c r="GD1364" s="2"/>
      <c r="GE1364" s="2"/>
      <c r="GF1364" s="2"/>
      <c r="GG1364" s="2"/>
      <c r="GH1364" s="2"/>
      <c r="GI1364" s="2"/>
      <c r="GJ1364" s="2"/>
      <c r="GK1364" s="2"/>
      <c r="GL1364" s="2"/>
      <c r="GM1364" s="2"/>
      <c r="GN1364" s="2"/>
      <c r="GO1364" s="2"/>
      <c r="GP1364" s="2"/>
      <c r="GQ1364" s="2"/>
      <c r="GR1364" s="2"/>
      <c r="GS1364" s="2"/>
      <c r="GT1364" s="2"/>
      <c r="GU1364" s="2"/>
      <c r="GV1364" s="2"/>
      <c r="GW1364" s="2"/>
      <c r="GX1364" s="2"/>
      <c r="GY1364" s="2"/>
      <c r="GZ1364" s="2"/>
      <c r="HA1364" s="2"/>
      <c r="HB1364" s="2"/>
      <c r="HC1364" s="2"/>
      <c r="HD1364" s="2"/>
      <c r="HE1364" s="2"/>
      <c r="HF1364" s="2"/>
      <c r="HG1364" s="2"/>
      <c r="HH1364" s="2"/>
      <c r="HI1364" s="2"/>
      <c r="HJ1364" s="2"/>
      <c r="HK1364" s="2"/>
      <c r="HL1364" s="2"/>
      <c r="HM1364" s="2"/>
      <c r="HN1364" s="2"/>
      <c r="HO1364" s="2"/>
      <c r="HP1364" s="2"/>
      <c r="HQ1364" s="2"/>
      <c r="HR1364" s="2"/>
      <c r="HS1364" s="2"/>
      <c r="HT1364" s="2"/>
      <c r="HU1364" s="2"/>
      <c r="HV1364" s="2"/>
      <c r="HW1364" s="2"/>
      <c r="HX1364" s="2"/>
      <c r="HY1364" s="2"/>
      <c r="HZ1364" s="2"/>
      <c r="IA1364" s="2"/>
      <c r="IB1364" s="2"/>
      <c r="IC1364" s="2"/>
      <c r="ID1364" s="2"/>
      <c r="IE1364" s="2"/>
      <c r="IF1364" s="2"/>
      <c r="IG1364" s="2"/>
      <c r="IH1364" s="2"/>
      <c r="II1364" s="2"/>
      <c r="IJ1364" s="2"/>
      <c r="IK1364" s="2"/>
      <c r="IL1364" s="2"/>
      <c r="IM1364" s="2"/>
      <c r="IN1364" s="2"/>
      <c r="IO1364" s="2"/>
      <c r="IP1364" s="2"/>
      <c r="IQ1364" s="2"/>
      <c r="IR1364" s="2"/>
      <c r="IS1364" s="2"/>
    </row>
    <row r="1365" spans="1:253" s="36" customFormat="1" hidden="1" x14ac:dyDescent="0.25">
      <c r="A1365" s="33"/>
      <c r="B1365" s="1141"/>
      <c r="C1365" s="1142"/>
      <c r="D1365" s="1142"/>
      <c r="E1365" s="1142"/>
      <c r="F1365" s="1142"/>
      <c r="G1365" s="1142"/>
      <c r="H1365" s="1142"/>
      <c r="I1365" s="1142"/>
      <c r="J1365" s="283"/>
      <c r="K1365" s="708"/>
      <c r="L1365" s="708"/>
      <c r="M1365" s="708"/>
      <c r="N1365" s="708"/>
      <c r="O1365" s="283"/>
      <c r="P1365" s="708"/>
      <c r="Q1365" s="708"/>
      <c r="R1365" s="708"/>
      <c r="S1365" s="1143"/>
      <c r="T1365" s="283"/>
      <c r="U1365" s="708"/>
      <c r="V1365" s="708"/>
      <c r="W1365" s="708"/>
      <c r="X1365" s="1143"/>
      <c r="Y1365" s="283"/>
      <c r="Z1365" s="708"/>
      <c r="AA1365" s="708"/>
      <c r="AB1365" s="708"/>
      <c r="AC1365" s="1143"/>
      <c r="AD1365" s="725">
        <f t="shared" si="229"/>
        <v>0</v>
      </c>
      <c r="AE1365" s="725"/>
      <c r="AF1365" s="725"/>
      <c r="AG1365" s="725"/>
      <c r="AH1365" s="726"/>
      <c r="AI1365" s="63"/>
      <c r="AJ1365" s="144" t="str">
        <f t="shared" si="224"/>
        <v>Riadok bude skrytý.</v>
      </c>
      <c r="AK1365" s="145" t="s">
        <v>207</v>
      </c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51">
        <f t="shared" si="228"/>
        <v>1</v>
      </c>
      <c r="BF1365" s="51">
        <f t="shared" ref="BF1365:BF1378" si="230">+IF(B1365="",0,1)</f>
        <v>0</v>
      </c>
      <c r="BG1365" s="51"/>
      <c r="BH1365" s="51">
        <f t="shared" si="225"/>
        <v>1</v>
      </c>
      <c r="BI1365" s="89">
        <f t="shared" ref="BI1365:BI1378" si="231">+IF(BE1365*BF1365=0,0,IF(BH1365=0,0,1))</f>
        <v>0</v>
      </c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108"/>
      <c r="BY1365" s="108"/>
      <c r="BZ1365" s="108"/>
      <c r="CA1365" s="113">
        <f>SI!BY1365</f>
        <v>123</v>
      </c>
      <c r="CB1365" s="113"/>
      <c r="CC1365" s="113"/>
      <c r="CD1365" s="113"/>
      <c r="CE1365" s="113"/>
      <c r="CF1365" s="113"/>
      <c r="CG1365" s="113"/>
      <c r="CH1365" s="140">
        <f>SI!BZ1365</f>
        <v>0</v>
      </c>
      <c r="CI1365" s="108"/>
      <c r="CJ1365" s="108"/>
      <c r="CK1365" s="108"/>
      <c r="CL1365" s="108"/>
      <c r="CM1365" s="108"/>
      <c r="CN1365" s="108"/>
      <c r="CO1365" s="108"/>
      <c r="CP1365" s="108"/>
      <c r="CQ1365" s="108"/>
      <c r="CR1365" s="108"/>
      <c r="CS1365" s="108"/>
      <c r="CT1365" s="108"/>
      <c r="CU1365" s="108"/>
      <c r="CV1365" s="108"/>
      <c r="CW1365" s="108"/>
      <c r="CX1365" s="108"/>
      <c r="CY1365" s="108"/>
      <c r="CZ1365" s="2"/>
      <c r="DA1365" s="2"/>
      <c r="DB1365" s="2"/>
      <c r="DC1365" s="2"/>
      <c r="DD1365" s="2"/>
      <c r="DE1365" s="2"/>
      <c r="DF1365" s="2"/>
      <c r="DG1365" s="2"/>
      <c r="DH1365" s="2"/>
      <c r="DI1365" s="2"/>
      <c r="DJ1365" s="2"/>
      <c r="DK1365" s="2"/>
      <c r="DL1365" s="2"/>
      <c r="DM1365" s="2"/>
      <c r="DN1365" s="2"/>
      <c r="DO1365" s="2"/>
      <c r="DP1365" s="2"/>
      <c r="DQ1365" s="2"/>
      <c r="DR1365" s="2"/>
      <c r="DS1365" s="2"/>
      <c r="DT1365" s="2"/>
      <c r="DU1365" s="2"/>
      <c r="DV1365" s="2"/>
      <c r="DW1365" s="2"/>
      <c r="DX1365" s="2"/>
      <c r="DY1365" s="2"/>
      <c r="DZ1365" s="2"/>
      <c r="EA1365" s="2"/>
      <c r="EB1365" s="2"/>
      <c r="EC1365" s="2"/>
      <c r="ED1365" s="2"/>
      <c r="EE1365" s="2"/>
      <c r="EF1365" s="2"/>
      <c r="EG1365" s="2"/>
      <c r="EH1365" s="2"/>
      <c r="EI1365" s="2"/>
      <c r="EJ1365" s="2"/>
      <c r="EK1365" s="2"/>
      <c r="EL1365" s="2"/>
      <c r="EM1365" s="2"/>
      <c r="EN1365" s="2"/>
      <c r="EO1365" s="2"/>
      <c r="EP1365" s="2"/>
      <c r="EQ1365" s="2"/>
      <c r="ER1365" s="2"/>
      <c r="ES1365" s="2"/>
      <c r="ET1365" s="2"/>
      <c r="EU1365" s="2"/>
      <c r="EV1365" s="2"/>
      <c r="EW1365" s="2"/>
      <c r="EX1365" s="2"/>
      <c r="EY1365" s="2"/>
      <c r="EZ1365" s="2"/>
      <c r="FA1365" s="2"/>
      <c r="FB1365" s="2"/>
      <c r="FC1365" s="2"/>
      <c r="FD1365" s="2"/>
      <c r="FE1365" s="2"/>
      <c r="FF1365" s="2"/>
      <c r="FG1365" s="2"/>
      <c r="FH1365" s="2"/>
      <c r="FI1365" s="2"/>
      <c r="FJ1365" s="2"/>
      <c r="FK1365" s="2"/>
      <c r="FL1365" s="2"/>
      <c r="FM1365" s="2"/>
      <c r="FN1365" s="2"/>
      <c r="FO1365" s="2"/>
      <c r="FP1365" s="2"/>
      <c r="FQ1365" s="2"/>
      <c r="FR1365" s="2"/>
      <c r="FS1365" s="2"/>
      <c r="FT1365" s="2"/>
      <c r="FU1365" s="2"/>
      <c r="FV1365" s="2"/>
      <c r="FW1365" s="2"/>
      <c r="FX1365" s="2"/>
      <c r="FY1365" s="2"/>
      <c r="FZ1365" s="2"/>
      <c r="GA1365" s="2"/>
      <c r="GB1365" s="2"/>
      <c r="GC1365" s="2"/>
      <c r="GD1365" s="2"/>
      <c r="GE1365" s="2"/>
      <c r="GF1365" s="2"/>
      <c r="GG1365" s="2"/>
      <c r="GH1365" s="2"/>
      <c r="GI1365" s="2"/>
      <c r="GJ1365" s="2"/>
      <c r="GK1365" s="2"/>
      <c r="GL1365" s="2"/>
      <c r="GM1365" s="2"/>
      <c r="GN1365" s="2"/>
      <c r="GO1365" s="2"/>
      <c r="GP1365" s="2"/>
      <c r="GQ1365" s="2"/>
      <c r="GR1365" s="2"/>
      <c r="GS1365" s="2"/>
      <c r="GT1365" s="2"/>
      <c r="GU1365" s="2"/>
      <c r="GV1365" s="2"/>
      <c r="GW1365" s="2"/>
      <c r="GX1365" s="2"/>
      <c r="GY1365" s="2"/>
      <c r="GZ1365" s="2"/>
      <c r="HA1365" s="2"/>
      <c r="HB1365" s="2"/>
      <c r="HC1365" s="2"/>
      <c r="HD1365" s="2"/>
      <c r="HE1365" s="2"/>
      <c r="HF1365" s="2"/>
      <c r="HG1365" s="2"/>
      <c r="HH1365" s="2"/>
      <c r="HI1365" s="2"/>
      <c r="HJ1365" s="2"/>
      <c r="HK1365" s="2"/>
      <c r="HL1365" s="2"/>
      <c r="HM1365" s="2"/>
      <c r="HN1365" s="2"/>
      <c r="HO1365" s="2"/>
      <c r="HP1365" s="2"/>
      <c r="HQ1365" s="2"/>
      <c r="HR1365" s="2"/>
      <c r="HS1365" s="2"/>
      <c r="HT1365" s="2"/>
      <c r="HU1365" s="2"/>
      <c r="HV1365" s="2"/>
      <c r="HW1365" s="2"/>
      <c r="HX1365" s="2"/>
      <c r="HY1365" s="2"/>
      <c r="HZ1365" s="2"/>
      <c r="IA1365" s="2"/>
      <c r="IB1365" s="2"/>
      <c r="IC1365" s="2"/>
      <c r="ID1365" s="2"/>
      <c r="IE1365" s="2"/>
      <c r="IF1365" s="2"/>
      <c r="IG1365" s="2"/>
      <c r="IH1365" s="2"/>
      <c r="II1365" s="2"/>
      <c r="IJ1365" s="2"/>
      <c r="IK1365" s="2"/>
      <c r="IL1365" s="2"/>
      <c r="IM1365" s="2"/>
      <c r="IN1365" s="2"/>
      <c r="IO1365" s="2"/>
      <c r="IP1365" s="2"/>
      <c r="IQ1365" s="2"/>
      <c r="IR1365" s="2"/>
      <c r="IS1365" s="2"/>
    </row>
    <row r="1366" spans="1:253" s="36" customFormat="1" hidden="1" x14ac:dyDescent="0.25">
      <c r="A1366" s="33"/>
      <c r="B1366" s="1141"/>
      <c r="C1366" s="1142"/>
      <c r="D1366" s="1142"/>
      <c r="E1366" s="1142"/>
      <c r="F1366" s="1142"/>
      <c r="G1366" s="1142"/>
      <c r="H1366" s="1142"/>
      <c r="I1366" s="1142"/>
      <c r="J1366" s="283"/>
      <c r="K1366" s="708"/>
      <c r="L1366" s="708"/>
      <c r="M1366" s="708"/>
      <c r="N1366" s="708"/>
      <c r="O1366" s="283"/>
      <c r="P1366" s="708"/>
      <c r="Q1366" s="708"/>
      <c r="R1366" s="708"/>
      <c r="S1366" s="1143"/>
      <c r="T1366" s="283"/>
      <c r="U1366" s="708"/>
      <c r="V1366" s="708"/>
      <c r="W1366" s="708"/>
      <c r="X1366" s="1143"/>
      <c r="Y1366" s="283"/>
      <c r="Z1366" s="708"/>
      <c r="AA1366" s="708"/>
      <c r="AB1366" s="708"/>
      <c r="AC1366" s="1143"/>
      <c r="AD1366" s="725">
        <f t="shared" si="229"/>
        <v>0</v>
      </c>
      <c r="AE1366" s="725"/>
      <c r="AF1366" s="725"/>
      <c r="AG1366" s="725"/>
      <c r="AH1366" s="726"/>
      <c r="AI1366" s="63"/>
      <c r="AJ1366" s="144" t="str">
        <f t="shared" si="224"/>
        <v>Riadok bude skrytý.</v>
      </c>
      <c r="AK1366" s="145" t="s">
        <v>207</v>
      </c>
      <c r="AL1366" s="56" t="s">
        <v>162</v>
      </c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51">
        <f t="shared" si="228"/>
        <v>1</v>
      </c>
      <c r="BF1366" s="51">
        <f t="shared" si="230"/>
        <v>0</v>
      </c>
      <c r="BG1366" s="51"/>
      <c r="BH1366" s="51">
        <f t="shared" si="225"/>
        <v>1</v>
      </c>
      <c r="BI1366" s="89">
        <f t="shared" si="231"/>
        <v>0</v>
      </c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108"/>
      <c r="BY1366" s="108"/>
      <c r="BZ1366" s="108"/>
      <c r="CA1366" s="113">
        <f>SI!BY1366</f>
        <v>109</v>
      </c>
      <c r="CB1366" s="113"/>
      <c r="CC1366" s="113"/>
      <c r="CD1366" s="113"/>
      <c r="CE1366" s="113"/>
      <c r="CF1366" s="113"/>
      <c r="CG1366" s="113"/>
      <c r="CH1366" s="140">
        <f>SI!BZ1366</f>
        <v>0</v>
      </c>
      <c r="CI1366" s="108"/>
      <c r="CJ1366" s="108"/>
      <c r="CK1366" s="108"/>
      <c r="CL1366" s="108"/>
      <c r="CM1366" s="108"/>
      <c r="CN1366" s="108"/>
      <c r="CO1366" s="108"/>
      <c r="CP1366" s="108"/>
      <c r="CQ1366" s="108"/>
      <c r="CR1366" s="108"/>
      <c r="CS1366" s="108"/>
      <c r="CT1366" s="108"/>
      <c r="CU1366" s="108"/>
      <c r="CV1366" s="108"/>
      <c r="CW1366" s="108"/>
      <c r="CX1366" s="108"/>
      <c r="CY1366" s="108"/>
      <c r="CZ1366" s="2"/>
      <c r="DA1366" s="2"/>
      <c r="DB1366" s="2"/>
      <c r="DC1366" s="2"/>
      <c r="DD1366" s="2"/>
      <c r="DE1366" s="2"/>
      <c r="DF1366" s="2"/>
      <c r="DG1366" s="2"/>
      <c r="DH1366" s="2"/>
      <c r="DI1366" s="2"/>
      <c r="DJ1366" s="2"/>
      <c r="DK1366" s="2"/>
      <c r="DL1366" s="2"/>
      <c r="DM1366" s="2"/>
      <c r="DN1366" s="2"/>
      <c r="DO1366" s="2"/>
      <c r="DP1366" s="2"/>
      <c r="DQ1366" s="2"/>
      <c r="DR1366" s="2"/>
      <c r="DS1366" s="2"/>
      <c r="DT1366" s="2"/>
      <c r="DU1366" s="2"/>
      <c r="DV1366" s="2"/>
      <c r="DW1366" s="2"/>
      <c r="DX1366" s="2"/>
      <c r="DY1366" s="2"/>
      <c r="DZ1366" s="2"/>
      <c r="EA1366" s="2"/>
      <c r="EB1366" s="2"/>
      <c r="EC1366" s="2"/>
      <c r="ED1366" s="2"/>
      <c r="EE1366" s="2"/>
      <c r="EF1366" s="2"/>
      <c r="EG1366" s="2"/>
      <c r="EH1366" s="2"/>
      <c r="EI1366" s="2"/>
      <c r="EJ1366" s="2"/>
      <c r="EK1366" s="2"/>
      <c r="EL1366" s="2"/>
      <c r="EM1366" s="2"/>
      <c r="EN1366" s="2"/>
      <c r="EO1366" s="2"/>
      <c r="EP1366" s="2"/>
      <c r="EQ1366" s="2"/>
      <c r="ER1366" s="2"/>
      <c r="ES1366" s="2"/>
      <c r="ET1366" s="2"/>
      <c r="EU1366" s="2"/>
      <c r="EV1366" s="2"/>
      <c r="EW1366" s="2"/>
      <c r="EX1366" s="2"/>
      <c r="EY1366" s="2"/>
      <c r="EZ1366" s="2"/>
      <c r="FA1366" s="2"/>
      <c r="FB1366" s="2"/>
      <c r="FC1366" s="2"/>
      <c r="FD1366" s="2"/>
      <c r="FE1366" s="2"/>
      <c r="FF1366" s="2"/>
      <c r="FG1366" s="2"/>
      <c r="FH1366" s="2"/>
      <c r="FI1366" s="2"/>
      <c r="FJ1366" s="2"/>
      <c r="FK1366" s="2"/>
      <c r="FL1366" s="2"/>
      <c r="FM1366" s="2"/>
      <c r="FN1366" s="2"/>
      <c r="FO1366" s="2"/>
      <c r="FP1366" s="2"/>
      <c r="FQ1366" s="2"/>
      <c r="FR1366" s="2"/>
      <c r="FS1366" s="2"/>
      <c r="FT1366" s="2"/>
      <c r="FU1366" s="2"/>
      <c r="FV1366" s="2"/>
      <c r="FW1366" s="2"/>
      <c r="FX1366" s="2"/>
      <c r="FY1366" s="2"/>
      <c r="FZ1366" s="2"/>
      <c r="GA1366" s="2"/>
      <c r="GB1366" s="2"/>
      <c r="GC1366" s="2"/>
      <c r="GD1366" s="2"/>
      <c r="GE1366" s="2"/>
      <c r="GF1366" s="2"/>
      <c r="GG1366" s="2"/>
      <c r="GH1366" s="2"/>
      <c r="GI1366" s="2"/>
      <c r="GJ1366" s="2"/>
      <c r="GK1366" s="2"/>
      <c r="GL1366" s="2"/>
      <c r="GM1366" s="2"/>
      <c r="GN1366" s="2"/>
      <c r="GO1366" s="2"/>
      <c r="GP1366" s="2"/>
      <c r="GQ1366" s="2"/>
      <c r="GR1366" s="2"/>
      <c r="GS1366" s="2"/>
      <c r="GT1366" s="2"/>
      <c r="GU1366" s="2"/>
      <c r="GV1366" s="2"/>
      <c r="GW1366" s="2"/>
      <c r="GX1366" s="2"/>
      <c r="GY1366" s="2"/>
      <c r="GZ1366" s="2"/>
      <c r="HA1366" s="2"/>
      <c r="HB1366" s="2"/>
      <c r="HC1366" s="2"/>
      <c r="HD1366" s="2"/>
      <c r="HE1366" s="2"/>
      <c r="HF1366" s="2"/>
      <c r="HG1366" s="2"/>
      <c r="HH1366" s="2"/>
      <c r="HI1366" s="2"/>
      <c r="HJ1366" s="2"/>
      <c r="HK1366" s="2"/>
      <c r="HL1366" s="2"/>
      <c r="HM1366" s="2"/>
      <c r="HN1366" s="2"/>
      <c r="HO1366" s="2"/>
      <c r="HP1366" s="2"/>
      <c r="HQ1366" s="2"/>
      <c r="HR1366" s="2"/>
      <c r="HS1366" s="2"/>
      <c r="HT1366" s="2"/>
      <c r="HU1366" s="2"/>
      <c r="HV1366" s="2"/>
      <c r="HW1366" s="2"/>
      <c r="HX1366" s="2"/>
      <c r="HY1366" s="2"/>
      <c r="HZ1366" s="2"/>
      <c r="IA1366" s="2"/>
      <c r="IB1366" s="2"/>
      <c r="IC1366" s="2"/>
      <c r="ID1366" s="2"/>
      <c r="IE1366" s="2"/>
      <c r="IF1366" s="2"/>
      <c r="IG1366" s="2"/>
      <c r="IH1366" s="2"/>
      <c r="II1366" s="2"/>
      <c r="IJ1366" s="2"/>
      <c r="IK1366" s="2"/>
      <c r="IL1366" s="2"/>
      <c r="IM1366" s="2"/>
      <c r="IN1366" s="2"/>
      <c r="IO1366" s="2"/>
      <c r="IP1366" s="2"/>
      <c r="IQ1366" s="2"/>
      <c r="IR1366" s="2"/>
      <c r="IS1366" s="2"/>
    </row>
    <row r="1367" spans="1:253" s="36" customFormat="1" hidden="1" x14ac:dyDescent="0.25">
      <c r="A1367" s="33"/>
      <c r="B1367" s="1141"/>
      <c r="C1367" s="1142"/>
      <c r="D1367" s="1142"/>
      <c r="E1367" s="1142"/>
      <c r="F1367" s="1142"/>
      <c r="G1367" s="1142"/>
      <c r="H1367" s="1142"/>
      <c r="I1367" s="1142"/>
      <c r="J1367" s="283"/>
      <c r="K1367" s="708"/>
      <c r="L1367" s="708"/>
      <c r="M1367" s="708"/>
      <c r="N1367" s="708"/>
      <c r="O1367" s="283"/>
      <c r="P1367" s="708"/>
      <c r="Q1367" s="708"/>
      <c r="R1367" s="708"/>
      <c r="S1367" s="1143"/>
      <c r="T1367" s="283"/>
      <c r="U1367" s="708"/>
      <c r="V1367" s="708"/>
      <c r="W1367" s="708"/>
      <c r="X1367" s="1143"/>
      <c r="Y1367" s="283"/>
      <c r="Z1367" s="708"/>
      <c r="AA1367" s="708"/>
      <c r="AB1367" s="708"/>
      <c r="AC1367" s="1143"/>
      <c r="AD1367" s="725">
        <f t="shared" si="229"/>
        <v>0</v>
      </c>
      <c r="AE1367" s="725"/>
      <c r="AF1367" s="725"/>
      <c r="AG1367" s="725"/>
      <c r="AH1367" s="726"/>
      <c r="AI1367" s="63"/>
      <c r="AJ1367" s="144" t="str">
        <f t="shared" si="224"/>
        <v>Riadok bude skrytý.</v>
      </c>
      <c r="AK1367" s="145" t="s">
        <v>207</v>
      </c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51">
        <f t="shared" si="228"/>
        <v>1</v>
      </c>
      <c r="BF1367" s="51">
        <f t="shared" si="230"/>
        <v>0</v>
      </c>
      <c r="BG1367" s="51"/>
      <c r="BH1367" s="51">
        <f t="shared" si="225"/>
        <v>1</v>
      </c>
      <c r="BI1367" s="89">
        <f t="shared" si="231"/>
        <v>0</v>
      </c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108"/>
      <c r="BY1367" s="108"/>
      <c r="BZ1367" s="108"/>
      <c r="CA1367" s="113">
        <f>SI!BY1367</f>
        <v>116</v>
      </c>
      <c r="CB1367" s="113"/>
      <c r="CC1367" s="113"/>
      <c r="CD1367" s="113"/>
      <c r="CE1367" s="113"/>
      <c r="CF1367" s="113"/>
      <c r="CG1367" s="113"/>
      <c r="CH1367" s="140">
        <f>SI!BZ1367</f>
        <v>0</v>
      </c>
      <c r="CI1367" s="108"/>
      <c r="CJ1367" s="108"/>
      <c r="CK1367" s="108"/>
      <c r="CL1367" s="108"/>
      <c r="CM1367" s="108"/>
      <c r="CN1367" s="108"/>
      <c r="CO1367" s="108"/>
      <c r="CP1367" s="108"/>
      <c r="CQ1367" s="108"/>
      <c r="CR1367" s="108"/>
      <c r="CS1367" s="108"/>
      <c r="CT1367" s="108"/>
      <c r="CU1367" s="108"/>
      <c r="CV1367" s="108"/>
      <c r="CW1367" s="108"/>
      <c r="CX1367" s="108"/>
      <c r="CY1367" s="108"/>
      <c r="CZ1367" s="2"/>
      <c r="DA1367" s="2"/>
      <c r="DB1367" s="2"/>
      <c r="DC1367" s="2"/>
      <c r="DD1367" s="2"/>
      <c r="DE1367" s="2"/>
      <c r="DF1367" s="2"/>
      <c r="DG1367" s="2"/>
      <c r="DH1367" s="2"/>
      <c r="DI1367" s="2"/>
      <c r="DJ1367" s="2"/>
      <c r="DK1367" s="2"/>
      <c r="DL1367" s="2"/>
      <c r="DM1367" s="2"/>
      <c r="DN1367" s="2"/>
      <c r="DO1367" s="2"/>
      <c r="DP1367" s="2"/>
      <c r="DQ1367" s="2"/>
      <c r="DR1367" s="2"/>
      <c r="DS1367" s="2"/>
      <c r="DT1367" s="2"/>
      <c r="DU1367" s="2"/>
      <c r="DV1367" s="2"/>
      <c r="DW1367" s="2"/>
      <c r="DX1367" s="2"/>
      <c r="DY1367" s="2"/>
      <c r="DZ1367" s="2"/>
      <c r="EA1367" s="2"/>
      <c r="EB1367" s="2"/>
      <c r="EC1367" s="2"/>
      <c r="ED1367" s="2"/>
      <c r="EE1367" s="2"/>
      <c r="EF1367" s="2"/>
      <c r="EG1367" s="2"/>
      <c r="EH1367" s="2"/>
      <c r="EI1367" s="2"/>
      <c r="EJ1367" s="2"/>
      <c r="EK1367" s="2"/>
      <c r="EL1367" s="2"/>
      <c r="EM1367" s="2"/>
      <c r="EN1367" s="2"/>
      <c r="EO1367" s="2"/>
      <c r="EP1367" s="2"/>
      <c r="EQ1367" s="2"/>
      <c r="ER1367" s="2"/>
      <c r="ES1367" s="2"/>
      <c r="ET1367" s="2"/>
      <c r="EU1367" s="2"/>
      <c r="EV1367" s="2"/>
      <c r="EW1367" s="2"/>
      <c r="EX1367" s="2"/>
      <c r="EY1367" s="2"/>
      <c r="EZ1367" s="2"/>
      <c r="FA1367" s="2"/>
      <c r="FB1367" s="2"/>
      <c r="FC1367" s="2"/>
      <c r="FD1367" s="2"/>
      <c r="FE1367" s="2"/>
      <c r="FF1367" s="2"/>
      <c r="FG1367" s="2"/>
      <c r="FH1367" s="2"/>
      <c r="FI1367" s="2"/>
      <c r="FJ1367" s="2"/>
      <c r="FK1367" s="2"/>
      <c r="FL1367" s="2"/>
      <c r="FM1367" s="2"/>
      <c r="FN1367" s="2"/>
      <c r="FO1367" s="2"/>
      <c r="FP1367" s="2"/>
      <c r="FQ1367" s="2"/>
      <c r="FR1367" s="2"/>
      <c r="FS1367" s="2"/>
      <c r="FT1367" s="2"/>
      <c r="FU1367" s="2"/>
      <c r="FV1367" s="2"/>
      <c r="FW1367" s="2"/>
      <c r="FX1367" s="2"/>
      <c r="FY1367" s="2"/>
      <c r="FZ1367" s="2"/>
      <c r="GA1367" s="2"/>
      <c r="GB1367" s="2"/>
      <c r="GC1367" s="2"/>
      <c r="GD1367" s="2"/>
      <c r="GE1367" s="2"/>
      <c r="GF1367" s="2"/>
      <c r="GG1367" s="2"/>
      <c r="GH1367" s="2"/>
      <c r="GI1367" s="2"/>
      <c r="GJ1367" s="2"/>
      <c r="GK1367" s="2"/>
      <c r="GL1367" s="2"/>
      <c r="GM1367" s="2"/>
      <c r="GN1367" s="2"/>
      <c r="GO1367" s="2"/>
      <c r="GP1367" s="2"/>
      <c r="GQ1367" s="2"/>
      <c r="GR1367" s="2"/>
      <c r="GS1367" s="2"/>
      <c r="GT1367" s="2"/>
      <c r="GU1367" s="2"/>
      <c r="GV1367" s="2"/>
      <c r="GW1367" s="2"/>
      <c r="GX1367" s="2"/>
      <c r="GY1367" s="2"/>
      <c r="GZ1367" s="2"/>
      <c r="HA1367" s="2"/>
      <c r="HB1367" s="2"/>
      <c r="HC1367" s="2"/>
      <c r="HD1367" s="2"/>
      <c r="HE1367" s="2"/>
      <c r="HF1367" s="2"/>
      <c r="HG1367" s="2"/>
      <c r="HH1367" s="2"/>
      <c r="HI1367" s="2"/>
      <c r="HJ1367" s="2"/>
      <c r="HK1367" s="2"/>
      <c r="HL1367" s="2"/>
      <c r="HM1367" s="2"/>
      <c r="HN1367" s="2"/>
      <c r="HO1367" s="2"/>
      <c r="HP1367" s="2"/>
      <c r="HQ1367" s="2"/>
      <c r="HR1367" s="2"/>
      <c r="HS1367" s="2"/>
      <c r="HT1367" s="2"/>
      <c r="HU1367" s="2"/>
      <c r="HV1367" s="2"/>
      <c r="HW1367" s="2"/>
      <c r="HX1367" s="2"/>
      <c r="HY1367" s="2"/>
      <c r="HZ1367" s="2"/>
      <c r="IA1367" s="2"/>
      <c r="IB1367" s="2"/>
      <c r="IC1367" s="2"/>
      <c r="ID1367" s="2"/>
      <c r="IE1367" s="2"/>
      <c r="IF1367" s="2"/>
      <c r="IG1367" s="2"/>
      <c r="IH1367" s="2"/>
      <c r="II1367" s="2"/>
      <c r="IJ1367" s="2"/>
      <c r="IK1367" s="2"/>
      <c r="IL1367" s="2"/>
      <c r="IM1367" s="2"/>
      <c r="IN1367" s="2"/>
      <c r="IO1367" s="2"/>
      <c r="IP1367" s="2"/>
      <c r="IQ1367" s="2"/>
      <c r="IR1367" s="2"/>
      <c r="IS1367" s="2"/>
    </row>
    <row r="1368" spans="1:253" s="36" customFormat="1" hidden="1" x14ac:dyDescent="0.25">
      <c r="A1368" s="33"/>
      <c r="B1368" s="1165"/>
      <c r="C1368" s="1166"/>
      <c r="D1368" s="1166"/>
      <c r="E1368" s="1166"/>
      <c r="F1368" s="1166"/>
      <c r="G1368" s="1166"/>
      <c r="H1368" s="1166"/>
      <c r="I1368" s="1166"/>
      <c r="J1368" s="1160"/>
      <c r="K1368" s="677"/>
      <c r="L1368" s="677"/>
      <c r="M1368" s="677"/>
      <c r="N1368" s="677"/>
      <c r="O1368" s="1160"/>
      <c r="P1368" s="677"/>
      <c r="Q1368" s="677"/>
      <c r="R1368" s="677"/>
      <c r="S1368" s="1161"/>
      <c r="T1368" s="1160"/>
      <c r="U1368" s="677"/>
      <c r="V1368" s="677"/>
      <c r="W1368" s="677"/>
      <c r="X1368" s="1161"/>
      <c r="Y1368" s="1160"/>
      <c r="Z1368" s="677"/>
      <c r="AA1368" s="677"/>
      <c r="AB1368" s="677"/>
      <c r="AC1368" s="1161"/>
      <c r="AD1368" s="1395">
        <f t="shared" si="229"/>
        <v>0</v>
      </c>
      <c r="AE1368" s="1395"/>
      <c r="AF1368" s="1395"/>
      <c r="AG1368" s="1395"/>
      <c r="AH1368" s="1396"/>
      <c r="AI1368" s="63"/>
      <c r="AJ1368" s="144" t="str">
        <f t="shared" si="224"/>
        <v>Riadok bude skrytý.</v>
      </c>
      <c r="AK1368" s="145" t="s">
        <v>207</v>
      </c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51">
        <f t="shared" si="228"/>
        <v>1</v>
      </c>
      <c r="BF1368" s="51">
        <f t="shared" si="230"/>
        <v>0</v>
      </c>
      <c r="BG1368" s="51"/>
      <c r="BH1368" s="51">
        <f t="shared" si="225"/>
        <v>1</v>
      </c>
      <c r="BI1368" s="89">
        <f t="shared" si="231"/>
        <v>0</v>
      </c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108"/>
      <c r="BY1368" s="108"/>
      <c r="BZ1368" s="108"/>
      <c r="CA1368" s="113">
        <f>SI!BY1368</f>
        <v>151</v>
      </c>
      <c r="CB1368" s="113"/>
      <c r="CC1368" s="113"/>
      <c r="CD1368" s="113"/>
      <c r="CE1368" s="113"/>
      <c r="CF1368" s="113"/>
      <c r="CG1368" s="113"/>
      <c r="CH1368" s="140">
        <f>SI!BZ1368</f>
        <v>0</v>
      </c>
      <c r="CI1368" s="108"/>
      <c r="CJ1368" s="108"/>
      <c r="CK1368" s="108"/>
      <c r="CL1368" s="108"/>
      <c r="CM1368" s="108"/>
      <c r="CN1368" s="108"/>
      <c r="CO1368" s="108"/>
      <c r="CP1368" s="108"/>
      <c r="CQ1368" s="108"/>
      <c r="CR1368" s="108"/>
      <c r="CS1368" s="108"/>
      <c r="CT1368" s="108"/>
      <c r="CU1368" s="108"/>
      <c r="CV1368" s="108"/>
      <c r="CW1368" s="108"/>
      <c r="CX1368" s="108"/>
      <c r="CY1368" s="108"/>
      <c r="CZ1368" s="2"/>
      <c r="DA1368" s="2"/>
      <c r="DB1368" s="2"/>
      <c r="DC1368" s="2"/>
      <c r="DD1368" s="2"/>
      <c r="DE1368" s="2"/>
      <c r="DF1368" s="2"/>
      <c r="DG1368" s="2"/>
      <c r="DH1368" s="2"/>
      <c r="DI1368" s="2"/>
      <c r="DJ1368" s="2"/>
      <c r="DK1368" s="2"/>
      <c r="DL1368" s="2"/>
      <c r="DM1368" s="2"/>
      <c r="DN1368" s="2"/>
      <c r="DO1368" s="2"/>
      <c r="DP1368" s="2"/>
      <c r="DQ1368" s="2"/>
      <c r="DR1368" s="2"/>
      <c r="DS1368" s="2"/>
      <c r="DT1368" s="2"/>
      <c r="DU1368" s="2"/>
      <c r="DV1368" s="2"/>
      <c r="DW1368" s="2"/>
      <c r="DX1368" s="2"/>
      <c r="DY1368" s="2"/>
      <c r="DZ1368" s="2"/>
      <c r="EA1368" s="2"/>
      <c r="EB1368" s="2"/>
      <c r="EC1368" s="2"/>
      <c r="ED1368" s="2"/>
      <c r="EE1368" s="2"/>
      <c r="EF1368" s="2"/>
      <c r="EG1368" s="2"/>
      <c r="EH1368" s="2"/>
      <c r="EI1368" s="2"/>
      <c r="EJ1368" s="2"/>
      <c r="EK1368" s="2"/>
      <c r="EL1368" s="2"/>
      <c r="EM1368" s="2"/>
      <c r="EN1368" s="2"/>
      <c r="EO1368" s="2"/>
      <c r="EP1368" s="2"/>
      <c r="EQ1368" s="2"/>
      <c r="ER1368" s="2"/>
      <c r="ES1368" s="2"/>
      <c r="ET1368" s="2"/>
      <c r="EU1368" s="2"/>
      <c r="EV1368" s="2"/>
      <c r="EW1368" s="2"/>
      <c r="EX1368" s="2"/>
      <c r="EY1368" s="2"/>
      <c r="EZ1368" s="2"/>
      <c r="FA1368" s="2"/>
      <c r="FB1368" s="2"/>
      <c r="FC1368" s="2"/>
      <c r="FD1368" s="2"/>
      <c r="FE1368" s="2"/>
      <c r="FF1368" s="2"/>
      <c r="FG1368" s="2"/>
      <c r="FH1368" s="2"/>
      <c r="FI1368" s="2"/>
      <c r="FJ1368" s="2"/>
      <c r="FK1368" s="2"/>
      <c r="FL1368" s="2"/>
      <c r="FM1368" s="2"/>
      <c r="FN1368" s="2"/>
      <c r="FO1368" s="2"/>
      <c r="FP1368" s="2"/>
      <c r="FQ1368" s="2"/>
      <c r="FR1368" s="2"/>
      <c r="FS1368" s="2"/>
      <c r="FT1368" s="2"/>
      <c r="FU1368" s="2"/>
      <c r="FV1368" s="2"/>
      <c r="FW1368" s="2"/>
      <c r="FX1368" s="2"/>
      <c r="FY1368" s="2"/>
      <c r="FZ1368" s="2"/>
      <c r="GA1368" s="2"/>
      <c r="GB1368" s="2"/>
      <c r="GC1368" s="2"/>
      <c r="GD1368" s="2"/>
      <c r="GE1368" s="2"/>
      <c r="GF1368" s="2"/>
      <c r="GG1368" s="2"/>
      <c r="GH1368" s="2"/>
      <c r="GI1368" s="2"/>
      <c r="GJ1368" s="2"/>
      <c r="GK1368" s="2"/>
      <c r="GL1368" s="2"/>
      <c r="GM1368" s="2"/>
      <c r="GN1368" s="2"/>
      <c r="GO1368" s="2"/>
      <c r="GP1368" s="2"/>
      <c r="GQ1368" s="2"/>
      <c r="GR1368" s="2"/>
      <c r="GS1368" s="2"/>
      <c r="GT1368" s="2"/>
      <c r="GU1368" s="2"/>
      <c r="GV1368" s="2"/>
      <c r="GW1368" s="2"/>
      <c r="GX1368" s="2"/>
      <c r="GY1368" s="2"/>
      <c r="GZ1368" s="2"/>
      <c r="HA1368" s="2"/>
      <c r="HB1368" s="2"/>
      <c r="HC1368" s="2"/>
      <c r="HD1368" s="2"/>
      <c r="HE1368" s="2"/>
      <c r="HF1368" s="2"/>
      <c r="HG1368" s="2"/>
      <c r="HH1368" s="2"/>
      <c r="HI1368" s="2"/>
      <c r="HJ1368" s="2"/>
      <c r="HK1368" s="2"/>
      <c r="HL1368" s="2"/>
      <c r="HM1368" s="2"/>
      <c r="HN1368" s="2"/>
      <c r="HO1368" s="2"/>
      <c r="HP1368" s="2"/>
      <c r="HQ1368" s="2"/>
      <c r="HR1368" s="2"/>
      <c r="HS1368" s="2"/>
      <c r="HT1368" s="2"/>
      <c r="HU1368" s="2"/>
      <c r="HV1368" s="2"/>
      <c r="HW1368" s="2"/>
      <c r="HX1368" s="2"/>
      <c r="HY1368" s="2"/>
      <c r="HZ1368" s="2"/>
      <c r="IA1368" s="2"/>
      <c r="IB1368" s="2"/>
      <c r="IC1368" s="2"/>
      <c r="ID1368" s="2"/>
      <c r="IE1368" s="2"/>
      <c r="IF1368" s="2"/>
      <c r="IG1368" s="2"/>
      <c r="IH1368" s="2"/>
      <c r="II1368" s="2"/>
      <c r="IJ1368" s="2"/>
      <c r="IK1368" s="2"/>
      <c r="IL1368" s="2"/>
      <c r="IM1368" s="2"/>
      <c r="IN1368" s="2"/>
      <c r="IO1368" s="2"/>
      <c r="IP1368" s="2"/>
      <c r="IQ1368" s="2"/>
      <c r="IR1368" s="2"/>
      <c r="IS1368" s="2"/>
    </row>
    <row r="1369" spans="1:253" s="36" customFormat="1" hidden="1" x14ac:dyDescent="0.25">
      <c r="A1369" s="33"/>
      <c r="B1369" s="1134"/>
      <c r="C1369" s="1135"/>
      <c r="D1369" s="1135"/>
      <c r="E1369" s="1135"/>
      <c r="F1369" s="1135"/>
      <c r="G1369" s="1135"/>
      <c r="H1369" s="1135"/>
      <c r="I1369" s="1135"/>
      <c r="J1369" s="215"/>
      <c r="K1369" s="1131"/>
      <c r="L1369" s="1131"/>
      <c r="M1369" s="1131"/>
      <c r="N1369" s="1131"/>
      <c r="O1369" s="215"/>
      <c r="P1369" s="1131"/>
      <c r="Q1369" s="1131"/>
      <c r="R1369" s="1131"/>
      <c r="S1369" s="1131"/>
      <c r="T1369" s="215"/>
      <c r="U1369" s="1131"/>
      <c r="V1369" s="1131"/>
      <c r="W1369" s="1131"/>
      <c r="X1369" s="1131"/>
      <c r="Y1369" s="215"/>
      <c r="Z1369" s="1131"/>
      <c r="AA1369" s="1131"/>
      <c r="AB1369" s="1131"/>
      <c r="AC1369" s="1131"/>
      <c r="AD1369" s="1136">
        <f t="shared" si="229"/>
        <v>0</v>
      </c>
      <c r="AE1369" s="1136"/>
      <c r="AF1369" s="1136"/>
      <c r="AG1369" s="1136"/>
      <c r="AH1369" s="1137"/>
      <c r="AI1369" s="63"/>
      <c r="AJ1369" s="144" t="str">
        <f t="shared" si="224"/>
        <v>Riadok bude skrytý.</v>
      </c>
      <c r="AK1369" s="145" t="s">
        <v>207</v>
      </c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51">
        <f t="shared" si="228"/>
        <v>1</v>
      </c>
      <c r="BF1369" s="51">
        <f t="shared" si="230"/>
        <v>0</v>
      </c>
      <c r="BG1369" s="51"/>
      <c r="BH1369" s="51">
        <f t="shared" si="225"/>
        <v>1</v>
      </c>
      <c r="BI1369" s="89">
        <f t="shared" si="231"/>
        <v>0</v>
      </c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108"/>
      <c r="BY1369" s="108"/>
      <c r="BZ1369" s="108"/>
      <c r="CA1369" s="113">
        <f>SI!BY1369</f>
        <v>128</v>
      </c>
      <c r="CB1369" s="113"/>
      <c r="CC1369" s="113"/>
      <c r="CD1369" s="113"/>
      <c r="CE1369" s="113"/>
      <c r="CF1369" s="113"/>
      <c r="CG1369" s="113"/>
      <c r="CH1369" s="140">
        <f>SI!BZ1369</f>
        <v>0</v>
      </c>
      <c r="CI1369" s="108"/>
      <c r="CJ1369" s="108"/>
      <c r="CK1369" s="108"/>
      <c r="CL1369" s="108"/>
      <c r="CM1369" s="108"/>
      <c r="CN1369" s="108"/>
      <c r="CO1369" s="108"/>
      <c r="CP1369" s="108"/>
      <c r="CQ1369" s="108"/>
      <c r="CR1369" s="108"/>
      <c r="CS1369" s="108"/>
      <c r="CT1369" s="108"/>
      <c r="CU1369" s="108"/>
      <c r="CV1369" s="108"/>
      <c r="CW1369" s="108"/>
      <c r="CX1369" s="108"/>
      <c r="CY1369" s="108"/>
      <c r="CZ1369" s="2"/>
      <c r="DA1369" s="2"/>
      <c r="DB1369" s="2"/>
      <c r="DC1369" s="2"/>
      <c r="DD1369" s="2"/>
      <c r="DE1369" s="2"/>
      <c r="DF1369" s="2"/>
      <c r="DG1369" s="2"/>
      <c r="DH1369" s="2"/>
      <c r="DI1369" s="2"/>
      <c r="DJ1369" s="2"/>
      <c r="DK1369" s="2"/>
      <c r="DL1369" s="2"/>
      <c r="DM1369" s="2"/>
      <c r="DN1369" s="2"/>
      <c r="DO1369" s="2"/>
      <c r="DP1369" s="2"/>
      <c r="DQ1369" s="2"/>
      <c r="DR1369" s="2"/>
      <c r="DS1369" s="2"/>
      <c r="DT1369" s="2"/>
      <c r="DU1369" s="2"/>
      <c r="DV1369" s="2"/>
      <c r="DW1369" s="2"/>
      <c r="DX1369" s="2"/>
      <c r="DY1369" s="2"/>
      <c r="DZ1369" s="2"/>
      <c r="EA1369" s="2"/>
      <c r="EB1369" s="2"/>
      <c r="EC1369" s="2"/>
      <c r="ED1369" s="2"/>
      <c r="EE1369" s="2"/>
      <c r="EF1369" s="2"/>
      <c r="EG1369" s="2"/>
      <c r="EH1369" s="2"/>
      <c r="EI1369" s="2"/>
      <c r="EJ1369" s="2"/>
      <c r="EK1369" s="2"/>
      <c r="EL1369" s="2"/>
      <c r="EM1369" s="2"/>
      <c r="EN1369" s="2"/>
      <c r="EO1369" s="2"/>
      <c r="EP1369" s="2"/>
      <c r="EQ1369" s="2"/>
      <c r="ER1369" s="2"/>
      <c r="ES1369" s="2"/>
      <c r="ET1369" s="2"/>
      <c r="EU1369" s="2"/>
      <c r="EV1369" s="2"/>
      <c r="EW1369" s="2"/>
      <c r="EX1369" s="2"/>
      <c r="EY1369" s="2"/>
      <c r="EZ1369" s="2"/>
      <c r="FA1369" s="2"/>
      <c r="FB1369" s="2"/>
      <c r="FC1369" s="2"/>
      <c r="FD1369" s="2"/>
      <c r="FE1369" s="2"/>
      <c r="FF1369" s="2"/>
      <c r="FG1369" s="2"/>
      <c r="FH1369" s="2"/>
      <c r="FI1369" s="2"/>
      <c r="FJ1369" s="2"/>
      <c r="FK1369" s="2"/>
      <c r="FL1369" s="2"/>
      <c r="FM1369" s="2"/>
      <c r="FN1369" s="2"/>
      <c r="FO1369" s="2"/>
      <c r="FP1369" s="2"/>
      <c r="FQ1369" s="2"/>
      <c r="FR1369" s="2"/>
      <c r="FS1369" s="2"/>
      <c r="FT1369" s="2"/>
      <c r="FU1369" s="2"/>
      <c r="FV1369" s="2"/>
      <c r="FW1369" s="2"/>
      <c r="FX1369" s="2"/>
      <c r="FY1369" s="2"/>
      <c r="FZ1369" s="2"/>
      <c r="GA1369" s="2"/>
      <c r="GB1369" s="2"/>
      <c r="GC1369" s="2"/>
      <c r="GD1369" s="2"/>
      <c r="GE1369" s="2"/>
      <c r="GF1369" s="2"/>
      <c r="GG1369" s="2"/>
      <c r="GH1369" s="2"/>
      <c r="GI1369" s="2"/>
      <c r="GJ1369" s="2"/>
      <c r="GK1369" s="2"/>
      <c r="GL1369" s="2"/>
      <c r="GM1369" s="2"/>
      <c r="GN1369" s="2"/>
      <c r="GO1369" s="2"/>
      <c r="GP1369" s="2"/>
      <c r="GQ1369" s="2"/>
      <c r="GR1369" s="2"/>
      <c r="GS1369" s="2"/>
      <c r="GT1369" s="2"/>
      <c r="GU1369" s="2"/>
      <c r="GV1369" s="2"/>
      <c r="GW1369" s="2"/>
      <c r="GX1369" s="2"/>
      <c r="GY1369" s="2"/>
      <c r="GZ1369" s="2"/>
      <c r="HA1369" s="2"/>
      <c r="HB1369" s="2"/>
      <c r="HC1369" s="2"/>
      <c r="HD1369" s="2"/>
      <c r="HE1369" s="2"/>
      <c r="HF1369" s="2"/>
      <c r="HG1369" s="2"/>
      <c r="HH1369" s="2"/>
      <c r="HI1369" s="2"/>
      <c r="HJ1369" s="2"/>
      <c r="HK1369" s="2"/>
      <c r="HL1369" s="2"/>
      <c r="HM1369" s="2"/>
      <c r="HN1369" s="2"/>
      <c r="HO1369" s="2"/>
      <c r="HP1369" s="2"/>
      <c r="HQ1369" s="2"/>
      <c r="HR1369" s="2"/>
      <c r="HS1369" s="2"/>
      <c r="HT1369" s="2"/>
      <c r="HU1369" s="2"/>
      <c r="HV1369" s="2"/>
      <c r="HW1369" s="2"/>
      <c r="HX1369" s="2"/>
      <c r="HY1369" s="2"/>
      <c r="HZ1369" s="2"/>
      <c r="IA1369" s="2"/>
      <c r="IB1369" s="2"/>
      <c r="IC1369" s="2"/>
      <c r="ID1369" s="2"/>
      <c r="IE1369" s="2"/>
      <c r="IF1369" s="2"/>
      <c r="IG1369" s="2"/>
      <c r="IH1369" s="2"/>
      <c r="II1369" s="2"/>
      <c r="IJ1369" s="2"/>
      <c r="IK1369" s="2"/>
      <c r="IL1369" s="2"/>
      <c r="IM1369" s="2"/>
      <c r="IN1369" s="2"/>
      <c r="IO1369" s="2"/>
      <c r="IP1369" s="2"/>
      <c r="IQ1369" s="2"/>
      <c r="IR1369" s="2"/>
      <c r="IS1369" s="2"/>
    </row>
    <row r="1370" spans="1:253" s="36" customFormat="1" hidden="1" x14ac:dyDescent="0.25">
      <c r="A1370" s="33"/>
      <c r="B1370" s="1134"/>
      <c r="C1370" s="1135"/>
      <c r="D1370" s="1135"/>
      <c r="E1370" s="1135"/>
      <c r="F1370" s="1135"/>
      <c r="G1370" s="1135"/>
      <c r="H1370" s="1135"/>
      <c r="I1370" s="1135"/>
      <c r="J1370" s="215"/>
      <c r="K1370" s="1131"/>
      <c r="L1370" s="1131"/>
      <c r="M1370" s="1131"/>
      <c r="N1370" s="1131"/>
      <c r="O1370" s="215"/>
      <c r="P1370" s="1131"/>
      <c r="Q1370" s="1131"/>
      <c r="R1370" s="1131"/>
      <c r="S1370" s="1131"/>
      <c r="T1370" s="215"/>
      <c r="U1370" s="1131"/>
      <c r="V1370" s="1131"/>
      <c r="W1370" s="1131"/>
      <c r="X1370" s="1131"/>
      <c r="Y1370" s="215"/>
      <c r="Z1370" s="1131"/>
      <c r="AA1370" s="1131"/>
      <c r="AB1370" s="1131"/>
      <c r="AC1370" s="1131"/>
      <c r="AD1370" s="1136">
        <f t="shared" si="229"/>
        <v>0</v>
      </c>
      <c r="AE1370" s="1136"/>
      <c r="AF1370" s="1136"/>
      <c r="AG1370" s="1136"/>
      <c r="AH1370" s="1137"/>
      <c r="AI1370" s="63"/>
      <c r="AJ1370" s="144" t="str">
        <f t="shared" si="224"/>
        <v>Riadok bude skrytý.</v>
      </c>
      <c r="AK1370" s="145" t="s">
        <v>207</v>
      </c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51">
        <f t="shared" si="228"/>
        <v>1</v>
      </c>
      <c r="BF1370" s="51">
        <f t="shared" si="230"/>
        <v>0</v>
      </c>
      <c r="BG1370" s="51"/>
      <c r="BH1370" s="51">
        <f t="shared" si="225"/>
        <v>1</v>
      </c>
      <c r="BI1370" s="89">
        <f t="shared" si="231"/>
        <v>0</v>
      </c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108"/>
      <c r="BY1370" s="108"/>
      <c r="BZ1370" s="108"/>
      <c r="CA1370" s="113">
        <f>SI!BY1370</f>
        <v>110</v>
      </c>
      <c r="CB1370" s="113"/>
      <c r="CC1370" s="113"/>
      <c r="CD1370" s="113"/>
      <c r="CE1370" s="113"/>
      <c r="CF1370" s="113"/>
      <c r="CG1370" s="113"/>
      <c r="CH1370" s="140">
        <f>SI!BZ1370</f>
        <v>0</v>
      </c>
      <c r="CI1370" s="108"/>
      <c r="CJ1370" s="108"/>
      <c r="CK1370" s="108"/>
      <c r="CL1370" s="108"/>
      <c r="CM1370" s="108"/>
      <c r="CN1370" s="108"/>
      <c r="CO1370" s="108"/>
      <c r="CP1370" s="108"/>
      <c r="CQ1370" s="108"/>
      <c r="CR1370" s="108"/>
      <c r="CS1370" s="108"/>
      <c r="CT1370" s="108"/>
      <c r="CU1370" s="108"/>
      <c r="CV1370" s="108"/>
      <c r="CW1370" s="108"/>
      <c r="CX1370" s="108"/>
      <c r="CY1370" s="108"/>
      <c r="CZ1370" s="2"/>
      <c r="DA1370" s="2"/>
      <c r="DB1370" s="2"/>
      <c r="DC1370" s="2"/>
      <c r="DD1370" s="2"/>
      <c r="DE1370" s="2"/>
      <c r="DF1370" s="2"/>
      <c r="DG1370" s="2"/>
      <c r="DH1370" s="2"/>
      <c r="DI1370" s="2"/>
      <c r="DJ1370" s="2"/>
      <c r="DK1370" s="2"/>
      <c r="DL1370" s="2"/>
      <c r="DM1370" s="2"/>
      <c r="DN1370" s="2"/>
      <c r="DO1370" s="2"/>
      <c r="DP1370" s="2"/>
      <c r="DQ1370" s="2"/>
      <c r="DR1370" s="2"/>
      <c r="DS1370" s="2"/>
      <c r="DT1370" s="2"/>
      <c r="DU1370" s="2"/>
      <c r="DV1370" s="2"/>
      <c r="DW1370" s="2"/>
      <c r="DX1370" s="2"/>
      <c r="DY1370" s="2"/>
      <c r="DZ1370" s="2"/>
      <c r="EA1370" s="2"/>
      <c r="EB1370" s="2"/>
      <c r="EC1370" s="2"/>
      <c r="ED1370" s="2"/>
      <c r="EE1370" s="2"/>
      <c r="EF1370" s="2"/>
      <c r="EG1370" s="2"/>
      <c r="EH1370" s="2"/>
      <c r="EI1370" s="2"/>
      <c r="EJ1370" s="2"/>
      <c r="EK1370" s="2"/>
      <c r="EL1370" s="2"/>
      <c r="EM1370" s="2"/>
      <c r="EN1370" s="2"/>
      <c r="EO1370" s="2"/>
      <c r="EP1370" s="2"/>
      <c r="EQ1370" s="2"/>
      <c r="ER1370" s="2"/>
      <c r="ES1370" s="2"/>
      <c r="ET1370" s="2"/>
      <c r="EU1370" s="2"/>
      <c r="EV1370" s="2"/>
      <c r="EW1370" s="2"/>
      <c r="EX1370" s="2"/>
      <c r="EY1370" s="2"/>
      <c r="EZ1370" s="2"/>
      <c r="FA1370" s="2"/>
      <c r="FB1370" s="2"/>
      <c r="FC1370" s="2"/>
      <c r="FD1370" s="2"/>
      <c r="FE1370" s="2"/>
      <c r="FF1370" s="2"/>
      <c r="FG1370" s="2"/>
      <c r="FH1370" s="2"/>
      <c r="FI1370" s="2"/>
      <c r="FJ1370" s="2"/>
      <c r="FK1370" s="2"/>
      <c r="FL1370" s="2"/>
      <c r="FM1370" s="2"/>
      <c r="FN1370" s="2"/>
      <c r="FO1370" s="2"/>
      <c r="FP1370" s="2"/>
      <c r="FQ1370" s="2"/>
      <c r="FR1370" s="2"/>
      <c r="FS1370" s="2"/>
      <c r="FT1370" s="2"/>
      <c r="FU1370" s="2"/>
      <c r="FV1370" s="2"/>
      <c r="FW1370" s="2"/>
      <c r="FX1370" s="2"/>
      <c r="FY1370" s="2"/>
      <c r="FZ1370" s="2"/>
      <c r="GA1370" s="2"/>
      <c r="GB1370" s="2"/>
      <c r="GC1370" s="2"/>
      <c r="GD1370" s="2"/>
      <c r="GE1370" s="2"/>
      <c r="GF1370" s="2"/>
      <c r="GG1370" s="2"/>
      <c r="GH1370" s="2"/>
      <c r="GI1370" s="2"/>
      <c r="GJ1370" s="2"/>
      <c r="GK1370" s="2"/>
      <c r="GL1370" s="2"/>
      <c r="GM1370" s="2"/>
      <c r="GN1370" s="2"/>
      <c r="GO1370" s="2"/>
      <c r="GP1370" s="2"/>
      <c r="GQ1370" s="2"/>
      <c r="GR1370" s="2"/>
      <c r="GS1370" s="2"/>
      <c r="GT1370" s="2"/>
      <c r="GU1370" s="2"/>
      <c r="GV1370" s="2"/>
      <c r="GW1370" s="2"/>
      <c r="GX1370" s="2"/>
      <c r="GY1370" s="2"/>
      <c r="GZ1370" s="2"/>
      <c r="HA1370" s="2"/>
      <c r="HB1370" s="2"/>
      <c r="HC1370" s="2"/>
      <c r="HD1370" s="2"/>
      <c r="HE1370" s="2"/>
      <c r="HF1370" s="2"/>
      <c r="HG1370" s="2"/>
      <c r="HH1370" s="2"/>
      <c r="HI1370" s="2"/>
      <c r="HJ1370" s="2"/>
      <c r="HK1370" s="2"/>
      <c r="HL1370" s="2"/>
      <c r="HM1370" s="2"/>
      <c r="HN1370" s="2"/>
      <c r="HO1370" s="2"/>
      <c r="HP1370" s="2"/>
      <c r="HQ1370" s="2"/>
      <c r="HR1370" s="2"/>
      <c r="HS1370" s="2"/>
      <c r="HT1370" s="2"/>
      <c r="HU1370" s="2"/>
      <c r="HV1370" s="2"/>
      <c r="HW1370" s="2"/>
      <c r="HX1370" s="2"/>
      <c r="HY1370" s="2"/>
      <c r="HZ1370" s="2"/>
      <c r="IA1370" s="2"/>
      <c r="IB1370" s="2"/>
      <c r="IC1370" s="2"/>
      <c r="ID1370" s="2"/>
      <c r="IE1370" s="2"/>
      <c r="IF1370" s="2"/>
      <c r="IG1370" s="2"/>
      <c r="IH1370" s="2"/>
      <c r="II1370" s="2"/>
      <c r="IJ1370" s="2"/>
      <c r="IK1370" s="2"/>
      <c r="IL1370" s="2"/>
      <c r="IM1370" s="2"/>
      <c r="IN1370" s="2"/>
      <c r="IO1370" s="2"/>
      <c r="IP1370" s="2"/>
      <c r="IQ1370" s="2"/>
      <c r="IR1370" s="2"/>
      <c r="IS1370" s="2"/>
    </row>
    <row r="1371" spans="1:253" s="36" customFormat="1" x14ac:dyDescent="0.25">
      <c r="A1371" s="33"/>
      <c r="B1371" s="1162" t="s">
        <v>377</v>
      </c>
      <c r="C1371" s="1163"/>
      <c r="D1371" s="1163"/>
      <c r="E1371" s="1163"/>
      <c r="F1371" s="1163"/>
      <c r="G1371" s="1163"/>
      <c r="H1371" s="1163"/>
      <c r="I1371" s="1163"/>
      <c r="J1371" s="1127"/>
      <c r="K1371" s="1127"/>
      <c r="L1371" s="1127"/>
      <c r="M1371" s="1127"/>
      <c r="N1371" s="1151"/>
      <c r="O1371" s="1126"/>
      <c r="P1371" s="1127"/>
      <c r="Q1371" s="1127"/>
      <c r="R1371" s="1127"/>
      <c r="S1371" s="1151"/>
      <c r="T1371" s="1126"/>
      <c r="U1371" s="1127"/>
      <c r="V1371" s="1127"/>
      <c r="W1371" s="1127"/>
      <c r="X1371" s="1151"/>
      <c r="Y1371" s="1126"/>
      <c r="Z1371" s="1127"/>
      <c r="AA1371" s="1127"/>
      <c r="AB1371" s="1127"/>
      <c r="AC1371" s="1151"/>
      <c r="AD1371" s="1126"/>
      <c r="AE1371" s="1127"/>
      <c r="AF1371" s="1127"/>
      <c r="AG1371" s="1127"/>
      <c r="AH1371" s="1128"/>
      <c r="AI1371" s="63"/>
      <c r="AJ1371" s="144" t="str">
        <f t="shared" si="224"/>
        <v>Riadok bude vidieť.</v>
      </c>
      <c r="AK1371" s="145" t="s">
        <v>207</v>
      </c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51">
        <f t="shared" si="228"/>
        <v>1</v>
      </c>
      <c r="BF1371" s="51"/>
      <c r="BG1371" s="51"/>
      <c r="BH1371" s="51">
        <f t="shared" si="225"/>
        <v>1</v>
      </c>
      <c r="BI1371" s="51">
        <f>+IF(BE1371+BF1371+BG1371=0,0,IF(BH1371=0,0,1))</f>
        <v>1</v>
      </c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108"/>
      <c r="BY1371" s="108"/>
      <c r="BZ1371" s="108"/>
      <c r="CA1371" s="113">
        <f>SI!BY1371</f>
        <v>160</v>
      </c>
      <c r="CB1371" s="113"/>
      <c r="CC1371" s="113"/>
      <c r="CD1371" s="113"/>
      <c r="CE1371" s="113"/>
      <c r="CF1371" s="113"/>
      <c r="CG1371" s="113"/>
      <c r="CH1371" s="140">
        <f>SI!BZ1371</f>
        <v>0</v>
      </c>
      <c r="CI1371" s="108"/>
      <c r="CJ1371" s="108"/>
      <c r="CK1371" s="108"/>
      <c r="CL1371" s="108"/>
      <c r="CM1371" s="108"/>
      <c r="CN1371" s="108"/>
      <c r="CO1371" s="108"/>
      <c r="CP1371" s="108"/>
      <c r="CQ1371" s="108"/>
      <c r="CR1371" s="108"/>
      <c r="CS1371" s="108"/>
      <c r="CT1371" s="108"/>
      <c r="CU1371" s="108"/>
      <c r="CV1371" s="108"/>
      <c r="CW1371" s="108"/>
      <c r="CX1371" s="108"/>
      <c r="CY1371" s="108"/>
      <c r="CZ1371" s="2"/>
      <c r="DA1371" s="2"/>
      <c r="DB1371" s="2"/>
      <c r="DC1371" s="2"/>
      <c r="DD1371" s="2"/>
      <c r="DE1371" s="2"/>
      <c r="DF1371" s="2"/>
      <c r="DG1371" s="2"/>
      <c r="DH1371" s="2"/>
      <c r="DI1371" s="2"/>
      <c r="DJ1371" s="2"/>
      <c r="DK1371" s="2"/>
      <c r="DL1371" s="2"/>
      <c r="DM1371" s="2"/>
      <c r="DN1371" s="2"/>
      <c r="DO1371" s="2"/>
      <c r="DP1371" s="2"/>
      <c r="DQ1371" s="2"/>
      <c r="DR1371" s="2"/>
      <c r="DS1371" s="2"/>
      <c r="DT1371" s="2"/>
      <c r="DU1371" s="2"/>
      <c r="DV1371" s="2"/>
      <c r="DW1371" s="2"/>
      <c r="DX1371" s="2"/>
      <c r="DY1371" s="2"/>
      <c r="DZ1371" s="2"/>
      <c r="EA1371" s="2"/>
      <c r="EB1371" s="2"/>
      <c r="EC1371" s="2"/>
      <c r="ED1371" s="2"/>
      <c r="EE1371" s="2"/>
      <c r="EF1371" s="2"/>
      <c r="EG1371" s="2"/>
      <c r="EH1371" s="2"/>
      <c r="EI1371" s="2"/>
      <c r="EJ1371" s="2"/>
      <c r="EK1371" s="2"/>
      <c r="EL1371" s="2"/>
      <c r="EM1371" s="2"/>
      <c r="EN1371" s="2"/>
      <c r="EO1371" s="2"/>
      <c r="EP1371" s="2"/>
      <c r="EQ1371" s="2"/>
      <c r="ER1371" s="2"/>
      <c r="ES1371" s="2"/>
      <c r="ET1371" s="2"/>
      <c r="EU1371" s="2"/>
      <c r="EV1371" s="2"/>
      <c r="EW1371" s="2"/>
      <c r="EX1371" s="2"/>
      <c r="EY1371" s="2"/>
      <c r="EZ1371" s="2"/>
      <c r="FA1371" s="2"/>
      <c r="FB1371" s="2"/>
      <c r="FC1371" s="2"/>
      <c r="FD1371" s="2"/>
      <c r="FE1371" s="2"/>
      <c r="FF1371" s="2"/>
      <c r="FG1371" s="2"/>
      <c r="FH1371" s="2"/>
      <c r="FI1371" s="2"/>
      <c r="FJ1371" s="2"/>
      <c r="FK1371" s="2"/>
      <c r="FL1371" s="2"/>
      <c r="FM1371" s="2"/>
      <c r="FN1371" s="2"/>
      <c r="FO1371" s="2"/>
      <c r="FP1371" s="2"/>
      <c r="FQ1371" s="2"/>
      <c r="FR1371" s="2"/>
      <c r="FS1371" s="2"/>
      <c r="FT1371" s="2"/>
      <c r="FU1371" s="2"/>
      <c r="FV1371" s="2"/>
      <c r="FW1371" s="2"/>
      <c r="FX1371" s="2"/>
      <c r="FY1371" s="2"/>
      <c r="FZ1371" s="2"/>
      <c r="GA1371" s="2"/>
      <c r="GB1371" s="2"/>
      <c r="GC1371" s="2"/>
      <c r="GD1371" s="2"/>
      <c r="GE1371" s="2"/>
      <c r="GF1371" s="2"/>
      <c r="GG1371" s="2"/>
      <c r="GH1371" s="2"/>
      <c r="GI1371" s="2"/>
      <c r="GJ1371" s="2"/>
      <c r="GK1371" s="2"/>
      <c r="GL1371" s="2"/>
      <c r="GM1371" s="2"/>
      <c r="GN1371" s="2"/>
      <c r="GO1371" s="2"/>
      <c r="GP1371" s="2"/>
      <c r="GQ1371" s="2"/>
      <c r="GR1371" s="2"/>
      <c r="GS1371" s="2"/>
      <c r="GT1371" s="2"/>
      <c r="GU1371" s="2"/>
      <c r="GV1371" s="2"/>
      <c r="GW1371" s="2"/>
      <c r="GX1371" s="2"/>
      <c r="GY1371" s="2"/>
      <c r="GZ1371" s="2"/>
      <c r="HA1371" s="2"/>
      <c r="HB1371" s="2"/>
      <c r="HC1371" s="2"/>
      <c r="HD1371" s="2"/>
      <c r="HE1371" s="2"/>
      <c r="HF1371" s="2"/>
      <c r="HG1371" s="2"/>
      <c r="HH1371" s="2"/>
      <c r="HI1371" s="2"/>
      <c r="HJ1371" s="2"/>
      <c r="HK1371" s="2"/>
      <c r="HL1371" s="2"/>
      <c r="HM1371" s="2"/>
      <c r="HN1371" s="2"/>
      <c r="HO1371" s="2"/>
      <c r="HP1371" s="2"/>
      <c r="HQ1371" s="2"/>
      <c r="HR1371" s="2"/>
      <c r="HS1371" s="2"/>
      <c r="HT1371" s="2"/>
      <c r="HU1371" s="2"/>
      <c r="HV1371" s="2"/>
      <c r="HW1371" s="2"/>
      <c r="HX1371" s="2"/>
      <c r="HY1371" s="2"/>
      <c r="HZ1371" s="2"/>
      <c r="IA1371" s="2"/>
      <c r="IB1371" s="2"/>
      <c r="IC1371" s="2"/>
      <c r="ID1371" s="2"/>
      <c r="IE1371" s="2"/>
      <c r="IF1371" s="2"/>
      <c r="IG1371" s="2"/>
      <c r="IH1371" s="2"/>
      <c r="II1371" s="2"/>
      <c r="IJ1371" s="2"/>
      <c r="IK1371" s="2"/>
      <c r="IL1371" s="2"/>
      <c r="IM1371" s="2"/>
      <c r="IN1371" s="2"/>
      <c r="IO1371" s="2"/>
      <c r="IP1371" s="2"/>
      <c r="IQ1371" s="2"/>
      <c r="IR1371" s="2"/>
      <c r="IS1371" s="2"/>
    </row>
    <row r="1372" spans="1:253" s="36" customFormat="1" x14ac:dyDescent="0.25">
      <c r="A1372" s="33"/>
      <c r="B1372" s="1134"/>
      <c r="C1372" s="1135"/>
      <c r="D1372" s="1135"/>
      <c r="E1372" s="1135"/>
      <c r="F1372" s="1135"/>
      <c r="G1372" s="1135"/>
      <c r="H1372" s="1135"/>
      <c r="I1372" s="1135"/>
      <c r="J1372" s="215"/>
      <c r="K1372" s="1131"/>
      <c r="L1372" s="1131"/>
      <c r="M1372" s="1131"/>
      <c r="N1372" s="1131"/>
      <c r="O1372" s="215"/>
      <c r="P1372" s="1131"/>
      <c r="Q1372" s="1131"/>
      <c r="R1372" s="1131"/>
      <c r="S1372" s="1131"/>
      <c r="T1372" s="215"/>
      <c r="U1372" s="1131"/>
      <c r="V1372" s="1131"/>
      <c r="W1372" s="1131"/>
      <c r="X1372" s="1131"/>
      <c r="Y1372" s="215"/>
      <c r="Z1372" s="1131"/>
      <c r="AA1372" s="1131"/>
      <c r="AB1372" s="1131"/>
      <c r="AC1372" s="1131"/>
      <c r="AD1372" s="1136">
        <f t="shared" ref="AD1372:AD1378" si="232">+SUM(J1372:AC1372)</f>
        <v>0</v>
      </c>
      <c r="AE1372" s="1136"/>
      <c r="AF1372" s="1136"/>
      <c r="AG1372" s="1136"/>
      <c r="AH1372" s="1137"/>
      <c r="AI1372" s="63"/>
      <c r="AJ1372" s="144" t="str">
        <f t="shared" si="224"/>
        <v>Riadok bude vidieť.</v>
      </c>
      <c r="AK1372" s="145" t="s">
        <v>207</v>
      </c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51">
        <f t="shared" si="228"/>
        <v>1</v>
      </c>
      <c r="BF1372" s="51"/>
      <c r="BG1372" s="51"/>
      <c r="BH1372" s="51">
        <f t="shared" si="225"/>
        <v>1</v>
      </c>
      <c r="BI1372" s="51">
        <f>+IF(BE1372+BF1372+BG1372=0,0,IF(BH1372=0,0,1))</f>
        <v>1</v>
      </c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108"/>
      <c r="BY1372" s="108"/>
      <c r="BZ1372" s="108"/>
      <c r="CA1372" s="113">
        <f>SI!BY1372</f>
        <v>178</v>
      </c>
      <c r="CB1372" s="113"/>
      <c r="CC1372" s="113"/>
      <c r="CD1372" s="113"/>
      <c r="CE1372" s="113"/>
      <c r="CF1372" s="113"/>
      <c r="CG1372" s="113"/>
      <c r="CH1372" s="140">
        <f>SI!BZ1372</f>
        <v>0</v>
      </c>
      <c r="CI1372" s="108"/>
      <c r="CJ1372" s="108"/>
      <c r="CK1372" s="108"/>
      <c r="CL1372" s="108"/>
      <c r="CM1372" s="108"/>
      <c r="CN1372" s="108"/>
      <c r="CO1372" s="108"/>
      <c r="CP1372" s="108"/>
      <c r="CQ1372" s="108"/>
      <c r="CR1372" s="108"/>
      <c r="CS1372" s="108"/>
      <c r="CT1372" s="108"/>
      <c r="CU1372" s="108"/>
      <c r="CV1372" s="108"/>
      <c r="CW1372" s="108"/>
      <c r="CX1372" s="108"/>
      <c r="CY1372" s="108"/>
      <c r="CZ1372" s="2"/>
      <c r="DA1372" s="2"/>
      <c r="DB1372" s="2"/>
      <c r="DC1372" s="2"/>
      <c r="DD1372" s="2"/>
      <c r="DE1372" s="2"/>
      <c r="DF1372" s="2"/>
      <c r="DG1372" s="2"/>
      <c r="DH1372" s="2"/>
      <c r="DI1372" s="2"/>
      <c r="DJ1372" s="2"/>
      <c r="DK1372" s="2"/>
      <c r="DL1372" s="2"/>
      <c r="DM1372" s="2"/>
      <c r="DN1372" s="2"/>
      <c r="DO1372" s="2"/>
      <c r="DP1372" s="2"/>
      <c r="DQ1372" s="2"/>
      <c r="DR1372" s="2"/>
      <c r="DS1372" s="2"/>
      <c r="DT1372" s="2"/>
      <c r="DU1372" s="2"/>
      <c r="DV1372" s="2"/>
      <c r="DW1372" s="2"/>
      <c r="DX1372" s="2"/>
      <c r="DY1372" s="2"/>
      <c r="DZ1372" s="2"/>
      <c r="EA1372" s="2"/>
      <c r="EB1372" s="2"/>
      <c r="EC1372" s="2"/>
      <c r="ED1372" s="2"/>
      <c r="EE1372" s="2"/>
      <c r="EF1372" s="2"/>
      <c r="EG1372" s="2"/>
      <c r="EH1372" s="2"/>
      <c r="EI1372" s="2"/>
      <c r="EJ1372" s="2"/>
      <c r="EK1372" s="2"/>
      <c r="EL1372" s="2"/>
      <c r="EM1372" s="2"/>
      <c r="EN1372" s="2"/>
      <c r="EO1372" s="2"/>
      <c r="EP1372" s="2"/>
      <c r="EQ1372" s="2"/>
      <c r="ER1372" s="2"/>
      <c r="ES1372" s="2"/>
      <c r="ET1372" s="2"/>
      <c r="EU1372" s="2"/>
      <c r="EV1372" s="2"/>
      <c r="EW1372" s="2"/>
      <c r="EX1372" s="2"/>
      <c r="EY1372" s="2"/>
      <c r="EZ1372" s="2"/>
      <c r="FA1372" s="2"/>
      <c r="FB1372" s="2"/>
      <c r="FC1372" s="2"/>
      <c r="FD1372" s="2"/>
      <c r="FE1372" s="2"/>
      <c r="FF1372" s="2"/>
      <c r="FG1372" s="2"/>
      <c r="FH1372" s="2"/>
      <c r="FI1372" s="2"/>
      <c r="FJ1372" s="2"/>
      <c r="FK1372" s="2"/>
      <c r="FL1372" s="2"/>
      <c r="FM1372" s="2"/>
      <c r="FN1372" s="2"/>
      <c r="FO1372" s="2"/>
      <c r="FP1372" s="2"/>
      <c r="FQ1372" s="2"/>
      <c r="FR1372" s="2"/>
      <c r="FS1372" s="2"/>
      <c r="FT1372" s="2"/>
      <c r="FU1372" s="2"/>
      <c r="FV1372" s="2"/>
      <c r="FW1372" s="2"/>
      <c r="FX1372" s="2"/>
      <c r="FY1372" s="2"/>
      <c r="FZ1372" s="2"/>
      <c r="GA1372" s="2"/>
      <c r="GB1372" s="2"/>
      <c r="GC1372" s="2"/>
      <c r="GD1372" s="2"/>
      <c r="GE1372" s="2"/>
      <c r="GF1372" s="2"/>
      <c r="GG1372" s="2"/>
      <c r="GH1372" s="2"/>
      <c r="GI1372" s="2"/>
      <c r="GJ1372" s="2"/>
      <c r="GK1372" s="2"/>
      <c r="GL1372" s="2"/>
      <c r="GM1372" s="2"/>
      <c r="GN1372" s="2"/>
      <c r="GO1372" s="2"/>
      <c r="GP1372" s="2"/>
      <c r="GQ1372" s="2"/>
      <c r="GR1372" s="2"/>
      <c r="GS1372" s="2"/>
      <c r="GT1372" s="2"/>
      <c r="GU1372" s="2"/>
      <c r="GV1372" s="2"/>
      <c r="GW1372" s="2"/>
      <c r="GX1372" s="2"/>
      <c r="GY1372" s="2"/>
      <c r="GZ1372" s="2"/>
      <c r="HA1372" s="2"/>
      <c r="HB1372" s="2"/>
      <c r="HC1372" s="2"/>
      <c r="HD1372" s="2"/>
      <c r="HE1372" s="2"/>
      <c r="HF1372" s="2"/>
      <c r="HG1372" s="2"/>
      <c r="HH1372" s="2"/>
      <c r="HI1372" s="2"/>
      <c r="HJ1372" s="2"/>
      <c r="HK1372" s="2"/>
      <c r="HL1372" s="2"/>
      <c r="HM1372" s="2"/>
      <c r="HN1372" s="2"/>
      <c r="HO1372" s="2"/>
      <c r="HP1372" s="2"/>
      <c r="HQ1372" s="2"/>
      <c r="HR1372" s="2"/>
      <c r="HS1372" s="2"/>
      <c r="HT1372" s="2"/>
      <c r="HU1372" s="2"/>
      <c r="HV1372" s="2"/>
      <c r="HW1372" s="2"/>
      <c r="HX1372" s="2"/>
      <c r="HY1372" s="2"/>
      <c r="HZ1372" s="2"/>
      <c r="IA1372" s="2"/>
      <c r="IB1372" s="2"/>
      <c r="IC1372" s="2"/>
      <c r="ID1372" s="2"/>
      <c r="IE1372" s="2"/>
      <c r="IF1372" s="2"/>
      <c r="IG1372" s="2"/>
      <c r="IH1372" s="2"/>
      <c r="II1372" s="2"/>
      <c r="IJ1372" s="2"/>
      <c r="IK1372" s="2"/>
      <c r="IL1372" s="2"/>
      <c r="IM1372" s="2"/>
      <c r="IN1372" s="2"/>
      <c r="IO1372" s="2"/>
      <c r="IP1372" s="2"/>
      <c r="IQ1372" s="2"/>
      <c r="IR1372" s="2"/>
      <c r="IS1372" s="2"/>
    </row>
    <row r="1373" spans="1:253" s="36" customFormat="1" hidden="1" x14ac:dyDescent="0.25">
      <c r="A1373" s="33"/>
      <c r="B1373" s="1134"/>
      <c r="C1373" s="1135"/>
      <c r="D1373" s="1135"/>
      <c r="E1373" s="1135"/>
      <c r="F1373" s="1135"/>
      <c r="G1373" s="1135"/>
      <c r="H1373" s="1135"/>
      <c r="I1373" s="1135"/>
      <c r="J1373" s="215"/>
      <c r="K1373" s="1131"/>
      <c r="L1373" s="1131"/>
      <c r="M1373" s="1131"/>
      <c r="N1373" s="1131"/>
      <c r="O1373" s="215"/>
      <c r="P1373" s="1131"/>
      <c r="Q1373" s="1131"/>
      <c r="R1373" s="1131"/>
      <c r="S1373" s="1131"/>
      <c r="T1373" s="215"/>
      <c r="U1373" s="1131"/>
      <c r="V1373" s="1131"/>
      <c r="W1373" s="1131"/>
      <c r="X1373" s="1131"/>
      <c r="Y1373" s="215"/>
      <c r="Z1373" s="1131"/>
      <c r="AA1373" s="1131"/>
      <c r="AB1373" s="1131"/>
      <c r="AC1373" s="1131"/>
      <c r="AD1373" s="1136">
        <f t="shared" si="232"/>
        <v>0</v>
      </c>
      <c r="AE1373" s="1136"/>
      <c r="AF1373" s="1136"/>
      <c r="AG1373" s="1136"/>
      <c r="AH1373" s="1137"/>
      <c r="AI1373" s="63"/>
      <c r="AJ1373" s="144" t="str">
        <f t="shared" si="224"/>
        <v>Riadok bude skrytý.</v>
      </c>
      <c r="AK1373" s="145" t="s">
        <v>207</v>
      </c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51">
        <f t="shared" si="228"/>
        <v>1</v>
      </c>
      <c r="BF1373" s="51">
        <f t="shared" si="230"/>
        <v>0</v>
      </c>
      <c r="BG1373" s="51"/>
      <c r="BH1373" s="51">
        <f t="shared" si="225"/>
        <v>1</v>
      </c>
      <c r="BI1373" s="89">
        <f t="shared" si="231"/>
        <v>0</v>
      </c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108"/>
      <c r="BY1373" s="108"/>
      <c r="BZ1373" s="108"/>
      <c r="CA1373" s="113">
        <f>SI!BY1373</f>
        <v>142</v>
      </c>
      <c r="CB1373" s="113"/>
      <c r="CC1373" s="113"/>
      <c r="CD1373" s="113"/>
      <c r="CE1373" s="113"/>
      <c r="CF1373" s="113"/>
      <c r="CG1373" s="113"/>
      <c r="CH1373" s="140">
        <f>SI!BZ1373</f>
        <v>0</v>
      </c>
      <c r="CI1373" s="108"/>
      <c r="CJ1373" s="108"/>
      <c r="CK1373" s="108"/>
      <c r="CL1373" s="108"/>
      <c r="CM1373" s="108"/>
      <c r="CN1373" s="108"/>
      <c r="CO1373" s="108"/>
      <c r="CP1373" s="108"/>
      <c r="CQ1373" s="108"/>
      <c r="CR1373" s="108"/>
      <c r="CS1373" s="108"/>
      <c r="CT1373" s="108"/>
      <c r="CU1373" s="108"/>
      <c r="CV1373" s="108"/>
      <c r="CW1373" s="108"/>
      <c r="CX1373" s="108"/>
      <c r="CY1373" s="108"/>
      <c r="CZ1373" s="2"/>
      <c r="DA1373" s="2"/>
      <c r="DB1373" s="2"/>
      <c r="DC1373" s="2"/>
      <c r="DD1373" s="2"/>
      <c r="DE1373" s="2"/>
      <c r="DF1373" s="2"/>
      <c r="DG1373" s="2"/>
      <c r="DH1373" s="2"/>
      <c r="DI1373" s="2"/>
      <c r="DJ1373" s="2"/>
      <c r="DK1373" s="2"/>
      <c r="DL1373" s="2"/>
      <c r="DM1373" s="2"/>
      <c r="DN1373" s="2"/>
      <c r="DO1373" s="2"/>
      <c r="DP1373" s="2"/>
      <c r="DQ1373" s="2"/>
      <c r="DR1373" s="2"/>
      <c r="DS1373" s="2"/>
      <c r="DT1373" s="2"/>
      <c r="DU1373" s="2"/>
      <c r="DV1373" s="2"/>
      <c r="DW1373" s="2"/>
      <c r="DX1373" s="2"/>
      <c r="DY1373" s="2"/>
      <c r="DZ1373" s="2"/>
      <c r="EA1373" s="2"/>
      <c r="EB1373" s="2"/>
      <c r="EC1373" s="2"/>
      <c r="ED1373" s="2"/>
      <c r="EE1373" s="2"/>
      <c r="EF1373" s="2"/>
      <c r="EG1373" s="2"/>
      <c r="EH1373" s="2"/>
      <c r="EI1373" s="2"/>
      <c r="EJ1373" s="2"/>
      <c r="EK1373" s="2"/>
      <c r="EL1373" s="2"/>
      <c r="EM1373" s="2"/>
      <c r="EN1373" s="2"/>
      <c r="EO1373" s="2"/>
      <c r="EP1373" s="2"/>
      <c r="EQ1373" s="2"/>
      <c r="ER1373" s="2"/>
      <c r="ES1373" s="2"/>
      <c r="ET1373" s="2"/>
      <c r="EU1373" s="2"/>
      <c r="EV1373" s="2"/>
      <c r="EW1373" s="2"/>
      <c r="EX1373" s="2"/>
      <c r="EY1373" s="2"/>
      <c r="EZ1373" s="2"/>
      <c r="FA1373" s="2"/>
      <c r="FB1373" s="2"/>
      <c r="FC1373" s="2"/>
      <c r="FD1373" s="2"/>
      <c r="FE1373" s="2"/>
      <c r="FF1373" s="2"/>
      <c r="FG1373" s="2"/>
      <c r="FH1373" s="2"/>
      <c r="FI1373" s="2"/>
      <c r="FJ1373" s="2"/>
      <c r="FK1373" s="2"/>
      <c r="FL1373" s="2"/>
      <c r="FM1373" s="2"/>
      <c r="FN1373" s="2"/>
      <c r="FO1373" s="2"/>
      <c r="FP1373" s="2"/>
      <c r="FQ1373" s="2"/>
      <c r="FR1373" s="2"/>
      <c r="FS1373" s="2"/>
      <c r="FT1373" s="2"/>
      <c r="FU1373" s="2"/>
      <c r="FV1373" s="2"/>
      <c r="FW1373" s="2"/>
      <c r="FX1373" s="2"/>
      <c r="FY1373" s="2"/>
      <c r="FZ1373" s="2"/>
      <c r="GA1373" s="2"/>
      <c r="GB1373" s="2"/>
      <c r="GC1373" s="2"/>
      <c r="GD1373" s="2"/>
      <c r="GE1373" s="2"/>
      <c r="GF1373" s="2"/>
      <c r="GG1373" s="2"/>
      <c r="GH1373" s="2"/>
      <c r="GI1373" s="2"/>
      <c r="GJ1373" s="2"/>
      <c r="GK1373" s="2"/>
      <c r="GL1373" s="2"/>
      <c r="GM1373" s="2"/>
      <c r="GN1373" s="2"/>
      <c r="GO1373" s="2"/>
      <c r="GP1373" s="2"/>
      <c r="GQ1373" s="2"/>
      <c r="GR1373" s="2"/>
      <c r="GS1373" s="2"/>
      <c r="GT1373" s="2"/>
      <c r="GU1373" s="2"/>
      <c r="GV1373" s="2"/>
      <c r="GW1373" s="2"/>
      <c r="GX1373" s="2"/>
      <c r="GY1373" s="2"/>
      <c r="GZ1373" s="2"/>
      <c r="HA1373" s="2"/>
      <c r="HB1373" s="2"/>
      <c r="HC1373" s="2"/>
      <c r="HD1373" s="2"/>
      <c r="HE1373" s="2"/>
      <c r="HF1373" s="2"/>
      <c r="HG1373" s="2"/>
      <c r="HH1373" s="2"/>
      <c r="HI1373" s="2"/>
      <c r="HJ1373" s="2"/>
      <c r="HK1373" s="2"/>
      <c r="HL1373" s="2"/>
      <c r="HM1373" s="2"/>
      <c r="HN1373" s="2"/>
      <c r="HO1373" s="2"/>
      <c r="HP1373" s="2"/>
      <c r="HQ1373" s="2"/>
      <c r="HR1373" s="2"/>
      <c r="HS1373" s="2"/>
      <c r="HT1373" s="2"/>
      <c r="HU1373" s="2"/>
      <c r="HV1373" s="2"/>
      <c r="HW1373" s="2"/>
      <c r="HX1373" s="2"/>
      <c r="HY1373" s="2"/>
      <c r="HZ1373" s="2"/>
      <c r="IA1373" s="2"/>
      <c r="IB1373" s="2"/>
      <c r="IC1373" s="2"/>
      <c r="ID1373" s="2"/>
      <c r="IE1373" s="2"/>
      <c r="IF1373" s="2"/>
      <c r="IG1373" s="2"/>
      <c r="IH1373" s="2"/>
      <c r="II1373" s="2"/>
      <c r="IJ1373" s="2"/>
      <c r="IK1373" s="2"/>
      <c r="IL1373" s="2"/>
      <c r="IM1373" s="2"/>
      <c r="IN1373" s="2"/>
      <c r="IO1373" s="2"/>
      <c r="IP1373" s="2"/>
      <c r="IQ1373" s="2"/>
      <c r="IR1373" s="2"/>
      <c r="IS1373" s="2"/>
    </row>
    <row r="1374" spans="1:253" s="36" customFormat="1" hidden="1" x14ac:dyDescent="0.25">
      <c r="A1374" s="33"/>
      <c r="B1374" s="1134"/>
      <c r="C1374" s="1135"/>
      <c r="D1374" s="1135"/>
      <c r="E1374" s="1135"/>
      <c r="F1374" s="1135"/>
      <c r="G1374" s="1135"/>
      <c r="H1374" s="1135"/>
      <c r="I1374" s="1135"/>
      <c r="J1374" s="215"/>
      <c r="K1374" s="1131"/>
      <c r="L1374" s="1131"/>
      <c r="M1374" s="1131"/>
      <c r="N1374" s="1131"/>
      <c r="O1374" s="215"/>
      <c r="P1374" s="1131"/>
      <c r="Q1374" s="1131"/>
      <c r="R1374" s="1131"/>
      <c r="S1374" s="1131"/>
      <c r="T1374" s="215"/>
      <c r="U1374" s="1131"/>
      <c r="V1374" s="1131"/>
      <c r="W1374" s="1131"/>
      <c r="X1374" s="1131"/>
      <c r="Y1374" s="215"/>
      <c r="Z1374" s="1131"/>
      <c r="AA1374" s="1131"/>
      <c r="AB1374" s="1131"/>
      <c r="AC1374" s="1131"/>
      <c r="AD1374" s="1136">
        <f t="shared" si="232"/>
        <v>0</v>
      </c>
      <c r="AE1374" s="1136"/>
      <c r="AF1374" s="1136"/>
      <c r="AG1374" s="1136"/>
      <c r="AH1374" s="1137"/>
      <c r="AI1374" s="63"/>
      <c r="AJ1374" s="144" t="str">
        <f t="shared" si="224"/>
        <v>Riadok bude skrytý.</v>
      </c>
      <c r="AK1374" s="145" t="s">
        <v>207</v>
      </c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51">
        <f t="shared" si="228"/>
        <v>1</v>
      </c>
      <c r="BF1374" s="51">
        <f t="shared" si="230"/>
        <v>0</v>
      </c>
      <c r="BG1374" s="51"/>
      <c r="BH1374" s="51">
        <f t="shared" si="225"/>
        <v>1</v>
      </c>
      <c r="BI1374" s="89">
        <f t="shared" si="231"/>
        <v>0</v>
      </c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108"/>
      <c r="BY1374" s="108"/>
      <c r="BZ1374" s="108"/>
      <c r="CA1374" s="113">
        <f>SI!BY1374</f>
        <v>186</v>
      </c>
      <c r="CB1374" s="113"/>
      <c r="CC1374" s="113"/>
      <c r="CD1374" s="113"/>
      <c r="CE1374" s="113"/>
      <c r="CF1374" s="113"/>
      <c r="CG1374" s="113"/>
      <c r="CH1374" s="140">
        <f>SI!BZ1374</f>
        <v>0</v>
      </c>
      <c r="CI1374" s="108"/>
      <c r="CJ1374" s="108"/>
      <c r="CK1374" s="108"/>
      <c r="CL1374" s="108"/>
      <c r="CM1374" s="108"/>
      <c r="CN1374" s="108"/>
      <c r="CO1374" s="108"/>
      <c r="CP1374" s="108"/>
      <c r="CQ1374" s="108"/>
      <c r="CR1374" s="108"/>
      <c r="CS1374" s="108"/>
      <c r="CT1374" s="108"/>
      <c r="CU1374" s="108"/>
      <c r="CV1374" s="108"/>
      <c r="CW1374" s="108"/>
      <c r="CX1374" s="108"/>
      <c r="CY1374" s="108"/>
      <c r="CZ1374" s="2"/>
      <c r="DA1374" s="2"/>
      <c r="DB1374" s="2"/>
      <c r="DC1374" s="2"/>
      <c r="DD1374" s="2"/>
      <c r="DE1374" s="2"/>
      <c r="DF1374" s="2"/>
      <c r="DG1374" s="2"/>
      <c r="DH1374" s="2"/>
      <c r="DI1374" s="2"/>
      <c r="DJ1374" s="2"/>
      <c r="DK1374" s="2"/>
      <c r="DL1374" s="2"/>
      <c r="DM1374" s="2"/>
      <c r="DN1374" s="2"/>
      <c r="DO1374" s="2"/>
      <c r="DP1374" s="2"/>
      <c r="DQ1374" s="2"/>
      <c r="DR1374" s="2"/>
      <c r="DS1374" s="2"/>
      <c r="DT1374" s="2"/>
      <c r="DU1374" s="2"/>
      <c r="DV1374" s="2"/>
      <c r="DW1374" s="2"/>
      <c r="DX1374" s="2"/>
      <c r="DY1374" s="2"/>
      <c r="DZ1374" s="2"/>
      <c r="EA1374" s="2"/>
      <c r="EB1374" s="2"/>
      <c r="EC1374" s="2"/>
      <c r="ED1374" s="2"/>
      <c r="EE1374" s="2"/>
      <c r="EF1374" s="2"/>
      <c r="EG1374" s="2"/>
      <c r="EH1374" s="2"/>
      <c r="EI1374" s="2"/>
      <c r="EJ1374" s="2"/>
      <c r="EK1374" s="2"/>
      <c r="EL1374" s="2"/>
      <c r="EM1374" s="2"/>
      <c r="EN1374" s="2"/>
      <c r="EO1374" s="2"/>
      <c r="EP1374" s="2"/>
      <c r="EQ1374" s="2"/>
      <c r="ER1374" s="2"/>
      <c r="ES1374" s="2"/>
      <c r="ET1374" s="2"/>
      <c r="EU1374" s="2"/>
      <c r="EV1374" s="2"/>
      <c r="EW1374" s="2"/>
      <c r="EX1374" s="2"/>
      <c r="EY1374" s="2"/>
      <c r="EZ1374" s="2"/>
      <c r="FA1374" s="2"/>
      <c r="FB1374" s="2"/>
      <c r="FC1374" s="2"/>
      <c r="FD1374" s="2"/>
      <c r="FE1374" s="2"/>
      <c r="FF1374" s="2"/>
      <c r="FG1374" s="2"/>
      <c r="FH1374" s="2"/>
      <c r="FI1374" s="2"/>
      <c r="FJ1374" s="2"/>
      <c r="FK1374" s="2"/>
      <c r="FL1374" s="2"/>
      <c r="FM1374" s="2"/>
      <c r="FN1374" s="2"/>
      <c r="FO1374" s="2"/>
      <c r="FP1374" s="2"/>
      <c r="FQ1374" s="2"/>
      <c r="FR1374" s="2"/>
      <c r="FS1374" s="2"/>
      <c r="FT1374" s="2"/>
      <c r="FU1374" s="2"/>
      <c r="FV1374" s="2"/>
      <c r="FW1374" s="2"/>
      <c r="FX1374" s="2"/>
      <c r="FY1374" s="2"/>
      <c r="FZ1374" s="2"/>
      <c r="GA1374" s="2"/>
      <c r="GB1374" s="2"/>
      <c r="GC1374" s="2"/>
      <c r="GD1374" s="2"/>
      <c r="GE1374" s="2"/>
      <c r="GF1374" s="2"/>
      <c r="GG1374" s="2"/>
      <c r="GH1374" s="2"/>
      <c r="GI1374" s="2"/>
      <c r="GJ1374" s="2"/>
      <c r="GK1374" s="2"/>
      <c r="GL1374" s="2"/>
      <c r="GM1374" s="2"/>
      <c r="GN1374" s="2"/>
      <c r="GO1374" s="2"/>
      <c r="GP1374" s="2"/>
      <c r="GQ1374" s="2"/>
      <c r="GR1374" s="2"/>
      <c r="GS1374" s="2"/>
      <c r="GT1374" s="2"/>
      <c r="GU1374" s="2"/>
      <c r="GV1374" s="2"/>
      <c r="GW1374" s="2"/>
      <c r="GX1374" s="2"/>
      <c r="GY1374" s="2"/>
      <c r="GZ1374" s="2"/>
      <c r="HA1374" s="2"/>
      <c r="HB1374" s="2"/>
      <c r="HC1374" s="2"/>
      <c r="HD1374" s="2"/>
      <c r="HE1374" s="2"/>
      <c r="HF1374" s="2"/>
      <c r="HG1374" s="2"/>
      <c r="HH1374" s="2"/>
      <c r="HI1374" s="2"/>
      <c r="HJ1374" s="2"/>
      <c r="HK1374" s="2"/>
      <c r="HL1374" s="2"/>
      <c r="HM1374" s="2"/>
      <c r="HN1374" s="2"/>
      <c r="HO1374" s="2"/>
      <c r="HP1374" s="2"/>
      <c r="HQ1374" s="2"/>
      <c r="HR1374" s="2"/>
      <c r="HS1374" s="2"/>
      <c r="HT1374" s="2"/>
      <c r="HU1374" s="2"/>
      <c r="HV1374" s="2"/>
      <c r="HW1374" s="2"/>
      <c r="HX1374" s="2"/>
      <c r="HY1374" s="2"/>
      <c r="HZ1374" s="2"/>
      <c r="IA1374" s="2"/>
      <c r="IB1374" s="2"/>
      <c r="IC1374" s="2"/>
      <c r="ID1374" s="2"/>
      <c r="IE1374" s="2"/>
      <c r="IF1374" s="2"/>
      <c r="IG1374" s="2"/>
      <c r="IH1374" s="2"/>
      <c r="II1374" s="2"/>
      <c r="IJ1374" s="2"/>
      <c r="IK1374" s="2"/>
      <c r="IL1374" s="2"/>
      <c r="IM1374" s="2"/>
      <c r="IN1374" s="2"/>
      <c r="IO1374" s="2"/>
      <c r="IP1374" s="2"/>
      <c r="IQ1374" s="2"/>
      <c r="IR1374" s="2"/>
      <c r="IS1374" s="2"/>
    </row>
    <row r="1375" spans="1:253" s="36" customFormat="1" ht="15" hidden="1" customHeight="1" x14ac:dyDescent="0.25">
      <c r="A1375" s="33"/>
      <c r="B1375" s="1134"/>
      <c r="C1375" s="1135"/>
      <c r="D1375" s="1135"/>
      <c r="E1375" s="1135"/>
      <c r="F1375" s="1135"/>
      <c r="G1375" s="1135"/>
      <c r="H1375" s="1135"/>
      <c r="I1375" s="1135"/>
      <c r="J1375" s="215"/>
      <c r="K1375" s="1131"/>
      <c r="L1375" s="1131"/>
      <c r="M1375" s="1131"/>
      <c r="N1375" s="1131"/>
      <c r="O1375" s="215"/>
      <c r="P1375" s="1131"/>
      <c r="Q1375" s="1131"/>
      <c r="R1375" s="1131"/>
      <c r="S1375" s="1131"/>
      <c r="T1375" s="215"/>
      <c r="U1375" s="1131"/>
      <c r="V1375" s="1131"/>
      <c r="W1375" s="1131"/>
      <c r="X1375" s="1131"/>
      <c r="Y1375" s="215"/>
      <c r="Z1375" s="1131"/>
      <c r="AA1375" s="1131"/>
      <c r="AB1375" s="1131"/>
      <c r="AC1375" s="1131"/>
      <c r="AD1375" s="1136">
        <f t="shared" si="232"/>
        <v>0</v>
      </c>
      <c r="AE1375" s="1136"/>
      <c r="AF1375" s="1136"/>
      <c r="AG1375" s="1136"/>
      <c r="AH1375" s="1137"/>
      <c r="AI1375" s="63"/>
      <c r="AJ1375" s="144" t="str">
        <f t="shared" si="224"/>
        <v>Riadok bude skrytý.</v>
      </c>
      <c r="AK1375" s="145" t="s">
        <v>207</v>
      </c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51">
        <f t="shared" si="228"/>
        <v>1</v>
      </c>
      <c r="BF1375" s="51">
        <f t="shared" si="230"/>
        <v>0</v>
      </c>
      <c r="BG1375" s="51"/>
      <c r="BH1375" s="51">
        <f t="shared" si="225"/>
        <v>1</v>
      </c>
      <c r="BI1375" s="89">
        <f t="shared" si="231"/>
        <v>0</v>
      </c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108"/>
      <c r="BY1375" s="108"/>
      <c r="BZ1375" s="108"/>
      <c r="CA1375" s="113">
        <f>SI!BY1375</f>
        <v>141</v>
      </c>
      <c r="CB1375" s="113"/>
      <c r="CC1375" s="113"/>
      <c r="CD1375" s="113"/>
      <c r="CE1375" s="113"/>
      <c r="CF1375" s="113"/>
      <c r="CG1375" s="113"/>
      <c r="CH1375" s="140">
        <f>SI!BZ1375</f>
        <v>0</v>
      </c>
      <c r="CI1375" s="108"/>
      <c r="CJ1375" s="108"/>
      <c r="CK1375" s="108"/>
      <c r="CL1375" s="108"/>
      <c r="CM1375" s="108"/>
      <c r="CN1375" s="108"/>
      <c r="CO1375" s="108"/>
      <c r="CP1375" s="108"/>
      <c r="CQ1375" s="108"/>
      <c r="CR1375" s="108"/>
      <c r="CS1375" s="108"/>
      <c r="CT1375" s="108"/>
      <c r="CU1375" s="108"/>
      <c r="CV1375" s="108"/>
      <c r="CW1375" s="108"/>
      <c r="CX1375" s="108"/>
      <c r="CY1375" s="108"/>
      <c r="CZ1375" s="2"/>
      <c r="DA1375" s="2"/>
      <c r="DB1375" s="2"/>
      <c r="DC1375" s="2"/>
      <c r="DD1375" s="2"/>
      <c r="DE1375" s="2"/>
      <c r="DF1375" s="2"/>
      <c r="DG1375" s="2"/>
      <c r="DH1375" s="2"/>
      <c r="DI1375" s="2"/>
      <c r="DJ1375" s="2"/>
      <c r="DK1375" s="2"/>
      <c r="DL1375" s="2"/>
      <c r="DM1375" s="2"/>
      <c r="DN1375" s="2"/>
      <c r="DO1375" s="2"/>
      <c r="DP1375" s="2"/>
      <c r="DQ1375" s="2"/>
      <c r="DR1375" s="2"/>
      <c r="DS1375" s="2"/>
      <c r="DT1375" s="2"/>
      <c r="DU1375" s="2"/>
      <c r="DV1375" s="2"/>
      <c r="DW1375" s="2"/>
      <c r="DX1375" s="2"/>
      <c r="DY1375" s="2"/>
      <c r="DZ1375" s="2"/>
      <c r="EA1375" s="2"/>
      <c r="EB1375" s="2"/>
      <c r="EC1375" s="2"/>
      <c r="ED1375" s="2"/>
      <c r="EE1375" s="2"/>
      <c r="EF1375" s="2"/>
      <c r="EG1375" s="2"/>
      <c r="EH1375" s="2"/>
      <c r="EI1375" s="2"/>
      <c r="EJ1375" s="2"/>
      <c r="EK1375" s="2"/>
      <c r="EL1375" s="2"/>
      <c r="EM1375" s="2"/>
      <c r="EN1375" s="2"/>
      <c r="EO1375" s="2"/>
      <c r="EP1375" s="2"/>
      <c r="EQ1375" s="2"/>
      <c r="ER1375" s="2"/>
      <c r="ES1375" s="2"/>
      <c r="ET1375" s="2"/>
      <c r="EU1375" s="2"/>
      <c r="EV1375" s="2"/>
      <c r="EW1375" s="2"/>
      <c r="EX1375" s="2"/>
      <c r="EY1375" s="2"/>
      <c r="EZ1375" s="2"/>
      <c r="FA1375" s="2"/>
      <c r="FB1375" s="2"/>
      <c r="FC1375" s="2"/>
      <c r="FD1375" s="2"/>
      <c r="FE1375" s="2"/>
      <c r="FF1375" s="2"/>
      <c r="FG1375" s="2"/>
      <c r="FH1375" s="2"/>
      <c r="FI1375" s="2"/>
      <c r="FJ1375" s="2"/>
      <c r="FK1375" s="2"/>
      <c r="FL1375" s="2"/>
      <c r="FM1375" s="2"/>
      <c r="FN1375" s="2"/>
      <c r="FO1375" s="2"/>
      <c r="FP1375" s="2"/>
      <c r="FQ1375" s="2"/>
      <c r="FR1375" s="2"/>
      <c r="FS1375" s="2"/>
      <c r="FT1375" s="2"/>
      <c r="FU1375" s="2"/>
      <c r="FV1375" s="2"/>
      <c r="FW1375" s="2"/>
      <c r="FX1375" s="2"/>
      <c r="FY1375" s="2"/>
      <c r="FZ1375" s="2"/>
      <c r="GA1375" s="2"/>
      <c r="GB1375" s="2"/>
      <c r="GC1375" s="2"/>
      <c r="GD1375" s="2"/>
      <c r="GE1375" s="2"/>
      <c r="GF1375" s="2"/>
      <c r="GG1375" s="2"/>
      <c r="GH1375" s="2"/>
      <c r="GI1375" s="2"/>
      <c r="GJ1375" s="2"/>
      <c r="GK1375" s="2"/>
      <c r="GL1375" s="2"/>
      <c r="GM1375" s="2"/>
      <c r="GN1375" s="2"/>
      <c r="GO1375" s="2"/>
      <c r="GP1375" s="2"/>
      <c r="GQ1375" s="2"/>
      <c r="GR1375" s="2"/>
      <c r="GS1375" s="2"/>
      <c r="GT1375" s="2"/>
      <c r="GU1375" s="2"/>
      <c r="GV1375" s="2"/>
      <c r="GW1375" s="2"/>
      <c r="GX1375" s="2"/>
      <c r="GY1375" s="2"/>
      <c r="GZ1375" s="2"/>
      <c r="HA1375" s="2"/>
      <c r="HB1375" s="2"/>
      <c r="HC1375" s="2"/>
      <c r="HD1375" s="2"/>
      <c r="HE1375" s="2"/>
      <c r="HF1375" s="2"/>
      <c r="HG1375" s="2"/>
      <c r="HH1375" s="2"/>
      <c r="HI1375" s="2"/>
      <c r="HJ1375" s="2"/>
      <c r="HK1375" s="2"/>
      <c r="HL1375" s="2"/>
      <c r="HM1375" s="2"/>
      <c r="HN1375" s="2"/>
      <c r="HO1375" s="2"/>
      <c r="HP1375" s="2"/>
      <c r="HQ1375" s="2"/>
      <c r="HR1375" s="2"/>
      <c r="HS1375" s="2"/>
      <c r="HT1375" s="2"/>
      <c r="HU1375" s="2"/>
      <c r="HV1375" s="2"/>
      <c r="HW1375" s="2"/>
      <c r="HX1375" s="2"/>
      <c r="HY1375" s="2"/>
      <c r="HZ1375" s="2"/>
      <c r="IA1375" s="2"/>
      <c r="IB1375" s="2"/>
      <c r="IC1375" s="2"/>
      <c r="ID1375" s="2"/>
      <c r="IE1375" s="2"/>
      <c r="IF1375" s="2"/>
      <c r="IG1375" s="2"/>
      <c r="IH1375" s="2"/>
      <c r="II1375" s="2"/>
      <c r="IJ1375" s="2"/>
      <c r="IK1375" s="2"/>
      <c r="IL1375" s="2"/>
      <c r="IM1375" s="2"/>
      <c r="IN1375" s="2"/>
      <c r="IO1375" s="2"/>
      <c r="IP1375" s="2"/>
      <c r="IQ1375" s="2"/>
      <c r="IR1375" s="2"/>
      <c r="IS1375" s="2"/>
    </row>
    <row r="1376" spans="1:253" s="36" customFormat="1" hidden="1" x14ac:dyDescent="0.25">
      <c r="A1376" s="33"/>
      <c r="B1376" s="1134"/>
      <c r="C1376" s="1135"/>
      <c r="D1376" s="1135"/>
      <c r="E1376" s="1135"/>
      <c r="F1376" s="1135"/>
      <c r="G1376" s="1135"/>
      <c r="H1376" s="1135"/>
      <c r="I1376" s="1135"/>
      <c r="J1376" s="215"/>
      <c r="K1376" s="1131"/>
      <c r="L1376" s="1131"/>
      <c r="M1376" s="1131"/>
      <c r="N1376" s="1131"/>
      <c r="O1376" s="215"/>
      <c r="P1376" s="1131"/>
      <c r="Q1376" s="1131"/>
      <c r="R1376" s="1131"/>
      <c r="S1376" s="1131"/>
      <c r="T1376" s="215"/>
      <c r="U1376" s="1131"/>
      <c r="V1376" s="1131"/>
      <c r="W1376" s="1131"/>
      <c r="X1376" s="1131"/>
      <c r="Y1376" s="215"/>
      <c r="Z1376" s="1131"/>
      <c r="AA1376" s="1131"/>
      <c r="AB1376" s="1131"/>
      <c r="AC1376" s="1131"/>
      <c r="AD1376" s="1136">
        <f t="shared" si="232"/>
        <v>0</v>
      </c>
      <c r="AE1376" s="1136"/>
      <c r="AF1376" s="1136"/>
      <c r="AG1376" s="1136"/>
      <c r="AH1376" s="1137"/>
      <c r="AI1376" s="63"/>
      <c r="AJ1376" s="144" t="str">
        <f t="shared" si="224"/>
        <v>Riadok bude skrytý.</v>
      </c>
      <c r="AK1376" s="145" t="s">
        <v>207</v>
      </c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51">
        <f t="shared" si="228"/>
        <v>1</v>
      </c>
      <c r="BF1376" s="51">
        <f t="shared" si="230"/>
        <v>0</v>
      </c>
      <c r="BG1376" s="51"/>
      <c r="BH1376" s="51">
        <f t="shared" si="225"/>
        <v>1</v>
      </c>
      <c r="BI1376" s="89">
        <f t="shared" si="231"/>
        <v>0</v>
      </c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108"/>
      <c r="BY1376" s="108"/>
      <c r="BZ1376" s="108"/>
      <c r="CA1376" s="113">
        <f>SI!BY1376</f>
        <v>161</v>
      </c>
      <c r="CB1376" s="113"/>
      <c r="CC1376" s="113"/>
      <c r="CD1376" s="113"/>
      <c r="CE1376" s="113"/>
      <c r="CF1376" s="113"/>
      <c r="CG1376" s="113"/>
      <c r="CH1376" s="140">
        <f>SI!BZ1376</f>
        <v>0</v>
      </c>
      <c r="CI1376" s="108"/>
      <c r="CJ1376" s="108"/>
      <c r="CK1376" s="108"/>
      <c r="CL1376" s="108"/>
      <c r="CM1376" s="108"/>
      <c r="CN1376" s="108"/>
      <c r="CO1376" s="108"/>
      <c r="CP1376" s="108"/>
      <c r="CQ1376" s="108"/>
      <c r="CR1376" s="108"/>
      <c r="CS1376" s="108"/>
      <c r="CT1376" s="108"/>
      <c r="CU1376" s="108"/>
      <c r="CV1376" s="108"/>
      <c r="CW1376" s="108"/>
      <c r="CX1376" s="108"/>
      <c r="CY1376" s="108"/>
      <c r="CZ1376" s="2"/>
      <c r="DA1376" s="2"/>
      <c r="DB1376" s="2"/>
      <c r="DC1376" s="2"/>
      <c r="DD1376" s="2"/>
      <c r="DE1376" s="2"/>
      <c r="DF1376" s="2"/>
      <c r="DG1376" s="2"/>
      <c r="DH1376" s="2"/>
      <c r="DI1376" s="2"/>
      <c r="DJ1376" s="2"/>
      <c r="DK1376" s="2"/>
      <c r="DL1376" s="2"/>
      <c r="DM1376" s="2"/>
      <c r="DN1376" s="2"/>
      <c r="DO1376" s="2"/>
      <c r="DP1376" s="2"/>
      <c r="DQ1376" s="2"/>
      <c r="DR1376" s="2"/>
      <c r="DS1376" s="2"/>
      <c r="DT1376" s="2"/>
      <c r="DU1376" s="2"/>
      <c r="DV1376" s="2"/>
      <c r="DW1376" s="2"/>
      <c r="DX1376" s="2"/>
      <c r="DY1376" s="2"/>
      <c r="DZ1376" s="2"/>
      <c r="EA1376" s="2"/>
      <c r="EB1376" s="2"/>
      <c r="EC1376" s="2"/>
      <c r="ED1376" s="2"/>
      <c r="EE1376" s="2"/>
      <c r="EF1376" s="2"/>
      <c r="EG1376" s="2"/>
      <c r="EH1376" s="2"/>
      <c r="EI1376" s="2"/>
      <c r="EJ1376" s="2"/>
      <c r="EK1376" s="2"/>
      <c r="EL1376" s="2"/>
      <c r="EM1376" s="2"/>
      <c r="EN1376" s="2"/>
      <c r="EO1376" s="2"/>
      <c r="EP1376" s="2"/>
      <c r="EQ1376" s="2"/>
      <c r="ER1376" s="2"/>
      <c r="ES1376" s="2"/>
      <c r="ET1376" s="2"/>
      <c r="EU1376" s="2"/>
      <c r="EV1376" s="2"/>
      <c r="EW1376" s="2"/>
      <c r="EX1376" s="2"/>
      <c r="EY1376" s="2"/>
      <c r="EZ1376" s="2"/>
      <c r="FA1376" s="2"/>
      <c r="FB1376" s="2"/>
      <c r="FC1376" s="2"/>
      <c r="FD1376" s="2"/>
      <c r="FE1376" s="2"/>
      <c r="FF1376" s="2"/>
      <c r="FG1376" s="2"/>
      <c r="FH1376" s="2"/>
      <c r="FI1376" s="2"/>
      <c r="FJ1376" s="2"/>
      <c r="FK1376" s="2"/>
      <c r="FL1376" s="2"/>
      <c r="FM1376" s="2"/>
      <c r="FN1376" s="2"/>
      <c r="FO1376" s="2"/>
      <c r="FP1376" s="2"/>
      <c r="FQ1376" s="2"/>
      <c r="FR1376" s="2"/>
      <c r="FS1376" s="2"/>
      <c r="FT1376" s="2"/>
      <c r="FU1376" s="2"/>
      <c r="FV1376" s="2"/>
      <c r="FW1376" s="2"/>
      <c r="FX1376" s="2"/>
      <c r="FY1376" s="2"/>
      <c r="FZ1376" s="2"/>
      <c r="GA1376" s="2"/>
      <c r="GB1376" s="2"/>
      <c r="GC1376" s="2"/>
      <c r="GD1376" s="2"/>
      <c r="GE1376" s="2"/>
      <c r="GF1376" s="2"/>
      <c r="GG1376" s="2"/>
      <c r="GH1376" s="2"/>
      <c r="GI1376" s="2"/>
      <c r="GJ1376" s="2"/>
      <c r="GK1376" s="2"/>
      <c r="GL1376" s="2"/>
      <c r="GM1376" s="2"/>
      <c r="GN1376" s="2"/>
      <c r="GO1376" s="2"/>
      <c r="GP1376" s="2"/>
      <c r="GQ1376" s="2"/>
      <c r="GR1376" s="2"/>
      <c r="GS1376" s="2"/>
      <c r="GT1376" s="2"/>
      <c r="GU1376" s="2"/>
      <c r="GV1376" s="2"/>
      <c r="GW1376" s="2"/>
      <c r="GX1376" s="2"/>
      <c r="GY1376" s="2"/>
      <c r="GZ1376" s="2"/>
      <c r="HA1376" s="2"/>
      <c r="HB1376" s="2"/>
      <c r="HC1376" s="2"/>
      <c r="HD1376" s="2"/>
      <c r="HE1376" s="2"/>
      <c r="HF1376" s="2"/>
      <c r="HG1376" s="2"/>
      <c r="HH1376" s="2"/>
      <c r="HI1376" s="2"/>
      <c r="HJ1376" s="2"/>
      <c r="HK1376" s="2"/>
      <c r="HL1376" s="2"/>
      <c r="HM1376" s="2"/>
      <c r="HN1376" s="2"/>
      <c r="HO1376" s="2"/>
      <c r="HP1376" s="2"/>
      <c r="HQ1376" s="2"/>
      <c r="HR1376" s="2"/>
      <c r="HS1376" s="2"/>
      <c r="HT1376" s="2"/>
      <c r="HU1376" s="2"/>
      <c r="HV1376" s="2"/>
      <c r="HW1376" s="2"/>
      <c r="HX1376" s="2"/>
      <c r="HY1376" s="2"/>
      <c r="HZ1376" s="2"/>
      <c r="IA1376" s="2"/>
      <c r="IB1376" s="2"/>
      <c r="IC1376" s="2"/>
      <c r="ID1376" s="2"/>
      <c r="IE1376" s="2"/>
      <c r="IF1376" s="2"/>
      <c r="IG1376" s="2"/>
      <c r="IH1376" s="2"/>
      <c r="II1376" s="2"/>
      <c r="IJ1376" s="2"/>
      <c r="IK1376" s="2"/>
      <c r="IL1376" s="2"/>
      <c r="IM1376" s="2"/>
      <c r="IN1376" s="2"/>
      <c r="IO1376" s="2"/>
      <c r="IP1376" s="2"/>
      <c r="IQ1376" s="2"/>
      <c r="IR1376" s="2"/>
      <c r="IS1376" s="2"/>
    </row>
    <row r="1377" spans="1:253" s="36" customFormat="1" hidden="1" x14ac:dyDescent="0.25">
      <c r="A1377" s="33"/>
      <c r="B1377" s="1134"/>
      <c r="C1377" s="1135"/>
      <c r="D1377" s="1135"/>
      <c r="E1377" s="1135"/>
      <c r="F1377" s="1135"/>
      <c r="G1377" s="1135"/>
      <c r="H1377" s="1135"/>
      <c r="I1377" s="1135"/>
      <c r="J1377" s="215"/>
      <c r="K1377" s="1131"/>
      <c r="L1377" s="1131"/>
      <c r="M1377" s="1131"/>
      <c r="N1377" s="1131"/>
      <c r="O1377" s="215"/>
      <c r="P1377" s="1131"/>
      <c r="Q1377" s="1131"/>
      <c r="R1377" s="1131"/>
      <c r="S1377" s="1131"/>
      <c r="T1377" s="215"/>
      <c r="U1377" s="1131"/>
      <c r="V1377" s="1131"/>
      <c r="W1377" s="1131"/>
      <c r="X1377" s="1131"/>
      <c r="Y1377" s="215"/>
      <c r="Z1377" s="1131"/>
      <c r="AA1377" s="1131"/>
      <c r="AB1377" s="1131"/>
      <c r="AC1377" s="1131"/>
      <c r="AD1377" s="1136">
        <f t="shared" si="232"/>
        <v>0</v>
      </c>
      <c r="AE1377" s="1136"/>
      <c r="AF1377" s="1136"/>
      <c r="AG1377" s="1136"/>
      <c r="AH1377" s="1137"/>
      <c r="AI1377" s="63"/>
      <c r="AJ1377" s="144" t="str">
        <f t="shared" si="224"/>
        <v>Riadok bude skrytý.</v>
      </c>
      <c r="AK1377" s="145" t="s">
        <v>207</v>
      </c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51">
        <f t="shared" si="228"/>
        <v>1</v>
      </c>
      <c r="BF1377" s="51">
        <f t="shared" si="230"/>
        <v>0</v>
      </c>
      <c r="BG1377" s="51"/>
      <c r="BH1377" s="51">
        <f t="shared" si="225"/>
        <v>1</v>
      </c>
      <c r="BI1377" s="89">
        <f t="shared" si="231"/>
        <v>0</v>
      </c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108"/>
      <c r="BY1377" s="108"/>
      <c r="BZ1377" s="108"/>
      <c r="CA1377" s="113">
        <f>SI!BY1377</f>
        <v>191</v>
      </c>
      <c r="CB1377" s="113"/>
      <c r="CC1377" s="113"/>
      <c r="CD1377" s="113"/>
      <c r="CE1377" s="113"/>
      <c r="CF1377" s="113"/>
      <c r="CG1377" s="113"/>
      <c r="CH1377" s="140">
        <f>SI!BZ1377</f>
        <v>0</v>
      </c>
      <c r="CI1377" s="108"/>
      <c r="CJ1377" s="108"/>
      <c r="CK1377" s="108"/>
      <c r="CL1377" s="108"/>
      <c r="CM1377" s="108"/>
      <c r="CN1377" s="108"/>
      <c r="CO1377" s="108"/>
      <c r="CP1377" s="108"/>
      <c r="CQ1377" s="108"/>
      <c r="CR1377" s="108"/>
      <c r="CS1377" s="108"/>
      <c r="CT1377" s="108"/>
      <c r="CU1377" s="108"/>
      <c r="CV1377" s="108"/>
      <c r="CW1377" s="108"/>
      <c r="CX1377" s="108"/>
      <c r="CY1377" s="108"/>
      <c r="CZ1377" s="2"/>
      <c r="DA1377" s="2"/>
      <c r="DB1377" s="2"/>
      <c r="DC1377" s="2"/>
      <c r="DD1377" s="2"/>
      <c r="DE1377" s="2"/>
      <c r="DF1377" s="2"/>
      <c r="DG1377" s="2"/>
      <c r="DH1377" s="2"/>
      <c r="DI1377" s="2"/>
      <c r="DJ1377" s="2"/>
      <c r="DK1377" s="2"/>
      <c r="DL1377" s="2"/>
      <c r="DM1377" s="2"/>
      <c r="DN1377" s="2"/>
      <c r="DO1377" s="2"/>
      <c r="DP1377" s="2"/>
      <c r="DQ1377" s="2"/>
      <c r="DR1377" s="2"/>
      <c r="DS1377" s="2"/>
      <c r="DT1377" s="2"/>
      <c r="DU1377" s="2"/>
      <c r="DV1377" s="2"/>
      <c r="DW1377" s="2"/>
      <c r="DX1377" s="2"/>
      <c r="DY1377" s="2"/>
      <c r="DZ1377" s="2"/>
      <c r="EA1377" s="2"/>
      <c r="EB1377" s="2"/>
      <c r="EC1377" s="2"/>
      <c r="ED1377" s="2"/>
      <c r="EE1377" s="2"/>
      <c r="EF1377" s="2"/>
      <c r="EG1377" s="2"/>
      <c r="EH1377" s="2"/>
      <c r="EI1377" s="2"/>
      <c r="EJ1377" s="2"/>
      <c r="EK1377" s="2"/>
      <c r="EL1377" s="2"/>
      <c r="EM1377" s="2"/>
      <c r="EN1377" s="2"/>
      <c r="EO1377" s="2"/>
      <c r="EP1377" s="2"/>
      <c r="EQ1377" s="2"/>
      <c r="ER1377" s="2"/>
      <c r="ES1377" s="2"/>
      <c r="ET1377" s="2"/>
      <c r="EU1377" s="2"/>
      <c r="EV1377" s="2"/>
      <c r="EW1377" s="2"/>
      <c r="EX1377" s="2"/>
      <c r="EY1377" s="2"/>
      <c r="EZ1377" s="2"/>
      <c r="FA1377" s="2"/>
      <c r="FB1377" s="2"/>
      <c r="FC1377" s="2"/>
      <c r="FD1377" s="2"/>
      <c r="FE1377" s="2"/>
      <c r="FF1377" s="2"/>
      <c r="FG1377" s="2"/>
      <c r="FH1377" s="2"/>
      <c r="FI1377" s="2"/>
      <c r="FJ1377" s="2"/>
      <c r="FK1377" s="2"/>
      <c r="FL1377" s="2"/>
      <c r="FM1377" s="2"/>
      <c r="FN1377" s="2"/>
      <c r="FO1377" s="2"/>
      <c r="FP1377" s="2"/>
      <c r="FQ1377" s="2"/>
      <c r="FR1377" s="2"/>
      <c r="FS1377" s="2"/>
      <c r="FT1377" s="2"/>
      <c r="FU1377" s="2"/>
      <c r="FV1377" s="2"/>
      <c r="FW1377" s="2"/>
      <c r="FX1377" s="2"/>
      <c r="FY1377" s="2"/>
      <c r="FZ1377" s="2"/>
      <c r="GA1377" s="2"/>
      <c r="GB1377" s="2"/>
      <c r="GC1377" s="2"/>
      <c r="GD1377" s="2"/>
      <c r="GE1377" s="2"/>
      <c r="GF1377" s="2"/>
      <c r="GG1377" s="2"/>
      <c r="GH1377" s="2"/>
      <c r="GI1377" s="2"/>
      <c r="GJ1377" s="2"/>
      <c r="GK1377" s="2"/>
      <c r="GL1377" s="2"/>
      <c r="GM1377" s="2"/>
      <c r="GN1377" s="2"/>
      <c r="GO1377" s="2"/>
      <c r="GP1377" s="2"/>
      <c r="GQ1377" s="2"/>
      <c r="GR1377" s="2"/>
      <c r="GS1377" s="2"/>
      <c r="GT1377" s="2"/>
      <c r="GU1377" s="2"/>
      <c r="GV1377" s="2"/>
      <c r="GW1377" s="2"/>
      <c r="GX1377" s="2"/>
      <c r="GY1377" s="2"/>
      <c r="GZ1377" s="2"/>
      <c r="HA1377" s="2"/>
      <c r="HB1377" s="2"/>
      <c r="HC1377" s="2"/>
      <c r="HD1377" s="2"/>
      <c r="HE1377" s="2"/>
      <c r="HF1377" s="2"/>
      <c r="HG1377" s="2"/>
      <c r="HH1377" s="2"/>
      <c r="HI1377" s="2"/>
      <c r="HJ1377" s="2"/>
      <c r="HK1377" s="2"/>
      <c r="HL1377" s="2"/>
      <c r="HM1377" s="2"/>
      <c r="HN1377" s="2"/>
      <c r="HO1377" s="2"/>
      <c r="HP1377" s="2"/>
      <c r="HQ1377" s="2"/>
      <c r="HR1377" s="2"/>
      <c r="HS1377" s="2"/>
      <c r="HT1377" s="2"/>
      <c r="HU1377" s="2"/>
      <c r="HV1377" s="2"/>
      <c r="HW1377" s="2"/>
      <c r="HX1377" s="2"/>
      <c r="HY1377" s="2"/>
      <c r="HZ1377" s="2"/>
      <c r="IA1377" s="2"/>
      <c r="IB1377" s="2"/>
      <c r="IC1377" s="2"/>
      <c r="ID1377" s="2"/>
      <c r="IE1377" s="2"/>
      <c r="IF1377" s="2"/>
      <c r="IG1377" s="2"/>
      <c r="IH1377" s="2"/>
      <c r="II1377" s="2"/>
      <c r="IJ1377" s="2"/>
      <c r="IK1377" s="2"/>
      <c r="IL1377" s="2"/>
      <c r="IM1377" s="2"/>
      <c r="IN1377" s="2"/>
      <c r="IO1377" s="2"/>
      <c r="IP1377" s="2"/>
      <c r="IQ1377" s="2"/>
      <c r="IR1377" s="2"/>
      <c r="IS1377" s="2"/>
    </row>
    <row r="1378" spans="1:253" s="36" customFormat="1" hidden="1" x14ac:dyDescent="0.25">
      <c r="A1378" s="33"/>
      <c r="B1378" s="1167"/>
      <c r="C1378" s="1168"/>
      <c r="D1378" s="1168"/>
      <c r="E1378" s="1168"/>
      <c r="F1378" s="1168"/>
      <c r="G1378" s="1168"/>
      <c r="H1378" s="1168"/>
      <c r="I1378" s="1168"/>
      <c r="J1378" s="291"/>
      <c r="K1378" s="1156"/>
      <c r="L1378" s="1156"/>
      <c r="M1378" s="1156"/>
      <c r="N1378" s="1156"/>
      <c r="O1378" s="291"/>
      <c r="P1378" s="1156"/>
      <c r="Q1378" s="1156"/>
      <c r="R1378" s="1156"/>
      <c r="S1378" s="1156"/>
      <c r="T1378" s="291"/>
      <c r="U1378" s="1156"/>
      <c r="V1378" s="1156"/>
      <c r="W1378" s="1156"/>
      <c r="X1378" s="1156"/>
      <c r="Y1378" s="291"/>
      <c r="Z1378" s="1156"/>
      <c r="AA1378" s="1156"/>
      <c r="AB1378" s="1156"/>
      <c r="AC1378" s="1156"/>
      <c r="AD1378" s="1169">
        <f t="shared" si="232"/>
        <v>0</v>
      </c>
      <c r="AE1378" s="1169"/>
      <c r="AF1378" s="1169"/>
      <c r="AG1378" s="1169"/>
      <c r="AH1378" s="1170"/>
      <c r="AI1378" s="63"/>
      <c r="AJ1378" s="144" t="str">
        <f t="shared" si="224"/>
        <v>Riadok bude skrytý.</v>
      </c>
      <c r="AK1378" s="145" t="s">
        <v>207</v>
      </c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51">
        <f t="shared" si="228"/>
        <v>1</v>
      </c>
      <c r="BF1378" s="51">
        <f t="shared" si="230"/>
        <v>0</v>
      </c>
      <c r="BG1378" s="51"/>
      <c r="BH1378" s="51">
        <f t="shared" si="225"/>
        <v>1</v>
      </c>
      <c r="BI1378" s="89">
        <f t="shared" si="231"/>
        <v>0</v>
      </c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108"/>
      <c r="BY1378" s="108"/>
      <c r="BZ1378" s="108"/>
      <c r="CA1378" s="113">
        <f>SI!BY1378</f>
        <v>126</v>
      </c>
      <c r="CB1378" s="113"/>
      <c r="CC1378" s="113"/>
      <c r="CD1378" s="113"/>
      <c r="CE1378" s="113"/>
      <c r="CF1378" s="113"/>
      <c r="CG1378" s="113"/>
      <c r="CH1378" s="140">
        <f>SI!BZ1378</f>
        <v>0</v>
      </c>
      <c r="CI1378" s="108"/>
      <c r="CJ1378" s="108"/>
      <c r="CK1378" s="108"/>
      <c r="CL1378" s="108"/>
      <c r="CM1378" s="108"/>
      <c r="CN1378" s="108"/>
      <c r="CO1378" s="108"/>
      <c r="CP1378" s="108"/>
      <c r="CQ1378" s="108"/>
      <c r="CR1378" s="108"/>
      <c r="CS1378" s="108"/>
      <c r="CT1378" s="108"/>
      <c r="CU1378" s="108"/>
      <c r="CV1378" s="108"/>
      <c r="CW1378" s="108"/>
      <c r="CX1378" s="108"/>
      <c r="CY1378" s="108"/>
      <c r="CZ1378" s="2"/>
      <c r="DA1378" s="2"/>
      <c r="DB1378" s="2"/>
      <c r="DC1378" s="2"/>
      <c r="DD1378" s="2"/>
      <c r="DE1378" s="2"/>
      <c r="DF1378" s="2"/>
      <c r="DG1378" s="2"/>
      <c r="DH1378" s="2"/>
      <c r="DI1378" s="2"/>
      <c r="DJ1378" s="2"/>
      <c r="DK1378" s="2"/>
      <c r="DL1378" s="2"/>
      <c r="DM1378" s="2"/>
      <c r="DN1378" s="2"/>
      <c r="DO1378" s="2"/>
      <c r="DP1378" s="2"/>
      <c r="DQ1378" s="2"/>
      <c r="DR1378" s="2"/>
      <c r="DS1378" s="2"/>
      <c r="DT1378" s="2"/>
      <c r="DU1378" s="2"/>
      <c r="DV1378" s="2"/>
      <c r="DW1378" s="2"/>
      <c r="DX1378" s="2"/>
      <c r="DY1378" s="2"/>
      <c r="DZ1378" s="2"/>
      <c r="EA1378" s="2"/>
      <c r="EB1378" s="2"/>
      <c r="EC1378" s="2"/>
      <c r="ED1378" s="2"/>
      <c r="EE1378" s="2"/>
      <c r="EF1378" s="2"/>
      <c r="EG1378" s="2"/>
      <c r="EH1378" s="2"/>
      <c r="EI1378" s="2"/>
      <c r="EJ1378" s="2"/>
      <c r="EK1378" s="2"/>
      <c r="EL1378" s="2"/>
      <c r="EM1378" s="2"/>
      <c r="EN1378" s="2"/>
      <c r="EO1378" s="2"/>
      <c r="EP1378" s="2"/>
      <c r="EQ1378" s="2"/>
      <c r="ER1378" s="2"/>
      <c r="ES1378" s="2"/>
      <c r="ET1378" s="2"/>
      <c r="EU1378" s="2"/>
      <c r="EV1378" s="2"/>
      <c r="EW1378" s="2"/>
      <c r="EX1378" s="2"/>
      <c r="EY1378" s="2"/>
      <c r="EZ1378" s="2"/>
      <c r="FA1378" s="2"/>
      <c r="FB1378" s="2"/>
      <c r="FC1378" s="2"/>
      <c r="FD1378" s="2"/>
      <c r="FE1378" s="2"/>
      <c r="FF1378" s="2"/>
      <c r="FG1378" s="2"/>
      <c r="FH1378" s="2"/>
      <c r="FI1378" s="2"/>
      <c r="FJ1378" s="2"/>
      <c r="FK1378" s="2"/>
      <c r="FL1378" s="2"/>
      <c r="FM1378" s="2"/>
      <c r="FN1378" s="2"/>
      <c r="FO1378" s="2"/>
      <c r="FP1378" s="2"/>
      <c r="FQ1378" s="2"/>
      <c r="FR1378" s="2"/>
      <c r="FS1378" s="2"/>
      <c r="FT1378" s="2"/>
      <c r="FU1378" s="2"/>
      <c r="FV1378" s="2"/>
      <c r="FW1378" s="2"/>
      <c r="FX1378" s="2"/>
      <c r="FY1378" s="2"/>
      <c r="FZ1378" s="2"/>
      <c r="GA1378" s="2"/>
      <c r="GB1378" s="2"/>
      <c r="GC1378" s="2"/>
      <c r="GD1378" s="2"/>
      <c r="GE1378" s="2"/>
      <c r="GF1378" s="2"/>
      <c r="GG1378" s="2"/>
      <c r="GH1378" s="2"/>
      <c r="GI1378" s="2"/>
      <c r="GJ1378" s="2"/>
      <c r="GK1378" s="2"/>
      <c r="GL1378" s="2"/>
      <c r="GM1378" s="2"/>
      <c r="GN1378" s="2"/>
      <c r="GO1378" s="2"/>
      <c r="GP1378" s="2"/>
      <c r="GQ1378" s="2"/>
      <c r="GR1378" s="2"/>
      <c r="GS1378" s="2"/>
      <c r="GT1378" s="2"/>
      <c r="GU1378" s="2"/>
      <c r="GV1378" s="2"/>
      <c r="GW1378" s="2"/>
      <c r="GX1378" s="2"/>
      <c r="GY1378" s="2"/>
      <c r="GZ1378" s="2"/>
      <c r="HA1378" s="2"/>
      <c r="HB1378" s="2"/>
      <c r="HC1378" s="2"/>
      <c r="HD1378" s="2"/>
      <c r="HE1378" s="2"/>
      <c r="HF1378" s="2"/>
      <c r="HG1378" s="2"/>
      <c r="HH1378" s="2"/>
      <c r="HI1378" s="2"/>
      <c r="HJ1378" s="2"/>
      <c r="HK1378" s="2"/>
      <c r="HL1378" s="2"/>
      <c r="HM1378" s="2"/>
      <c r="HN1378" s="2"/>
      <c r="HO1378" s="2"/>
      <c r="HP1378" s="2"/>
      <c r="HQ1378" s="2"/>
      <c r="HR1378" s="2"/>
      <c r="HS1378" s="2"/>
      <c r="HT1378" s="2"/>
      <c r="HU1378" s="2"/>
      <c r="HV1378" s="2"/>
      <c r="HW1378" s="2"/>
      <c r="HX1378" s="2"/>
      <c r="HY1378" s="2"/>
      <c r="HZ1378" s="2"/>
      <c r="IA1378" s="2"/>
      <c r="IB1378" s="2"/>
      <c r="IC1378" s="2"/>
      <c r="ID1378" s="2"/>
      <c r="IE1378" s="2"/>
      <c r="IF1378" s="2"/>
      <c r="IG1378" s="2"/>
      <c r="IH1378" s="2"/>
      <c r="II1378" s="2"/>
      <c r="IJ1378" s="2"/>
      <c r="IK1378" s="2"/>
      <c r="IL1378" s="2"/>
      <c r="IM1378" s="2"/>
      <c r="IN1378" s="2"/>
      <c r="IO1378" s="2"/>
      <c r="IP1378" s="2"/>
      <c r="IQ1378" s="2"/>
      <c r="IR1378" s="2"/>
      <c r="IS1378" s="2"/>
    </row>
    <row r="1379" spans="1:253" s="36" customFormat="1" x14ac:dyDescent="0.25">
      <c r="A1379" s="33"/>
      <c r="B1379" s="1138" t="s">
        <v>378</v>
      </c>
      <c r="C1379" s="1139"/>
      <c r="D1379" s="1139"/>
      <c r="E1379" s="1139"/>
      <c r="F1379" s="1139"/>
      <c r="G1379" s="1139"/>
      <c r="H1379" s="1139"/>
      <c r="I1379" s="1140"/>
      <c r="J1379" s="1123">
        <f>+SUM(J1364:N1378)</f>
        <v>32382</v>
      </c>
      <c r="K1379" s="1124"/>
      <c r="L1379" s="1124"/>
      <c r="M1379" s="1124"/>
      <c r="N1379" s="1124"/>
      <c r="O1379" s="1123">
        <f>+SUM(O1364:S1378)</f>
        <v>5398</v>
      </c>
      <c r="P1379" s="1124"/>
      <c r="Q1379" s="1124"/>
      <c r="R1379" s="1124"/>
      <c r="S1379" s="1124"/>
      <c r="T1379" s="1123">
        <f>+SUM(T1364:X1378)</f>
        <v>-32382</v>
      </c>
      <c r="U1379" s="1124"/>
      <c r="V1379" s="1124"/>
      <c r="W1379" s="1124"/>
      <c r="X1379" s="1124"/>
      <c r="Y1379" s="1123">
        <f>+SUM(Y1364:AC1378)</f>
        <v>0</v>
      </c>
      <c r="Z1379" s="1124"/>
      <c r="AA1379" s="1124"/>
      <c r="AB1379" s="1124"/>
      <c r="AC1379" s="1124"/>
      <c r="AD1379" s="1123">
        <f>+SUM(AD1364:AH1378)</f>
        <v>5398</v>
      </c>
      <c r="AE1379" s="1124"/>
      <c r="AF1379" s="1124"/>
      <c r="AG1379" s="1124"/>
      <c r="AH1379" s="1125"/>
      <c r="AI1379" s="60"/>
      <c r="AJ1379" s="144" t="str">
        <f t="shared" si="224"/>
        <v>Riadok bude vidieť.</v>
      </c>
      <c r="AK1379" s="145" t="s">
        <v>207</v>
      </c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51">
        <f t="shared" si="228"/>
        <v>1</v>
      </c>
      <c r="BF1379" s="51"/>
      <c r="BG1379" s="51"/>
      <c r="BH1379" s="51">
        <f t="shared" si="225"/>
        <v>1</v>
      </c>
      <c r="BI1379" s="51">
        <f>+IF(BE1379+BF1379+BG1379=0,0,IF(BH1379=0,0,1))</f>
        <v>1</v>
      </c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108"/>
      <c r="BY1379" s="108"/>
      <c r="BZ1379" s="108"/>
      <c r="CA1379" s="113">
        <f>SI!BY1379</f>
        <v>124</v>
      </c>
      <c r="CB1379" s="113"/>
      <c r="CC1379" s="113"/>
      <c r="CD1379" s="113"/>
      <c r="CE1379" s="113"/>
      <c r="CF1379" s="113"/>
      <c r="CG1379" s="113"/>
      <c r="CH1379" s="140">
        <f>SI!BZ1379</f>
        <v>0</v>
      </c>
      <c r="CI1379" s="108"/>
      <c r="CJ1379" s="108"/>
      <c r="CK1379" s="108"/>
      <c r="CL1379" s="108"/>
      <c r="CM1379" s="108"/>
      <c r="CN1379" s="108"/>
      <c r="CO1379" s="108"/>
      <c r="CP1379" s="108"/>
      <c r="CQ1379" s="108"/>
      <c r="CR1379" s="108"/>
      <c r="CS1379" s="108"/>
      <c r="CT1379" s="108"/>
      <c r="CU1379" s="108"/>
      <c r="CV1379" s="108"/>
      <c r="CW1379" s="108"/>
      <c r="CX1379" s="108"/>
      <c r="CY1379" s="108"/>
      <c r="CZ1379" s="2"/>
      <c r="DA1379" s="2"/>
      <c r="DB1379" s="2"/>
      <c r="DC1379" s="2"/>
      <c r="DD1379" s="2"/>
      <c r="DE1379" s="2"/>
      <c r="DF1379" s="2"/>
      <c r="DG1379" s="2"/>
      <c r="DH1379" s="2"/>
      <c r="DI1379" s="2"/>
      <c r="DJ1379" s="2"/>
      <c r="DK1379" s="2"/>
      <c r="DL1379" s="2"/>
      <c r="DM1379" s="2"/>
      <c r="DN1379" s="2"/>
      <c r="DO1379" s="2"/>
      <c r="DP1379" s="2"/>
      <c r="DQ1379" s="2"/>
      <c r="DR1379" s="2"/>
      <c r="DS1379" s="2"/>
      <c r="DT1379" s="2"/>
      <c r="DU1379" s="2"/>
      <c r="DV1379" s="2"/>
      <c r="DW1379" s="2"/>
      <c r="DX1379" s="2"/>
      <c r="DY1379" s="2"/>
      <c r="DZ1379" s="2"/>
      <c r="EA1379" s="2"/>
      <c r="EB1379" s="2"/>
      <c r="EC1379" s="2"/>
      <c r="ED1379" s="2"/>
      <c r="EE1379" s="2"/>
      <c r="EF1379" s="2"/>
      <c r="EG1379" s="2"/>
      <c r="EH1379" s="2"/>
      <c r="EI1379" s="2"/>
      <c r="EJ1379" s="2"/>
      <c r="EK1379" s="2"/>
      <c r="EL1379" s="2"/>
      <c r="EM1379" s="2"/>
      <c r="EN1379" s="2"/>
      <c r="EO1379" s="2"/>
      <c r="EP1379" s="2"/>
      <c r="EQ1379" s="2"/>
      <c r="ER1379" s="2"/>
      <c r="ES1379" s="2"/>
      <c r="ET1379" s="2"/>
      <c r="EU1379" s="2"/>
      <c r="EV1379" s="2"/>
      <c r="EW1379" s="2"/>
      <c r="EX1379" s="2"/>
      <c r="EY1379" s="2"/>
      <c r="EZ1379" s="2"/>
      <c r="FA1379" s="2"/>
      <c r="FB1379" s="2"/>
      <c r="FC1379" s="2"/>
      <c r="FD1379" s="2"/>
      <c r="FE1379" s="2"/>
      <c r="FF1379" s="2"/>
      <c r="FG1379" s="2"/>
      <c r="FH1379" s="2"/>
      <c r="FI1379" s="2"/>
      <c r="FJ1379" s="2"/>
      <c r="FK1379" s="2"/>
      <c r="FL1379" s="2"/>
      <c r="FM1379" s="2"/>
      <c r="FN1379" s="2"/>
      <c r="FO1379" s="2"/>
      <c r="FP1379" s="2"/>
      <c r="FQ1379" s="2"/>
      <c r="FR1379" s="2"/>
      <c r="FS1379" s="2"/>
      <c r="FT1379" s="2"/>
      <c r="FU1379" s="2"/>
      <c r="FV1379" s="2"/>
      <c r="FW1379" s="2"/>
      <c r="FX1379" s="2"/>
      <c r="FY1379" s="2"/>
      <c r="FZ1379" s="2"/>
      <c r="GA1379" s="2"/>
      <c r="GB1379" s="2"/>
      <c r="GC1379" s="2"/>
      <c r="GD1379" s="2"/>
      <c r="GE1379" s="2"/>
      <c r="GF1379" s="2"/>
      <c r="GG1379" s="2"/>
      <c r="GH1379" s="2"/>
      <c r="GI1379" s="2"/>
      <c r="GJ1379" s="2"/>
      <c r="GK1379" s="2"/>
      <c r="GL1379" s="2"/>
      <c r="GM1379" s="2"/>
      <c r="GN1379" s="2"/>
      <c r="GO1379" s="2"/>
      <c r="GP1379" s="2"/>
      <c r="GQ1379" s="2"/>
      <c r="GR1379" s="2"/>
      <c r="GS1379" s="2"/>
      <c r="GT1379" s="2"/>
      <c r="GU1379" s="2"/>
      <c r="GV1379" s="2"/>
      <c r="GW1379" s="2"/>
      <c r="GX1379" s="2"/>
      <c r="GY1379" s="2"/>
      <c r="GZ1379" s="2"/>
      <c r="HA1379" s="2"/>
      <c r="HB1379" s="2"/>
      <c r="HC1379" s="2"/>
      <c r="HD1379" s="2"/>
      <c r="HE1379" s="2"/>
      <c r="HF1379" s="2"/>
      <c r="HG1379" s="2"/>
      <c r="HH1379" s="2"/>
      <c r="HI1379" s="2"/>
      <c r="HJ1379" s="2"/>
      <c r="HK1379" s="2"/>
      <c r="HL1379" s="2"/>
      <c r="HM1379" s="2"/>
      <c r="HN1379" s="2"/>
      <c r="HO1379" s="2"/>
      <c r="HP1379" s="2"/>
      <c r="HQ1379" s="2"/>
      <c r="HR1379" s="2"/>
      <c r="HS1379" s="2"/>
      <c r="HT1379" s="2"/>
      <c r="HU1379" s="2"/>
      <c r="HV1379" s="2"/>
      <c r="HW1379" s="2"/>
      <c r="HX1379" s="2"/>
      <c r="HY1379" s="2"/>
      <c r="HZ1379" s="2"/>
      <c r="IA1379" s="2"/>
      <c r="IB1379" s="2"/>
      <c r="IC1379" s="2"/>
      <c r="ID1379" s="2"/>
      <c r="IE1379" s="2"/>
      <c r="IF1379" s="2"/>
      <c r="IG1379" s="2"/>
      <c r="IH1379" s="2"/>
      <c r="II1379" s="2"/>
      <c r="IJ1379" s="2"/>
      <c r="IK1379" s="2"/>
      <c r="IL1379" s="2"/>
      <c r="IM1379" s="2"/>
      <c r="IN1379" s="2"/>
      <c r="IO1379" s="2"/>
      <c r="IP1379" s="2"/>
      <c r="IQ1379" s="2"/>
      <c r="IR1379" s="2"/>
      <c r="IS1379" s="2"/>
    </row>
    <row r="1380" spans="1:253" x14ac:dyDescent="0.25">
      <c r="A1380" s="33"/>
      <c r="B1380" s="1162" t="s">
        <v>379</v>
      </c>
      <c r="C1380" s="1163"/>
      <c r="D1380" s="1163"/>
      <c r="E1380" s="1163"/>
      <c r="F1380" s="1163"/>
      <c r="G1380" s="1163"/>
      <c r="H1380" s="1163"/>
      <c r="I1380" s="1163"/>
      <c r="J1380" s="1127"/>
      <c r="K1380" s="1127"/>
      <c r="L1380" s="1127"/>
      <c r="M1380" s="1127"/>
      <c r="N1380" s="1151"/>
      <c r="O1380" s="1126"/>
      <c r="P1380" s="1127"/>
      <c r="Q1380" s="1127"/>
      <c r="R1380" s="1127"/>
      <c r="S1380" s="1151"/>
      <c r="T1380" s="1126"/>
      <c r="U1380" s="1127"/>
      <c r="V1380" s="1127"/>
      <c r="W1380" s="1127"/>
      <c r="X1380" s="1151"/>
      <c r="Y1380" s="1126"/>
      <c r="Z1380" s="1127"/>
      <c r="AA1380" s="1127"/>
      <c r="AB1380" s="1127"/>
      <c r="AC1380" s="1151"/>
      <c r="AD1380" s="1126"/>
      <c r="AE1380" s="1127"/>
      <c r="AF1380" s="1127"/>
      <c r="AG1380" s="1127"/>
      <c r="AH1380" s="1128"/>
      <c r="AI1380" s="62"/>
      <c r="AJ1380" s="144" t="str">
        <f t="shared" ref="AJ1380:AJ1443" si="233">+IF(BI1380=0,"Riadok bude skrytý.","Riadok bude vidieť.")</f>
        <v>Riadok bude vidieť.</v>
      </c>
      <c r="AK1380" s="145" t="s">
        <v>207</v>
      </c>
      <c r="BE1380" s="51">
        <f t="shared" si="228"/>
        <v>1</v>
      </c>
      <c r="BH1380" s="51">
        <f t="shared" ref="BH1380:BH1387" si="234">IF(AK1380="",1,IF(AK1380="Chcem skryť riadok.",0,1))</f>
        <v>1</v>
      </c>
      <c r="BI1380" s="51">
        <f>+IF(BE1380+BF1380+BG1380=0,0,IF(BH1380=0,0,1))</f>
        <v>1</v>
      </c>
      <c r="CA1380" s="113">
        <f>SI!BY1380</f>
        <v>5</v>
      </c>
      <c r="CH1380" s="140">
        <f>SI!BZ1380</f>
        <v>0</v>
      </c>
    </row>
    <row r="1381" spans="1:253" x14ac:dyDescent="0.25">
      <c r="A1381" s="33"/>
      <c r="B1381" s="1134"/>
      <c r="C1381" s="1135"/>
      <c r="D1381" s="1135"/>
      <c r="E1381" s="1135"/>
      <c r="F1381" s="1135"/>
      <c r="G1381" s="1135"/>
      <c r="H1381" s="1135"/>
      <c r="I1381" s="1135"/>
      <c r="J1381" s="215"/>
      <c r="K1381" s="1131"/>
      <c r="L1381" s="1131"/>
      <c r="M1381" s="1131"/>
      <c r="N1381" s="1131"/>
      <c r="O1381" s="215"/>
      <c r="P1381" s="1131"/>
      <c r="Q1381" s="1131"/>
      <c r="R1381" s="1131"/>
      <c r="S1381" s="1131"/>
      <c r="T1381" s="215"/>
      <c r="U1381" s="1131"/>
      <c r="V1381" s="1131"/>
      <c r="W1381" s="1131"/>
      <c r="X1381" s="1131"/>
      <c r="Y1381" s="215"/>
      <c r="Z1381" s="1131"/>
      <c r="AA1381" s="1131"/>
      <c r="AB1381" s="1131"/>
      <c r="AC1381" s="1131"/>
      <c r="AD1381" s="1136">
        <f t="shared" ref="AD1381:AD1387" si="235">+SUM(J1381:AC1381)</f>
        <v>0</v>
      </c>
      <c r="AE1381" s="1136"/>
      <c r="AF1381" s="1136"/>
      <c r="AG1381" s="1136"/>
      <c r="AH1381" s="1137"/>
      <c r="AI1381" s="59"/>
      <c r="AJ1381" s="144" t="str">
        <f t="shared" si="233"/>
        <v>Riadok bude vidieť.</v>
      </c>
      <c r="AK1381" s="145" t="s">
        <v>207</v>
      </c>
      <c r="BE1381" s="51">
        <f t="shared" si="228"/>
        <v>1</v>
      </c>
      <c r="BH1381" s="51">
        <f t="shared" si="234"/>
        <v>1</v>
      </c>
      <c r="BI1381" s="51">
        <f>+IF(BE1381+BF1381+BG1381=0,0,IF(BH1381=0,0,1))</f>
        <v>1</v>
      </c>
      <c r="CA1381" s="113">
        <f>SI!BY1381</f>
        <v>169</v>
      </c>
      <c r="CH1381" s="140">
        <f>SI!BZ1381</f>
        <v>0</v>
      </c>
    </row>
    <row r="1382" spans="1:253" ht="15" hidden="1" customHeight="1" x14ac:dyDescent="0.25">
      <c r="A1382" s="33"/>
      <c r="B1382" s="1134"/>
      <c r="C1382" s="1135"/>
      <c r="D1382" s="1135"/>
      <c r="E1382" s="1135"/>
      <c r="F1382" s="1135"/>
      <c r="G1382" s="1135"/>
      <c r="H1382" s="1135"/>
      <c r="I1382" s="1135"/>
      <c r="J1382" s="215"/>
      <c r="K1382" s="1131"/>
      <c r="L1382" s="1131"/>
      <c r="M1382" s="1131"/>
      <c r="N1382" s="1131"/>
      <c r="O1382" s="215"/>
      <c r="P1382" s="1131"/>
      <c r="Q1382" s="1131"/>
      <c r="R1382" s="1131"/>
      <c r="S1382" s="1131"/>
      <c r="T1382" s="215"/>
      <c r="U1382" s="1131"/>
      <c r="V1382" s="1131"/>
      <c r="W1382" s="1131"/>
      <c r="X1382" s="1131"/>
      <c r="Y1382" s="215"/>
      <c r="Z1382" s="1131"/>
      <c r="AA1382" s="1131"/>
      <c r="AB1382" s="1131"/>
      <c r="AC1382" s="1131"/>
      <c r="AD1382" s="1136">
        <f t="shared" si="235"/>
        <v>0</v>
      </c>
      <c r="AE1382" s="1136"/>
      <c r="AF1382" s="1136"/>
      <c r="AG1382" s="1136"/>
      <c r="AH1382" s="1137"/>
      <c r="AI1382" s="59"/>
      <c r="AJ1382" s="144" t="str">
        <f t="shared" si="233"/>
        <v>Riadok bude skrytý.</v>
      </c>
      <c r="AK1382" s="145" t="s">
        <v>207</v>
      </c>
      <c r="AL1382" s="56"/>
      <c r="BE1382" s="51">
        <f t="shared" si="228"/>
        <v>1</v>
      </c>
      <c r="BF1382" s="51">
        <f t="shared" ref="BF1382:BF1387" si="236">+IF(B1382="",0,1)</f>
        <v>0</v>
      </c>
      <c r="BH1382" s="51">
        <f t="shared" si="234"/>
        <v>1</v>
      </c>
      <c r="BI1382" s="89">
        <f t="shared" ref="BI1382:BI1387" si="237">+IF(BE1382*BF1382=0,0,IF(BH1382=0,0,1))</f>
        <v>0</v>
      </c>
      <c r="CA1382" s="113">
        <f>SI!BY1382</f>
        <v>3</v>
      </c>
      <c r="CH1382" s="140">
        <f>SI!BZ1382</f>
        <v>0</v>
      </c>
    </row>
    <row r="1383" spans="1:253" ht="15" hidden="1" customHeight="1" x14ac:dyDescent="0.25">
      <c r="A1383" s="33"/>
      <c r="B1383" s="1134"/>
      <c r="C1383" s="1135"/>
      <c r="D1383" s="1135"/>
      <c r="E1383" s="1135"/>
      <c r="F1383" s="1135"/>
      <c r="G1383" s="1135"/>
      <c r="H1383" s="1135"/>
      <c r="I1383" s="1135"/>
      <c r="J1383" s="215"/>
      <c r="K1383" s="1131"/>
      <c r="L1383" s="1131"/>
      <c r="M1383" s="1131"/>
      <c r="N1383" s="1131"/>
      <c r="O1383" s="215"/>
      <c r="P1383" s="1131"/>
      <c r="Q1383" s="1131"/>
      <c r="R1383" s="1131"/>
      <c r="S1383" s="1131"/>
      <c r="T1383" s="215"/>
      <c r="U1383" s="1131"/>
      <c r="V1383" s="1131"/>
      <c r="W1383" s="1131"/>
      <c r="X1383" s="1131"/>
      <c r="Y1383" s="215"/>
      <c r="Z1383" s="1131"/>
      <c r="AA1383" s="1131"/>
      <c r="AB1383" s="1131"/>
      <c r="AC1383" s="1131"/>
      <c r="AD1383" s="1136">
        <f t="shared" si="235"/>
        <v>0</v>
      </c>
      <c r="AE1383" s="1136"/>
      <c r="AF1383" s="1136"/>
      <c r="AG1383" s="1136"/>
      <c r="AH1383" s="1137"/>
      <c r="AI1383" s="59"/>
      <c r="AJ1383" s="144" t="str">
        <f t="shared" si="233"/>
        <v>Riadok bude skrytý.</v>
      </c>
      <c r="AK1383" s="145" t="s">
        <v>207</v>
      </c>
      <c r="BE1383" s="51">
        <f t="shared" si="228"/>
        <v>1</v>
      </c>
      <c r="BF1383" s="51">
        <f t="shared" si="236"/>
        <v>0</v>
      </c>
      <c r="BH1383" s="51">
        <f t="shared" si="234"/>
        <v>1</v>
      </c>
      <c r="BI1383" s="89">
        <f t="shared" si="237"/>
        <v>0</v>
      </c>
      <c r="CA1383" s="113">
        <f>SI!BY1383</f>
        <v>128</v>
      </c>
      <c r="CH1383" s="140">
        <f>SI!BZ1383</f>
        <v>0</v>
      </c>
    </row>
    <row r="1384" spans="1:253" hidden="1" x14ac:dyDescent="0.25">
      <c r="A1384" s="33"/>
      <c r="B1384" s="1134"/>
      <c r="C1384" s="1135"/>
      <c r="D1384" s="1135"/>
      <c r="E1384" s="1135"/>
      <c r="F1384" s="1135"/>
      <c r="G1384" s="1135"/>
      <c r="H1384" s="1135"/>
      <c r="I1384" s="1135"/>
      <c r="J1384" s="215"/>
      <c r="K1384" s="1131"/>
      <c r="L1384" s="1131"/>
      <c r="M1384" s="1131"/>
      <c r="N1384" s="1131"/>
      <c r="O1384" s="215"/>
      <c r="P1384" s="1131"/>
      <c r="Q1384" s="1131"/>
      <c r="R1384" s="1131"/>
      <c r="S1384" s="1131"/>
      <c r="T1384" s="215"/>
      <c r="U1384" s="1131"/>
      <c r="V1384" s="1131"/>
      <c r="W1384" s="1131"/>
      <c r="X1384" s="1131"/>
      <c r="Y1384" s="215"/>
      <c r="Z1384" s="1131"/>
      <c r="AA1384" s="1131"/>
      <c r="AB1384" s="1131"/>
      <c r="AC1384" s="1131"/>
      <c r="AD1384" s="1136">
        <f t="shared" si="235"/>
        <v>0</v>
      </c>
      <c r="AE1384" s="1136"/>
      <c r="AF1384" s="1136"/>
      <c r="AG1384" s="1136"/>
      <c r="AH1384" s="1137"/>
      <c r="AI1384" s="59"/>
      <c r="AJ1384" s="144" t="str">
        <f t="shared" si="233"/>
        <v>Riadok bude skrytý.</v>
      </c>
      <c r="AK1384" s="145" t="s">
        <v>207</v>
      </c>
      <c r="BE1384" s="51">
        <f t="shared" si="228"/>
        <v>1</v>
      </c>
      <c r="BF1384" s="51">
        <f t="shared" si="236"/>
        <v>0</v>
      </c>
      <c r="BH1384" s="51">
        <f t="shared" si="234"/>
        <v>1</v>
      </c>
      <c r="BI1384" s="89">
        <f t="shared" si="237"/>
        <v>0</v>
      </c>
      <c r="CA1384" s="113">
        <f>SI!BY1384</f>
        <v>29</v>
      </c>
      <c r="CH1384" s="140">
        <f>SI!BZ1384</f>
        <v>0</v>
      </c>
    </row>
    <row r="1385" spans="1:253" ht="15" hidden="1" customHeight="1" x14ac:dyDescent="0.25">
      <c r="A1385" s="33"/>
      <c r="B1385" s="1134"/>
      <c r="C1385" s="1135"/>
      <c r="D1385" s="1135"/>
      <c r="E1385" s="1135"/>
      <c r="F1385" s="1135"/>
      <c r="G1385" s="1135"/>
      <c r="H1385" s="1135"/>
      <c r="I1385" s="1135"/>
      <c r="J1385" s="215"/>
      <c r="K1385" s="1131"/>
      <c r="L1385" s="1131"/>
      <c r="M1385" s="1131"/>
      <c r="N1385" s="1131"/>
      <c r="O1385" s="215"/>
      <c r="P1385" s="1131"/>
      <c r="Q1385" s="1131"/>
      <c r="R1385" s="1131"/>
      <c r="S1385" s="1131"/>
      <c r="T1385" s="215"/>
      <c r="U1385" s="1131"/>
      <c r="V1385" s="1131"/>
      <c r="W1385" s="1131"/>
      <c r="X1385" s="1131"/>
      <c r="Y1385" s="215"/>
      <c r="Z1385" s="1131"/>
      <c r="AA1385" s="1131"/>
      <c r="AB1385" s="1131"/>
      <c r="AC1385" s="1131"/>
      <c r="AD1385" s="1136">
        <f t="shared" si="235"/>
        <v>0</v>
      </c>
      <c r="AE1385" s="1136"/>
      <c r="AF1385" s="1136"/>
      <c r="AG1385" s="1136"/>
      <c r="AH1385" s="1137"/>
      <c r="AI1385" s="59"/>
      <c r="AJ1385" s="144" t="str">
        <f t="shared" si="233"/>
        <v>Riadok bude skrytý.</v>
      </c>
      <c r="AK1385" s="145" t="s">
        <v>207</v>
      </c>
      <c r="BE1385" s="51">
        <f t="shared" si="228"/>
        <v>1</v>
      </c>
      <c r="BF1385" s="51">
        <f t="shared" si="236"/>
        <v>0</v>
      </c>
      <c r="BH1385" s="51">
        <f t="shared" si="234"/>
        <v>1</v>
      </c>
      <c r="BI1385" s="89">
        <f t="shared" si="237"/>
        <v>0</v>
      </c>
      <c r="CA1385" s="113">
        <f>SI!BY1385</f>
        <v>1012</v>
      </c>
      <c r="CH1385" s="140">
        <f>SI!BZ1385</f>
        <v>0</v>
      </c>
    </row>
    <row r="1386" spans="1:253" ht="15" hidden="1" customHeight="1" x14ac:dyDescent="0.25">
      <c r="A1386" s="33"/>
      <c r="B1386" s="1134"/>
      <c r="C1386" s="1135"/>
      <c r="D1386" s="1135"/>
      <c r="E1386" s="1135"/>
      <c r="F1386" s="1135"/>
      <c r="G1386" s="1135"/>
      <c r="H1386" s="1135"/>
      <c r="I1386" s="1135"/>
      <c r="J1386" s="215"/>
      <c r="K1386" s="1131"/>
      <c r="L1386" s="1131"/>
      <c r="M1386" s="1131"/>
      <c r="N1386" s="1131"/>
      <c r="O1386" s="215"/>
      <c r="P1386" s="1131"/>
      <c r="Q1386" s="1131"/>
      <c r="R1386" s="1131"/>
      <c r="S1386" s="1131"/>
      <c r="T1386" s="215"/>
      <c r="U1386" s="1131"/>
      <c r="V1386" s="1131"/>
      <c r="W1386" s="1131"/>
      <c r="X1386" s="1131"/>
      <c r="Y1386" s="215"/>
      <c r="Z1386" s="1131"/>
      <c r="AA1386" s="1131"/>
      <c r="AB1386" s="1131"/>
      <c r="AC1386" s="1131"/>
      <c r="AD1386" s="1136">
        <f t="shared" si="235"/>
        <v>0</v>
      </c>
      <c r="AE1386" s="1136"/>
      <c r="AF1386" s="1136"/>
      <c r="AG1386" s="1136"/>
      <c r="AH1386" s="1137"/>
      <c r="AI1386" s="59"/>
      <c r="AJ1386" s="144" t="str">
        <f t="shared" si="233"/>
        <v>Riadok bude skrytý.</v>
      </c>
      <c r="AK1386" s="145" t="s">
        <v>207</v>
      </c>
      <c r="AL1386" s="56"/>
      <c r="BE1386" s="51">
        <f t="shared" si="228"/>
        <v>1</v>
      </c>
      <c r="BF1386" s="51">
        <f t="shared" si="236"/>
        <v>0</v>
      </c>
      <c r="BH1386" s="51">
        <f t="shared" si="234"/>
        <v>1</v>
      </c>
      <c r="BI1386" s="89">
        <f t="shared" si="237"/>
        <v>0</v>
      </c>
      <c r="CA1386" s="113">
        <f>SI!BY1386</f>
        <v>111</v>
      </c>
      <c r="CH1386" s="140">
        <f>SI!BZ1386</f>
        <v>0</v>
      </c>
    </row>
    <row r="1387" spans="1:253" hidden="1" x14ac:dyDescent="0.25">
      <c r="A1387" s="33"/>
      <c r="B1387" s="1167"/>
      <c r="C1387" s="1168"/>
      <c r="D1387" s="1168"/>
      <c r="E1387" s="1168"/>
      <c r="F1387" s="1168"/>
      <c r="G1387" s="1168"/>
      <c r="H1387" s="1168"/>
      <c r="I1387" s="1168"/>
      <c r="J1387" s="291"/>
      <c r="K1387" s="1156"/>
      <c r="L1387" s="1156"/>
      <c r="M1387" s="1156"/>
      <c r="N1387" s="1156"/>
      <c r="O1387" s="291"/>
      <c r="P1387" s="1156"/>
      <c r="Q1387" s="1156"/>
      <c r="R1387" s="1156"/>
      <c r="S1387" s="1156"/>
      <c r="T1387" s="291"/>
      <c r="U1387" s="1156"/>
      <c r="V1387" s="1156"/>
      <c r="W1387" s="1156"/>
      <c r="X1387" s="1156"/>
      <c r="Y1387" s="291"/>
      <c r="Z1387" s="1156"/>
      <c r="AA1387" s="1156"/>
      <c r="AB1387" s="1156"/>
      <c r="AC1387" s="1156"/>
      <c r="AD1387" s="1169">
        <f t="shared" si="235"/>
        <v>0</v>
      </c>
      <c r="AE1387" s="1169"/>
      <c r="AF1387" s="1169"/>
      <c r="AG1387" s="1169"/>
      <c r="AH1387" s="1170"/>
      <c r="AI1387" s="59"/>
      <c r="AJ1387" s="144" t="str">
        <f t="shared" si="233"/>
        <v>Riadok bude skrytý.</v>
      </c>
      <c r="AK1387" s="145" t="s">
        <v>207</v>
      </c>
      <c r="BE1387" s="51">
        <f t="shared" si="228"/>
        <v>1</v>
      </c>
      <c r="BF1387" s="51">
        <f t="shared" si="236"/>
        <v>0</v>
      </c>
      <c r="BH1387" s="51">
        <f t="shared" si="234"/>
        <v>1</v>
      </c>
      <c r="BI1387" s="89">
        <f t="shared" si="237"/>
        <v>0</v>
      </c>
      <c r="CA1387" s="113">
        <f>SI!BY1387</f>
        <v>539</v>
      </c>
      <c r="CH1387" s="140">
        <f>SI!BZ1387</f>
        <v>0</v>
      </c>
    </row>
    <row r="1388" spans="1:253" x14ac:dyDescent="0.25">
      <c r="A1388" s="33"/>
      <c r="B1388" s="1162" t="s">
        <v>380</v>
      </c>
      <c r="C1388" s="1163"/>
      <c r="D1388" s="1163"/>
      <c r="E1388" s="1163"/>
      <c r="F1388" s="1163"/>
      <c r="G1388" s="1163"/>
      <c r="H1388" s="1163"/>
      <c r="I1388" s="1163"/>
      <c r="J1388" s="1127"/>
      <c r="K1388" s="1127"/>
      <c r="L1388" s="1127"/>
      <c r="M1388" s="1127"/>
      <c r="N1388" s="1151"/>
      <c r="O1388" s="1126"/>
      <c r="P1388" s="1127"/>
      <c r="Q1388" s="1127"/>
      <c r="R1388" s="1127"/>
      <c r="S1388" s="1151"/>
      <c r="T1388" s="1126"/>
      <c r="U1388" s="1127"/>
      <c r="V1388" s="1127"/>
      <c r="W1388" s="1127"/>
      <c r="X1388" s="1151"/>
      <c r="Y1388" s="1126"/>
      <c r="Z1388" s="1127"/>
      <c r="AA1388" s="1127"/>
      <c r="AB1388" s="1127"/>
      <c r="AC1388" s="1151"/>
      <c r="AD1388" s="1126"/>
      <c r="AE1388" s="1127"/>
      <c r="AF1388" s="1127"/>
      <c r="AG1388" s="1127"/>
      <c r="AH1388" s="1128"/>
      <c r="AI1388" s="59"/>
      <c r="AJ1388" s="144" t="str">
        <f t="shared" si="233"/>
        <v>Riadok bude vidieť.</v>
      </c>
      <c r="AK1388" s="145" t="s">
        <v>207</v>
      </c>
      <c r="BE1388" s="51">
        <f t="shared" si="228"/>
        <v>1</v>
      </c>
      <c r="BH1388" s="51">
        <f t="shared" ref="BH1388:BH1443" si="238">IF(AK1388="",1,IF(AK1388="Chcem skryť riadok.",0,1))</f>
        <v>1</v>
      </c>
      <c r="BI1388" s="51">
        <f>+IF(BE1388+BF1388+BG1388=0,0,IF(BH1388=0,0,1))</f>
        <v>1</v>
      </c>
      <c r="CA1388" s="113">
        <f>SI!BY1388</f>
        <v>152</v>
      </c>
      <c r="CH1388" s="140">
        <f>SI!BZ1388</f>
        <v>0</v>
      </c>
    </row>
    <row r="1389" spans="1:253" x14ac:dyDescent="0.25">
      <c r="A1389" s="33"/>
      <c r="B1389" s="1134"/>
      <c r="C1389" s="1135"/>
      <c r="D1389" s="1135"/>
      <c r="E1389" s="1135"/>
      <c r="F1389" s="1135"/>
      <c r="G1389" s="1135"/>
      <c r="H1389" s="1135"/>
      <c r="I1389" s="1135"/>
      <c r="J1389" s="215"/>
      <c r="K1389" s="1131"/>
      <c r="L1389" s="1131"/>
      <c r="M1389" s="1131"/>
      <c r="N1389" s="1131"/>
      <c r="O1389" s="215"/>
      <c r="P1389" s="1131"/>
      <c r="Q1389" s="1131"/>
      <c r="R1389" s="1131"/>
      <c r="S1389" s="1131"/>
      <c r="T1389" s="215"/>
      <c r="U1389" s="1131"/>
      <c r="V1389" s="1131"/>
      <c r="W1389" s="1131"/>
      <c r="X1389" s="1131"/>
      <c r="Y1389" s="215"/>
      <c r="Z1389" s="1131"/>
      <c r="AA1389" s="1131"/>
      <c r="AB1389" s="1131"/>
      <c r="AC1389" s="1131"/>
      <c r="AD1389" s="1136">
        <f t="shared" ref="AD1389:AD1395" si="239">+SUM(J1389:AC1389)</f>
        <v>0</v>
      </c>
      <c r="AE1389" s="1136"/>
      <c r="AF1389" s="1136"/>
      <c r="AG1389" s="1136"/>
      <c r="AH1389" s="1137"/>
      <c r="AI1389" s="59"/>
      <c r="AJ1389" s="144" t="str">
        <f t="shared" si="233"/>
        <v>Riadok bude vidieť.</v>
      </c>
      <c r="AK1389" s="145" t="s">
        <v>207</v>
      </c>
      <c r="BE1389" s="51">
        <f t="shared" si="228"/>
        <v>1</v>
      </c>
      <c r="BH1389" s="51">
        <f t="shared" si="238"/>
        <v>1</v>
      </c>
      <c r="BI1389" s="51">
        <f>+IF(BE1389+BF1389+BG1389=0,0,IF(BH1389=0,0,1))</f>
        <v>1</v>
      </c>
      <c r="CA1389" s="113">
        <f>SI!BY1389</f>
        <v>179</v>
      </c>
      <c r="CH1389" s="140">
        <f>SI!BZ1389</f>
        <v>0</v>
      </c>
    </row>
    <row r="1390" spans="1:253" hidden="1" x14ac:dyDescent="0.25">
      <c r="A1390" s="33"/>
      <c r="B1390" s="1134"/>
      <c r="C1390" s="1135"/>
      <c r="D1390" s="1135"/>
      <c r="E1390" s="1135"/>
      <c r="F1390" s="1135"/>
      <c r="G1390" s="1135"/>
      <c r="H1390" s="1135"/>
      <c r="I1390" s="1135"/>
      <c r="J1390" s="215"/>
      <c r="K1390" s="1131"/>
      <c r="L1390" s="1131"/>
      <c r="M1390" s="1131"/>
      <c r="N1390" s="1131"/>
      <c r="O1390" s="215"/>
      <c r="P1390" s="1131"/>
      <c r="Q1390" s="1131"/>
      <c r="R1390" s="1131"/>
      <c r="S1390" s="1131"/>
      <c r="T1390" s="215"/>
      <c r="U1390" s="1131"/>
      <c r="V1390" s="1131"/>
      <c r="W1390" s="1131"/>
      <c r="X1390" s="1131"/>
      <c r="Y1390" s="215"/>
      <c r="Z1390" s="1131"/>
      <c r="AA1390" s="1131"/>
      <c r="AB1390" s="1131"/>
      <c r="AC1390" s="1131"/>
      <c r="AD1390" s="1136">
        <f t="shared" si="239"/>
        <v>0</v>
      </c>
      <c r="AE1390" s="1136"/>
      <c r="AF1390" s="1136"/>
      <c r="AG1390" s="1136"/>
      <c r="AH1390" s="1137"/>
      <c r="AI1390" s="59"/>
      <c r="AJ1390" s="144" t="str">
        <f t="shared" si="233"/>
        <v>Riadok bude skrytý.</v>
      </c>
      <c r="AK1390" s="145" t="s">
        <v>207</v>
      </c>
      <c r="BE1390" s="51">
        <f t="shared" si="228"/>
        <v>1</v>
      </c>
      <c r="BF1390" s="51">
        <f t="shared" ref="BF1390:BF1395" si="240">+IF(B1390="",0,1)</f>
        <v>0</v>
      </c>
      <c r="BH1390" s="51">
        <f t="shared" si="238"/>
        <v>1</v>
      </c>
      <c r="BI1390" s="89">
        <f t="shared" ref="BI1390:BI1395" si="241">+IF(BE1390*BF1390=0,0,IF(BH1390=0,0,1))</f>
        <v>0</v>
      </c>
      <c r="CA1390" s="113">
        <f>SI!BY1390</f>
        <v>175</v>
      </c>
      <c r="CH1390" s="140">
        <f>SI!BZ1390</f>
        <v>0</v>
      </c>
    </row>
    <row r="1391" spans="1:253" hidden="1" x14ac:dyDescent="0.25">
      <c r="A1391" s="33"/>
      <c r="B1391" s="1134"/>
      <c r="C1391" s="1135"/>
      <c r="D1391" s="1135"/>
      <c r="E1391" s="1135"/>
      <c r="F1391" s="1135"/>
      <c r="G1391" s="1135"/>
      <c r="H1391" s="1135"/>
      <c r="I1391" s="1135"/>
      <c r="J1391" s="215"/>
      <c r="K1391" s="1131"/>
      <c r="L1391" s="1131"/>
      <c r="M1391" s="1131"/>
      <c r="N1391" s="1131"/>
      <c r="O1391" s="215"/>
      <c r="P1391" s="1131"/>
      <c r="Q1391" s="1131"/>
      <c r="R1391" s="1131"/>
      <c r="S1391" s="1131"/>
      <c r="T1391" s="215"/>
      <c r="U1391" s="1131"/>
      <c r="V1391" s="1131"/>
      <c r="W1391" s="1131"/>
      <c r="X1391" s="1131"/>
      <c r="Y1391" s="215"/>
      <c r="Z1391" s="1131"/>
      <c r="AA1391" s="1131"/>
      <c r="AB1391" s="1131"/>
      <c r="AC1391" s="1131"/>
      <c r="AD1391" s="1136">
        <f t="shared" si="239"/>
        <v>0</v>
      </c>
      <c r="AE1391" s="1136"/>
      <c r="AF1391" s="1136"/>
      <c r="AG1391" s="1136"/>
      <c r="AH1391" s="1137"/>
      <c r="AI1391" s="59"/>
      <c r="AJ1391" s="144" t="str">
        <f t="shared" si="233"/>
        <v>Riadok bude skrytý.</v>
      </c>
      <c r="AK1391" s="145" t="s">
        <v>207</v>
      </c>
      <c r="BE1391" s="51">
        <f t="shared" ref="BE1391:BF1438" si="242">+IF($H$1357="neeviduje",0,1)</f>
        <v>1</v>
      </c>
      <c r="BF1391" s="51">
        <f t="shared" si="240"/>
        <v>0</v>
      </c>
      <c r="BH1391" s="51">
        <f t="shared" si="238"/>
        <v>1</v>
      </c>
      <c r="BI1391" s="89">
        <f t="shared" si="241"/>
        <v>0</v>
      </c>
      <c r="CA1391" s="113">
        <f>SI!BY1391</f>
        <v>458</v>
      </c>
      <c r="CH1391" s="140">
        <f>SI!BZ1391</f>
        <v>0</v>
      </c>
    </row>
    <row r="1392" spans="1:253" hidden="1" x14ac:dyDescent="0.25">
      <c r="A1392" s="33"/>
      <c r="B1392" s="1134"/>
      <c r="C1392" s="1135"/>
      <c r="D1392" s="1135"/>
      <c r="E1392" s="1135"/>
      <c r="F1392" s="1135"/>
      <c r="G1392" s="1135"/>
      <c r="H1392" s="1135"/>
      <c r="I1392" s="1135"/>
      <c r="J1392" s="215"/>
      <c r="K1392" s="1131"/>
      <c r="L1392" s="1131"/>
      <c r="M1392" s="1131"/>
      <c r="N1392" s="1131"/>
      <c r="O1392" s="215"/>
      <c r="P1392" s="1131"/>
      <c r="Q1392" s="1131"/>
      <c r="R1392" s="1131"/>
      <c r="S1392" s="1131"/>
      <c r="T1392" s="215"/>
      <c r="U1392" s="1131"/>
      <c r="V1392" s="1131"/>
      <c r="W1392" s="1131"/>
      <c r="X1392" s="1131"/>
      <c r="Y1392" s="215"/>
      <c r="Z1392" s="1131"/>
      <c r="AA1392" s="1131"/>
      <c r="AB1392" s="1131"/>
      <c r="AC1392" s="1131"/>
      <c r="AD1392" s="1136">
        <f t="shared" si="239"/>
        <v>0</v>
      </c>
      <c r="AE1392" s="1136"/>
      <c r="AF1392" s="1136"/>
      <c r="AG1392" s="1136"/>
      <c r="AH1392" s="1137"/>
      <c r="AI1392" s="59"/>
      <c r="AJ1392" s="144" t="str">
        <f t="shared" si="233"/>
        <v>Riadok bude skrytý.</v>
      </c>
      <c r="AK1392" s="145" t="s">
        <v>207</v>
      </c>
      <c r="BE1392" s="51">
        <f t="shared" si="242"/>
        <v>1</v>
      </c>
      <c r="BF1392" s="51">
        <f t="shared" si="240"/>
        <v>0</v>
      </c>
      <c r="BH1392" s="51">
        <f t="shared" si="238"/>
        <v>1</v>
      </c>
      <c r="BI1392" s="89">
        <f t="shared" si="241"/>
        <v>0</v>
      </c>
      <c r="CA1392" s="113">
        <f>SI!BY1392</f>
        <v>153</v>
      </c>
      <c r="CH1392" s="140">
        <f>SI!BZ1392</f>
        <v>0</v>
      </c>
    </row>
    <row r="1393" spans="1:253" s="36" customFormat="1" ht="15" hidden="1" customHeight="1" x14ac:dyDescent="0.25">
      <c r="A1393" s="33"/>
      <c r="B1393" s="1134"/>
      <c r="C1393" s="1135"/>
      <c r="D1393" s="1135"/>
      <c r="E1393" s="1135"/>
      <c r="F1393" s="1135"/>
      <c r="G1393" s="1135"/>
      <c r="H1393" s="1135"/>
      <c r="I1393" s="1135"/>
      <c r="J1393" s="215"/>
      <c r="K1393" s="1131"/>
      <c r="L1393" s="1131"/>
      <c r="M1393" s="1131"/>
      <c r="N1393" s="1131"/>
      <c r="O1393" s="215"/>
      <c r="P1393" s="1131"/>
      <c r="Q1393" s="1131"/>
      <c r="R1393" s="1131"/>
      <c r="S1393" s="1131"/>
      <c r="T1393" s="215"/>
      <c r="U1393" s="1131"/>
      <c r="V1393" s="1131"/>
      <c r="W1393" s="1131"/>
      <c r="X1393" s="1131"/>
      <c r="Y1393" s="215"/>
      <c r="Z1393" s="1131"/>
      <c r="AA1393" s="1131"/>
      <c r="AB1393" s="1131"/>
      <c r="AC1393" s="1131"/>
      <c r="AD1393" s="1136">
        <f t="shared" si="239"/>
        <v>0</v>
      </c>
      <c r="AE1393" s="1136"/>
      <c r="AF1393" s="1136"/>
      <c r="AG1393" s="1136"/>
      <c r="AH1393" s="1137"/>
      <c r="AI1393" s="60"/>
      <c r="AJ1393" s="144" t="str">
        <f t="shared" si="233"/>
        <v>Riadok bude skrytý.</v>
      </c>
      <c r="AK1393" s="145" t="s">
        <v>207</v>
      </c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51">
        <f t="shared" si="242"/>
        <v>1</v>
      </c>
      <c r="BF1393" s="51">
        <f t="shared" si="240"/>
        <v>0</v>
      </c>
      <c r="BG1393" s="51"/>
      <c r="BH1393" s="51">
        <f t="shared" si="238"/>
        <v>1</v>
      </c>
      <c r="BI1393" s="89">
        <f t="shared" si="241"/>
        <v>0</v>
      </c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108"/>
      <c r="BY1393" s="108"/>
      <c r="BZ1393" s="108"/>
      <c r="CA1393" s="113">
        <f>SI!BY1393</f>
        <v>338</v>
      </c>
      <c r="CB1393" s="113"/>
      <c r="CC1393" s="113"/>
      <c r="CD1393" s="113"/>
      <c r="CE1393" s="113"/>
      <c r="CF1393" s="113"/>
      <c r="CG1393" s="113"/>
      <c r="CH1393" s="140">
        <f>SI!BZ1393</f>
        <v>0</v>
      </c>
      <c r="CI1393" s="108"/>
      <c r="CJ1393" s="108"/>
      <c r="CK1393" s="108"/>
      <c r="CL1393" s="108"/>
      <c r="CM1393" s="108"/>
      <c r="CN1393" s="108"/>
      <c r="CO1393" s="108"/>
      <c r="CP1393" s="108"/>
      <c r="CQ1393" s="108"/>
      <c r="CR1393" s="108"/>
      <c r="CS1393" s="108"/>
      <c r="CT1393" s="108"/>
      <c r="CU1393" s="108"/>
      <c r="CV1393" s="108"/>
      <c r="CW1393" s="108"/>
      <c r="CX1393" s="108"/>
      <c r="CY1393" s="108"/>
      <c r="CZ1393" s="2"/>
      <c r="DA1393" s="2"/>
      <c r="DB1393" s="2"/>
      <c r="DC1393" s="2"/>
      <c r="DD1393" s="2"/>
      <c r="DE1393" s="2"/>
      <c r="DF1393" s="2"/>
      <c r="DG1393" s="2"/>
      <c r="DH1393" s="2"/>
      <c r="DI1393" s="2"/>
      <c r="DJ1393" s="2"/>
      <c r="DK1393" s="2"/>
      <c r="DL1393" s="2"/>
      <c r="DM1393" s="2"/>
      <c r="DN1393" s="2"/>
      <c r="DO1393" s="2"/>
      <c r="DP1393" s="2"/>
      <c r="DQ1393" s="2"/>
      <c r="DR1393" s="2"/>
      <c r="DS1393" s="2"/>
      <c r="DT1393" s="2"/>
      <c r="DU1393" s="2"/>
      <c r="DV1393" s="2"/>
      <c r="DW1393" s="2"/>
      <c r="DX1393" s="2"/>
      <c r="DY1393" s="2"/>
      <c r="DZ1393" s="2"/>
      <c r="EA1393" s="2"/>
      <c r="EB1393" s="2"/>
      <c r="EC1393" s="2"/>
      <c r="ED1393" s="2"/>
      <c r="EE1393" s="2"/>
      <c r="EF1393" s="2"/>
      <c r="EG1393" s="2"/>
      <c r="EH1393" s="2"/>
      <c r="EI1393" s="2"/>
      <c r="EJ1393" s="2"/>
      <c r="EK1393" s="2"/>
      <c r="EL1393" s="2"/>
      <c r="EM1393" s="2"/>
      <c r="EN1393" s="2"/>
      <c r="EO1393" s="2"/>
      <c r="EP1393" s="2"/>
      <c r="EQ1393" s="2"/>
      <c r="ER1393" s="2"/>
      <c r="ES1393" s="2"/>
      <c r="ET1393" s="2"/>
      <c r="EU1393" s="2"/>
      <c r="EV1393" s="2"/>
      <c r="EW1393" s="2"/>
      <c r="EX1393" s="2"/>
      <c r="EY1393" s="2"/>
      <c r="EZ1393" s="2"/>
      <c r="FA1393" s="2"/>
      <c r="FB1393" s="2"/>
      <c r="FC1393" s="2"/>
      <c r="FD1393" s="2"/>
      <c r="FE1393" s="2"/>
      <c r="FF1393" s="2"/>
      <c r="FG1393" s="2"/>
      <c r="FH1393" s="2"/>
      <c r="FI1393" s="2"/>
      <c r="FJ1393" s="2"/>
      <c r="FK1393" s="2"/>
      <c r="FL1393" s="2"/>
      <c r="FM1393" s="2"/>
      <c r="FN1393" s="2"/>
      <c r="FO1393" s="2"/>
      <c r="FP1393" s="2"/>
      <c r="FQ1393" s="2"/>
      <c r="FR1393" s="2"/>
      <c r="FS1393" s="2"/>
      <c r="FT1393" s="2"/>
      <c r="FU1393" s="2"/>
      <c r="FV1393" s="2"/>
      <c r="FW1393" s="2"/>
      <c r="FX1393" s="2"/>
      <c r="FY1393" s="2"/>
      <c r="FZ1393" s="2"/>
      <c r="GA1393" s="2"/>
      <c r="GB1393" s="2"/>
      <c r="GC1393" s="2"/>
      <c r="GD1393" s="2"/>
      <c r="GE1393" s="2"/>
      <c r="GF1393" s="2"/>
      <c r="GG1393" s="2"/>
      <c r="GH1393" s="2"/>
      <c r="GI1393" s="2"/>
      <c r="GJ1393" s="2"/>
      <c r="GK1393" s="2"/>
      <c r="GL1393" s="2"/>
      <c r="GM1393" s="2"/>
      <c r="GN1393" s="2"/>
      <c r="GO1393" s="2"/>
      <c r="GP1393" s="2"/>
      <c r="GQ1393" s="2"/>
      <c r="GR1393" s="2"/>
      <c r="GS1393" s="2"/>
      <c r="GT1393" s="2"/>
      <c r="GU1393" s="2"/>
      <c r="GV1393" s="2"/>
      <c r="GW1393" s="2"/>
      <c r="GX1393" s="2"/>
      <c r="GY1393" s="2"/>
      <c r="GZ1393" s="2"/>
      <c r="HA1393" s="2"/>
      <c r="HB1393" s="2"/>
      <c r="HC1393" s="2"/>
      <c r="HD1393" s="2"/>
      <c r="HE1393" s="2"/>
      <c r="HF1393" s="2"/>
      <c r="HG1393" s="2"/>
      <c r="HH1393" s="2"/>
      <c r="HI1393" s="2"/>
      <c r="HJ1393" s="2"/>
      <c r="HK1393" s="2"/>
      <c r="HL1393" s="2"/>
      <c r="HM1393" s="2"/>
      <c r="HN1393" s="2"/>
      <c r="HO1393" s="2"/>
      <c r="HP1393" s="2"/>
      <c r="HQ1393" s="2"/>
      <c r="HR1393" s="2"/>
      <c r="HS1393" s="2"/>
      <c r="HT1393" s="2"/>
      <c r="HU1393" s="2"/>
      <c r="HV1393" s="2"/>
      <c r="HW1393" s="2"/>
      <c r="HX1393" s="2"/>
      <c r="HY1393" s="2"/>
      <c r="HZ1393" s="2"/>
      <c r="IA1393" s="2"/>
      <c r="IB1393" s="2"/>
      <c r="IC1393" s="2"/>
      <c r="ID1393" s="2"/>
      <c r="IE1393" s="2"/>
      <c r="IF1393" s="2"/>
      <c r="IG1393" s="2"/>
      <c r="IH1393" s="2"/>
      <c r="II1393" s="2"/>
      <c r="IJ1393" s="2"/>
      <c r="IK1393" s="2"/>
      <c r="IL1393" s="2"/>
      <c r="IM1393" s="2"/>
      <c r="IN1393" s="2"/>
      <c r="IO1393" s="2"/>
      <c r="IP1393" s="2"/>
      <c r="IQ1393" s="2"/>
      <c r="IR1393" s="2"/>
      <c r="IS1393" s="2"/>
    </row>
    <row r="1394" spans="1:253" s="36" customFormat="1" hidden="1" x14ac:dyDescent="0.25">
      <c r="A1394" s="33"/>
      <c r="B1394" s="1134"/>
      <c r="C1394" s="1135"/>
      <c r="D1394" s="1135"/>
      <c r="E1394" s="1135"/>
      <c r="F1394" s="1135"/>
      <c r="G1394" s="1135"/>
      <c r="H1394" s="1135"/>
      <c r="I1394" s="1135"/>
      <c r="J1394" s="215"/>
      <c r="K1394" s="1131"/>
      <c r="L1394" s="1131"/>
      <c r="M1394" s="1131"/>
      <c r="N1394" s="1131"/>
      <c r="O1394" s="215"/>
      <c r="P1394" s="1131"/>
      <c r="Q1394" s="1131"/>
      <c r="R1394" s="1131"/>
      <c r="S1394" s="1131"/>
      <c r="T1394" s="215"/>
      <c r="U1394" s="1131"/>
      <c r="V1394" s="1131"/>
      <c r="W1394" s="1131"/>
      <c r="X1394" s="1131"/>
      <c r="Y1394" s="215"/>
      <c r="Z1394" s="1131"/>
      <c r="AA1394" s="1131"/>
      <c r="AB1394" s="1131"/>
      <c r="AC1394" s="1131"/>
      <c r="AD1394" s="1136">
        <f t="shared" si="239"/>
        <v>0</v>
      </c>
      <c r="AE1394" s="1136"/>
      <c r="AF1394" s="1136"/>
      <c r="AG1394" s="1136"/>
      <c r="AH1394" s="1137"/>
      <c r="AI1394" s="60"/>
      <c r="AJ1394" s="144" t="str">
        <f t="shared" si="233"/>
        <v>Riadok bude skrytý.</v>
      </c>
      <c r="AK1394" s="145" t="s">
        <v>207</v>
      </c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51">
        <f t="shared" si="242"/>
        <v>1</v>
      </c>
      <c r="BF1394" s="51">
        <f t="shared" si="240"/>
        <v>0</v>
      </c>
      <c r="BG1394" s="51"/>
      <c r="BH1394" s="51">
        <f t="shared" si="238"/>
        <v>1</v>
      </c>
      <c r="BI1394" s="89">
        <f t="shared" si="241"/>
        <v>0</v>
      </c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108"/>
      <c r="BY1394" s="108"/>
      <c r="BZ1394" s="108"/>
      <c r="CA1394" s="113">
        <f>SI!BY1394</f>
        <v>116</v>
      </c>
      <c r="CB1394" s="113"/>
      <c r="CC1394" s="113"/>
      <c r="CD1394" s="113"/>
      <c r="CE1394" s="113"/>
      <c r="CF1394" s="113"/>
      <c r="CG1394" s="113"/>
      <c r="CH1394" s="140">
        <f>SI!BZ1394</f>
        <v>0</v>
      </c>
      <c r="CI1394" s="108"/>
      <c r="CJ1394" s="108"/>
      <c r="CK1394" s="108"/>
      <c r="CL1394" s="108"/>
      <c r="CM1394" s="108"/>
      <c r="CN1394" s="108"/>
      <c r="CO1394" s="108"/>
      <c r="CP1394" s="108"/>
      <c r="CQ1394" s="108"/>
      <c r="CR1394" s="108"/>
      <c r="CS1394" s="108"/>
      <c r="CT1394" s="108"/>
      <c r="CU1394" s="108"/>
      <c r="CV1394" s="108"/>
      <c r="CW1394" s="108"/>
      <c r="CX1394" s="108"/>
      <c r="CY1394" s="108"/>
      <c r="CZ1394" s="2"/>
      <c r="DA1394" s="2"/>
      <c r="DB1394" s="2"/>
      <c r="DC1394" s="2"/>
      <c r="DD1394" s="2"/>
      <c r="DE1394" s="2"/>
      <c r="DF1394" s="2"/>
      <c r="DG1394" s="2"/>
      <c r="DH1394" s="2"/>
      <c r="DI1394" s="2"/>
      <c r="DJ1394" s="2"/>
      <c r="DK1394" s="2"/>
      <c r="DL1394" s="2"/>
      <c r="DM1394" s="2"/>
      <c r="DN1394" s="2"/>
      <c r="DO1394" s="2"/>
      <c r="DP1394" s="2"/>
      <c r="DQ1394" s="2"/>
      <c r="DR1394" s="2"/>
      <c r="DS1394" s="2"/>
      <c r="DT1394" s="2"/>
      <c r="DU1394" s="2"/>
      <c r="DV1394" s="2"/>
      <c r="DW1394" s="2"/>
      <c r="DX1394" s="2"/>
      <c r="DY1394" s="2"/>
      <c r="DZ1394" s="2"/>
      <c r="EA1394" s="2"/>
      <c r="EB1394" s="2"/>
      <c r="EC1394" s="2"/>
      <c r="ED1394" s="2"/>
      <c r="EE1394" s="2"/>
      <c r="EF1394" s="2"/>
      <c r="EG1394" s="2"/>
      <c r="EH1394" s="2"/>
      <c r="EI1394" s="2"/>
      <c r="EJ1394" s="2"/>
      <c r="EK1394" s="2"/>
      <c r="EL1394" s="2"/>
      <c r="EM1394" s="2"/>
      <c r="EN1394" s="2"/>
      <c r="EO1394" s="2"/>
      <c r="EP1394" s="2"/>
      <c r="EQ1394" s="2"/>
      <c r="ER1394" s="2"/>
      <c r="ES1394" s="2"/>
      <c r="ET1394" s="2"/>
      <c r="EU1394" s="2"/>
      <c r="EV1394" s="2"/>
      <c r="EW1394" s="2"/>
      <c r="EX1394" s="2"/>
      <c r="EY1394" s="2"/>
      <c r="EZ1394" s="2"/>
      <c r="FA1394" s="2"/>
      <c r="FB1394" s="2"/>
      <c r="FC1394" s="2"/>
      <c r="FD1394" s="2"/>
      <c r="FE1394" s="2"/>
      <c r="FF1394" s="2"/>
      <c r="FG1394" s="2"/>
      <c r="FH1394" s="2"/>
      <c r="FI1394" s="2"/>
      <c r="FJ1394" s="2"/>
      <c r="FK1394" s="2"/>
      <c r="FL1394" s="2"/>
      <c r="FM1394" s="2"/>
      <c r="FN1394" s="2"/>
      <c r="FO1394" s="2"/>
      <c r="FP1394" s="2"/>
      <c r="FQ1394" s="2"/>
      <c r="FR1394" s="2"/>
      <c r="FS1394" s="2"/>
      <c r="FT1394" s="2"/>
      <c r="FU1394" s="2"/>
      <c r="FV1394" s="2"/>
      <c r="FW1394" s="2"/>
      <c r="FX1394" s="2"/>
      <c r="FY1394" s="2"/>
      <c r="FZ1394" s="2"/>
      <c r="GA1394" s="2"/>
      <c r="GB1394" s="2"/>
      <c r="GC1394" s="2"/>
      <c r="GD1394" s="2"/>
      <c r="GE1394" s="2"/>
      <c r="GF1394" s="2"/>
      <c r="GG1394" s="2"/>
      <c r="GH1394" s="2"/>
      <c r="GI1394" s="2"/>
      <c r="GJ1394" s="2"/>
      <c r="GK1394" s="2"/>
      <c r="GL1394" s="2"/>
      <c r="GM1394" s="2"/>
      <c r="GN1394" s="2"/>
      <c r="GO1394" s="2"/>
      <c r="GP1394" s="2"/>
      <c r="GQ1394" s="2"/>
      <c r="GR1394" s="2"/>
      <c r="GS1394" s="2"/>
      <c r="GT1394" s="2"/>
      <c r="GU1394" s="2"/>
      <c r="GV1394" s="2"/>
      <c r="GW1394" s="2"/>
      <c r="GX1394" s="2"/>
      <c r="GY1394" s="2"/>
      <c r="GZ1394" s="2"/>
      <c r="HA1394" s="2"/>
      <c r="HB1394" s="2"/>
      <c r="HC1394" s="2"/>
      <c r="HD1394" s="2"/>
      <c r="HE1394" s="2"/>
      <c r="HF1394" s="2"/>
      <c r="HG1394" s="2"/>
      <c r="HH1394" s="2"/>
      <c r="HI1394" s="2"/>
      <c r="HJ1394" s="2"/>
      <c r="HK1394" s="2"/>
      <c r="HL1394" s="2"/>
      <c r="HM1394" s="2"/>
      <c r="HN1394" s="2"/>
      <c r="HO1394" s="2"/>
      <c r="HP1394" s="2"/>
      <c r="HQ1394" s="2"/>
      <c r="HR1394" s="2"/>
      <c r="HS1394" s="2"/>
      <c r="HT1394" s="2"/>
      <c r="HU1394" s="2"/>
      <c r="HV1394" s="2"/>
      <c r="HW1394" s="2"/>
      <c r="HX1394" s="2"/>
      <c r="HY1394" s="2"/>
      <c r="HZ1394" s="2"/>
      <c r="IA1394" s="2"/>
      <c r="IB1394" s="2"/>
      <c r="IC1394" s="2"/>
      <c r="ID1394" s="2"/>
      <c r="IE1394" s="2"/>
      <c r="IF1394" s="2"/>
      <c r="IG1394" s="2"/>
      <c r="IH1394" s="2"/>
      <c r="II1394" s="2"/>
      <c r="IJ1394" s="2"/>
      <c r="IK1394" s="2"/>
      <c r="IL1394" s="2"/>
      <c r="IM1394" s="2"/>
      <c r="IN1394" s="2"/>
      <c r="IO1394" s="2"/>
      <c r="IP1394" s="2"/>
      <c r="IQ1394" s="2"/>
      <c r="IR1394" s="2"/>
      <c r="IS1394" s="2"/>
    </row>
    <row r="1395" spans="1:253" s="36" customFormat="1" hidden="1" x14ac:dyDescent="0.25">
      <c r="A1395" s="33"/>
      <c r="B1395" s="1167"/>
      <c r="C1395" s="1168"/>
      <c r="D1395" s="1168"/>
      <c r="E1395" s="1168"/>
      <c r="F1395" s="1168"/>
      <c r="G1395" s="1168"/>
      <c r="H1395" s="1168"/>
      <c r="I1395" s="1168"/>
      <c r="J1395" s="291"/>
      <c r="K1395" s="1156"/>
      <c r="L1395" s="1156"/>
      <c r="M1395" s="1156"/>
      <c r="N1395" s="1156"/>
      <c r="O1395" s="291"/>
      <c r="P1395" s="1156"/>
      <c r="Q1395" s="1156"/>
      <c r="R1395" s="1156"/>
      <c r="S1395" s="1156"/>
      <c r="T1395" s="291"/>
      <c r="U1395" s="1156"/>
      <c r="V1395" s="1156"/>
      <c r="W1395" s="1156"/>
      <c r="X1395" s="1156"/>
      <c r="Y1395" s="291"/>
      <c r="Z1395" s="1156"/>
      <c r="AA1395" s="1156"/>
      <c r="AB1395" s="1156"/>
      <c r="AC1395" s="1156"/>
      <c r="AD1395" s="1169">
        <f t="shared" si="239"/>
        <v>0</v>
      </c>
      <c r="AE1395" s="1169"/>
      <c r="AF1395" s="1169"/>
      <c r="AG1395" s="1169"/>
      <c r="AH1395" s="1170"/>
      <c r="AI1395" s="60"/>
      <c r="AJ1395" s="144" t="str">
        <f t="shared" si="233"/>
        <v>Riadok bude skrytý.</v>
      </c>
      <c r="AK1395" s="145" t="s">
        <v>207</v>
      </c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51">
        <f t="shared" si="242"/>
        <v>1</v>
      </c>
      <c r="BF1395" s="51">
        <f t="shared" si="240"/>
        <v>0</v>
      </c>
      <c r="BG1395" s="51"/>
      <c r="BH1395" s="51">
        <f t="shared" si="238"/>
        <v>1</v>
      </c>
      <c r="BI1395" s="89">
        <f t="shared" si="241"/>
        <v>0</v>
      </c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108"/>
      <c r="BY1395" s="108"/>
      <c r="BZ1395" s="108"/>
      <c r="CA1395" s="113">
        <f>SI!BY1395</f>
        <v>40</v>
      </c>
      <c r="CB1395" s="113"/>
      <c r="CC1395" s="113"/>
      <c r="CD1395" s="113"/>
      <c r="CE1395" s="113"/>
      <c r="CF1395" s="113"/>
      <c r="CG1395" s="113"/>
      <c r="CH1395" s="140">
        <f>SI!BZ1395</f>
        <v>0</v>
      </c>
      <c r="CI1395" s="108"/>
      <c r="CJ1395" s="108"/>
      <c r="CK1395" s="108"/>
      <c r="CL1395" s="108"/>
      <c r="CM1395" s="108"/>
      <c r="CN1395" s="108"/>
      <c r="CO1395" s="108"/>
      <c r="CP1395" s="108"/>
      <c r="CQ1395" s="108"/>
      <c r="CR1395" s="108"/>
      <c r="CS1395" s="108"/>
      <c r="CT1395" s="108"/>
      <c r="CU1395" s="108"/>
      <c r="CV1395" s="108"/>
      <c r="CW1395" s="108"/>
      <c r="CX1395" s="108"/>
      <c r="CY1395" s="108"/>
      <c r="CZ1395" s="2"/>
      <c r="DA1395" s="2"/>
      <c r="DB1395" s="2"/>
      <c r="DC1395" s="2"/>
      <c r="DD1395" s="2"/>
      <c r="DE1395" s="2"/>
      <c r="DF1395" s="2"/>
      <c r="DG1395" s="2"/>
      <c r="DH1395" s="2"/>
      <c r="DI1395" s="2"/>
      <c r="DJ1395" s="2"/>
      <c r="DK1395" s="2"/>
      <c r="DL1395" s="2"/>
      <c r="DM1395" s="2"/>
      <c r="DN1395" s="2"/>
      <c r="DO1395" s="2"/>
      <c r="DP1395" s="2"/>
      <c r="DQ1395" s="2"/>
      <c r="DR1395" s="2"/>
      <c r="DS1395" s="2"/>
      <c r="DT1395" s="2"/>
      <c r="DU1395" s="2"/>
      <c r="DV1395" s="2"/>
      <c r="DW1395" s="2"/>
      <c r="DX1395" s="2"/>
      <c r="DY1395" s="2"/>
      <c r="DZ1395" s="2"/>
      <c r="EA1395" s="2"/>
      <c r="EB1395" s="2"/>
      <c r="EC1395" s="2"/>
      <c r="ED1395" s="2"/>
      <c r="EE1395" s="2"/>
      <c r="EF1395" s="2"/>
      <c r="EG1395" s="2"/>
      <c r="EH1395" s="2"/>
      <c r="EI1395" s="2"/>
      <c r="EJ1395" s="2"/>
      <c r="EK1395" s="2"/>
      <c r="EL1395" s="2"/>
      <c r="EM1395" s="2"/>
      <c r="EN1395" s="2"/>
      <c r="EO1395" s="2"/>
      <c r="EP1395" s="2"/>
      <c r="EQ1395" s="2"/>
      <c r="ER1395" s="2"/>
      <c r="ES1395" s="2"/>
      <c r="ET1395" s="2"/>
      <c r="EU1395" s="2"/>
      <c r="EV1395" s="2"/>
      <c r="EW1395" s="2"/>
      <c r="EX1395" s="2"/>
      <c r="EY1395" s="2"/>
      <c r="EZ1395" s="2"/>
      <c r="FA1395" s="2"/>
      <c r="FB1395" s="2"/>
      <c r="FC1395" s="2"/>
      <c r="FD1395" s="2"/>
      <c r="FE1395" s="2"/>
      <c r="FF1395" s="2"/>
      <c r="FG1395" s="2"/>
      <c r="FH1395" s="2"/>
      <c r="FI1395" s="2"/>
      <c r="FJ1395" s="2"/>
      <c r="FK1395" s="2"/>
      <c r="FL1395" s="2"/>
      <c r="FM1395" s="2"/>
      <c r="FN1395" s="2"/>
      <c r="FO1395" s="2"/>
      <c r="FP1395" s="2"/>
      <c r="FQ1395" s="2"/>
      <c r="FR1395" s="2"/>
      <c r="FS1395" s="2"/>
      <c r="FT1395" s="2"/>
      <c r="FU1395" s="2"/>
      <c r="FV1395" s="2"/>
      <c r="FW1395" s="2"/>
      <c r="FX1395" s="2"/>
      <c r="FY1395" s="2"/>
      <c r="FZ1395" s="2"/>
      <c r="GA1395" s="2"/>
      <c r="GB1395" s="2"/>
      <c r="GC1395" s="2"/>
      <c r="GD1395" s="2"/>
      <c r="GE1395" s="2"/>
      <c r="GF1395" s="2"/>
      <c r="GG1395" s="2"/>
      <c r="GH1395" s="2"/>
      <c r="GI1395" s="2"/>
      <c r="GJ1395" s="2"/>
      <c r="GK1395" s="2"/>
      <c r="GL1395" s="2"/>
      <c r="GM1395" s="2"/>
      <c r="GN1395" s="2"/>
      <c r="GO1395" s="2"/>
      <c r="GP1395" s="2"/>
      <c r="GQ1395" s="2"/>
      <c r="GR1395" s="2"/>
      <c r="GS1395" s="2"/>
      <c r="GT1395" s="2"/>
      <c r="GU1395" s="2"/>
      <c r="GV1395" s="2"/>
      <c r="GW1395" s="2"/>
      <c r="GX1395" s="2"/>
      <c r="GY1395" s="2"/>
      <c r="GZ1395" s="2"/>
      <c r="HA1395" s="2"/>
      <c r="HB1395" s="2"/>
      <c r="HC1395" s="2"/>
      <c r="HD1395" s="2"/>
      <c r="HE1395" s="2"/>
      <c r="HF1395" s="2"/>
      <c r="HG1395" s="2"/>
      <c r="HH1395" s="2"/>
      <c r="HI1395" s="2"/>
      <c r="HJ1395" s="2"/>
      <c r="HK1395" s="2"/>
      <c r="HL1395" s="2"/>
      <c r="HM1395" s="2"/>
      <c r="HN1395" s="2"/>
      <c r="HO1395" s="2"/>
      <c r="HP1395" s="2"/>
      <c r="HQ1395" s="2"/>
      <c r="HR1395" s="2"/>
      <c r="HS1395" s="2"/>
      <c r="HT1395" s="2"/>
      <c r="HU1395" s="2"/>
      <c r="HV1395" s="2"/>
      <c r="HW1395" s="2"/>
      <c r="HX1395" s="2"/>
      <c r="HY1395" s="2"/>
      <c r="HZ1395" s="2"/>
      <c r="IA1395" s="2"/>
      <c r="IB1395" s="2"/>
      <c r="IC1395" s="2"/>
      <c r="ID1395" s="2"/>
      <c r="IE1395" s="2"/>
      <c r="IF1395" s="2"/>
      <c r="IG1395" s="2"/>
      <c r="IH1395" s="2"/>
      <c r="II1395" s="2"/>
      <c r="IJ1395" s="2"/>
      <c r="IK1395" s="2"/>
      <c r="IL1395" s="2"/>
      <c r="IM1395" s="2"/>
      <c r="IN1395" s="2"/>
      <c r="IO1395" s="2"/>
      <c r="IP1395" s="2"/>
      <c r="IQ1395" s="2"/>
      <c r="IR1395" s="2"/>
      <c r="IS1395" s="2"/>
    </row>
    <row r="1396" spans="1:253" x14ac:dyDescent="0.25">
      <c r="A1396" s="33"/>
      <c r="B1396" s="1138" t="s">
        <v>381</v>
      </c>
      <c r="C1396" s="1139"/>
      <c r="D1396" s="1139"/>
      <c r="E1396" s="1139"/>
      <c r="F1396" s="1139"/>
      <c r="G1396" s="1139"/>
      <c r="H1396" s="1139"/>
      <c r="I1396" s="1140"/>
      <c r="J1396" s="1123">
        <f>+SUM(J1381:N1395)</f>
        <v>0</v>
      </c>
      <c r="K1396" s="1124"/>
      <c r="L1396" s="1124"/>
      <c r="M1396" s="1124"/>
      <c r="N1396" s="1124"/>
      <c r="O1396" s="1123">
        <f>+SUM(O1381:S1395)</f>
        <v>0</v>
      </c>
      <c r="P1396" s="1124"/>
      <c r="Q1396" s="1124"/>
      <c r="R1396" s="1124"/>
      <c r="S1396" s="1124"/>
      <c r="T1396" s="1123">
        <f>+SUM(T1381:X1395)</f>
        <v>0</v>
      </c>
      <c r="U1396" s="1124"/>
      <c r="V1396" s="1124"/>
      <c r="W1396" s="1124"/>
      <c r="X1396" s="1124"/>
      <c r="Y1396" s="1123">
        <f>+SUM(Y1381:AC1395)</f>
        <v>0</v>
      </c>
      <c r="Z1396" s="1124"/>
      <c r="AA1396" s="1124"/>
      <c r="AB1396" s="1124"/>
      <c r="AC1396" s="1124"/>
      <c r="AD1396" s="1123">
        <f>+SUM(AD1381:AH1395)</f>
        <v>0</v>
      </c>
      <c r="AE1396" s="1124"/>
      <c r="AF1396" s="1124"/>
      <c r="AG1396" s="1124"/>
      <c r="AH1396" s="1125"/>
      <c r="AI1396" s="59"/>
      <c r="AJ1396" s="144" t="str">
        <f t="shared" si="233"/>
        <v>Riadok bude vidieť.</v>
      </c>
      <c r="AK1396" s="145" t="s">
        <v>207</v>
      </c>
      <c r="BE1396" s="51">
        <f t="shared" si="242"/>
        <v>1</v>
      </c>
      <c r="BH1396" s="51">
        <f t="shared" si="238"/>
        <v>1</v>
      </c>
      <c r="BI1396" s="51">
        <f>+IF(BE1396+BF1396+BG1396=0,0,IF(BH1396=0,0,1))</f>
        <v>1</v>
      </c>
      <c r="CA1396" s="113">
        <f>SI!BY1396</f>
        <v>43</v>
      </c>
      <c r="CH1396" s="140">
        <f>SI!BZ1396</f>
        <v>0</v>
      </c>
    </row>
    <row r="1397" spans="1:253" x14ac:dyDescent="0.25">
      <c r="A1397" s="33"/>
      <c r="B1397" s="1138" t="s">
        <v>382</v>
      </c>
      <c r="C1397" s="1139"/>
      <c r="D1397" s="1139"/>
      <c r="E1397" s="1139"/>
      <c r="F1397" s="1139"/>
      <c r="G1397" s="1139"/>
      <c r="H1397" s="1139"/>
      <c r="I1397" s="1140"/>
      <c r="J1397" s="1123">
        <f>+J1379+J1396</f>
        <v>32382</v>
      </c>
      <c r="K1397" s="1124"/>
      <c r="L1397" s="1124"/>
      <c r="M1397" s="1124"/>
      <c r="N1397" s="1124"/>
      <c r="O1397" s="1123">
        <f>+O1379+O1396</f>
        <v>5398</v>
      </c>
      <c r="P1397" s="1124"/>
      <c r="Q1397" s="1124"/>
      <c r="R1397" s="1124"/>
      <c r="S1397" s="1124"/>
      <c r="T1397" s="1123">
        <f>+T1379+T1396</f>
        <v>-32382</v>
      </c>
      <c r="U1397" s="1124"/>
      <c r="V1397" s="1124"/>
      <c r="W1397" s="1124"/>
      <c r="X1397" s="1124"/>
      <c r="Y1397" s="1123">
        <f>+Y1379+Y1396</f>
        <v>0</v>
      </c>
      <c r="Z1397" s="1124"/>
      <c r="AA1397" s="1124"/>
      <c r="AB1397" s="1124"/>
      <c r="AC1397" s="1124"/>
      <c r="AD1397" s="1123">
        <f>+AD1379+AD1396</f>
        <v>5398</v>
      </c>
      <c r="AE1397" s="1124"/>
      <c r="AF1397" s="1124"/>
      <c r="AG1397" s="1124"/>
      <c r="AH1397" s="1124"/>
      <c r="AI1397" s="59"/>
      <c r="AJ1397" s="144" t="str">
        <f t="shared" si="233"/>
        <v>Riadok bude vidieť.</v>
      </c>
      <c r="AK1397" s="145" t="s">
        <v>207</v>
      </c>
      <c r="AL1397" s="56"/>
      <c r="BE1397" s="51">
        <f t="shared" si="242"/>
        <v>1</v>
      </c>
      <c r="BH1397" s="51">
        <f t="shared" si="238"/>
        <v>1</v>
      </c>
      <c r="BI1397" s="51">
        <f>+IF(BE1397+BF1397+BG1397=0,0,IF(BH1397=0,0,1))</f>
        <v>1</v>
      </c>
      <c r="CA1397" s="113">
        <f>SI!BY1397</f>
        <v>240</v>
      </c>
      <c r="CH1397" s="140">
        <f>SI!BZ1397</f>
        <v>0</v>
      </c>
    </row>
    <row r="1398" spans="1:253" x14ac:dyDescent="0.25">
      <c r="A1398" s="33"/>
      <c r="AI1398" s="59"/>
      <c r="AJ1398" s="144" t="str">
        <f t="shared" si="233"/>
        <v>Riadok bude vidieť.</v>
      </c>
      <c r="AK1398" s="145" t="s">
        <v>207</v>
      </c>
      <c r="BE1398" s="51">
        <f t="shared" si="242"/>
        <v>1</v>
      </c>
      <c r="BH1398" s="51">
        <f t="shared" si="238"/>
        <v>1</v>
      </c>
      <c r="BI1398" s="51">
        <f>+IF(BE1398+BF1398+BG1398=0,0,IF(BH1398=0,0,1))</f>
        <v>1</v>
      </c>
      <c r="CA1398" s="113">
        <f>SI!BY1398</f>
        <v>383</v>
      </c>
      <c r="CH1398" s="140">
        <f>SI!BZ1398</f>
        <v>0</v>
      </c>
    </row>
    <row r="1399" spans="1:253" s="36" customFormat="1" x14ac:dyDescent="0.25">
      <c r="A1399" s="33"/>
      <c r="B1399" s="2" t="s">
        <v>383</v>
      </c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62" t="s">
        <v>168</v>
      </c>
      <c r="AJ1399" s="144" t="str">
        <f t="shared" si="233"/>
        <v>Riadok bude vidieť.</v>
      </c>
      <c r="AK1399" s="145" t="s">
        <v>207</v>
      </c>
      <c r="AL1399" s="56"/>
      <c r="AM1399" s="56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51">
        <f t="shared" ref="BE1399:BE1438" si="243">+IF(YEAR($N$58)=YEAR($P$6),0,1)</f>
        <v>1</v>
      </c>
      <c r="BF1399" s="51">
        <f t="shared" si="242"/>
        <v>1</v>
      </c>
      <c r="BG1399" s="51"/>
      <c r="BH1399" s="51">
        <f t="shared" si="238"/>
        <v>1</v>
      </c>
      <c r="BI1399" s="89">
        <f t="shared" ref="BI1399:BI1405" si="244">+IF(BE1399*BF1399=0,0,IF(BH1399=0,0,1))</f>
        <v>1</v>
      </c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108"/>
      <c r="BY1399" s="108"/>
      <c r="BZ1399" s="108"/>
      <c r="CA1399" s="113">
        <f>SI!BY1399</f>
        <v>139</v>
      </c>
      <c r="CB1399" s="113"/>
      <c r="CC1399" s="113"/>
      <c r="CD1399" s="113"/>
      <c r="CE1399" s="113"/>
      <c r="CF1399" s="113"/>
      <c r="CG1399" s="113"/>
      <c r="CH1399" s="140">
        <f>SI!BZ1399</f>
        <v>0</v>
      </c>
      <c r="CI1399" s="108"/>
      <c r="CJ1399" s="108"/>
      <c r="CK1399" s="108"/>
      <c r="CL1399" s="108"/>
      <c r="CM1399" s="108"/>
      <c r="CN1399" s="108"/>
      <c r="CO1399" s="108"/>
      <c r="CP1399" s="108"/>
      <c r="CQ1399" s="108"/>
      <c r="CR1399" s="108"/>
      <c r="CS1399" s="108"/>
      <c r="CT1399" s="108"/>
      <c r="CU1399" s="108"/>
      <c r="CV1399" s="108"/>
      <c r="CW1399" s="108"/>
      <c r="CX1399" s="108"/>
      <c r="CY1399" s="108"/>
      <c r="CZ1399" s="2"/>
      <c r="DA1399" s="2"/>
      <c r="DB1399" s="2"/>
      <c r="DC1399" s="2"/>
      <c r="DD1399" s="2"/>
      <c r="DE1399" s="2"/>
      <c r="DF1399" s="2"/>
      <c r="DG1399" s="2"/>
      <c r="DH1399" s="2"/>
      <c r="DI1399" s="2"/>
      <c r="DJ1399" s="2"/>
      <c r="DK1399" s="2"/>
      <c r="DL1399" s="2"/>
      <c r="DM1399" s="2"/>
      <c r="DN1399" s="2"/>
      <c r="DO1399" s="2"/>
      <c r="DP1399" s="2"/>
      <c r="DQ1399" s="2"/>
      <c r="DR1399" s="2"/>
      <c r="DS1399" s="2"/>
      <c r="DT1399" s="2"/>
      <c r="DU1399" s="2"/>
      <c r="DV1399" s="2"/>
      <c r="DW1399" s="2"/>
      <c r="DX1399" s="2"/>
      <c r="DY1399" s="2"/>
      <c r="DZ1399" s="2"/>
      <c r="EA1399" s="2"/>
      <c r="EB1399" s="2"/>
      <c r="EC1399" s="2"/>
      <c r="ED1399" s="2"/>
      <c r="EE1399" s="2"/>
      <c r="EF1399" s="2"/>
      <c r="EG1399" s="2"/>
      <c r="EH1399" s="2"/>
      <c r="EI1399" s="2"/>
      <c r="EJ1399" s="2"/>
      <c r="EK1399" s="2"/>
      <c r="EL1399" s="2"/>
      <c r="EM1399" s="2"/>
      <c r="EN1399" s="2"/>
      <c r="EO1399" s="2"/>
      <c r="EP1399" s="2"/>
      <c r="EQ1399" s="2"/>
      <c r="ER1399" s="2"/>
      <c r="ES1399" s="2"/>
      <c r="ET1399" s="2"/>
      <c r="EU1399" s="2"/>
      <c r="EV1399" s="2"/>
      <c r="EW1399" s="2"/>
      <c r="EX1399" s="2"/>
      <c r="EY1399" s="2"/>
      <c r="EZ1399" s="2"/>
      <c r="FA1399" s="2"/>
      <c r="FB1399" s="2"/>
      <c r="FC1399" s="2"/>
      <c r="FD1399" s="2"/>
      <c r="FE1399" s="2"/>
      <c r="FF1399" s="2"/>
      <c r="FG1399" s="2"/>
      <c r="FH1399" s="2"/>
      <c r="FI1399" s="2"/>
      <c r="FJ1399" s="2"/>
      <c r="FK1399" s="2"/>
      <c r="FL1399" s="2"/>
      <c r="FM1399" s="2"/>
      <c r="FN1399" s="2"/>
      <c r="FO1399" s="2"/>
      <c r="FP1399" s="2"/>
      <c r="FQ1399" s="2"/>
      <c r="FR1399" s="2"/>
      <c r="FS1399" s="2"/>
      <c r="FT1399" s="2"/>
      <c r="FU1399" s="2"/>
      <c r="FV1399" s="2"/>
      <c r="FW1399" s="2"/>
      <c r="FX1399" s="2"/>
      <c r="FY1399" s="2"/>
      <c r="FZ1399" s="2"/>
      <c r="GA1399" s="2"/>
      <c r="GB1399" s="2"/>
      <c r="GC1399" s="2"/>
      <c r="GD1399" s="2"/>
      <c r="GE1399" s="2"/>
      <c r="GF1399" s="2"/>
      <c r="GG1399" s="2"/>
      <c r="GH1399" s="2"/>
      <c r="GI1399" s="2"/>
      <c r="GJ1399" s="2"/>
      <c r="GK1399" s="2"/>
      <c r="GL1399" s="2"/>
      <c r="GM1399" s="2"/>
      <c r="GN1399" s="2"/>
      <c r="GO1399" s="2"/>
      <c r="GP1399" s="2"/>
      <c r="GQ1399" s="2"/>
      <c r="GR1399" s="2"/>
      <c r="GS1399" s="2"/>
      <c r="GT1399" s="2"/>
      <c r="GU1399" s="2"/>
      <c r="GV1399" s="2"/>
      <c r="GW1399" s="2"/>
      <c r="GX1399" s="2"/>
      <c r="GY1399" s="2"/>
      <c r="GZ1399" s="2"/>
      <c r="HA1399" s="2"/>
      <c r="HB1399" s="2"/>
      <c r="HC1399" s="2"/>
      <c r="HD1399" s="2"/>
      <c r="HE1399" s="2"/>
      <c r="HF1399" s="2"/>
      <c r="HG1399" s="2"/>
      <c r="HH1399" s="2"/>
      <c r="HI1399" s="2"/>
      <c r="HJ1399" s="2"/>
      <c r="HK1399" s="2"/>
      <c r="HL1399" s="2"/>
      <c r="HM1399" s="2"/>
      <c r="HN1399" s="2"/>
      <c r="HO1399" s="2"/>
      <c r="HP1399" s="2"/>
      <c r="HQ1399" s="2"/>
      <c r="HR1399" s="2"/>
      <c r="HS1399" s="2"/>
      <c r="HT1399" s="2"/>
      <c r="HU1399" s="2"/>
      <c r="HV1399" s="2"/>
      <c r="HW1399" s="2"/>
      <c r="HX1399" s="2"/>
      <c r="HY1399" s="2"/>
      <c r="HZ1399" s="2"/>
      <c r="IA1399" s="2"/>
      <c r="IB1399" s="2"/>
      <c r="IC1399" s="2"/>
      <c r="ID1399" s="2"/>
      <c r="IE1399" s="2"/>
      <c r="IF1399" s="2"/>
      <c r="IG1399" s="2"/>
      <c r="IH1399" s="2"/>
      <c r="II1399" s="2"/>
      <c r="IJ1399" s="2"/>
      <c r="IK1399" s="2"/>
      <c r="IL1399" s="2"/>
      <c r="IM1399" s="2"/>
      <c r="IN1399" s="2"/>
      <c r="IO1399" s="2"/>
      <c r="IP1399" s="2"/>
      <c r="IQ1399" s="2"/>
      <c r="IR1399" s="2"/>
      <c r="IS1399" s="2"/>
    </row>
    <row r="1400" spans="1:253" s="36" customFormat="1" ht="15" customHeight="1" x14ac:dyDescent="0.25">
      <c r="A1400" s="33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60"/>
      <c r="AJ1400" s="144" t="str">
        <f t="shared" si="233"/>
        <v>Riadok bude vidieť.</v>
      </c>
      <c r="AK1400" s="145" t="s">
        <v>207</v>
      </c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51">
        <f t="shared" si="243"/>
        <v>1</v>
      </c>
      <c r="BF1400" s="51">
        <f t="shared" si="242"/>
        <v>1</v>
      </c>
      <c r="BG1400" s="51"/>
      <c r="BH1400" s="51">
        <f t="shared" si="238"/>
        <v>1</v>
      </c>
      <c r="BI1400" s="89">
        <f t="shared" si="244"/>
        <v>1</v>
      </c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108"/>
      <c r="BY1400" s="108"/>
      <c r="BZ1400" s="108"/>
      <c r="CA1400" s="113">
        <f>SI!BY1400</f>
        <v>523</v>
      </c>
      <c r="CB1400" s="113"/>
      <c r="CC1400" s="113"/>
      <c r="CD1400" s="113"/>
      <c r="CE1400" s="113"/>
      <c r="CF1400" s="113"/>
      <c r="CG1400" s="113"/>
      <c r="CH1400" s="140">
        <f>SI!BZ1400</f>
        <v>0</v>
      </c>
      <c r="CI1400" s="108"/>
      <c r="CJ1400" s="108"/>
      <c r="CK1400" s="108"/>
      <c r="CL1400" s="108"/>
      <c r="CM1400" s="108"/>
      <c r="CN1400" s="108"/>
      <c r="CO1400" s="108"/>
      <c r="CP1400" s="108"/>
      <c r="CQ1400" s="108"/>
      <c r="CR1400" s="108"/>
      <c r="CS1400" s="108"/>
      <c r="CT1400" s="108"/>
      <c r="CU1400" s="108"/>
      <c r="CV1400" s="108"/>
      <c r="CW1400" s="108"/>
      <c r="CX1400" s="108"/>
      <c r="CY1400" s="108"/>
      <c r="CZ1400" s="2"/>
      <c r="DA1400" s="2"/>
      <c r="DB1400" s="2"/>
      <c r="DC1400" s="2"/>
      <c r="DD1400" s="2"/>
      <c r="DE1400" s="2"/>
      <c r="DF1400" s="2"/>
      <c r="DG1400" s="2"/>
      <c r="DH1400" s="2"/>
      <c r="DI1400" s="2"/>
      <c r="DJ1400" s="2"/>
      <c r="DK1400" s="2"/>
      <c r="DL1400" s="2"/>
      <c r="DM1400" s="2"/>
      <c r="DN1400" s="2"/>
      <c r="DO1400" s="2"/>
      <c r="DP1400" s="2"/>
      <c r="DQ1400" s="2"/>
      <c r="DR1400" s="2"/>
      <c r="DS1400" s="2"/>
      <c r="DT1400" s="2"/>
      <c r="DU1400" s="2"/>
      <c r="DV1400" s="2"/>
      <c r="DW1400" s="2"/>
      <c r="DX1400" s="2"/>
      <c r="DY1400" s="2"/>
      <c r="DZ1400" s="2"/>
      <c r="EA1400" s="2"/>
      <c r="EB1400" s="2"/>
      <c r="EC1400" s="2"/>
      <c r="ED1400" s="2"/>
      <c r="EE1400" s="2"/>
      <c r="EF1400" s="2"/>
      <c r="EG1400" s="2"/>
      <c r="EH1400" s="2"/>
      <c r="EI1400" s="2"/>
      <c r="EJ1400" s="2"/>
      <c r="EK1400" s="2"/>
      <c r="EL1400" s="2"/>
      <c r="EM1400" s="2"/>
      <c r="EN1400" s="2"/>
      <c r="EO1400" s="2"/>
      <c r="EP1400" s="2"/>
      <c r="EQ1400" s="2"/>
      <c r="ER1400" s="2"/>
      <c r="ES1400" s="2"/>
      <c r="ET1400" s="2"/>
      <c r="EU1400" s="2"/>
      <c r="EV1400" s="2"/>
      <c r="EW1400" s="2"/>
      <c r="EX1400" s="2"/>
      <c r="EY1400" s="2"/>
      <c r="EZ1400" s="2"/>
      <c r="FA1400" s="2"/>
      <c r="FB1400" s="2"/>
      <c r="FC1400" s="2"/>
      <c r="FD1400" s="2"/>
      <c r="FE1400" s="2"/>
      <c r="FF1400" s="2"/>
      <c r="FG1400" s="2"/>
      <c r="FH1400" s="2"/>
      <c r="FI1400" s="2"/>
      <c r="FJ1400" s="2"/>
      <c r="FK1400" s="2"/>
      <c r="FL1400" s="2"/>
      <c r="FM1400" s="2"/>
      <c r="FN1400" s="2"/>
      <c r="FO1400" s="2"/>
      <c r="FP1400" s="2"/>
      <c r="FQ1400" s="2"/>
      <c r="FR1400" s="2"/>
      <c r="FS1400" s="2"/>
      <c r="FT1400" s="2"/>
      <c r="FU1400" s="2"/>
      <c r="FV1400" s="2"/>
      <c r="FW1400" s="2"/>
      <c r="FX1400" s="2"/>
      <c r="FY1400" s="2"/>
      <c r="FZ1400" s="2"/>
      <c r="GA1400" s="2"/>
      <c r="GB1400" s="2"/>
      <c r="GC1400" s="2"/>
      <c r="GD1400" s="2"/>
      <c r="GE1400" s="2"/>
      <c r="GF1400" s="2"/>
      <c r="GG1400" s="2"/>
      <c r="GH1400" s="2"/>
      <c r="GI1400" s="2"/>
      <c r="GJ1400" s="2"/>
      <c r="GK1400" s="2"/>
      <c r="GL1400" s="2"/>
      <c r="GM1400" s="2"/>
      <c r="GN1400" s="2"/>
      <c r="GO1400" s="2"/>
      <c r="GP1400" s="2"/>
      <c r="GQ1400" s="2"/>
      <c r="GR1400" s="2"/>
      <c r="GS1400" s="2"/>
      <c r="GT1400" s="2"/>
      <c r="GU1400" s="2"/>
      <c r="GV1400" s="2"/>
      <c r="GW1400" s="2"/>
      <c r="GX1400" s="2"/>
      <c r="GY1400" s="2"/>
      <c r="GZ1400" s="2"/>
      <c r="HA1400" s="2"/>
      <c r="HB1400" s="2"/>
      <c r="HC1400" s="2"/>
      <c r="HD1400" s="2"/>
      <c r="HE1400" s="2"/>
      <c r="HF1400" s="2"/>
      <c r="HG1400" s="2"/>
      <c r="HH1400" s="2"/>
      <c r="HI1400" s="2"/>
      <c r="HJ1400" s="2"/>
      <c r="HK1400" s="2"/>
      <c r="HL1400" s="2"/>
      <c r="HM1400" s="2"/>
      <c r="HN1400" s="2"/>
      <c r="HO1400" s="2"/>
      <c r="HP1400" s="2"/>
      <c r="HQ1400" s="2"/>
      <c r="HR1400" s="2"/>
      <c r="HS1400" s="2"/>
      <c r="HT1400" s="2"/>
      <c r="HU1400" s="2"/>
      <c r="HV1400" s="2"/>
      <c r="HW1400" s="2"/>
      <c r="HX1400" s="2"/>
      <c r="HY1400" s="2"/>
      <c r="HZ1400" s="2"/>
      <c r="IA1400" s="2"/>
      <c r="IB1400" s="2"/>
      <c r="IC1400" s="2"/>
      <c r="ID1400" s="2"/>
      <c r="IE1400" s="2"/>
      <c r="IF1400" s="2"/>
      <c r="IG1400" s="2"/>
      <c r="IH1400" s="2"/>
      <c r="II1400" s="2"/>
      <c r="IJ1400" s="2"/>
      <c r="IK1400" s="2"/>
      <c r="IL1400" s="2"/>
      <c r="IM1400" s="2"/>
      <c r="IN1400" s="2"/>
      <c r="IO1400" s="2"/>
      <c r="IP1400" s="2"/>
      <c r="IQ1400" s="2"/>
      <c r="IR1400" s="2"/>
      <c r="IS1400" s="2"/>
    </row>
    <row r="1401" spans="1:253" s="36" customFormat="1" ht="15" customHeight="1" x14ac:dyDescent="0.25">
      <c r="A1401" s="33"/>
      <c r="B1401" s="369" t="s">
        <v>375</v>
      </c>
      <c r="C1401" s="370"/>
      <c r="D1401" s="370"/>
      <c r="E1401" s="370"/>
      <c r="F1401" s="370"/>
      <c r="G1401" s="370"/>
      <c r="H1401" s="370"/>
      <c r="I1401" s="371"/>
      <c r="J1401" s="400">
        <f>+Z85</f>
        <v>2017</v>
      </c>
      <c r="K1401" s="401"/>
      <c r="L1401" s="401"/>
      <c r="M1401" s="401"/>
      <c r="N1401" s="401"/>
      <c r="O1401" s="401"/>
      <c r="P1401" s="401"/>
      <c r="Q1401" s="401"/>
      <c r="R1401" s="401"/>
      <c r="S1401" s="401"/>
      <c r="T1401" s="401"/>
      <c r="U1401" s="401"/>
      <c r="V1401" s="401"/>
      <c r="W1401" s="401"/>
      <c r="X1401" s="401"/>
      <c r="Y1401" s="401"/>
      <c r="Z1401" s="401"/>
      <c r="AA1401" s="401"/>
      <c r="AB1401" s="401"/>
      <c r="AC1401" s="401"/>
      <c r="AD1401" s="401"/>
      <c r="AE1401" s="401"/>
      <c r="AF1401" s="401"/>
      <c r="AG1401" s="401"/>
      <c r="AH1401" s="402"/>
      <c r="AI1401" s="62" t="s">
        <v>168</v>
      </c>
      <c r="AJ1401" s="144" t="str">
        <f t="shared" si="233"/>
        <v>Riadok bude vidieť.</v>
      </c>
      <c r="AK1401" s="145" t="s">
        <v>207</v>
      </c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51">
        <f t="shared" si="243"/>
        <v>1</v>
      </c>
      <c r="BF1401" s="51">
        <f t="shared" si="242"/>
        <v>1</v>
      </c>
      <c r="BG1401" s="51"/>
      <c r="BH1401" s="51">
        <f t="shared" si="238"/>
        <v>1</v>
      </c>
      <c r="BI1401" s="89">
        <f t="shared" si="244"/>
        <v>1</v>
      </c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108"/>
      <c r="BY1401" s="108"/>
      <c r="BZ1401" s="108"/>
      <c r="CA1401" s="113">
        <f>SI!BY1401</f>
        <v>207</v>
      </c>
      <c r="CB1401" s="113"/>
      <c r="CC1401" s="113"/>
      <c r="CD1401" s="113"/>
      <c r="CE1401" s="113"/>
      <c r="CF1401" s="113"/>
      <c r="CG1401" s="113"/>
      <c r="CH1401" s="140">
        <f>SI!BZ1401</f>
        <v>0</v>
      </c>
      <c r="CI1401" s="108"/>
      <c r="CJ1401" s="108"/>
      <c r="CK1401" s="108"/>
      <c r="CL1401" s="108"/>
      <c r="CM1401" s="108"/>
      <c r="CN1401" s="108"/>
      <c r="CO1401" s="108"/>
      <c r="CP1401" s="108"/>
      <c r="CQ1401" s="108"/>
      <c r="CR1401" s="108"/>
      <c r="CS1401" s="108"/>
      <c r="CT1401" s="108"/>
      <c r="CU1401" s="108"/>
      <c r="CV1401" s="108"/>
      <c r="CW1401" s="108"/>
      <c r="CX1401" s="108"/>
      <c r="CY1401" s="108"/>
      <c r="CZ1401" s="2"/>
      <c r="DA1401" s="2"/>
      <c r="DB1401" s="2"/>
      <c r="DC1401" s="2"/>
      <c r="DD1401" s="2"/>
      <c r="DE1401" s="2"/>
      <c r="DF1401" s="2"/>
      <c r="DG1401" s="2"/>
      <c r="DH1401" s="2"/>
      <c r="DI1401" s="2"/>
      <c r="DJ1401" s="2"/>
      <c r="DK1401" s="2"/>
      <c r="DL1401" s="2"/>
      <c r="DM1401" s="2"/>
      <c r="DN1401" s="2"/>
      <c r="DO1401" s="2"/>
      <c r="DP1401" s="2"/>
      <c r="DQ1401" s="2"/>
      <c r="DR1401" s="2"/>
      <c r="DS1401" s="2"/>
      <c r="DT1401" s="2"/>
      <c r="DU1401" s="2"/>
      <c r="DV1401" s="2"/>
      <c r="DW1401" s="2"/>
      <c r="DX1401" s="2"/>
      <c r="DY1401" s="2"/>
      <c r="DZ1401" s="2"/>
      <c r="EA1401" s="2"/>
      <c r="EB1401" s="2"/>
      <c r="EC1401" s="2"/>
      <c r="ED1401" s="2"/>
      <c r="EE1401" s="2"/>
      <c r="EF1401" s="2"/>
      <c r="EG1401" s="2"/>
      <c r="EH1401" s="2"/>
      <c r="EI1401" s="2"/>
      <c r="EJ1401" s="2"/>
      <c r="EK1401" s="2"/>
      <c r="EL1401" s="2"/>
      <c r="EM1401" s="2"/>
      <c r="EN1401" s="2"/>
      <c r="EO1401" s="2"/>
      <c r="EP1401" s="2"/>
      <c r="EQ1401" s="2"/>
      <c r="ER1401" s="2"/>
      <c r="ES1401" s="2"/>
      <c r="ET1401" s="2"/>
      <c r="EU1401" s="2"/>
      <c r="EV1401" s="2"/>
      <c r="EW1401" s="2"/>
      <c r="EX1401" s="2"/>
      <c r="EY1401" s="2"/>
      <c r="EZ1401" s="2"/>
      <c r="FA1401" s="2"/>
      <c r="FB1401" s="2"/>
      <c r="FC1401" s="2"/>
      <c r="FD1401" s="2"/>
      <c r="FE1401" s="2"/>
      <c r="FF1401" s="2"/>
      <c r="FG1401" s="2"/>
      <c r="FH1401" s="2"/>
      <c r="FI1401" s="2"/>
      <c r="FJ1401" s="2"/>
      <c r="FK1401" s="2"/>
      <c r="FL1401" s="2"/>
      <c r="FM1401" s="2"/>
      <c r="FN1401" s="2"/>
      <c r="FO1401" s="2"/>
      <c r="FP1401" s="2"/>
      <c r="FQ1401" s="2"/>
      <c r="FR1401" s="2"/>
      <c r="FS1401" s="2"/>
      <c r="FT1401" s="2"/>
      <c r="FU1401" s="2"/>
      <c r="FV1401" s="2"/>
      <c r="FW1401" s="2"/>
      <c r="FX1401" s="2"/>
      <c r="FY1401" s="2"/>
      <c r="FZ1401" s="2"/>
      <c r="GA1401" s="2"/>
      <c r="GB1401" s="2"/>
      <c r="GC1401" s="2"/>
      <c r="GD1401" s="2"/>
      <c r="GE1401" s="2"/>
      <c r="GF1401" s="2"/>
      <c r="GG1401" s="2"/>
      <c r="GH1401" s="2"/>
      <c r="GI1401" s="2"/>
      <c r="GJ1401" s="2"/>
      <c r="GK1401" s="2"/>
      <c r="GL1401" s="2"/>
      <c r="GM1401" s="2"/>
      <c r="GN1401" s="2"/>
      <c r="GO1401" s="2"/>
      <c r="GP1401" s="2"/>
      <c r="GQ1401" s="2"/>
      <c r="GR1401" s="2"/>
      <c r="GS1401" s="2"/>
      <c r="GT1401" s="2"/>
      <c r="GU1401" s="2"/>
      <c r="GV1401" s="2"/>
      <c r="GW1401" s="2"/>
      <c r="GX1401" s="2"/>
      <c r="GY1401" s="2"/>
      <c r="GZ1401" s="2"/>
      <c r="HA1401" s="2"/>
      <c r="HB1401" s="2"/>
      <c r="HC1401" s="2"/>
      <c r="HD1401" s="2"/>
      <c r="HE1401" s="2"/>
      <c r="HF1401" s="2"/>
      <c r="HG1401" s="2"/>
      <c r="HH1401" s="2"/>
      <c r="HI1401" s="2"/>
      <c r="HJ1401" s="2"/>
      <c r="HK1401" s="2"/>
      <c r="HL1401" s="2"/>
      <c r="HM1401" s="2"/>
      <c r="HN1401" s="2"/>
      <c r="HO1401" s="2"/>
      <c r="HP1401" s="2"/>
      <c r="HQ1401" s="2"/>
      <c r="HR1401" s="2"/>
      <c r="HS1401" s="2"/>
      <c r="HT1401" s="2"/>
      <c r="HU1401" s="2"/>
      <c r="HV1401" s="2"/>
      <c r="HW1401" s="2"/>
      <c r="HX1401" s="2"/>
      <c r="HY1401" s="2"/>
      <c r="HZ1401" s="2"/>
      <c r="IA1401" s="2"/>
      <c r="IB1401" s="2"/>
      <c r="IC1401" s="2"/>
      <c r="ID1401" s="2"/>
      <c r="IE1401" s="2"/>
      <c r="IF1401" s="2"/>
      <c r="IG1401" s="2"/>
      <c r="IH1401" s="2"/>
      <c r="II1401" s="2"/>
      <c r="IJ1401" s="2"/>
      <c r="IK1401" s="2"/>
      <c r="IL1401" s="2"/>
      <c r="IM1401" s="2"/>
      <c r="IN1401" s="2"/>
      <c r="IO1401" s="2"/>
      <c r="IP1401" s="2"/>
      <c r="IQ1401" s="2"/>
      <c r="IR1401" s="2"/>
      <c r="IS1401" s="2"/>
    </row>
    <row r="1402" spans="1:253" s="36" customFormat="1" ht="15" customHeight="1" x14ac:dyDescent="0.25">
      <c r="A1402" s="33"/>
      <c r="B1402" s="413"/>
      <c r="C1402" s="414"/>
      <c r="D1402" s="414"/>
      <c r="E1402" s="414"/>
      <c r="F1402" s="414"/>
      <c r="G1402" s="414"/>
      <c r="H1402" s="414"/>
      <c r="I1402" s="415"/>
      <c r="J1402" s="472" t="s">
        <v>67</v>
      </c>
      <c r="K1402" s="473"/>
      <c r="L1402" s="473"/>
      <c r="M1402" s="473"/>
      <c r="N1402" s="474"/>
      <c r="O1402" s="811" t="s">
        <v>372</v>
      </c>
      <c r="P1402" s="812"/>
      <c r="Q1402" s="812"/>
      <c r="R1402" s="812"/>
      <c r="S1402" s="813"/>
      <c r="T1402" s="811" t="s">
        <v>373</v>
      </c>
      <c r="U1402" s="812"/>
      <c r="V1402" s="812"/>
      <c r="W1402" s="812"/>
      <c r="X1402" s="813"/>
      <c r="Y1402" s="811" t="s">
        <v>374</v>
      </c>
      <c r="Z1402" s="812"/>
      <c r="AA1402" s="812"/>
      <c r="AB1402" s="812"/>
      <c r="AC1402" s="813"/>
      <c r="AD1402" s="394" t="s">
        <v>312</v>
      </c>
      <c r="AE1402" s="404"/>
      <c r="AF1402" s="404"/>
      <c r="AG1402" s="404"/>
      <c r="AH1402" s="395"/>
      <c r="AI1402" s="63"/>
      <c r="AJ1402" s="144" t="str">
        <f t="shared" si="233"/>
        <v>Riadok bude vidieť.</v>
      </c>
      <c r="AK1402" s="145" t="s">
        <v>207</v>
      </c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51">
        <f t="shared" si="243"/>
        <v>1</v>
      </c>
      <c r="BF1402" s="51">
        <f t="shared" si="242"/>
        <v>1</v>
      </c>
      <c r="BG1402" s="51"/>
      <c r="BH1402" s="51">
        <f t="shared" si="238"/>
        <v>1</v>
      </c>
      <c r="BI1402" s="89">
        <f t="shared" si="244"/>
        <v>1</v>
      </c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108"/>
      <c r="BY1402" s="108"/>
      <c r="BZ1402" s="108"/>
      <c r="CA1402" s="113">
        <f>SI!BY1402</f>
        <v>264</v>
      </c>
      <c r="CB1402" s="113"/>
      <c r="CC1402" s="113"/>
      <c r="CD1402" s="113"/>
      <c r="CE1402" s="113"/>
      <c r="CF1402" s="113"/>
      <c r="CG1402" s="113"/>
      <c r="CH1402" s="140">
        <f>SI!BZ1402</f>
        <v>0</v>
      </c>
      <c r="CI1402" s="108"/>
      <c r="CJ1402" s="108"/>
      <c r="CK1402" s="108"/>
      <c r="CL1402" s="108"/>
      <c r="CM1402" s="108"/>
      <c r="CN1402" s="108"/>
      <c r="CO1402" s="108"/>
      <c r="CP1402" s="108"/>
      <c r="CQ1402" s="108"/>
      <c r="CR1402" s="108"/>
      <c r="CS1402" s="108"/>
      <c r="CT1402" s="108"/>
      <c r="CU1402" s="108"/>
      <c r="CV1402" s="108"/>
      <c r="CW1402" s="108"/>
      <c r="CX1402" s="108"/>
      <c r="CY1402" s="108"/>
      <c r="CZ1402" s="2"/>
      <c r="DA1402" s="2"/>
      <c r="DB1402" s="2"/>
      <c r="DC1402" s="2"/>
      <c r="DD1402" s="2"/>
      <c r="DE1402" s="2"/>
      <c r="DF1402" s="2"/>
      <c r="DG1402" s="2"/>
      <c r="DH1402" s="2"/>
      <c r="DI1402" s="2"/>
      <c r="DJ1402" s="2"/>
      <c r="DK1402" s="2"/>
      <c r="DL1402" s="2"/>
      <c r="DM1402" s="2"/>
      <c r="DN1402" s="2"/>
      <c r="DO1402" s="2"/>
      <c r="DP1402" s="2"/>
      <c r="DQ1402" s="2"/>
      <c r="DR1402" s="2"/>
      <c r="DS1402" s="2"/>
      <c r="DT1402" s="2"/>
      <c r="DU1402" s="2"/>
      <c r="DV1402" s="2"/>
      <c r="DW1402" s="2"/>
      <c r="DX1402" s="2"/>
      <c r="DY1402" s="2"/>
      <c r="DZ1402" s="2"/>
      <c r="EA1402" s="2"/>
      <c r="EB1402" s="2"/>
      <c r="EC1402" s="2"/>
      <c r="ED1402" s="2"/>
      <c r="EE1402" s="2"/>
      <c r="EF1402" s="2"/>
      <c r="EG1402" s="2"/>
      <c r="EH1402" s="2"/>
      <c r="EI1402" s="2"/>
      <c r="EJ1402" s="2"/>
      <c r="EK1402" s="2"/>
      <c r="EL1402" s="2"/>
      <c r="EM1402" s="2"/>
      <c r="EN1402" s="2"/>
      <c r="EO1402" s="2"/>
      <c r="EP1402" s="2"/>
      <c r="EQ1402" s="2"/>
      <c r="ER1402" s="2"/>
      <c r="ES1402" s="2"/>
      <c r="ET1402" s="2"/>
      <c r="EU1402" s="2"/>
      <c r="EV1402" s="2"/>
      <c r="EW1402" s="2"/>
      <c r="EX1402" s="2"/>
      <c r="EY1402" s="2"/>
      <c r="EZ1402" s="2"/>
      <c r="FA1402" s="2"/>
      <c r="FB1402" s="2"/>
      <c r="FC1402" s="2"/>
      <c r="FD1402" s="2"/>
      <c r="FE1402" s="2"/>
      <c r="FF1402" s="2"/>
      <c r="FG1402" s="2"/>
      <c r="FH1402" s="2"/>
      <c r="FI1402" s="2"/>
      <c r="FJ1402" s="2"/>
      <c r="FK1402" s="2"/>
      <c r="FL1402" s="2"/>
      <c r="FM1402" s="2"/>
      <c r="FN1402" s="2"/>
      <c r="FO1402" s="2"/>
      <c r="FP1402" s="2"/>
      <c r="FQ1402" s="2"/>
      <c r="FR1402" s="2"/>
      <c r="FS1402" s="2"/>
      <c r="FT1402" s="2"/>
      <c r="FU1402" s="2"/>
      <c r="FV1402" s="2"/>
      <c r="FW1402" s="2"/>
      <c r="FX1402" s="2"/>
      <c r="FY1402" s="2"/>
      <c r="FZ1402" s="2"/>
      <c r="GA1402" s="2"/>
      <c r="GB1402" s="2"/>
      <c r="GC1402" s="2"/>
      <c r="GD1402" s="2"/>
      <c r="GE1402" s="2"/>
      <c r="GF1402" s="2"/>
      <c r="GG1402" s="2"/>
      <c r="GH1402" s="2"/>
      <c r="GI1402" s="2"/>
      <c r="GJ1402" s="2"/>
      <c r="GK1402" s="2"/>
      <c r="GL1402" s="2"/>
      <c r="GM1402" s="2"/>
      <c r="GN1402" s="2"/>
      <c r="GO1402" s="2"/>
      <c r="GP1402" s="2"/>
      <c r="GQ1402" s="2"/>
      <c r="GR1402" s="2"/>
      <c r="GS1402" s="2"/>
      <c r="GT1402" s="2"/>
      <c r="GU1402" s="2"/>
      <c r="GV1402" s="2"/>
      <c r="GW1402" s="2"/>
      <c r="GX1402" s="2"/>
      <c r="GY1402" s="2"/>
      <c r="GZ1402" s="2"/>
      <c r="HA1402" s="2"/>
      <c r="HB1402" s="2"/>
      <c r="HC1402" s="2"/>
      <c r="HD1402" s="2"/>
      <c r="HE1402" s="2"/>
      <c r="HF1402" s="2"/>
      <c r="HG1402" s="2"/>
      <c r="HH1402" s="2"/>
      <c r="HI1402" s="2"/>
      <c r="HJ1402" s="2"/>
      <c r="HK1402" s="2"/>
      <c r="HL1402" s="2"/>
      <c r="HM1402" s="2"/>
      <c r="HN1402" s="2"/>
      <c r="HO1402" s="2"/>
      <c r="HP1402" s="2"/>
      <c r="HQ1402" s="2"/>
      <c r="HR1402" s="2"/>
      <c r="HS1402" s="2"/>
      <c r="HT1402" s="2"/>
      <c r="HU1402" s="2"/>
      <c r="HV1402" s="2"/>
      <c r="HW1402" s="2"/>
      <c r="HX1402" s="2"/>
      <c r="HY1402" s="2"/>
      <c r="HZ1402" s="2"/>
      <c r="IA1402" s="2"/>
      <c r="IB1402" s="2"/>
      <c r="IC1402" s="2"/>
      <c r="ID1402" s="2"/>
      <c r="IE1402" s="2"/>
      <c r="IF1402" s="2"/>
      <c r="IG1402" s="2"/>
      <c r="IH1402" s="2"/>
      <c r="II1402" s="2"/>
      <c r="IJ1402" s="2"/>
      <c r="IK1402" s="2"/>
      <c r="IL1402" s="2"/>
      <c r="IM1402" s="2"/>
      <c r="IN1402" s="2"/>
      <c r="IO1402" s="2"/>
      <c r="IP1402" s="2"/>
      <c r="IQ1402" s="2"/>
      <c r="IR1402" s="2"/>
      <c r="IS1402" s="2"/>
    </row>
    <row r="1403" spans="1:253" s="36" customFormat="1" ht="15" customHeight="1" x14ac:dyDescent="0.25">
      <c r="A1403" s="33"/>
      <c r="B1403" s="372"/>
      <c r="C1403" s="373"/>
      <c r="D1403" s="373"/>
      <c r="E1403" s="373"/>
      <c r="F1403" s="373"/>
      <c r="G1403" s="373"/>
      <c r="H1403" s="373"/>
      <c r="I1403" s="374"/>
      <c r="J1403" s="475"/>
      <c r="K1403" s="476"/>
      <c r="L1403" s="476"/>
      <c r="M1403" s="476"/>
      <c r="N1403" s="477"/>
      <c r="O1403" s="817"/>
      <c r="P1403" s="818"/>
      <c r="Q1403" s="818"/>
      <c r="R1403" s="818"/>
      <c r="S1403" s="819"/>
      <c r="T1403" s="817"/>
      <c r="U1403" s="818"/>
      <c r="V1403" s="818"/>
      <c r="W1403" s="818"/>
      <c r="X1403" s="819"/>
      <c r="Y1403" s="817"/>
      <c r="Z1403" s="818"/>
      <c r="AA1403" s="818"/>
      <c r="AB1403" s="818"/>
      <c r="AC1403" s="819"/>
      <c r="AD1403" s="398"/>
      <c r="AE1403" s="406"/>
      <c r="AF1403" s="406"/>
      <c r="AG1403" s="406"/>
      <c r="AH1403" s="399"/>
      <c r="AI1403" s="63"/>
      <c r="AJ1403" s="144" t="str">
        <f t="shared" si="233"/>
        <v>Riadok bude vidieť.</v>
      </c>
      <c r="AK1403" s="145" t="s">
        <v>207</v>
      </c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51">
        <f t="shared" si="243"/>
        <v>1</v>
      </c>
      <c r="BF1403" s="51">
        <f t="shared" si="242"/>
        <v>1</v>
      </c>
      <c r="BG1403" s="51"/>
      <c r="BH1403" s="51">
        <f t="shared" si="238"/>
        <v>1</v>
      </c>
      <c r="BI1403" s="89">
        <f t="shared" si="244"/>
        <v>1</v>
      </c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108"/>
      <c r="BY1403" s="108"/>
      <c r="BZ1403" s="108"/>
      <c r="CA1403" s="113">
        <f>SI!BY1403</f>
        <v>156</v>
      </c>
      <c r="CB1403" s="113"/>
      <c r="CC1403" s="113"/>
      <c r="CD1403" s="113"/>
      <c r="CE1403" s="113"/>
      <c r="CF1403" s="113"/>
      <c r="CG1403" s="113"/>
      <c r="CH1403" s="140">
        <f>SI!BZ1403</f>
        <v>0</v>
      </c>
      <c r="CI1403" s="108"/>
      <c r="CJ1403" s="108"/>
      <c r="CK1403" s="108"/>
      <c r="CL1403" s="108"/>
      <c r="CM1403" s="108"/>
      <c r="CN1403" s="108"/>
      <c r="CO1403" s="108"/>
      <c r="CP1403" s="108"/>
      <c r="CQ1403" s="108"/>
      <c r="CR1403" s="108"/>
      <c r="CS1403" s="108"/>
      <c r="CT1403" s="108"/>
      <c r="CU1403" s="108"/>
      <c r="CV1403" s="108"/>
      <c r="CW1403" s="108"/>
      <c r="CX1403" s="108"/>
      <c r="CY1403" s="108"/>
      <c r="CZ1403" s="2"/>
      <c r="DA1403" s="2"/>
      <c r="DB1403" s="2"/>
      <c r="DC1403" s="2"/>
      <c r="DD1403" s="2"/>
      <c r="DE1403" s="2"/>
      <c r="DF1403" s="2"/>
      <c r="DG1403" s="2"/>
      <c r="DH1403" s="2"/>
      <c r="DI1403" s="2"/>
      <c r="DJ1403" s="2"/>
      <c r="DK1403" s="2"/>
      <c r="DL1403" s="2"/>
      <c r="DM1403" s="2"/>
      <c r="DN1403" s="2"/>
      <c r="DO1403" s="2"/>
      <c r="DP1403" s="2"/>
      <c r="DQ1403" s="2"/>
      <c r="DR1403" s="2"/>
      <c r="DS1403" s="2"/>
      <c r="DT1403" s="2"/>
      <c r="DU1403" s="2"/>
      <c r="DV1403" s="2"/>
      <c r="DW1403" s="2"/>
      <c r="DX1403" s="2"/>
      <c r="DY1403" s="2"/>
      <c r="DZ1403" s="2"/>
      <c r="EA1403" s="2"/>
      <c r="EB1403" s="2"/>
      <c r="EC1403" s="2"/>
      <c r="ED1403" s="2"/>
      <c r="EE1403" s="2"/>
      <c r="EF1403" s="2"/>
      <c r="EG1403" s="2"/>
      <c r="EH1403" s="2"/>
      <c r="EI1403" s="2"/>
      <c r="EJ1403" s="2"/>
      <c r="EK1403" s="2"/>
      <c r="EL1403" s="2"/>
      <c r="EM1403" s="2"/>
      <c r="EN1403" s="2"/>
      <c r="EO1403" s="2"/>
      <c r="EP1403" s="2"/>
      <c r="EQ1403" s="2"/>
      <c r="ER1403" s="2"/>
      <c r="ES1403" s="2"/>
      <c r="ET1403" s="2"/>
      <c r="EU1403" s="2"/>
      <c r="EV1403" s="2"/>
      <c r="EW1403" s="2"/>
      <c r="EX1403" s="2"/>
      <c r="EY1403" s="2"/>
      <c r="EZ1403" s="2"/>
      <c r="FA1403" s="2"/>
      <c r="FB1403" s="2"/>
      <c r="FC1403" s="2"/>
      <c r="FD1403" s="2"/>
      <c r="FE1403" s="2"/>
      <c r="FF1403" s="2"/>
      <c r="FG1403" s="2"/>
      <c r="FH1403" s="2"/>
      <c r="FI1403" s="2"/>
      <c r="FJ1403" s="2"/>
      <c r="FK1403" s="2"/>
      <c r="FL1403" s="2"/>
      <c r="FM1403" s="2"/>
      <c r="FN1403" s="2"/>
      <c r="FO1403" s="2"/>
      <c r="FP1403" s="2"/>
      <c r="FQ1403" s="2"/>
      <c r="FR1403" s="2"/>
      <c r="FS1403" s="2"/>
      <c r="FT1403" s="2"/>
      <c r="FU1403" s="2"/>
      <c r="FV1403" s="2"/>
      <c r="FW1403" s="2"/>
      <c r="FX1403" s="2"/>
      <c r="FY1403" s="2"/>
      <c r="FZ1403" s="2"/>
      <c r="GA1403" s="2"/>
      <c r="GB1403" s="2"/>
      <c r="GC1403" s="2"/>
      <c r="GD1403" s="2"/>
      <c r="GE1403" s="2"/>
      <c r="GF1403" s="2"/>
      <c r="GG1403" s="2"/>
      <c r="GH1403" s="2"/>
      <c r="GI1403" s="2"/>
      <c r="GJ1403" s="2"/>
      <c r="GK1403" s="2"/>
      <c r="GL1403" s="2"/>
      <c r="GM1403" s="2"/>
      <c r="GN1403" s="2"/>
      <c r="GO1403" s="2"/>
      <c r="GP1403" s="2"/>
      <c r="GQ1403" s="2"/>
      <c r="GR1403" s="2"/>
      <c r="GS1403" s="2"/>
      <c r="GT1403" s="2"/>
      <c r="GU1403" s="2"/>
      <c r="GV1403" s="2"/>
      <c r="GW1403" s="2"/>
      <c r="GX1403" s="2"/>
      <c r="GY1403" s="2"/>
      <c r="GZ1403" s="2"/>
      <c r="HA1403" s="2"/>
      <c r="HB1403" s="2"/>
      <c r="HC1403" s="2"/>
      <c r="HD1403" s="2"/>
      <c r="HE1403" s="2"/>
      <c r="HF1403" s="2"/>
      <c r="HG1403" s="2"/>
      <c r="HH1403" s="2"/>
      <c r="HI1403" s="2"/>
      <c r="HJ1403" s="2"/>
      <c r="HK1403" s="2"/>
      <c r="HL1403" s="2"/>
      <c r="HM1403" s="2"/>
      <c r="HN1403" s="2"/>
      <c r="HO1403" s="2"/>
      <c r="HP1403" s="2"/>
      <c r="HQ1403" s="2"/>
      <c r="HR1403" s="2"/>
      <c r="HS1403" s="2"/>
      <c r="HT1403" s="2"/>
      <c r="HU1403" s="2"/>
      <c r="HV1403" s="2"/>
      <c r="HW1403" s="2"/>
      <c r="HX1403" s="2"/>
      <c r="HY1403" s="2"/>
      <c r="HZ1403" s="2"/>
      <c r="IA1403" s="2"/>
      <c r="IB1403" s="2"/>
      <c r="IC1403" s="2"/>
      <c r="ID1403" s="2"/>
      <c r="IE1403" s="2"/>
      <c r="IF1403" s="2"/>
      <c r="IG1403" s="2"/>
      <c r="IH1403" s="2"/>
      <c r="II1403" s="2"/>
      <c r="IJ1403" s="2"/>
      <c r="IK1403" s="2"/>
      <c r="IL1403" s="2"/>
      <c r="IM1403" s="2"/>
      <c r="IN1403" s="2"/>
      <c r="IO1403" s="2"/>
      <c r="IP1403" s="2"/>
      <c r="IQ1403" s="2"/>
      <c r="IR1403" s="2"/>
      <c r="IS1403" s="2"/>
    </row>
    <row r="1404" spans="1:253" s="36" customFormat="1" ht="15" customHeight="1" x14ac:dyDescent="0.25">
      <c r="A1404" s="33"/>
      <c r="B1404" s="1152" t="s">
        <v>376</v>
      </c>
      <c r="C1404" s="1153"/>
      <c r="D1404" s="1153"/>
      <c r="E1404" s="1153"/>
      <c r="F1404" s="1153"/>
      <c r="G1404" s="1153"/>
      <c r="H1404" s="1153"/>
      <c r="I1404" s="1153"/>
      <c r="J1404" s="1154"/>
      <c r="K1404" s="1155"/>
      <c r="L1404" s="1155"/>
      <c r="M1404" s="1155"/>
      <c r="N1404" s="1155"/>
      <c r="O1404" s="1155"/>
      <c r="P1404" s="1155"/>
      <c r="Q1404" s="1155"/>
      <c r="R1404" s="1155"/>
      <c r="S1404" s="1155"/>
      <c r="T1404" s="1155"/>
      <c r="U1404" s="1155"/>
      <c r="V1404" s="1155"/>
      <c r="W1404" s="1155"/>
      <c r="X1404" s="1155"/>
      <c r="Y1404" s="1155"/>
      <c r="Z1404" s="1155"/>
      <c r="AA1404" s="1155"/>
      <c r="AB1404" s="1155"/>
      <c r="AC1404" s="1155"/>
      <c r="AD1404" s="1155"/>
      <c r="AE1404" s="1155"/>
      <c r="AF1404" s="1155"/>
      <c r="AG1404" s="1155"/>
      <c r="AH1404" s="1159"/>
      <c r="AI1404" s="63"/>
      <c r="AJ1404" s="144" t="str">
        <f t="shared" si="233"/>
        <v>Riadok bude vidieť.</v>
      </c>
      <c r="AK1404" s="145" t="s">
        <v>207</v>
      </c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51">
        <f t="shared" si="243"/>
        <v>1</v>
      </c>
      <c r="BF1404" s="51">
        <f t="shared" si="242"/>
        <v>1</v>
      </c>
      <c r="BG1404" s="51"/>
      <c r="BH1404" s="51">
        <f t="shared" si="238"/>
        <v>1</v>
      </c>
      <c r="BI1404" s="89">
        <f t="shared" si="244"/>
        <v>1</v>
      </c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108"/>
      <c r="BY1404" s="108"/>
      <c r="BZ1404" s="108"/>
      <c r="CA1404" s="113">
        <f>SI!BY1404</f>
        <v>1060</v>
      </c>
      <c r="CB1404" s="113"/>
      <c r="CC1404" s="113"/>
      <c r="CD1404" s="113"/>
      <c r="CE1404" s="113"/>
      <c r="CF1404" s="113"/>
      <c r="CG1404" s="113"/>
      <c r="CH1404" s="140">
        <f>SI!BZ1404</f>
        <v>0</v>
      </c>
      <c r="CI1404" s="108"/>
      <c r="CJ1404" s="108"/>
      <c r="CK1404" s="108"/>
      <c r="CL1404" s="108"/>
      <c r="CM1404" s="108"/>
      <c r="CN1404" s="108"/>
      <c r="CO1404" s="108"/>
      <c r="CP1404" s="108"/>
      <c r="CQ1404" s="108"/>
      <c r="CR1404" s="108"/>
      <c r="CS1404" s="108"/>
      <c r="CT1404" s="108"/>
      <c r="CU1404" s="108"/>
      <c r="CV1404" s="108"/>
      <c r="CW1404" s="108"/>
      <c r="CX1404" s="108"/>
      <c r="CY1404" s="108"/>
      <c r="CZ1404" s="2"/>
      <c r="DA1404" s="2"/>
      <c r="DB1404" s="2"/>
      <c r="DC1404" s="2"/>
      <c r="DD1404" s="2"/>
      <c r="DE1404" s="2"/>
      <c r="DF1404" s="2"/>
      <c r="DG1404" s="2"/>
      <c r="DH1404" s="2"/>
      <c r="DI1404" s="2"/>
      <c r="DJ1404" s="2"/>
      <c r="DK1404" s="2"/>
      <c r="DL1404" s="2"/>
      <c r="DM1404" s="2"/>
      <c r="DN1404" s="2"/>
      <c r="DO1404" s="2"/>
      <c r="DP1404" s="2"/>
      <c r="DQ1404" s="2"/>
      <c r="DR1404" s="2"/>
      <c r="DS1404" s="2"/>
      <c r="DT1404" s="2"/>
      <c r="DU1404" s="2"/>
      <c r="DV1404" s="2"/>
      <c r="DW1404" s="2"/>
      <c r="DX1404" s="2"/>
      <c r="DY1404" s="2"/>
      <c r="DZ1404" s="2"/>
      <c r="EA1404" s="2"/>
      <c r="EB1404" s="2"/>
      <c r="EC1404" s="2"/>
      <c r="ED1404" s="2"/>
      <c r="EE1404" s="2"/>
      <c r="EF1404" s="2"/>
      <c r="EG1404" s="2"/>
      <c r="EH1404" s="2"/>
      <c r="EI1404" s="2"/>
      <c r="EJ1404" s="2"/>
      <c r="EK1404" s="2"/>
      <c r="EL1404" s="2"/>
      <c r="EM1404" s="2"/>
      <c r="EN1404" s="2"/>
      <c r="EO1404" s="2"/>
      <c r="EP1404" s="2"/>
      <c r="EQ1404" s="2"/>
      <c r="ER1404" s="2"/>
      <c r="ES1404" s="2"/>
      <c r="ET1404" s="2"/>
      <c r="EU1404" s="2"/>
      <c r="EV1404" s="2"/>
      <c r="EW1404" s="2"/>
      <c r="EX1404" s="2"/>
      <c r="EY1404" s="2"/>
      <c r="EZ1404" s="2"/>
      <c r="FA1404" s="2"/>
      <c r="FB1404" s="2"/>
      <c r="FC1404" s="2"/>
      <c r="FD1404" s="2"/>
      <c r="FE1404" s="2"/>
      <c r="FF1404" s="2"/>
      <c r="FG1404" s="2"/>
      <c r="FH1404" s="2"/>
      <c r="FI1404" s="2"/>
      <c r="FJ1404" s="2"/>
      <c r="FK1404" s="2"/>
      <c r="FL1404" s="2"/>
      <c r="FM1404" s="2"/>
      <c r="FN1404" s="2"/>
      <c r="FO1404" s="2"/>
      <c r="FP1404" s="2"/>
      <c r="FQ1404" s="2"/>
      <c r="FR1404" s="2"/>
      <c r="FS1404" s="2"/>
      <c r="FT1404" s="2"/>
      <c r="FU1404" s="2"/>
      <c r="FV1404" s="2"/>
      <c r="FW1404" s="2"/>
      <c r="FX1404" s="2"/>
      <c r="FY1404" s="2"/>
      <c r="FZ1404" s="2"/>
      <c r="GA1404" s="2"/>
      <c r="GB1404" s="2"/>
      <c r="GC1404" s="2"/>
      <c r="GD1404" s="2"/>
      <c r="GE1404" s="2"/>
      <c r="GF1404" s="2"/>
      <c r="GG1404" s="2"/>
      <c r="GH1404" s="2"/>
      <c r="GI1404" s="2"/>
      <c r="GJ1404" s="2"/>
      <c r="GK1404" s="2"/>
      <c r="GL1404" s="2"/>
      <c r="GM1404" s="2"/>
      <c r="GN1404" s="2"/>
      <c r="GO1404" s="2"/>
      <c r="GP1404" s="2"/>
      <c r="GQ1404" s="2"/>
      <c r="GR1404" s="2"/>
      <c r="GS1404" s="2"/>
      <c r="GT1404" s="2"/>
      <c r="GU1404" s="2"/>
      <c r="GV1404" s="2"/>
      <c r="GW1404" s="2"/>
      <c r="GX1404" s="2"/>
      <c r="GY1404" s="2"/>
      <c r="GZ1404" s="2"/>
      <c r="HA1404" s="2"/>
      <c r="HB1404" s="2"/>
      <c r="HC1404" s="2"/>
      <c r="HD1404" s="2"/>
      <c r="HE1404" s="2"/>
      <c r="HF1404" s="2"/>
      <c r="HG1404" s="2"/>
      <c r="HH1404" s="2"/>
      <c r="HI1404" s="2"/>
      <c r="HJ1404" s="2"/>
      <c r="HK1404" s="2"/>
      <c r="HL1404" s="2"/>
      <c r="HM1404" s="2"/>
      <c r="HN1404" s="2"/>
      <c r="HO1404" s="2"/>
      <c r="HP1404" s="2"/>
      <c r="HQ1404" s="2"/>
      <c r="HR1404" s="2"/>
      <c r="HS1404" s="2"/>
      <c r="HT1404" s="2"/>
      <c r="HU1404" s="2"/>
      <c r="HV1404" s="2"/>
      <c r="HW1404" s="2"/>
      <c r="HX1404" s="2"/>
      <c r="HY1404" s="2"/>
      <c r="HZ1404" s="2"/>
      <c r="IA1404" s="2"/>
      <c r="IB1404" s="2"/>
      <c r="IC1404" s="2"/>
      <c r="ID1404" s="2"/>
      <c r="IE1404" s="2"/>
      <c r="IF1404" s="2"/>
      <c r="IG1404" s="2"/>
      <c r="IH1404" s="2"/>
      <c r="II1404" s="2"/>
      <c r="IJ1404" s="2"/>
      <c r="IK1404" s="2"/>
      <c r="IL1404" s="2"/>
      <c r="IM1404" s="2"/>
      <c r="IN1404" s="2"/>
      <c r="IO1404" s="2"/>
      <c r="IP1404" s="2"/>
      <c r="IQ1404" s="2"/>
      <c r="IR1404" s="2"/>
      <c r="IS1404" s="2"/>
    </row>
    <row r="1405" spans="1:253" s="36" customFormat="1" x14ac:dyDescent="0.25">
      <c r="A1405" s="33"/>
      <c r="B1405" s="1393" t="s">
        <v>615</v>
      </c>
      <c r="C1405" s="1394"/>
      <c r="D1405" s="1394"/>
      <c r="E1405" s="1394"/>
      <c r="F1405" s="1394"/>
      <c r="G1405" s="1394"/>
      <c r="H1405" s="1394"/>
      <c r="I1405" s="1394"/>
      <c r="J1405" s="347">
        <v>0</v>
      </c>
      <c r="K1405" s="679"/>
      <c r="L1405" s="679"/>
      <c r="M1405" s="679"/>
      <c r="N1405" s="679"/>
      <c r="O1405" s="347"/>
      <c r="P1405" s="679"/>
      <c r="Q1405" s="679"/>
      <c r="R1405" s="679"/>
      <c r="S1405" s="1164"/>
      <c r="T1405" s="347"/>
      <c r="U1405" s="679"/>
      <c r="V1405" s="679"/>
      <c r="W1405" s="679"/>
      <c r="X1405" s="1164"/>
      <c r="Y1405" s="347"/>
      <c r="Z1405" s="679"/>
      <c r="AA1405" s="679"/>
      <c r="AB1405" s="679"/>
      <c r="AC1405" s="1164"/>
      <c r="AD1405" s="1157">
        <f t="shared" ref="AD1405:AD1411" si="245">+SUM(J1405:AC1405)</f>
        <v>0</v>
      </c>
      <c r="AE1405" s="1157"/>
      <c r="AF1405" s="1157"/>
      <c r="AG1405" s="1157"/>
      <c r="AH1405" s="1158"/>
      <c r="AI1405" s="63"/>
      <c r="AJ1405" s="144" t="str">
        <f t="shared" si="233"/>
        <v>Riadok bude vidieť.</v>
      </c>
      <c r="AK1405" s="145" t="s">
        <v>207</v>
      </c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51">
        <f t="shared" si="243"/>
        <v>1</v>
      </c>
      <c r="BF1405" s="51">
        <f t="shared" si="242"/>
        <v>1</v>
      </c>
      <c r="BG1405" s="51"/>
      <c r="BH1405" s="51">
        <f t="shared" si="238"/>
        <v>1</v>
      </c>
      <c r="BI1405" s="89">
        <f t="shared" si="244"/>
        <v>1</v>
      </c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108"/>
      <c r="BY1405" s="108"/>
      <c r="BZ1405" s="108"/>
      <c r="CA1405" s="113">
        <f>SI!BY1405</f>
        <v>169</v>
      </c>
      <c r="CB1405" s="113"/>
      <c r="CC1405" s="113"/>
      <c r="CD1405" s="113"/>
      <c r="CE1405" s="113"/>
      <c r="CF1405" s="113"/>
      <c r="CG1405" s="113"/>
      <c r="CH1405" s="140">
        <f>SI!BZ1405</f>
        <v>0</v>
      </c>
      <c r="CI1405" s="108"/>
      <c r="CJ1405" s="108"/>
      <c r="CK1405" s="108"/>
      <c r="CL1405" s="108"/>
      <c r="CM1405" s="108"/>
      <c r="CN1405" s="108"/>
      <c r="CO1405" s="108"/>
      <c r="CP1405" s="108"/>
      <c r="CQ1405" s="108"/>
      <c r="CR1405" s="108"/>
      <c r="CS1405" s="108"/>
      <c r="CT1405" s="108"/>
      <c r="CU1405" s="108"/>
      <c r="CV1405" s="108"/>
      <c r="CW1405" s="108"/>
      <c r="CX1405" s="108"/>
      <c r="CY1405" s="108"/>
      <c r="CZ1405" s="2"/>
      <c r="DA1405" s="2"/>
      <c r="DB1405" s="2"/>
      <c r="DC1405" s="2"/>
      <c r="DD1405" s="2"/>
      <c r="DE1405" s="2"/>
      <c r="DF1405" s="2"/>
      <c r="DG1405" s="2"/>
      <c r="DH1405" s="2"/>
      <c r="DI1405" s="2"/>
      <c r="DJ1405" s="2"/>
      <c r="DK1405" s="2"/>
      <c r="DL1405" s="2"/>
      <c r="DM1405" s="2"/>
      <c r="DN1405" s="2"/>
      <c r="DO1405" s="2"/>
      <c r="DP1405" s="2"/>
      <c r="DQ1405" s="2"/>
      <c r="DR1405" s="2"/>
      <c r="DS1405" s="2"/>
      <c r="DT1405" s="2"/>
      <c r="DU1405" s="2"/>
      <c r="DV1405" s="2"/>
      <c r="DW1405" s="2"/>
      <c r="DX1405" s="2"/>
      <c r="DY1405" s="2"/>
      <c r="DZ1405" s="2"/>
      <c r="EA1405" s="2"/>
      <c r="EB1405" s="2"/>
      <c r="EC1405" s="2"/>
      <c r="ED1405" s="2"/>
      <c r="EE1405" s="2"/>
      <c r="EF1405" s="2"/>
      <c r="EG1405" s="2"/>
      <c r="EH1405" s="2"/>
      <c r="EI1405" s="2"/>
      <c r="EJ1405" s="2"/>
      <c r="EK1405" s="2"/>
      <c r="EL1405" s="2"/>
      <c r="EM1405" s="2"/>
      <c r="EN1405" s="2"/>
      <c r="EO1405" s="2"/>
      <c r="EP1405" s="2"/>
      <c r="EQ1405" s="2"/>
      <c r="ER1405" s="2"/>
      <c r="ES1405" s="2"/>
      <c r="ET1405" s="2"/>
      <c r="EU1405" s="2"/>
      <c r="EV1405" s="2"/>
      <c r="EW1405" s="2"/>
      <c r="EX1405" s="2"/>
      <c r="EY1405" s="2"/>
      <c r="EZ1405" s="2"/>
      <c r="FA1405" s="2"/>
      <c r="FB1405" s="2"/>
      <c r="FC1405" s="2"/>
      <c r="FD1405" s="2"/>
      <c r="FE1405" s="2"/>
      <c r="FF1405" s="2"/>
      <c r="FG1405" s="2"/>
      <c r="FH1405" s="2"/>
      <c r="FI1405" s="2"/>
      <c r="FJ1405" s="2"/>
      <c r="FK1405" s="2"/>
      <c r="FL1405" s="2"/>
      <c r="FM1405" s="2"/>
      <c r="FN1405" s="2"/>
      <c r="FO1405" s="2"/>
      <c r="FP1405" s="2"/>
      <c r="FQ1405" s="2"/>
      <c r="FR1405" s="2"/>
      <c r="FS1405" s="2"/>
      <c r="FT1405" s="2"/>
      <c r="FU1405" s="2"/>
      <c r="FV1405" s="2"/>
      <c r="FW1405" s="2"/>
      <c r="FX1405" s="2"/>
      <c r="FY1405" s="2"/>
      <c r="FZ1405" s="2"/>
      <c r="GA1405" s="2"/>
      <c r="GB1405" s="2"/>
      <c r="GC1405" s="2"/>
      <c r="GD1405" s="2"/>
      <c r="GE1405" s="2"/>
      <c r="GF1405" s="2"/>
      <c r="GG1405" s="2"/>
      <c r="GH1405" s="2"/>
      <c r="GI1405" s="2"/>
      <c r="GJ1405" s="2"/>
      <c r="GK1405" s="2"/>
      <c r="GL1405" s="2"/>
      <c r="GM1405" s="2"/>
      <c r="GN1405" s="2"/>
      <c r="GO1405" s="2"/>
      <c r="GP1405" s="2"/>
      <c r="GQ1405" s="2"/>
      <c r="GR1405" s="2"/>
      <c r="GS1405" s="2"/>
      <c r="GT1405" s="2"/>
      <c r="GU1405" s="2"/>
      <c r="GV1405" s="2"/>
      <c r="GW1405" s="2"/>
      <c r="GX1405" s="2"/>
      <c r="GY1405" s="2"/>
      <c r="GZ1405" s="2"/>
      <c r="HA1405" s="2"/>
      <c r="HB1405" s="2"/>
      <c r="HC1405" s="2"/>
      <c r="HD1405" s="2"/>
      <c r="HE1405" s="2"/>
      <c r="HF1405" s="2"/>
      <c r="HG1405" s="2"/>
      <c r="HH1405" s="2"/>
      <c r="HI1405" s="2"/>
      <c r="HJ1405" s="2"/>
      <c r="HK1405" s="2"/>
      <c r="HL1405" s="2"/>
      <c r="HM1405" s="2"/>
      <c r="HN1405" s="2"/>
      <c r="HO1405" s="2"/>
      <c r="HP1405" s="2"/>
      <c r="HQ1405" s="2"/>
      <c r="HR1405" s="2"/>
      <c r="HS1405" s="2"/>
      <c r="HT1405" s="2"/>
      <c r="HU1405" s="2"/>
      <c r="HV1405" s="2"/>
      <c r="HW1405" s="2"/>
      <c r="HX1405" s="2"/>
      <c r="HY1405" s="2"/>
      <c r="HZ1405" s="2"/>
      <c r="IA1405" s="2"/>
      <c r="IB1405" s="2"/>
      <c r="IC1405" s="2"/>
      <c r="ID1405" s="2"/>
      <c r="IE1405" s="2"/>
      <c r="IF1405" s="2"/>
      <c r="IG1405" s="2"/>
      <c r="IH1405" s="2"/>
      <c r="II1405" s="2"/>
      <c r="IJ1405" s="2"/>
      <c r="IK1405" s="2"/>
      <c r="IL1405" s="2"/>
      <c r="IM1405" s="2"/>
      <c r="IN1405" s="2"/>
      <c r="IO1405" s="2"/>
      <c r="IP1405" s="2"/>
      <c r="IQ1405" s="2"/>
      <c r="IR1405" s="2"/>
      <c r="IS1405" s="2"/>
    </row>
    <row r="1406" spans="1:253" s="36" customFormat="1" x14ac:dyDescent="0.25">
      <c r="A1406" s="33"/>
      <c r="B1406" s="1141" t="s">
        <v>616</v>
      </c>
      <c r="C1406" s="1142"/>
      <c r="D1406" s="1142"/>
      <c r="E1406" s="1142"/>
      <c r="F1406" s="1142"/>
      <c r="G1406" s="1142"/>
      <c r="H1406" s="1142"/>
      <c r="I1406" s="1142"/>
      <c r="J1406" s="283">
        <v>4750</v>
      </c>
      <c r="K1406" s="708"/>
      <c r="L1406" s="708"/>
      <c r="M1406" s="708"/>
      <c r="N1406" s="708"/>
      <c r="O1406" s="283">
        <v>33313</v>
      </c>
      <c r="P1406" s="708"/>
      <c r="Q1406" s="708"/>
      <c r="R1406" s="708"/>
      <c r="S1406" s="1143"/>
      <c r="T1406" s="283">
        <v>-5681</v>
      </c>
      <c r="U1406" s="708"/>
      <c r="V1406" s="708"/>
      <c r="W1406" s="708"/>
      <c r="X1406" s="1143"/>
      <c r="Y1406" s="283"/>
      <c r="Z1406" s="708"/>
      <c r="AA1406" s="708"/>
      <c r="AB1406" s="708"/>
      <c r="AC1406" s="1143"/>
      <c r="AD1406" s="725">
        <v>32382</v>
      </c>
      <c r="AE1406" s="725"/>
      <c r="AF1406" s="725"/>
      <c r="AG1406" s="725"/>
      <c r="AH1406" s="726"/>
      <c r="AI1406" s="63"/>
      <c r="AJ1406" s="144" t="str">
        <f t="shared" si="233"/>
        <v>Riadok bude vidieť.</v>
      </c>
      <c r="AK1406" s="145" t="s">
        <v>207</v>
      </c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51">
        <f t="shared" si="243"/>
        <v>1</v>
      </c>
      <c r="BF1406" s="51">
        <f t="shared" si="242"/>
        <v>1</v>
      </c>
      <c r="BG1406" s="51">
        <f t="shared" ref="BG1406:BG1411" si="246">+IF(B1406="",0,1)</f>
        <v>1</v>
      </c>
      <c r="BH1406" s="51">
        <f t="shared" si="238"/>
        <v>1</v>
      </c>
      <c r="BI1406" s="90">
        <f t="shared" ref="BI1406:BI1436" si="247">+IF(BE1406*BF1406*BG1406=0,0,IF(BH1406=0,0,1))</f>
        <v>1</v>
      </c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108"/>
      <c r="BY1406" s="108"/>
      <c r="BZ1406" s="108"/>
      <c r="CA1406" s="113">
        <f>SI!BY1406</f>
        <v>298</v>
      </c>
      <c r="CB1406" s="113"/>
      <c r="CC1406" s="113"/>
      <c r="CD1406" s="113"/>
      <c r="CE1406" s="113"/>
      <c r="CF1406" s="113"/>
      <c r="CG1406" s="113"/>
      <c r="CH1406" s="140">
        <f>SI!BZ1406</f>
        <v>0</v>
      </c>
      <c r="CI1406" s="108"/>
      <c r="CJ1406" s="108"/>
      <c r="CK1406" s="108"/>
      <c r="CL1406" s="108"/>
      <c r="CM1406" s="108"/>
      <c r="CN1406" s="108"/>
      <c r="CO1406" s="108"/>
      <c r="CP1406" s="108"/>
      <c r="CQ1406" s="108"/>
      <c r="CR1406" s="108"/>
      <c r="CS1406" s="108"/>
      <c r="CT1406" s="108"/>
      <c r="CU1406" s="108"/>
      <c r="CV1406" s="108"/>
      <c r="CW1406" s="108"/>
      <c r="CX1406" s="108"/>
      <c r="CY1406" s="108"/>
      <c r="CZ1406" s="2"/>
      <c r="DA1406" s="2"/>
      <c r="DB1406" s="2"/>
      <c r="DC1406" s="2"/>
      <c r="DD1406" s="2"/>
      <c r="DE1406" s="2"/>
      <c r="DF1406" s="2"/>
      <c r="DG1406" s="2"/>
      <c r="DH1406" s="2"/>
      <c r="DI1406" s="2"/>
      <c r="DJ1406" s="2"/>
      <c r="DK1406" s="2"/>
      <c r="DL1406" s="2"/>
      <c r="DM1406" s="2"/>
      <c r="DN1406" s="2"/>
      <c r="DO1406" s="2"/>
      <c r="DP1406" s="2"/>
      <c r="DQ1406" s="2"/>
      <c r="DR1406" s="2"/>
      <c r="DS1406" s="2"/>
      <c r="DT1406" s="2"/>
      <c r="DU1406" s="2"/>
      <c r="DV1406" s="2"/>
      <c r="DW1406" s="2"/>
      <c r="DX1406" s="2"/>
      <c r="DY1406" s="2"/>
      <c r="DZ1406" s="2"/>
      <c r="EA1406" s="2"/>
      <c r="EB1406" s="2"/>
      <c r="EC1406" s="2"/>
      <c r="ED1406" s="2"/>
      <c r="EE1406" s="2"/>
      <c r="EF1406" s="2"/>
      <c r="EG1406" s="2"/>
      <c r="EH1406" s="2"/>
      <c r="EI1406" s="2"/>
      <c r="EJ1406" s="2"/>
      <c r="EK1406" s="2"/>
      <c r="EL1406" s="2"/>
      <c r="EM1406" s="2"/>
      <c r="EN1406" s="2"/>
      <c r="EO1406" s="2"/>
      <c r="EP1406" s="2"/>
      <c r="EQ1406" s="2"/>
      <c r="ER1406" s="2"/>
      <c r="ES1406" s="2"/>
      <c r="ET1406" s="2"/>
      <c r="EU1406" s="2"/>
      <c r="EV1406" s="2"/>
      <c r="EW1406" s="2"/>
      <c r="EX1406" s="2"/>
      <c r="EY1406" s="2"/>
      <c r="EZ1406" s="2"/>
      <c r="FA1406" s="2"/>
      <c r="FB1406" s="2"/>
      <c r="FC1406" s="2"/>
      <c r="FD1406" s="2"/>
      <c r="FE1406" s="2"/>
      <c r="FF1406" s="2"/>
      <c r="FG1406" s="2"/>
      <c r="FH1406" s="2"/>
      <c r="FI1406" s="2"/>
      <c r="FJ1406" s="2"/>
      <c r="FK1406" s="2"/>
      <c r="FL1406" s="2"/>
      <c r="FM1406" s="2"/>
      <c r="FN1406" s="2"/>
      <c r="FO1406" s="2"/>
      <c r="FP1406" s="2"/>
      <c r="FQ1406" s="2"/>
      <c r="FR1406" s="2"/>
      <c r="FS1406" s="2"/>
      <c r="FT1406" s="2"/>
      <c r="FU1406" s="2"/>
      <c r="FV1406" s="2"/>
      <c r="FW1406" s="2"/>
      <c r="FX1406" s="2"/>
      <c r="FY1406" s="2"/>
      <c r="FZ1406" s="2"/>
      <c r="GA1406" s="2"/>
      <c r="GB1406" s="2"/>
      <c r="GC1406" s="2"/>
      <c r="GD1406" s="2"/>
      <c r="GE1406" s="2"/>
      <c r="GF1406" s="2"/>
      <c r="GG1406" s="2"/>
      <c r="GH1406" s="2"/>
      <c r="GI1406" s="2"/>
      <c r="GJ1406" s="2"/>
      <c r="GK1406" s="2"/>
      <c r="GL1406" s="2"/>
      <c r="GM1406" s="2"/>
      <c r="GN1406" s="2"/>
      <c r="GO1406" s="2"/>
      <c r="GP1406" s="2"/>
      <c r="GQ1406" s="2"/>
      <c r="GR1406" s="2"/>
      <c r="GS1406" s="2"/>
      <c r="GT1406" s="2"/>
      <c r="GU1406" s="2"/>
      <c r="GV1406" s="2"/>
      <c r="GW1406" s="2"/>
      <c r="GX1406" s="2"/>
      <c r="GY1406" s="2"/>
      <c r="GZ1406" s="2"/>
      <c r="HA1406" s="2"/>
      <c r="HB1406" s="2"/>
      <c r="HC1406" s="2"/>
      <c r="HD1406" s="2"/>
      <c r="HE1406" s="2"/>
      <c r="HF1406" s="2"/>
      <c r="HG1406" s="2"/>
      <c r="HH1406" s="2"/>
      <c r="HI1406" s="2"/>
      <c r="HJ1406" s="2"/>
      <c r="HK1406" s="2"/>
      <c r="HL1406" s="2"/>
      <c r="HM1406" s="2"/>
      <c r="HN1406" s="2"/>
      <c r="HO1406" s="2"/>
      <c r="HP1406" s="2"/>
      <c r="HQ1406" s="2"/>
      <c r="HR1406" s="2"/>
      <c r="HS1406" s="2"/>
      <c r="HT1406" s="2"/>
      <c r="HU1406" s="2"/>
      <c r="HV1406" s="2"/>
      <c r="HW1406" s="2"/>
      <c r="HX1406" s="2"/>
      <c r="HY1406" s="2"/>
      <c r="HZ1406" s="2"/>
      <c r="IA1406" s="2"/>
      <c r="IB1406" s="2"/>
      <c r="IC1406" s="2"/>
      <c r="ID1406" s="2"/>
      <c r="IE1406" s="2"/>
      <c r="IF1406" s="2"/>
      <c r="IG1406" s="2"/>
      <c r="IH1406" s="2"/>
      <c r="II1406" s="2"/>
      <c r="IJ1406" s="2"/>
      <c r="IK1406" s="2"/>
      <c r="IL1406" s="2"/>
      <c r="IM1406" s="2"/>
      <c r="IN1406" s="2"/>
      <c r="IO1406" s="2"/>
      <c r="IP1406" s="2"/>
      <c r="IQ1406" s="2"/>
      <c r="IR1406" s="2"/>
      <c r="IS1406" s="2"/>
    </row>
    <row r="1407" spans="1:253" hidden="1" x14ac:dyDescent="0.25">
      <c r="A1407" s="33"/>
      <c r="B1407" s="1141"/>
      <c r="C1407" s="1142"/>
      <c r="D1407" s="1142"/>
      <c r="E1407" s="1142"/>
      <c r="F1407" s="1142"/>
      <c r="G1407" s="1142"/>
      <c r="H1407" s="1142"/>
      <c r="I1407" s="1142"/>
      <c r="J1407" s="283"/>
      <c r="K1407" s="708"/>
      <c r="L1407" s="708"/>
      <c r="M1407" s="708"/>
      <c r="N1407" s="708"/>
      <c r="O1407" s="283"/>
      <c r="P1407" s="708"/>
      <c r="Q1407" s="708"/>
      <c r="R1407" s="708"/>
      <c r="S1407" s="1143"/>
      <c r="T1407" s="283"/>
      <c r="U1407" s="708"/>
      <c r="V1407" s="708"/>
      <c r="W1407" s="708"/>
      <c r="X1407" s="1143"/>
      <c r="Y1407" s="283"/>
      <c r="Z1407" s="708"/>
      <c r="AA1407" s="708"/>
      <c r="AB1407" s="708"/>
      <c r="AC1407" s="1143"/>
      <c r="AD1407" s="725">
        <f t="shared" si="245"/>
        <v>0</v>
      </c>
      <c r="AE1407" s="725"/>
      <c r="AF1407" s="725"/>
      <c r="AG1407" s="725"/>
      <c r="AH1407" s="726"/>
      <c r="AI1407" s="63"/>
      <c r="AJ1407" s="144" t="str">
        <f t="shared" si="233"/>
        <v>Riadok bude skrytý.</v>
      </c>
      <c r="AK1407" s="145" t="s">
        <v>207</v>
      </c>
      <c r="AL1407" s="56" t="s">
        <v>162</v>
      </c>
      <c r="BE1407" s="51">
        <f t="shared" si="243"/>
        <v>1</v>
      </c>
      <c r="BF1407" s="51">
        <f t="shared" si="242"/>
        <v>1</v>
      </c>
      <c r="BG1407" s="51">
        <f t="shared" si="246"/>
        <v>0</v>
      </c>
      <c r="BH1407" s="51">
        <f t="shared" si="238"/>
        <v>1</v>
      </c>
      <c r="BI1407" s="90">
        <f t="shared" si="247"/>
        <v>0</v>
      </c>
      <c r="CA1407" s="113">
        <f>SI!BY1407</f>
        <v>192</v>
      </c>
      <c r="CH1407" s="140">
        <f>SI!BZ1407</f>
        <v>0</v>
      </c>
    </row>
    <row r="1408" spans="1:253" hidden="1" x14ac:dyDescent="0.25">
      <c r="A1408" s="33"/>
      <c r="B1408" s="1141"/>
      <c r="C1408" s="1142"/>
      <c r="D1408" s="1142"/>
      <c r="E1408" s="1142"/>
      <c r="F1408" s="1142"/>
      <c r="G1408" s="1142"/>
      <c r="H1408" s="1142"/>
      <c r="I1408" s="1142"/>
      <c r="J1408" s="283"/>
      <c r="K1408" s="708"/>
      <c r="L1408" s="708"/>
      <c r="M1408" s="708"/>
      <c r="N1408" s="708"/>
      <c r="O1408" s="283"/>
      <c r="P1408" s="708"/>
      <c r="Q1408" s="708"/>
      <c r="R1408" s="708"/>
      <c r="S1408" s="1143"/>
      <c r="T1408" s="283"/>
      <c r="U1408" s="708"/>
      <c r="V1408" s="708"/>
      <c r="W1408" s="708"/>
      <c r="X1408" s="1143"/>
      <c r="Y1408" s="283"/>
      <c r="Z1408" s="708"/>
      <c r="AA1408" s="708"/>
      <c r="AB1408" s="708"/>
      <c r="AC1408" s="1143"/>
      <c r="AD1408" s="725">
        <f t="shared" si="245"/>
        <v>0</v>
      </c>
      <c r="AE1408" s="725"/>
      <c r="AF1408" s="725"/>
      <c r="AG1408" s="725"/>
      <c r="AH1408" s="726"/>
      <c r="AI1408" s="63"/>
      <c r="AJ1408" s="144" t="str">
        <f t="shared" si="233"/>
        <v>Riadok bude skrytý.</v>
      </c>
      <c r="AK1408" s="145" t="s">
        <v>207</v>
      </c>
      <c r="BE1408" s="51">
        <f t="shared" si="243"/>
        <v>1</v>
      </c>
      <c r="BF1408" s="51">
        <f t="shared" si="242"/>
        <v>1</v>
      </c>
      <c r="BG1408" s="51">
        <f t="shared" si="246"/>
        <v>0</v>
      </c>
      <c r="BH1408" s="51">
        <f t="shared" si="238"/>
        <v>1</v>
      </c>
      <c r="BI1408" s="90">
        <f t="shared" si="247"/>
        <v>0</v>
      </c>
      <c r="CA1408" s="113">
        <f>SI!BY1408</f>
        <v>819</v>
      </c>
      <c r="CH1408" s="140">
        <f>SI!BZ1408</f>
        <v>0</v>
      </c>
    </row>
    <row r="1409" spans="1:253" s="36" customFormat="1" hidden="1" x14ac:dyDescent="0.25">
      <c r="A1409" s="33"/>
      <c r="B1409" s="1165"/>
      <c r="C1409" s="1166"/>
      <c r="D1409" s="1166"/>
      <c r="E1409" s="1166"/>
      <c r="F1409" s="1166"/>
      <c r="G1409" s="1166"/>
      <c r="H1409" s="1166"/>
      <c r="I1409" s="1166"/>
      <c r="J1409" s="1160"/>
      <c r="K1409" s="677"/>
      <c r="L1409" s="677"/>
      <c r="M1409" s="677"/>
      <c r="N1409" s="677"/>
      <c r="O1409" s="1160"/>
      <c r="P1409" s="677"/>
      <c r="Q1409" s="677"/>
      <c r="R1409" s="677"/>
      <c r="S1409" s="1161"/>
      <c r="T1409" s="1160"/>
      <c r="U1409" s="677"/>
      <c r="V1409" s="677"/>
      <c r="W1409" s="677"/>
      <c r="X1409" s="1161"/>
      <c r="Y1409" s="1160"/>
      <c r="Z1409" s="677"/>
      <c r="AA1409" s="677"/>
      <c r="AB1409" s="677"/>
      <c r="AC1409" s="1161"/>
      <c r="AD1409" s="1395">
        <f t="shared" si="245"/>
        <v>0</v>
      </c>
      <c r="AE1409" s="1395"/>
      <c r="AF1409" s="1395"/>
      <c r="AG1409" s="1395"/>
      <c r="AH1409" s="1396"/>
      <c r="AI1409" s="63"/>
      <c r="AJ1409" s="144" t="str">
        <f t="shared" si="233"/>
        <v>Riadok bude skrytý.</v>
      </c>
      <c r="AK1409" s="145" t="s">
        <v>207</v>
      </c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51">
        <f t="shared" si="243"/>
        <v>1</v>
      </c>
      <c r="BF1409" s="51">
        <f t="shared" si="242"/>
        <v>1</v>
      </c>
      <c r="BG1409" s="51">
        <f t="shared" si="246"/>
        <v>0</v>
      </c>
      <c r="BH1409" s="51">
        <f t="shared" si="238"/>
        <v>1</v>
      </c>
      <c r="BI1409" s="90">
        <f t="shared" si="247"/>
        <v>0</v>
      </c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108"/>
      <c r="BY1409" s="108"/>
      <c r="BZ1409" s="108"/>
      <c r="CA1409" s="113">
        <f>SI!BY1409</f>
        <v>5</v>
      </c>
      <c r="CB1409" s="113"/>
      <c r="CC1409" s="113"/>
      <c r="CD1409" s="113"/>
      <c r="CE1409" s="113"/>
      <c r="CF1409" s="113"/>
      <c r="CG1409" s="113"/>
      <c r="CH1409" s="140">
        <f>SI!BZ1409</f>
        <v>0</v>
      </c>
      <c r="CI1409" s="108"/>
      <c r="CJ1409" s="108"/>
      <c r="CK1409" s="108"/>
      <c r="CL1409" s="108"/>
      <c r="CM1409" s="108"/>
      <c r="CN1409" s="108"/>
      <c r="CO1409" s="108"/>
      <c r="CP1409" s="108"/>
      <c r="CQ1409" s="108"/>
      <c r="CR1409" s="108"/>
      <c r="CS1409" s="108"/>
      <c r="CT1409" s="108"/>
      <c r="CU1409" s="108"/>
      <c r="CV1409" s="108"/>
      <c r="CW1409" s="108"/>
      <c r="CX1409" s="108"/>
      <c r="CY1409" s="108"/>
      <c r="CZ1409" s="2"/>
      <c r="DA1409" s="2"/>
      <c r="DB1409" s="2"/>
      <c r="DC1409" s="2"/>
      <c r="DD1409" s="2"/>
      <c r="DE1409" s="2"/>
      <c r="DF1409" s="2"/>
      <c r="DG1409" s="2"/>
      <c r="DH1409" s="2"/>
      <c r="DI1409" s="2"/>
      <c r="DJ1409" s="2"/>
      <c r="DK1409" s="2"/>
      <c r="DL1409" s="2"/>
      <c r="DM1409" s="2"/>
      <c r="DN1409" s="2"/>
      <c r="DO1409" s="2"/>
      <c r="DP1409" s="2"/>
      <c r="DQ1409" s="2"/>
      <c r="DR1409" s="2"/>
      <c r="DS1409" s="2"/>
      <c r="DT1409" s="2"/>
      <c r="DU1409" s="2"/>
      <c r="DV1409" s="2"/>
      <c r="DW1409" s="2"/>
      <c r="DX1409" s="2"/>
      <c r="DY1409" s="2"/>
      <c r="DZ1409" s="2"/>
      <c r="EA1409" s="2"/>
      <c r="EB1409" s="2"/>
      <c r="EC1409" s="2"/>
      <c r="ED1409" s="2"/>
      <c r="EE1409" s="2"/>
      <c r="EF1409" s="2"/>
      <c r="EG1409" s="2"/>
      <c r="EH1409" s="2"/>
      <c r="EI1409" s="2"/>
      <c r="EJ1409" s="2"/>
      <c r="EK1409" s="2"/>
      <c r="EL1409" s="2"/>
      <c r="EM1409" s="2"/>
      <c r="EN1409" s="2"/>
      <c r="EO1409" s="2"/>
      <c r="EP1409" s="2"/>
      <c r="EQ1409" s="2"/>
      <c r="ER1409" s="2"/>
      <c r="ES1409" s="2"/>
      <c r="ET1409" s="2"/>
      <c r="EU1409" s="2"/>
      <c r="EV1409" s="2"/>
      <c r="EW1409" s="2"/>
      <c r="EX1409" s="2"/>
      <c r="EY1409" s="2"/>
      <c r="EZ1409" s="2"/>
      <c r="FA1409" s="2"/>
      <c r="FB1409" s="2"/>
      <c r="FC1409" s="2"/>
      <c r="FD1409" s="2"/>
      <c r="FE1409" s="2"/>
      <c r="FF1409" s="2"/>
      <c r="FG1409" s="2"/>
      <c r="FH1409" s="2"/>
      <c r="FI1409" s="2"/>
      <c r="FJ1409" s="2"/>
      <c r="FK1409" s="2"/>
      <c r="FL1409" s="2"/>
      <c r="FM1409" s="2"/>
      <c r="FN1409" s="2"/>
      <c r="FO1409" s="2"/>
      <c r="FP1409" s="2"/>
      <c r="FQ1409" s="2"/>
      <c r="FR1409" s="2"/>
      <c r="FS1409" s="2"/>
      <c r="FT1409" s="2"/>
      <c r="FU1409" s="2"/>
      <c r="FV1409" s="2"/>
      <c r="FW1409" s="2"/>
      <c r="FX1409" s="2"/>
      <c r="FY1409" s="2"/>
      <c r="FZ1409" s="2"/>
      <c r="GA1409" s="2"/>
      <c r="GB1409" s="2"/>
      <c r="GC1409" s="2"/>
      <c r="GD1409" s="2"/>
      <c r="GE1409" s="2"/>
      <c r="GF1409" s="2"/>
      <c r="GG1409" s="2"/>
      <c r="GH1409" s="2"/>
      <c r="GI1409" s="2"/>
      <c r="GJ1409" s="2"/>
      <c r="GK1409" s="2"/>
      <c r="GL1409" s="2"/>
      <c r="GM1409" s="2"/>
      <c r="GN1409" s="2"/>
      <c r="GO1409" s="2"/>
      <c r="GP1409" s="2"/>
      <c r="GQ1409" s="2"/>
      <c r="GR1409" s="2"/>
      <c r="GS1409" s="2"/>
      <c r="GT1409" s="2"/>
      <c r="GU1409" s="2"/>
      <c r="GV1409" s="2"/>
      <c r="GW1409" s="2"/>
      <c r="GX1409" s="2"/>
      <c r="GY1409" s="2"/>
      <c r="GZ1409" s="2"/>
      <c r="HA1409" s="2"/>
      <c r="HB1409" s="2"/>
      <c r="HC1409" s="2"/>
      <c r="HD1409" s="2"/>
      <c r="HE1409" s="2"/>
      <c r="HF1409" s="2"/>
      <c r="HG1409" s="2"/>
      <c r="HH1409" s="2"/>
      <c r="HI1409" s="2"/>
      <c r="HJ1409" s="2"/>
      <c r="HK1409" s="2"/>
      <c r="HL1409" s="2"/>
      <c r="HM1409" s="2"/>
      <c r="HN1409" s="2"/>
      <c r="HO1409" s="2"/>
      <c r="HP1409" s="2"/>
      <c r="HQ1409" s="2"/>
      <c r="HR1409" s="2"/>
      <c r="HS1409" s="2"/>
      <c r="HT1409" s="2"/>
      <c r="HU1409" s="2"/>
      <c r="HV1409" s="2"/>
      <c r="HW1409" s="2"/>
      <c r="HX1409" s="2"/>
      <c r="HY1409" s="2"/>
      <c r="HZ1409" s="2"/>
      <c r="IA1409" s="2"/>
      <c r="IB1409" s="2"/>
      <c r="IC1409" s="2"/>
      <c r="ID1409" s="2"/>
      <c r="IE1409" s="2"/>
      <c r="IF1409" s="2"/>
      <c r="IG1409" s="2"/>
      <c r="IH1409" s="2"/>
      <c r="II1409" s="2"/>
      <c r="IJ1409" s="2"/>
      <c r="IK1409" s="2"/>
      <c r="IL1409" s="2"/>
      <c r="IM1409" s="2"/>
      <c r="IN1409" s="2"/>
      <c r="IO1409" s="2"/>
      <c r="IP1409" s="2"/>
      <c r="IQ1409" s="2"/>
      <c r="IR1409" s="2"/>
      <c r="IS1409" s="2"/>
    </row>
    <row r="1410" spans="1:253" s="36" customFormat="1" hidden="1" x14ac:dyDescent="0.25">
      <c r="A1410" s="33"/>
      <c r="B1410" s="1134"/>
      <c r="C1410" s="1135"/>
      <c r="D1410" s="1135"/>
      <c r="E1410" s="1135"/>
      <c r="F1410" s="1135"/>
      <c r="G1410" s="1135"/>
      <c r="H1410" s="1135"/>
      <c r="I1410" s="1135"/>
      <c r="J1410" s="215"/>
      <c r="K1410" s="1131"/>
      <c r="L1410" s="1131"/>
      <c r="M1410" s="1131"/>
      <c r="N1410" s="1131"/>
      <c r="O1410" s="215"/>
      <c r="P1410" s="1131"/>
      <c r="Q1410" s="1131"/>
      <c r="R1410" s="1131"/>
      <c r="S1410" s="1131"/>
      <c r="T1410" s="215"/>
      <c r="U1410" s="1131"/>
      <c r="V1410" s="1131"/>
      <c r="W1410" s="1131"/>
      <c r="X1410" s="1131"/>
      <c r="Y1410" s="215"/>
      <c r="Z1410" s="1131"/>
      <c r="AA1410" s="1131"/>
      <c r="AB1410" s="1131"/>
      <c r="AC1410" s="1131"/>
      <c r="AD1410" s="1136">
        <f t="shared" si="245"/>
        <v>0</v>
      </c>
      <c r="AE1410" s="1136"/>
      <c r="AF1410" s="1136"/>
      <c r="AG1410" s="1136"/>
      <c r="AH1410" s="1137"/>
      <c r="AI1410" s="63"/>
      <c r="AJ1410" s="144" t="str">
        <f t="shared" si="233"/>
        <v>Riadok bude skrytý.</v>
      </c>
      <c r="AK1410" s="145" t="s">
        <v>207</v>
      </c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51">
        <f t="shared" si="243"/>
        <v>1</v>
      </c>
      <c r="BF1410" s="51">
        <f t="shared" si="242"/>
        <v>1</v>
      </c>
      <c r="BG1410" s="51">
        <f t="shared" si="246"/>
        <v>0</v>
      </c>
      <c r="BH1410" s="51">
        <f t="shared" si="238"/>
        <v>1</v>
      </c>
      <c r="BI1410" s="90">
        <f t="shared" si="247"/>
        <v>0</v>
      </c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108"/>
      <c r="BY1410" s="108"/>
      <c r="BZ1410" s="108"/>
      <c r="CA1410" s="113">
        <f>SI!BY1410</f>
        <v>137</v>
      </c>
      <c r="CB1410" s="113"/>
      <c r="CC1410" s="113"/>
      <c r="CD1410" s="113"/>
      <c r="CE1410" s="113"/>
      <c r="CF1410" s="113"/>
      <c r="CG1410" s="113"/>
      <c r="CH1410" s="140">
        <f>SI!BZ1410</f>
        <v>0</v>
      </c>
      <c r="CI1410" s="108"/>
      <c r="CJ1410" s="108"/>
      <c r="CK1410" s="108"/>
      <c r="CL1410" s="108"/>
      <c r="CM1410" s="108"/>
      <c r="CN1410" s="108"/>
      <c r="CO1410" s="108"/>
      <c r="CP1410" s="108"/>
      <c r="CQ1410" s="108"/>
      <c r="CR1410" s="108"/>
      <c r="CS1410" s="108"/>
      <c r="CT1410" s="108"/>
      <c r="CU1410" s="108"/>
      <c r="CV1410" s="108"/>
      <c r="CW1410" s="108"/>
      <c r="CX1410" s="108"/>
      <c r="CY1410" s="108"/>
      <c r="CZ1410" s="2"/>
      <c r="DA1410" s="2"/>
      <c r="DB1410" s="2"/>
      <c r="DC1410" s="2"/>
      <c r="DD1410" s="2"/>
      <c r="DE1410" s="2"/>
      <c r="DF1410" s="2"/>
      <c r="DG1410" s="2"/>
      <c r="DH1410" s="2"/>
      <c r="DI1410" s="2"/>
      <c r="DJ1410" s="2"/>
      <c r="DK1410" s="2"/>
      <c r="DL1410" s="2"/>
      <c r="DM1410" s="2"/>
      <c r="DN1410" s="2"/>
      <c r="DO1410" s="2"/>
      <c r="DP1410" s="2"/>
      <c r="DQ1410" s="2"/>
      <c r="DR1410" s="2"/>
      <c r="DS1410" s="2"/>
      <c r="DT1410" s="2"/>
      <c r="DU1410" s="2"/>
      <c r="DV1410" s="2"/>
      <c r="DW1410" s="2"/>
      <c r="DX1410" s="2"/>
      <c r="DY1410" s="2"/>
      <c r="DZ1410" s="2"/>
      <c r="EA1410" s="2"/>
      <c r="EB1410" s="2"/>
      <c r="EC1410" s="2"/>
      <c r="ED1410" s="2"/>
      <c r="EE1410" s="2"/>
      <c r="EF1410" s="2"/>
      <c r="EG1410" s="2"/>
      <c r="EH1410" s="2"/>
      <c r="EI1410" s="2"/>
      <c r="EJ1410" s="2"/>
      <c r="EK1410" s="2"/>
      <c r="EL1410" s="2"/>
      <c r="EM1410" s="2"/>
      <c r="EN1410" s="2"/>
      <c r="EO1410" s="2"/>
      <c r="EP1410" s="2"/>
      <c r="EQ1410" s="2"/>
      <c r="ER1410" s="2"/>
      <c r="ES1410" s="2"/>
      <c r="ET1410" s="2"/>
      <c r="EU1410" s="2"/>
      <c r="EV1410" s="2"/>
      <c r="EW1410" s="2"/>
      <c r="EX1410" s="2"/>
      <c r="EY1410" s="2"/>
      <c r="EZ1410" s="2"/>
      <c r="FA1410" s="2"/>
      <c r="FB1410" s="2"/>
      <c r="FC1410" s="2"/>
      <c r="FD1410" s="2"/>
      <c r="FE1410" s="2"/>
      <c r="FF1410" s="2"/>
      <c r="FG1410" s="2"/>
      <c r="FH1410" s="2"/>
      <c r="FI1410" s="2"/>
      <c r="FJ1410" s="2"/>
      <c r="FK1410" s="2"/>
      <c r="FL1410" s="2"/>
      <c r="FM1410" s="2"/>
      <c r="FN1410" s="2"/>
      <c r="FO1410" s="2"/>
      <c r="FP1410" s="2"/>
      <c r="FQ1410" s="2"/>
      <c r="FR1410" s="2"/>
      <c r="FS1410" s="2"/>
      <c r="FT1410" s="2"/>
      <c r="FU1410" s="2"/>
      <c r="FV1410" s="2"/>
      <c r="FW1410" s="2"/>
      <c r="FX1410" s="2"/>
      <c r="FY1410" s="2"/>
      <c r="FZ1410" s="2"/>
      <c r="GA1410" s="2"/>
      <c r="GB1410" s="2"/>
      <c r="GC1410" s="2"/>
      <c r="GD1410" s="2"/>
      <c r="GE1410" s="2"/>
      <c r="GF1410" s="2"/>
      <c r="GG1410" s="2"/>
      <c r="GH1410" s="2"/>
      <c r="GI1410" s="2"/>
      <c r="GJ1410" s="2"/>
      <c r="GK1410" s="2"/>
      <c r="GL1410" s="2"/>
      <c r="GM1410" s="2"/>
      <c r="GN1410" s="2"/>
      <c r="GO1410" s="2"/>
      <c r="GP1410" s="2"/>
      <c r="GQ1410" s="2"/>
      <c r="GR1410" s="2"/>
      <c r="GS1410" s="2"/>
      <c r="GT1410" s="2"/>
      <c r="GU1410" s="2"/>
      <c r="GV1410" s="2"/>
      <c r="GW1410" s="2"/>
      <c r="GX1410" s="2"/>
      <c r="GY1410" s="2"/>
      <c r="GZ1410" s="2"/>
      <c r="HA1410" s="2"/>
      <c r="HB1410" s="2"/>
      <c r="HC1410" s="2"/>
      <c r="HD1410" s="2"/>
      <c r="HE1410" s="2"/>
      <c r="HF1410" s="2"/>
      <c r="HG1410" s="2"/>
      <c r="HH1410" s="2"/>
      <c r="HI1410" s="2"/>
      <c r="HJ1410" s="2"/>
      <c r="HK1410" s="2"/>
      <c r="HL1410" s="2"/>
      <c r="HM1410" s="2"/>
      <c r="HN1410" s="2"/>
      <c r="HO1410" s="2"/>
      <c r="HP1410" s="2"/>
      <c r="HQ1410" s="2"/>
      <c r="HR1410" s="2"/>
      <c r="HS1410" s="2"/>
      <c r="HT1410" s="2"/>
      <c r="HU1410" s="2"/>
      <c r="HV1410" s="2"/>
      <c r="HW1410" s="2"/>
      <c r="HX1410" s="2"/>
      <c r="HY1410" s="2"/>
      <c r="HZ1410" s="2"/>
      <c r="IA1410" s="2"/>
      <c r="IB1410" s="2"/>
      <c r="IC1410" s="2"/>
      <c r="ID1410" s="2"/>
      <c r="IE1410" s="2"/>
      <c r="IF1410" s="2"/>
      <c r="IG1410" s="2"/>
      <c r="IH1410" s="2"/>
      <c r="II1410" s="2"/>
      <c r="IJ1410" s="2"/>
      <c r="IK1410" s="2"/>
      <c r="IL1410" s="2"/>
      <c r="IM1410" s="2"/>
      <c r="IN1410" s="2"/>
      <c r="IO1410" s="2"/>
      <c r="IP1410" s="2"/>
      <c r="IQ1410" s="2"/>
      <c r="IR1410" s="2"/>
      <c r="IS1410" s="2"/>
    </row>
    <row r="1411" spans="1:253" s="36" customFormat="1" ht="15" hidden="1" customHeight="1" x14ac:dyDescent="0.25">
      <c r="A1411" s="33"/>
      <c r="B1411" s="1134"/>
      <c r="C1411" s="1135"/>
      <c r="D1411" s="1135"/>
      <c r="E1411" s="1135"/>
      <c r="F1411" s="1135"/>
      <c r="G1411" s="1135"/>
      <c r="H1411" s="1135"/>
      <c r="I1411" s="1135"/>
      <c r="J1411" s="215"/>
      <c r="K1411" s="1131"/>
      <c r="L1411" s="1131"/>
      <c r="M1411" s="1131"/>
      <c r="N1411" s="1131"/>
      <c r="O1411" s="215"/>
      <c r="P1411" s="1131"/>
      <c r="Q1411" s="1131"/>
      <c r="R1411" s="1131"/>
      <c r="S1411" s="1131"/>
      <c r="T1411" s="215"/>
      <c r="U1411" s="1131"/>
      <c r="V1411" s="1131"/>
      <c r="W1411" s="1131"/>
      <c r="X1411" s="1131"/>
      <c r="Y1411" s="215"/>
      <c r="Z1411" s="1131"/>
      <c r="AA1411" s="1131"/>
      <c r="AB1411" s="1131"/>
      <c r="AC1411" s="1131"/>
      <c r="AD1411" s="1136">
        <f t="shared" si="245"/>
        <v>0</v>
      </c>
      <c r="AE1411" s="1136"/>
      <c r="AF1411" s="1136"/>
      <c r="AG1411" s="1136"/>
      <c r="AH1411" s="1137"/>
      <c r="AI1411" s="63"/>
      <c r="AJ1411" s="144" t="str">
        <f t="shared" si="233"/>
        <v>Riadok bude skrytý.</v>
      </c>
      <c r="AK1411" s="145" t="s">
        <v>207</v>
      </c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51">
        <f t="shared" si="243"/>
        <v>1</v>
      </c>
      <c r="BF1411" s="51">
        <f t="shared" si="242"/>
        <v>1</v>
      </c>
      <c r="BG1411" s="51">
        <f t="shared" si="246"/>
        <v>0</v>
      </c>
      <c r="BH1411" s="51">
        <f t="shared" si="238"/>
        <v>1</v>
      </c>
      <c r="BI1411" s="90">
        <f t="shared" si="247"/>
        <v>0</v>
      </c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108"/>
      <c r="BY1411" s="108"/>
      <c r="BZ1411" s="108"/>
      <c r="CA1411" s="113">
        <f>SI!BY1411</f>
        <v>160</v>
      </c>
      <c r="CB1411" s="113"/>
      <c r="CC1411" s="113"/>
      <c r="CD1411" s="113"/>
      <c r="CE1411" s="113"/>
      <c r="CF1411" s="113"/>
      <c r="CG1411" s="113"/>
      <c r="CH1411" s="140">
        <f>SI!BZ1411</f>
        <v>0</v>
      </c>
      <c r="CI1411" s="108"/>
      <c r="CJ1411" s="108"/>
      <c r="CK1411" s="108"/>
      <c r="CL1411" s="108"/>
      <c r="CM1411" s="108"/>
      <c r="CN1411" s="108"/>
      <c r="CO1411" s="108"/>
      <c r="CP1411" s="108"/>
      <c r="CQ1411" s="108"/>
      <c r="CR1411" s="108"/>
      <c r="CS1411" s="108"/>
      <c r="CT1411" s="108"/>
      <c r="CU1411" s="108"/>
      <c r="CV1411" s="108"/>
      <c r="CW1411" s="108"/>
      <c r="CX1411" s="108"/>
      <c r="CY1411" s="108"/>
      <c r="CZ1411" s="2"/>
      <c r="DA1411" s="2"/>
      <c r="DB1411" s="2"/>
      <c r="DC1411" s="2"/>
      <c r="DD1411" s="2"/>
      <c r="DE1411" s="2"/>
      <c r="DF1411" s="2"/>
      <c r="DG1411" s="2"/>
      <c r="DH1411" s="2"/>
      <c r="DI1411" s="2"/>
      <c r="DJ1411" s="2"/>
      <c r="DK1411" s="2"/>
      <c r="DL1411" s="2"/>
      <c r="DM1411" s="2"/>
      <c r="DN1411" s="2"/>
      <c r="DO1411" s="2"/>
      <c r="DP1411" s="2"/>
      <c r="DQ1411" s="2"/>
      <c r="DR1411" s="2"/>
      <c r="DS1411" s="2"/>
      <c r="DT1411" s="2"/>
      <c r="DU1411" s="2"/>
      <c r="DV1411" s="2"/>
      <c r="DW1411" s="2"/>
      <c r="DX1411" s="2"/>
      <c r="DY1411" s="2"/>
      <c r="DZ1411" s="2"/>
      <c r="EA1411" s="2"/>
      <c r="EB1411" s="2"/>
      <c r="EC1411" s="2"/>
      <c r="ED1411" s="2"/>
      <c r="EE1411" s="2"/>
      <c r="EF1411" s="2"/>
      <c r="EG1411" s="2"/>
      <c r="EH1411" s="2"/>
      <c r="EI1411" s="2"/>
      <c r="EJ1411" s="2"/>
      <c r="EK1411" s="2"/>
      <c r="EL1411" s="2"/>
      <c r="EM1411" s="2"/>
      <c r="EN1411" s="2"/>
      <c r="EO1411" s="2"/>
      <c r="EP1411" s="2"/>
      <c r="EQ1411" s="2"/>
      <c r="ER1411" s="2"/>
      <c r="ES1411" s="2"/>
      <c r="ET1411" s="2"/>
      <c r="EU1411" s="2"/>
      <c r="EV1411" s="2"/>
      <c r="EW1411" s="2"/>
      <c r="EX1411" s="2"/>
      <c r="EY1411" s="2"/>
      <c r="EZ1411" s="2"/>
      <c r="FA1411" s="2"/>
      <c r="FB1411" s="2"/>
      <c r="FC1411" s="2"/>
      <c r="FD1411" s="2"/>
      <c r="FE1411" s="2"/>
      <c r="FF1411" s="2"/>
      <c r="FG1411" s="2"/>
      <c r="FH1411" s="2"/>
      <c r="FI1411" s="2"/>
      <c r="FJ1411" s="2"/>
      <c r="FK1411" s="2"/>
      <c r="FL1411" s="2"/>
      <c r="FM1411" s="2"/>
      <c r="FN1411" s="2"/>
      <c r="FO1411" s="2"/>
      <c r="FP1411" s="2"/>
      <c r="FQ1411" s="2"/>
      <c r="FR1411" s="2"/>
      <c r="FS1411" s="2"/>
      <c r="FT1411" s="2"/>
      <c r="FU1411" s="2"/>
      <c r="FV1411" s="2"/>
      <c r="FW1411" s="2"/>
      <c r="FX1411" s="2"/>
      <c r="FY1411" s="2"/>
      <c r="FZ1411" s="2"/>
      <c r="GA1411" s="2"/>
      <c r="GB1411" s="2"/>
      <c r="GC1411" s="2"/>
      <c r="GD1411" s="2"/>
      <c r="GE1411" s="2"/>
      <c r="GF1411" s="2"/>
      <c r="GG1411" s="2"/>
      <c r="GH1411" s="2"/>
      <c r="GI1411" s="2"/>
      <c r="GJ1411" s="2"/>
      <c r="GK1411" s="2"/>
      <c r="GL1411" s="2"/>
      <c r="GM1411" s="2"/>
      <c r="GN1411" s="2"/>
      <c r="GO1411" s="2"/>
      <c r="GP1411" s="2"/>
      <c r="GQ1411" s="2"/>
      <c r="GR1411" s="2"/>
      <c r="GS1411" s="2"/>
      <c r="GT1411" s="2"/>
      <c r="GU1411" s="2"/>
      <c r="GV1411" s="2"/>
      <c r="GW1411" s="2"/>
      <c r="GX1411" s="2"/>
      <c r="GY1411" s="2"/>
      <c r="GZ1411" s="2"/>
      <c r="HA1411" s="2"/>
      <c r="HB1411" s="2"/>
      <c r="HC1411" s="2"/>
      <c r="HD1411" s="2"/>
      <c r="HE1411" s="2"/>
      <c r="HF1411" s="2"/>
      <c r="HG1411" s="2"/>
      <c r="HH1411" s="2"/>
      <c r="HI1411" s="2"/>
      <c r="HJ1411" s="2"/>
      <c r="HK1411" s="2"/>
      <c r="HL1411" s="2"/>
      <c r="HM1411" s="2"/>
      <c r="HN1411" s="2"/>
      <c r="HO1411" s="2"/>
      <c r="HP1411" s="2"/>
      <c r="HQ1411" s="2"/>
      <c r="HR1411" s="2"/>
      <c r="HS1411" s="2"/>
      <c r="HT1411" s="2"/>
      <c r="HU1411" s="2"/>
      <c r="HV1411" s="2"/>
      <c r="HW1411" s="2"/>
      <c r="HX1411" s="2"/>
      <c r="HY1411" s="2"/>
      <c r="HZ1411" s="2"/>
      <c r="IA1411" s="2"/>
      <c r="IB1411" s="2"/>
      <c r="IC1411" s="2"/>
      <c r="ID1411" s="2"/>
      <c r="IE1411" s="2"/>
      <c r="IF1411" s="2"/>
      <c r="IG1411" s="2"/>
      <c r="IH1411" s="2"/>
      <c r="II1411" s="2"/>
      <c r="IJ1411" s="2"/>
      <c r="IK1411" s="2"/>
      <c r="IL1411" s="2"/>
      <c r="IM1411" s="2"/>
      <c r="IN1411" s="2"/>
      <c r="IO1411" s="2"/>
      <c r="IP1411" s="2"/>
      <c r="IQ1411" s="2"/>
      <c r="IR1411" s="2"/>
      <c r="IS1411" s="2"/>
    </row>
    <row r="1412" spans="1:253" s="36" customFormat="1" ht="15" customHeight="1" x14ac:dyDescent="0.25">
      <c r="A1412" s="33"/>
      <c r="B1412" s="1162" t="s">
        <v>377</v>
      </c>
      <c r="C1412" s="1163"/>
      <c r="D1412" s="1163"/>
      <c r="E1412" s="1163"/>
      <c r="F1412" s="1163"/>
      <c r="G1412" s="1163"/>
      <c r="H1412" s="1163"/>
      <c r="I1412" s="1163"/>
      <c r="J1412" s="1127"/>
      <c r="K1412" s="1127"/>
      <c r="L1412" s="1127"/>
      <c r="M1412" s="1127"/>
      <c r="N1412" s="1151"/>
      <c r="O1412" s="1126"/>
      <c r="P1412" s="1127"/>
      <c r="Q1412" s="1127"/>
      <c r="R1412" s="1127"/>
      <c r="S1412" s="1151"/>
      <c r="T1412" s="1126"/>
      <c r="U1412" s="1127"/>
      <c r="V1412" s="1127"/>
      <c r="W1412" s="1127"/>
      <c r="X1412" s="1151"/>
      <c r="Y1412" s="1126"/>
      <c r="Z1412" s="1127"/>
      <c r="AA1412" s="1127"/>
      <c r="AB1412" s="1127"/>
      <c r="AC1412" s="1151"/>
      <c r="AD1412" s="1126"/>
      <c r="AE1412" s="1127"/>
      <c r="AF1412" s="1127"/>
      <c r="AG1412" s="1127"/>
      <c r="AH1412" s="1128"/>
      <c r="AI1412" s="63"/>
      <c r="AJ1412" s="144" t="str">
        <f t="shared" si="233"/>
        <v>Riadok bude vidieť.</v>
      </c>
      <c r="AK1412" s="145" t="s">
        <v>207</v>
      </c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51">
        <f t="shared" si="243"/>
        <v>1</v>
      </c>
      <c r="BF1412" s="51">
        <f t="shared" si="242"/>
        <v>1</v>
      </c>
      <c r="BG1412" s="51"/>
      <c r="BH1412" s="51">
        <f t="shared" si="238"/>
        <v>1</v>
      </c>
      <c r="BI1412" s="89">
        <f t="shared" ref="BI1412:BI1413" si="248">+IF(BE1412*BF1412=0,0,IF(BH1412=0,0,1))</f>
        <v>1</v>
      </c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108"/>
      <c r="BY1412" s="108"/>
      <c r="BZ1412" s="108"/>
      <c r="CA1412" s="113">
        <f>SI!BY1412</f>
        <v>696</v>
      </c>
      <c r="CB1412" s="113"/>
      <c r="CC1412" s="113"/>
      <c r="CD1412" s="113"/>
      <c r="CE1412" s="113"/>
      <c r="CF1412" s="113"/>
      <c r="CG1412" s="113"/>
      <c r="CH1412" s="140">
        <f>SI!BZ1412</f>
        <v>0</v>
      </c>
      <c r="CI1412" s="108"/>
      <c r="CJ1412" s="108"/>
      <c r="CK1412" s="108"/>
      <c r="CL1412" s="108"/>
      <c r="CM1412" s="108"/>
      <c r="CN1412" s="108"/>
      <c r="CO1412" s="108"/>
      <c r="CP1412" s="108"/>
      <c r="CQ1412" s="108"/>
      <c r="CR1412" s="108"/>
      <c r="CS1412" s="108"/>
      <c r="CT1412" s="108"/>
      <c r="CU1412" s="108"/>
      <c r="CV1412" s="108"/>
      <c r="CW1412" s="108"/>
      <c r="CX1412" s="108"/>
      <c r="CY1412" s="108"/>
      <c r="CZ1412" s="2"/>
      <c r="DA1412" s="2"/>
      <c r="DB1412" s="2"/>
      <c r="DC1412" s="2"/>
      <c r="DD1412" s="2"/>
      <c r="DE1412" s="2"/>
      <c r="DF1412" s="2"/>
      <c r="DG1412" s="2"/>
      <c r="DH1412" s="2"/>
      <c r="DI1412" s="2"/>
      <c r="DJ1412" s="2"/>
      <c r="DK1412" s="2"/>
      <c r="DL1412" s="2"/>
      <c r="DM1412" s="2"/>
      <c r="DN1412" s="2"/>
      <c r="DO1412" s="2"/>
      <c r="DP1412" s="2"/>
      <c r="DQ1412" s="2"/>
      <c r="DR1412" s="2"/>
      <c r="DS1412" s="2"/>
      <c r="DT1412" s="2"/>
      <c r="DU1412" s="2"/>
      <c r="DV1412" s="2"/>
      <c r="DW1412" s="2"/>
      <c r="DX1412" s="2"/>
      <c r="DY1412" s="2"/>
      <c r="DZ1412" s="2"/>
      <c r="EA1412" s="2"/>
      <c r="EB1412" s="2"/>
      <c r="EC1412" s="2"/>
      <c r="ED1412" s="2"/>
      <c r="EE1412" s="2"/>
      <c r="EF1412" s="2"/>
      <c r="EG1412" s="2"/>
      <c r="EH1412" s="2"/>
      <c r="EI1412" s="2"/>
      <c r="EJ1412" s="2"/>
      <c r="EK1412" s="2"/>
      <c r="EL1412" s="2"/>
      <c r="EM1412" s="2"/>
      <c r="EN1412" s="2"/>
      <c r="EO1412" s="2"/>
      <c r="EP1412" s="2"/>
      <c r="EQ1412" s="2"/>
      <c r="ER1412" s="2"/>
      <c r="ES1412" s="2"/>
      <c r="ET1412" s="2"/>
      <c r="EU1412" s="2"/>
      <c r="EV1412" s="2"/>
      <c r="EW1412" s="2"/>
      <c r="EX1412" s="2"/>
      <c r="EY1412" s="2"/>
      <c r="EZ1412" s="2"/>
      <c r="FA1412" s="2"/>
      <c r="FB1412" s="2"/>
      <c r="FC1412" s="2"/>
      <c r="FD1412" s="2"/>
      <c r="FE1412" s="2"/>
      <c r="FF1412" s="2"/>
      <c r="FG1412" s="2"/>
      <c r="FH1412" s="2"/>
      <c r="FI1412" s="2"/>
      <c r="FJ1412" s="2"/>
      <c r="FK1412" s="2"/>
      <c r="FL1412" s="2"/>
      <c r="FM1412" s="2"/>
      <c r="FN1412" s="2"/>
      <c r="FO1412" s="2"/>
      <c r="FP1412" s="2"/>
      <c r="FQ1412" s="2"/>
      <c r="FR1412" s="2"/>
      <c r="FS1412" s="2"/>
      <c r="FT1412" s="2"/>
      <c r="FU1412" s="2"/>
      <c r="FV1412" s="2"/>
      <c r="FW1412" s="2"/>
      <c r="FX1412" s="2"/>
      <c r="FY1412" s="2"/>
      <c r="FZ1412" s="2"/>
      <c r="GA1412" s="2"/>
      <c r="GB1412" s="2"/>
      <c r="GC1412" s="2"/>
      <c r="GD1412" s="2"/>
      <c r="GE1412" s="2"/>
      <c r="GF1412" s="2"/>
      <c r="GG1412" s="2"/>
      <c r="GH1412" s="2"/>
      <c r="GI1412" s="2"/>
      <c r="GJ1412" s="2"/>
      <c r="GK1412" s="2"/>
      <c r="GL1412" s="2"/>
      <c r="GM1412" s="2"/>
      <c r="GN1412" s="2"/>
      <c r="GO1412" s="2"/>
      <c r="GP1412" s="2"/>
      <c r="GQ1412" s="2"/>
      <c r="GR1412" s="2"/>
      <c r="GS1412" s="2"/>
      <c r="GT1412" s="2"/>
      <c r="GU1412" s="2"/>
      <c r="GV1412" s="2"/>
      <c r="GW1412" s="2"/>
      <c r="GX1412" s="2"/>
      <c r="GY1412" s="2"/>
      <c r="GZ1412" s="2"/>
      <c r="HA1412" s="2"/>
      <c r="HB1412" s="2"/>
      <c r="HC1412" s="2"/>
      <c r="HD1412" s="2"/>
      <c r="HE1412" s="2"/>
      <c r="HF1412" s="2"/>
      <c r="HG1412" s="2"/>
      <c r="HH1412" s="2"/>
      <c r="HI1412" s="2"/>
      <c r="HJ1412" s="2"/>
      <c r="HK1412" s="2"/>
      <c r="HL1412" s="2"/>
      <c r="HM1412" s="2"/>
      <c r="HN1412" s="2"/>
      <c r="HO1412" s="2"/>
      <c r="HP1412" s="2"/>
      <c r="HQ1412" s="2"/>
      <c r="HR1412" s="2"/>
      <c r="HS1412" s="2"/>
      <c r="HT1412" s="2"/>
      <c r="HU1412" s="2"/>
      <c r="HV1412" s="2"/>
      <c r="HW1412" s="2"/>
      <c r="HX1412" s="2"/>
      <c r="HY1412" s="2"/>
      <c r="HZ1412" s="2"/>
      <c r="IA1412" s="2"/>
      <c r="IB1412" s="2"/>
      <c r="IC1412" s="2"/>
      <c r="ID1412" s="2"/>
      <c r="IE1412" s="2"/>
      <c r="IF1412" s="2"/>
      <c r="IG1412" s="2"/>
      <c r="IH1412" s="2"/>
      <c r="II1412" s="2"/>
      <c r="IJ1412" s="2"/>
      <c r="IK1412" s="2"/>
      <c r="IL1412" s="2"/>
      <c r="IM1412" s="2"/>
      <c r="IN1412" s="2"/>
      <c r="IO1412" s="2"/>
      <c r="IP1412" s="2"/>
      <c r="IQ1412" s="2"/>
      <c r="IR1412" s="2"/>
      <c r="IS1412" s="2"/>
    </row>
    <row r="1413" spans="1:253" s="36" customFormat="1" x14ac:dyDescent="0.25">
      <c r="A1413" s="33"/>
      <c r="B1413" s="1134"/>
      <c r="C1413" s="1135"/>
      <c r="D1413" s="1135"/>
      <c r="E1413" s="1135"/>
      <c r="F1413" s="1135"/>
      <c r="G1413" s="1135"/>
      <c r="H1413" s="1135"/>
      <c r="I1413" s="1135"/>
      <c r="J1413" s="215"/>
      <c r="K1413" s="1131"/>
      <c r="L1413" s="1131"/>
      <c r="M1413" s="1131"/>
      <c r="N1413" s="1131"/>
      <c r="O1413" s="215"/>
      <c r="P1413" s="1131"/>
      <c r="Q1413" s="1131"/>
      <c r="R1413" s="1131"/>
      <c r="S1413" s="1131"/>
      <c r="T1413" s="215"/>
      <c r="U1413" s="1131"/>
      <c r="V1413" s="1131"/>
      <c r="W1413" s="1131"/>
      <c r="X1413" s="1131"/>
      <c r="Y1413" s="215"/>
      <c r="Z1413" s="1131"/>
      <c r="AA1413" s="1131"/>
      <c r="AB1413" s="1131"/>
      <c r="AC1413" s="1131"/>
      <c r="AD1413" s="1136">
        <f t="shared" ref="AD1413:AD1419" si="249">+SUM(J1413:AC1413)</f>
        <v>0</v>
      </c>
      <c r="AE1413" s="1136"/>
      <c r="AF1413" s="1136"/>
      <c r="AG1413" s="1136"/>
      <c r="AH1413" s="1137"/>
      <c r="AI1413" s="63"/>
      <c r="AJ1413" s="144" t="str">
        <f t="shared" si="233"/>
        <v>Riadok bude vidieť.</v>
      </c>
      <c r="AK1413" s="145" t="s">
        <v>207</v>
      </c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51">
        <f t="shared" si="243"/>
        <v>1</v>
      </c>
      <c r="BF1413" s="51">
        <f t="shared" si="242"/>
        <v>1</v>
      </c>
      <c r="BG1413" s="51"/>
      <c r="BH1413" s="51">
        <f t="shared" si="238"/>
        <v>1</v>
      </c>
      <c r="BI1413" s="89">
        <f t="shared" si="248"/>
        <v>1</v>
      </c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108"/>
      <c r="BY1413" s="108"/>
      <c r="BZ1413" s="108"/>
      <c r="CA1413" s="113">
        <f>SI!BY1413</f>
        <v>147</v>
      </c>
      <c r="CB1413" s="113"/>
      <c r="CC1413" s="113"/>
      <c r="CD1413" s="113"/>
      <c r="CE1413" s="113"/>
      <c r="CF1413" s="113"/>
      <c r="CG1413" s="113"/>
      <c r="CH1413" s="140">
        <f>SI!BZ1413</f>
        <v>0</v>
      </c>
      <c r="CI1413" s="108"/>
      <c r="CJ1413" s="108"/>
      <c r="CK1413" s="108"/>
      <c r="CL1413" s="108"/>
      <c r="CM1413" s="108"/>
      <c r="CN1413" s="108"/>
      <c r="CO1413" s="108"/>
      <c r="CP1413" s="108"/>
      <c r="CQ1413" s="108"/>
      <c r="CR1413" s="108"/>
      <c r="CS1413" s="108"/>
      <c r="CT1413" s="108"/>
      <c r="CU1413" s="108"/>
      <c r="CV1413" s="108"/>
      <c r="CW1413" s="108"/>
      <c r="CX1413" s="108"/>
      <c r="CY1413" s="108"/>
      <c r="CZ1413" s="2"/>
      <c r="DA1413" s="2"/>
      <c r="DB1413" s="2"/>
      <c r="DC1413" s="2"/>
      <c r="DD1413" s="2"/>
      <c r="DE1413" s="2"/>
      <c r="DF1413" s="2"/>
      <c r="DG1413" s="2"/>
      <c r="DH1413" s="2"/>
      <c r="DI1413" s="2"/>
      <c r="DJ1413" s="2"/>
      <c r="DK1413" s="2"/>
      <c r="DL1413" s="2"/>
      <c r="DM1413" s="2"/>
      <c r="DN1413" s="2"/>
      <c r="DO1413" s="2"/>
      <c r="DP1413" s="2"/>
      <c r="DQ1413" s="2"/>
      <c r="DR1413" s="2"/>
      <c r="DS1413" s="2"/>
      <c r="DT1413" s="2"/>
      <c r="DU1413" s="2"/>
      <c r="DV1413" s="2"/>
      <c r="DW1413" s="2"/>
      <c r="DX1413" s="2"/>
      <c r="DY1413" s="2"/>
      <c r="DZ1413" s="2"/>
      <c r="EA1413" s="2"/>
      <c r="EB1413" s="2"/>
      <c r="EC1413" s="2"/>
      <c r="ED1413" s="2"/>
      <c r="EE1413" s="2"/>
      <c r="EF1413" s="2"/>
      <c r="EG1413" s="2"/>
      <c r="EH1413" s="2"/>
      <c r="EI1413" s="2"/>
      <c r="EJ1413" s="2"/>
      <c r="EK1413" s="2"/>
      <c r="EL1413" s="2"/>
      <c r="EM1413" s="2"/>
      <c r="EN1413" s="2"/>
      <c r="EO1413" s="2"/>
      <c r="EP1413" s="2"/>
      <c r="EQ1413" s="2"/>
      <c r="ER1413" s="2"/>
      <c r="ES1413" s="2"/>
      <c r="ET1413" s="2"/>
      <c r="EU1413" s="2"/>
      <c r="EV1413" s="2"/>
      <c r="EW1413" s="2"/>
      <c r="EX1413" s="2"/>
      <c r="EY1413" s="2"/>
      <c r="EZ1413" s="2"/>
      <c r="FA1413" s="2"/>
      <c r="FB1413" s="2"/>
      <c r="FC1413" s="2"/>
      <c r="FD1413" s="2"/>
      <c r="FE1413" s="2"/>
      <c r="FF1413" s="2"/>
      <c r="FG1413" s="2"/>
      <c r="FH1413" s="2"/>
      <c r="FI1413" s="2"/>
      <c r="FJ1413" s="2"/>
      <c r="FK1413" s="2"/>
      <c r="FL1413" s="2"/>
      <c r="FM1413" s="2"/>
      <c r="FN1413" s="2"/>
      <c r="FO1413" s="2"/>
      <c r="FP1413" s="2"/>
      <c r="FQ1413" s="2"/>
      <c r="FR1413" s="2"/>
      <c r="FS1413" s="2"/>
      <c r="FT1413" s="2"/>
      <c r="FU1413" s="2"/>
      <c r="FV1413" s="2"/>
      <c r="FW1413" s="2"/>
      <c r="FX1413" s="2"/>
      <c r="FY1413" s="2"/>
      <c r="FZ1413" s="2"/>
      <c r="GA1413" s="2"/>
      <c r="GB1413" s="2"/>
      <c r="GC1413" s="2"/>
      <c r="GD1413" s="2"/>
      <c r="GE1413" s="2"/>
      <c r="GF1413" s="2"/>
      <c r="GG1413" s="2"/>
      <c r="GH1413" s="2"/>
      <c r="GI1413" s="2"/>
      <c r="GJ1413" s="2"/>
      <c r="GK1413" s="2"/>
      <c r="GL1413" s="2"/>
      <c r="GM1413" s="2"/>
      <c r="GN1413" s="2"/>
      <c r="GO1413" s="2"/>
      <c r="GP1413" s="2"/>
      <c r="GQ1413" s="2"/>
      <c r="GR1413" s="2"/>
      <c r="GS1413" s="2"/>
      <c r="GT1413" s="2"/>
      <c r="GU1413" s="2"/>
      <c r="GV1413" s="2"/>
      <c r="GW1413" s="2"/>
      <c r="GX1413" s="2"/>
      <c r="GY1413" s="2"/>
      <c r="GZ1413" s="2"/>
      <c r="HA1413" s="2"/>
      <c r="HB1413" s="2"/>
      <c r="HC1413" s="2"/>
      <c r="HD1413" s="2"/>
      <c r="HE1413" s="2"/>
      <c r="HF1413" s="2"/>
      <c r="HG1413" s="2"/>
      <c r="HH1413" s="2"/>
      <c r="HI1413" s="2"/>
      <c r="HJ1413" s="2"/>
      <c r="HK1413" s="2"/>
      <c r="HL1413" s="2"/>
      <c r="HM1413" s="2"/>
      <c r="HN1413" s="2"/>
      <c r="HO1413" s="2"/>
      <c r="HP1413" s="2"/>
      <c r="HQ1413" s="2"/>
      <c r="HR1413" s="2"/>
      <c r="HS1413" s="2"/>
      <c r="HT1413" s="2"/>
      <c r="HU1413" s="2"/>
      <c r="HV1413" s="2"/>
      <c r="HW1413" s="2"/>
      <c r="HX1413" s="2"/>
      <c r="HY1413" s="2"/>
      <c r="HZ1413" s="2"/>
      <c r="IA1413" s="2"/>
      <c r="IB1413" s="2"/>
      <c r="IC1413" s="2"/>
      <c r="ID1413" s="2"/>
      <c r="IE1413" s="2"/>
      <c r="IF1413" s="2"/>
      <c r="IG1413" s="2"/>
      <c r="IH1413" s="2"/>
      <c r="II1413" s="2"/>
      <c r="IJ1413" s="2"/>
      <c r="IK1413" s="2"/>
      <c r="IL1413" s="2"/>
      <c r="IM1413" s="2"/>
      <c r="IN1413" s="2"/>
      <c r="IO1413" s="2"/>
      <c r="IP1413" s="2"/>
      <c r="IQ1413" s="2"/>
      <c r="IR1413" s="2"/>
      <c r="IS1413" s="2"/>
    </row>
    <row r="1414" spans="1:253" s="36" customFormat="1" hidden="1" x14ac:dyDescent="0.25">
      <c r="A1414" s="33"/>
      <c r="B1414" s="1134"/>
      <c r="C1414" s="1135"/>
      <c r="D1414" s="1135"/>
      <c r="E1414" s="1135"/>
      <c r="F1414" s="1135"/>
      <c r="G1414" s="1135"/>
      <c r="H1414" s="1135"/>
      <c r="I1414" s="1135"/>
      <c r="J1414" s="215"/>
      <c r="K1414" s="1131"/>
      <c r="L1414" s="1131"/>
      <c r="M1414" s="1131"/>
      <c r="N1414" s="1131"/>
      <c r="O1414" s="215"/>
      <c r="P1414" s="1131"/>
      <c r="Q1414" s="1131"/>
      <c r="R1414" s="1131"/>
      <c r="S1414" s="1131"/>
      <c r="T1414" s="215"/>
      <c r="U1414" s="1131"/>
      <c r="V1414" s="1131"/>
      <c r="W1414" s="1131"/>
      <c r="X1414" s="1131"/>
      <c r="Y1414" s="215"/>
      <c r="Z1414" s="1131"/>
      <c r="AA1414" s="1131"/>
      <c r="AB1414" s="1131"/>
      <c r="AC1414" s="1131"/>
      <c r="AD1414" s="1136">
        <f t="shared" si="249"/>
        <v>0</v>
      </c>
      <c r="AE1414" s="1136"/>
      <c r="AF1414" s="1136"/>
      <c r="AG1414" s="1136"/>
      <c r="AH1414" s="1137"/>
      <c r="AI1414" s="63"/>
      <c r="AJ1414" s="144" t="str">
        <f t="shared" si="233"/>
        <v>Riadok bude skrytý.</v>
      </c>
      <c r="AK1414" s="145" t="s">
        <v>207</v>
      </c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51">
        <f t="shared" si="243"/>
        <v>1</v>
      </c>
      <c r="BF1414" s="51">
        <f t="shared" si="242"/>
        <v>1</v>
      </c>
      <c r="BG1414" s="51">
        <f t="shared" ref="BG1414:BG1419" si="250">+IF(B1414="",0,1)</f>
        <v>0</v>
      </c>
      <c r="BH1414" s="51">
        <f t="shared" si="238"/>
        <v>1</v>
      </c>
      <c r="BI1414" s="90">
        <f t="shared" si="247"/>
        <v>0</v>
      </c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108"/>
      <c r="BY1414" s="108"/>
      <c r="BZ1414" s="108"/>
      <c r="CA1414" s="113">
        <f>SI!BY1414</f>
        <v>665</v>
      </c>
      <c r="CB1414" s="113"/>
      <c r="CC1414" s="113"/>
      <c r="CD1414" s="113"/>
      <c r="CE1414" s="113"/>
      <c r="CF1414" s="113"/>
      <c r="CG1414" s="113"/>
      <c r="CH1414" s="140">
        <f>SI!BZ1414</f>
        <v>0</v>
      </c>
      <c r="CI1414" s="108"/>
      <c r="CJ1414" s="108"/>
      <c r="CK1414" s="108"/>
      <c r="CL1414" s="108"/>
      <c r="CM1414" s="108"/>
      <c r="CN1414" s="108"/>
      <c r="CO1414" s="108"/>
      <c r="CP1414" s="108"/>
      <c r="CQ1414" s="108"/>
      <c r="CR1414" s="108"/>
      <c r="CS1414" s="108"/>
      <c r="CT1414" s="108"/>
      <c r="CU1414" s="108"/>
      <c r="CV1414" s="108"/>
      <c r="CW1414" s="108"/>
      <c r="CX1414" s="108"/>
      <c r="CY1414" s="108"/>
      <c r="CZ1414" s="2"/>
      <c r="DA1414" s="2"/>
      <c r="DB1414" s="2"/>
      <c r="DC1414" s="2"/>
      <c r="DD1414" s="2"/>
      <c r="DE1414" s="2"/>
      <c r="DF1414" s="2"/>
      <c r="DG1414" s="2"/>
      <c r="DH1414" s="2"/>
      <c r="DI1414" s="2"/>
      <c r="DJ1414" s="2"/>
      <c r="DK1414" s="2"/>
      <c r="DL1414" s="2"/>
      <c r="DM1414" s="2"/>
      <c r="DN1414" s="2"/>
      <c r="DO1414" s="2"/>
      <c r="DP1414" s="2"/>
      <c r="DQ1414" s="2"/>
      <c r="DR1414" s="2"/>
      <c r="DS1414" s="2"/>
      <c r="DT1414" s="2"/>
      <c r="DU1414" s="2"/>
      <c r="DV1414" s="2"/>
      <c r="DW1414" s="2"/>
      <c r="DX1414" s="2"/>
      <c r="DY1414" s="2"/>
      <c r="DZ1414" s="2"/>
      <c r="EA1414" s="2"/>
      <c r="EB1414" s="2"/>
      <c r="EC1414" s="2"/>
      <c r="ED1414" s="2"/>
      <c r="EE1414" s="2"/>
      <c r="EF1414" s="2"/>
      <c r="EG1414" s="2"/>
      <c r="EH1414" s="2"/>
      <c r="EI1414" s="2"/>
      <c r="EJ1414" s="2"/>
      <c r="EK1414" s="2"/>
      <c r="EL1414" s="2"/>
      <c r="EM1414" s="2"/>
      <c r="EN1414" s="2"/>
      <c r="EO1414" s="2"/>
      <c r="EP1414" s="2"/>
      <c r="EQ1414" s="2"/>
      <c r="ER1414" s="2"/>
      <c r="ES1414" s="2"/>
      <c r="ET1414" s="2"/>
      <c r="EU1414" s="2"/>
      <c r="EV1414" s="2"/>
      <c r="EW1414" s="2"/>
      <c r="EX1414" s="2"/>
      <c r="EY1414" s="2"/>
      <c r="EZ1414" s="2"/>
      <c r="FA1414" s="2"/>
      <c r="FB1414" s="2"/>
      <c r="FC1414" s="2"/>
      <c r="FD1414" s="2"/>
      <c r="FE1414" s="2"/>
      <c r="FF1414" s="2"/>
      <c r="FG1414" s="2"/>
      <c r="FH1414" s="2"/>
      <c r="FI1414" s="2"/>
      <c r="FJ1414" s="2"/>
      <c r="FK1414" s="2"/>
      <c r="FL1414" s="2"/>
      <c r="FM1414" s="2"/>
      <c r="FN1414" s="2"/>
      <c r="FO1414" s="2"/>
      <c r="FP1414" s="2"/>
      <c r="FQ1414" s="2"/>
      <c r="FR1414" s="2"/>
      <c r="FS1414" s="2"/>
      <c r="FT1414" s="2"/>
      <c r="FU1414" s="2"/>
      <c r="FV1414" s="2"/>
      <c r="FW1414" s="2"/>
      <c r="FX1414" s="2"/>
      <c r="FY1414" s="2"/>
      <c r="FZ1414" s="2"/>
      <c r="GA1414" s="2"/>
      <c r="GB1414" s="2"/>
      <c r="GC1414" s="2"/>
      <c r="GD1414" s="2"/>
      <c r="GE1414" s="2"/>
      <c r="GF1414" s="2"/>
      <c r="GG1414" s="2"/>
      <c r="GH1414" s="2"/>
      <c r="GI1414" s="2"/>
      <c r="GJ1414" s="2"/>
      <c r="GK1414" s="2"/>
      <c r="GL1414" s="2"/>
      <c r="GM1414" s="2"/>
      <c r="GN1414" s="2"/>
      <c r="GO1414" s="2"/>
      <c r="GP1414" s="2"/>
      <c r="GQ1414" s="2"/>
      <c r="GR1414" s="2"/>
      <c r="GS1414" s="2"/>
      <c r="GT1414" s="2"/>
      <c r="GU1414" s="2"/>
      <c r="GV1414" s="2"/>
      <c r="GW1414" s="2"/>
      <c r="GX1414" s="2"/>
      <c r="GY1414" s="2"/>
      <c r="GZ1414" s="2"/>
      <c r="HA1414" s="2"/>
      <c r="HB1414" s="2"/>
      <c r="HC1414" s="2"/>
      <c r="HD1414" s="2"/>
      <c r="HE1414" s="2"/>
      <c r="HF1414" s="2"/>
      <c r="HG1414" s="2"/>
      <c r="HH1414" s="2"/>
      <c r="HI1414" s="2"/>
      <c r="HJ1414" s="2"/>
      <c r="HK1414" s="2"/>
      <c r="HL1414" s="2"/>
      <c r="HM1414" s="2"/>
      <c r="HN1414" s="2"/>
      <c r="HO1414" s="2"/>
      <c r="HP1414" s="2"/>
      <c r="HQ1414" s="2"/>
      <c r="HR1414" s="2"/>
      <c r="HS1414" s="2"/>
      <c r="HT1414" s="2"/>
      <c r="HU1414" s="2"/>
      <c r="HV1414" s="2"/>
      <c r="HW1414" s="2"/>
      <c r="HX1414" s="2"/>
      <c r="HY1414" s="2"/>
      <c r="HZ1414" s="2"/>
      <c r="IA1414" s="2"/>
      <c r="IB1414" s="2"/>
      <c r="IC1414" s="2"/>
      <c r="ID1414" s="2"/>
      <c r="IE1414" s="2"/>
      <c r="IF1414" s="2"/>
      <c r="IG1414" s="2"/>
      <c r="IH1414" s="2"/>
      <c r="II1414" s="2"/>
      <c r="IJ1414" s="2"/>
      <c r="IK1414" s="2"/>
      <c r="IL1414" s="2"/>
      <c r="IM1414" s="2"/>
      <c r="IN1414" s="2"/>
      <c r="IO1414" s="2"/>
      <c r="IP1414" s="2"/>
      <c r="IQ1414" s="2"/>
      <c r="IR1414" s="2"/>
      <c r="IS1414" s="2"/>
    </row>
    <row r="1415" spans="1:253" s="36" customFormat="1" ht="15" hidden="1" customHeight="1" x14ac:dyDescent="0.25">
      <c r="A1415" s="33"/>
      <c r="B1415" s="1134"/>
      <c r="C1415" s="1135"/>
      <c r="D1415" s="1135"/>
      <c r="E1415" s="1135"/>
      <c r="F1415" s="1135"/>
      <c r="G1415" s="1135"/>
      <c r="H1415" s="1135"/>
      <c r="I1415" s="1135"/>
      <c r="J1415" s="215"/>
      <c r="K1415" s="1131"/>
      <c r="L1415" s="1131"/>
      <c r="M1415" s="1131"/>
      <c r="N1415" s="1131"/>
      <c r="O1415" s="215"/>
      <c r="P1415" s="1131"/>
      <c r="Q1415" s="1131"/>
      <c r="R1415" s="1131"/>
      <c r="S1415" s="1131"/>
      <c r="T1415" s="215"/>
      <c r="U1415" s="1131"/>
      <c r="V1415" s="1131"/>
      <c r="W1415" s="1131"/>
      <c r="X1415" s="1131"/>
      <c r="Y1415" s="215"/>
      <c r="Z1415" s="1131"/>
      <c r="AA1415" s="1131"/>
      <c r="AB1415" s="1131"/>
      <c r="AC1415" s="1131"/>
      <c r="AD1415" s="1136">
        <f t="shared" si="249"/>
        <v>0</v>
      </c>
      <c r="AE1415" s="1136"/>
      <c r="AF1415" s="1136"/>
      <c r="AG1415" s="1136"/>
      <c r="AH1415" s="1137"/>
      <c r="AI1415" s="63"/>
      <c r="AJ1415" s="144" t="str">
        <f t="shared" si="233"/>
        <v>Riadok bude skrytý.</v>
      </c>
      <c r="AK1415" s="145" t="s">
        <v>207</v>
      </c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51">
        <f t="shared" si="243"/>
        <v>1</v>
      </c>
      <c r="BF1415" s="51">
        <f t="shared" si="242"/>
        <v>1</v>
      </c>
      <c r="BG1415" s="51">
        <f t="shared" si="250"/>
        <v>0</v>
      </c>
      <c r="BH1415" s="51">
        <f t="shared" si="238"/>
        <v>1</v>
      </c>
      <c r="BI1415" s="90">
        <f t="shared" si="247"/>
        <v>0</v>
      </c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108"/>
      <c r="BY1415" s="108"/>
      <c r="BZ1415" s="108"/>
      <c r="CA1415" s="113">
        <f>SI!BY1415</f>
        <v>177</v>
      </c>
      <c r="CB1415" s="113"/>
      <c r="CC1415" s="113"/>
      <c r="CD1415" s="113"/>
      <c r="CE1415" s="113"/>
      <c r="CF1415" s="113"/>
      <c r="CG1415" s="113"/>
      <c r="CH1415" s="140">
        <f>SI!BZ1415</f>
        <v>0</v>
      </c>
      <c r="CI1415" s="108"/>
      <c r="CJ1415" s="108"/>
      <c r="CK1415" s="108"/>
      <c r="CL1415" s="108"/>
      <c r="CM1415" s="108"/>
      <c r="CN1415" s="108"/>
      <c r="CO1415" s="108"/>
      <c r="CP1415" s="108"/>
      <c r="CQ1415" s="108"/>
      <c r="CR1415" s="108"/>
      <c r="CS1415" s="108"/>
      <c r="CT1415" s="108"/>
      <c r="CU1415" s="108"/>
      <c r="CV1415" s="108"/>
      <c r="CW1415" s="108"/>
      <c r="CX1415" s="108"/>
      <c r="CY1415" s="108"/>
      <c r="CZ1415" s="2"/>
      <c r="DA1415" s="2"/>
      <c r="DB1415" s="2"/>
      <c r="DC1415" s="2"/>
      <c r="DD1415" s="2"/>
      <c r="DE1415" s="2"/>
      <c r="DF1415" s="2"/>
      <c r="DG1415" s="2"/>
      <c r="DH1415" s="2"/>
      <c r="DI1415" s="2"/>
      <c r="DJ1415" s="2"/>
      <c r="DK1415" s="2"/>
      <c r="DL1415" s="2"/>
      <c r="DM1415" s="2"/>
      <c r="DN1415" s="2"/>
      <c r="DO1415" s="2"/>
      <c r="DP1415" s="2"/>
      <c r="DQ1415" s="2"/>
      <c r="DR1415" s="2"/>
      <c r="DS1415" s="2"/>
      <c r="DT1415" s="2"/>
      <c r="DU1415" s="2"/>
      <c r="DV1415" s="2"/>
      <c r="DW1415" s="2"/>
      <c r="DX1415" s="2"/>
      <c r="DY1415" s="2"/>
      <c r="DZ1415" s="2"/>
      <c r="EA1415" s="2"/>
      <c r="EB1415" s="2"/>
      <c r="EC1415" s="2"/>
      <c r="ED1415" s="2"/>
      <c r="EE1415" s="2"/>
      <c r="EF1415" s="2"/>
      <c r="EG1415" s="2"/>
      <c r="EH1415" s="2"/>
      <c r="EI1415" s="2"/>
      <c r="EJ1415" s="2"/>
      <c r="EK1415" s="2"/>
      <c r="EL1415" s="2"/>
      <c r="EM1415" s="2"/>
      <c r="EN1415" s="2"/>
      <c r="EO1415" s="2"/>
      <c r="EP1415" s="2"/>
      <c r="EQ1415" s="2"/>
      <c r="ER1415" s="2"/>
      <c r="ES1415" s="2"/>
      <c r="ET1415" s="2"/>
      <c r="EU1415" s="2"/>
      <c r="EV1415" s="2"/>
      <c r="EW1415" s="2"/>
      <c r="EX1415" s="2"/>
      <c r="EY1415" s="2"/>
      <c r="EZ1415" s="2"/>
      <c r="FA1415" s="2"/>
      <c r="FB1415" s="2"/>
      <c r="FC1415" s="2"/>
      <c r="FD1415" s="2"/>
      <c r="FE1415" s="2"/>
      <c r="FF1415" s="2"/>
      <c r="FG1415" s="2"/>
      <c r="FH1415" s="2"/>
      <c r="FI1415" s="2"/>
      <c r="FJ1415" s="2"/>
      <c r="FK1415" s="2"/>
      <c r="FL1415" s="2"/>
      <c r="FM1415" s="2"/>
      <c r="FN1415" s="2"/>
      <c r="FO1415" s="2"/>
      <c r="FP1415" s="2"/>
      <c r="FQ1415" s="2"/>
      <c r="FR1415" s="2"/>
      <c r="FS1415" s="2"/>
      <c r="FT1415" s="2"/>
      <c r="FU1415" s="2"/>
      <c r="FV1415" s="2"/>
      <c r="FW1415" s="2"/>
      <c r="FX1415" s="2"/>
      <c r="FY1415" s="2"/>
      <c r="FZ1415" s="2"/>
      <c r="GA1415" s="2"/>
      <c r="GB1415" s="2"/>
      <c r="GC1415" s="2"/>
      <c r="GD1415" s="2"/>
      <c r="GE1415" s="2"/>
      <c r="GF1415" s="2"/>
      <c r="GG1415" s="2"/>
      <c r="GH1415" s="2"/>
      <c r="GI1415" s="2"/>
      <c r="GJ1415" s="2"/>
      <c r="GK1415" s="2"/>
      <c r="GL1415" s="2"/>
      <c r="GM1415" s="2"/>
      <c r="GN1415" s="2"/>
      <c r="GO1415" s="2"/>
      <c r="GP1415" s="2"/>
      <c r="GQ1415" s="2"/>
      <c r="GR1415" s="2"/>
      <c r="GS1415" s="2"/>
      <c r="GT1415" s="2"/>
      <c r="GU1415" s="2"/>
      <c r="GV1415" s="2"/>
      <c r="GW1415" s="2"/>
      <c r="GX1415" s="2"/>
      <c r="GY1415" s="2"/>
      <c r="GZ1415" s="2"/>
      <c r="HA1415" s="2"/>
      <c r="HB1415" s="2"/>
      <c r="HC1415" s="2"/>
      <c r="HD1415" s="2"/>
      <c r="HE1415" s="2"/>
      <c r="HF1415" s="2"/>
      <c r="HG1415" s="2"/>
      <c r="HH1415" s="2"/>
      <c r="HI1415" s="2"/>
      <c r="HJ1415" s="2"/>
      <c r="HK1415" s="2"/>
      <c r="HL1415" s="2"/>
      <c r="HM1415" s="2"/>
      <c r="HN1415" s="2"/>
      <c r="HO1415" s="2"/>
      <c r="HP1415" s="2"/>
      <c r="HQ1415" s="2"/>
      <c r="HR1415" s="2"/>
      <c r="HS1415" s="2"/>
      <c r="HT1415" s="2"/>
      <c r="HU1415" s="2"/>
      <c r="HV1415" s="2"/>
      <c r="HW1415" s="2"/>
      <c r="HX1415" s="2"/>
      <c r="HY1415" s="2"/>
      <c r="HZ1415" s="2"/>
      <c r="IA1415" s="2"/>
      <c r="IB1415" s="2"/>
      <c r="IC1415" s="2"/>
      <c r="ID1415" s="2"/>
      <c r="IE1415" s="2"/>
      <c r="IF1415" s="2"/>
      <c r="IG1415" s="2"/>
      <c r="IH1415" s="2"/>
      <c r="II1415" s="2"/>
      <c r="IJ1415" s="2"/>
      <c r="IK1415" s="2"/>
      <c r="IL1415" s="2"/>
      <c r="IM1415" s="2"/>
      <c r="IN1415" s="2"/>
      <c r="IO1415" s="2"/>
      <c r="IP1415" s="2"/>
      <c r="IQ1415" s="2"/>
      <c r="IR1415" s="2"/>
      <c r="IS1415" s="2"/>
    </row>
    <row r="1416" spans="1:253" s="36" customFormat="1" ht="15" hidden="1" customHeight="1" x14ac:dyDescent="0.25">
      <c r="A1416" s="33"/>
      <c r="B1416" s="1134"/>
      <c r="C1416" s="1135"/>
      <c r="D1416" s="1135"/>
      <c r="E1416" s="1135"/>
      <c r="F1416" s="1135"/>
      <c r="G1416" s="1135"/>
      <c r="H1416" s="1135"/>
      <c r="I1416" s="1135"/>
      <c r="J1416" s="215"/>
      <c r="K1416" s="1131"/>
      <c r="L1416" s="1131"/>
      <c r="M1416" s="1131"/>
      <c r="N1416" s="1131"/>
      <c r="O1416" s="215"/>
      <c r="P1416" s="1131"/>
      <c r="Q1416" s="1131"/>
      <c r="R1416" s="1131"/>
      <c r="S1416" s="1131"/>
      <c r="T1416" s="215"/>
      <c r="U1416" s="1131"/>
      <c r="V1416" s="1131"/>
      <c r="W1416" s="1131"/>
      <c r="X1416" s="1131"/>
      <c r="Y1416" s="215"/>
      <c r="Z1416" s="1131"/>
      <c r="AA1416" s="1131"/>
      <c r="AB1416" s="1131"/>
      <c r="AC1416" s="1131"/>
      <c r="AD1416" s="1136">
        <f t="shared" si="249"/>
        <v>0</v>
      </c>
      <c r="AE1416" s="1136"/>
      <c r="AF1416" s="1136"/>
      <c r="AG1416" s="1136"/>
      <c r="AH1416" s="1137"/>
      <c r="AI1416" s="63"/>
      <c r="AJ1416" s="144" t="str">
        <f t="shared" si="233"/>
        <v>Riadok bude skrytý.</v>
      </c>
      <c r="AK1416" s="145" t="s">
        <v>207</v>
      </c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51">
        <f t="shared" si="243"/>
        <v>1</v>
      </c>
      <c r="BF1416" s="51">
        <f t="shared" si="242"/>
        <v>1</v>
      </c>
      <c r="BG1416" s="51">
        <f t="shared" si="250"/>
        <v>0</v>
      </c>
      <c r="BH1416" s="51">
        <f t="shared" si="238"/>
        <v>1</v>
      </c>
      <c r="BI1416" s="90">
        <f t="shared" si="247"/>
        <v>0</v>
      </c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108"/>
      <c r="BY1416" s="108"/>
      <c r="BZ1416" s="108"/>
      <c r="CA1416" s="113">
        <f>SI!BY1416</f>
        <v>818</v>
      </c>
      <c r="CB1416" s="113"/>
      <c r="CC1416" s="113"/>
      <c r="CD1416" s="113"/>
      <c r="CE1416" s="113"/>
      <c r="CF1416" s="113"/>
      <c r="CG1416" s="113"/>
      <c r="CH1416" s="140">
        <f>SI!BZ1416</f>
        <v>0</v>
      </c>
      <c r="CI1416" s="108"/>
      <c r="CJ1416" s="108"/>
      <c r="CK1416" s="108"/>
      <c r="CL1416" s="108"/>
      <c r="CM1416" s="108"/>
      <c r="CN1416" s="108"/>
      <c r="CO1416" s="108"/>
      <c r="CP1416" s="108"/>
      <c r="CQ1416" s="108"/>
      <c r="CR1416" s="108"/>
      <c r="CS1416" s="108"/>
      <c r="CT1416" s="108"/>
      <c r="CU1416" s="108"/>
      <c r="CV1416" s="108"/>
      <c r="CW1416" s="108"/>
      <c r="CX1416" s="108"/>
      <c r="CY1416" s="108"/>
      <c r="CZ1416" s="2"/>
      <c r="DA1416" s="2"/>
      <c r="DB1416" s="2"/>
      <c r="DC1416" s="2"/>
      <c r="DD1416" s="2"/>
      <c r="DE1416" s="2"/>
      <c r="DF1416" s="2"/>
      <c r="DG1416" s="2"/>
      <c r="DH1416" s="2"/>
      <c r="DI1416" s="2"/>
      <c r="DJ1416" s="2"/>
      <c r="DK1416" s="2"/>
      <c r="DL1416" s="2"/>
      <c r="DM1416" s="2"/>
      <c r="DN1416" s="2"/>
      <c r="DO1416" s="2"/>
      <c r="DP1416" s="2"/>
      <c r="DQ1416" s="2"/>
      <c r="DR1416" s="2"/>
      <c r="DS1416" s="2"/>
      <c r="DT1416" s="2"/>
      <c r="DU1416" s="2"/>
      <c r="DV1416" s="2"/>
      <c r="DW1416" s="2"/>
      <c r="DX1416" s="2"/>
      <c r="DY1416" s="2"/>
      <c r="DZ1416" s="2"/>
      <c r="EA1416" s="2"/>
      <c r="EB1416" s="2"/>
      <c r="EC1416" s="2"/>
      <c r="ED1416" s="2"/>
      <c r="EE1416" s="2"/>
      <c r="EF1416" s="2"/>
      <c r="EG1416" s="2"/>
      <c r="EH1416" s="2"/>
      <c r="EI1416" s="2"/>
      <c r="EJ1416" s="2"/>
      <c r="EK1416" s="2"/>
      <c r="EL1416" s="2"/>
      <c r="EM1416" s="2"/>
      <c r="EN1416" s="2"/>
      <c r="EO1416" s="2"/>
      <c r="EP1416" s="2"/>
      <c r="EQ1416" s="2"/>
      <c r="ER1416" s="2"/>
      <c r="ES1416" s="2"/>
      <c r="ET1416" s="2"/>
      <c r="EU1416" s="2"/>
      <c r="EV1416" s="2"/>
      <c r="EW1416" s="2"/>
      <c r="EX1416" s="2"/>
      <c r="EY1416" s="2"/>
      <c r="EZ1416" s="2"/>
      <c r="FA1416" s="2"/>
      <c r="FB1416" s="2"/>
      <c r="FC1416" s="2"/>
      <c r="FD1416" s="2"/>
      <c r="FE1416" s="2"/>
      <c r="FF1416" s="2"/>
      <c r="FG1416" s="2"/>
      <c r="FH1416" s="2"/>
      <c r="FI1416" s="2"/>
      <c r="FJ1416" s="2"/>
      <c r="FK1416" s="2"/>
      <c r="FL1416" s="2"/>
      <c r="FM1416" s="2"/>
      <c r="FN1416" s="2"/>
      <c r="FO1416" s="2"/>
      <c r="FP1416" s="2"/>
      <c r="FQ1416" s="2"/>
      <c r="FR1416" s="2"/>
      <c r="FS1416" s="2"/>
      <c r="FT1416" s="2"/>
      <c r="FU1416" s="2"/>
      <c r="FV1416" s="2"/>
      <c r="FW1416" s="2"/>
      <c r="FX1416" s="2"/>
      <c r="FY1416" s="2"/>
      <c r="FZ1416" s="2"/>
      <c r="GA1416" s="2"/>
      <c r="GB1416" s="2"/>
      <c r="GC1416" s="2"/>
      <c r="GD1416" s="2"/>
      <c r="GE1416" s="2"/>
      <c r="GF1416" s="2"/>
      <c r="GG1416" s="2"/>
      <c r="GH1416" s="2"/>
      <c r="GI1416" s="2"/>
      <c r="GJ1416" s="2"/>
      <c r="GK1416" s="2"/>
      <c r="GL1416" s="2"/>
      <c r="GM1416" s="2"/>
      <c r="GN1416" s="2"/>
      <c r="GO1416" s="2"/>
      <c r="GP1416" s="2"/>
      <c r="GQ1416" s="2"/>
      <c r="GR1416" s="2"/>
      <c r="GS1416" s="2"/>
      <c r="GT1416" s="2"/>
      <c r="GU1416" s="2"/>
      <c r="GV1416" s="2"/>
      <c r="GW1416" s="2"/>
      <c r="GX1416" s="2"/>
      <c r="GY1416" s="2"/>
      <c r="GZ1416" s="2"/>
      <c r="HA1416" s="2"/>
      <c r="HB1416" s="2"/>
      <c r="HC1416" s="2"/>
      <c r="HD1416" s="2"/>
      <c r="HE1416" s="2"/>
      <c r="HF1416" s="2"/>
      <c r="HG1416" s="2"/>
      <c r="HH1416" s="2"/>
      <c r="HI1416" s="2"/>
      <c r="HJ1416" s="2"/>
      <c r="HK1416" s="2"/>
      <c r="HL1416" s="2"/>
      <c r="HM1416" s="2"/>
      <c r="HN1416" s="2"/>
      <c r="HO1416" s="2"/>
      <c r="HP1416" s="2"/>
      <c r="HQ1416" s="2"/>
      <c r="HR1416" s="2"/>
      <c r="HS1416" s="2"/>
      <c r="HT1416" s="2"/>
      <c r="HU1416" s="2"/>
      <c r="HV1416" s="2"/>
      <c r="HW1416" s="2"/>
      <c r="HX1416" s="2"/>
      <c r="HY1416" s="2"/>
      <c r="HZ1416" s="2"/>
      <c r="IA1416" s="2"/>
      <c r="IB1416" s="2"/>
      <c r="IC1416" s="2"/>
      <c r="ID1416" s="2"/>
      <c r="IE1416" s="2"/>
      <c r="IF1416" s="2"/>
      <c r="IG1416" s="2"/>
      <c r="IH1416" s="2"/>
      <c r="II1416" s="2"/>
      <c r="IJ1416" s="2"/>
      <c r="IK1416" s="2"/>
      <c r="IL1416" s="2"/>
      <c r="IM1416" s="2"/>
      <c r="IN1416" s="2"/>
      <c r="IO1416" s="2"/>
      <c r="IP1416" s="2"/>
      <c r="IQ1416" s="2"/>
      <c r="IR1416" s="2"/>
      <c r="IS1416" s="2"/>
    </row>
    <row r="1417" spans="1:253" s="36" customFormat="1" ht="15" hidden="1" customHeight="1" x14ac:dyDescent="0.25">
      <c r="A1417" s="33"/>
      <c r="B1417" s="1134"/>
      <c r="C1417" s="1135"/>
      <c r="D1417" s="1135"/>
      <c r="E1417" s="1135"/>
      <c r="F1417" s="1135"/>
      <c r="G1417" s="1135"/>
      <c r="H1417" s="1135"/>
      <c r="I1417" s="1135"/>
      <c r="J1417" s="215"/>
      <c r="K1417" s="1131"/>
      <c r="L1417" s="1131"/>
      <c r="M1417" s="1131"/>
      <c r="N1417" s="1131"/>
      <c r="O1417" s="215"/>
      <c r="P1417" s="1131"/>
      <c r="Q1417" s="1131"/>
      <c r="R1417" s="1131"/>
      <c r="S1417" s="1131"/>
      <c r="T1417" s="215"/>
      <c r="U1417" s="1131"/>
      <c r="V1417" s="1131"/>
      <c r="W1417" s="1131"/>
      <c r="X1417" s="1131"/>
      <c r="Y1417" s="215"/>
      <c r="Z1417" s="1131"/>
      <c r="AA1417" s="1131"/>
      <c r="AB1417" s="1131"/>
      <c r="AC1417" s="1131"/>
      <c r="AD1417" s="1136">
        <f t="shared" si="249"/>
        <v>0</v>
      </c>
      <c r="AE1417" s="1136"/>
      <c r="AF1417" s="1136"/>
      <c r="AG1417" s="1136"/>
      <c r="AH1417" s="1137"/>
      <c r="AI1417" s="63"/>
      <c r="AJ1417" s="144" t="str">
        <f t="shared" si="233"/>
        <v>Riadok bude skrytý.</v>
      </c>
      <c r="AK1417" s="145" t="s">
        <v>207</v>
      </c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51">
        <f t="shared" si="243"/>
        <v>1</v>
      </c>
      <c r="BF1417" s="51">
        <f t="shared" si="242"/>
        <v>1</v>
      </c>
      <c r="BG1417" s="51">
        <f t="shared" si="250"/>
        <v>0</v>
      </c>
      <c r="BH1417" s="51">
        <f t="shared" si="238"/>
        <v>1</v>
      </c>
      <c r="BI1417" s="90">
        <f t="shared" si="247"/>
        <v>0</v>
      </c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108"/>
      <c r="BY1417" s="108"/>
      <c r="BZ1417" s="108"/>
      <c r="CA1417" s="113">
        <f>SI!BY1417</f>
        <v>127</v>
      </c>
      <c r="CB1417" s="113"/>
      <c r="CC1417" s="113"/>
      <c r="CD1417" s="113"/>
      <c r="CE1417" s="113"/>
      <c r="CF1417" s="113"/>
      <c r="CG1417" s="113"/>
      <c r="CH1417" s="140">
        <f>SI!BZ1417</f>
        <v>0</v>
      </c>
      <c r="CI1417" s="108"/>
      <c r="CJ1417" s="108"/>
      <c r="CK1417" s="108"/>
      <c r="CL1417" s="108"/>
      <c r="CM1417" s="108"/>
      <c r="CN1417" s="108"/>
      <c r="CO1417" s="108"/>
      <c r="CP1417" s="108"/>
      <c r="CQ1417" s="108"/>
      <c r="CR1417" s="108"/>
      <c r="CS1417" s="108"/>
      <c r="CT1417" s="108"/>
      <c r="CU1417" s="108"/>
      <c r="CV1417" s="108"/>
      <c r="CW1417" s="108"/>
      <c r="CX1417" s="108"/>
      <c r="CY1417" s="108"/>
      <c r="CZ1417" s="2"/>
      <c r="DA1417" s="2"/>
      <c r="DB1417" s="2"/>
      <c r="DC1417" s="2"/>
      <c r="DD1417" s="2"/>
      <c r="DE1417" s="2"/>
      <c r="DF1417" s="2"/>
      <c r="DG1417" s="2"/>
      <c r="DH1417" s="2"/>
      <c r="DI1417" s="2"/>
      <c r="DJ1417" s="2"/>
      <c r="DK1417" s="2"/>
      <c r="DL1417" s="2"/>
      <c r="DM1417" s="2"/>
      <c r="DN1417" s="2"/>
      <c r="DO1417" s="2"/>
      <c r="DP1417" s="2"/>
      <c r="DQ1417" s="2"/>
      <c r="DR1417" s="2"/>
      <c r="DS1417" s="2"/>
      <c r="DT1417" s="2"/>
      <c r="DU1417" s="2"/>
      <c r="DV1417" s="2"/>
      <c r="DW1417" s="2"/>
      <c r="DX1417" s="2"/>
      <c r="DY1417" s="2"/>
      <c r="DZ1417" s="2"/>
      <c r="EA1417" s="2"/>
      <c r="EB1417" s="2"/>
      <c r="EC1417" s="2"/>
      <c r="ED1417" s="2"/>
      <c r="EE1417" s="2"/>
      <c r="EF1417" s="2"/>
      <c r="EG1417" s="2"/>
      <c r="EH1417" s="2"/>
      <c r="EI1417" s="2"/>
      <c r="EJ1417" s="2"/>
      <c r="EK1417" s="2"/>
      <c r="EL1417" s="2"/>
      <c r="EM1417" s="2"/>
      <c r="EN1417" s="2"/>
      <c r="EO1417" s="2"/>
      <c r="EP1417" s="2"/>
      <c r="EQ1417" s="2"/>
      <c r="ER1417" s="2"/>
      <c r="ES1417" s="2"/>
      <c r="ET1417" s="2"/>
      <c r="EU1417" s="2"/>
      <c r="EV1417" s="2"/>
      <c r="EW1417" s="2"/>
      <c r="EX1417" s="2"/>
      <c r="EY1417" s="2"/>
      <c r="EZ1417" s="2"/>
      <c r="FA1417" s="2"/>
      <c r="FB1417" s="2"/>
      <c r="FC1417" s="2"/>
      <c r="FD1417" s="2"/>
      <c r="FE1417" s="2"/>
      <c r="FF1417" s="2"/>
      <c r="FG1417" s="2"/>
      <c r="FH1417" s="2"/>
      <c r="FI1417" s="2"/>
      <c r="FJ1417" s="2"/>
      <c r="FK1417" s="2"/>
      <c r="FL1417" s="2"/>
      <c r="FM1417" s="2"/>
      <c r="FN1417" s="2"/>
      <c r="FO1417" s="2"/>
      <c r="FP1417" s="2"/>
      <c r="FQ1417" s="2"/>
      <c r="FR1417" s="2"/>
      <c r="FS1417" s="2"/>
      <c r="FT1417" s="2"/>
      <c r="FU1417" s="2"/>
      <c r="FV1417" s="2"/>
      <c r="FW1417" s="2"/>
      <c r="FX1417" s="2"/>
      <c r="FY1417" s="2"/>
      <c r="FZ1417" s="2"/>
      <c r="GA1417" s="2"/>
      <c r="GB1417" s="2"/>
      <c r="GC1417" s="2"/>
      <c r="GD1417" s="2"/>
      <c r="GE1417" s="2"/>
      <c r="GF1417" s="2"/>
      <c r="GG1417" s="2"/>
      <c r="GH1417" s="2"/>
      <c r="GI1417" s="2"/>
      <c r="GJ1417" s="2"/>
      <c r="GK1417" s="2"/>
      <c r="GL1417" s="2"/>
      <c r="GM1417" s="2"/>
      <c r="GN1417" s="2"/>
      <c r="GO1417" s="2"/>
      <c r="GP1417" s="2"/>
      <c r="GQ1417" s="2"/>
      <c r="GR1417" s="2"/>
      <c r="GS1417" s="2"/>
      <c r="GT1417" s="2"/>
      <c r="GU1417" s="2"/>
      <c r="GV1417" s="2"/>
      <c r="GW1417" s="2"/>
      <c r="GX1417" s="2"/>
      <c r="GY1417" s="2"/>
      <c r="GZ1417" s="2"/>
      <c r="HA1417" s="2"/>
      <c r="HB1417" s="2"/>
      <c r="HC1417" s="2"/>
      <c r="HD1417" s="2"/>
      <c r="HE1417" s="2"/>
      <c r="HF1417" s="2"/>
      <c r="HG1417" s="2"/>
      <c r="HH1417" s="2"/>
      <c r="HI1417" s="2"/>
      <c r="HJ1417" s="2"/>
      <c r="HK1417" s="2"/>
      <c r="HL1417" s="2"/>
      <c r="HM1417" s="2"/>
      <c r="HN1417" s="2"/>
      <c r="HO1417" s="2"/>
      <c r="HP1417" s="2"/>
      <c r="HQ1417" s="2"/>
      <c r="HR1417" s="2"/>
      <c r="HS1417" s="2"/>
      <c r="HT1417" s="2"/>
      <c r="HU1417" s="2"/>
      <c r="HV1417" s="2"/>
      <c r="HW1417" s="2"/>
      <c r="HX1417" s="2"/>
      <c r="HY1417" s="2"/>
      <c r="HZ1417" s="2"/>
      <c r="IA1417" s="2"/>
      <c r="IB1417" s="2"/>
      <c r="IC1417" s="2"/>
      <c r="ID1417" s="2"/>
      <c r="IE1417" s="2"/>
      <c r="IF1417" s="2"/>
      <c r="IG1417" s="2"/>
      <c r="IH1417" s="2"/>
      <c r="II1417" s="2"/>
      <c r="IJ1417" s="2"/>
      <c r="IK1417" s="2"/>
      <c r="IL1417" s="2"/>
      <c r="IM1417" s="2"/>
      <c r="IN1417" s="2"/>
      <c r="IO1417" s="2"/>
      <c r="IP1417" s="2"/>
      <c r="IQ1417" s="2"/>
      <c r="IR1417" s="2"/>
      <c r="IS1417" s="2"/>
    </row>
    <row r="1418" spans="1:253" s="36" customFormat="1" ht="15" hidden="1" customHeight="1" x14ac:dyDescent="0.25">
      <c r="A1418" s="33"/>
      <c r="B1418" s="1134"/>
      <c r="C1418" s="1135"/>
      <c r="D1418" s="1135"/>
      <c r="E1418" s="1135"/>
      <c r="F1418" s="1135"/>
      <c r="G1418" s="1135"/>
      <c r="H1418" s="1135"/>
      <c r="I1418" s="1135"/>
      <c r="J1418" s="215"/>
      <c r="K1418" s="1131"/>
      <c r="L1418" s="1131"/>
      <c r="M1418" s="1131"/>
      <c r="N1418" s="1131"/>
      <c r="O1418" s="215"/>
      <c r="P1418" s="1131"/>
      <c r="Q1418" s="1131"/>
      <c r="R1418" s="1131"/>
      <c r="S1418" s="1131"/>
      <c r="T1418" s="215"/>
      <c r="U1418" s="1131"/>
      <c r="V1418" s="1131"/>
      <c r="W1418" s="1131"/>
      <c r="X1418" s="1131"/>
      <c r="Y1418" s="215"/>
      <c r="Z1418" s="1131"/>
      <c r="AA1418" s="1131"/>
      <c r="AB1418" s="1131"/>
      <c r="AC1418" s="1131"/>
      <c r="AD1418" s="1136">
        <f t="shared" si="249"/>
        <v>0</v>
      </c>
      <c r="AE1418" s="1136"/>
      <c r="AF1418" s="1136"/>
      <c r="AG1418" s="1136"/>
      <c r="AH1418" s="1137"/>
      <c r="AI1418" s="63"/>
      <c r="AJ1418" s="144" t="str">
        <f t="shared" si="233"/>
        <v>Riadok bude skrytý.</v>
      </c>
      <c r="AK1418" s="145" t="s">
        <v>207</v>
      </c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51">
        <f t="shared" si="243"/>
        <v>1</v>
      </c>
      <c r="BF1418" s="51">
        <f t="shared" si="242"/>
        <v>1</v>
      </c>
      <c r="BG1418" s="51">
        <f t="shared" si="250"/>
        <v>0</v>
      </c>
      <c r="BH1418" s="51">
        <f t="shared" si="238"/>
        <v>1</v>
      </c>
      <c r="BI1418" s="90">
        <f t="shared" si="247"/>
        <v>0</v>
      </c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108"/>
      <c r="BY1418" s="108"/>
      <c r="BZ1418" s="108"/>
      <c r="CA1418" s="113">
        <f>SI!BY1418</f>
        <v>668</v>
      </c>
      <c r="CB1418" s="113"/>
      <c r="CC1418" s="113"/>
      <c r="CD1418" s="113"/>
      <c r="CE1418" s="113"/>
      <c r="CF1418" s="113"/>
      <c r="CG1418" s="113"/>
      <c r="CH1418" s="140">
        <f>SI!BZ1418</f>
        <v>0</v>
      </c>
      <c r="CI1418" s="108"/>
      <c r="CJ1418" s="108"/>
      <c r="CK1418" s="108"/>
      <c r="CL1418" s="108"/>
      <c r="CM1418" s="108"/>
      <c r="CN1418" s="108"/>
      <c r="CO1418" s="108"/>
      <c r="CP1418" s="108"/>
      <c r="CQ1418" s="108"/>
      <c r="CR1418" s="108"/>
      <c r="CS1418" s="108"/>
      <c r="CT1418" s="108"/>
      <c r="CU1418" s="108"/>
      <c r="CV1418" s="108"/>
      <c r="CW1418" s="108"/>
      <c r="CX1418" s="108"/>
      <c r="CY1418" s="108"/>
      <c r="CZ1418" s="2"/>
      <c r="DA1418" s="2"/>
      <c r="DB1418" s="2"/>
      <c r="DC1418" s="2"/>
      <c r="DD1418" s="2"/>
      <c r="DE1418" s="2"/>
      <c r="DF1418" s="2"/>
      <c r="DG1418" s="2"/>
      <c r="DH1418" s="2"/>
      <c r="DI1418" s="2"/>
      <c r="DJ1418" s="2"/>
      <c r="DK1418" s="2"/>
      <c r="DL1418" s="2"/>
      <c r="DM1418" s="2"/>
      <c r="DN1418" s="2"/>
      <c r="DO1418" s="2"/>
      <c r="DP1418" s="2"/>
      <c r="DQ1418" s="2"/>
      <c r="DR1418" s="2"/>
      <c r="DS1418" s="2"/>
      <c r="DT1418" s="2"/>
      <c r="DU1418" s="2"/>
      <c r="DV1418" s="2"/>
      <c r="DW1418" s="2"/>
      <c r="DX1418" s="2"/>
      <c r="DY1418" s="2"/>
      <c r="DZ1418" s="2"/>
      <c r="EA1418" s="2"/>
      <c r="EB1418" s="2"/>
      <c r="EC1418" s="2"/>
      <c r="ED1418" s="2"/>
      <c r="EE1418" s="2"/>
      <c r="EF1418" s="2"/>
      <c r="EG1418" s="2"/>
      <c r="EH1418" s="2"/>
      <c r="EI1418" s="2"/>
      <c r="EJ1418" s="2"/>
      <c r="EK1418" s="2"/>
      <c r="EL1418" s="2"/>
      <c r="EM1418" s="2"/>
      <c r="EN1418" s="2"/>
      <c r="EO1418" s="2"/>
      <c r="EP1418" s="2"/>
      <c r="EQ1418" s="2"/>
      <c r="ER1418" s="2"/>
      <c r="ES1418" s="2"/>
      <c r="ET1418" s="2"/>
      <c r="EU1418" s="2"/>
      <c r="EV1418" s="2"/>
      <c r="EW1418" s="2"/>
      <c r="EX1418" s="2"/>
      <c r="EY1418" s="2"/>
      <c r="EZ1418" s="2"/>
      <c r="FA1418" s="2"/>
      <c r="FB1418" s="2"/>
      <c r="FC1418" s="2"/>
      <c r="FD1418" s="2"/>
      <c r="FE1418" s="2"/>
      <c r="FF1418" s="2"/>
      <c r="FG1418" s="2"/>
      <c r="FH1418" s="2"/>
      <c r="FI1418" s="2"/>
      <c r="FJ1418" s="2"/>
      <c r="FK1418" s="2"/>
      <c r="FL1418" s="2"/>
      <c r="FM1418" s="2"/>
      <c r="FN1418" s="2"/>
      <c r="FO1418" s="2"/>
      <c r="FP1418" s="2"/>
      <c r="FQ1418" s="2"/>
      <c r="FR1418" s="2"/>
      <c r="FS1418" s="2"/>
      <c r="FT1418" s="2"/>
      <c r="FU1418" s="2"/>
      <c r="FV1418" s="2"/>
      <c r="FW1418" s="2"/>
      <c r="FX1418" s="2"/>
      <c r="FY1418" s="2"/>
      <c r="FZ1418" s="2"/>
      <c r="GA1418" s="2"/>
      <c r="GB1418" s="2"/>
      <c r="GC1418" s="2"/>
      <c r="GD1418" s="2"/>
      <c r="GE1418" s="2"/>
      <c r="GF1418" s="2"/>
      <c r="GG1418" s="2"/>
      <c r="GH1418" s="2"/>
      <c r="GI1418" s="2"/>
      <c r="GJ1418" s="2"/>
      <c r="GK1418" s="2"/>
      <c r="GL1418" s="2"/>
      <c r="GM1418" s="2"/>
      <c r="GN1418" s="2"/>
      <c r="GO1418" s="2"/>
      <c r="GP1418" s="2"/>
      <c r="GQ1418" s="2"/>
      <c r="GR1418" s="2"/>
      <c r="GS1418" s="2"/>
      <c r="GT1418" s="2"/>
      <c r="GU1418" s="2"/>
      <c r="GV1418" s="2"/>
      <c r="GW1418" s="2"/>
      <c r="GX1418" s="2"/>
      <c r="GY1418" s="2"/>
      <c r="GZ1418" s="2"/>
      <c r="HA1418" s="2"/>
      <c r="HB1418" s="2"/>
      <c r="HC1418" s="2"/>
      <c r="HD1418" s="2"/>
      <c r="HE1418" s="2"/>
      <c r="HF1418" s="2"/>
      <c r="HG1418" s="2"/>
      <c r="HH1418" s="2"/>
      <c r="HI1418" s="2"/>
      <c r="HJ1418" s="2"/>
      <c r="HK1418" s="2"/>
      <c r="HL1418" s="2"/>
      <c r="HM1418" s="2"/>
      <c r="HN1418" s="2"/>
      <c r="HO1418" s="2"/>
      <c r="HP1418" s="2"/>
      <c r="HQ1418" s="2"/>
      <c r="HR1418" s="2"/>
      <c r="HS1418" s="2"/>
      <c r="HT1418" s="2"/>
      <c r="HU1418" s="2"/>
      <c r="HV1418" s="2"/>
      <c r="HW1418" s="2"/>
      <c r="HX1418" s="2"/>
      <c r="HY1418" s="2"/>
      <c r="HZ1418" s="2"/>
      <c r="IA1418" s="2"/>
      <c r="IB1418" s="2"/>
      <c r="IC1418" s="2"/>
      <c r="ID1418" s="2"/>
      <c r="IE1418" s="2"/>
      <c r="IF1418" s="2"/>
      <c r="IG1418" s="2"/>
      <c r="IH1418" s="2"/>
      <c r="II1418" s="2"/>
      <c r="IJ1418" s="2"/>
      <c r="IK1418" s="2"/>
      <c r="IL1418" s="2"/>
      <c r="IM1418" s="2"/>
      <c r="IN1418" s="2"/>
      <c r="IO1418" s="2"/>
      <c r="IP1418" s="2"/>
      <c r="IQ1418" s="2"/>
      <c r="IR1418" s="2"/>
      <c r="IS1418" s="2"/>
    </row>
    <row r="1419" spans="1:253" s="36" customFormat="1" ht="15" hidden="1" customHeight="1" x14ac:dyDescent="0.25">
      <c r="A1419" s="33"/>
      <c r="B1419" s="1167"/>
      <c r="C1419" s="1168"/>
      <c r="D1419" s="1168"/>
      <c r="E1419" s="1168"/>
      <c r="F1419" s="1168"/>
      <c r="G1419" s="1168"/>
      <c r="H1419" s="1168"/>
      <c r="I1419" s="1168"/>
      <c r="J1419" s="291"/>
      <c r="K1419" s="1156"/>
      <c r="L1419" s="1156"/>
      <c r="M1419" s="1156"/>
      <c r="N1419" s="1156"/>
      <c r="O1419" s="291"/>
      <c r="P1419" s="1156"/>
      <c r="Q1419" s="1156"/>
      <c r="R1419" s="1156"/>
      <c r="S1419" s="1156"/>
      <c r="T1419" s="291"/>
      <c r="U1419" s="1156"/>
      <c r="V1419" s="1156"/>
      <c r="W1419" s="1156"/>
      <c r="X1419" s="1156"/>
      <c r="Y1419" s="291"/>
      <c r="Z1419" s="1156"/>
      <c r="AA1419" s="1156"/>
      <c r="AB1419" s="1156"/>
      <c r="AC1419" s="1156"/>
      <c r="AD1419" s="1169">
        <f t="shared" si="249"/>
        <v>0</v>
      </c>
      <c r="AE1419" s="1169"/>
      <c r="AF1419" s="1169"/>
      <c r="AG1419" s="1169"/>
      <c r="AH1419" s="1170"/>
      <c r="AI1419" s="63"/>
      <c r="AJ1419" s="144" t="str">
        <f t="shared" si="233"/>
        <v>Riadok bude skrytý.</v>
      </c>
      <c r="AK1419" s="145" t="s">
        <v>207</v>
      </c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51">
        <f t="shared" si="243"/>
        <v>1</v>
      </c>
      <c r="BF1419" s="51">
        <f t="shared" si="242"/>
        <v>1</v>
      </c>
      <c r="BG1419" s="51">
        <f t="shared" si="250"/>
        <v>0</v>
      </c>
      <c r="BH1419" s="51">
        <f t="shared" si="238"/>
        <v>1</v>
      </c>
      <c r="BI1419" s="90">
        <f t="shared" si="247"/>
        <v>0</v>
      </c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108"/>
      <c r="BY1419" s="108"/>
      <c r="BZ1419" s="108"/>
      <c r="CA1419" s="113">
        <f>SI!BY1419</f>
        <v>130</v>
      </c>
      <c r="CB1419" s="113"/>
      <c r="CC1419" s="113"/>
      <c r="CD1419" s="113"/>
      <c r="CE1419" s="113"/>
      <c r="CF1419" s="113"/>
      <c r="CG1419" s="113"/>
      <c r="CH1419" s="140">
        <f>SI!BZ1419</f>
        <v>0</v>
      </c>
      <c r="CI1419" s="108"/>
      <c r="CJ1419" s="108"/>
      <c r="CK1419" s="108"/>
      <c r="CL1419" s="108"/>
      <c r="CM1419" s="108"/>
      <c r="CN1419" s="108"/>
      <c r="CO1419" s="108"/>
      <c r="CP1419" s="108"/>
      <c r="CQ1419" s="108"/>
      <c r="CR1419" s="108"/>
      <c r="CS1419" s="108"/>
      <c r="CT1419" s="108"/>
      <c r="CU1419" s="108"/>
      <c r="CV1419" s="108"/>
      <c r="CW1419" s="108"/>
      <c r="CX1419" s="108"/>
      <c r="CY1419" s="108"/>
      <c r="CZ1419" s="2"/>
      <c r="DA1419" s="2"/>
      <c r="DB1419" s="2"/>
      <c r="DC1419" s="2"/>
      <c r="DD1419" s="2"/>
      <c r="DE1419" s="2"/>
      <c r="DF1419" s="2"/>
      <c r="DG1419" s="2"/>
      <c r="DH1419" s="2"/>
      <c r="DI1419" s="2"/>
      <c r="DJ1419" s="2"/>
      <c r="DK1419" s="2"/>
      <c r="DL1419" s="2"/>
      <c r="DM1419" s="2"/>
      <c r="DN1419" s="2"/>
      <c r="DO1419" s="2"/>
      <c r="DP1419" s="2"/>
      <c r="DQ1419" s="2"/>
      <c r="DR1419" s="2"/>
      <c r="DS1419" s="2"/>
      <c r="DT1419" s="2"/>
      <c r="DU1419" s="2"/>
      <c r="DV1419" s="2"/>
      <c r="DW1419" s="2"/>
      <c r="DX1419" s="2"/>
      <c r="DY1419" s="2"/>
      <c r="DZ1419" s="2"/>
      <c r="EA1419" s="2"/>
      <c r="EB1419" s="2"/>
      <c r="EC1419" s="2"/>
      <c r="ED1419" s="2"/>
      <c r="EE1419" s="2"/>
      <c r="EF1419" s="2"/>
      <c r="EG1419" s="2"/>
      <c r="EH1419" s="2"/>
      <c r="EI1419" s="2"/>
      <c r="EJ1419" s="2"/>
      <c r="EK1419" s="2"/>
      <c r="EL1419" s="2"/>
      <c r="EM1419" s="2"/>
      <c r="EN1419" s="2"/>
      <c r="EO1419" s="2"/>
      <c r="EP1419" s="2"/>
      <c r="EQ1419" s="2"/>
      <c r="ER1419" s="2"/>
      <c r="ES1419" s="2"/>
      <c r="ET1419" s="2"/>
      <c r="EU1419" s="2"/>
      <c r="EV1419" s="2"/>
      <c r="EW1419" s="2"/>
      <c r="EX1419" s="2"/>
      <c r="EY1419" s="2"/>
      <c r="EZ1419" s="2"/>
      <c r="FA1419" s="2"/>
      <c r="FB1419" s="2"/>
      <c r="FC1419" s="2"/>
      <c r="FD1419" s="2"/>
      <c r="FE1419" s="2"/>
      <c r="FF1419" s="2"/>
      <c r="FG1419" s="2"/>
      <c r="FH1419" s="2"/>
      <c r="FI1419" s="2"/>
      <c r="FJ1419" s="2"/>
      <c r="FK1419" s="2"/>
      <c r="FL1419" s="2"/>
      <c r="FM1419" s="2"/>
      <c r="FN1419" s="2"/>
      <c r="FO1419" s="2"/>
      <c r="FP1419" s="2"/>
      <c r="FQ1419" s="2"/>
      <c r="FR1419" s="2"/>
      <c r="FS1419" s="2"/>
      <c r="FT1419" s="2"/>
      <c r="FU1419" s="2"/>
      <c r="FV1419" s="2"/>
      <c r="FW1419" s="2"/>
      <c r="FX1419" s="2"/>
      <c r="FY1419" s="2"/>
      <c r="FZ1419" s="2"/>
      <c r="GA1419" s="2"/>
      <c r="GB1419" s="2"/>
      <c r="GC1419" s="2"/>
      <c r="GD1419" s="2"/>
      <c r="GE1419" s="2"/>
      <c r="GF1419" s="2"/>
      <c r="GG1419" s="2"/>
      <c r="GH1419" s="2"/>
      <c r="GI1419" s="2"/>
      <c r="GJ1419" s="2"/>
      <c r="GK1419" s="2"/>
      <c r="GL1419" s="2"/>
      <c r="GM1419" s="2"/>
      <c r="GN1419" s="2"/>
      <c r="GO1419" s="2"/>
      <c r="GP1419" s="2"/>
      <c r="GQ1419" s="2"/>
      <c r="GR1419" s="2"/>
      <c r="GS1419" s="2"/>
      <c r="GT1419" s="2"/>
      <c r="GU1419" s="2"/>
      <c r="GV1419" s="2"/>
      <c r="GW1419" s="2"/>
      <c r="GX1419" s="2"/>
      <c r="GY1419" s="2"/>
      <c r="GZ1419" s="2"/>
      <c r="HA1419" s="2"/>
      <c r="HB1419" s="2"/>
      <c r="HC1419" s="2"/>
      <c r="HD1419" s="2"/>
      <c r="HE1419" s="2"/>
      <c r="HF1419" s="2"/>
      <c r="HG1419" s="2"/>
      <c r="HH1419" s="2"/>
      <c r="HI1419" s="2"/>
      <c r="HJ1419" s="2"/>
      <c r="HK1419" s="2"/>
      <c r="HL1419" s="2"/>
      <c r="HM1419" s="2"/>
      <c r="HN1419" s="2"/>
      <c r="HO1419" s="2"/>
      <c r="HP1419" s="2"/>
      <c r="HQ1419" s="2"/>
      <c r="HR1419" s="2"/>
      <c r="HS1419" s="2"/>
      <c r="HT1419" s="2"/>
      <c r="HU1419" s="2"/>
      <c r="HV1419" s="2"/>
      <c r="HW1419" s="2"/>
      <c r="HX1419" s="2"/>
      <c r="HY1419" s="2"/>
      <c r="HZ1419" s="2"/>
      <c r="IA1419" s="2"/>
      <c r="IB1419" s="2"/>
      <c r="IC1419" s="2"/>
      <c r="ID1419" s="2"/>
      <c r="IE1419" s="2"/>
      <c r="IF1419" s="2"/>
      <c r="IG1419" s="2"/>
      <c r="IH1419" s="2"/>
      <c r="II1419" s="2"/>
      <c r="IJ1419" s="2"/>
      <c r="IK1419" s="2"/>
      <c r="IL1419" s="2"/>
      <c r="IM1419" s="2"/>
      <c r="IN1419" s="2"/>
      <c r="IO1419" s="2"/>
      <c r="IP1419" s="2"/>
      <c r="IQ1419" s="2"/>
      <c r="IR1419" s="2"/>
      <c r="IS1419" s="2"/>
    </row>
    <row r="1420" spans="1:253" s="36" customFormat="1" ht="15" customHeight="1" x14ac:dyDescent="0.25">
      <c r="A1420" s="33"/>
      <c r="B1420" s="1138" t="s">
        <v>378</v>
      </c>
      <c r="C1420" s="1139"/>
      <c r="D1420" s="1139"/>
      <c r="E1420" s="1139"/>
      <c r="F1420" s="1139"/>
      <c r="G1420" s="1139"/>
      <c r="H1420" s="1139"/>
      <c r="I1420" s="1140"/>
      <c r="J1420" s="1123">
        <f>+SUM(J1405:N1419)</f>
        <v>4750</v>
      </c>
      <c r="K1420" s="1124"/>
      <c r="L1420" s="1124"/>
      <c r="M1420" s="1124"/>
      <c r="N1420" s="1124"/>
      <c r="O1420" s="1123">
        <f>+SUM(O1405:S1419)</f>
        <v>33313</v>
      </c>
      <c r="P1420" s="1124"/>
      <c r="Q1420" s="1124"/>
      <c r="R1420" s="1124"/>
      <c r="S1420" s="1124"/>
      <c r="T1420" s="1123">
        <f>+SUM(T1405:X1419)</f>
        <v>-5681</v>
      </c>
      <c r="U1420" s="1124"/>
      <c r="V1420" s="1124"/>
      <c r="W1420" s="1124"/>
      <c r="X1420" s="1124"/>
      <c r="Y1420" s="1123">
        <f>+SUM(Y1405:AC1419)</f>
        <v>0</v>
      </c>
      <c r="Z1420" s="1124"/>
      <c r="AA1420" s="1124"/>
      <c r="AB1420" s="1124"/>
      <c r="AC1420" s="1124"/>
      <c r="AD1420" s="1123">
        <f>+SUM(AD1405:AH1419)</f>
        <v>32382</v>
      </c>
      <c r="AE1420" s="1124"/>
      <c r="AF1420" s="1124"/>
      <c r="AG1420" s="1124"/>
      <c r="AH1420" s="1125"/>
      <c r="AI1420" s="60"/>
      <c r="AJ1420" s="144" t="str">
        <f t="shared" si="233"/>
        <v>Riadok bude vidieť.</v>
      </c>
      <c r="AK1420" s="145" t="s">
        <v>207</v>
      </c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51">
        <f t="shared" si="243"/>
        <v>1</v>
      </c>
      <c r="BF1420" s="51">
        <f t="shared" si="242"/>
        <v>1</v>
      </c>
      <c r="BG1420" s="51"/>
      <c r="BH1420" s="51">
        <f t="shared" si="238"/>
        <v>1</v>
      </c>
      <c r="BI1420" s="89">
        <f t="shared" ref="BI1420:BI1422" si="251">+IF(BE1420*BF1420=0,0,IF(BH1420=0,0,1))</f>
        <v>1</v>
      </c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108"/>
      <c r="BY1420" s="108"/>
      <c r="BZ1420" s="108"/>
      <c r="CA1420" s="113">
        <f>SI!BY1420</f>
        <v>548</v>
      </c>
      <c r="CB1420" s="113"/>
      <c r="CC1420" s="113"/>
      <c r="CD1420" s="113"/>
      <c r="CE1420" s="113"/>
      <c r="CF1420" s="113"/>
      <c r="CG1420" s="113"/>
      <c r="CH1420" s="140">
        <f>SI!BZ1420</f>
        <v>0</v>
      </c>
      <c r="CI1420" s="108"/>
      <c r="CJ1420" s="108"/>
      <c r="CK1420" s="108"/>
      <c r="CL1420" s="108"/>
      <c r="CM1420" s="108"/>
      <c r="CN1420" s="108"/>
      <c r="CO1420" s="108"/>
      <c r="CP1420" s="108"/>
      <c r="CQ1420" s="108"/>
      <c r="CR1420" s="108"/>
      <c r="CS1420" s="108"/>
      <c r="CT1420" s="108"/>
      <c r="CU1420" s="108"/>
      <c r="CV1420" s="108"/>
      <c r="CW1420" s="108"/>
      <c r="CX1420" s="108"/>
      <c r="CY1420" s="108"/>
      <c r="CZ1420" s="2"/>
      <c r="DA1420" s="2"/>
      <c r="DB1420" s="2"/>
      <c r="DC1420" s="2"/>
      <c r="DD1420" s="2"/>
      <c r="DE1420" s="2"/>
      <c r="DF1420" s="2"/>
      <c r="DG1420" s="2"/>
      <c r="DH1420" s="2"/>
      <c r="DI1420" s="2"/>
      <c r="DJ1420" s="2"/>
      <c r="DK1420" s="2"/>
      <c r="DL1420" s="2"/>
      <c r="DM1420" s="2"/>
      <c r="DN1420" s="2"/>
      <c r="DO1420" s="2"/>
      <c r="DP1420" s="2"/>
      <c r="DQ1420" s="2"/>
      <c r="DR1420" s="2"/>
      <c r="DS1420" s="2"/>
      <c r="DT1420" s="2"/>
      <c r="DU1420" s="2"/>
      <c r="DV1420" s="2"/>
      <c r="DW1420" s="2"/>
      <c r="DX1420" s="2"/>
      <c r="DY1420" s="2"/>
      <c r="DZ1420" s="2"/>
      <c r="EA1420" s="2"/>
      <c r="EB1420" s="2"/>
      <c r="EC1420" s="2"/>
      <c r="ED1420" s="2"/>
      <c r="EE1420" s="2"/>
      <c r="EF1420" s="2"/>
      <c r="EG1420" s="2"/>
      <c r="EH1420" s="2"/>
      <c r="EI1420" s="2"/>
      <c r="EJ1420" s="2"/>
      <c r="EK1420" s="2"/>
      <c r="EL1420" s="2"/>
      <c r="EM1420" s="2"/>
      <c r="EN1420" s="2"/>
      <c r="EO1420" s="2"/>
      <c r="EP1420" s="2"/>
      <c r="EQ1420" s="2"/>
      <c r="ER1420" s="2"/>
      <c r="ES1420" s="2"/>
      <c r="ET1420" s="2"/>
      <c r="EU1420" s="2"/>
      <c r="EV1420" s="2"/>
      <c r="EW1420" s="2"/>
      <c r="EX1420" s="2"/>
      <c r="EY1420" s="2"/>
      <c r="EZ1420" s="2"/>
      <c r="FA1420" s="2"/>
      <c r="FB1420" s="2"/>
      <c r="FC1420" s="2"/>
      <c r="FD1420" s="2"/>
      <c r="FE1420" s="2"/>
      <c r="FF1420" s="2"/>
      <c r="FG1420" s="2"/>
      <c r="FH1420" s="2"/>
      <c r="FI1420" s="2"/>
      <c r="FJ1420" s="2"/>
      <c r="FK1420" s="2"/>
      <c r="FL1420" s="2"/>
      <c r="FM1420" s="2"/>
      <c r="FN1420" s="2"/>
      <c r="FO1420" s="2"/>
      <c r="FP1420" s="2"/>
      <c r="FQ1420" s="2"/>
      <c r="FR1420" s="2"/>
      <c r="FS1420" s="2"/>
      <c r="FT1420" s="2"/>
      <c r="FU1420" s="2"/>
      <c r="FV1420" s="2"/>
      <c r="FW1420" s="2"/>
      <c r="FX1420" s="2"/>
      <c r="FY1420" s="2"/>
      <c r="FZ1420" s="2"/>
      <c r="GA1420" s="2"/>
      <c r="GB1420" s="2"/>
      <c r="GC1420" s="2"/>
      <c r="GD1420" s="2"/>
      <c r="GE1420" s="2"/>
      <c r="GF1420" s="2"/>
      <c r="GG1420" s="2"/>
      <c r="GH1420" s="2"/>
      <c r="GI1420" s="2"/>
      <c r="GJ1420" s="2"/>
      <c r="GK1420" s="2"/>
      <c r="GL1420" s="2"/>
      <c r="GM1420" s="2"/>
      <c r="GN1420" s="2"/>
      <c r="GO1420" s="2"/>
      <c r="GP1420" s="2"/>
      <c r="GQ1420" s="2"/>
      <c r="GR1420" s="2"/>
      <c r="GS1420" s="2"/>
      <c r="GT1420" s="2"/>
      <c r="GU1420" s="2"/>
      <c r="GV1420" s="2"/>
      <c r="GW1420" s="2"/>
      <c r="GX1420" s="2"/>
      <c r="GY1420" s="2"/>
      <c r="GZ1420" s="2"/>
      <c r="HA1420" s="2"/>
      <c r="HB1420" s="2"/>
      <c r="HC1420" s="2"/>
      <c r="HD1420" s="2"/>
      <c r="HE1420" s="2"/>
      <c r="HF1420" s="2"/>
      <c r="HG1420" s="2"/>
      <c r="HH1420" s="2"/>
      <c r="HI1420" s="2"/>
      <c r="HJ1420" s="2"/>
      <c r="HK1420" s="2"/>
      <c r="HL1420" s="2"/>
      <c r="HM1420" s="2"/>
      <c r="HN1420" s="2"/>
      <c r="HO1420" s="2"/>
      <c r="HP1420" s="2"/>
      <c r="HQ1420" s="2"/>
      <c r="HR1420" s="2"/>
      <c r="HS1420" s="2"/>
      <c r="HT1420" s="2"/>
      <c r="HU1420" s="2"/>
      <c r="HV1420" s="2"/>
      <c r="HW1420" s="2"/>
      <c r="HX1420" s="2"/>
      <c r="HY1420" s="2"/>
      <c r="HZ1420" s="2"/>
      <c r="IA1420" s="2"/>
      <c r="IB1420" s="2"/>
      <c r="IC1420" s="2"/>
      <c r="ID1420" s="2"/>
      <c r="IE1420" s="2"/>
      <c r="IF1420" s="2"/>
      <c r="IG1420" s="2"/>
      <c r="IH1420" s="2"/>
      <c r="II1420" s="2"/>
      <c r="IJ1420" s="2"/>
      <c r="IK1420" s="2"/>
      <c r="IL1420" s="2"/>
      <c r="IM1420" s="2"/>
      <c r="IN1420" s="2"/>
      <c r="IO1420" s="2"/>
      <c r="IP1420" s="2"/>
      <c r="IQ1420" s="2"/>
      <c r="IR1420" s="2"/>
      <c r="IS1420" s="2"/>
    </row>
    <row r="1421" spans="1:253" s="36" customFormat="1" ht="15" customHeight="1" x14ac:dyDescent="0.25">
      <c r="A1421" s="33"/>
      <c r="B1421" s="1162" t="s">
        <v>379</v>
      </c>
      <c r="C1421" s="1163"/>
      <c r="D1421" s="1163"/>
      <c r="E1421" s="1163"/>
      <c r="F1421" s="1163"/>
      <c r="G1421" s="1163"/>
      <c r="H1421" s="1163"/>
      <c r="I1421" s="1163"/>
      <c r="J1421" s="1127"/>
      <c r="K1421" s="1127"/>
      <c r="L1421" s="1127"/>
      <c r="M1421" s="1127"/>
      <c r="N1421" s="1151"/>
      <c r="O1421" s="1126"/>
      <c r="P1421" s="1127"/>
      <c r="Q1421" s="1127"/>
      <c r="R1421" s="1127"/>
      <c r="S1421" s="1151"/>
      <c r="T1421" s="1126"/>
      <c r="U1421" s="1127"/>
      <c r="V1421" s="1127"/>
      <c r="W1421" s="1127"/>
      <c r="X1421" s="1151"/>
      <c r="Y1421" s="1126"/>
      <c r="Z1421" s="1127"/>
      <c r="AA1421" s="1127"/>
      <c r="AB1421" s="1127"/>
      <c r="AC1421" s="1151"/>
      <c r="AD1421" s="1126"/>
      <c r="AE1421" s="1127"/>
      <c r="AF1421" s="1127"/>
      <c r="AG1421" s="1127"/>
      <c r="AH1421" s="1128"/>
      <c r="AI1421" s="62"/>
      <c r="AJ1421" s="144" t="str">
        <f t="shared" ref="AJ1421:AJ1438" si="252">+IF(BI1421=0,"Riadok bude skrytý.","Riadok bude vidieť.")</f>
        <v>Riadok bude vidieť.</v>
      </c>
      <c r="AK1421" s="145" t="s">
        <v>207</v>
      </c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51">
        <f t="shared" si="243"/>
        <v>1</v>
      </c>
      <c r="BF1421" s="51">
        <f t="shared" si="242"/>
        <v>1</v>
      </c>
      <c r="BG1421" s="51"/>
      <c r="BH1421" s="51">
        <f t="shared" si="238"/>
        <v>1</v>
      </c>
      <c r="BI1421" s="89">
        <f t="shared" si="251"/>
        <v>1</v>
      </c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108"/>
      <c r="BY1421" s="108"/>
      <c r="BZ1421" s="108"/>
      <c r="CA1421" s="113">
        <f>SI!BY1421</f>
        <v>161</v>
      </c>
      <c r="CB1421" s="113"/>
      <c r="CC1421" s="113"/>
      <c r="CD1421" s="113"/>
      <c r="CE1421" s="113"/>
      <c r="CF1421" s="113"/>
      <c r="CG1421" s="113"/>
      <c r="CH1421" s="140">
        <f>SI!BZ1421</f>
        <v>0</v>
      </c>
      <c r="CI1421" s="108"/>
      <c r="CJ1421" s="108"/>
      <c r="CK1421" s="108"/>
      <c r="CL1421" s="108"/>
      <c r="CM1421" s="108"/>
      <c r="CN1421" s="108"/>
      <c r="CO1421" s="108"/>
      <c r="CP1421" s="108"/>
      <c r="CQ1421" s="108"/>
      <c r="CR1421" s="108"/>
      <c r="CS1421" s="108"/>
      <c r="CT1421" s="108"/>
      <c r="CU1421" s="108"/>
      <c r="CV1421" s="108"/>
      <c r="CW1421" s="108"/>
      <c r="CX1421" s="108"/>
      <c r="CY1421" s="108"/>
      <c r="CZ1421" s="2"/>
      <c r="DA1421" s="2"/>
      <c r="DB1421" s="2"/>
      <c r="DC1421" s="2"/>
      <c r="DD1421" s="2"/>
      <c r="DE1421" s="2"/>
      <c r="DF1421" s="2"/>
      <c r="DG1421" s="2"/>
      <c r="DH1421" s="2"/>
      <c r="DI1421" s="2"/>
      <c r="DJ1421" s="2"/>
      <c r="DK1421" s="2"/>
      <c r="DL1421" s="2"/>
      <c r="DM1421" s="2"/>
      <c r="DN1421" s="2"/>
      <c r="DO1421" s="2"/>
      <c r="DP1421" s="2"/>
      <c r="DQ1421" s="2"/>
      <c r="DR1421" s="2"/>
      <c r="DS1421" s="2"/>
      <c r="DT1421" s="2"/>
      <c r="DU1421" s="2"/>
      <c r="DV1421" s="2"/>
      <c r="DW1421" s="2"/>
      <c r="DX1421" s="2"/>
      <c r="DY1421" s="2"/>
      <c r="DZ1421" s="2"/>
      <c r="EA1421" s="2"/>
      <c r="EB1421" s="2"/>
      <c r="EC1421" s="2"/>
      <c r="ED1421" s="2"/>
      <c r="EE1421" s="2"/>
      <c r="EF1421" s="2"/>
      <c r="EG1421" s="2"/>
      <c r="EH1421" s="2"/>
      <c r="EI1421" s="2"/>
      <c r="EJ1421" s="2"/>
      <c r="EK1421" s="2"/>
      <c r="EL1421" s="2"/>
      <c r="EM1421" s="2"/>
      <c r="EN1421" s="2"/>
      <c r="EO1421" s="2"/>
      <c r="EP1421" s="2"/>
      <c r="EQ1421" s="2"/>
      <c r="ER1421" s="2"/>
      <c r="ES1421" s="2"/>
      <c r="ET1421" s="2"/>
      <c r="EU1421" s="2"/>
      <c r="EV1421" s="2"/>
      <c r="EW1421" s="2"/>
      <c r="EX1421" s="2"/>
      <c r="EY1421" s="2"/>
      <c r="EZ1421" s="2"/>
      <c r="FA1421" s="2"/>
      <c r="FB1421" s="2"/>
      <c r="FC1421" s="2"/>
      <c r="FD1421" s="2"/>
      <c r="FE1421" s="2"/>
      <c r="FF1421" s="2"/>
      <c r="FG1421" s="2"/>
      <c r="FH1421" s="2"/>
      <c r="FI1421" s="2"/>
      <c r="FJ1421" s="2"/>
      <c r="FK1421" s="2"/>
      <c r="FL1421" s="2"/>
      <c r="FM1421" s="2"/>
      <c r="FN1421" s="2"/>
      <c r="FO1421" s="2"/>
      <c r="FP1421" s="2"/>
      <c r="FQ1421" s="2"/>
      <c r="FR1421" s="2"/>
      <c r="FS1421" s="2"/>
      <c r="FT1421" s="2"/>
      <c r="FU1421" s="2"/>
      <c r="FV1421" s="2"/>
      <c r="FW1421" s="2"/>
      <c r="FX1421" s="2"/>
      <c r="FY1421" s="2"/>
      <c r="FZ1421" s="2"/>
      <c r="GA1421" s="2"/>
      <c r="GB1421" s="2"/>
      <c r="GC1421" s="2"/>
      <c r="GD1421" s="2"/>
      <c r="GE1421" s="2"/>
      <c r="GF1421" s="2"/>
      <c r="GG1421" s="2"/>
      <c r="GH1421" s="2"/>
      <c r="GI1421" s="2"/>
      <c r="GJ1421" s="2"/>
      <c r="GK1421" s="2"/>
      <c r="GL1421" s="2"/>
      <c r="GM1421" s="2"/>
      <c r="GN1421" s="2"/>
      <c r="GO1421" s="2"/>
      <c r="GP1421" s="2"/>
      <c r="GQ1421" s="2"/>
      <c r="GR1421" s="2"/>
      <c r="GS1421" s="2"/>
      <c r="GT1421" s="2"/>
      <c r="GU1421" s="2"/>
      <c r="GV1421" s="2"/>
      <c r="GW1421" s="2"/>
      <c r="GX1421" s="2"/>
      <c r="GY1421" s="2"/>
      <c r="GZ1421" s="2"/>
      <c r="HA1421" s="2"/>
      <c r="HB1421" s="2"/>
      <c r="HC1421" s="2"/>
      <c r="HD1421" s="2"/>
      <c r="HE1421" s="2"/>
      <c r="HF1421" s="2"/>
      <c r="HG1421" s="2"/>
      <c r="HH1421" s="2"/>
      <c r="HI1421" s="2"/>
      <c r="HJ1421" s="2"/>
      <c r="HK1421" s="2"/>
      <c r="HL1421" s="2"/>
      <c r="HM1421" s="2"/>
      <c r="HN1421" s="2"/>
      <c r="HO1421" s="2"/>
      <c r="HP1421" s="2"/>
      <c r="HQ1421" s="2"/>
      <c r="HR1421" s="2"/>
      <c r="HS1421" s="2"/>
      <c r="HT1421" s="2"/>
      <c r="HU1421" s="2"/>
      <c r="HV1421" s="2"/>
      <c r="HW1421" s="2"/>
      <c r="HX1421" s="2"/>
      <c r="HY1421" s="2"/>
      <c r="HZ1421" s="2"/>
      <c r="IA1421" s="2"/>
      <c r="IB1421" s="2"/>
      <c r="IC1421" s="2"/>
      <c r="ID1421" s="2"/>
      <c r="IE1421" s="2"/>
      <c r="IF1421" s="2"/>
      <c r="IG1421" s="2"/>
      <c r="IH1421" s="2"/>
      <c r="II1421" s="2"/>
      <c r="IJ1421" s="2"/>
      <c r="IK1421" s="2"/>
      <c r="IL1421" s="2"/>
      <c r="IM1421" s="2"/>
      <c r="IN1421" s="2"/>
      <c r="IO1421" s="2"/>
      <c r="IP1421" s="2"/>
      <c r="IQ1421" s="2"/>
      <c r="IR1421" s="2"/>
      <c r="IS1421" s="2"/>
    </row>
    <row r="1422" spans="1:253" s="36" customFormat="1" ht="15" customHeight="1" x14ac:dyDescent="0.25">
      <c r="A1422" s="33"/>
      <c r="B1422" s="1134"/>
      <c r="C1422" s="1135"/>
      <c r="D1422" s="1135"/>
      <c r="E1422" s="1135"/>
      <c r="F1422" s="1135"/>
      <c r="G1422" s="1135"/>
      <c r="H1422" s="1135"/>
      <c r="I1422" s="1135"/>
      <c r="J1422" s="215"/>
      <c r="K1422" s="1131"/>
      <c r="L1422" s="1131"/>
      <c r="M1422" s="1131"/>
      <c r="N1422" s="1131"/>
      <c r="O1422" s="215"/>
      <c r="P1422" s="1131"/>
      <c r="Q1422" s="1131"/>
      <c r="R1422" s="1131"/>
      <c r="S1422" s="1131"/>
      <c r="T1422" s="215"/>
      <c r="U1422" s="1131"/>
      <c r="V1422" s="1131"/>
      <c r="W1422" s="1131"/>
      <c r="X1422" s="1131"/>
      <c r="Y1422" s="215"/>
      <c r="Z1422" s="1131"/>
      <c r="AA1422" s="1131"/>
      <c r="AB1422" s="1131"/>
      <c r="AC1422" s="1131"/>
      <c r="AD1422" s="1136">
        <f t="shared" ref="AD1422:AD1428" si="253">+SUM(J1422:AC1422)</f>
        <v>0</v>
      </c>
      <c r="AE1422" s="1136"/>
      <c r="AF1422" s="1136"/>
      <c r="AG1422" s="1136"/>
      <c r="AH1422" s="1137"/>
      <c r="AI1422" s="59"/>
      <c r="AJ1422" s="144" t="str">
        <f t="shared" si="252"/>
        <v>Riadok bude vidieť.</v>
      </c>
      <c r="AK1422" s="145" t="s">
        <v>207</v>
      </c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51">
        <f t="shared" si="243"/>
        <v>1</v>
      </c>
      <c r="BF1422" s="51">
        <f t="shared" si="242"/>
        <v>1</v>
      </c>
      <c r="BG1422" s="51"/>
      <c r="BH1422" s="51">
        <f t="shared" si="238"/>
        <v>1</v>
      </c>
      <c r="BI1422" s="89">
        <f t="shared" si="251"/>
        <v>1</v>
      </c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108"/>
      <c r="BY1422" s="108"/>
      <c r="BZ1422" s="108"/>
      <c r="CA1422" s="113">
        <f>SI!BY1422</f>
        <v>174</v>
      </c>
      <c r="CB1422" s="113"/>
      <c r="CC1422" s="113"/>
      <c r="CD1422" s="113"/>
      <c r="CE1422" s="113"/>
      <c r="CF1422" s="113"/>
      <c r="CG1422" s="113"/>
      <c r="CH1422" s="140">
        <f>SI!BZ1422</f>
        <v>0</v>
      </c>
      <c r="CI1422" s="108"/>
      <c r="CJ1422" s="108"/>
      <c r="CK1422" s="108"/>
      <c r="CL1422" s="108"/>
      <c r="CM1422" s="108"/>
      <c r="CN1422" s="108"/>
      <c r="CO1422" s="108"/>
      <c r="CP1422" s="108"/>
      <c r="CQ1422" s="108"/>
      <c r="CR1422" s="108"/>
      <c r="CS1422" s="108"/>
      <c r="CT1422" s="108"/>
      <c r="CU1422" s="108"/>
      <c r="CV1422" s="108"/>
      <c r="CW1422" s="108"/>
      <c r="CX1422" s="108"/>
      <c r="CY1422" s="108"/>
      <c r="CZ1422" s="2"/>
      <c r="DA1422" s="2"/>
      <c r="DB1422" s="2"/>
      <c r="DC1422" s="2"/>
      <c r="DD1422" s="2"/>
      <c r="DE1422" s="2"/>
      <c r="DF1422" s="2"/>
      <c r="DG1422" s="2"/>
      <c r="DH1422" s="2"/>
      <c r="DI1422" s="2"/>
      <c r="DJ1422" s="2"/>
      <c r="DK1422" s="2"/>
      <c r="DL1422" s="2"/>
      <c r="DM1422" s="2"/>
      <c r="DN1422" s="2"/>
      <c r="DO1422" s="2"/>
      <c r="DP1422" s="2"/>
      <c r="DQ1422" s="2"/>
      <c r="DR1422" s="2"/>
      <c r="DS1422" s="2"/>
      <c r="DT1422" s="2"/>
      <c r="DU1422" s="2"/>
      <c r="DV1422" s="2"/>
      <c r="DW1422" s="2"/>
      <c r="DX1422" s="2"/>
      <c r="DY1422" s="2"/>
      <c r="DZ1422" s="2"/>
      <c r="EA1422" s="2"/>
      <c r="EB1422" s="2"/>
      <c r="EC1422" s="2"/>
      <c r="ED1422" s="2"/>
      <c r="EE1422" s="2"/>
      <c r="EF1422" s="2"/>
      <c r="EG1422" s="2"/>
      <c r="EH1422" s="2"/>
      <c r="EI1422" s="2"/>
      <c r="EJ1422" s="2"/>
      <c r="EK1422" s="2"/>
      <c r="EL1422" s="2"/>
      <c r="EM1422" s="2"/>
      <c r="EN1422" s="2"/>
      <c r="EO1422" s="2"/>
      <c r="EP1422" s="2"/>
      <c r="EQ1422" s="2"/>
      <c r="ER1422" s="2"/>
      <c r="ES1422" s="2"/>
      <c r="ET1422" s="2"/>
      <c r="EU1422" s="2"/>
      <c r="EV1422" s="2"/>
      <c r="EW1422" s="2"/>
      <c r="EX1422" s="2"/>
      <c r="EY1422" s="2"/>
      <c r="EZ1422" s="2"/>
      <c r="FA1422" s="2"/>
      <c r="FB1422" s="2"/>
      <c r="FC1422" s="2"/>
      <c r="FD1422" s="2"/>
      <c r="FE1422" s="2"/>
      <c r="FF1422" s="2"/>
      <c r="FG1422" s="2"/>
      <c r="FH1422" s="2"/>
      <c r="FI1422" s="2"/>
      <c r="FJ1422" s="2"/>
      <c r="FK1422" s="2"/>
      <c r="FL1422" s="2"/>
      <c r="FM1422" s="2"/>
      <c r="FN1422" s="2"/>
      <c r="FO1422" s="2"/>
      <c r="FP1422" s="2"/>
      <c r="FQ1422" s="2"/>
      <c r="FR1422" s="2"/>
      <c r="FS1422" s="2"/>
      <c r="FT1422" s="2"/>
      <c r="FU1422" s="2"/>
      <c r="FV1422" s="2"/>
      <c r="FW1422" s="2"/>
      <c r="FX1422" s="2"/>
      <c r="FY1422" s="2"/>
      <c r="FZ1422" s="2"/>
      <c r="GA1422" s="2"/>
      <c r="GB1422" s="2"/>
      <c r="GC1422" s="2"/>
      <c r="GD1422" s="2"/>
      <c r="GE1422" s="2"/>
      <c r="GF1422" s="2"/>
      <c r="GG1422" s="2"/>
      <c r="GH1422" s="2"/>
      <c r="GI1422" s="2"/>
      <c r="GJ1422" s="2"/>
      <c r="GK1422" s="2"/>
      <c r="GL1422" s="2"/>
      <c r="GM1422" s="2"/>
      <c r="GN1422" s="2"/>
      <c r="GO1422" s="2"/>
      <c r="GP1422" s="2"/>
      <c r="GQ1422" s="2"/>
      <c r="GR1422" s="2"/>
      <c r="GS1422" s="2"/>
      <c r="GT1422" s="2"/>
      <c r="GU1422" s="2"/>
      <c r="GV1422" s="2"/>
      <c r="GW1422" s="2"/>
      <c r="GX1422" s="2"/>
      <c r="GY1422" s="2"/>
      <c r="GZ1422" s="2"/>
      <c r="HA1422" s="2"/>
      <c r="HB1422" s="2"/>
      <c r="HC1422" s="2"/>
      <c r="HD1422" s="2"/>
      <c r="HE1422" s="2"/>
      <c r="HF1422" s="2"/>
      <c r="HG1422" s="2"/>
      <c r="HH1422" s="2"/>
      <c r="HI1422" s="2"/>
      <c r="HJ1422" s="2"/>
      <c r="HK1422" s="2"/>
      <c r="HL1422" s="2"/>
      <c r="HM1422" s="2"/>
      <c r="HN1422" s="2"/>
      <c r="HO1422" s="2"/>
      <c r="HP1422" s="2"/>
      <c r="HQ1422" s="2"/>
      <c r="HR1422" s="2"/>
      <c r="HS1422" s="2"/>
      <c r="HT1422" s="2"/>
      <c r="HU1422" s="2"/>
      <c r="HV1422" s="2"/>
      <c r="HW1422" s="2"/>
      <c r="HX1422" s="2"/>
      <c r="HY1422" s="2"/>
      <c r="HZ1422" s="2"/>
      <c r="IA1422" s="2"/>
      <c r="IB1422" s="2"/>
      <c r="IC1422" s="2"/>
      <c r="ID1422" s="2"/>
      <c r="IE1422" s="2"/>
      <c r="IF1422" s="2"/>
      <c r="IG1422" s="2"/>
      <c r="IH1422" s="2"/>
      <c r="II1422" s="2"/>
      <c r="IJ1422" s="2"/>
      <c r="IK1422" s="2"/>
      <c r="IL1422" s="2"/>
      <c r="IM1422" s="2"/>
      <c r="IN1422" s="2"/>
      <c r="IO1422" s="2"/>
      <c r="IP1422" s="2"/>
      <c r="IQ1422" s="2"/>
      <c r="IR1422" s="2"/>
      <c r="IS1422" s="2"/>
    </row>
    <row r="1423" spans="1:253" s="36" customFormat="1" hidden="1" x14ac:dyDescent="0.25">
      <c r="A1423" s="33"/>
      <c r="B1423" s="1134"/>
      <c r="C1423" s="1135"/>
      <c r="D1423" s="1135"/>
      <c r="E1423" s="1135"/>
      <c r="F1423" s="1135"/>
      <c r="G1423" s="1135"/>
      <c r="H1423" s="1135"/>
      <c r="I1423" s="1135"/>
      <c r="J1423" s="215"/>
      <c r="K1423" s="1131"/>
      <c r="L1423" s="1131"/>
      <c r="M1423" s="1131"/>
      <c r="N1423" s="1131"/>
      <c r="O1423" s="215"/>
      <c r="P1423" s="1131"/>
      <c r="Q1423" s="1131"/>
      <c r="R1423" s="1131"/>
      <c r="S1423" s="1131"/>
      <c r="T1423" s="215"/>
      <c r="U1423" s="1131"/>
      <c r="V1423" s="1131"/>
      <c r="W1423" s="1131"/>
      <c r="X1423" s="1131"/>
      <c r="Y1423" s="215"/>
      <c r="Z1423" s="1131"/>
      <c r="AA1423" s="1131"/>
      <c r="AB1423" s="1131"/>
      <c r="AC1423" s="1131"/>
      <c r="AD1423" s="1136">
        <f t="shared" si="253"/>
        <v>0</v>
      </c>
      <c r="AE1423" s="1136"/>
      <c r="AF1423" s="1136"/>
      <c r="AG1423" s="1136"/>
      <c r="AH1423" s="1137"/>
      <c r="AI1423" s="59"/>
      <c r="AJ1423" s="144" t="str">
        <f t="shared" si="252"/>
        <v>Riadok bude skrytý.</v>
      </c>
      <c r="AK1423" s="145" t="s">
        <v>207</v>
      </c>
      <c r="AL1423" s="56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51">
        <f t="shared" si="243"/>
        <v>1</v>
      </c>
      <c r="BF1423" s="51">
        <f t="shared" si="242"/>
        <v>1</v>
      </c>
      <c r="BG1423" s="51">
        <f t="shared" ref="BG1423:BG1428" si="254">+IF(B1423="",0,1)</f>
        <v>0</v>
      </c>
      <c r="BH1423" s="51">
        <f t="shared" si="238"/>
        <v>1</v>
      </c>
      <c r="BI1423" s="90">
        <f t="shared" si="247"/>
        <v>0</v>
      </c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108"/>
      <c r="BY1423" s="108"/>
      <c r="BZ1423" s="108"/>
      <c r="CA1423" s="113">
        <f>SI!BY1423</f>
        <v>112</v>
      </c>
      <c r="CB1423" s="113"/>
      <c r="CC1423" s="113"/>
      <c r="CD1423" s="113"/>
      <c r="CE1423" s="113"/>
      <c r="CF1423" s="113"/>
      <c r="CG1423" s="113"/>
      <c r="CH1423" s="140">
        <f>SI!BZ1423</f>
        <v>0</v>
      </c>
      <c r="CI1423" s="108"/>
      <c r="CJ1423" s="108"/>
      <c r="CK1423" s="108"/>
      <c r="CL1423" s="108"/>
      <c r="CM1423" s="108"/>
      <c r="CN1423" s="108"/>
      <c r="CO1423" s="108"/>
      <c r="CP1423" s="108"/>
      <c r="CQ1423" s="108"/>
      <c r="CR1423" s="108"/>
      <c r="CS1423" s="108"/>
      <c r="CT1423" s="108"/>
      <c r="CU1423" s="108"/>
      <c r="CV1423" s="108"/>
      <c r="CW1423" s="108"/>
      <c r="CX1423" s="108"/>
      <c r="CY1423" s="108"/>
      <c r="CZ1423" s="2"/>
      <c r="DA1423" s="2"/>
      <c r="DB1423" s="2"/>
      <c r="DC1423" s="2"/>
      <c r="DD1423" s="2"/>
      <c r="DE1423" s="2"/>
      <c r="DF1423" s="2"/>
      <c r="DG1423" s="2"/>
      <c r="DH1423" s="2"/>
      <c r="DI1423" s="2"/>
      <c r="DJ1423" s="2"/>
      <c r="DK1423" s="2"/>
      <c r="DL1423" s="2"/>
      <c r="DM1423" s="2"/>
      <c r="DN1423" s="2"/>
      <c r="DO1423" s="2"/>
      <c r="DP1423" s="2"/>
      <c r="DQ1423" s="2"/>
      <c r="DR1423" s="2"/>
      <c r="DS1423" s="2"/>
      <c r="DT1423" s="2"/>
      <c r="DU1423" s="2"/>
      <c r="DV1423" s="2"/>
      <c r="DW1423" s="2"/>
      <c r="DX1423" s="2"/>
      <c r="DY1423" s="2"/>
      <c r="DZ1423" s="2"/>
      <c r="EA1423" s="2"/>
      <c r="EB1423" s="2"/>
      <c r="EC1423" s="2"/>
      <c r="ED1423" s="2"/>
      <c r="EE1423" s="2"/>
      <c r="EF1423" s="2"/>
      <c r="EG1423" s="2"/>
      <c r="EH1423" s="2"/>
      <c r="EI1423" s="2"/>
      <c r="EJ1423" s="2"/>
      <c r="EK1423" s="2"/>
      <c r="EL1423" s="2"/>
      <c r="EM1423" s="2"/>
      <c r="EN1423" s="2"/>
      <c r="EO1423" s="2"/>
      <c r="EP1423" s="2"/>
      <c r="EQ1423" s="2"/>
      <c r="ER1423" s="2"/>
      <c r="ES1423" s="2"/>
      <c r="ET1423" s="2"/>
      <c r="EU1423" s="2"/>
      <c r="EV1423" s="2"/>
      <c r="EW1423" s="2"/>
      <c r="EX1423" s="2"/>
      <c r="EY1423" s="2"/>
      <c r="EZ1423" s="2"/>
      <c r="FA1423" s="2"/>
      <c r="FB1423" s="2"/>
      <c r="FC1423" s="2"/>
      <c r="FD1423" s="2"/>
      <c r="FE1423" s="2"/>
      <c r="FF1423" s="2"/>
      <c r="FG1423" s="2"/>
      <c r="FH1423" s="2"/>
      <c r="FI1423" s="2"/>
      <c r="FJ1423" s="2"/>
      <c r="FK1423" s="2"/>
      <c r="FL1423" s="2"/>
      <c r="FM1423" s="2"/>
      <c r="FN1423" s="2"/>
      <c r="FO1423" s="2"/>
      <c r="FP1423" s="2"/>
      <c r="FQ1423" s="2"/>
      <c r="FR1423" s="2"/>
      <c r="FS1423" s="2"/>
      <c r="FT1423" s="2"/>
      <c r="FU1423" s="2"/>
      <c r="FV1423" s="2"/>
      <c r="FW1423" s="2"/>
      <c r="FX1423" s="2"/>
      <c r="FY1423" s="2"/>
      <c r="FZ1423" s="2"/>
      <c r="GA1423" s="2"/>
      <c r="GB1423" s="2"/>
      <c r="GC1423" s="2"/>
      <c r="GD1423" s="2"/>
      <c r="GE1423" s="2"/>
      <c r="GF1423" s="2"/>
      <c r="GG1423" s="2"/>
      <c r="GH1423" s="2"/>
      <c r="GI1423" s="2"/>
      <c r="GJ1423" s="2"/>
      <c r="GK1423" s="2"/>
      <c r="GL1423" s="2"/>
      <c r="GM1423" s="2"/>
      <c r="GN1423" s="2"/>
      <c r="GO1423" s="2"/>
      <c r="GP1423" s="2"/>
      <c r="GQ1423" s="2"/>
      <c r="GR1423" s="2"/>
      <c r="GS1423" s="2"/>
      <c r="GT1423" s="2"/>
      <c r="GU1423" s="2"/>
      <c r="GV1423" s="2"/>
      <c r="GW1423" s="2"/>
      <c r="GX1423" s="2"/>
      <c r="GY1423" s="2"/>
      <c r="GZ1423" s="2"/>
      <c r="HA1423" s="2"/>
      <c r="HB1423" s="2"/>
      <c r="HC1423" s="2"/>
      <c r="HD1423" s="2"/>
      <c r="HE1423" s="2"/>
      <c r="HF1423" s="2"/>
      <c r="HG1423" s="2"/>
      <c r="HH1423" s="2"/>
      <c r="HI1423" s="2"/>
      <c r="HJ1423" s="2"/>
      <c r="HK1423" s="2"/>
      <c r="HL1423" s="2"/>
      <c r="HM1423" s="2"/>
      <c r="HN1423" s="2"/>
      <c r="HO1423" s="2"/>
      <c r="HP1423" s="2"/>
      <c r="HQ1423" s="2"/>
      <c r="HR1423" s="2"/>
      <c r="HS1423" s="2"/>
      <c r="HT1423" s="2"/>
      <c r="HU1423" s="2"/>
      <c r="HV1423" s="2"/>
      <c r="HW1423" s="2"/>
      <c r="HX1423" s="2"/>
      <c r="HY1423" s="2"/>
      <c r="HZ1423" s="2"/>
      <c r="IA1423" s="2"/>
      <c r="IB1423" s="2"/>
      <c r="IC1423" s="2"/>
      <c r="ID1423" s="2"/>
      <c r="IE1423" s="2"/>
      <c r="IF1423" s="2"/>
      <c r="IG1423" s="2"/>
      <c r="IH1423" s="2"/>
      <c r="II1423" s="2"/>
      <c r="IJ1423" s="2"/>
      <c r="IK1423" s="2"/>
      <c r="IL1423" s="2"/>
      <c r="IM1423" s="2"/>
      <c r="IN1423" s="2"/>
      <c r="IO1423" s="2"/>
      <c r="IP1423" s="2"/>
      <c r="IQ1423" s="2"/>
      <c r="IR1423" s="2"/>
      <c r="IS1423" s="2"/>
    </row>
    <row r="1424" spans="1:253" s="36" customFormat="1" hidden="1" x14ac:dyDescent="0.25">
      <c r="A1424" s="33"/>
      <c r="B1424" s="1134"/>
      <c r="C1424" s="1135"/>
      <c r="D1424" s="1135"/>
      <c r="E1424" s="1135"/>
      <c r="F1424" s="1135"/>
      <c r="G1424" s="1135"/>
      <c r="H1424" s="1135"/>
      <c r="I1424" s="1135"/>
      <c r="J1424" s="215"/>
      <c r="K1424" s="1131"/>
      <c r="L1424" s="1131"/>
      <c r="M1424" s="1131"/>
      <c r="N1424" s="1131"/>
      <c r="O1424" s="215"/>
      <c r="P1424" s="1131"/>
      <c r="Q1424" s="1131"/>
      <c r="R1424" s="1131"/>
      <c r="S1424" s="1131"/>
      <c r="T1424" s="215"/>
      <c r="U1424" s="1131"/>
      <c r="V1424" s="1131"/>
      <c r="W1424" s="1131"/>
      <c r="X1424" s="1131"/>
      <c r="Y1424" s="215"/>
      <c r="Z1424" s="1131"/>
      <c r="AA1424" s="1131"/>
      <c r="AB1424" s="1131"/>
      <c r="AC1424" s="1131"/>
      <c r="AD1424" s="1136">
        <f t="shared" si="253"/>
        <v>0</v>
      </c>
      <c r="AE1424" s="1136"/>
      <c r="AF1424" s="1136"/>
      <c r="AG1424" s="1136"/>
      <c r="AH1424" s="1137"/>
      <c r="AI1424" s="59"/>
      <c r="AJ1424" s="144" t="str">
        <f t="shared" si="252"/>
        <v>Riadok bude skrytý.</v>
      </c>
      <c r="AK1424" s="145" t="s">
        <v>207</v>
      </c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51">
        <f t="shared" si="243"/>
        <v>1</v>
      </c>
      <c r="BF1424" s="51">
        <f t="shared" si="242"/>
        <v>1</v>
      </c>
      <c r="BG1424" s="51">
        <f t="shared" si="254"/>
        <v>0</v>
      </c>
      <c r="BH1424" s="51">
        <f t="shared" si="238"/>
        <v>1</v>
      </c>
      <c r="BI1424" s="90">
        <f t="shared" si="247"/>
        <v>0</v>
      </c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108"/>
      <c r="BY1424" s="108"/>
      <c r="BZ1424" s="108"/>
      <c r="CA1424" s="113">
        <f>SI!BY1424</f>
        <v>113</v>
      </c>
      <c r="CB1424" s="113"/>
      <c r="CC1424" s="113"/>
      <c r="CD1424" s="113"/>
      <c r="CE1424" s="113"/>
      <c r="CF1424" s="113"/>
      <c r="CG1424" s="113"/>
      <c r="CH1424" s="140">
        <f>SI!BZ1424</f>
        <v>0</v>
      </c>
      <c r="CI1424" s="108"/>
      <c r="CJ1424" s="108"/>
      <c r="CK1424" s="108"/>
      <c r="CL1424" s="108"/>
      <c r="CM1424" s="108"/>
      <c r="CN1424" s="108"/>
      <c r="CO1424" s="108"/>
      <c r="CP1424" s="108"/>
      <c r="CQ1424" s="108"/>
      <c r="CR1424" s="108"/>
      <c r="CS1424" s="108"/>
      <c r="CT1424" s="108"/>
      <c r="CU1424" s="108"/>
      <c r="CV1424" s="108"/>
      <c r="CW1424" s="108"/>
      <c r="CX1424" s="108"/>
      <c r="CY1424" s="108"/>
      <c r="CZ1424" s="2"/>
      <c r="DA1424" s="2"/>
      <c r="DB1424" s="2"/>
      <c r="DC1424" s="2"/>
      <c r="DD1424" s="2"/>
      <c r="DE1424" s="2"/>
      <c r="DF1424" s="2"/>
      <c r="DG1424" s="2"/>
      <c r="DH1424" s="2"/>
      <c r="DI1424" s="2"/>
      <c r="DJ1424" s="2"/>
      <c r="DK1424" s="2"/>
      <c r="DL1424" s="2"/>
      <c r="DM1424" s="2"/>
      <c r="DN1424" s="2"/>
      <c r="DO1424" s="2"/>
      <c r="DP1424" s="2"/>
      <c r="DQ1424" s="2"/>
      <c r="DR1424" s="2"/>
      <c r="DS1424" s="2"/>
      <c r="DT1424" s="2"/>
      <c r="DU1424" s="2"/>
      <c r="DV1424" s="2"/>
      <c r="DW1424" s="2"/>
      <c r="DX1424" s="2"/>
      <c r="DY1424" s="2"/>
      <c r="DZ1424" s="2"/>
      <c r="EA1424" s="2"/>
      <c r="EB1424" s="2"/>
      <c r="EC1424" s="2"/>
      <c r="ED1424" s="2"/>
      <c r="EE1424" s="2"/>
      <c r="EF1424" s="2"/>
      <c r="EG1424" s="2"/>
      <c r="EH1424" s="2"/>
      <c r="EI1424" s="2"/>
      <c r="EJ1424" s="2"/>
      <c r="EK1424" s="2"/>
      <c r="EL1424" s="2"/>
      <c r="EM1424" s="2"/>
      <c r="EN1424" s="2"/>
      <c r="EO1424" s="2"/>
      <c r="EP1424" s="2"/>
      <c r="EQ1424" s="2"/>
      <c r="ER1424" s="2"/>
      <c r="ES1424" s="2"/>
      <c r="ET1424" s="2"/>
      <c r="EU1424" s="2"/>
      <c r="EV1424" s="2"/>
      <c r="EW1424" s="2"/>
      <c r="EX1424" s="2"/>
      <c r="EY1424" s="2"/>
      <c r="EZ1424" s="2"/>
      <c r="FA1424" s="2"/>
      <c r="FB1424" s="2"/>
      <c r="FC1424" s="2"/>
      <c r="FD1424" s="2"/>
      <c r="FE1424" s="2"/>
      <c r="FF1424" s="2"/>
      <c r="FG1424" s="2"/>
      <c r="FH1424" s="2"/>
      <c r="FI1424" s="2"/>
      <c r="FJ1424" s="2"/>
      <c r="FK1424" s="2"/>
      <c r="FL1424" s="2"/>
      <c r="FM1424" s="2"/>
      <c r="FN1424" s="2"/>
      <c r="FO1424" s="2"/>
      <c r="FP1424" s="2"/>
      <c r="FQ1424" s="2"/>
      <c r="FR1424" s="2"/>
      <c r="FS1424" s="2"/>
      <c r="FT1424" s="2"/>
      <c r="FU1424" s="2"/>
      <c r="FV1424" s="2"/>
      <c r="FW1424" s="2"/>
      <c r="FX1424" s="2"/>
      <c r="FY1424" s="2"/>
      <c r="FZ1424" s="2"/>
      <c r="GA1424" s="2"/>
      <c r="GB1424" s="2"/>
      <c r="GC1424" s="2"/>
      <c r="GD1424" s="2"/>
      <c r="GE1424" s="2"/>
      <c r="GF1424" s="2"/>
      <c r="GG1424" s="2"/>
      <c r="GH1424" s="2"/>
      <c r="GI1424" s="2"/>
      <c r="GJ1424" s="2"/>
      <c r="GK1424" s="2"/>
      <c r="GL1424" s="2"/>
      <c r="GM1424" s="2"/>
      <c r="GN1424" s="2"/>
      <c r="GO1424" s="2"/>
      <c r="GP1424" s="2"/>
      <c r="GQ1424" s="2"/>
      <c r="GR1424" s="2"/>
      <c r="GS1424" s="2"/>
      <c r="GT1424" s="2"/>
      <c r="GU1424" s="2"/>
      <c r="GV1424" s="2"/>
      <c r="GW1424" s="2"/>
      <c r="GX1424" s="2"/>
      <c r="GY1424" s="2"/>
      <c r="GZ1424" s="2"/>
      <c r="HA1424" s="2"/>
      <c r="HB1424" s="2"/>
      <c r="HC1424" s="2"/>
      <c r="HD1424" s="2"/>
      <c r="HE1424" s="2"/>
      <c r="HF1424" s="2"/>
      <c r="HG1424" s="2"/>
      <c r="HH1424" s="2"/>
      <c r="HI1424" s="2"/>
      <c r="HJ1424" s="2"/>
      <c r="HK1424" s="2"/>
      <c r="HL1424" s="2"/>
      <c r="HM1424" s="2"/>
      <c r="HN1424" s="2"/>
      <c r="HO1424" s="2"/>
      <c r="HP1424" s="2"/>
      <c r="HQ1424" s="2"/>
      <c r="HR1424" s="2"/>
      <c r="HS1424" s="2"/>
      <c r="HT1424" s="2"/>
      <c r="HU1424" s="2"/>
      <c r="HV1424" s="2"/>
      <c r="HW1424" s="2"/>
      <c r="HX1424" s="2"/>
      <c r="HY1424" s="2"/>
      <c r="HZ1424" s="2"/>
      <c r="IA1424" s="2"/>
      <c r="IB1424" s="2"/>
      <c r="IC1424" s="2"/>
      <c r="ID1424" s="2"/>
      <c r="IE1424" s="2"/>
      <c r="IF1424" s="2"/>
      <c r="IG1424" s="2"/>
      <c r="IH1424" s="2"/>
      <c r="II1424" s="2"/>
      <c r="IJ1424" s="2"/>
      <c r="IK1424" s="2"/>
      <c r="IL1424" s="2"/>
      <c r="IM1424" s="2"/>
      <c r="IN1424" s="2"/>
      <c r="IO1424" s="2"/>
      <c r="IP1424" s="2"/>
      <c r="IQ1424" s="2"/>
      <c r="IR1424" s="2"/>
      <c r="IS1424" s="2"/>
    </row>
    <row r="1425" spans="1:253" s="36" customFormat="1" hidden="1" x14ac:dyDescent="0.25">
      <c r="A1425" s="33"/>
      <c r="B1425" s="1134"/>
      <c r="C1425" s="1135"/>
      <c r="D1425" s="1135"/>
      <c r="E1425" s="1135"/>
      <c r="F1425" s="1135"/>
      <c r="G1425" s="1135"/>
      <c r="H1425" s="1135"/>
      <c r="I1425" s="1135"/>
      <c r="J1425" s="215"/>
      <c r="K1425" s="1131"/>
      <c r="L1425" s="1131"/>
      <c r="M1425" s="1131"/>
      <c r="N1425" s="1131"/>
      <c r="O1425" s="215"/>
      <c r="P1425" s="1131"/>
      <c r="Q1425" s="1131"/>
      <c r="R1425" s="1131"/>
      <c r="S1425" s="1131"/>
      <c r="T1425" s="215"/>
      <c r="U1425" s="1131"/>
      <c r="V1425" s="1131"/>
      <c r="W1425" s="1131"/>
      <c r="X1425" s="1131"/>
      <c r="Y1425" s="215"/>
      <c r="Z1425" s="1131"/>
      <c r="AA1425" s="1131"/>
      <c r="AB1425" s="1131"/>
      <c r="AC1425" s="1131"/>
      <c r="AD1425" s="1136">
        <f t="shared" si="253"/>
        <v>0</v>
      </c>
      <c r="AE1425" s="1136"/>
      <c r="AF1425" s="1136"/>
      <c r="AG1425" s="1136"/>
      <c r="AH1425" s="1137"/>
      <c r="AI1425" s="59"/>
      <c r="AJ1425" s="144" t="str">
        <f t="shared" si="252"/>
        <v>Riadok bude skrytý.</v>
      </c>
      <c r="AK1425" s="145" t="s">
        <v>207</v>
      </c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51">
        <f t="shared" si="243"/>
        <v>1</v>
      </c>
      <c r="BF1425" s="51">
        <f t="shared" si="242"/>
        <v>1</v>
      </c>
      <c r="BG1425" s="51">
        <f t="shared" si="254"/>
        <v>0</v>
      </c>
      <c r="BH1425" s="51">
        <f t="shared" si="238"/>
        <v>1</v>
      </c>
      <c r="BI1425" s="90">
        <f t="shared" si="247"/>
        <v>0</v>
      </c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108"/>
      <c r="BY1425" s="108"/>
      <c r="BZ1425" s="108"/>
      <c r="CA1425" s="113">
        <f>SI!BY1425</f>
        <v>1132</v>
      </c>
      <c r="CB1425" s="113"/>
      <c r="CC1425" s="113"/>
      <c r="CD1425" s="113"/>
      <c r="CE1425" s="113"/>
      <c r="CF1425" s="113"/>
      <c r="CG1425" s="113"/>
      <c r="CH1425" s="140">
        <f>SI!BZ1425</f>
        <v>0</v>
      </c>
      <c r="CI1425" s="108"/>
      <c r="CJ1425" s="108"/>
      <c r="CK1425" s="108"/>
      <c r="CL1425" s="108"/>
      <c r="CM1425" s="108"/>
      <c r="CN1425" s="108"/>
      <c r="CO1425" s="108"/>
      <c r="CP1425" s="108"/>
      <c r="CQ1425" s="108"/>
      <c r="CR1425" s="108"/>
      <c r="CS1425" s="108"/>
      <c r="CT1425" s="108"/>
      <c r="CU1425" s="108"/>
      <c r="CV1425" s="108"/>
      <c r="CW1425" s="108"/>
      <c r="CX1425" s="108"/>
      <c r="CY1425" s="108"/>
      <c r="CZ1425" s="2"/>
      <c r="DA1425" s="2"/>
      <c r="DB1425" s="2"/>
      <c r="DC1425" s="2"/>
      <c r="DD1425" s="2"/>
      <c r="DE1425" s="2"/>
      <c r="DF1425" s="2"/>
      <c r="DG1425" s="2"/>
      <c r="DH1425" s="2"/>
      <c r="DI1425" s="2"/>
      <c r="DJ1425" s="2"/>
      <c r="DK1425" s="2"/>
      <c r="DL1425" s="2"/>
      <c r="DM1425" s="2"/>
      <c r="DN1425" s="2"/>
      <c r="DO1425" s="2"/>
      <c r="DP1425" s="2"/>
      <c r="DQ1425" s="2"/>
      <c r="DR1425" s="2"/>
      <c r="DS1425" s="2"/>
      <c r="DT1425" s="2"/>
      <c r="DU1425" s="2"/>
      <c r="DV1425" s="2"/>
      <c r="DW1425" s="2"/>
      <c r="DX1425" s="2"/>
      <c r="DY1425" s="2"/>
      <c r="DZ1425" s="2"/>
      <c r="EA1425" s="2"/>
      <c r="EB1425" s="2"/>
      <c r="EC1425" s="2"/>
      <c r="ED1425" s="2"/>
      <c r="EE1425" s="2"/>
      <c r="EF1425" s="2"/>
      <c r="EG1425" s="2"/>
      <c r="EH1425" s="2"/>
      <c r="EI1425" s="2"/>
      <c r="EJ1425" s="2"/>
      <c r="EK1425" s="2"/>
      <c r="EL1425" s="2"/>
      <c r="EM1425" s="2"/>
      <c r="EN1425" s="2"/>
      <c r="EO1425" s="2"/>
      <c r="EP1425" s="2"/>
      <c r="EQ1425" s="2"/>
      <c r="ER1425" s="2"/>
      <c r="ES1425" s="2"/>
      <c r="ET1425" s="2"/>
      <c r="EU1425" s="2"/>
      <c r="EV1425" s="2"/>
      <c r="EW1425" s="2"/>
      <c r="EX1425" s="2"/>
      <c r="EY1425" s="2"/>
      <c r="EZ1425" s="2"/>
      <c r="FA1425" s="2"/>
      <c r="FB1425" s="2"/>
      <c r="FC1425" s="2"/>
      <c r="FD1425" s="2"/>
      <c r="FE1425" s="2"/>
      <c r="FF1425" s="2"/>
      <c r="FG1425" s="2"/>
      <c r="FH1425" s="2"/>
      <c r="FI1425" s="2"/>
      <c r="FJ1425" s="2"/>
      <c r="FK1425" s="2"/>
      <c r="FL1425" s="2"/>
      <c r="FM1425" s="2"/>
      <c r="FN1425" s="2"/>
      <c r="FO1425" s="2"/>
      <c r="FP1425" s="2"/>
      <c r="FQ1425" s="2"/>
      <c r="FR1425" s="2"/>
      <c r="FS1425" s="2"/>
      <c r="FT1425" s="2"/>
      <c r="FU1425" s="2"/>
      <c r="FV1425" s="2"/>
      <c r="FW1425" s="2"/>
      <c r="FX1425" s="2"/>
      <c r="FY1425" s="2"/>
      <c r="FZ1425" s="2"/>
      <c r="GA1425" s="2"/>
      <c r="GB1425" s="2"/>
      <c r="GC1425" s="2"/>
      <c r="GD1425" s="2"/>
      <c r="GE1425" s="2"/>
      <c r="GF1425" s="2"/>
      <c r="GG1425" s="2"/>
      <c r="GH1425" s="2"/>
      <c r="GI1425" s="2"/>
      <c r="GJ1425" s="2"/>
      <c r="GK1425" s="2"/>
      <c r="GL1425" s="2"/>
      <c r="GM1425" s="2"/>
      <c r="GN1425" s="2"/>
      <c r="GO1425" s="2"/>
      <c r="GP1425" s="2"/>
      <c r="GQ1425" s="2"/>
      <c r="GR1425" s="2"/>
      <c r="GS1425" s="2"/>
      <c r="GT1425" s="2"/>
      <c r="GU1425" s="2"/>
      <c r="GV1425" s="2"/>
      <c r="GW1425" s="2"/>
      <c r="GX1425" s="2"/>
      <c r="GY1425" s="2"/>
      <c r="GZ1425" s="2"/>
      <c r="HA1425" s="2"/>
      <c r="HB1425" s="2"/>
      <c r="HC1425" s="2"/>
      <c r="HD1425" s="2"/>
      <c r="HE1425" s="2"/>
      <c r="HF1425" s="2"/>
      <c r="HG1425" s="2"/>
      <c r="HH1425" s="2"/>
      <c r="HI1425" s="2"/>
      <c r="HJ1425" s="2"/>
      <c r="HK1425" s="2"/>
      <c r="HL1425" s="2"/>
      <c r="HM1425" s="2"/>
      <c r="HN1425" s="2"/>
      <c r="HO1425" s="2"/>
      <c r="HP1425" s="2"/>
      <c r="HQ1425" s="2"/>
      <c r="HR1425" s="2"/>
      <c r="HS1425" s="2"/>
      <c r="HT1425" s="2"/>
      <c r="HU1425" s="2"/>
      <c r="HV1425" s="2"/>
      <c r="HW1425" s="2"/>
      <c r="HX1425" s="2"/>
      <c r="HY1425" s="2"/>
      <c r="HZ1425" s="2"/>
      <c r="IA1425" s="2"/>
      <c r="IB1425" s="2"/>
      <c r="IC1425" s="2"/>
      <c r="ID1425" s="2"/>
      <c r="IE1425" s="2"/>
      <c r="IF1425" s="2"/>
      <c r="IG1425" s="2"/>
      <c r="IH1425" s="2"/>
      <c r="II1425" s="2"/>
      <c r="IJ1425" s="2"/>
      <c r="IK1425" s="2"/>
      <c r="IL1425" s="2"/>
      <c r="IM1425" s="2"/>
      <c r="IN1425" s="2"/>
      <c r="IO1425" s="2"/>
      <c r="IP1425" s="2"/>
      <c r="IQ1425" s="2"/>
      <c r="IR1425" s="2"/>
      <c r="IS1425" s="2"/>
    </row>
    <row r="1426" spans="1:253" s="36" customFormat="1" ht="15" hidden="1" customHeight="1" x14ac:dyDescent="0.25">
      <c r="A1426" s="33"/>
      <c r="B1426" s="1134"/>
      <c r="C1426" s="1135"/>
      <c r="D1426" s="1135"/>
      <c r="E1426" s="1135"/>
      <c r="F1426" s="1135"/>
      <c r="G1426" s="1135"/>
      <c r="H1426" s="1135"/>
      <c r="I1426" s="1135"/>
      <c r="J1426" s="215"/>
      <c r="K1426" s="1131"/>
      <c r="L1426" s="1131"/>
      <c r="M1426" s="1131"/>
      <c r="N1426" s="1131"/>
      <c r="O1426" s="215"/>
      <c r="P1426" s="1131"/>
      <c r="Q1426" s="1131"/>
      <c r="R1426" s="1131"/>
      <c r="S1426" s="1131"/>
      <c r="T1426" s="215"/>
      <c r="U1426" s="1131"/>
      <c r="V1426" s="1131"/>
      <c r="W1426" s="1131"/>
      <c r="X1426" s="1131"/>
      <c r="Y1426" s="215"/>
      <c r="Z1426" s="1131"/>
      <c r="AA1426" s="1131"/>
      <c r="AB1426" s="1131"/>
      <c r="AC1426" s="1131"/>
      <c r="AD1426" s="1136">
        <f t="shared" si="253"/>
        <v>0</v>
      </c>
      <c r="AE1426" s="1136"/>
      <c r="AF1426" s="1136"/>
      <c r="AG1426" s="1136"/>
      <c r="AH1426" s="1137"/>
      <c r="AI1426" s="59"/>
      <c r="AJ1426" s="144" t="str">
        <f t="shared" si="252"/>
        <v>Riadok bude skrytý.</v>
      </c>
      <c r="AK1426" s="145" t="s">
        <v>207</v>
      </c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51">
        <f t="shared" si="243"/>
        <v>1</v>
      </c>
      <c r="BF1426" s="51">
        <f t="shared" si="242"/>
        <v>1</v>
      </c>
      <c r="BG1426" s="51">
        <f t="shared" si="254"/>
        <v>0</v>
      </c>
      <c r="BH1426" s="51">
        <f t="shared" si="238"/>
        <v>1</v>
      </c>
      <c r="BI1426" s="90">
        <f t="shared" si="247"/>
        <v>0</v>
      </c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108"/>
      <c r="BY1426" s="108"/>
      <c r="BZ1426" s="108"/>
      <c r="CA1426" s="113">
        <f>SI!BY1426</f>
        <v>116</v>
      </c>
      <c r="CB1426" s="113"/>
      <c r="CC1426" s="113"/>
      <c r="CD1426" s="113"/>
      <c r="CE1426" s="113"/>
      <c r="CF1426" s="113"/>
      <c r="CG1426" s="113"/>
      <c r="CH1426" s="140">
        <f>SI!BZ1426</f>
        <v>0</v>
      </c>
      <c r="CI1426" s="108"/>
      <c r="CJ1426" s="108"/>
      <c r="CK1426" s="108"/>
      <c r="CL1426" s="108"/>
      <c r="CM1426" s="108"/>
      <c r="CN1426" s="108"/>
      <c r="CO1426" s="108"/>
      <c r="CP1426" s="108"/>
      <c r="CQ1426" s="108"/>
      <c r="CR1426" s="108"/>
      <c r="CS1426" s="108"/>
      <c r="CT1426" s="108"/>
      <c r="CU1426" s="108"/>
      <c r="CV1426" s="108"/>
      <c r="CW1426" s="108"/>
      <c r="CX1426" s="108"/>
      <c r="CY1426" s="108"/>
      <c r="CZ1426" s="2"/>
      <c r="DA1426" s="2"/>
      <c r="DB1426" s="2"/>
      <c r="DC1426" s="2"/>
      <c r="DD1426" s="2"/>
      <c r="DE1426" s="2"/>
      <c r="DF1426" s="2"/>
      <c r="DG1426" s="2"/>
      <c r="DH1426" s="2"/>
      <c r="DI1426" s="2"/>
      <c r="DJ1426" s="2"/>
      <c r="DK1426" s="2"/>
      <c r="DL1426" s="2"/>
      <c r="DM1426" s="2"/>
      <c r="DN1426" s="2"/>
      <c r="DO1426" s="2"/>
      <c r="DP1426" s="2"/>
      <c r="DQ1426" s="2"/>
      <c r="DR1426" s="2"/>
      <c r="DS1426" s="2"/>
      <c r="DT1426" s="2"/>
      <c r="DU1426" s="2"/>
      <c r="DV1426" s="2"/>
      <c r="DW1426" s="2"/>
      <c r="DX1426" s="2"/>
      <c r="DY1426" s="2"/>
      <c r="DZ1426" s="2"/>
      <c r="EA1426" s="2"/>
      <c r="EB1426" s="2"/>
      <c r="EC1426" s="2"/>
      <c r="ED1426" s="2"/>
      <c r="EE1426" s="2"/>
      <c r="EF1426" s="2"/>
      <c r="EG1426" s="2"/>
      <c r="EH1426" s="2"/>
      <c r="EI1426" s="2"/>
      <c r="EJ1426" s="2"/>
      <c r="EK1426" s="2"/>
      <c r="EL1426" s="2"/>
      <c r="EM1426" s="2"/>
      <c r="EN1426" s="2"/>
      <c r="EO1426" s="2"/>
      <c r="EP1426" s="2"/>
      <c r="EQ1426" s="2"/>
      <c r="ER1426" s="2"/>
      <c r="ES1426" s="2"/>
      <c r="ET1426" s="2"/>
      <c r="EU1426" s="2"/>
      <c r="EV1426" s="2"/>
      <c r="EW1426" s="2"/>
      <c r="EX1426" s="2"/>
      <c r="EY1426" s="2"/>
      <c r="EZ1426" s="2"/>
      <c r="FA1426" s="2"/>
      <c r="FB1426" s="2"/>
      <c r="FC1426" s="2"/>
      <c r="FD1426" s="2"/>
      <c r="FE1426" s="2"/>
      <c r="FF1426" s="2"/>
      <c r="FG1426" s="2"/>
      <c r="FH1426" s="2"/>
      <c r="FI1426" s="2"/>
      <c r="FJ1426" s="2"/>
      <c r="FK1426" s="2"/>
      <c r="FL1426" s="2"/>
      <c r="FM1426" s="2"/>
      <c r="FN1426" s="2"/>
      <c r="FO1426" s="2"/>
      <c r="FP1426" s="2"/>
      <c r="FQ1426" s="2"/>
      <c r="FR1426" s="2"/>
      <c r="FS1426" s="2"/>
      <c r="FT1426" s="2"/>
      <c r="FU1426" s="2"/>
      <c r="FV1426" s="2"/>
      <c r="FW1426" s="2"/>
      <c r="FX1426" s="2"/>
      <c r="FY1426" s="2"/>
      <c r="FZ1426" s="2"/>
      <c r="GA1426" s="2"/>
      <c r="GB1426" s="2"/>
      <c r="GC1426" s="2"/>
      <c r="GD1426" s="2"/>
      <c r="GE1426" s="2"/>
      <c r="GF1426" s="2"/>
      <c r="GG1426" s="2"/>
      <c r="GH1426" s="2"/>
      <c r="GI1426" s="2"/>
      <c r="GJ1426" s="2"/>
      <c r="GK1426" s="2"/>
      <c r="GL1426" s="2"/>
      <c r="GM1426" s="2"/>
      <c r="GN1426" s="2"/>
      <c r="GO1426" s="2"/>
      <c r="GP1426" s="2"/>
      <c r="GQ1426" s="2"/>
      <c r="GR1426" s="2"/>
      <c r="GS1426" s="2"/>
      <c r="GT1426" s="2"/>
      <c r="GU1426" s="2"/>
      <c r="GV1426" s="2"/>
      <c r="GW1426" s="2"/>
      <c r="GX1426" s="2"/>
      <c r="GY1426" s="2"/>
      <c r="GZ1426" s="2"/>
      <c r="HA1426" s="2"/>
      <c r="HB1426" s="2"/>
      <c r="HC1426" s="2"/>
      <c r="HD1426" s="2"/>
      <c r="HE1426" s="2"/>
      <c r="HF1426" s="2"/>
      <c r="HG1426" s="2"/>
      <c r="HH1426" s="2"/>
      <c r="HI1426" s="2"/>
      <c r="HJ1426" s="2"/>
      <c r="HK1426" s="2"/>
      <c r="HL1426" s="2"/>
      <c r="HM1426" s="2"/>
      <c r="HN1426" s="2"/>
      <c r="HO1426" s="2"/>
      <c r="HP1426" s="2"/>
      <c r="HQ1426" s="2"/>
      <c r="HR1426" s="2"/>
      <c r="HS1426" s="2"/>
      <c r="HT1426" s="2"/>
      <c r="HU1426" s="2"/>
      <c r="HV1426" s="2"/>
      <c r="HW1426" s="2"/>
      <c r="HX1426" s="2"/>
      <c r="HY1426" s="2"/>
      <c r="HZ1426" s="2"/>
      <c r="IA1426" s="2"/>
      <c r="IB1426" s="2"/>
      <c r="IC1426" s="2"/>
      <c r="ID1426" s="2"/>
      <c r="IE1426" s="2"/>
      <c r="IF1426" s="2"/>
      <c r="IG1426" s="2"/>
      <c r="IH1426" s="2"/>
      <c r="II1426" s="2"/>
      <c r="IJ1426" s="2"/>
      <c r="IK1426" s="2"/>
      <c r="IL1426" s="2"/>
      <c r="IM1426" s="2"/>
      <c r="IN1426" s="2"/>
      <c r="IO1426" s="2"/>
      <c r="IP1426" s="2"/>
      <c r="IQ1426" s="2"/>
      <c r="IR1426" s="2"/>
      <c r="IS1426" s="2"/>
    </row>
    <row r="1427" spans="1:253" s="36" customFormat="1" ht="15" hidden="1" customHeight="1" x14ac:dyDescent="0.25">
      <c r="A1427" s="33"/>
      <c r="B1427" s="1134"/>
      <c r="C1427" s="1135"/>
      <c r="D1427" s="1135"/>
      <c r="E1427" s="1135"/>
      <c r="F1427" s="1135"/>
      <c r="G1427" s="1135"/>
      <c r="H1427" s="1135"/>
      <c r="I1427" s="1135"/>
      <c r="J1427" s="215"/>
      <c r="K1427" s="1131"/>
      <c r="L1427" s="1131"/>
      <c r="M1427" s="1131"/>
      <c r="N1427" s="1131"/>
      <c r="O1427" s="215"/>
      <c r="P1427" s="1131"/>
      <c r="Q1427" s="1131"/>
      <c r="R1427" s="1131"/>
      <c r="S1427" s="1131"/>
      <c r="T1427" s="215"/>
      <c r="U1427" s="1131"/>
      <c r="V1427" s="1131"/>
      <c r="W1427" s="1131"/>
      <c r="X1427" s="1131"/>
      <c r="Y1427" s="215"/>
      <c r="Z1427" s="1131"/>
      <c r="AA1427" s="1131"/>
      <c r="AB1427" s="1131"/>
      <c r="AC1427" s="1131"/>
      <c r="AD1427" s="1136">
        <f t="shared" si="253"/>
        <v>0</v>
      </c>
      <c r="AE1427" s="1136"/>
      <c r="AF1427" s="1136"/>
      <c r="AG1427" s="1136"/>
      <c r="AH1427" s="1137"/>
      <c r="AI1427" s="59"/>
      <c r="AJ1427" s="144" t="str">
        <f t="shared" si="252"/>
        <v>Riadok bude skrytý.</v>
      </c>
      <c r="AK1427" s="145" t="s">
        <v>207</v>
      </c>
      <c r="AL1427" s="56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51">
        <f t="shared" si="243"/>
        <v>1</v>
      </c>
      <c r="BF1427" s="51">
        <f t="shared" si="242"/>
        <v>1</v>
      </c>
      <c r="BG1427" s="51">
        <f t="shared" si="254"/>
        <v>0</v>
      </c>
      <c r="BH1427" s="51">
        <f t="shared" si="238"/>
        <v>1</v>
      </c>
      <c r="BI1427" s="90">
        <f t="shared" si="247"/>
        <v>0</v>
      </c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108"/>
      <c r="BY1427" s="108"/>
      <c r="BZ1427" s="108"/>
      <c r="CA1427" s="113">
        <f>SI!BY1427</f>
        <v>145</v>
      </c>
      <c r="CB1427" s="113"/>
      <c r="CC1427" s="113"/>
      <c r="CD1427" s="113"/>
      <c r="CE1427" s="113"/>
      <c r="CF1427" s="113"/>
      <c r="CG1427" s="113"/>
      <c r="CH1427" s="140">
        <f>SI!BZ1427</f>
        <v>0</v>
      </c>
      <c r="CI1427" s="108"/>
      <c r="CJ1427" s="108"/>
      <c r="CK1427" s="108"/>
      <c r="CL1427" s="108"/>
      <c r="CM1427" s="108"/>
      <c r="CN1427" s="108"/>
      <c r="CO1427" s="108"/>
      <c r="CP1427" s="108"/>
      <c r="CQ1427" s="108"/>
      <c r="CR1427" s="108"/>
      <c r="CS1427" s="108"/>
      <c r="CT1427" s="108"/>
      <c r="CU1427" s="108"/>
      <c r="CV1427" s="108"/>
      <c r="CW1427" s="108"/>
      <c r="CX1427" s="108"/>
      <c r="CY1427" s="108"/>
      <c r="CZ1427" s="2"/>
      <c r="DA1427" s="2"/>
      <c r="DB1427" s="2"/>
      <c r="DC1427" s="2"/>
      <c r="DD1427" s="2"/>
      <c r="DE1427" s="2"/>
      <c r="DF1427" s="2"/>
      <c r="DG1427" s="2"/>
      <c r="DH1427" s="2"/>
      <c r="DI1427" s="2"/>
      <c r="DJ1427" s="2"/>
      <c r="DK1427" s="2"/>
      <c r="DL1427" s="2"/>
      <c r="DM1427" s="2"/>
      <c r="DN1427" s="2"/>
      <c r="DO1427" s="2"/>
      <c r="DP1427" s="2"/>
      <c r="DQ1427" s="2"/>
      <c r="DR1427" s="2"/>
      <c r="DS1427" s="2"/>
      <c r="DT1427" s="2"/>
      <c r="DU1427" s="2"/>
      <c r="DV1427" s="2"/>
      <c r="DW1427" s="2"/>
      <c r="DX1427" s="2"/>
      <c r="DY1427" s="2"/>
      <c r="DZ1427" s="2"/>
      <c r="EA1427" s="2"/>
      <c r="EB1427" s="2"/>
      <c r="EC1427" s="2"/>
      <c r="ED1427" s="2"/>
      <c r="EE1427" s="2"/>
      <c r="EF1427" s="2"/>
      <c r="EG1427" s="2"/>
      <c r="EH1427" s="2"/>
      <c r="EI1427" s="2"/>
      <c r="EJ1427" s="2"/>
      <c r="EK1427" s="2"/>
      <c r="EL1427" s="2"/>
      <c r="EM1427" s="2"/>
      <c r="EN1427" s="2"/>
      <c r="EO1427" s="2"/>
      <c r="EP1427" s="2"/>
      <c r="EQ1427" s="2"/>
      <c r="ER1427" s="2"/>
      <c r="ES1427" s="2"/>
      <c r="ET1427" s="2"/>
      <c r="EU1427" s="2"/>
      <c r="EV1427" s="2"/>
      <c r="EW1427" s="2"/>
      <c r="EX1427" s="2"/>
      <c r="EY1427" s="2"/>
      <c r="EZ1427" s="2"/>
      <c r="FA1427" s="2"/>
      <c r="FB1427" s="2"/>
      <c r="FC1427" s="2"/>
      <c r="FD1427" s="2"/>
      <c r="FE1427" s="2"/>
      <c r="FF1427" s="2"/>
      <c r="FG1427" s="2"/>
      <c r="FH1427" s="2"/>
      <c r="FI1427" s="2"/>
      <c r="FJ1427" s="2"/>
      <c r="FK1427" s="2"/>
      <c r="FL1427" s="2"/>
      <c r="FM1427" s="2"/>
      <c r="FN1427" s="2"/>
      <c r="FO1427" s="2"/>
      <c r="FP1427" s="2"/>
      <c r="FQ1427" s="2"/>
      <c r="FR1427" s="2"/>
      <c r="FS1427" s="2"/>
      <c r="FT1427" s="2"/>
      <c r="FU1427" s="2"/>
      <c r="FV1427" s="2"/>
      <c r="FW1427" s="2"/>
      <c r="FX1427" s="2"/>
      <c r="FY1427" s="2"/>
      <c r="FZ1427" s="2"/>
      <c r="GA1427" s="2"/>
      <c r="GB1427" s="2"/>
      <c r="GC1427" s="2"/>
      <c r="GD1427" s="2"/>
      <c r="GE1427" s="2"/>
      <c r="GF1427" s="2"/>
      <c r="GG1427" s="2"/>
      <c r="GH1427" s="2"/>
      <c r="GI1427" s="2"/>
      <c r="GJ1427" s="2"/>
      <c r="GK1427" s="2"/>
      <c r="GL1427" s="2"/>
      <c r="GM1427" s="2"/>
      <c r="GN1427" s="2"/>
      <c r="GO1427" s="2"/>
      <c r="GP1427" s="2"/>
      <c r="GQ1427" s="2"/>
      <c r="GR1427" s="2"/>
      <c r="GS1427" s="2"/>
      <c r="GT1427" s="2"/>
      <c r="GU1427" s="2"/>
      <c r="GV1427" s="2"/>
      <c r="GW1427" s="2"/>
      <c r="GX1427" s="2"/>
      <c r="GY1427" s="2"/>
      <c r="GZ1427" s="2"/>
      <c r="HA1427" s="2"/>
      <c r="HB1427" s="2"/>
      <c r="HC1427" s="2"/>
      <c r="HD1427" s="2"/>
      <c r="HE1427" s="2"/>
      <c r="HF1427" s="2"/>
      <c r="HG1427" s="2"/>
      <c r="HH1427" s="2"/>
      <c r="HI1427" s="2"/>
      <c r="HJ1427" s="2"/>
      <c r="HK1427" s="2"/>
      <c r="HL1427" s="2"/>
      <c r="HM1427" s="2"/>
      <c r="HN1427" s="2"/>
      <c r="HO1427" s="2"/>
      <c r="HP1427" s="2"/>
      <c r="HQ1427" s="2"/>
      <c r="HR1427" s="2"/>
      <c r="HS1427" s="2"/>
      <c r="HT1427" s="2"/>
      <c r="HU1427" s="2"/>
      <c r="HV1427" s="2"/>
      <c r="HW1427" s="2"/>
      <c r="HX1427" s="2"/>
      <c r="HY1427" s="2"/>
      <c r="HZ1427" s="2"/>
      <c r="IA1427" s="2"/>
      <c r="IB1427" s="2"/>
      <c r="IC1427" s="2"/>
      <c r="ID1427" s="2"/>
      <c r="IE1427" s="2"/>
      <c r="IF1427" s="2"/>
      <c r="IG1427" s="2"/>
      <c r="IH1427" s="2"/>
      <c r="II1427" s="2"/>
      <c r="IJ1427" s="2"/>
      <c r="IK1427" s="2"/>
      <c r="IL1427" s="2"/>
      <c r="IM1427" s="2"/>
      <c r="IN1427" s="2"/>
      <c r="IO1427" s="2"/>
      <c r="IP1427" s="2"/>
      <c r="IQ1427" s="2"/>
      <c r="IR1427" s="2"/>
      <c r="IS1427" s="2"/>
    </row>
    <row r="1428" spans="1:253" s="36" customFormat="1" ht="15" hidden="1" customHeight="1" x14ac:dyDescent="0.25">
      <c r="A1428" s="33"/>
      <c r="B1428" s="1167"/>
      <c r="C1428" s="1168"/>
      <c r="D1428" s="1168"/>
      <c r="E1428" s="1168"/>
      <c r="F1428" s="1168"/>
      <c r="G1428" s="1168"/>
      <c r="H1428" s="1168"/>
      <c r="I1428" s="1168"/>
      <c r="J1428" s="291"/>
      <c r="K1428" s="1156"/>
      <c r="L1428" s="1156"/>
      <c r="M1428" s="1156"/>
      <c r="N1428" s="1156"/>
      <c r="O1428" s="291"/>
      <c r="P1428" s="1156"/>
      <c r="Q1428" s="1156"/>
      <c r="R1428" s="1156"/>
      <c r="S1428" s="1156"/>
      <c r="T1428" s="291"/>
      <c r="U1428" s="1156"/>
      <c r="V1428" s="1156"/>
      <c r="W1428" s="1156"/>
      <c r="X1428" s="1156"/>
      <c r="Y1428" s="291"/>
      <c r="Z1428" s="1156"/>
      <c r="AA1428" s="1156"/>
      <c r="AB1428" s="1156"/>
      <c r="AC1428" s="1156"/>
      <c r="AD1428" s="1169">
        <f t="shared" si="253"/>
        <v>0</v>
      </c>
      <c r="AE1428" s="1169"/>
      <c r="AF1428" s="1169"/>
      <c r="AG1428" s="1169"/>
      <c r="AH1428" s="1170"/>
      <c r="AI1428" s="59"/>
      <c r="AJ1428" s="144" t="str">
        <f t="shared" si="252"/>
        <v>Riadok bude skrytý.</v>
      </c>
      <c r="AK1428" s="145" t="s">
        <v>207</v>
      </c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51">
        <f t="shared" si="243"/>
        <v>1</v>
      </c>
      <c r="BF1428" s="51">
        <f t="shared" si="242"/>
        <v>1</v>
      </c>
      <c r="BG1428" s="51">
        <f t="shared" si="254"/>
        <v>0</v>
      </c>
      <c r="BH1428" s="51">
        <f t="shared" si="238"/>
        <v>1</v>
      </c>
      <c r="BI1428" s="90">
        <f t="shared" si="247"/>
        <v>0</v>
      </c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108"/>
      <c r="BY1428" s="108"/>
      <c r="BZ1428" s="108"/>
      <c r="CA1428" s="113">
        <f>SI!BY1428</f>
        <v>120</v>
      </c>
      <c r="CB1428" s="113"/>
      <c r="CC1428" s="113"/>
      <c r="CD1428" s="113"/>
      <c r="CE1428" s="113"/>
      <c r="CF1428" s="113"/>
      <c r="CG1428" s="113"/>
      <c r="CH1428" s="140">
        <f>SI!BZ1428</f>
        <v>0</v>
      </c>
      <c r="CI1428" s="108"/>
      <c r="CJ1428" s="108"/>
      <c r="CK1428" s="108"/>
      <c r="CL1428" s="108"/>
      <c r="CM1428" s="108"/>
      <c r="CN1428" s="108"/>
      <c r="CO1428" s="108"/>
      <c r="CP1428" s="108"/>
      <c r="CQ1428" s="108"/>
      <c r="CR1428" s="108"/>
      <c r="CS1428" s="108"/>
      <c r="CT1428" s="108"/>
      <c r="CU1428" s="108"/>
      <c r="CV1428" s="108"/>
      <c r="CW1428" s="108"/>
      <c r="CX1428" s="108"/>
      <c r="CY1428" s="108"/>
      <c r="CZ1428" s="2"/>
      <c r="DA1428" s="2"/>
      <c r="DB1428" s="2"/>
      <c r="DC1428" s="2"/>
      <c r="DD1428" s="2"/>
      <c r="DE1428" s="2"/>
      <c r="DF1428" s="2"/>
      <c r="DG1428" s="2"/>
      <c r="DH1428" s="2"/>
      <c r="DI1428" s="2"/>
      <c r="DJ1428" s="2"/>
      <c r="DK1428" s="2"/>
      <c r="DL1428" s="2"/>
      <c r="DM1428" s="2"/>
      <c r="DN1428" s="2"/>
      <c r="DO1428" s="2"/>
      <c r="DP1428" s="2"/>
      <c r="DQ1428" s="2"/>
      <c r="DR1428" s="2"/>
      <c r="DS1428" s="2"/>
      <c r="DT1428" s="2"/>
      <c r="DU1428" s="2"/>
      <c r="DV1428" s="2"/>
      <c r="DW1428" s="2"/>
      <c r="DX1428" s="2"/>
      <c r="DY1428" s="2"/>
      <c r="DZ1428" s="2"/>
      <c r="EA1428" s="2"/>
      <c r="EB1428" s="2"/>
      <c r="EC1428" s="2"/>
      <c r="ED1428" s="2"/>
      <c r="EE1428" s="2"/>
      <c r="EF1428" s="2"/>
      <c r="EG1428" s="2"/>
      <c r="EH1428" s="2"/>
      <c r="EI1428" s="2"/>
      <c r="EJ1428" s="2"/>
      <c r="EK1428" s="2"/>
      <c r="EL1428" s="2"/>
      <c r="EM1428" s="2"/>
      <c r="EN1428" s="2"/>
      <c r="EO1428" s="2"/>
      <c r="EP1428" s="2"/>
      <c r="EQ1428" s="2"/>
      <c r="ER1428" s="2"/>
      <c r="ES1428" s="2"/>
      <c r="ET1428" s="2"/>
      <c r="EU1428" s="2"/>
      <c r="EV1428" s="2"/>
      <c r="EW1428" s="2"/>
      <c r="EX1428" s="2"/>
      <c r="EY1428" s="2"/>
      <c r="EZ1428" s="2"/>
      <c r="FA1428" s="2"/>
      <c r="FB1428" s="2"/>
      <c r="FC1428" s="2"/>
      <c r="FD1428" s="2"/>
      <c r="FE1428" s="2"/>
      <c r="FF1428" s="2"/>
      <c r="FG1428" s="2"/>
      <c r="FH1428" s="2"/>
      <c r="FI1428" s="2"/>
      <c r="FJ1428" s="2"/>
      <c r="FK1428" s="2"/>
      <c r="FL1428" s="2"/>
      <c r="FM1428" s="2"/>
      <c r="FN1428" s="2"/>
      <c r="FO1428" s="2"/>
      <c r="FP1428" s="2"/>
      <c r="FQ1428" s="2"/>
      <c r="FR1428" s="2"/>
      <c r="FS1428" s="2"/>
      <c r="FT1428" s="2"/>
      <c r="FU1428" s="2"/>
      <c r="FV1428" s="2"/>
      <c r="FW1428" s="2"/>
      <c r="FX1428" s="2"/>
      <c r="FY1428" s="2"/>
      <c r="FZ1428" s="2"/>
      <c r="GA1428" s="2"/>
      <c r="GB1428" s="2"/>
      <c r="GC1428" s="2"/>
      <c r="GD1428" s="2"/>
      <c r="GE1428" s="2"/>
      <c r="GF1428" s="2"/>
      <c r="GG1428" s="2"/>
      <c r="GH1428" s="2"/>
      <c r="GI1428" s="2"/>
      <c r="GJ1428" s="2"/>
      <c r="GK1428" s="2"/>
      <c r="GL1428" s="2"/>
      <c r="GM1428" s="2"/>
      <c r="GN1428" s="2"/>
      <c r="GO1428" s="2"/>
      <c r="GP1428" s="2"/>
      <c r="GQ1428" s="2"/>
      <c r="GR1428" s="2"/>
      <c r="GS1428" s="2"/>
      <c r="GT1428" s="2"/>
      <c r="GU1428" s="2"/>
      <c r="GV1428" s="2"/>
      <c r="GW1428" s="2"/>
      <c r="GX1428" s="2"/>
      <c r="GY1428" s="2"/>
      <c r="GZ1428" s="2"/>
      <c r="HA1428" s="2"/>
      <c r="HB1428" s="2"/>
      <c r="HC1428" s="2"/>
      <c r="HD1428" s="2"/>
      <c r="HE1428" s="2"/>
      <c r="HF1428" s="2"/>
      <c r="HG1428" s="2"/>
      <c r="HH1428" s="2"/>
      <c r="HI1428" s="2"/>
      <c r="HJ1428" s="2"/>
      <c r="HK1428" s="2"/>
      <c r="HL1428" s="2"/>
      <c r="HM1428" s="2"/>
      <c r="HN1428" s="2"/>
      <c r="HO1428" s="2"/>
      <c r="HP1428" s="2"/>
      <c r="HQ1428" s="2"/>
      <c r="HR1428" s="2"/>
      <c r="HS1428" s="2"/>
      <c r="HT1428" s="2"/>
      <c r="HU1428" s="2"/>
      <c r="HV1428" s="2"/>
      <c r="HW1428" s="2"/>
      <c r="HX1428" s="2"/>
      <c r="HY1428" s="2"/>
      <c r="HZ1428" s="2"/>
      <c r="IA1428" s="2"/>
      <c r="IB1428" s="2"/>
      <c r="IC1428" s="2"/>
      <c r="ID1428" s="2"/>
      <c r="IE1428" s="2"/>
      <c r="IF1428" s="2"/>
      <c r="IG1428" s="2"/>
      <c r="IH1428" s="2"/>
      <c r="II1428" s="2"/>
      <c r="IJ1428" s="2"/>
      <c r="IK1428" s="2"/>
      <c r="IL1428" s="2"/>
      <c r="IM1428" s="2"/>
      <c r="IN1428" s="2"/>
      <c r="IO1428" s="2"/>
      <c r="IP1428" s="2"/>
      <c r="IQ1428" s="2"/>
      <c r="IR1428" s="2"/>
      <c r="IS1428" s="2"/>
    </row>
    <row r="1429" spans="1:253" s="36" customFormat="1" ht="15" customHeight="1" x14ac:dyDescent="0.25">
      <c r="A1429" s="33"/>
      <c r="B1429" s="1162" t="s">
        <v>380</v>
      </c>
      <c r="C1429" s="1163"/>
      <c r="D1429" s="1163"/>
      <c r="E1429" s="1163"/>
      <c r="F1429" s="1163"/>
      <c r="G1429" s="1163"/>
      <c r="H1429" s="1163"/>
      <c r="I1429" s="1163"/>
      <c r="J1429" s="1127"/>
      <c r="K1429" s="1127"/>
      <c r="L1429" s="1127"/>
      <c r="M1429" s="1127"/>
      <c r="N1429" s="1151"/>
      <c r="O1429" s="1126"/>
      <c r="P1429" s="1127"/>
      <c r="Q1429" s="1127"/>
      <c r="R1429" s="1127"/>
      <c r="S1429" s="1151"/>
      <c r="T1429" s="1126"/>
      <c r="U1429" s="1127"/>
      <c r="V1429" s="1127"/>
      <c r="W1429" s="1127"/>
      <c r="X1429" s="1151"/>
      <c r="Y1429" s="1126"/>
      <c r="Z1429" s="1127"/>
      <c r="AA1429" s="1127"/>
      <c r="AB1429" s="1127"/>
      <c r="AC1429" s="1151"/>
      <c r="AD1429" s="1126"/>
      <c r="AE1429" s="1127"/>
      <c r="AF1429" s="1127"/>
      <c r="AG1429" s="1127"/>
      <c r="AH1429" s="1128"/>
      <c r="AI1429" s="59"/>
      <c r="AJ1429" s="144" t="str">
        <f t="shared" si="252"/>
        <v>Riadok bude vidieť.</v>
      </c>
      <c r="AK1429" s="145" t="s">
        <v>207</v>
      </c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51">
        <f t="shared" si="243"/>
        <v>1</v>
      </c>
      <c r="BF1429" s="51">
        <f t="shared" si="242"/>
        <v>1</v>
      </c>
      <c r="BG1429" s="51"/>
      <c r="BH1429" s="51">
        <f t="shared" ref="BH1429:BH1438" si="255">IF(AK1429="",1,IF(AK1429="Chcem skryť riadok.",0,1))</f>
        <v>1</v>
      </c>
      <c r="BI1429" s="89">
        <f t="shared" ref="BI1429:BI1430" si="256">+IF(BE1429*BF1429=0,0,IF(BH1429=0,0,1))</f>
        <v>1</v>
      </c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108"/>
      <c r="BY1429" s="108"/>
      <c r="BZ1429" s="108"/>
      <c r="CA1429" s="113">
        <f>SI!BY1429</f>
        <v>534</v>
      </c>
      <c r="CB1429" s="113"/>
      <c r="CC1429" s="113"/>
      <c r="CD1429" s="113"/>
      <c r="CE1429" s="113"/>
      <c r="CF1429" s="113"/>
      <c r="CG1429" s="113"/>
      <c r="CH1429" s="140">
        <f>SI!BZ1429</f>
        <v>0</v>
      </c>
      <c r="CI1429" s="108"/>
      <c r="CJ1429" s="108"/>
      <c r="CK1429" s="108"/>
      <c r="CL1429" s="108"/>
      <c r="CM1429" s="108"/>
      <c r="CN1429" s="108"/>
      <c r="CO1429" s="108"/>
      <c r="CP1429" s="108"/>
      <c r="CQ1429" s="108"/>
      <c r="CR1429" s="108"/>
      <c r="CS1429" s="108"/>
      <c r="CT1429" s="108"/>
      <c r="CU1429" s="108"/>
      <c r="CV1429" s="108"/>
      <c r="CW1429" s="108"/>
      <c r="CX1429" s="108"/>
      <c r="CY1429" s="108"/>
      <c r="CZ1429" s="2"/>
      <c r="DA1429" s="2"/>
      <c r="DB1429" s="2"/>
      <c r="DC1429" s="2"/>
      <c r="DD1429" s="2"/>
      <c r="DE1429" s="2"/>
      <c r="DF1429" s="2"/>
      <c r="DG1429" s="2"/>
      <c r="DH1429" s="2"/>
      <c r="DI1429" s="2"/>
      <c r="DJ1429" s="2"/>
      <c r="DK1429" s="2"/>
      <c r="DL1429" s="2"/>
      <c r="DM1429" s="2"/>
      <c r="DN1429" s="2"/>
      <c r="DO1429" s="2"/>
      <c r="DP1429" s="2"/>
      <c r="DQ1429" s="2"/>
      <c r="DR1429" s="2"/>
      <c r="DS1429" s="2"/>
      <c r="DT1429" s="2"/>
      <c r="DU1429" s="2"/>
      <c r="DV1429" s="2"/>
      <c r="DW1429" s="2"/>
      <c r="DX1429" s="2"/>
      <c r="DY1429" s="2"/>
      <c r="DZ1429" s="2"/>
      <c r="EA1429" s="2"/>
      <c r="EB1429" s="2"/>
      <c r="EC1429" s="2"/>
      <c r="ED1429" s="2"/>
      <c r="EE1429" s="2"/>
      <c r="EF1429" s="2"/>
      <c r="EG1429" s="2"/>
      <c r="EH1429" s="2"/>
      <c r="EI1429" s="2"/>
      <c r="EJ1429" s="2"/>
      <c r="EK1429" s="2"/>
      <c r="EL1429" s="2"/>
      <c r="EM1429" s="2"/>
      <c r="EN1429" s="2"/>
      <c r="EO1429" s="2"/>
      <c r="EP1429" s="2"/>
      <c r="EQ1429" s="2"/>
      <c r="ER1429" s="2"/>
      <c r="ES1429" s="2"/>
      <c r="ET1429" s="2"/>
      <c r="EU1429" s="2"/>
      <c r="EV1429" s="2"/>
      <c r="EW1429" s="2"/>
      <c r="EX1429" s="2"/>
      <c r="EY1429" s="2"/>
      <c r="EZ1429" s="2"/>
      <c r="FA1429" s="2"/>
      <c r="FB1429" s="2"/>
      <c r="FC1429" s="2"/>
      <c r="FD1429" s="2"/>
      <c r="FE1429" s="2"/>
      <c r="FF1429" s="2"/>
      <c r="FG1429" s="2"/>
      <c r="FH1429" s="2"/>
      <c r="FI1429" s="2"/>
      <c r="FJ1429" s="2"/>
      <c r="FK1429" s="2"/>
      <c r="FL1429" s="2"/>
      <c r="FM1429" s="2"/>
      <c r="FN1429" s="2"/>
      <c r="FO1429" s="2"/>
      <c r="FP1429" s="2"/>
      <c r="FQ1429" s="2"/>
      <c r="FR1429" s="2"/>
      <c r="FS1429" s="2"/>
      <c r="FT1429" s="2"/>
      <c r="FU1429" s="2"/>
      <c r="FV1429" s="2"/>
      <c r="FW1429" s="2"/>
      <c r="FX1429" s="2"/>
      <c r="FY1429" s="2"/>
      <c r="FZ1429" s="2"/>
      <c r="GA1429" s="2"/>
      <c r="GB1429" s="2"/>
      <c r="GC1429" s="2"/>
      <c r="GD1429" s="2"/>
      <c r="GE1429" s="2"/>
      <c r="GF1429" s="2"/>
      <c r="GG1429" s="2"/>
      <c r="GH1429" s="2"/>
      <c r="GI1429" s="2"/>
      <c r="GJ1429" s="2"/>
      <c r="GK1429" s="2"/>
      <c r="GL1429" s="2"/>
      <c r="GM1429" s="2"/>
      <c r="GN1429" s="2"/>
      <c r="GO1429" s="2"/>
      <c r="GP1429" s="2"/>
      <c r="GQ1429" s="2"/>
      <c r="GR1429" s="2"/>
      <c r="GS1429" s="2"/>
      <c r="GT1429" s="2"/>
      <c r="GU1429" s="2"/>
      <c r="GV1429" s="2"/>
      <c r="GW1429" s="2"/>
      <c r="GX1429" s="2"/>
      <c r="GY1429" s="2"/>
      <c r="GZ1429" s="2"/>
      <c r="HA1429" s="2"/>
      <c r="HB1429" s="2"/>
      <c r="HC1429" s="2"/>
      <c r="HD1429" s="2"/>
      <c r="HE1429" s="2"/>
      <c r="HF1429" s="2"/>
      <c r="HG1429" s="2"/>
      <c r="HH1429" s="2"/>
      <c r="HI1429" s="2"/>
      <c r="HJ1429" s="2"/>
      <c r="HK1429" s="2"/>
      <c r="HL1429" s="2"/>
      <c r="HM1429" s="2"/>
      <c r="HN1429" s="2"/>
      <c r="HO1429" s="2"/>
      <c r="HP1429" s="2"/>
      <c r="HQ1429" s="2"/>
      <c r="HR1429" s="2"/>
      <c r="HS1429" s="2"/>
      <c r="HT1429" s="2"/>
      <c r="HU1429" s="2"/>
      <c r="HV1429" s="2"/>
      <c r="HW1429" s="2"/>
      <c r="HX1429" s="2"/>
      <c r="HY1429" s="2"/>
      <c r="HZ1429" s="2"/>
      <c r="IA1429" s="2"/>
      <c r="IB1429" s="2"/>
      <c r="IC1429" s="2"/>
      <c r="ID1429" s="2"/>
      <c r="IE1429" s="2"/>
      <c r="IF1429" s="2"/>
      <c r="IG1429" s="2"/>
      <c r="IH1429" s="2"/>
      <c r="II1429" s="2"/>
      <c r="IJ1429" s="2"/>
      <c r="IK1429" s="2"/>
      <c r="IL1429" s="2"/>
      <c r="IM1429" s="2"/>
      <c r="IN1429" s="2"/>
      <c r="IO1429" s="2"/>
      <c r="IP1429" s="2"/>
      <c r="IQ1429" s="2"/>
      <c r="IR1429" s="2"/>
      <c r="IS1429" s="2"/>
    </row>
    <row r="1430" spans="1:253" s="36" customFormat="1" ht="15" customHeight="1" x14ac:dyDescent="0.25">
      <c r="A1430" s="33"/>
      <c r="B1430" s="1134"/>
      <c r="C1430" s="1135"/>
      <c r="D1430" s="1135"/>
      <c r="E1430" s="1135"/>
      <c r="F1430" s="1135"/>
      <c r="G1430" s="1135"/>
      <c r="H1430" s="1135"/>
      <c r="I1430" s="1135"/>
      <c r="J1430" s="215"/>
      <c r="K1430" s="1131"/>
      <c r="L1430" s="1131"/>
      <c r="M1430" s="1131"/>
      <c r="N1430" s="1131"/>
      <c r="O1430" s="215"/>
      <c r="P1430" s="1131"/>
      <c r="Q1430" s="1131"/>
      <c r="R1430" s="1131"/>
      <c r="S1430" s="1131"/>
      <c r="T1430" s="215"/>
      <c r="U1430" s="1131"/>
      <c r="V1430" s="1131"/>
      <c r="W1430" s="1131"/>
      <c r="X1430" s="1131"/>
      <c r="Y1430" s="215"/>
      <c r="Z1430" s="1131"/>
      <c r="AA1430" s="1131"/>
      <c r="AB1430" s="1131"/>
      <c r="AC1430" s="1131"/>
      <c r="AD1430" s="1136">
        <f t="shared" ref="AD1430:AD1436" si="257">+SUM(J1430:AC1430)</f>
        <v>0</v>
      </c>
      <c r="AE1430" s="1136"/>
      <c r="AF1430" s="1136"/>
      <c r="AG1430" s="1136"/>
      <c r="AH1430" s="1137"/>
      <c r="AI1430" s="59"/>
      <c r="AJ1430" s="144" t="str">
        <f t="shared" si="252"/>
        <v>Riadok bude vidieť.</v>
      </c>
      <c r="AK1430" s="145" t="s">
        <v>207</v>
      </c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51">
        <f t="shared" si="243"/>
        <v>1</v>
      </c>
      <c r="BF1430" s="51">
        <f t="shared" si="242"/>
        <v>1</v>
      </c>
      <c r="BG1430" s="51"/>
      <c r="BH1430" s="51">
        <f t="shared" si="255"/>
        <v>1</v>
      </c>
      <c r="BI1430" s="89">
        <f t="shared" si="256"/>
        <v>1</v>
      </c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108"/>
      <c r="BY1430" s="108"/>
      <c r="BZ1430" s="108"/>
      <c r="CA1430" s="113">
        <f>SI!BY1430</f>
        <v>201</v>
      </c>
      <c r="CB1430" s="113"/>
      <c r="CC1430" s="113"/>
      <c r="CD1430" s="113"/>
      <c r="CE1430" s="113"/>
      <c r="CF1430" s="113"/>
      <c r="CG1430" s="113"/>
      <c r="CH1430" s="140">
        <f>SI!BZ1430</f>
        <v>0</v>
      </c>
      <c r="CI1430" s="108"/>
      <c r="CJ1430" s="108"/>
      <c r="CK1430" s="108"/>
      <c r="CL1430" s="108"/>
      <c r="CM1430" s="108"/>
      <c r="CN1430" s="108"/>
      <c r="CO1430" s="108"/>
      <c r="CP1430" s="108"/>
      <c r="CQ1430" s="108"/>
      <c r="CR1430" s="108"/>
      <c r="CS1430" s="108"/>
      <c r="CT1430" s="108"/>
      <c r="CU1430" s="108"/>
      <c r="CV1430" s="108"/>
      <c r="CW1430" s="108"/>
      <c r="CX1430" s="108"/>
      <c r="CY1430" s="108"/>
      <c r="CZ1430" s="2"/>
      <c r="DA1430" s="2"/>
      <c r="DB1430" s="2"/>
      <c r="DC1430" s="2"/>
      <c r="DD1430" s="2"/>
      <c r="DE1430" s="2"/>
      <c r="DF1430" s="2"/>
      <c r="DG1430" s="2"/>
      <c r="DH1430" s="2"/>
      <c r="DI1430" s="2"/>
      <c r="DJ1430" s="2"/>
      <c r="DK1430" s="2"/>
      <c r="DL1430" s="2"/>
      <c r="DM1430" s="2"/>
      <c r="DN1430" s="2"/>
      <c r="DO1430" s="2"/>
      <c r="DP1430" s="2"/>
      <c r="DQ1430" s="2"/>
      <c r="DR1430" s="2"/>
      <c r="DS1430" s="2"/>
      <c r="DT1430" s="2"/>
      <c r="DU1430" s="2"/>
      <c r="DV1430" s="2"/>
      <c r="DW1430" s="2"/>
      <c r="DX1430" s="2"/>
      <c r="DY1430" s="2"/>
      <c r="DZ1430" s="2"/>
      <c r="EA1430" s="2"/>
      <c r="EB1430" s="2"/>
      <c r="EC1430" s="2"/>
      <c r="ED1430" s="2"/>
      <c r="EE1430" s="2"/>
      <c r="EF1430" s="2"/>
      <c r="EG1430" s="2"/>
      <c r="EH1430" s="2"/>
      <c r="EI1430" s="2"/>
      <c r="EJ1430" s="2"/>
      <c r="EK1430" s="2"/>
      <c r="EL1430" s="2"/>
      <c r="EM1430" s="2"/>
      <c r="EN1430" s="2"/>
      <c r="EO1430" s="2"/>
      <c r="EP1430" s="2"/>
      <c r="EQ1430" s="2"/>
      <c r="ER1430" s="2"/>
      <c r="ES1430" s="2"/>
      <c r="ET1430" s="2"/>
      <c r="EU1430" s="2"/>
      <c r="EV1430" s="2"/>
      <c r="EW1430" s="2"/>
      <c r="EX1430" s="2"/>
      <c r="EY1430" s="2"/>
      <c r="EZ1430" s="2"/>
      <c r="FA1430" s="2"/>
      <c r="FB1430" s="2"/>
      <c r="FC1430" s="2"/>
      <c r="FD1430" s="2"/>
      <c r="FE1430" s="2"/>
      <c r="FF1430" s="2"/>
      <c r="FG1430" s="2"/>
      <c r="FH1430" s="2"/>
      <c r="FI1430" s="2"/>
      <c r="FJ1430" s="2"/>
      <c r="FK1430" s="2"/>
      <c r="FL1430" s="2"/>
      <c r="FM1430" s="2"/>
      <c r="FN1430" s="2"/>
      <c r="FO1430" s="2"/>
      <c r="FP1430" s="2"/>
      <c r="FQ1430" s="2"/>
      <c r="FR1430" s="2"/>
      <c r="FS1430" s="2"/>
      <c r="FT1430" s="2"/>
      <c r="FU1430" s="2"/>
      <c r="FV1430" s="2"/>
      <c r="FW1430" s="2"/>
      <c r="FX1430" s="2"/>
      <c r="FY1430" s="2"/>
      <c r="FZ1430" s="2"/>
      <c r="GA1430" s="2"/>
      <c r="GB1430" s="2"/>
      <c r="GC1430" s="2"/>
      <c r="GD1430" s="2"/>
      <c r="GE1430" s="2"/>
      <c r="GF1430" s="2"/>
      <c r="GG1430" s="2"/>
      <c r="GH1430" s="2"/>
      <c r="GI1430" s="2"/>
      <c r="GJ1430" s="2"/>
      <c r="GK1430" s="2"/>
      <c r="GL1430" s="2"/>
      <c r="GM1430" s="2"/>
      <c r="GN1430" s="2"/>
      <c r="GO1430" s="2"/>
      <c r="GP1430" s="2"/>
      <c r="GQ1430" s="2"/>
      <c r="GR1430" s="2"/>
      <c r="GS1430" s="2"/>
      <c r="GT1430" s="2"/>
      <c r="GU1430" s="2"/>
      <c r="GV1430" s="2"/>
      <c r="GW1430" s="2"/>
      <c r="GX1430" s="2"/>
      <c r="GY1430" s="2"/>
      <c r="GZ1430" s="2"/>
      <c r="HA1430" s="2"/>
      <c r="HB1430" s="2"/>
      <c r="HC1430" s="2"/>
      <c r="HD1430" s="2"/>
      <c r="HE1430" s="2"/>
      <c r="HF1430" s="2"/>
      <c r="HG1430" s="2"/>
      <c r="HH1430" s="2"/>
      <c r="HI1430" s="2"/>
      <c r="HJ1430" s="2"/>
      <c r="HK1430" s="2"/>
      <c r="HL1430" s="2"/>
      <c r="HM1430" s="2"/>
      <c r="HN1430" s="2"/>
      <c r="HO1430" s="2"/>
      <c r="HP1430" s="2"/>
      <c r="HQ1430" s="2"/>
      <c r="HR1430" s="2"/>
      <c r="HS1430" s="2"/>
      <c r="HT1430" s="2"/>
      <c r="HU1430" s="2"/>
      <c r="HV1430" s="2"/>
      <c r="HW1430" s="2"/>
      <c r="HX1430" s="2"/>
      <c r="HY1430" s="2"/>
      <c r="HZ1430" s="2"/>
      <c r="IA1430" s="2"/>
      <c r="IB1430" s="2"/>
      <c r="IC1430" s="2"/>
      <c r="ID1430" s="2"/>
      <c r="IE1430" s="2"/>
      <c r="IF1430" s="2"/>
      <c r="IG1430" s="2"/>
      <c r="IH1430" s="2"/>
      <c r="II1430" s="2"/>
      <c r="IJ1430" s="2"/>
      <c r="IK1430" s="2"/>
      <c r="IL1430" s="2"/>
      <c r="IM1430" s="2"/>
      <c r="IN1430" s="2"/>
      <c r="IO1430" s="2"/>
      <c r="IP1430" s="2"/>
      <c r="IQ1430" s="2"/>
      <c r="IR1430" s="2"/>
      <c r="IS1430" s="2"/>
    </row>
    <row r="1431" spans="1:253" s="36" customFormat="1" ht="15" hidden="1" customHeight="1" x14ac:dyDescent="0.25">
      <c r="A1431" s="33"/>
      <c r="B1431" s="1134"/>
      <c r="C1431" s="1135"/>
      <c r="D1431" s="1135"/>
      <c r="E1431" s="1135"/>
      <c r="F1431" s="1135"/>
      <c r="G1431" s="1135"/>
      <c r="H1431" s="1135"/>
      <c r="I1431" s="1135"/>
      <c r="J1431" s="215"/>
      <c r="K1431" s="1131"/>
      <c r="L1431" s="1131"/>
      <c r="M1431" s="1131"/>
      <c r="N1431" s="1131"/>
      <c r="O1431" s="215"/>
      <c r="P1431" s="1131"/>
      <c r="Q1431" s="1131"/>
      <c r="R1431" s="1131"/>
      <c r="S1431" s="1131"/>
      <c r="T1431" s="215"/>
      <c r="U1431" s="1131"/>
      <c r="V1431" s="1131"/>
      <c r="W1431" s="1131"/>
      <c r="X1431" s="1131"/>
      <c r="Y1431" s="215"/>
      <c r="Z1431" s="1131"/>
      <c r="AA1431" s="1131"/>
      <c r="AB1431" s="1131"/>
      <c r="AC1431" s="1131"/>
      <c r="AD1431" s="1136">
        <f t="shared" si="257"/>
        <v>0</v>
      </c>
      <c r="AE1431" s="1136"/>
      <c r="AF1431" s="1136"/>
      <c r="AG1431" s="1136"/>
      <c r="AH1431" s="1137"/>
      <c r="AI1431" s="59"/>
      <c r="AJ1431" s="144" t="str">
        <f t="shared" si="252"/>
        <v>Riadok bude skrytý.</v>
      </c>
      <c r="AK1431" s="145" t="s">
        <v>207</v>
      </c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51">
        <f t="shared" si="243"/>
        <v>1</v>
      </c>
      <c r="BF1431" s="51">
        <f t="shared" si="242"/>
        <v>1</v>
      </c>
      <c r="BG1431" s="51">
        <f t="shared" ref="BG1431:BG1436" si="258">+IF(B1431="",0,1)</f>
        <v>0</v>
      </c>
      <c r="BH1431" s="51">
        <f t="shared" si="255"/>
        <v>1</v>
      </c>
      <c r="BI1431" s="90">
        <f t="shared" si="247"/>
        <v>0</v>
      </c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108"/>
      <c r="BY1431" s="108"/>
      <c r="BZ1431" s="108"/>
      <c r="CA1431" s="113">
        <f>SI!BY1431</f>
        <v>994</v>
      </c>
      <c r="CB1431" s="113"/>
      <c r="CC1431" s="113"/>
      <c r="CD1431" s="113"/>
      <c r="CE1431" s="113"/>
      <c r="CF1431" s="113"/>
      <c r="CG1431" s="113"/>
      <c r="CH1431" s="140">
        <f>SI!BZ1431</f>
        <v>0</v>
      </c>
      <c r="CI1431" s="108"/>
      <c r="CJ1431" s="108"/>
      <c r="CK1431" s="108"/>
      <c r="CL1431" s="108"/>
      <c r="CM1431" s="108"/>
      <c r="CN1431" s="108"/>
      <c r="CO1431" s="108"/>
      <c r="CP1431" s="108"/>
      <c r="CQ1431" s="108"/>
      <c r="CR1431" s="108"/>
      <c r="CS1431" s="108"/>
      <c r="CT1431" s="108"/>
      <c r="CU1431" s="108"/>
      <c r="CV1431" s="108"/>
      <c r="CW1431" s="108"/>
      <c r="CX1431" s="108"/>
      <c r="CY1431" s="108"/>
      <c r="CZ1431" s="2"/>
      <c r="DA1431" s="2"/>
      <c r="DB1431" s="2"/>
      <c r="DC1431" s="2"/>
      <c r="DD1431" s="2"/>
      <c r="DE1431" s="2"/>
      <c r="DF1431" s="2"/>
      <c r="DG1431" s="2"/>
      <c r="DH1431" s="2"/>
      <c r="DI1431" s="2"/>
      <c r="DJ1431" s="2"/>
      <c r="DK1431" s="2"/>
      <c r="DL1431" s="2"/>
      <c r="DM1431" s="2"/>
      <c r="DN1431" s="2"/>
      <c r="DO1431" s="2"/>
      <c r="DP1431" s="2"/>
      <c r="DQ1431" s="2"/>
      <c r="DR1431" s="2"/>
      <c r="DS1431" s="2"/>
      <c r="DT1431" s="2"/>
      <c r="DU1431" s="2"/>
      <c r="DV1431" s="2"/>
      <c r="DW1431" s="2"/>
      <c r="DX1431" s="2"/>
      <c r="DY1431" s="2"/>
      <c r="DZ1431" s="2"/>
      <c r="EA1431" s="2"/>
      <c r="EB1431" s="2"/>
      <c r="EC1431" s="2"/>
      <c r="ED1431" s="2"/>
      <c r="EE1431" s="2"/>
      <c r="EF1431" s="2"/>
      <c r="EG1431" s="2"/>
      <c r="EH1431" s="2"/>
      <c r="EI1431" s="2"/>
      <c r="EJ1431" s="2"/>
      <c r="EK1431" s="2"/>
      <c r="EL1431" s="2"/>
      <c r="EM1431" s="2"/>
      <c r="EN1431" s="2"/>
      <c r="EO1431" s="2"/>
      <c r="EP1431" s="2"/>
      <c r="EQ1431" s="2"/>
      <c r="ER1431" s="2"/>
      <c r="ES1431" s="2"/>
      <c r="ET1431" s="2"/>
      <c r="EU1431" s="2"/>
      <c r="EV1431" s="2"/>
      <c r="EW1431" s="2"/>
      <c r="EX1431" s="2"/>
      <c r="EY1431" s="2"/>
      <c r="EZ1431" s="2"/>
      <c r="FA1431" s="2"/>
      <c r="FB1431" s="2"/>
      <c r="FC1431" s="2"/>
      <c r="FD1431" s="2"/>
      <c r="FE1431" s="2"/>
      <c r="FF1431" s="2"/>
      <c r="FG1431" s="2"/>
      <c r="FH1431" s="2"/>
      <c r="FI1431" s="2"/>
      <c r="FJ1431" s="2"/>
      <c r="FK1431" s="2"/>
      <c r="FL1431" s="2"/>
      <c r="FM1431" s="2"/>
      <c r="FN1431" s="2"/>
      <c r="FO1431" s="2"/>
      <c r="FP1431" s="2"/>
      <c r="FQ1431" s="2"/>
      <c r="FR1431" s="2"/>
      <c r="FS1431" s="2"/>
      <c r="FT1431" s="2"/>
      <c r="FU1431" s="2"/>
      <c r="FV1431" s="2"/>
      <c r="FW1431" s="2"/>
      <c r="FX1431" s="2"/>
      <c r="FY1431" s="2"/>
      <c r="FZ1431" s="2"/>
      <c r="GA1431" s="2"/>
      <c r="GB1431" s="2"/>
      <c r="GC1431" s="2"/>
      <c r="GD1431" s="2"/>
      <c r="GE1431" s="2"/>
      <c r="GF1431" s="2"/>
      <c r="GG1431" s="2"/>
      <c r="GH1431" s="2"/>
      <c r="GI1431" s="2"/>
      <c r="GJ1431" s="2"/>
      <c r="GK1431" s="2"/>
      <c r="GL1431" s="2"/>
      <c r="GM1431" s="2"/>
      <c r="GN1431" s="2"/>
      <c r="GO1431" s="2"/>
      <c r="GP1431" s="2"/>
      <c r="GQ1431" s="2"/>
      <c r="GR1431" s="2"/>
      <c r="GS1431" s="2"/>
      <c r="GT1431" s="2"/>
      <c r="GU1431" s="2"/>
      <c r="GV1431" s="2"/>
      <c r="GW1431" s="2"/>
      <c r="GX1431" s="2"/>
      <c r="GY1431" s="2"/>
      <c r="GZ1431" s="2"/>
      <c r="HA1431" s="2"/>
      <c r="HB1431" s="2"/>
      <c r="HC1431" s="2"/>
      <c r="HD1431" s="2"/>
      <c r="HE1431" s="2"/>
      <c r="HF1431" s="2"/>
      <c r="HG1431" s="2"/>
      <c r="HH1431" s="2"/>
      <c r="HI1431" s="2"/>
      <c r="HJ1431" s="2"/>
      <c r="HK1431" s="2"/>
      <c r="HL1431" s="2"/>
      <c r="HM1431" s="2"/>
      <c r="HN1431" s="2"/>
      <c r="HO1431" s="2"/>
      <c r="HP1431" s="2"/>
      <c r="HQ1431" s="2"/>
      <c r="HR1431" s="2"/>
      <c r="HS1431" s="2"/>
      <c r="HT1431" s="2"/>
      <c r="HU1431" s="2"/>
      <c r="HV1431" s="2"/>
      <c r="HW1431" s="2"/>
      <c r="HX1431" s="2"/>
      <c r="HY1431" s="2"/>
      <c r="HZ1431" s="2"/>
      <c r="IA1431" s="2"/>
      <c r="IB1431" s="2"/>
      <c r="IC1431" s="2"/>
      <c r="ID1431" s="2"/>
      <c r="IE1431" s="2"/>
      <c r="IF1431" s="2"/>
      <c r="IG1431" s="2"/>
      <c r="IH1431" s="2"/>
      <c r="II1431" s="2"/>
      <c r="IJ1431" s="2"/>
      <c r="IK1431" s="2"/>
      <c r="IL1431" s="2"/>
      <c r="IM1431" s="2"/>
      <c r="IN1431" s="2"/>
      <c r="IO1431" s="2"/>
      <c r="IP1431" s="2"/>
      <c r="IQ1431" s="2"/>
      <c r="IR1431" s="2"/>
      <c r="IS1431" s="2"/>
    </row>
    <row r="1432" spans="1:253" s="36" customFormat="1" ht="15" hidden="1" customHeight="1" x14ac:dyDescent="0.25">
      <c r="A1432" s="33"/>
      <c r="B1432" s="1134"/>
      <c r="C1432" s="1135"/>
      <c r="D1432" s="1135"/>
      <c r="E1432" s="1135"/>
      <c r="F1432" s="1135"/>
      <c r="G1432" s="1135"/>
      <c r="H1432" s="1135"/>
      <c r="I1432" s="1135"/>
      <c r="J1432" s="215"/>
      <c r="K1432" s="1131"/>
      <c r="L1432" s="1131"/>
      <c r="M1432" s="1131"/>
      <c r="N1432" s="1131"/>
      <c r="O1432" s="215"/>
      <c r="P1432" s="1131"/>
      <c r="Q1432" s="1131"/>
      <c r="R1432" s="1131"/>
      <c r="S1432" s="1131"/>
      <c r="T1432" s="215"/>
      <c r="U1432" s="1131"/>
      <c r="V1432" s="1131"/>
      <c r="W1432" s="1131"/>
      <c r="X1432" s="1131"/>
      <c r="Y1432" s="215"/>
      <c r="Z1432" s="1131"/>
      <c r="AA1432" s="1131"/>
      <c r="AB1432" s="1131"/>
      <c r="AC1432" s="1131"/>
      <c r="AD1432" s="1136">
        <f t="shared" si="257"/>
        <v>0</v>
      </c>
      <c r="AE1432" s="1136"/>
      <c r="AF1432" s="1136"/>
      <c r="AG1432" s="1136"/>
      <c r="AH1432" s="1137"/>
      <c r="AI1432" s="59"/>
      <c r="AJ1432" s="144" t="str">
        <f t="shared" si="252"/>
        <v>Riadok bude skrytý.</v>
      </c>
      <c r="AK1432" s="145" t="s">
        <v>207</v>
      </c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51">
        <f t="shared" si="243"/>
        <v>1</v>
      </c>
      <c r="BF1432" s="51">
        <f t="shared" si="242"/>
        <v>1</v>
      </c>
      <c r="BG1432" s="51">
        <f t="shared" si="258"/>
        <v>0</v>
      </c>
      <c r="BH1432" s="51">
        <f t="shared" si="255"/>
        <v>1</v>
      </c>
      <c r="BI1432" s="90">
        <f t="shared" si="247"/>
        <v>0</v>
      </c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108"/>
      <c r="BY1432" s="108"/>
      <c r="BZ1432" s="108"/>
      <c r="CA1432" s="113">
        <f>SI!BY1432</f>
        <v>162</v>
      </c>
      <c r="CB1432" s="113"/>
      <c r="CC1432" s="113"/>
      <c r="CD1432" s="113"/>
      <c r="CE1432" s="113"/>
      <c r="CF1432" s="113"/>
      <c r="CG1432" s="113"/>
      <c r="CH1432" s="140">
        <f>SI!BZ1432</f>
        <v>0</v>
      </c>
      <c r="CI1432" s="108"/>
      <c r="CJ1432" s="108"/>
      <c r="CK1432" s="108"/>
      <c r="CL1432" s="108"/>
      <c r="CM1432" s="108"/>
      <c r="CN1432" s="108"/>
      <c r="CO1432" s="108"/>
      <c r="CP1432" s="108"/>
      <c r="CQ1432" s="108"/>
      <c r="CR1432" s="108"/>
      <c r="CS1432" s="108"/>
      <c r="CT1432" s="108"/>
      <c r="CU1432" s="108"/>
      <c r="CV1432" s="108"/>
      <c r="CW1432" s="108"/>
      <c r="CX1432" s="108"/>
      <c r="CY1432" s="108"/>
      <c r="CZ1432" s="2"/>
      <c r="DA1432" s="2"/>
      <c r="DB1432" s="2"/>
      <c r="DC1432" s="2"/>
      <c r="DD1432" s="2"/>
      <c r="DE1432" s="2"/>
      <c r="DF1432" s="2"/>
      <c r="DG1432" s="2"/>
      <c r="DH1432" s="2"/>
      <c r="DI1432" s="2"/>
      <c r="DJ1432" s="2"/>
      <c r="DK1432" s="2"/>
      <c r="DL1432" s="2"/>
      <c r="DM1432" s="2"/>
      <c r="DN1432" s="2"/>
      <c r="DO1432" s="2"/>
      <c r="DP1432" s="2"/>
      <c r="DQ1432" s="2"/>
      <c r="DR1432" s="2"/>
      <c r="DS1432" s="2"/>
      <c r="DT1432" s="2"/>
      <c r="DU1432" s="2"/>
      <c r="DV1432" s="2"/>
      <c r="DW1432" s="2"/>
      <c r="DX1432" s="2"/>
      <c r="DY1432" s="2"/>
      <c r="DZ1432" s="2"/>
      <c r="EA1432" s="2"/>
      <c r="EB1432" s="2"/>
      <c r="EC1432" s="2"/>
      <c r="ED1432" s="2"/>
      <c r="EE1432" s="2"/>
      <c r="EF1432" s="2"/>
      <c r="EG1432" s="2"/>
      <c r="EH1432" s="2"/>
      <c r="EI1432" s="2"/>
      <c r="EJ1432" s="2"/>
      <c r="EK1432" s="2"/>
      <c r="EL1432" s="2"/>
      <c r="EM1432" s="2"/>
      <c r="EN1432" s="2"/>
      <c r="EO1432" s="2"/>
      <c r="EP1432" s="2"/>
      <c r="EQ1432" s="2"/>
      <c r="ER1432" s="2"/>
      <c r="ES1432" s="2"/>
      <c r="ET1432" s="2"/>
      <c r="EU1432" s="2"/>
      <c r="EV1432" s="2"/>
      <c r="EW1432" s="2"/>
      <c r="EX1432" s="2"/>
      <c r="EY1432" s="2"/>
      <c r="EZ1432" s="2"/>
      <c r="FA1432" s="2"/>
      <c r="FB1432" s="2"/>
      <c r="FC1432" s="2"/>
      <c r="FD1432" s="2"/>
      <c r="FE1432" s="2"/>
      <c r="FF1432" s="2"/>
      <c r="FG1432" s="2"/>
      <c r="FH1432" s="2"/>
      <c r="FI1432" s="2"/>
      <c r="FJ1432" s="2"/>
      <c r="FK1432" s="2"/>
      <c r="FL1432" s="2"/>
      <c r="FM1432" s="2"/>
      <c r="FN1432" s="2"/>
      <c r="FO1432" s="2"/>
      <c r="FP1432" s="2"/>
      <c r="FQ1432" s="2"/>
      <c r="FR1432" s="2"/>
      <c r="FS1432" s="2"/>
      <c r="FT1432" s="2"/>
      <c r="FU1432" s="2"/>
      <c r="FV1432" s="2"/>
      <c r="FW1432" s="2"/>
      <c r="FX1432" s="2"/>
      <c r="FY1432" s="2"/>
      <c r="FZ1432" s="2"/>
      <c r="GA1432" s="2"/>
      <c r="GB1432" s="2"/>
      <c r="GC1432" s="2"/>
      <c r="GD1432" s="2"/>
      <c r="GE1432" s="2"/>
      <c r="GF1432" s="2"/>
      <c r="GG1432" s="2"/>
      <c r="GH1432" s="2"/>
      <c r="GI1432" s="2"/>
      <c r="GJ1432" s="2"/>
      <c r="GK1432" s="2"/>
      <c r="GL1432" s="2"/>
      <c r="GM1432" s="2"/>
      <c r="GN1432" s="2"/>
      <c r="GO1432" s="2"/>
      <c r="GP1432" s="2"/>
      <c r="GQ1432" s="2"/>
      <c r="GR1432" s="2"/>
      <c r="GS1432" s="2"/>
      <c r="GT1432" s="2"/>
      <c r="GU1432" s="2"/>
      <c r="GV1432" s="2"/>
      <c r="GW1432" s="2"/>
      <c r="GX1432" s="2"/>
      <c r="GY1432" s="2"/>
      <c r="GZ1432" s="2"/>
      <c r="HA1432" s="2"/>
      <c r="HB1432" s="2"/>
      <c r="HC1432" s="2"/>
      <c r="HD1432" s="2"/>
      <c r="HE1432" s="2"/>
      <c r="HF1432" s="2"/>
      <c r="HG1432" s="2"/>
      <c r="HH1432" s="2"/>
      <c r="HI1432" s="2"/>
      <c r="HJ1432" s="2"/>
      <c r="HK1432" s="2"/>
      <c r="HL1432" s="2"/>
      <c r="HM1432" s="2"/>
      <c r="HN1432" s="2"/>
      <c r="HO1432" s="2"/>
      <c r="HP1432" s="2"/>
      <c r="HQ1432" s="2"/>
      <c r="HR1432" s="2"/>
      <c r="HS1432" s="2"/>
      <c r="HT1432" s="2"/>
      <c r="HU1432" s="2"/>
      <c r="HV1432" s="2"/>
      <c r="HW1432" s="2"/>
      <c r="HX1432" s="2"/>
      <c r="HY1432" s="2"/>
      <c r="HZ1432" s="2"/>
      <c r="IA1432" s="2"/>
      <c r="IB1432" s="2"/>
      <c r="IC1432" s="2"/>
      <c r="ID1432" s="2"/>
      <c r="IE1432" s="2"/>
      <c r="IF1432" s="2"/>
      <c r="IG1432" s="2"/>
      <c r="IH1432" s="2"/>
      <c r="II1432" s="2"/>
      <c r="IJ1432" s="2"/>
      <c r="IK1432" s="2"/>
      <c r="IL1432" s="2"/>
      <c r="IM1432" s="2"/>
      <c r="IN1432" s="2"/>
      <c r="IO1432" s="2"/>
      <c r="IP1432" s="2"/>
      <c r="IQ1432" s="2"/>
      <c r="IR1432" s="2"/>
      <c r="IS1432" s="2"/>
    </row>
    <row r="1433" spans="1:253" s="36" customFormat="1" hidden="1" x14ac:dyDescent="0.25">
      <c r="A1433" s="33"/>
      <c r="B1433" s="1134"/>
      <c r="C1433" s="1135"/>
      <c r="D1433" s="1135"/>
      <c r="E1433" s="1135"/>
      <c r="F1433" s="1135"/>
      <c r="G1433" s="1135"/>
      <c r="H1433" s="1135"/>
      <c r="I1433" s="1135"/>
      <c r="J1433" s="215"/>
      <c r="K1433" s="1131"/>
      <c r="L1433" s="1131"/>
      <c r="M1433" s="1131"/>
      <c r="N1433" s="1131"/>
      <c r="O1433" s="215"/>
      <c r="P1433" s="1131"/>
      <c r="Q1433" s="1131"/>
      <c r="R1433" s="1131"/>
      <c r="S1433" s="1131"/>
      <c r="T1433" s="215"/>
      <c r="U1433" s="1131"/>
      <c r="V1433" s="1131"/>
      <c r="W1433" s="1131"/>
      <c r="X1433" s="1131"/>
      <c r="Y1433" s="215"/>
      <c r="Z1433" s="1131"/>
      <c r="AA1433" s="1131"/>
      <c r="AB1433" s="1131"/>
      <c r="AC1433" s="1131"/>
      <c r="AD1433" s="1136">
        <f t="shared" si="257"/>
        <v>0</v>
      </c>
      <c r="AE1433" s="1136"/>
      <c r="AF1433" s="1136"/>
      <c r="AG1433" s="1136"/>
      <c r="AH1433" s="1137"/>
      <c r="AI1433" s="59"/>
      <c r="AJ1433" s="144" t="str">
        <f t="shared" si="252"/>
        <v>Riadok bude skrytý.</v>
      </c>
      <c r="AK1433" s="145" t="s">
        <v>207</v>
      </c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51">
        <f t="shared" si="243"/>
        <v>1</v>
      </c>
      <c r="BF1433" s="51">
        <f t="shared" si="242"/>
        <v>1</v>
      </c>
      <c r="BG1433" s="51">
        <f t="shared" si="258"/>
        <v>0</v>
      </c>
      <c r="BH1433" s="51">
        <f t="shared" si="255"/>
        <v>1</v>
      </c>
      <c r="BI1433" s="90">
        <f t="shared" si="247"/>
        <v>0</v>
      </c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108"/>
      <c r="BY1433" s="108"/>
      <c r="BZ1433" s="108"/>
      <c r="CA1433" s="113">
        <f>SI!BY1433</f>
        <v>934</v>
      </c>
      <c r="CB1433" s="113"/>
      <c r="CC1433" s="113"/>
      <c r="CD1433" s="113"/>
      <c r="CE1433" s="113"/>
      <c r="CF1433" s="113"/>
      <c r="CG1433" s="113"/>
      <c r="CH1433" s="140">
        <f>SI!BZ1433</f>
        <v>0</v>
      </c>
      <c r="CI1433" s="108"/>
      <c r="CJ1433" s="108"/>
      <c r="CK1433" s="108"/>
      <c r="CL1433" s="108"/>
      <c r="CM1433" s="108"/>
      <c r="CN1433" s="108"/>
      <c r="CO1433" s="108"/>
      <c r="CP1433" s="108"/>
      <c r="CQ1433" s="108"/>
      <c r="CR1433" s="108"/>
      <c r="CS1433" s="108"/>
      <c r="CT1433" s="108"/>
      <c r="CU1433" s="108"/>
      <c r="CV1433" s="108"/>
      <c r="CW1433" s="108"/>
      <c r="CX1433" s="108"/>
      <c r="CY1433" s="108"/>
      <c r="CZ1433" s="2"/>
      <c r="DA1433" s="2"/>
      <c r="DB1433" s="2"/>
      <c r="DC1433" s="2"/>
      <c r="DD1433" s="2"/>
      <c r="DE1433" s="2"/>
      <c r="DF1433" s="2"/>
      <c r="DG1433" s="2"/>
      <c r="DH1433" s="2"/>
      <c r="DI1433" s="2"/>
      <c r="DJ1433" s="2"/>
      <c r="DK1433" s="2"/>
      <c r="DL1433" s="2"/>
      <c r="DM1433" s="2"/>
      <c r="DN1433" s="2"/>
      <c r="DO1433" s="2"/>
      <c r="DP1433" s="2"/>
      <c r="DQ1433" s="2"/>
      <c r="DR1433" s="2"/>
      <c r="DS1433" s="2"/>
      <c r="DT1433" s="2"/>
      <c r="DU1433" s="2"/>
      <c r="DV1433" s="2"/>
      <c r="DW1433" s="2"/>
      <c r="DX1433" s="2"/>
      <c r="DY1433" s="2"/>
      <c r="DZ1433" s="2"/>
      <c r="EA1433" s="2"/>
      <c r="EB1433" s="2"/>
      <c r="EC1433" s="2"/>
      <c r="ED1433" s="2"/>
      <c r="EE1433" s="2"/>
      <c r="EF1433" s="2"/>
      <c r="EG1433" s="2"/>
      <c r="EH1433" s="2"/>
      <c r="EI1433" s="2"/>
      <c r="EJ1433" s="2"/>
      <c r="EK1433" s="2"/>
      <c r="EL1433" s="2"/>
      <c r="EM1433" s="2"/>
      <c r="EN1433" s="2"/>
      <c r="EO1433" s="2"/>
      <c r="EP1433" s="2"/>
      <c r="EQ1433" s="2"/>
      <c r="ER1433" s="2"/>
      <c r="ES1433" s="2"/>
      <c r="ET1433" s="2"/>
      <c r="EU1433" s="2"/>
      <c r="EV1433" s="2"/>
      <c r="EW1433" s="2"/>
      <c r="EX1433" s="2"/>
      <c r="EY1433" s="2"/>
      <c r="EZ1433" s="2"/>
      <c r="FA1433" s="2"/>
      <c r="FB1433" s="2"/>
      <c r="FC1433" s="2"/>
      <c r="FD1433" s="2"/>
      <c r="FE1433" s="2"/>
      <c r="FF1433" s="2"/>
      <c r="FG1433" s="2"/>
      <c r="FH1433" s="2"/>
      <c r="FI1433" s="2"/>
      <c r="FJ1433" s="2"/>
      <c r="FK1433" s="2"/>
      <c r="FL1433" s="2"/>
      <c r="FM1433" s="2"/>
      <c r="FN1433" s="2"/>
      <c r="FO1433" s="2"/>
      <c r="FP1433" s="2"/>
      <c r="FQ1433" s="2"/>
      <c r="FR1433" s="2"/>
      <c r="FS1433" s="2"/>
      <c r="FT1433" s="2"/>
      <c r="FU1433" s="2"/>
      <c r="FV1433" s="2"/>
      <c r="FW1433" s="2"/>
      <c r="FX1433" s="2"/>
      <c r="FY1433" s="2"/>
      <c r="FZ1433" s="2"/>
      <c r="GA1433" s="2"/>
      <c r="GB1433" s="2"/>
      <c r="GC1433" s="2"/>
      <c r="GD1433" s="2"/>
      <c r="GE1433" s="2"/>
      <c r="GF1433" s="2"/>
      <c r="GG1433" s="2"/>
      <c r="GH1433" s="2"/>
      <c r="GI1433" s="2"/>
      <c r="GJ1433" s="2"/>
      <c r="GK1433" s="2"/>
      <c r="GL1433" s="2"/>
      <c r="GM1433" s="2"/>
      <c r="GN1433" s="2"/>
      <c r="GO1433" s="2"/>
      <c r="GP1433" s="2"/>
      <c r="GQ1433" s="2"/>
      <c r="GR1433" s="2"/>
      <c r="GS1433" s="2"/>
      <c r="GT1433" s="2"/>
      <c r="GU1433" s="2"/>
      <c r="GV1433" s="2"/>
      <c r="GW1433" s="2"/>
      <c r="GX1433" s="2"/>
      <c r="GY1433" s="2"/>
      <c r="GZ1433" s="2"/>
      <c r="HA1433" s="2"/>
      <c r="HB1433" s="2"/>
      <c r="HC1433" s="2"/>
      <c r="HD1433" s="2"/>
      <c r="HE1433" s="2"/>
      <c r="HF1433" s="2"/>
      <c r="HG1433" s="2"/>
      <c r="HH1433" s="2"/>
      <c r="HI1433" s="2"/>
      <c r="HJ1433" s="2"/>
      <c r="HK1433" s="2"/>
      <c r="HL1433" s="2"/>
      <c r="HM1433" s="2"/>
      <c r="HN1433" s="2"/>
      <c r="HO1433" s="2"/>
      <c r="HP1433" s="2"/>
      <c r="HQ1433" s="2"/>
      <c r="HR1433" s="2"/>
      <c r="HS1433" s="2"/>
      <c r="HT1433" s="2"/>
      <c r="HU1433" s="2"/>
      <c r="HV1433" s="2"/>
      <c r="HW1433" s="2"/>
      <c r="HX1433" s="2"/>
      <c r="HY1433" s="2"/>
      <c r="HZ1433" s="2"/>
      <c r="IA1433" s="2"/>
      <c r="IB1433" s="2"/>
      <c r="IC1433" s="2"/>
      <c r="ID1433" s="2"/>
      <c r="IE1433" s="2"/>
      <c r="IF1433" s="2"/>
      <c r="IG1433" s="2"/>
      <c r="IH1433" s="2"/>
      <c r="II1433" s="2"/>
      <c r="IJ1433" s="2"/>
      <c r="IK1433" s="2"/>
      <c r="IL1433" s="2"/>
      <c r="IM1433" s="2"/>
      <c r="IN1433" s="2"/>
      <c r="IO1433" s="2"/>
      <c r="IP1433" s="2"/>
      <c r="IQ1433" s="2"/>
      <c r="IR1433" s="2"/>
      <c r="IS1433" s="2"/>
    </row>
    <row r="1434" spans="1:253" s="36" customFormat="1" hidden="1" x14ac:dyDescent="0.25">
      <c r="A1434" s="33"/>
      <c r="B1434" s="1134"/>
      <c r="C1434" s="1135"/>
      <c r="D1434" s="1135"/>
      <c r="E1434" s="1135"/>
      <c r="F1434" s="1135"/>
      <c r="G1434" s="1135"/>
      <c r="H1434" s="1135"/>
      <c r="I1434" s="1135"/>
      <c r="J1434" s="215"/>
      <c r="K1434" s="1131"/>
      <c r="L1434" s="1131"/>
      <c r="M1434" s="1131"/>
      <c r="N1434" s="1131"/>
      <c r="O1434" s="215"/>
      <c r="P1434" s="1131"/>
      <c r="Q1434" s="1131"/>
      <c r="R1434" s="1131"/>
      <c r="S1434" s="1131"/>
      <c r="T1434" s="215"/>
      <c r="U1434" s="1131"/>
      <c r="V1434" s="1131"/>
      <c r="W1434" s="1131"/>
      <c r="X1434" s="1131"/>
      <c r="Y1434" s="215"/>
      <c r="Z1434" s="1131"/>
      <c r="AA1434" s="1131"/>
      <c r="AB1434" s="1131"/>
      <c r="AC1434" s="1131"/>
      <c r="AD1434" s="1136">
        <f t="shared" si="257"/>
        <v>0</v>
      </c>
      <c r="AE1434" s="1136"/>
      <c r="AF1434" s="1136"/>
      <c r="AG1434" s="1136"/>
      <c r="AH1434" s="1137"/>
      <c r="AI1434" s="60"/>
      <c r="AJ1434" s="144" t="str">
        <f t="shared" si="252"/>
        <v>Riadok bude skrytý.</v>
      </c>
      <c r="AK1434" s="145" t="s">
        <v>207</v>
      </c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51">
        <f t="shared" si="243"/>
        <v>1</v>
      </c>
      <c r="BF1434" s="51">
        <f t="shared" si="242"/>
        <v>1</v>
      </c>
      <c r="BG1434" s="51">
        <f t="shared" si="258"/>
        <v>0</v>
      </c>
      <c r="BH1434" s="51">
        <f t="shared" si="255"/>
        <v>1</v>
      </c>
      <c r="BI1434" s="90">
        <f t="shared" si="247"/>
        <v>0</v>
      </c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108"/>
      <c r="BY1434" s="108"/>
      <c r="BZ1434" s="108"/>
      <c r="CA1434" s="113">
        <f>SI!BY1434</f>
        <v>141</v>
      </c>
      <c r="CB1434" s="113"/>
      <c r="CC1434" s="113"/>
      <c r="CD1434" s="113"/>
      <c r="CE1434" s="113"/>
      <c r="CF1434" s="113"/>
      <c r="CG1434" s="113"/>
      <c r="CH1434" s="140">
        <f>SI!BZ1434</f>
        <v>0</v>
      </c>
      <c r="CI1434" s="108"/>
      <c r="CJ1434" s="108"/>
      <c r="CK1434" s="108"/>
      <c r="CL1434" s="108"/>
      <c r="CM1434" s="108"/>
      <c r="CN1434" s="108"/>
      <c r="CO1434" s="108"/>
      <c r="CP1434" s="108"/>
      <c r="CQ1434" s="108"/>
      <c r="CR1434" s="108"/>
      <c r="CS1434" s="108"/>
      <c r="CT1434" s="108"/>
      <c r="CU1434" s="108"/>
      <c r="CV1434" s="108"/>
      <c r="CW1434" s="108"/>
      <c r="CX1434" s="108"/>
      <c r="CY1434" s="108"/>
      <c r="CZ1434" s="2"/>
      <c r="DA1434" s="2"/>
      <c r="DB1434" s="2"/>
      <c r="DC1434" s="2"/>
      <c r="DD1434" s="2"/>
      <c r="DE1434" s="2"/>
      <c r="DF1434" s="2"/>
      <c r="DG1434" s="2"/>
      <c r="DH1434" s="2"/>
      <c r="DI1434" s="2"/>
      <c r="DJ1434" s="2"/>
      <c r="DK1434" s="2"/>
      <c r="DL1434" s="2"/>
      <c r="DM1434" s="2"/>
      <c r="DN1434" s="2"/>
      <c r="DO1434" s="2"/>
      <c r="DP1434" s="2"/>
      <c r="DQ1434" s="2"/>
      <c r="DR1434" s="2"/>
      <c r="DS1434" s="2"/>
      <c r="DT1434" s="2"/>
      <c r="DU1434" s="2"/>
      <c r="DV1434" s="2"/>
      <c r="DW1434" s="2"/>
      <c r="DX1434" s="2"/>
      <c r="DY1434" s="2"/>
      <c r="DZ1434" s="2"/>
      <c r="EA1434" s="2"/>
      <c r="EB1434" s="2"/>
      <c r="EC1434" s="2"/>
      <c r="ED1434" s="2"/>
      <c r="EE1434" s="2"/>
      <c r="EF1434" s="2"/>
      <c r="EG1434" s="2"/>
      <c r="EH1434" s="2"/>
      <c r="EI1434" s="2"/>
      <c r="EJ1434" s="2"/>
      <c r="EK1434" s="2"/>
      <c r="EL1434" s="2"/>
      <c r="EM1434" s="2"/>
      <c r="EN1434" s="2"/>
      <c r="EO1434" s="2"/>
      <c r="EP1434" s="2"/>
      <c r="EQ1434" s="2"/>
      <c r="ER1434" s="2"/>
      <c r="ES1434" s="2"/>
      <c r="ET1434" s="2"/>
      <c r="EU1434" s="2"/>
      <c r="EV1434" s="2"/>
      <c r="EW1434" s="2"/>
      <c r="EX1434" s="2"/>
      <c r="EY1434" s="2"/>
      <c r="EZ1434" s="2"/>
      <c r="FA1434" s="2"/>
      <c r="FB1434" s="2"/>
      <c r="FC1434" s="2"/>
      <c r="FD1434" s="2"/>
      <c r="FE1434" s="2"/>
      <c r="FF1434" s="2"/>
      <c r="FG1434" s="2"/>
      <c r="FH1434" s="2"/>
      <c r="FI1434" s="2"/>
      <c r="FJ1434" s="2"/>
      <c r="FK1434" s="2"/>
      <c r="FL1434" s="2"/>
      <c r="FM1434" s="2"/>
      <c r="FN1434" s="2"/>
      <c r="FO1434" s="2"/>
      <c r="FP1434" s="2"/>
      <c r="FQ1434" s="2"/>
      <c r="FR1434" s="2"/>
      <c r="FS1434" s="2"/>
      <c r="FT1434" s="2"/>
      <c r="FU1434" s="2"/>
      <c r="FV1434" s="2"/>
      <c r="FW1434" s="2"/>
      <c r="FX1434" s="2"/>
      <c r="FY1434" s="2"/>
      <c r="FZ1434" s="2"/>
      <c r="GA1434" s="2"/>
      <c r="GB1434" s="2"/>
      <c r="GC1434" s="2"/>
      <c r="GD1434" s="2"/>
      <c r="GE1434" s="2"/>
      <c r="GF1434" s="2"/>
      <c r="GG1434" s="2"/>
      <c r="GH1434" s="2"/>
      <c r="GI1434" s="2"/>
      <c r="GJ1434" s="2"/>
      <c r="GK1434" s="2"/>
      <c r="GL1434" s="2"/>
      <c r="GM1434" s="2"/>
      <c r="GN1434" s="2"/>
      <c r="GO1434" s="2"/>
      <c r="GP1434" s="2"/>
      <c r="GQ1434" s="2"/>
      <c r="GR1434" s="2"/>
      <c r="GS1434" s="2"/>
      <c r="GT1434" s="2"/>
      <c r="GU1434" s="2"/>
      <c r="GV1434" s="2"/>
      <c r="GW1434" s="2"/>
      <c r="GX1434" s="2"/>
      <c r="GY1434" s="2"/>
      <c r="GZ1434" s="2"/>
      <c r="HA1434" s="2"/>
      <c r="HB1434" s="2"/>
      <c r="HC1434" s="2"/>
      <c r="HD1434" s="2"/>
      <c r="HE1434" s="2"/>
      <c r="HF1434" s="2"/>
      <c r="HG1434" s="2"/>
      <c r="HH1434" s="2"/>
      <c r="HI1434" s="2"/>
      <c r="HJ1434" s="2"/>
      <c r="HK1434" s="2"/>
      <c r="HL1434" s="2"/>
      <c r="HM1434" s="2"/>
      <c r="HN1434" s="2"/>
      <c r="HO1434" s="2"/>
      <c r="HP1434" s="2"/>
      <c r="HQ1434" s="2"/>
      <c r="HR1434" s="2"/>
      <c r="HS1434" s="2"/>
      <c r="HT1434" s="2"/>
      <c r="HU1434" s="2"/>
      <c r="HV1434" s="2"/>
      <c r="HW1434" s="2"/>
      <c r="HX1434" s="2"/>
      <c r="HY1434" s="2"/>
      <c r="HZ1434" s="2"/>
      <c r="IA1434" s="2"/>
      <c r="IB1434" s="2"/>
      <c r="IC1434" s="2"/>
      <c r="ID1434" s="2"/>
      <c r="IE1434" s="2"/>
      <c r="IF1434" s="2"/>
      <c r="IG1434" s="2"/>
      <c r="IH1434" s="2"/>
      <c r="II1434" s="2"/>
      <c r="IJ1434" s="2"/>
      <c r="IK1434" s="2"/>
      <c r="IL1434" s="2"/>
      <c r="IM1434" s="2"/>
      <c r="IN1434" s="2"/>
      <c r="IO1434" s="2"/>
      <c r="IP1434" s="2"/>
      <c r="IQ1434" s="2"/>
      <c r="IR1434" s="2"/>
      <c r="IS1434" s="2"/>
    </row>
    <row r="1435" spans="1:253" s="36" customFormat="1" hidden="1" x14ac:dyDescent="0.25">
      <c r="A1435" s="33"/>
      <c r="B1435" s="1134"/>
      <c r="C1435" s="1135"/>
      <c r="D1435" s="1135"/>
      <c r="E1435" s="1135"/>
      <c r="F1435" s="1135"/>
      <c r="G1435" s="1135"/>
      <c r="H1435" s="1135"/>
      <c r="I1435" s="1135"/>
      <c r="J1435" s="215"/>
      <c r="K1435" s="1131"/>
      <c r="L1435" s="1131"/>
      <c r="M1435" s="1131"/>
      <c r="N1435" s="1131"/>
      <c r="O1435" s="215"/>
      <c r="P1435" s="1131"/>
      <c r="Q1435" s="1131"/>
      <c r="R1435" s="1131"/>
      <c r="S1435" s="1131"/>
      <c r="T1435" s="215"/>
      <c r="U1435" s="1131"/>
      <c r="V1435" s="1131"/>
      <c r="W1435" s="1131"/>
      <c r="X1435" s="1131"/>
      <c r="Y1435" s="215"/>
      <c r="Z1435" s="1131"/>
      <c r="AA1435" s="1131"/>
      <c r="AB1435" s="1131"/>
      <c r="AC1435" s="1131"/>
      <c r="AD1435" s="1136">
        <f t="shared" si="257"/>
        <v>0</v>
      </c>
      <c r="AE1435" s="1136"/>
      <c r="AF1435" s="1136"/>
      <c r="AG1435" s="1136"/>
      <c r="AH1435" s="1137"/>
      <c r="AI1435" s="60"/>
      <c r="AJ1435" s="144" t="str">
        <f t="shared" si="252"/>
        <v>Riadok bude skrytý.</v>
      </c>
      <c r="AK1435" s="145" t="s">
        <v>207</v>
      </c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51">
        <f t="shared" si="243"/>
        <v>1</v>
      </c>
      <c r="BF1435" s="51">
        <f t="shared" si="242"/>
        <v>1</v>
      </c>
      <c r="BG1435" s="51">
        <f t="shared" si="258"/>
        <v>0</v>
      </c>
      <c r="BH1435" s="51">
        <f t="shared" si="255"/>
        <v>1</v>
      </c>
      <c r="BI1435" s="90">
        <f t="shared" si="247"/>
        <v>0</v>
      </c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108"/>
      <c r="BY1435" s="108"/>
      <c r="BZ1435" s="108"/>
      <c r="CA1435" s="113">
        <f>SI!BY1435</f>
        <v>206</v>
      </c>
      <c r="CB1435" s="113"/>
      <c r="CC1435" s="113"/>
      <c r="CD1435" s="113"/>
      <c r="CE1435" s="113"/>
      <c r="CF1435" s="113"/>
      <c r="CG1435" s="113"/>
      <c r="CH1435" s="140">
        <f>SI!BZ1435</f>
        <v>0</v>
      </c>
      <c r="CI1435" s="108"/>
      <c r="CJ1435" s="108"/>
      <c r="CK1435" s="108"/>
      <c r="CL1435" s="108"/>
      <c r="CM1435" s="108"/>
      <c r="CN1435" s="108"/>
      <c r="CO1435" s="108"/>
      <c r="CP1435" s="108"/>
      <c r="CQ1435" s="108"/>
      <c r="CR1435" s="108"/>
      <c r="CS1435" s="108"/>
      <c r="CT1435" s="108"/>
      <c r="CU1435" s="108"/>
      <c r="CV1435" s="108"/>
      <c r="CW1435" s="108"/>
      <c r="CX1435" s="108"/>
      <c r="CY1435" s="108"/>
      <c r="CZ1435" s="2"/>
      <c r="DA1435" s="2"/>
      <c r="DB1435" s="2"/>
      <c r="DC1435" s="2"/>
      <c r="DD1435" s="2"/>
      <c r="DE1435" s="2"/>
      <c r="DF1435" s="2"/>
      <c r="DG1435" s="2"/>
      <c r="DH1435" s="2"/>
      <c r="DI1435" s="2"/>
      <c r="DJ1435" s="2"/>
      <c r="DK1435" s="2"/>
      <c r="DL1435" s="2"/>
      <c r="DM1435" s="2"/>
      <c r="DN1435" s="2"/>
      <c r="DO1435" s="2"/>
      <c r="DP1435" s="2"/>
      <c r="DQ1435" s="2"/>
      <c r="DR1435" s="2"/>
      <c r="DS1435" s="2"/>
      <c r="DT1435" s="2"/>
      <c r="DU1435" s="2"/>
      <c r="DV1435" s="2"/>
      <c r="DW1435" s="2"/>
      <c r="DX1435" s="2"/>
      <c r="DY1435" s="2"/>
      <c r="DZ1435" s="2"/>
      <c r="EA1435" s="2"/>
      <c r="EB1435" s="2"/>
      <c r="EC1435" s="2"/>
      <c r="ED1435" s="2"/>
      <c r="EE1435" s="2"/>
      <c r="EF1435" s="2"/>
      <c r="EG1435" s="2"/>
      <c r="EH1435" s="2"/>
      <c r="EI1435" s="2"/>
      <c r="EJ1435" s="2"/>
      <c r="EK1435" s="2"/>
      <c r="EL1435" s="2"/>
      <c r="EM1435" s="2"/>
      <c r="EN1435" s="2"/>
      <c r="EO1435" s="2"/>
      <c r="EP1435" s="2"/>
      <c r="EQ1435" s="2"/>
      <c r="ER1435" s="2"/>
      <c r="ES1435" s="2"/>
      <c r="ET1435" s="2"/>
      <c r="EU1435" s="2"/>
      <c r="EV1435" s="2"/>
      <c r="EW1435" s="2"/>
      <c r="EX1435" s="2"/>
      <c r="EY1435" s="2"/>
      <c r="EZ1435" s="2"/>
      <c r="FA1435" s="2"/>
      <c r="FB1435" s="2"/>
      <c r="FC1435" s="2"/>
      <c r="FD1435" s="2"/>
      <c r="FE1435" s="2"/>
      <c r="FF1435" s="2"/>
      <c r="FG1435" s="2"/>
      <c r="FH1435" s="2"/>
      <c r="FI1435" s="2"/>
      <c r="FJ1435" s="2"/>
      <c r="FK1435" s="2"/>
      <c r="FL1435" s="2"/>
      <c r="FM1435" s="2"/>
      <c r="FN1435" s="2"/>
      <c r="FO1435" s="2"/>
      <c r="FP1435" s="2"/>
      <c r="FQ1435" s="2"/>
      <c r="FR1435" s="2"/>
      <c r="FS1435" s="2"/>
      <c r="FT1435" s="2"/>
      <c r="FU1435" s="2"/>
      <c r="FV1435" s="2"/>
      <c r="FW1435" s="2"/>
      <c r="FX1435" s="2"/>
      <c r="FY1435" s="2"/>
      <c r="FZ1435" s="2"/>
      <c r="GA1435" s="2"/>
      <c r="GB1435" s="2"/>
      <c r="GC1435" s="2"/>
      <c r="GD1435" s="2"/>
      <c r="GE1435" s="2"/>
      <c r="GF1435" s="2"/>
      <c r="GG1435" s="2"/>
      <c r="GH1435" s="2"/>
      <c r="GI1435" s="2"/>
      <c r="GJ1435" s="2"/>
      <c r="GK1435" s="2"/>
      <c r="GL1435" s="2"/>
      <c r="GM1435" s="2"/>
      <c r="GN1435" s="2"/>
      <c r="GO1435" s="2"/>
      <c r="GP1435" s="2"/>
      <c r="GQ1435" s="2"/>
      <c r="GR1435" s="2"/>
      <c r="GS1435" s="2"/>
      <c r="GT1435" s="2"/>
      <c r="GU1435" s="2"/>
      <c r="GV1435" s="2"/>
      <c r="GW1435" s="2"/>
      <c r="GX1435" s="2"/>
      <c r="GY1435" s="2"/>
      <c r="GZ1435" s="2"/>
      <c r="HA1435" s="2"/>
      <c r="HB1435" s="2"/>
      <c r="HC1435" s="2"/>
      <c r="HD1435" s="2"/>
      <c r="HE1435" s="2"/>
      <c r="HF1435" s="2"/>
      <c r="HG1435" s="2"/>
      <c r="HH1435" s="2"/>
      <c r="HI1435" s="2"/>
      <c r="HJ1435" s="2"/>
      <c r="HK1435" s="2"/>
      <c r="HL1435" s="2"/>
      <c r="HM1435" s="2"/>
      <c r="HN1435" s="2"/>
      <c r="HO1435" s="2"/>
      <c r="HP1435" s="2"/>
      <c r="HQ1435" s="2"/>
      <c r="HR1435" s="2"/>
      <c r="HS1435" s="2"/>
      <c r="HT1435" s="2"/>
      <c r="HU1435" s="2"/>
      <c r="HV1435" s="2"/>
      <c r="HW1435" s="2"/>
      <c r="HX1435" s="2"/>
      <c r="HY1435" s="2"/>
      <c r="HZ1435" s="2"/>
      <c r="IA1435" s="2"/>
      <c r="IB1435" s="2"/>
      <c r="IC1435" s="2"/>
      <c r="ID1435" s="2"/>
      <c r="IE1435" s="2"/>
      <c r="IF1435" s="2"/>
      <c r="IG1435" s="2"/>
      <c r="IH1435" s="2"/>
      <c r="II1435" s="2"/>
      <c r="IJ1435" s="2"/>
      <c r="IK1435" s="2"/>
      <c r="IL1435" s="2"/>
      <c r="IM1435" s="2"/>
      <c r="IN1435" s="2"/>
      <c r="IO1435" s="2"/>
      <c r="IP1435" s="2"/>
      <c r="IQ1435" s="2"/>
      <c r="IR1435" s="2"/>
      <c r="IS1435" s="2"/>
    </row>
    <row r="1436" spans="1:253" s="36" customFormat="1" hidden="1" x14ac:dyDescent="0.25">
      <c r="A1436" s="33"/>
      <c r="B1436" s="1167"/>
      <c r="C1436" s="1168"/>
      <c r="D1436" s="1168"/>
      <c r="E1436" s="1168"/>
      <c r="F1436" s="1168"/>
      <c r="G1436" s="1168"/>
      <c r="H1436" s="1168"/>
      <c r="I1436" s="1168"/>
      <c r="J1436" s="291"/>
      <c r="K1436" s="1156"/>
      <c r="L1436" s="1156"/>
      <c r="M1436" s="1156"/>
      <c r="N1436" s="1156"/>
      <c r="O1436" s="291"/>
      <c r="P1436" s="1156"/>
      <c r="Q1436" s="1156"/>
      <c r="R1436" s="1156"/>
      <c r="S1436" s="1156"/>
      <c r="T1436" s="291"/>
      <c r="U1436" s="1156"/>
      <c r="V1436" s="1156"/>
      <c r="W1436" s="1156"/>
      <c r="X1436" s="1156"/>
      <c r="Y1436" s="291"/>
      <c r="Z1436" s="1156"/>
      <c r="AA1436" s="1156"/>
      <c r="AB1436" s="1156"/>
      <c r="AC1436" s="1156"/>
      <c r="AD1436" s="1169">
        <f t="shared" si="257"/>
        <v>0</v>
      </c>
      <c r="AE1436" s="1169"/>
      <c r="AF1436" s="1169"/>
      <c r="AG1436" s="1169"/>
      <c r="AH1436" s="1170"/>
      <c r="AI1436" s="60"/>
      <c r="AJ1436" s="144" t="str">
        <f t="shared" si="252"/>
        <v>Riadok bude skrytý.</v>
      </c>
      <c r="AK1436" s="145" t="s">
        <v>207</v>
      </c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51">
        <f t="shared" si="243"/>
        <v>1</v>
      </c>
      <c r="BF1436" s="51">
        <f t="shared" si="242"/>
        <v>1</v>
      </c>
      <c r="BG1436" s="51">
        <f t="shared" si="258"/>
        <v>0</v>
      </c>
      <c r="BH1436" s="51">
        <f t="shared" si="255"/>
        <v>1</v>
      </c>
      <c r="BI1436" s="90">
        <f t="shared" si="247"/>
        <v>0</v>
      </c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108"/>
      <c r="BY1436" s="108"/>
      <c r="BZ1436" s="108"/>
      <c r="CA1436" s="113">
        <f>SI!BY1436</f>
        <v>199</v>
      </c>
      <c r="CB1436" s="113"/>
      <c r="CC1436" s="113"/>
      <c r="CD1436" s="113"/>
      <c r="CE1436" s="113"/>
      <c r="CF1436" s="113"/>
      <c r="CG1436" s="113"/>
      <c r="CH1436" s="140">
        <f>SI!BZ1436</f>
        <v>0</v>
      </c>
      <c r="CI1436" s="108"/>
      <c r="CJ1436" s="108"/>
      <c r="CK1436" s="108"/>
      <c r="CL1436" s="108"/>
      <c r="CM1436" s="108"/>
      <c r="CN1436" s="108"/>
      <c r="CO1436" s="108"/>
      <c r="CP1436" s="108"/>
      <c r="CQ1436" s="108"/>
      <c r="CR1436" s="108"/>
      <c r="CS1436" s="108"/>
      <c r="CT1436" s="108"/>
      <c r="CU1436" s="108"/>
      <c r="CV1436" s="108"/>
      <c r="CW1436" s="108"/>
      <c r="CX1436" s="108"/>
      <c r="CY1436" s="108"/>
      <c r="CZ1436" s="2"/>
      <c r="DA1436" s="2"/>
      <c r="DB1436" s="2"/>
      <c r="DC1436" s="2"/>
      <c r="DD1436" s="2"/>
      <c r="DE1436" s="2"/>
      <c r="DF1436" s="2"/>
      <c r="DG1436" s="2"/>
      <c r="DH1436" s="2"/>
      <c r="DI1436" s="2"/>
      <c r="DJ1436" s="2"/>
      <c r="DK1436" s="2"/>
      <c r="DL1436" s="2"/>
      <c r="DM1436" s="2"/>
      <c r="DN1436" s="2"/>
      <c r="DO1436" s="2"/>
      <c r="DP1436" s="2"/>
      <c r="DQ1436" s="2"/>
      <c r="DR1436" s="2"/>
      <c r="DS1436" s="2"/>
      <c r="DT1436" s="2"/>
      <c r="DU1436" s="2"/>
      <c r="DV1436" s="2"/>
      <c r="DW1436" s="2"/>
      <c r="DX1436" s="2"/>
      <c r="DY1436" s="2"/>
      <c r="DZ1436" s="2"/>
      <c r="EA1436" s="2"/>
      <c r="EB1436" s="2"/>
      <c r="EC1436" s="2"/>
      <c r="ED1436" s="2"/>
      <c r="EE1436" s="2"/>
      <c r="EF1436" s="2"/>
      <c r="EG1436" s="2"/>
      <c r="EH1436" s="2"/>
      <c r="EI1436" s="2"/>
      <c r="EJ1436" s="2"/>
      <c r="EK1436" s="2"/>
      <c r="EL1436" s="2"/>
      <c r="EM1436" s="2"/>
      <c r="EN1436" s="2"/>
      <c r="EO1436" s="2"/>
      <c r="EP1436" s="2"/>
      <c r="EQ1436" s="2"/>
      <c r="ER1436" s="2"/>
      <c r="ES1436" s="2"/>
      <c r="ET1436" s="2"/>
      <c r="EU1436" s="2"/>
      <c r="EV1436" s="2"/>
      <c r="EW1436" s="2"/>
      <c r="EX1436" s="2"/>
      <c r="EY1436" s="2"/>
      <c r="EZ1436" s="2"/>
      <c r="FA1436" s="2"/>
      <c r="FB1436" s="2"/>
      <c r="FC1436" s="2"/>
      <c r="FD1436" s="2"/>
      <c r="FE1436" s="2"/>
      <c r="FF1436" s="2"/>
      <c r="FG1436" s="2"/>
      <c r="FH1436" s="2"/>
      <c r="FI1436" s="2"/>
      <c r="FJ1436" s="2"/>
      <c r="FK1436" s="2"/>
      <c r="FL1436" s="2"/>
      <c r="FM1436" s="2"/>
      <c r="FN1436" s="2"/>
      <c r="FO1436" s="2"/>
      <c r="FP1436" s="2"/>
      <c r="FQ1436" s="2"/>
      <c r="FR1436" s="2"/>
      <c r="FS1436" s="2"/>
      <c r="FT1436" s="2"/>
      <c r="FU1436" s="2"/>
      <c r="FV1436" s="2"/>
      <c r="FW1436" s="2"/>
      <c r="FX1436" s="2"/>
      <c r="FY1436" s="2"/>
      <c r="FZ1436" s="2"/>
      <c r="GA1436" s="2"/>
      <c r="GB1436" s="2"/>
      <c r="GC1436" s="2"/>
      <c r="GD1436" s="2"/>
      <c r="GE1436" s="2"/>
      <c r="GF1436" s="2"/>
      <c r="GG1436" s="2"/>
      <c r="GH1436" s="2"/>
      <c r="GI1436" s="2"/>
      <c r="GJ1436" s="2"/>
      <c r="GK1436" s="2"/>
      <c r="GL1436" s="2"/>
      <c r="GM1436" s="2"/>
      <c r="GN1436" s="2"/>
      <c r="GO1436" s="2"/>
      <c r="GP1436" s="2"/>
      <c r="GQ1436" s="2"/>
      <c r="GR1436" s="2"/>
      <c r="GS1436" s="2"/>
      <c r="GT1436" s="2"/>
      <c r="GU1436" s="2"/>
      <c r="GV1436" s="2"/>
      <c r="GW1436" s="2"/>
      <c r="GX1436" s="2"/>
      <c r="GY1436" s="2"/>
      <c r="GZ1436" s="2"/>
      <c r="HA1436" s="2"/>
      <c r="HB1436" s="2"/>
      <c r="HC1436" s="2"/>
      <c r="HD1436" s="2"/>
      <c r="HE1436" s="2"/>
      <c r="HF1436" s="2"/>
      <c r="HG1436" s="2"/>
      <c r="HH1436" s="2"/>
      <c r="HI1436" s="2"/>
      <c r="HJ1436" s="2"/>
      <c r="HK1436" s="2"/>
      <c r="HL1436" s="2"/>
      <c r="HM1436" s="2"/>
      <c r="HN1436" s="2"/>
      <c r="HO1436" s="2"/>
      <c r="HP1436" s="2"/>
      <c r="HQ1436" s="2"/>
      <c r="HR1436" s="2"/>
      <c r="HS1436" s="2"/>
      <c r="HT1436" s="2"/>
      <c r="HU1436" s="2"/>
      <c r="HV1436" s="2"/>
      <c r="HW1436" s="2"/>
      <c r="HX1436" s="2"/>
      <c r="HY1436" s="2"/>
      <c r="HZ1436" s="2"/>
      <c r="IA1436" s="2"/>
      <c r="IB1436" s="2"/>
      <c r="IC1436" s="2"/>
      <c r="ID1436" s="2"/>
      <c r="IE1436" s="2"/>
      <c r="IF1436" s="2"/>
      <c r="IG1436" s="2"/>
      <c r="IH1436" s="2"/>
      <c r="II1436" s="2"/>
      <c r="IJ1436" s="2"/>
      <c r="IK1436" s="2"/>
      <c r="IL1436" s="2"/>
      <c r="IM1436" s="2"/>
      <c r="IN1436" s="2"/>
      <c r="IO1436" s="2"/>
      <c r="IP1436" s="2"/>
      <c r="IQ1436" s="2"/>
      <c r="IR1436" s="2"/>
      <c r="IS1436" s="2"/>
    </row>
    <row r="1437" spans="1:253" s="36" customFormat="1" x14ac:dyDescent="0.25">
      <c r="A1437" s="33"/>
      <c r="B1437" s="1138" t="s">
        <v>381</v>
      </c>
      <c r="C1437" s="1139"/>
      <c r="D1437" s="1139"/>
      <c r="E1437" s="1139"/>
      <c r="F1437" s="1139"/>
      <c r="G1437" s="1139"/>
      <c r="H1437" s="1139"/>
      <c r="I1437" s="1140"/>
      <c r="J1437" s="1123">
        <f>+SUM(J1422:N1436)</f>
        <v>0</v>
      </c>
      <c r="K1437" s="1124"/>
      <c r="L1437" s="1124"/>
      <c r="M1437" s="1124"/>
      <c r="N1437" s="1124"/>
      <c r="O1437" s="1123">
        <f>+SUM(O1422:S1436)</f>
        <v>0</v>
      </c>
      <c r="P1437" s="1124"/>
      <c r="Q1437" s="1124"/>
      <c r="R1437" s="1124"/>
      <c r="S1437" s="1124"/>
      <c r="T1437" s="1123">
        <f>+SUM(T1422:X1436)</f>
        <v>0</v>
      </c>
      <c r="U1437" s="1124"/>
      <c r="V1437" s="1124"/>
      <c r="W1437" s="1124"/>
      <c r="X1437" s="1124"/>
      <c r="Y1437" s="1123">
        <f>+SUM(Y1422:AC1436)</f>
        <v>0</v>
      </c>
      <c r="Z1437" s="1124"/>
      <c r="AA1437" s="1124"/>
      <c r="AB1437" s="1124"/>
      <c r="AC1437" s="1124"/>
      <c r="AD1437" s="1123">
        <f>+SUM(AD1422:AH1436)</f>
        <v>0</v>
      </c>
      <c r="AE1437" s="1124"/>
      <c r="AF1437" s="1124"/>
      <c r="AG1437" s="1124"/>
      <c r="AH1437" s="1125"/>
      <c r="AI1437" s="59"/>
      <c r="AJ1437" s="144" t="str">
        <f t="shared" si="252"/>
        <v>Riadok bude vidieť.</v>
      </c>
      <c r="AK1437" s="145" t="s">
        <v>207</v>
      </c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51">
        <f t="shared" si="243"/>
        <v>1</v>
      </c>
      <c r="BF1437" s="51">
        <f t="shared" si="242"/>
        <v>1</v>
      </c>
      <c r="BG1437" s="51"/>
      <c r="BH1437" s="51">
        <f t="shared" si="255"/>
        <v>1</v>
      </c>
      <c r="BI1437" s="89">
        <f t="shared" ref="BI1437:BI1438" si="259">+IF(BE1437*BF1437=0,0,IF(BH1437=0,0,1))</f>
        <v>1</v>
      </c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108"/>
      <c r="BY1437" s="108"/>
      <c r="BZ1437" s="108"/>
      <c r="CA1437" s="113">
        <f>SI!BY1437</f>
        <v>345</v>
      </c>
      <c r="CB1437" s="113"/>
      <c r="CC1437" s="113"/>
      <c r="CD1437" s="113"/>
      <c r="CE1437" s="113"/>
      <c r="CF1437" s="113"/>
      <c r="CG1437" s="113"/>
      <c r="CH1437" s="140">
        <f>SI!BZ1437</f>
        <v>0</v>
      </c>
      <c r="CI1437" s="108"/>
      <c r="CJ1437" s="108"/>
      <c r="CK1437" s="108"/>
      <c r="CL1437" s="108"/>
      <c r="CM1437" s="108"/>
      <c r="CN1437" s="108"/>
      <c r="CO1437" s="108"/>
      <c r="CP1437" s="108"/>
      <c r="CQ1437" s="108"/>
      <c r="CR1437" s="108"/>
      <c r="CS1437" s="108"/>
      <c r="CT1437" s="108"/>
      <c r="CU1437" s="108"/>
      <c r="CV1437" s="108"/>
      <c r="CW1437" s="108"/>
      <c r="CX1437" s="108"/>
      <c r="CY1437" s="108"/>
      <c r="CZ1437" s="2"/>
      <c r="DA1437" s="2"/>
      <c r="DB1437" s="2"/>
      <c r="DC1437" s="2"/>
      <c r="DD1437" s="2"/>
      <c r="DE1437" s="2"/>
      <c r="DF1437" s="2"/>
      <c r="DG1437" s="2"/>
      <c r="DH1437" s="2"/>
      <c r="DI1437" s="2"/>
      <c r="DJ1437" s="2"/>
      <c r="DK1437" s="2"/>
      <c r="DL1437" s="2"/>
      <c r="DM1437" s="2"/>
      <c r="DN1437" s="2"/>
      <c r="DO1437" s="2"/>
      <c r="DP1437" s="2"/>
      <c r="DQ1437" s="2"/>
      <c r="DR1437" s="2"/>
      <c r="DS1437" s="2"/>
      <c r="DT1437" s="2"/>
      <c r="DU1437" s="2"/>
      <c r="DV1437" s="2"/>
      <c r="DW1437" s="2"/>
      <c r="DX1437" s="2"/>
      <c r="DY1437" s="2"/>
      <c r="DZ1437" s="2"/>
      <c r="EA1437" s="2"/>
      <c r="EB1437" s="2"/>
      <c r="EC1437" s="2"/>
      <c r="ED1437" s="2"/>
      <c r="EE1437" s="2"/>
      <c r="EF1437" s="2"/>
      <c r="EG1437" s="2"/>
      <c r="EH1437" s="2"/>
      <c r="EI1437" s="2"/>
      <c r="EJ1437" s="2"/>
      <c r="EK1437" s="2"/>
      <c r="EL1437" s="2"/>
      <c r="EM1437" s="2"/>
      <c r="EN1437" s="2"/>
      <c r="EO1437" s="2"/>
      <c r="EP1437" s="2"/>
      <c r="EQ1437" s="2"/>
      <c r="ER1437" s="2"/>
      <c r="ES1437" s="2"/>
      <c r="ET1437" s="2"/>
      <c r="EU1437" s="2"/>
      <c r="EV1437" s="2"/>
      <c r="EW1437" s="2"/>
      <c r="EX1437" s="2"/>
      <c r="EY1437" s="2"/>
      <c r="EZ1437" s="2"/>
      <c r="FA1437" s="2"/>
      <c r="FB1437" s="2"/>
      <c r="FC1437" s="2"/>
      <c r="FD1437" s="2"/>
      <c r="FE1437" s="2"/>
      <c r="FF1437" s="2"/>
      <c r="FG1437" s="2"/>
      <c r="FH1437" s="2"/>
      <c r="FI1437" s="2"/>
      <c r="FJ1437" s="2"/>
      <c r="FK1437" s="2"/>
      <c r="FL1437" s="2"/>
      <c r="FM1437" s="2"/>
      <c r="FN1437" s="2"/>
      <c r="FO1437" s="2"/>
      <c r="FP1437" s="2"/>
      <c r="FQ1437" s="2"/>
      <c r="FR1437" s="2"/>
      <c r="FS1437" s="2"/>
      <c r="FT1437" s="2"/>
      <c r="FU1437" s="2"/>
      <c r="FV1437" s="2"/>
      <c r="FW1437" s="2"/>
      <c r="FX1437" s="2"/>
      <c r="FY1437" s="2"/>
      <c r="FZ1437" s="2"/>
      <c r="GA1437" s="2"/>
      <c r="GB1437" s="2"/>
      <c r="GC1437" s="2"/>
      <c r="GD1437" s="2"/>
      <c r="GE1437" s="2"/>
      <c r="GF1437" s="2"/>
      <c r="GG1437" s="2"/>
      <c r="GH1437" s="2"/>
      <c r="GI1437" s="2"/>
      <c r="GJ1437" s="2"/>
      <c r="GK1437" s="2"/>
      <c r="GL1437" s="2"/>
      <c r="GM1437" s="2"/>
      <c r="GN1437" s="2"/>
      <c r="GO1437" s="2"/>
      <c r="GP1437" s="2"/>
      <c r="GQ1437" s="2"/>
      <c r="GR1437" s="2"/>
      <c r="GS1437" s="2"/>
      <c r="GT1437" s="2"/>
      <c r="GU1437" s="2"/>
      <c r="GV1437" s="2"/>
      <c r="GW1437" s="2"/>
      <c r="GX1437" s="2"/>
      <c r="GY1437" s="2"/>
      <c r="GZ1437" s="2"/>
      <c r="HA1437" s="2"/>
      <c r="HB1437" s="2"/>
      <c r="HC1437" s="2"/>
      <c r="HD1437" s="2"/>
      <c r="HE1437" s="2"/>
      <c r="HF1437" s="2"/>
      <c r="HG1437" s="2"/>
      <c r="HH1437" s="2"/>
      <c r="HI1437" s="2"/>
      <c r="HJ1437" s="2"/>
      <c r="HK1437" s="2"/>
      <c r="HL1437" s="2"/>
      <c r="HM1437" s="2"/>
      <c r="HN1437" s="2"/>
      <c r="HO1437" s="2"/>
      <c r="HP1437" s="2"/>
      <c r="HQ1437" s="2"/>
      <c r="HR1437" s="2"/>
      <c r="HS1437" s="2"/>
      <c r="HT1437" s="2"/>
      <c r="HU1437" s="2"/>
      <c r="HV1437" s="2"/>
      <c r="HW1437" s="2"/>
      <c r="HX1437" s="2"/>
      <c r="HY1437" s="2"/>
      <c r="HZ1437" s="2"/>
      <c r="IA1437" s="2"/>
      <c r="IB1437" s="2"/>
      <c r="IC1437" s="2"/>
      <c r="ID1437" s="2"/>
      <c r="IE1437" s="2"/>
      <c r="IF1437" s="2"/>
      <c r="IG1437" s="2"/>
      <c r="IH1437" s="2"/>
      <c r="II1437" s="2"/>
      <c r="IJ1437" s="2"/>
      <c r="IK1437" s="2"/>
      <c r="IL1437" s="2"/>
      <c r="IM1437" s="2"/>
      <c r="IN1437" s="2"/>
      <c r="IO1437" s="2"/>
      <c r="IP1437" s="2"/>
      <c r="IQ1437" s="2"/>
      <c r="IR1437" s="2"/>
      <c r="IS1437" s="2"/>
    </row>
    <row r="1438" spans="1:253" s="36" customFormat="1" x14ac:dyDescent="0.25">
      <c r="A1438" s="33"/>
      <c r="B1438" s="1138" t="s">
        <v>382</v>
      </c>
      <c r="C1438" s="1139"/>
      <c r="D1438" s="1139"/>
      <c r="E1438" s="1139"/>
      <c r="F1438" s="1139"/>
      <c r="G1438" s="1139"/>
      <c r="H1438" s="1139"/>
      <c r="I1438" s="1140"/>
      <c r="J1438" s="1123">
        <f>+J1420+J1437</f>
        <v>4750</v>
      </c>
      <c r="K1438" s="1124"/>
      <c r="L1438" s="1124"/>
      <c r="M1438" s="1124"/>
      <c r="N1438" s="1124"/>
      <c r="O1438" s="1123">
        <f>+O1420+O1437</f>
        <v>33313</v>
      </c>
      <c r="P1438" s="1124"/>
      <c r="Q1438" s="1124"/>
      <c r="R1438" s="1124"/>
      <c r="S1438" s="1124"/>
      <c r="T1438" s="1123">
        <f>+T1420+T1437</f>
        <v>-5681</v>
      </c>
      <c r="U1438" s="1124"/>
      <c r="V1438" s="1124"/>
      <c r="W1438" s="1124"/>
      <c r="X1438" s="1124"/>
      <c r="Y1438" s="1123">
        <f>+Y1420+Y1437</f>
        <v>0</v>
      </c>
      <c r="Z1438" s="1124"/>
      <c r="AA1438" s="1124"/>
      <c r="AB1438" s="1124"/>
      <c r="AC1438" s="1124"/>
      <c r="AD1438" s="1123">
        <f>+AD1420+AD1437</f>
        <v>32382</v>
      </c>
      <c r="AE1438" s="1124"/>
      <c r="AF1438" s="1124"/>
      <c r="AG1438" s="1124"/>
      <c r="AH1438" s="1125"/>
      <c r="AI1438" s="59"/>
      <c r="AJ1438" s="144" t="str">
        <f t="shared" si="252"/>
        <v>Riadok bude vidieť.</v>
      </c>
      <c r="AK1438" s="145" t="s">
        <v>207</v>
      </c>
      <c r="AL1438" s="56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51">
        <f t="shared" si="243"/>
        <v>1</v>
      </c>
      <c r="BF1438" s="51">
        <f t="shared" si="242"/>
        <v>1</v>
      </c>
      <c r="BG1438" s="51"/>
      <c r="BH1438" s="51">
        <f t="shared" si="255"/>
        <v>1</v>
      </c>
      <c r="BI1438" s="89">
        <f t="shared" si="259"/>
        <v>1</v>
      </c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108"/>
      <c r="BY1438" s="108"/>
      <c r="BZ1438" s="108"/>
      <c r="CA1438" s="113">
        <f>SI!BY1438</f>
        <v>5</v>
      </c>
      <c r="CB1438" s="113"/>
      <c r="CC1438" s="113"/>
      <c r="CD1438" s="113"/>
      <c r="CE1438" s="113"/>
      <c r="CF1438" s="113"/>
      <c r="CG1438" s="113"/>
      <c r="CH1438" s="140">
        <f>SI!BZ1438</f>
        <v>0</v>
      </c>
      <c r="CI1438" s="108"/>
      <c r="CJ1438" s="108"/>
      <c r="CK1438" s="108"/>
      <c r="CL1438" s="108"/>
      <c r="CM1438" s="108"/>
      <c r="CN1438" s="108"/>
      <c r="CO1438" s="108"/>
      <c r="CP1438" s="108"/>
      <c r="CQ1438" s="108"/>
      <c r="CR1438" s="108"/>
      <c r="CS1438" s="108"/>
      <c r="CT1438" s="108"/>
      <c r="CU1438" s="108"/>
      <c r="CV1438" s="108"/>
      <c r="CW1438" s="108"/>
      <c r="CX1438" s="108"/>
      <c r="CY1438" s="108"/>
      <c r="CZ1438" s="2"/>
      <c r="DA1438" s="2"/>
      <c r="DB1438" s="2"/>
      <c r="DC1438" s="2"/>
      <c r="DD1438" s="2"/>
      <c r="DE1438" s="2"/>
      <c r="DF1438" s="2"/>
      <c r="DG1438" s="2"/>
      <c r="DH1438" s="2"/>
      <c r="DI1438" s="2"/>
      <c r="DJ1438" s="2"/>
      <c r="DK1438" s="2"/>
      <c r="DL1438" s="2"/>
      <c r="DM1438" s="2"/>
      <c r="DN1438" s="2"/>
      <c r="DO1438" s="2"/>
      <c r="DP1438" s="2"/>
      <c r="DQ1438" s="2"/>
      <c r="DR1438" s="2"/>
      <c r="DS1438" s="2"/>
      <c r="DT1438" s="2"/>
      <c r="DU1438" s="2"/>
      <c r="DV1438" s="2"/>
      <c r="DW1438" s="2"/>
      <c r="DX1438" s="2"/>
      <c r="DY1438" s="2"/>
      <c r="DZ1438" s="2"/>
      <c r="EA1438" s="2"/>
      <c r="EB1438" s="2"/>
      <c r="EC1438" s="2"/>
      <c r="ED1438" s="2"/>
      <c r="EE1438" s="2"/>
      <c r="EF1438" s="2"/>
      <c r="EG1438" s="2"/>
      <c r="EH1438" s="2"/>
      <c r="EI1438" s="2"/>
      <c r="EJ1438" s="2"/>
      <c r="EK1438" s="2"/>
      <c r="EL1438" s="2"/>
      <c r="EM1438" s="2"/>
      <c r="EN1438" s="2"/>
      <c r="EO1438" s="2"/>
      <c r="EP1438" s="2"/>
      <c r="EQ1438" s="2"/>
      <c r="ER1438" s="2"/>
      <c r="ES1438" s="2"/>
      <c r="ET1438" s="2"/>
      <c r="EU1438" s="2"/>
      <c r="EV1438" s="2"/>
      <c r="EW1438" s="2"/>
      <c r="EX1438" s="2"/>
      <c r="EY1438" s="2"/>
      <c r="EZ1438" s="2"/>
      <c r="FA1438" s="2"/>
      <c r="FB1438" s="2"/>
      <c r="FC1438" s="2"/>
      <c r="FD1438" s="2"/>
      <c r="FE1438" s="2"/>
      <c r="FF1438" s="2"/>
      <c r="FG1438" s="2"/>
      <c r="FH1438" s="2"/>
      <c r="FI1438" s="2"/>
      <c r="FJ1438" s="2"/>
      <c r="FK1438" s="2"/>
      <c r="FL1438" s="2"/>
      <c r="FM1438" s="2"/>
      <c r="FN1438" s="2"/>
      <c r="FO1438" s="2"/>
      <c r="FP1438" s="2"/>
      <c r="FQ1438" s="2"/>
      <c r="FR1438" s="2"/>
      <c r="FS1438" s="2"/>
      <c r="FT1438" s="2"/>
      <c r="FU1438" s="2"/>
      <c r="FV1438" s="2"/>
      <c r="FW1438" s="2"/>
      <c r="FX1438" s="2"/>
      <c r="FY1438" s="2"/>
      <c r="FZ1438" s="2"/>
      <c r="GA1438" s="2"/>
      <c r="GB1438" s="2"/>
      <c r="GC1438" s="2"/>
      <c r="GD1438" s="2"/>
      <c r="GE1438" s="2"/>
      <c r="GF1438" s="2"/>
      <c r="GG1438" s="2"/>
      <c r="GH1438" s="2"/>
      <c r="GI1438" s="2"/>
      <c r="GJ1438" s="2"/>
      <c r="GK1438" s="2"/>
      <c r="GL1438" s="2"/>
      <c r="GM1438" s="2"/>
      <c r="GN1438" s="2"/>
      <c r="GO1438" s="2"/>
      <c r="GP1438" s="2"/>
      <c r="GQ1438" s="2"/>
      <c r="GR1438" s="2"/>
      <c r="GS1438" s="2"/>
      <c r="GT1438" s="2"/>
      <c r="GU1438" s="2"/>
      <c r="GV1438" s="2"/>
      <c r="GW1438" s="2"/>
      <c r="GX1438" s="2"/>
      <c r="GY1438" s="2"/>
      <c r="GZ1438" s="2"/>
      <c r="HA1438" s="2"/>
      <c r="HB1438" s="2"/>
      <c r="HC1438" s="2"/>
      <c r="HD1438" s="2"/>
      <c r="HE1438" s="2"/>
      <c r="HF1438" s="2"/>
      <c r="HG1438" s="2"/>
      <c r="HH1438" s="2"/>
      <c r="HI1438" s="2"/>
      <c r="HJ1438" s="2"/>
      <c r="HK1438" s="2"/>
      <c r="HL1438" s="2"/>
      <c r="HM1438" s="2"/>
      <c r="HN1438" s="2"/>
      <c r="HO1438" s="2"/>
      <c r="HP1438" s="2"/>
      <c r="HQ1438" s="2"/>
      <c r="HR1438" s="2"/>
      <c r="HS1438" s="2"/>
      <c r="HT1438" s="2"/>
      <c r="HU1438" s="2"/>
      <c r="HV1438" s="2"/>
      <c r="HW1438" s="2"/>
      <c r="HX1438" s="2"/>
      <c r="HY1438" s="2"/>
      <c r="HZ1438" s="2"/>
      <c r="IA1438" s="2"/>
      <c r="IB1438" s="2"/>
      <c r="IC1438" s="2"/>
      <c r="ID1438" s="2"/>
      <c r="IE1438" s="2"/>
      <c r="IF1438" s="2"/>
      <c r="IG1438" s="2"/>
      <c r="IH1438" s="2"/>
      <c r="II1438" s="2"/>
      <c r="IJ1438" s="2"/>
      <c r="IK1438" s="2"/>
      <c r="IL1438" s="2"/>
      <c r="IM1438" s="2"/>
      <c r="IN1438" s="2"/>
      <c r="IO1438" s="2"/>
      <c r="IP1438" s="2"/>
      <c r="IQ1438" s="2"/>
      <c r="IR1438" s="2"/>
      <c r="IS1438" s="2"/>
    </row>
    <row r="1439" spans="1:253" s="36" customFormat="1" hidden="1" x14ac:dyDescent="0.25">
      <c r="A1439" s="33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62"/>
      <c r="AJ1439" s="144" t="str">
        <f t="shared" si="233"/>
        <v>Riadok bude skrytý.</v>
      </c>
      <c r="AK1439" s="145" t="s">
        <v>207</v>
      </c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51">
        <f t="shared" ref="BE1439:BE1458" si="260">+IF($H$1357="neeviduje",0,1)</f>
        <v>1</v>
      </c>
      <c r="BF1439" s="51">
        <f>+IF(B1441="",0,1)</f>
        <v>0</v>
      </c>
      <c r="BG1439" s="51"/>
      <c r="BH1439" s="51">
        <f t="shared" si="238"/>
        <v>1</v>
      </c>
      <c r="BI1439" s="89">
        <f t="shared" ref="BI1439:BI1458" si="261">+IF(BE1439*BF1439=0,0,IF(BH1439=0,0,1))</f>
        <v>0</v>
      </c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108"/>
      <c r="BY1439" s="108"/>
      <c r="BZ1439" s="108"/>
      <c r="CA1439" s="113">
        <f>SI!BY1439</f>
        <v>155</v>
      </c>
      <c r="CB1439" s="113"/>
      <c r="CC1439" s="113"/>
      <c r="CD1439" s="113"/>
      <c r="CE1439" s="113"/>
      <c r="CF1439" s="113"/>
      <c r="CG1439" s="113"/>
      <c r="CH1439" s="140">
        <f>SI!BZ1439</f>
        <v>0</v>
      </c>
      <c r="CI1439" s="108"/>
      <c r="CJ1439" s="108"/>
      <c r="CK1439" s="108"/>
      <c r="CL1439" s="108"/>
      <c r="CM1439" s="108"/>
      <c r="CN1439" s="108"/>
      <c r="CO1439" s="108"/>
      <c r="CP1439" s="108"/>
      <c r="CQ1439" s="108"/>
      <c r="CR1439" s="108"/>
      <c r="CS1439" s="108"/>
      <c r="CT1439" s="108"/>
      <c r="CU1439" s="108"/>
      <c r="CV1439" s="108"/>
      <c r="CW1439" s="108"/>
      <c r="CX1439" s="108"/>
      <c r="CY1439" s="108"/>
      <c r="CZ1439" s="2"/>
      <c r="DA1439" s="2"/>
      <c r="DB1439" s="2"/>
      <c r="DC1439" s="2"/>
      <c r="DD1439" s="2"/>
      <c r="DE1439" s="2"/>
      <c r="DF1439" s="2"/>
      <c r="DG1439" s="2"/>
      <c r="DH1439" s="2"/>
      <c r="DI1439" s="2"/>
      <c r="DJ1439" s="2"/>
      <c r="DK1439" s="2"/>
      <c r="DL1439" s="2"/>
      <c r="DM1439" s="2"/>
      <c r="DN1439" s="2"/>
      <c r="DO1439" s="2"/>
      <c r="DP1439" s="2"/>
      <c r="DQ1439" s="2"/>
      <c r="DR1439" s="2"/>
      <c r="DS1439" s="2"/>
      <c r="DT1439" s="2"/>
      <c r="DU1439" s="2"/>
      <c r="DV1439" s="2"/>
      <c r="DW1439" s="2"/>
      <c r="DX1439" s="2"/>
      <c r="DY1439" s="2"/>
      <c r="DZ1439" s="2"/>
      <c r="EA1439" s="2"/>
      <c r="EB1439" s="2"/>
      <c r="EC1439" s="2"/>
      <c r="ED1439" s="2"/>
      <c r="EE1439" s="2"/>
      <c r="EF1439" s="2"/>
      <c r="EG1439" s="2"/>
      <c r="EH1439" s="2"/>
      <c r="EI1439" s="2"/>
      <c r="EJ1439" s="2"/>
      <c r="EK1439" s="2"/>
      <c r="EL1439" s="2"/>
      <c r="EM1439" s="2"/>
      <c r="EN1439" s="2"/>
      <c r="EO1439" s="2"/>
      <c r="EP1439" s="2"/>
      <c r="EQ1439" s="2"/>
      <c r="ER1439" s="2"/>
      <c r="ES1439" s="2"/>
      <c r="ET1439" s="2"/>
      <c r="EU1439" s="2"/>
      <c r="EV1439" s="2"/>
      <c r="EW1439" s="2"/>
      <c r="EX1439" s="2"/>
      <c r="EY1439" s="2"/>
      <c r="EZ1439" s="2"/>
      <c r="FA1439" s="2"/>
      <c r="FB1439" s="2"/>
      <c r="FC1439" s="2"/>
      <c r="FD1439" s="2"/>
      <c r="FE1439" s="2"/>
      <c r="FF1439" s="2"/>
      <c r="FG1439" s="2"/>
      <c r="FH1439" s="2"/>
      <c r="FI1439" s="2"/>
      <c r="FJ1439" s="2"/>
      <c r="FK1439" s="2"/>
      <c r="FL1439" s="2"/>
      <c r="FM1439" s="2"/>
      <c r="FN1439" s="2"/>
      <c r="FO1439" s="2"/>
      <c r="FP1439" s="2"/>
      <c r="FQ1439" s="2"/>
      <c r="FR1439" s="2"/>
      <c r="FS1439" s="2"/>
      <c r="FT1439" s="2"/>
      <c r="FU1439" s="2"/>
      <c r="FV1439" s="2"/>
      <c r="FW1439" s="2"/>
      <c r="FX1439" s="2"/>
      <c r="FY1439" s="2"/>
      <c r="FZ1439" s="2"/>
      <c r="GA1439" s="2"/>
      <c r="GB1439" s="2"/>
      <c r="GC1439" s="2"/>
      <c r="GD1439" s="2"/>
      <c r="GE1439" s="2"/>
      <c r="GF1439" s="2"/>
      <c r="GG1439" s="2"/>
      <c r="GH1439" s="2"/>
      <c r="GI1439" s="2"/>
      <c r="GJ1439" s="2"/>
      <c r="GK1439" s="2"/>
      <c r="GL1439" s="2"/>
      <c r="GM1439" s="2"/>
      <c r="GN1439" s="2"/>
      <c r="GO1439" s="2"/>
      <c r="GP1439" s="2"/>
      <c r="GQ1439" s="2"/>
      <c r="GR1439" s="2"/>
      <c r="GS1439" s="2"/>
      <c r="GT1439" s="2"/>
      <c r="GU1439" s="2"/>
      <c r="GV1439" s="2"/>
      <c r="GW1439" s="2"/>
      <c r="GX1439" s="2"/>
      <c r="GY1439" s="2"/>
      <c r="GZ1439" s="2"/>
      <c r="HA1439" s="2"/>
      <c r="HB1439" s="2"/>
      <c r="HC1439" s="2"/>
      <c r="HD1439" s="2"/>
      <c r="HE1439" s="2"/>
      <c r="HF1439" s="2"/>
      <c r="HG1439" s="2"/>
      <c r="HH1439" s="2"/>
      <c r="HI1439" s="2"/>
      <c r="HJ1439" s="2"/>
      <c r="HK1439" s="2"/>
      <c r="HL1439" s="2"/>
      <c r="HM1439" s="2"/>
      <c r="HN1439" s="2"/>
      <c r="HO1439" s="2"/>
      <c r="HP1439" s="2"/>
      <c r="HQ1439" s="2"/>
      <c r="HR1439" s="2"/>
      <c r="HS1439" s="2"/>
      <c r="HT1439" s="2"/>
      <c r="HU1439" s="2"/>
      <c r="HV1439" s="2"/>
      <c r="HW1439" s="2"/>
      <c r="HX1439" s="2"/>
      <c r="HY1439" s="2"/>
      <c r="HZ1439" s="2"/>
      <c r="IA1439" s="2"/>
      <c r="IB1439" s="2"/>
      <c r="IC1439" s="2"/>
      <c r="ID1439" s="2"/>
      <c r="IE1439" s="2"/>
      <c r="IF1439" s="2"/>
      <c r="IG1439" s="2"/>
      <c r="IH1439" s="2"/>
      <c r="II1439" s="2"/>
      <c r="IJ1439" s="2"/>
      <c r="IK1439" s="2"/>
      <c r="IL1439" s="2"/>
      <c r="IM1439" s="2"/>
      <c r="IN1439" s="2"/>
      <c r="IO1439" s="2"/>
      <c r="IP1439" s="2"/>
      <c r="IQ1439" s="2"/>
      <c r="IR1439" s="2"/>
      <c r="IS1439" s="2"/>
    </row>
    <row r="1440" spans="1:253" s="36" customFormat="1" hidden="1" x14ac:dyDescent="0.25">
      <c r="A1440" s="33"/>
      <c r="B1440" s="2" t="s">
        <v>384</v>
      </c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62" t="s">
        <v>168</v>
      </c>
      <c r="AJ1440" s="144" t="str">
        <f t="shared" si="233"/>
        <v>Riadok bude skrytý.</v>
      </c>
      <c r="AK1440" s="145" t="s">
        <v>207</v>
      </c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51">
        <f t="shared" si="260"/>
        <v>1</v>
      </c>
      <c r="BF1440" s="51">
        <f>+IF(B1441="",0,1)</f>
        <v>0</v>
      </c>
      <c r="BG1440" s="51"/>
      <c r="BH1440" s="51">
        <f t="shared" si="238"/>
        <v>1</v>
      </c>
      <c r="BI1440" s="89">
        <f t="shared" si="261"/>
        <v>0</v>
      </c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108"/>
      <c r="BY1440" s="108"/>
      <c r="BZ1440" s="108"/>
      <c r="CA1440" s="113">
        <f>SI!BY1440</f>
        <v>1132</v>
      </c>
      <c r="CB1440" s="113"/>
      <c r="CC1440" s="113"/>
      <c r="CD1440" s="113"/>
      <c r="CE1440" s="113"/>
      <c r="CF1440" s="113"/>
      <c r="CG1440" s="113"/>
      <c r="CH1440" s="140">
        <f>SI!BZ1440</f>
        <v>0</v>
      </c>
      <c r="CI1440" s="108"/>
      <c r="CJ1440" s="108"/>
      <c r="CK1440" s="108"/>
      <c r="CL1440" s="108"/>
      <c r="CM1440" s="108"/>
      <c r="CN1440" s="108"/>
      <c r="CO1440" s="108"/>
      <c r="CP1440" s="108"/>
      <c r="CQ1440" s="108"/>
      <c r="CR1440" s="108"/>
      <c r="CS1440" s="108"/>
      <c r="CT1440" s="108"/>
      <c r="CU1440" s="108"/>
      <c r="CV1440" s="108"/>
      <c r="CW1440" s="108"/>
      <c r="CX1440" s="108"/>
      <c r="CY1440" s="108"/>
      <c r="CZ1440" s="2"/>
      <c r="DA1440" s="2"/>
      <c r="DB1440" s="2"/>
      <c r="DC1440" s="2"/>
      <c r="DD1440" s="2"/>
      <c r="DE1440" s="2"/>
      <c r="DF1440" s="2"/>
      <c r="DG1440" s="2"/>
      <c r="DH1440" s="2"/>
      <c r="DI1440" s="2"/>
      <c r="DJ1440" s="2"/>
      <c r="DK1440" s="2"/>
      <c r="DL1440" s="2"/>
      <c r="DM1440" s="2"/>
      <c r="DN1440" s="2"/>
      <c r="DO1440" s="2"/>
      <c r="DP1440" s="2"/>
      <c r="DQ1440" s="2"/>
      <c r="DR1440" s="2"/>
      <c r="DS1440" s="2"/>
      <c r="DT1440" s="2"/>
      <c r="DU1440" s="2"/>
      <c r="DV1440" s="2"/>
      <c r="DW1440" s="2"/>
      <c r="DX1440" s="2"/>
      <c r="DY1440" s="2"/>
      <c r="DZ1440" s="2"/>
      <c r="EA1440" s="2"/>
      <c r="EB1440" s="2"/>
      <c r="EC1440" s="2"/>
      <c r="ED1440" s="2"/>
      <c r="EE1440" s="2"/>
      <c r="EF1440" s="2"/>
      <c r="EG1440" s="2"/>
      <c r="EH1440" s="2"/>
      <c r="EI1440" s="2"/>
      <c r="EJ1440" s="2"/>
      <c r="EK1440" s="2"/>
      <c r="EL1440" s="2"/>
      <c r="EM1440" s="2"/>
      <c r="EN1440" s="2"/>
      <c r="EO1440" s="2"/>
      <c r="EP1440" s="2"/>
      <c r="EQ1440" s="2"/>
      <c r="ER1440" s="2"/>
      <c r="ES1440" s="2"/>
      <c r="ET1440" s="2"/>
      <c r="EU1440" s="2"/>
      <c r="EV1440" s="2"/>
      <c r="EW1440" s="2"/>
      <c r="EX1440" s="2"/>
      <c r="EY1440" s="2"/>
      <c r="EZ1440" s="2"/>
      <c r="FA1440" s="2"/>
      <c r="FB1440" s="2"/>
      <c r="FC1440" s="2"/>
      <c r="FD1440" s="2"/>
      <c r="FE1440" s="2"/>
      <c r="FF1440" s="2"/>
      <c r="FG1440" s="2"/>
      <c r="FH1440" s="2"/>
      <c r="FI1440" s="2"/>
      <c r="FJ1440" s="2"/>
      <c r="FK1440" s="2"/>
      <c r="FL1440" s="2"/>
      <c r="FM1440" s="2"/>
      <c r="FN1440" s="2"/>
      <c r="FO1440" s="2"/>
      <c r="FP1440" s="2"/>
      <c r="FQ1440" s="2"/>
      <c r="FR1440" s="2"/>
      <c r="FS1440" s="2"/>
      <c r="FT1440" s="2"/>
      <c r="FU1440" s="2"/>
      <c r="FV1440" s="2"/>
      <c r="FW1440" s="2"/>
      <c r="FX1440" s="2"/>
      <c r="FY1440" s="2"/>
      <c r="FZ1440" s="2"/>
      <c r="GA1440" s="2"/>
      <c r="GB1440" s="2"/>
      <c r="GC1440" s="2"/>
      <c r="GD1440" s="2"/>
      <c r="GE1440" s="2"/>
      <c r="GF1440" s="2"/>
      <c r="GG1440" s="2"/>
      <c r="GH1440" s="2"/>
      <c r="GI1440" s="2"/>
      <c r="GJ1440" s="2"/>
      <c r="GK1440" s="2"/>
      <c r="GL1440" s="2"/>
      <c r="GM1440" s="2"/>
      <c r="GN1440" s="2"/>
      <c r="GO1440" s="2"/>
      <c r="GP1440" s="2"/>
      <c r="GQ1440" s="2"/>
      <c r="GR1440" s="2"/>
      <c r="GS1440" s="2"/>
      <c r="GT1440" s="2"/>
      <c r="GU1440" s="2"/>
      <c r="GV1440" s="2"/>
      <c r="GW1440" s="2"/>
      <c r="GX1440" s="2"/>
      <c r="GY1440" s="2"/>
      <c r="GZ1440" s="2"/>
      <c r="HA1440" s="2"/>
      <c r="HB1440" s="2"/>
      <c r="HC1440" s="2"/>
      <c r="HD1440" s="2"/>
      <c r="HE1440" s="2"/>
      <c r="HF1440" s="2"/>
      <c r="HG1440" s="2"/>
      <c r="HH1440" s="2"/>
      <c r="HI1440" s="2"/>
      <c r="HJ1440" s="2"/>
      <c r="HK1440" s="2"/>
      <c r="HL1440" s="2"/>
      <c r="HM1440" s="2"/>
      <c r="HN1440" s="2"/>
      <c r="HO1440" s="2"/>
      <c r="HP1440" s="2"/>
      <c r="HQ1440" s="2"/>
      <c r="HR1440" s="2"/>
      <c r="HS1440" s="2"/>
      <c r="HT1440" s="2"/>
      <c r="HU1440" s="2"/>
      <c r="HV1440" s="2"/>
      <c r="HW1440" s="2"/>
      <c r="HX1440" s="2"/>
      <c r="HY1440" s="2"/>
      <c r="HZ1440" s="2"/>
      <c r="IA1440" s="2"/>
      <c r="IB1440" s="2"/>
      <c r="IC1440" s="2"/>
      <c r="ID1440" s="2"/>
      <c r="IE1440" s="2"/>
      <c r="IF1440" s="2"/>
      <c r="IG1440" s="2"/>
      <c r="IH1440" s="2"/>
      <c r="II1440" s="2"/>
      <c r="IJ1440" s="2"/>
      <c r="IK1440" s="2"/>
      <c r="IL1440" s="2"/>
      <c r="IM1440" s="2"/>
      <c r="IN1440" s="2"/>
      <c r="IO1440" s="2"/>
      <c r="IP1440" s="2"/>
      <c r="IQ1440" s="2"/>
      <c r="IR1440" s="2"/>
      <c r="IS1440" s="2"/>
    </row>
    <row r="1441" spans="1:253" s="36" customFormat="1" hidden="1" x14ac:dyDescent="0.25">
      <c r="A1441" s="33"/>
      <c r="B1441" s="168"/>
      <c r="C1441" s="168"/>
      <c r="D1441" s="168"/>
      <c r="E1441" s="168"/>
      <c r="F1441" s="168"/>
      <c r="G1441" s="168"/>
      <c r="H1441" s="168"/>
      <c r="I1441" s="168"/>
      <c r="J1441" s="168"/>
      <c r="K1441" s="168"/>
      <c r="L1441" s="168"/>
      <c r="M1441" s="168"/>
      <c r="N1441" s="168"/>
      <c r="O1441" s="168"/>
      <c r="P1441" s="168"/>
      <c r="Q1441" s="168"/>
      <c r="R1441" s="168"/>
      <c r="S1441" s="168"/>
      <c r="T1441" s="168"/>
      <c r="U1441" s="168"/>
      <c r="V1441" s="168"/>
      <c r="W1441" s="168"/>
      <c r="X1441" s="168"/>
      <c r="Y1441" s="168"/>
      <c r="Z1441" s="168"/>
      <c r="AA1441" s="168"/>
      <c r="AB1441" s="168"/>
      <c r="AC1441" s="168"/>
      <c r="AD1441" s="168"/>
      <c r="AE1441" s="168"/>
      <c r="AF1441" s="168"/>
      <c r="AG1441" s="168"/>
      <c r="AH1441" s="168"/>
      <c r="AI1441" s="63"/>
      <c r="AJ1441" s="144" t="str">
        <f t="shared" si="233"/>
        <v>Riadok bude skrytý.</v>
      </c>
      <c r="AK1441" s="145" t="s">
        <v>207</v>
      </c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51">
        <f t="shared" si="260"/>
        <v>1</v>
      </c>
      <c r="BF1441" s="51">
        <f>+IF(B1441="",0,1)</f>
        <v>0</v>
      </c>
      <c r="BG1441" s="51"/>
      <c r="BH1441" s="51">
        <f t="shared" si="238"/>
        <v>1</v>
      </c>
      <c r="BI1441" s="89">
        <f t="shared" si="261"/>
        <v>0</v>
      </c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108"/>
      <c r="BY1441" s="108"/>
      <c r="BZ1441" s="108"/>
      <c r="CA1441" s="113">
        <f>SI!BY1441</f>
        <v>185</v>
      </c>
      <c r="CB1441" s="113"/>
      <c r="CC1441" s="113"/>
      <c r="CD1441" s="113"/>
      <c r="CE1441" s="113"/>
      <c r="CF1441" s="113"/>
      <c r="CG1441" s="113"/>
      <c r="CH1441" s="140">
        <f>SI!BZ1441</f>
        <v>0</v>
      </c>
      <c r="CI1441" s="108"/>
      <c r="CJ1441" s="108"/>
      <c r="CK1441" s="108"/>
      <c r="CL1441" s="108"/>
      <c r="CM1441" s="108"/>
      <c r="CN1441" s="108"/>
      <c r="CO1441" s="108"/>
      <c r="CP1441" s="108"/>
      <c r="CQ1441" s="108"/>
      <c r="CR1441" s="108"/>
      <c r="CS1441" s="108"/>
      <c r="CT1441" s="108"/>
      <c r="CU1441" s="108"/>
      <c r="CV1441" s="108"/>
      <c r="CW1441" s="108"/>
      <c r="CX1441" s="108"/>
      <c r="CY1441" s="108"/>
      <c r="CZ1441" s="2"/>
      <c r="DA1441" s="2"/>
      <c r="DB1441" s="2"/>
      <c r="DC1441" s="2"/>
      <c r="DD1441" s="2"/>
      <c r="DE1441" s="2"/>
      <c r="DF1441" s="2"/>
      <c r="DG1441" s="2"/>
      <c r="DH1441" s="2"/>
      <c r="DI1441" s="2"/>
      <c r="DJ1441" s="2"/>
      <c r="DK1441" s="2"/>
      <c r="DL1441" s="2"/>
      <c r="DM1441" s="2"/>
      <c r="DN1441" s="2"/>
      <c r="DO1441" s="2"/>
      <c r="DP1441" s="2"/>
      <c r="DQ1441" s="2"/>
      <c r="DR1441" s="2"/>
      <c r="DS1441" s="2"/>
      <c r="DT1441" s="2"/>
      <c r="DU1441" s="2"/>
      <c r="DV1441" s="2"/>
      <c r="DW1441" s="2"/>
      <c r="DX1441" s="2"/>
      <c r="DY1441" s="2"/>
      <c r="DZ1441" s="2"/>
      <c r="EA1441" s="2"/>
      <c r="EB1441" s="2"/>
      <c r="EC1441" s="2"/>
      <c r="ED1441" s="2"/>
      <c r="EE1441" s="2"/>
      <c r="EF1441" s="2"/>
      <c r="EG1441" s="2"/>
      <c r="EH1441" s="2"/>
      <c r="EI1441" s="2"/>
      <c r="EJ1441" s="2"/>
      <c r="EK1441" s="2"/>
      <c r="EL1441" s="2"/>
      <c r="EM1441" s="2"/>
      <c r="EN1441" s="2"/>
      <c r="EO1441" s="2"/>
      <c r="EP1441" s="2"/>
      <c r="EQ1441" s="2"/>
      <c r="ER1441" s="2"/>
      <c r="ES1441" s="2"/>
      <c r="ET1441" s="2"/>
      <c r="EU1441" s="2"/>
      <c r="EV1441" s="2"/>
      <c r="EW1441" s="2"/>
      <c r="EX1441" s="2"/>
      <c r="EY1441" s="2"/>
      <c r="EZ1441" s="2"/>
      <c r="FA1441" s="2"/>
      <c r="FB1441" s="2"/>
      <c r="FC1441" s="2"/>
      <c r="FD1441" s="2"/>
      <c r="FE1441" s="2"/>
      <c r="FF1441" s="2"/>
      <c r="FG1441" s="2"/>
      <c r="FH1441" s="2"/>
      <c r="FI1441" s="2"/>
      <c r="FJ1441" s="2"/>
      <c r="FK1441" s="2"/>
      <c r="FL1441" s="2"/>
      <c r="FM1441" s="2"/>
      <c r="FN1441" s="2"/>
      <c r="FO1441" s="2"/>
      <c r="FP1441" s="2"/>
      <c r="FQ1441" s="2"/>
      <c r="FR1441" s="2"/>
      <c r="FS1441" s="2"/>
      <c r="FT1441" s="2"/>
      <c r="FU1441" s="2"/>
      <c r="FV1441" s="2"/>
      <c r="FW1441" s="2"/>
      <c r="FX1441" s="2"/>
      <c r="FY1441" s="2"/>
      <c r="FZ1441" s="2"/>
      <c r="GA1441" s="2"/>
      <c r="GB1441" s="2"/>
      <c r="GC1441" s="2"/>
      <c r="GD1441" s="2"/>
      <c r="GE1441" s="2"/>
      <c r="GF1441" s="2"/>
      <c r="GG1441" s="2"/>
      <c r="GH1441" s="2"/>
      <c r="GI1441" s="2"/>
      <c r="GJ1441" s="2"/>
      <c r="GK1441" s="2"/>
      <c r="GL1441" s="2"/>
      <c r="GM1441" s="2"/>
      <c r="GN1441" s="2"/>
      <c r="GO1441" s="2"/>
      <c r="GP1441" s="2"/>
      <c r="GQ1441" s="2"/>
      <c r="GR1441" s="2"/>
      <c r="GS1441" s="2"/>
      <c r="GT1441" s="2"/>
      <c r="GU1441" s="2"/>
      <c r="GV1441" s="2"/>
      <c r="GW1441" s="2"/>
      <c r="GX1441" s="2"/>
      <c r="GY1441" s="2"/>
      <c r="GZ1441" s="2"/>
      <c r="HA1441" s="2"/>
      <c r="HB1441" s="2"/>
      <c r="HC1441" s="2"/>
      <c r="HD1441" s="2"/>
      <c r="HE1441" s="2"/>
      <c r="HF1441" s="2"/>
      <c r="HG1441" s="2"/>
      <c r="HH1441" s="2"/>
      <c r="HI1441" s="2"/>
      <c r="HJ1441" s="2"/>
      <c r="HK1441" s="2"/>
      <c r="HL1441" s="2"/>
      <c r="HM1441" s="2"/>
      <c r="HN1441" s="2"/>
      <c r="HO1441" s="2"/>
      <c r="HP1441" s="2"/>
      <c r="HQ1441" s="2"/>
      <c r="HR1441" s="2"/>
      <c r="HS1441" s="2"/>
      <c r="HT1441" s="2"/>
      <c r="HU1441" s="2"/>
      <c r="HV1441" s="2"/>
      <c r="HW1441" s="2"/>
      <c r="HX1441" s="2"/>
      <c r="HY1441" s="2"/>
      <c r="HZ1441" s="2"/>
      <c r="IA1441" s="2"/>
      <c r="IB1441" s="2"/>
      <c r="IC1441" s="2"/>
      <c r="ID1441" s="2"/>
      <c r="IE1441" s="2"/>
      <c r="IF1441" s="2"/>
      <c r="IG1441" s="2"/>
      <c r="IH1441" s="2"/>
      <c r="II1441" s="2"/>
      <c r="IJ1441" s="2"/>
      <c r="IK1441" s="2"/>
      <c r="IL1441" s="2"/>
      <c r="IM1441" s="2"/>
      <c r="IN1441" s="2"/>
      <c r="IO1441" s="2"/>
      <c r="IP1441" s="2"/>
      <c r="IQ1441" s="2"/>
      <c r="IR1441" s="2"/>
      <c r="IS1441" s="2"/>
    </row>
    <row r="1442" spans="1:253" s="36" customFormat="1" hidden="1" x14ac:dyDescent="0.25">
      <c r="A1442" s="33"/>
      <c r="B1442" s="168"/>
      <c r="C1442" s="168"/>
      <c r="D1442" s="168"/>
      <c r="E1442" s="168"/>
      <c r="F1442" s="168"/>
      <c r="G1442" s="168"/>
      <c r="H1442" s="168"/>
      <c r="I1442" s="168"/>
      <c r="J1442" s="168"/>
      <c r="K1442" s="168"/>
      <c r="L1442" s="168"/>
      <c r="M1442" s="168"/>
      <c r="N1442" s="168"/>
      <c r="O1442" s="168"/>
      <c r="P1442" s="168"/>
      <c r="Q1442" s="168"/>
      <c r="R1442" s="168"/>
      <c r="S1442" s="168"/>
      <c r="T1442" s="168"/>
      <c r="U1442" s="168"/>
      <c r="V1442" s="168"/>
      <c r="W1442" s="168"/>
      <c r="X1442" s="168"/>
      <c r="Y1442" s="168"/>
      <c r="Z1442" s="168"/>
      <c r="AA1442" s="168"/>
      <c r="AB1442" s="168"/>
      <c r="AC1442" s="168"/>
      <c r="AD1442" s="168"/>
      <c r="AE1442" s="168"/>
      <c r="AF1442" s="168"/>
      <c r="AG1442" s="168"/>
      <c r="AH1442" s="168"/>
      <c r="AI1442" s="63"/>
      <c r="AJ1442" s="144" t="str">
        <f t="shared" si="233"/>
        <v>Riadok bude skrytý.</v>
      </c>
      <c r="AK1442" s="145" t="s">
        <v>207</v>
      </c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51">
        <f t="shared" si="260"/>
        <v>1</v>
      </c>
      <c r="BF1442" s="51">
        <f t="shared" ref="BF1442:BF1458" si="262">+IF(B1442="",0,1)</f>
        <v>0</v>
      </c>
      <c r="BG1442" s="51"/>
      <c r="BH1442" s="51">
        <f t="shared" si="238"/>
        <v>1</v>
      </c>
      <c r="BI1442" s="89">
        <f t="shared" si="261"/>
        <v>0</v>
      </c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108"/>
      <c r="BY1442" s="108"/>
      <c r="BZ1442" s="108"/>
      <c r="CA1442" s="113">
        <f>SI!BY1442</f>
        <v>605</v>
      </c>
      <c r="CB1442" s="113"/>
      <c r="CC1442" s="113"/>
      <c r="CD1442" s="113"/>
      <c r="CE1442" s="113"/>
      <c r="CF1442" s="113"/>
      <c r="CG1442" s="113"/>
      <c r="CH1442" s="140">
        <f>SI!BZ1442</f>
        <v>0</v>
      </c>
      <c r="CI1442" s="108"/>
      <c r="CJ1442" s="108"/>
      <c r="CK1442" s="108"/>
      <c r="CL1442" s="108"/>
      <c r="CM1442" s="108"/>
      <c r="CN1442" s="108"/>
      <c r="CO1442" s="108"/>
      <c r="CP1442" s="108"/>
      <c r="CQ1442" s="108"/>
      <c r="CR1442" s="108"/>
      <c r="CS1442" s="108"/>
      <c r="CT1442" s="108"/>
      <c r="CU1442" s="108"/>
      <c r="CV1442" s="108"/>
      <c r="CW1442" s="108"/>
      <c r="CX1442" s="108"/>
      <c r="CY1442" s="108"/>
      <c r="CZ1442" s="2"/>
      <c r="DA1442" s="2"/>
      <c r="DB1442" s="2"/>
      <c r="DC1442" s="2"/>
      <c r="DD1442" s="2"/>
      <c r="DE1442" s="2"/>
      <c r="DF1442" s="2"/>
      <c r="DG1442" s="2"/>
      <c r="DH1442" s="2"/>
      <c r="DI1442" s="2"/>
      <c r="DJ1442" s="2"/>
      <c r="DK1442" s="2"/>
      <c r="DL1442" s="2"/>
      <c r="DM1442" s="2"/>
      <c r="DN1442" s="2"/>
      <c r="DO1442" s="2"/>
      <c r="DP1442" s="2"/>
      <c r="DQ1442" s="2"/>
      <c r="DR1442" s="2"/>
      <c r="DS1442" s="2"/>
      <c r="DT1442" s="2"/>
      <c r="DU1442" s="2"/>
      <c r="DV1442" s="2"/>
      <c r="DW1442" s="2"/>
      <c r="DX1442" s="2"/>
      <c r="DY1442" s="2"/>
      <c r="DZ1442" s="2"/>
      <c r="EA1442" s="2"/>
      <c r="EB1442" s="2"/>
      <c r="EC1442" s="2"/>
      <c r="ED1442" s="2"/>
      <c r="EE1442" s="2"/>
      <c r="EF1442" s="2"/>
      <c r="EG1442" s="2"/>
      <c r="EH1442" s="2"/>
      <c r="EI1442" s="2"/>
      <c r="EJ1442" s="2"/>
      <c r="EK1442" s="2"/>
      <c r="EL1442" s="2"/>
      <c r="EM1442" s="2"/>
      <c r="EN1442" s="2"/>
      <c r="EO1442" s="2"/>
      <c r="EP1442" s="2"/>
      <c r="EQ1442" s="2"/>
      <c r="ER1442" s="2"/>
      <c r="ES1442" s="2"/>
      <c r="ET1442" s="2"/>
      <c r="EU1442" s="2"/>
      <c r="EV1442" s="2"/>
      <c r="EW1442" s="2"/>
      <c r="EX1442" s="2"/>
      <c r="EY1442" s="2"/>
      <c r="EZ1442" s="2"/>
      <c r="FA1442" s="2"/>
      <c r="FB1442" s="2"/>
      <c r="FC1442" s="2"/>
      <c r="FD1442" s="2"/>
      <c r="FE1442" s="2"/>
      <c r="FF1442" s="2"/>
      <c r="FG1442" s="2"/>
      <c r="FH1442" s="2"/>
      <c r="FI1442" s="2"/>
      <c r="FJ1442" s="2"/>
      <c r="FK1442" s="2"/>
      <c r="FL1442" s="2"/>
      <c r="FM1442" s="2"/>
      <c r="FN1442" s="2"/>
      <c r="FO1442" s="2"/>
      <c r="FP1442" s="2"/>
      <c r="FQ1442" s="2"/>
      <c r="FR1442" s="2"/>
      <c r="FS1442" s="2"/>
      <c r="FT1442" s="2"/>
      <c r="FU1442" s="2"/>
      <c r="FV1442" s="2"/>
      <c r="FW1442" s="2"/>
      <c r="FX1442" s="2"/>
      <c r="FY1442" s="2"/>
      <c r="FZ1442" s="2"/>
      <c r="GA1442" s="2"/>
      <c r="GB1442" s="2"/>
      <c r="GC1442" s="2"/>
      <c r="GD1442" s="2"/>
      <c r="GE1442" s="2"/>
      <c r="GF1442" s="2"/>
      <c r="GG1442" s="2"/>
      <c r="GH1442" s="2"/>
      <c r="GI1442" s="2"/>
      <c r="GJ1442" s="2"/>
      <c r="GK1442" s="2"/>
      <c r="GL1442" s="2"/>
      <c r="GM1442" s="2"/>
      <c r="GN1442" s="2"/>
      <c r="GO1442" s="2"/>
      <c r="GP1442" s="2"/>
      <c r="GQ1442" s="2"/>
      <c r="GR1442" s="2"/>
      <c r="GS1442" s="2"/>
      <c r="GT1442" s="2"/>
      <c r="GU1442" s="2"/>
      <c r="GV1442" s="2"/>
      <c r="GW1442" s="2"/>
      <c r="GX1442" s="2"/>
      <c r="GY1442" s="2"/>
      <c r="GZ1442" s="2"/>
      <c r="HA1442" s="2"/>
      <c r="HB1442" s="2"/>
      <c r="HC1442" s="2"/>
      <c r="HD1442" s="2"/>
      <c r="HE1442" s="2"/>
      <c r="HF1442" s="2"/>
      <c r="HG1442" s="2"/>
      <c r="HH1442" s="2"/>
      <c r="HI1442" s="2"/>
      <c r="HJ1442" s="2"/>
      <c r="HK1442" s="2"/>
      <c r="HL1442" s="2"/>
      <c r="HM1442" s="2"/>
      <c r="HN1442" s="2"/>
      <c r="HO1442" s="2"/>
      <c r="HP1442" s="2"/>
      <c r="HQ1442" s="2"/>
      <c r="HR1442" s="2"/>
      <c r="HS1442" s="2"/>
      <c r="HT1442" s="2"/>
      <c r="HU1442" s="2"/>
      <c r="HV1442" s="2"/>
      <c r="HW1442" s="2"/>
      <c r="HX1442" s="2"/>
      <c r="HY1442" s="2"/>
      <c r="HZ1442" s="2"/>
      <c r="IA1442" s="2"/>
      <c r="IB1442" s="2"/>
      <c r="IC1442" s="2"/>
      <c r="ID1442" s="2"/>
      <c r="IE1442" s="2"/>
      <c r="IF1442" s="2"/>
      <c r="IG1442" s="2"/>
      <c r="IH1442" s="2"/>
      <c r="II1442" s="2"/>
      <c r="IJ1442" s="2"/>
      <c r="IK1442" s="2"/>
      <c r="IL1442" s="2"/>
      <c r="IM1442" s="2"/>
      <c r="IN1442" s="2"/>
      <c r="IO1442" s="2"/>
      <c r="IP1442" s="2"/>
      <c r="IQ1442" s="2"/>
      <c r="IR1442" s="2"/>
      <c r="IS1442" s="2"/>
    </row>
    <row r="1443" spans="1:253" s="36" customFormat="1" hidden="1" x14ac:dyDescent="0.25">
      <c r="A1443" s="33"/>
      <c r="B1443" s="168"/>
      <c r="C1443" s="168"/>
      <c r="D1443" s="168"/>
      <c r="E1443" s="168"/>
      <c r="F1443" s="168"/>
      <c r="G1443" s="168"/>
      <c r="H1443" s="168"/>
      <c r="I1443" s="168"/>
      <c r="J1443" s="168"/>
      <c r="K1443" s="168"/>
      <c r="L1443" s="168"/>
      <c r="M1443" s="168"/>
      <c r="N1443" s="168"/>
      <c r="O1443" s="168"/>
      <c r="P1443" s="168"/>
      <c r="Q1443" s="168"/>
      <c r="R1443" s="168"/>
      <c r="S1443" s="168"/>
      <c r="T1443" s="168"/>
      <c r="U1443" s="168"/>
      <c r="V1443" s="168"/>
      <c r="W1443" s="168"/>
      <c r="X1443" s="168"/>
      <c r="Y1443" s="168"/>
      <c r="Z1443" s="168"/>
      <c r="AA1443" s="168"/>
      <c r="AB1443" s="168"/>
      <c r="AC1443" s="168"/>
      <c r="AD1443" s="168"/>
      <c r="AE1443" s="168"/>
      <c r="AF1443" s="168"/>
      <c r="AG1443" s="168"/>
      <c r="AH1443" s="168"/>
      <c r="AI1443" s="63"/>
      <c r="AJ1443" s="144" t="str">
        <f t="shared" si="233"/>
        <v>Riadok bude skrytý.</v>
      </c>
      <c r="AK1443" s="145" t="s">
        <v>207</v>
      </c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51">
        <f t="shared" si="260"/>
        <v>1</v>
      </c>
      <c r="BF1443" s="51">
        <f t="shared" si="262"/>
        <v>0</v>
      </c>
      <c r="BG1443" s="51"/>
      <c r="BH1443" s="51">
        <f t="shared" si="238"/>
        <v>1</v>
      </c>
      <c r="BI1443" s="89">
        <f t="shared" si="261"/>
        <v>0</v>
      </c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108"/>
      <c r="BY1443" s="108"/>
      <c r="BZ1443" s="108"/>
      <c r="CA1443" s="113">
        <f>SI!BY1443</f>
        <v>175</v>
      </c>
      <c r="CB1443" s="113"/>
      <c r="CC1443" s="113"/>
      <c r="CD1443" s="113"/>
      <c r="CE1443" s="113"/>
      <c r="CF1443" s="113"/>
      <c r="CG1443" s="113"/>
      <c r="CH1443" s="140">
        <f>SI!BZ1443</f>
        <v>0</v>
      </c>
      <c r="CI1443" s="108"/>
      <c r="CJ1443" s="108"/>
      <c r="CK1443" s="108"/>
      <c r="CL1443" s="108"/>
      <c r="CM1443" s="108"/>
      <c r="CN1443" s="108"/>
      <c r="CO1443" s="108"/>
      <c r="CP1443" s="108"/>
      <c r="CQ1443" s="108"/>
      <c r="CR1443" s="108"/>
      <c r="CS1443" s="108"/>
      <c r="CT1443" s="108"/>
      <c r="CU1443" s="108"/>
      <c r="CV1443" s="108"/>
      <c r="CW1443" s="108"/>
      <c r="CX1443" s="108"/>
      <c r="CY1443" s="108"/>
      <c r="CZ1443" s="2"/>
      <c r="DA1443" s="2"/>
      <c r="DB1443" s="2"/>
      <c r="DC1443" s="2"/>
      <c r="DD1443" s="2"/>
      <c r="DE1443" s="2"/>
      <c r="DF1443" s="2"/>
      <c r="DG1443" s="2"/>
      <c r="DH1443" s="2"/>
      <c r="DI1443" s="2"/>
      <c r="DJ1443" s="2"/>
      <c r="DK1443" s="2"/>
      <c r="DL1443" s="2"/>
      <c r="DM1443" s="2"/>
      <c r="DN1443" s="2"/>
      <c r="DO1443" s="2"/>
      <c r="DP1443" s="2"/>
      <c r="DQ1443" s="2"/>
      <c r="DR1443" s="2"/>
      <c r="DS1443" s="2"/>
      <c r="DT1443" s="2"/>
      <c r="DU1443" s="2"/>
      <c r="DV1443" s="2"/>
      <c r="DW1443" s="2"/>
      <c r="DX1443" s="2"/>
      <c r="DY1443" s="2"/>
      <c r="DZ1443" s="2"/>
      <c r="EA1443" s="2"/>
      <c r="EB1443" s="2"/>
      <c r="EC1443" s="2"/>
      <c r="ED1443" s="2"/>
      <c r="EE1443" s="2"/>
      <c r="EF1443" s="2"/>
      <c r="EG1443" s="2"/>
      <c r="EH1443" s="2"/>
      <c r="EI1443" s="2"/>
      <c r="EJ1443" s="2"/>
      <c r="EK1443" s="2"/>
      <c r="EL1443" s="2"/>
      <c r="EM1443" s="2"/>
      <c r="EN1443" s="2"/>
      <c r="EO1443" s="2"/>
      <c r="EP1443" s="2"/>
      <c r="EQ1443" s="2"/>
      <c r="ER1443" s="2"/>
      <c r="ES1443" s="2"/>
      <c r="ET1443" s="2"/>
      <c r="EU1443" s="2"/>
      <c r="EV1443" s="2"/>
      <c r="EW1443" s="2"/>
      <c r="EX1443" s="2"/>
      <c r="EY1443" s="2"/>
      <c r="EZ1443" s="2"/>
      <c r="FA1443" s="2"/>
      <c r="FB1443" s="2"/>
      <c r="FC1443" s="2"/>
      <c r="FD1443" s="2"/>
      <c r="FE1443" s="2"/>
      <c r="FF1443" s="2"/>
      <c r="FG1443" s="2"/>
      <c r="FH1443" s="2"/>
      <c r="FI1443" s="2"/>
      <c r="FJ1443" s="2"/>
      <c r="FK1443" s="2"/>
      <c r="FL1443" s="2"/>
      <c r="FM1443" s="2"/>
      <c r="FN1443" s="2"/>
      <c r="FO1443" s="2"/>
      <c r="FP1443" s="2"/>
      <c r="FQ1443" s="2"/>
      <c r="FR1443" s="2"/>
      <c r="FS1443" s="2"/>
      <c r="FT1443" s="2"/>
      <c r="FU1443" s="2"/>
      <c r="FV1443" s="2"/>
      <c r="FW1443" s="2"/>
      <c r="FX1443" s="2"/>
      <c r="FY1443" s="2"/>
      <c r="FZ1443" s="2"/>
      <c r="GA1443" s="2"/>
      <c r="GB1443" s="2"/>
      <c r="GC1443" s="2"/>
      <c r="GD1443" s="2"/>
      <c r="GE1443" s="2"/>
      <c r="GF1443" s="2"/>
      <c r="GG1443" s="2"/>
      <c r="GH1443" s="2"/>
      <c r="GI1443" s="2"/>
      <c r="GJ1443" s="2"/>
      <c r="GK1443" s="2"/>
      <c r="GL1443" s="2"/>
      <c r="GM1443" s="2"/>
      <c r="GN1443" s="2"/>
      <c r="GO1443" s="2"/>
      <c r="GP1443" s="2"/>
      <c r="GQ1443" s="2"/>
      <c r="GR1443" s="2"/>
      <c r="GS1443" s="2"/>
      <c r="GT1443" s="2"/>
      <c r="GU1443" s="2"/>
      <c r="GV1443" s="2"/>
      <c r="GW1443" s="2"/>
      <c r="GX1443" s="2"/>
      <c r="GY1443" s="2"/>
      <c r="GZ1443" s="2"/>
      <c r="HA1443" s="2"/>
      <c r="HB1443" s="2"/>
      <c r="HC1443" s="2"/>
      <c r="HD1443" s="2"/>
      <c r="HE1443" s="2"/>
      <c r="HF1443" s="2"/>
      <c r="HG1443" s="2"/>
      <c r="HH1443" s="2"/>
      <c r="HI1443" s="2"/>
      <c r="HJ1443" s="2"/>
      <c r="HK1443" s="2"/>
      <c r="HL1443" s="2"/>
      <c r="HM1443" s="2"/>
      <c r="HN1443" s="2"/>
      <c r="HO1443" s="2"/>
      <c r="HP1443" s="2"/>
      <c r="HQ1443" s="2"/>
      <c r="HR1443" s="2"/>
      <c r="HS1443" s="2"/>
      <c r="HT1443" s="2"/>
      <c r="HU1443" s="2"/>
      <c r="HV1443" s="2"/>
      <c r="HW1443" s="2"/>
      <c r="HX1443" s="2"/>
      <c r="HY1443" s="2"/>
      <c r="HZ1443" s="2"/>
      <c r="IA1443" s="2"/>
      <c r="IB1443" s="2"/>
      <c r="IC1443" s="2"/>
      <c r="ID1443" s="2"/>
      <c r="IE1443" s="2"/>
      <c r="IF1443" s="2"/>
      <c r="IG1443" s="2"/>
      <c r="IH1443" s="2"/>
      <c r="II1443" s="2"/>
      <c r="IJ1443" s="2"/>
      <c r="IK1443" s="2"/>
      <c r="IL1443" s="2"/>
      <c r="IM1443" s="2"/>
      <c r="IN1443" s="2"/>
      <c r="IO1443" s="2"/>
      <c r="IP1443" s="2"/>
      <c r="IQ1443" s="2"/>
      <c r="IR1443" s="2"/>
      <c r="IS1443" s="2"/>
    </row>
    <row r="1444" spans="1:253" s="36" customFormat="1" hidden="1" x14ac:dyDescent="0.25">
      <c r="A1444" s="33"/>
      <c r="B1444" s="168"/>
      <c r="C1444" s="168"/>
      <c r="D1444" s="168"/>
      <c r="E1444" s="168"/>
      <c r="F1444" s="168"/>
      <c r="G1444" s="168"/>
      <c r="H1444" s="168"/>
      <c r="I1444" s="168"/>
      <c r="J1444" s="168"/>
      <c r="K1444" s="168"/>
      <c r="L1444" s="168"/>
      <c r="M1444" s="168"/>
      <c r="N1444" s="168"/>
      <c r="O1444" s="168"/>
      <c r="P1444" s="168"/>
      <c r="Q1444" s="168"/>
      <c r="R1444" s="168"/>
      <c r="S1444" s="168"/>
      <c r="T1444" s="168"/>
      <c r="U1444" s="168"/>
      <c r="V1444" s="168"/>
      <c r="W1444" s="168"/>
      <c r="X1444" s="168"/>
      <c r="Y1444" s="168"/>
      <c r="Z1444" s="168"/>
      <c r="AA1444" s="168"/>
      <c r="AB1444" s="168"/>
      <c r="AC1444" s="168"/>
      <c r="AD1444" s="168"/>
      <c r="AE1444" s="168"/>
      <c r="AF1444" s="168"/>
      <c r="AG1444" s="168"/>
      <c r="AH1444" s="168"/>
      <c r="AI1444" s="63"/>
      <c r="AJ1444" s="144" t="str">
        <f t="shared" ref="AJ1444:AJ1507" si="263">+IF(BI1444=0,"Riadok bude skrytý.","Riadok bude vidieť.")</f>
        <v>Riadok bude skrytý.</v>
      </c>
      <c r="AK1444" s="145" t="s">
        <v>207</v>
      </c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51">
        <f t="shared" si="260"/>
        <v>1</v>
      </c>
      <c r="BF1444" s="51">
        <f t="shared" si="262"/>
        <v>0</v>
      </c>
      <c r="BG1444" s="51"/>
      <c r="BH1444" s="51">
        <f t="shared" ref="BH1444:BH1507" si="264">IF(AK1444="",1,IF(AK1444="Chcem skryť riadok.",0,1))</f>
        <v>1</v>
      </c>
      <c r="BI1444" s="89">
        <f t="shared" si="261"/>
        <v>0</v>
      </c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108"/>
      <c r="BY1444" s="108"/>
      <c r="BZ1444" s="108"/>
      <c r="CA1444" s="113">
        <f>SI!BY1444</f>
        <v>424</v>
      </c>
      <c r="CB1444" s="113"/>
      <c r="CC1444" s="113"/>
      <c r="CD1444" s="113"/>
      <c r="CE1444" s="113"/>
      <c r="CF1444" s="113"/>
      <c r="CG1444" s="113"/>
      <c r="CH1444" s="140">
        <f>SI!BZ1444</f>
        <v>0</v>
      </c>
      <c r="CI1444" s="108"/>
      <c r="CJ1444" s="108"/>
      <c r="CK1444" s="108"/>
      <c r="CL1444" s="108"/>
      <c r="CM1444" s="108"/>
      <c r="CN1444" s="108"/>
      <c r="CO1444" s="108"/>
      <c r="CP1444" s="108"/>
      <c r="CQ1444" s="108"/>
      <c r="CR1444" s="108"/>
      <c r="CS1444" s="108"/>
      <c r="CT1444" s="108"/>
      <c r="CU1444" s="108"/>
      <c r="CV1444" s="108"/>
      <c r="CW1444" s="108"/>
      <c r="CX1444" s="108"/>
      <c r="CY1444" s="108"/>
      <c r="CZ1444" s="2"/>
      <c r="DA1444" s="2"/>
      <c r="DB1444" s="2"/>
      <c r="DC1444" s="2"/>
      <c r="DD1444" s="2"/>
      <c r="DE1444" s="2"/>
      <c r="DF1444" s="2"/>
      <c r="DG1444" s="2"/>
      <c r="DH1444" s="2"/>
      <c r="DI1444" s="2"/>
      <c r="DJ1444" s="2"/>
      <c r="DK1444" s="2"/>
      <c r="DL1444" s="2"/>
      <c r="DM1444" s="2"/>
      <c r="DN1444" s="2"/>
      <c r="DO1444" s="2"/>
      <c r="DP1444" s="2"/>
      <c r="DQ1444" s="2"/>
      <c r="DR1444" s="2"/>
      <c r="DS1444" s="2"/>
      <c r="DT1444" s="2"/>
      <c r="DU1444" s="2"/>
      <c r="DV1444" s="2"/>
      <c r="DW1444" s="2"/>
      <c r="DX1444" s="2"/>
      <c r="DY1444" s="2"/>
      <c r="DZ1444" s="2"/>
      <c r="EA1444" s="2"/>
      <c r="EB1444" s="2"/>
      <c r="EC1444" s="2"/>
      <c r="ED1444" s="2"/>
      <c r="EE1444" s="2"/>
      <c r="EF1444" s="2"/>
      <c r="EG1444" s="2"/>
      <c r="EH1444" s="2"/>
      <c r="EI1444" s="2"/>
      <c r="EJ1444" s="2"/>
      <c r="EK1444" s="2"/>
      <c r="EL1444" s="2"/>
      <c r="EM1444" s="2"/>
      <c r="EN1444" s="2"/>
      <c r="EO1444" s="2"/>
      <c r="EP1444" s="2"/>
      <c r="EQ1444" s="2"/>
      <c r="ER1444" s="2"/>
      <c r="ES1444" s="2"/>
      <c r="ET1444" s="2"/>
      <c r="EU1444" s="2"/>
      <c r="EV1444" s="2"/>
      <c r="EW1444" s="2"/>
      <c r="EX1444" s="2"/>
      <c r="EY1444" s="2"/>
      <c r="EZ1444" s="2"/>
      <c r="FA1444" s="2"/>
      <c r="FB1444" s="2"/>
      <c r="FC1444" s="2"/>
      <c r="FD1444" s="2"/>
      <c r="FE1444" s="2"/>
      <c r="FF1444" s="2"/>
      <c r="FG1444" s="2"/>
      <c r="FH1444" s="2"/>
      <c r="FI1444" s="2"/>
      <c r="FJ1444" s="2"/>
      <c r="FK1444" s="2"/>
      <c r="FL1444" s="2"/>
      <c r="FM1444" s="2"/>
      <c r="FN1444" s="2"/>
      <c r="FO1444" s="2"/>
      <c r="FP1444" s="2"/>
      <c r="FQ1444" s="2"/>
      <c r="FR1444" s="2"/>
      <c r="FS1444" s="2"/>
      <c r="FT1444" s="2"/>
      <c r="FU1444" s="2"/>
      <c r="FV1444" s="2"/>
      <c r="FW1444" s="2"/>
      <c r="FX1444" s="2"/>
      <c r="FY1444" s="2"/>
      <c r="FZ1444" s="2"/>
      <c r="GA1444" s="2"/>
      <c r="GB1444" s="2"/>
      <c r="GC1444" s="2"/>
      <c r="GD1444" s="2"/>
      <c r="GE1444" s="2"/>
      <c r="GF1444" s="2"/>
      <c r="GG1444" s="2"/>
      <c r="GH1444" s="2"/>
      <c r="GI1444" s="2"/>
      <c r="GJ1444" s="2"/>
      <c r="GK1444" s="2"/>
      <c r="GL1444" s="2"/>
      <c r="GM1444" s="2"/>
      <c r="GN1444" s="2"/>
      <c r="GO1444" s="2"/>
      <c r="GP1444" s="2"/>
      <c r="GQ1444" s="2"/>
      <c r="GR1444" s="2"/>
      <c r="GS1444" s="2"/>
      <c r="GT1444" s="2"/>
      <c r="GU1444" s="2"/>
      <c r="GV1444" s="2"/>
      <c r="GW1444" s="2"/>
      <c r="GX1444" s="2"/>
      <c r="GY1444" s="2"/>
      <c r="GZ1444" s="2"/>
      <c r="HA1444" s="2"/>
      <c r="HB1444" s="2"/>
      <c r="HC1444" s="2"/>
      <c r="HD1444" s="2"/>
      <c r="HE1444" s="2"/>
      <c r="HF1444" s="2"/>
      <c r="HG1444" s="2"/>
      <c r="HH1444" s="2"/>
      <c r="HI1444" s="2"/>
      <c r="HJ1444" s="2"/>
      <c r="HK1444" s="2"/>
      <c r="HL1444" s="2"/>
      <c r="HM1444" s="2"/>
      <c r="HN1444" s="2"/>
      <c r="HO1444" s="2"/>
      <c r="HP1444" s="2"/>
      <c r="HQ1444" s="2"/>
      <c r="HR1444" s="2"/>
      <c r="HS1444" s="2"/>
      <c r="HT1444" s="2"/>
      <c r="HU1444" s="2"/>
      <c r="HV1444" s="2"/>
      <c r="HW1444" s="2"/>
      <c r="HX1444" s="2"/>
      <c r="HY1444" s="2"/>
      <c r="HZ1444" s="2"/>
      <c r="IA1444" s="2"/>
      <c r="IB1444" s="2"/>
      <c r="IC1444" s="2"/>
      <c r="ID1444" s="2"/>
      <c r="IE1444" s="2"/>
      <c r="IF1444" s="2"/>
      <c r="IG1444" s="2"/>
      <c r="IH1444" s="2"/>
      <c r="II1444" s="2"/>
      <c r="IJ1444" s="2"/>
      <c r="IK1444" s="2"/>
      <c r="IL1444" s="2"/>
      <c r="IM1444" s="2"/>
      <c r="IN1444" s="2"/>
      <c r="IO1444" s="2"/>
      <c r="IP1444" s="2"/>
      <c r="IQ1444" s="2"/>
      <c r="IR1444" s="2"/>
      <c r="IS1444" s="2"/>
    </row>
    <row r="1445" spans="1:253" s="36" customFormat="1" hidden="1" x14ac:dyDescent="0.25">
      <c r="A1445" s="33"/>
      <c r="B1445" s="168"/>
      <c r="C1445" s="168"/>
      <c r="D1445" s="168"/>
      <c r="E1445" s="168"/>
      <c r="F1445" s="168"/>
      <c r="G1445" s="168"/>
      <c r="H1445" s="168"/>
      <c r="I1445" s="168"/>
      <c r="J1445" s="168"/>
      <c r="K1445" s="168"/>
      <c r="L1445" s="168"/>
      <c r="M1445" s="168"/>
      <c r="N1445" s="168"/>
      <c r="O1445" s="168"/>
      <c r="P1445" s="168"/>
      <c r="Q1445" s="168"/>
      <c r="R1445" s="168"/>
      <c r="S1445" s="168"/>
      <c r="T1445" s="168"/>
      <c r="U1445" s="168"/>
      <c r="V1445" s="168"/>
      <c r="W1445" s="168"/>
      <c r="X1445" s="168"/>
      <c r="Y1445" s="168"/>
      <c r="Z1445" s="168"/>
      <c r="AA1445" s="168"/>
      <c r="AB1445" s="168"/>
      <c r="AC1445" s="168"/>
      <c r="AD1445" s="168"/>
      <c r="AE1445" s="168"/>
      <c r="AF1445" s="168"/>
      <c r="AG1445" s="168"/>
      <c r="AH1445" s="168"/>
      <c r="AI1445" s="63"/>
      <c r="AJ1445" s="144" t="str">
        <f t="shared" si="263"/>
        <v>Riadok bude skrytý.</v>
      </c>
      <c r="AK1445" s="145" t="s">
        <v>207</v>
      </c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51">
        <f t="shared" si="260"/>
        <v>1</v>
      </c>
      <c r="BF1445" s="51">
        <f t="shared" si="262"/>
        <v>0</v>
      </c>
      <c r="BG1445" s="51"/>
      <c r="BH1445" s="51">
        <f t="shared" si="264"/>
        <v>1</v>
      </c>
      <c r="BI1445" s="89">
        <f t="shared" si="261"/>
        <v>0</v>
      </c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108"/>
      <c r="BY1445" s="108"/>
      <c r="BZ1445" s="108"/>
      <c r="CA1445" s="113">
        <f>SI!BY1445</f>
        <v>167</v>
      </c>
      <c r="CB1445" s="113"/>
      <c r="CC1445" s="113"/>
      <c r="CD1445" s="113"/>
      <c r="CE1445" s="113"/>
      <c r="CF1445" s="113"/>
      <c r="CG1445" s="113"/>
      <c r="CH1445" s="140">
        <f>SI!BZ1445</f>
        <v>0</v>
      </c>
      <c r="CI1445" s="108"/>
      <c r="CJ1445" s="108"/>
      <c r="CK1445" s="108"/>
      <c r="CL1445" s="108"/>
      <c r="CM1445" s="108"/>
      <c r="CN1445" s="108"/>
      <c r="CO1445" s="108"/>
      <c r="CP1445" s="108"/>
      <c r="CQ1445" s="108"/>
      <c r="CR1445" s="108"/>
      <c r="CS1445" s="108"/>
      <c r="CT1445" s="108"/>
      <c r="CU1445" s="108"/>
      <c r="CV1445" s="108"/>
      <c r="CW1445" s="108"/>
      <c r="CX1445" s="108"/>
      <c r="CY1445" s="108"/>
      <c r="CZ1445" s="2"/>
      <c r="DA1445" s="2"/>
      <c r="DB1445" s="2"/>
      <c r="DC1445" s="2"/>
      <c r="DD1445" s="2"/>
      <c r="DE1445" s="2"/>
      <c r="DF1445" s="2"/>
      <c r="DG1445" s="2"/>
      <c r="DH1445" s="2"/>
      <c r="DI1445" s="2"/>
      <c r="DJ1445" s="2"/>
      <c r="DK1445" s="2"/>
      <c r="DL1445" s="2"/>
      <c r="DM1445" s="2"/>
      <c r="DN1445" s="2"/>
      <c r="DO1445" s="2"/>
      <c r="DP1445" s="2"/>
      <c r="DQ1445" s="2"/>
      <c r="DR1445" s="2"/>
      <c r="DS1445" s="2"/>
      <c r="DT1445" s="2"/>
      <c r="DU1445" s="2"/>
      <c r="DV1445" s="2"/>
      <c r="DW1445" s="2"/>
      <c r="DX1445" s="2"/>
      <c r="DY1445" s="2"/>
      <c r="DZ1445" s="2"/>
      <c r="EA1445" s="2"/>
      <c r="EB1445" s="2"/>
      <c r="EC1445" s="2"/>
      <c r="ED1445" s="2"/>
      <c r="EE1445" s="2"/>
      <c r="EF1445" s="2"/>
      <c r="EG1445" s="2"/>
      <c r="EH1445" s="2"/>
      <c r="EI1445" s="2"/>
      <c r="EJ1445" s="2"/>
      <c r="EK1445" s="2"/>
      <c r="EL1445" s="2"/>
      <c r="EM1445" s="2"/>
      <c r="EN1445" s="2"/>
      <c r="EO1445" s="2"/>
      <c r="EP1445" s="2"/>
      <c r="EQ1445" s="2"/>
      <c r="ER1445" s="2"/>
      <c r="ES1445" s="2"/>
      <c r="ET1445" s="2"/>
      <c r="EU1445" s="2"/>
      <c r="EV1445" s="2"/>
      <c r="EW1445" s="2"/>
      <c r="EX1445" s="2"/>
      <c r="EY1445" s="2"/>
      <c r="EZ1445" s="2"/>
      <c r="FA1445" s="2"/>
      <c r="FB1445" s="2"/>
      <c r="FC1445" s="2"/>
      <c r="FD1445" s="2"/>
      <c r="FE1445" s="2"/>
      <c r="FF1445" s="2"/>
      <c r="FG1445" s="2"/>
      <c r="FH1445" s="2"/>
      <c r="FI1445" s="2"/>
      <c r="FJ1445" s="2"/>
      <c r="FK1445" s="2"/>
      <c r="FL1445" s="2"/>
      <c r="FM1445" s="2"/>
      <c r="FN1445" s="2"/>
      <c r="FO1445" s="2"/>
      <c r="FP1445" s="2"/>
      <c r="FQ1445" s="2"/>
      <c r="FR1445" s="2"/>
      <c r="FS1445" s="2"/>
      <c r="FT1445" s="2"/>
      <c r="FU1445" s="2"/>
      <c r="FV1445" s="2"/>
      <c r="FW1445" s="2"/>
      <c r="FX1445" s="2"/>
      <c r="FY1445" s="2"/>
      <c r="FZ1445" s="2"/>
      <c r="GA1445" s="2"/>
      <c r="GB1445" s="2"/>
      <c r="GC1445" s="2"/>
      <c r="GD1445" s="2"/>
      <c r="GE1445" s="2"/>
      <c r="GF1445" s="2"/>
      <c r="GG1445" s="2"/>
      <c r="GH1445" s="2"/>
      <c r="GI1445" s="2"/>
      <c r="GJ1445" s="2"/>
      <c r="GK1445" s="2"/>
      <c r="GL1445" s="2"/>
      <c r="GM1445" s="2"/>
      <c r="GN1445" s="2"/>
      <c r="GO1445" s="2"/>
      <c r="GP1445" s="2"/>
      <c r="GQ1445" s="2"/>
      <c r="GR1445" s="2"/>
      <c r="GS1445" s="2"/>
      <c r="GT1445" s="2"/>
      <c r="GU1445" s="2"/>
      <c r="GV1445" s="2"/>
      <c r="GW1445" s="2"/>
      <c r="GX1445" s="2"/>
      <c r="GY1445" s="2"/>
      <c r="GZ1445" s="2"/>
      <c r="HA1445" s="2"/>
      <c r="HB1445" s="2"/>
      <c r="HC1445" s="2"/>
      <c r="HD1445" s="2"/>
      <c r="HE1445" s="2"/>
      <c r="HF1445" s="2"/>
      <c r="HG1445" s="2"/>
      <c r="HH1445" s="2"/>
      <c r="HI1445" s="2"/>
      <c r="HJ1445" s="2"/>
      <c r="HK1445" s="2"/>
      <c r="HL1445" s="2"/>
      <c r="HM1445" s="2"/>
      <c r="HN1445" s="2"/>
      <c r="HO1445" s="2"/>
      <c r="HP1445" s="2"/>
      <c r="HQ1445" s="2"/>
      <c r="HR1445" s="2"/>
      <c r="HS1445" s="2"/>
      <c r="HT1445" s="2"/>
      <c r="HU1445" s="2"/>
      <c r="HV1445" s="2"/>
      <c r="HW1445" s="2"/>
      <c r="HX1445" s="2"/>
      <c r="HY1445" s="2"/>
      <c r="HZ1445" s="2"/>
      <c r="IA1445" s="2"/>
      <c r="IB1445" s="2"/>
      <c r="IC1445" s="2"/>
      <c r="ID1445" s="2"/>
      <c r="IE1445" s="2"/>
      <c r="IF1445" s="2"/>
      <c r="IG1445" s="2"/>
      <c r="IH1445" s="2"/>
      <c r="II1445" s="2"/>
      <c r="IJ1445" s="2"/>
      <c r="IK1445" s="2"/>
      <c r="IL1445" s="2"/>
      <c r="IM1445" s="2"/>
      <c r="IN1445" s="2"/>
      <c r="IO1445" s="2"/>
      <c r="IP1445" s="2"/>
      <c r="IQ1445" s="2"/>
      <c r="IR1445" s="2"/>
      <c r="IS1445" s="2"/>
    </row>
    <row r="1446" spans="1:253" s="36" customFormat="1" hidden="1" x14ac:dyDescent="0.25">
      <c r="A1446" s="33"/>
      <c r="B1446" s="168"/>
      <c r="C1446" s="168"/>
      <c r="D1446" s="168"/>
      <c r="E1446" s="168"/>
      <c r="F1446" s="168"/>
      <c r="G1446" s="168"/>
      <c r="H1446" s="168"/>
      <c r="I1446" s="168"/>
      <c r="J1446" s="168"/>
      <c r="K1446" s="168"/>
      <c r="L1446" s="168"/>
      <c r="M1446" s="168"/>
      <c r="N1446" s="168"/>
      <c r="O1446" s="168"/>
      <c r="P1446" s="168"/>
      <c r="Q1446" s="168"/>
      <c r="R1446" s="168"/>
      <c r="S1446" s="168"/>
      <c r="T1446" s="168"/>
      <c r="U1446" s="168"/>
      <c r="V1446" s="168"/>
      <c r="W1446" s="168"/>
      <c r="X1446" s="168"/>
      <c r="Y1446" s="168"/>
      <c r="Z1446" s="168"/>
      <c r="AA1446" s="168"/>
      <c r="AB1446" s="168"/>
      <c r="AC1446" s="168"/>
      <c r="AD1446" s="168"/>
      <c r="AE1446" s="168"/>
      <c r="AF1446" s="168"/>
      <c r="AG1446" s="168"/>
      <c r="AH1446" s="168"/>
      <c r="AI1446" s="63"/>
      <c r="AJ1446" s="144" t="str">
        <f t="shared" si="263"/>
        <v>Riadok bude skrytý.</v>
      </c>
      <c r="AK1446" s="145" t="s">
        <v>207</v>
      </c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51">
        <f t="shared" si="260"/>
        <v>1</v>
      </c>
      <c r="BF1446" s="51">
        <f t="shared" si="262"/>
        <v>0</v>
      </c>
      <c r="BG1446" s="51"/>
      <c r="BH1446" s="51">
        <f t="shared" si="264"/>
        <v>1</v>
      </c>
      <c r="BI1446" s="89">
        <f t="shared" si="261"/>
        <v>0</v>
      </c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108"/>
      <c r="BY1446" s="108"/>
      <c r="BZ1446" s="108"/>
      <c r="CA1446" s="113">
        <f>SI!BY1446</f>
        <v>584</v>
      </c>
      <c r="CB1446" s="113"/>
      <c r="CC1446" s="113"/>
      <c r="CD1446" s="113"/>
      <c r="CE1446" s="113"/>
      <c r="CF1446" s="113"/>
      <c r="CG1446" s="113"/>
      <c r="CH1446" s="140">
        <f>SI!BZ1446</f>
        <v>0</v>
      </c>
      <c r="CI1446" s="108"/>
      <c r="CJ1446" s="108"/>
      <c r="CK1446" s="108"/>
      <c r="CL1446" s="108"/>
      <c r="CM1446" s="108"/>
      <c r="CN1446" s="108"/>
      <c r="CO1446" s="108"/>
      <c r="CP1446" s="108"/>
      <c r="CQ1446" s="108"/>
      <c r="CR1446" s="108"/>
      <c r="CS1446" s="108"/>
      <c r="CT1446" s="108"/>
      <c r="CU1446" s="108"/>
      <c r="CV1446" s="108"/>
      <c r="CW1446" s="108"/>
      <c r="CX1446" s="108"/>
      <c r="CY1446" s="108"/>
      <c r="CZ1446" s="2"/>
      <c r="DA1446" s="2"/>
      <c r="DB1446" s="2"/>
      <c r="DC1446" s="2"/>
      <c r="DD1446" s="2"/>
      <c r="DE1446" s="2"/>
      <c r="DF1446" s="2"/>
      <c r="DG1446" s="2"/>
      <c r="DH1446" s="2"/>
      <c r="DI1446" s="2"/>
      <c r="DJ1446" s="2"/>
      <c r="DK1446" s="2"/>
      <c r="DL1446" s="2"/>
      <c r="DM1446" s="2"/>
      <c r="DN1446" s="2"/>
      <c r="DO1446" s="2"/>
      <c r="DP1446" s="2"/>
      <c r="DQ1446" s="2"/>
      <c r="DR1446" s="2"/>
      <c r="DS1446" s="2"/>
      <c r="DT1446" s="2"/>
      <c r="DU1446" s="2"/>
      <c r="DV1446" s="2"/>
      <c r="DW1446" s="2"/>
      <c r="DX1446" s="2"/>
      <c r="DY1446" s="2"/>
      <c r="DZ1446" s="2"/>
      <c r="EA1446" s="2"/>
      <c r="EB1446" s="2"/>
      <c r="EC1446" s="2"/>
      <c r="ED1446" s="2"/>
      <c r="EE1446" s="2"/>
      <c r="EF1446" s="2"/>
      <c r="EG1446" s="2"/>
      <c r="EH1446" s="2"/>
      <c r="EI1446" s="2"/>
      <c r="EJ1446" s="2"/>
      <c r="EK1446" s="2"/>
      <c r="EL1446" s="2"/>
      <c r="EM1446" s="2"/>
      <c r="EN1446" s="2"/>
      <c r="EO1446" s="2"/>
      <c r="EP1446" s="2"/>
      <c r="EQ1446" s="2"/>
      <c r="ER1446" s="2"/>
      <c r="ES1446" s="2"/>
      <c r="ET1446" s="2"/>
      <c r="EU1446" s="2"/>
      <c r="EV1446" s="2"/>
      <c r="EW1446" s="2"/>
      <c r="EX1446" s="2"/>
      <c r="EY1446" s="2"/>
      <c r="EZ1446" s="2"/>
      <c r="FA1446" s="2"/>
      <c r="FB1446" s="2"/>
      <c r="FC1446" s="2"/>
      <c r="FD1446" s="2"/>
      <c r="FE1446" s="2"/>
      <c r="FF1446" s="2"/>
      <c r="FG1446" s="2"/>
      <c r="FH1446" s="2"/>
      <c r="FI1446" s="2"/>
      <c r="FJ1446" s="2"/>
      <c r="FK1446" s="2"/>
      <c r="FL1446" s="2"/>
      <c r="FM1446" s="2"/>
      <c r="FN1446" s="2"/>
      <c r="FO1446" s="2"/>
      <c r="FP1446" s="2"/>
      <c r="FQ1446" s="2"/>
      <c r="FR1446" s="2"/>
      <c r="FS1446" s="2"/>
      <c r="FT1446" s="2"/>
      <c r="FU1446" s="2"/>
      <c r="FV1446" s="2"/>
      <c r="FW1446" s="2"/>
      <c r="FX1446" s="2"/>
      <c r="FY1446" s="2"/>
      <c r="FZ1446" s="2"/>
      <c r="GA1446" s="2"/>
      <c r="GB1446" s="2"/>
      <c r="GC1446" s="2"/>
      <c r="GD1446" s="2"/>
      <c r="GE1446" s="2"/>
      <c r="GF1446" s="2"/>
      <c r="GG1446" s="2"/>
      <c r="GH1446" s="2"/>
      <c r="GI1446" s="2"/>
      <c r="GJ1446" s="2"/>
      <c r="GK1446" s="2"/>
      <c r="GL1446" s="2"/>
      <c r="GM1446" s="2"/>
      <c r="GN1446" s="2"/>
      <c r="GO1446" s="2"/>
      <c r="GP1446" s="2"/>
      <c r="GQ1446" s="2"/>
      <c r="GR1446" s="2"/>
      <c r="GS1446" s="2"/>
      <c r="GT1446" s="2"/>
      <c r="GU1446" s="2"/>
      <c r="GV1446" s="2"/>
      <c r="GW1446" s="2"/>
      <c r="GX1446" s="2"/>
      <c r="GY1446" s="2"/>
      <c r="GZ1446" s="2"/>
      <c r="HA1446" s="2"/>
      <c r="HB1446" s="2"/>
      <c r="HC1446" s="2"/>
      <c r="HD1446" s="2"/>
      <c r="HE1446" s="2"/>
      <c r="HF1446" s="2"/>
      <c r="HG1446" s="2"/>
      <c r="HH1446" s="2"/>
      <c r="HI1446" s="2"/>
      <c r="HJ1446" s="2"/>
      <c r="HK1446" s="2"/>
      <c r="HL1446" s="2"/>
      <c r="HM1446" s="2"/>
      <c r="HN1446" s="2"/>
      <c r="HO1446" s="2"/>
      <c r="HP1446" s="2"/>
      <c r="HQ1446" s="2"/>
      <c r="HR1446" s="2"/>
      <c r="HS1446" s="2"/>
      <c r="HT1446" s="2"/>
      <c r="HU1446" s="2"/>
      <c r="HV1446" s="2"/>
      <c r="HW1446" s="2"/>
      <c r="HX1446" s="2"/>
      <c r="HY1446" s="2"/>
      <c r="HZ1446" s="2"/>
      <c r="IA1446" s="2"/>
      <c r="IB1446" s="2"/>
      <c r="IC1446" s="2"/>
      <c r="ID1446" s="2"/>
      <c r="IE1446" s="2"/>
      <c r="IF1446" s="2"/>
      <c r="IG1446" s="2"/>
      <c r="IH1446" s="2"/>
      <c r="II1446" s="2"/>
      <c r="IJ1446" s="2"/>
      <c r="IK1446" s="2"/>
      <c r="IL1446" s="2"/>
      <c r="IM1446" s="2"/>
      <c r="IN1446" s="2"/>
      <c r="IO1446" s="2"/>
      <c r="IP1446" s="2"/>
      <c r="IQ1446" s="2"/>
      <c r="IR1446" s="2"/>
      <c r="IS1446" s="2"/>
    </row>
    <row r="1447" spans="1:253" s="36" customFormat="1" hidden="1" x14ac:dyDescent="0.25">
      <c r="A1447" s="33"/>
      <c r="B1447" s="168"/>
      <c r="C1447" s="168"/>
      <c r="D1447" s="168"/>
      <c r="E1447" s="168"/>
      <c r="F1447" s="168"/>
      <c r="G1447" s="168"/>
      <c r="H1447" s="168"/>
      <c r="I1447" s="168"/>
      <c r="J1447" s="168"/>
      <c r="K1447" s="168"/>
      <c r="L1447" s="168"/>
      <c r="M1447" s="168"/>
      <c r="N1447" s="168"/>
      <c r="O1447" s="168"/>
      <c r="P1447" s="168"/>
      <c r="Q1447" s="168"/>
      <c r="R1447" s="168"/>
      <c r="S1447" s="168"/>
      <c r="T1447" s="168"/>
      <c r="U1447" s="168"/>
      <c r="V1447" s="168"/>
      <c r="W1447" s="168"/>
      <c r="X1447" s="168"/>
      <c r="Y1447" s="168"/>
      <c r="Z1447" s="168"/>
      <c r="AA1447" s="168"/>
      <c r="AB1447" s="168"/>
      <c r="AC1447" s="168"/>
      <c r="AD1447" s="168"/>
      <c r="AE1447" s="168"/>
      <c r="AF1447" s="168"/>
      <c r="AG1447" s="168"/>
      <c r="AH1447" s="168"/>
      <c r="AI1447" s="63"/>
      <c r="AJ1447" s="144" t="str">
        <f t="shared" si="263"/>
        <v>Riadok bude skrytý.</v>
      </c>
      <c r="AK1447" s="145" t="s">
        <v>207</v>
      </c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51">
        <f t="shared" si="260"/>
        <v>1</v>
      </c>
      <c r="BF1447" s="51">
        <f t="shared" si="262"/>
        <v>0</v>
      </c>
      <c r="BG1447" s="51"/>
      <c r="BH1447" s="51">
        <f t="shared" si="264"/>
        <v>1</v>
      </c>
      <c r="BI1447" s="89">
        <f t="shared" si="261"/>
        <v>0</v>
      </c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108"/>
      <c r="BY1447" s="108"/>
      <c r="BZ1447" s="108"/>
      <c r="CA1447" s="113">
        <f>SI!BY1447</f>
        <v>170</v>
      </c>
      <c r="CB1447" s="113"/>
      <c r="CC1447" s="113"/>
      <c r="CD1447" s="113"/>
      <c r="CE1447" s="113"/>
      <c r="CF1447" s="113"/>
      <c r="CG1447" s="113"/>
      <c r="CH1447" s="140">
        <f>SI!BZ1447</f>
        <v>0</v>
      </c>
      <c r="CI1447" s="108"/>
      <c r="CJ1447" s="108"/>
      <c r="CK1447" s="108"/>
      <c r="CL1447" s="108"/>
      <c r="CM1447" s="108"/>
      <c r="CN1447" s="108"/>
      <c r="CO1447" s="108"/>
      <c r="CP1447" s="108"/>
      <c r="CQ1447" s="108"/>
      <c r="CR1447" s="108"/>
      <c r="CS1447" s="108"/>
      <c r="CT1447" s="108"/>
      <c r="CU1447" s="108"/>
      <c r="CV1447" s="108"/>
      <c r="CW1447" s="108"/>
      <c r="CX1447" s="108"/>
      <c r="CY1447" s="108"/>
      <c r="CZ1447" s="2"/>
      <c r="DA1447" s="2"/>
      <c r="DB1447" s="2"/>
      <c r="DC1447" s="2"/>
      <c r="DD1447" s="2"/>
      <c r="DE1447" s="2"/>
      <c r="DF1447" s="2"/>
      <c r="DG1447" s="2"/>
      <c r="DH1447" s="2"/>
      <c r="DI1447" s="2"/>
      <c r="DJ1447" s="2"/>
      <c r="DK1447" s="2"/>
      <c r="DL1447" s="2"/>
      <c r="DM1447" s="2"/>
      <c r="DN1447" s="2"/>
      <c r="DO1447" s="2"/>
      <c r="DP1447" s="2"/>
      <c r="DQ1447" s="2"/>
      <c r="DR1447" s="2"/>
      <c r="DS1447" s="2"/>
      <c r="DT1447" s="2"/>
      <c r="DU1447" s="2"/>
      <c r="DV1447" s="2"/>
      <c r="DW1447" s="2"/>
      <c r="DX1447" s="2"/>
      <c r="DY1447" s="2"/>
      <c r="DZ1447" s="2"/>
      <c r="EA1447" s="2"/>
      <c r="EB1447" s="2"/>
      <c r="EC1447" s="2"/>
      <c r="ED1447" s="2"/>
      <c r="EE1447" s="2"/>
      <c r="EF1447" s="2"/>
      <c r="EG1447" s="2"/>
      <c r="EH1447" s="2"/>
      <c r="EI1447" s="2"/>
      <c r="EJ1447" s="2"/>
      <c r="EK1447" s="2"/>
      <c r="EL1447" s="2"/>
      <c r="EM1447" s="2"/>
      <c r="EN1447" s="2"/>
      <c r="EO1447" s="2"/>
      <c r="EP1447" s="2"/>
      <c r="EQ1447" s="2"/>
      <c r="ER1447" s="2"/>
      <c r="ES1447" s="2"/>
      <c r="ET1447" s="2"/>
      <c r="EU1447" s="2"/>
      <c r="EV1447" s="2"/>
      <c r="EW1447" s="2"/>
      <c r="EX1447" s="2"/>
      <c r="EY1447" s="2"/>
      <c r="EZ1447" s="2"/>
      <c r="FA1447" s="2"/>
      <c r="FB1447" s="2"/>
      <c r="FC1447" s="2"/>
      <c r="FD1447" s="2"/>
      <c r="FE1447" s="2"/>
      <c r="FF1447" s="2"/>
      <c r="FG1447" s="2"/>
      <c r="FH1447" s="2"/>
      <c r="FI1447" s="2"/>
      <c r="FJ1447" s="2"/>
      <c r="FK1447" s="2"/>
      <c r="FL1447" s="2"/>
      <c r="FM1447" s="2"/>
      <c r="FN1447" s="2"/>
      <c r="FO1447" s="2"/>
      <c r="FP1447" s="2"/>
      <c r="FQ1447" s="2"/>
      <c r="FR1447" s="2"/>
      <c r="FS1447" s="2"/>
      <c r="FT1447" s="2"/>
      <c r="FU1447" s="2"/>
      <c r="FV1447" s="2"/>
      <c r="FW1447" s="2"/>
      <c r="FX1447" s="2"/>
      <c r="FY1447" s="2"/>
      <c r="FZ1447" s="2"/>
      <c r="GA1447" s="2"/>
      <c r="GB1447" s="2"/>
      <c r="GC1447" s="2"/>
      <c r="GD1447" s="2"/>
      <c r="GE1447" s="2"/>
      <c r="GF1447" s="2"/>
      <c r="GG1447" s="2"/>
      <c r="GH1447" s="2"/>
      <c r="GI1447" s="2"/>
      <c r="GJ1447" s="2"/>
      <c r="GK1447" s="2"/>
      <c r="GL1447" s="2"/>
      <c r="GM1447" s="2"/>
      <c r="GN1447" s="2"/>
      <c r="GO1447" s="2"/>
      <c r="GP1447" s="2"/>
      <c r="GQ1447" s="2"/>
      <c r="GR1447" s="2"/>
      <c r="GS1447" s="2"/>
      <c r="GT1447" s="2"/>
      <c r="GU1447" s="2"/>
      <c r="GV1447" s="2"/>
      <c r="GW1447" s="2"/>
      <c r="GX1447" s="2"/>
      <c r="GY1447" s="2"/>
      <c r="GZ1447" s="2"/>
      <c r="HA1447" s="2"/>
      <c r="HB1447" s="2"/>
      <c r="HC1447" s="2"/>
      <c r="HD1447" s="2"/>
      <c r="HE1447" s="2"/>
      <c r="HF1447" s="2"/>
      <c r="HG1447" s="2"/>
      <c r="HH1447" s="2"/>
      <c r="HI1447" s="2"/>
      <c r="HJ1447" s="2"/>
      <c r="HK1447" s="2"/>
      <c r="HL1447" s="2"/>
      <c r="HM1447" s="2"/>
      <c r="HN1447" s="2"/>
      <c r="HO1447" s="2"/>
      <c r="HP1447" s="2"/>
      <c r="HQ1447" s="2"/>
      <c r="HR1447" s="2"/>
      <c r="HS1447" s="2"/>
      <c r="HT1447" s="2"/>
      <c r="HU1447" s="2"/>
      <c r="HV1447" s="2"/>
      <c r="HW1447" s="2"/>
      <c r="HX1447" s="2"/>
      <c r="HY1447" s="2"/>
      <c r="HZ1447" s="2"/>
      <c r="IA1447" s="2"/>
      <c r="IB1447" s="2"/>
      <c r="IC1447" s="2"/>
      <c r="ID1447" s="2"/>
      <c r="IE1447" s="2"/>
      <c r="IF1447" s="2"/>
      <c r="IG1447" s="2"/>
      <c r="IH1447" s="2"/>
      <c r="II1447" s="2"/>
      <c r="IJ1447" s="2"/>
      <c r="IK1447" s="2"/>
      <c r="IL1447" s="2"/>
      <c r="IM1447" s="2"/>
      <c r="IN1447" s="2"/>
      <c r="IO1447" s="2"/>
      <c r="IP1447" s="2"/>
      <c r="IQ1447" s="2"/>
      <c r="IR1447" s="2"/>
      <c r="IS1447" s="2"/>
    </row>
    <row r="1448" spans="1:253" s="36" customFormat="1" hidden="1" x14ac:dyDescent="0.25">
      <c r="A1448" s="33"/>
      <c r="B1448" s="168"/>
      <c r="C1448" s="168"/>
      <c r="D1448" s="168"/>
      <c r="E1448" s="168"/>
      <c r="F1448" s="168"/>
      <c r="G1448" s="168"/>
      <c r="H1448" s="168"/>
      <c r="I1448" s="168"/>
      <c r="J1448" s="168"/>
      <c r="K1448" s="168"/>
      <c r="L1448" s="168"/>
      <c r="M1448" s="168"/>
      <c r="N1448" s="168"/>
      <c r="O1448" s="168"/>
      <c r="P1448" s="168"/>
      <c r="Q1448" s="168"/>
      <c r="R1448" s="168"/>
      <c r="S1448" s="168"/>
      <c r="T1448" s="168"/>
      <c r="U1448" s="168"/>
      <c r="V1448" s="168"/>
      <c r="W1448" s="168"/>
      <c r="X1448" s="168"/>
      <c r="Y1448" s="168"/>
      <c r="Z1448" s="168"/>
      <c r="AA1448" s="168"/>
      <c r="AB1448" s="168"/>
      <c r="AC1448" s="168"/>
      <c r="AD1448" s="168"/>
      <c r="AE1448" s="168"/>
      <c r="AF1448" s="168"/>
      <c r="AG1448" s="168"/>
      <c r="AH1448" s="168"/>
      <c r="AI1448" s="63"/>
      <c r="AJ1448" s="144" t="str">
        <f t="shared" si="263"/>
        <v>Riadok bude skrytý.</v>
      </c>
      <c r="AK1448" s="145" t="s">
        <v>207</v>
      </c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51">
        <f t="shared" si="260"/>
        <v>1</v>
      </c>
      <c r="BF1448" s="51">
        <f t="shared" si="262"/>
        <v>0</v>
      </c>
      <c r="BG1448" s="51"/>
      <c r="BH1448" s="51">
        <f t="shared" si="264"/>
        <v>1</v>
      </c>
      <c r="BI1448" s="89">
        <f t="shared" si="261"/>
        <v>0</v>
      </c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108"/>
      <c r="BY1448" s="108"/>
      <c r="BZ1448" s="108"/>
      <c r="CA1448" s="113">
        <f>SI!BY1448</f>
        <v>724</v>
      </c>
      <c r="CB1448" s="113"/>
      <c r="CC1448" s="113"/>
      <c r="CD1448" s="113"/>
      <c r="CE1448" s="113"/>
      <c r="CF1448" s="113"/>
      <c r="CG1448" s="113"/>
      <c r="CH1448" s="140">
        <f>SI!BZ1448</f>
        <v>0</v>
      </c>
      <c r="CI1448" s="108"/>
      <c r="CJ1448" s="108"/>
      <c r="CK1448" s="108"/>
      <c r="CL1448" s="108"/>
      <c r="CM1448" s="108"/>
      <c r="CN1448" s="108"/>
      <c r="CO1448" s="108"/>
      <c r="CP1448" s="108"/>
      <c r="CQ1448" s="108"/>
      <c r="CR1448" s="108"/>
      <c r="CS1448" s="108"/>
      <c r="CT1448" s="108"/>
      <c r="CU1448" s="108"/>
      <c r="CV1448" s="108"/>
      <c r="CW1448" s="108"/>
      <c r="CX1448" s="108"/>
      <c r="CY1448" s="108"/>
      <c r="CZ1448" s="2"/>
      <c r="DA1448" s="2"/>
      <c r="DB1448" s="2"/>
      <c r="DC1448" s="2"/>
      <c r="DD1448" s="2"/>
      <c r="DE1448" s="2"/>
      <c r="DF1448" s="2"/>
      <c r="DG1448" s="2"/>
      <c r="DH1448" s="2"/>
      <c r="DI1448" s="2"/>
      <c r="DJ1448" s="2"/>
      <c r="DK1448" s="2"/>
      <c r="DL1448" s="2"/>
      <c r="DM1448" s="2"/>
      <c r="DN1448" s="2"/>
      <c r="DO1448" s="2"/>
      <c r="DP1448" s="2"/>
      <c r="DQ1448" s="2"/>
      <c r="DR1448" s="2"/>
      <c r="DS1448" s="2"/>
      <c r="DT1448" s="2"/>
      <c r="DU1448" s="2"/>
      <c r="DV1448" s="2"/>
      <c r="DW1448" s="2"/>
      <c r="DX1448" s="2"/>
      <c r="DY1448" s="2"/>
      <c r="DZ1448" s="2"/>
      <c r="EA1448" s="2"/>
      <c r="EB1448" s="2"/>
      <c r="EC1448" s="2"/>
      <c r="ED1448" s="2"/>
      <c r="EE1448" s="2"/>
      <c r="EF1448" s="2"/>
      <c r="EG1448" s="2"/>
      <c r="EH1448" s="2"/>
      <c r="EI1448" s="2"/>
      <c r="EJ1448" s="2"/>
      <c r="EK1448" s="2"/>
      <c r="EL1448" s="2"/>
      <c r="EM1448" s="2"/>
      <c r="EN1448" s="2"/>
      <c r="EO1448" s="2"/>
      <c r="EP1448" s="2"/>
      <c r="EQ1448" s="2"/>
      <c r="ER1448" s="2"/>
      <c r="ES1448" s="2"/>
      <c r="ET1448" s="2"/>
      <c r="EU1448" s="2"/>
      <c r="EV1448" s="2"/>
      <c r="EW1448" s="2"/>
      <c r="EX1448" s="2"/>
      <c r="EY1448" s="2"/>
      <c r="EZ1448" s="2"/>
      <c r="FA1448" s="2"/>
      <c r="FB1448" s="2"/>
      <c r="FC1448" s="2"/>
      <c r="FD1448" s="2"/>
      <c r="FE1448" s="2"/>
      <c r="FF1448" s="2"/>
      <c r="FG1448" s="2"/>
      <c r="FH1448" s="2"/>
      <c r="FI1448" s="2"/>
      <c r="FJ1448" s="2"/>
      <c r="FK1448" s="2"/>
      <c r="FL1448" s="2"/>
      <c r="FM1448" s="2"/>
      <c r="FN1448" s="2"/>
      <c r="FO1448" s="2"/>
      <c r="FP1448" s="2"/>
      <c r="FQ1448" s="2"/>
      <c r="FR1448" s="2"/>
      <c r="FS1448" s="2"/>
      <c r="FT1448" s="2"/>
      <c r="FU1448" s="2"/>
      <c r="FV1448" s="2"/>
      <c r="FW1448" s="2"/>
      <c r="FX1448" s="2"/>
      <c r="FY1448" s="2"/>
      <c r="FZ1448" s="2"/>
      <c r="GA1448" s="2"/>
      <c r="GB1448" s="2"/>
      <c r="GC1448" s="2"/>
      <c r="GD1448" s="2"/>
      <c r="GE1448" s="2"/>
      <c r="GF1448" s="2"/>
      <c r="GG1448" s="2"/>
      <c r="GH1448" s="2"/>
      <c r="GI1448" s="2"/>
      <c r="GJ1448" s="2"/>
      <c r="GK1448" s="2"/>
      <c r="GL1448" s="2"/>
      <c r="GM1448" s="2"/>
      <c r="GN1448" s="2"/>
      <c r="GO1448" s="2"/>
      <c r="GP1448" s="2"/>
      <c r="GQ1448" s="2"/>
      <c r="GR1448" s="2"/>
      <c r="GS1448" s="2"/>
      <c r="GT1448" s="2"/>
      <c r="GU1448" s="2"/>
      <c r="GV1448" s="2"/>
      <c r="GW1448" s="2"/>
      <c r="GX1448" s="2"/>
      <c r="GY1448" s="2"/>
      <c r="GZ1448" s="2"/>
      <c r="HA1448" s="2"/>
      <c r="HB1448" s="2"/>
      <c r="HC1448" s="2"/>
      <c r="HD1448" s="2"/>
      <c r="HE1448" s="2"/>
      <c r="HF1448" s="2"/>
      <c r="HG1448" s="2"/>
      <c r="HH1448" s="2"/>
      <c r="HI1448" s="2"/>
      <c r="HJ1448" s="2"/>
      <c r="HK1448" s="2"/>
      <c r="HL1448" s="2"/>
      <c r="HM1448" s="2"/>
      <c r="HN1448" s="2"/>
      <c r="HO1448" s="2"/>
      <c r="HP1448" s="2"/>
      <c r="HQ1448" s="2"/>
      <c r="HR1448" s="2"/>
      <c r="HS1448" s="2"/>
      <c r="HT1448" s="2"/>
      <c r="HU1448" s="2"/>
      <c r="HV1448" s="2"/>
      <c r="HW1448" s="2"/>
      <c r="HX1448" s="2"/>
      <c r="HY1448" s="2"/>
      <c r="HZ1448" s="2"/>
      <c r="IA1448" s="2"/>
      <c r="IB1448" s="2"/>
      <c r="IC1448" s="2"/>
      <c r="ID1448" s="2"/>
      <c r="IE1448" s="2"/>
      <c r="IF1448" s="2"/>
      <c r="IG1448" s="2"/>
      <c r="IH1448" s="2"/>
      <c r="II1448" s="2"/>
      <c r="IJ1448" s="2"/>
      <c r="IK1448" s="2"/>
      <c r="IL1448" s="2"/>
      <c r="IM1448" s="2"/>
      <c r="IN1448" s="2"/>
      <c r="IO1448" s="2"/>
      <c r="IP1448" s="2"/>
      <c r="IQ1448" s="2"/>
      <c r="IR1448" s="2"/>
      <c r="IS1448" s="2"/>
    </row>
    <row r="1449" spans="1:253" s="36" customFormat="1" hidden="1" x14ac:dyDescent="0.25">
      <c r="A1449" s="33"/>
      <c r="B1449" s="168"/>
      <c r="C1449" s="168"/>
      <c r="D1449" s="168"/>
      <c r="E1449" s="168"/>
      <c r="F1449" s="168"/>
      <c r="G1449" s="168"/>
      <c r="H1449" s="168"/>
      <c r="I1449" s="168"/>
      <c r="J1449" s="168"/>
      <c r="K1449" s="168"/>
      <c r="L1449" s="168"/>
      <c r="M1449" s="168"/>
      <c r="N1449" s="168"/>
      <c r="O1449" s="168"/>
      <c r="P1449" s="168"/>
      <c r="Q1449" s="168"/>
      <c r="R1449" s="168"/>
      <c r="S1449" s="168"/>
      <c r="T1449" s="168"/>
      <c r="U1449" s="168"/>
      <c r="V1449" s="168"/>
      <c r="W1449" s="168"/>
      <c r="X1449" s="168"/>
      <c r="Y1449" s="168"/>
      <c r="Z1449" s="168"/>
      <c r="AA1449" s="168"/>
      <c r="AB1449" s="168"/>
      <c r="AC1449" s="168"/>
      <c r="AD1449" s="168"/>
      <c r="AE1449" s="168"/>
      <c r="AF1449" s="168"/>
      <c r="AG1449" s="168"/>
      <c r="AH1449" s="168"/>
      <c r="AI1449" s="63"/>
      <c r="AJ1449" s="144" t="str">
        <f t="shared" si="263"/>
        <v>Riadok bude skrytý.</v>
      </c>
      <c r="AK1449" s="145" t="s">
        <v>207</v>
      </c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51">
        <f t="shared" si="260"/>
        <v>1</v>
      </c>
      <c r="BF1449" s="51">
        <f t="shared" si="262"/>
        <v>0</v>
      </c>
      <c r="BG1449" s="51"/>
      <c r="BH1449" s="51">
        <f t="shared" si="264"/>
        <v>1</v>
      </c>
      <c r="BI1449" s="89">
        <f t="shared" si="261"/>
        <v>0</v>
      </c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108"/>
      <c r="BY1449" s="108"/>
      <c r="BZ1449" s="108"/>
      <c r="CA1449" s="113">
        <f>SI!BY1449</f>
        <v>156</v>
      </c>
      <c r="CB1449" s="113"/>
      <c r="CC1449" s="113"/>
      <c r="CD1449" s="113"/>
      <c r="CE1449" s="113"/>
      <c r="CF1449" s="113"/>
      <c r="CG1449" s="113"/>
      <c r="CH1449" s="140">
        <f>SI!BZ1449</f>
        <v>0</v>
      </c>
      <c r="CI1449" s="108"/>
      <c r="CJ1449" s="108"/>
      <c r="CK1449" s="108"/>
      <c r="CL1449" s="108"/>
      <c r="CM1449" s="108"/>
      <c r="CN1449" s="108"/>
      <c r="CO1449" s="108"/>
      <c r="CP1449" s="108"/>
      <c r="CQ1449" s="108"/>
      <c r="CR1449" s="108"/>
      <c r="CS1449" s="108"/>
      <c r="CT1449" s="108"/>
      <c r="CU1449" s="108"/>
      <c r="CV1449" s="108"/>
      <c r="CW1449" s="108"/>
      <c r="CX1449" s="108"/>
      <c r="CY1449" s="108"/>
      <c r="CZ1449" s="2"/>
      <c r="DA1449" s="2"/>
      <c r="DB1449" s="2"/>
      <c r="DC1449" s="2"/>
      <c r="DD1449" s="2"/>
      <c r="DE1449" s="2"/>
      <c r="DF1449" s="2"/>
      <c r="DG1449" s="2"/>
      <c r="DH1449" s="2"/>
      <c r="DI1449" s="2"/>
      <c r="DJ1449" s="2"/>
      <c r="DK1449" s="2"/>
      <c r="DL1449" s="2"/>
      <c r="DM1449" s="2"/>
      <c r="DN1449" s="2"/>
      <c r="DO1449" s="2"/>
      <c r="DP1449" s="2"/>
      <c r="DQ1449" s="2"/>
      <c r="DR1449" s="2"/>
      <c r="DS1449" s="2"/>
      <c r="DT1449" s="2"/>
      <c r="DU1449" s="2"/>
      <c r="DV1449" s="2"/>
      <c r="DW1449" s="2"/>
      <c r="DX1449" s="2"/>
      <c r="DY1449" s="2"/>
      <c r="DZ1449" s="2"/>
      <c r="EA1449" s="2"/>
      <c r="EB1449" s="2"/>
      <c r="EC1449" s="2"/>
      <c r="ED1449" s="2"/>
      <c r="EE1449" s="2"/>
      <c r="EF1449" s="2"/>
      <c r="EG1449" s="2"/>
      <c r="EH1449" s="2"/>
      <c r="EI1449" s="2"/>
      <c r="EJ1449" s="2"/>
      <c r="EK1449" s="2"/>
      <c r="EL1449" s="2"/>
      <c r="EM1449" s="2"/>
      <c r="EN1449" s="2"/>
      <c r="EO1449" s="2"/>
      <c r="EP1449" s="2"/>
      <c r="EQ1449" s="2"/>
      <c r="ER1449" s="2"/>
      <c r="ES1449" s="2"/>
      <c r="ET1449" s="2"/>
      <c r="EU1449" s="2"/>
      <c r="EV1449" s="2"/>
      <c r="EW1449" s="2"/>
      <c r="EX1449" s="2"/>
      <c r="EY1449" s="2"/>
      <c r="EZ1449" s="2"/>
      <c r="FA1449" s="2"/>
      <c r="FB1449" s="2"/>
      <c r="FC1449" s="2"/>
      <c r="FD1449" s="2"/>
      <c r="FE1449" s="2"/>
      <c r="FF1449" s="2"/>
      <c r="FG1449" s="2"/>
      <c r="FH1449" s="2"/>
      <c r="FI1449" s="2"/>
      <c r="FJ1449" s="2"/>
      <c r="FK1449" s="2"/>
      <c r="FL1449" s="2"/>
      <c r="FM1449" s="2"/>
      <c r="FN1449" s="2"/>
      <c r="FO1449" s="2"/>
      <c r="FP1449" s="2"/>
      <c r="FQ1449" s="2"/>
      <c r="FR1449" s="2"/>
      <c r="FS1449" s="2"/>
      <c r="FT1449" s="2"/>
      <c r="FU1449" s="2"/>
      <c r="FV1449" s="2"/>
      <c r="FW1449" s="2"/>
      <c r="FX1449" s="2"/>
      <c r="FY1449" s="2"/>
      <c r="FZ1449" s="2"/>
      <c r="GA1449" s="2"/>
      <c r="GB1449" s="2"/>
      <c r="GC1449" s="2"/>
      <c r="GD1449" s="2"/>
      <c r="GE1449" s="2"/>
      <c r="GF1449" s="2"/>
      <c r="GG1449" s="2"/>
      <c r="GH1449" s="2"/>
      <c r="GI1449" s="2"/>
      <c r="GJ1449" s="2"/>
      <c r="GK1449" s="2"/>
      <c r="GL1449" s="2"/>
      <c r="GM1449" s="2"/>
      <c r="GN1449" s="2"/>
      <c r="GO1449" s="2"/>
      <c r="GP1449" s="2"/>
      <c r="GQ1449" s="2"/>
      <c r="GR1449" s="2"/>
      <c r="GS1449" s="2"/>
      <c r="GT1449" s="2"/>
      <c r="GU1449" s="2"/>
      <c r="GV1449" s="2"/>
      <c r="GW1449" s="2"/>
      <c r="GX1449" s="2"/>
      <c r="GY1449" s="2"/>
      <c r="GZ1449" s="2"/>
      <c r="HA1449" s="2"/>
      <c r="HB1449" s="2"/>
      <c r="HC1449" s="2"/>
      <c r="HD1449" s="2"/>
      <c r="HE1449" s="2"/>
      <c r="HF1449" s="2"/>
      <c r="HG1449" s="2"/>
      <c r="HH1449" s="2"/>
      <c r="HI1449" s="2"/>
      <c r="HJ1449" s="2"/>
      <c r="HK1449" s="2"/>
      <c r="HL1449" s="2"/>
      <c r="HM1449" s="2"/>
      <c r="HN1449" s="2"/>
      <c r="HO1449" s="2"/>
      <c r="HP1449" s="2"/>
      <c r="HQ1449" s="2"/>
      <c r="HR1449" s="2"/>
      <c r="HS1449" s="2"/>
      <c r="HT1449" s="2"/>
      <c r="HU1449" s="2"/>
      <c r="HV1449" s="2"/>
      <c r="HW1449" s="2"/>
      <c r="HX1449" s="2"/>
      <c r="HY1449" s="2"/>
      <c r="HZ1449" s="2"/>
      <c r="IA1449" s="2"/>
      <c r="IB1449" s="2"/>
      <c r="IC1449" s="2"/>
      <c r="ID1449" s="2"/>
      <c r="IE1449" s="2"/>
      <c r="IF1449" s="2"/>
      <c r="IG1449" s="2"/>
      <c r="IH1449" s="2"/>
      <c r="II1449" s="2"/>
      <c r="IJ1449" s="2"/>
      <c r="IK1449" s="2"/>
      <c r="IL1449" s="2"/>
      <c r="IM1449" s="2"/>
      <c r="IN1449" s="2"/>
      <c r="IO1449" s="2"/>
      <c r="IP1449" s="2"/>
      <c r="IQ1449" s="2"/>
      <c r="IR1449" s="2"/>
      <c r="IS1449" s="2"/>
    </row>
    <row r="1450" spans="1:253" s="36" customFormat="1" hidden="1" x14ac:dyDescent="0.25">
      <c r="A1450" s="33"/>
      <c r="B1450" s="168"/>
      <c r="C1450" s="168"/>
      <c r="D1450" s="168"/>
      <c r="E1450" s="168"/>
      <c r="F1450" s="168"/>
      <c r="G1450" s="168"/>
      <c r="H1450" s="168"/>
      <c r="I1450" s="168"/>
      <c r="J1450" s="168"/>
      <c r="K1450" s="168"/>
      <c r="L1450" s="168"/>
      <c r="M1450" s="168"/>
      <c r="N1450" s="168"/>
      <c r="O1450" s="168"/>
      <c r="P1450" s="168"/>
      <c r="Q1450" s="168"/>
      <c r="R1450" s="168"/>
      <c r="S1450" s="168"/>
      <c r="T1450" s="168"/>
      <c r="U1450" s="168"/>
      <c r="V1450" s="168"/>
      <c r="W1450" s="168"/>
      <c r="X1450" s="168"/>
      <c r="Y1450" s="168"/>
      <c r="Z1450" s="168"/>
      <c r="AA1450" s="168"/>
      <c r="AB1450" s="168"/>
      <c r="AC1450" s="168"/>
      <c r="AD1450" s="168"/>
      <c r="AE1450" s="168"/>
      <c r="AF1450" s="168"/>
      <c r="AG1450" s="168"/>
      <c r="AH1450" s="168"/>
      <c r="AI1450" s="63"/>
      <c r="AJ1450" s="144" t="str">
        <f t="shared" si="263"/>
        <v>Riadok bude skrytý.</v>
      </c>
      <c r="AK1450" s="145" t="s">
        <v>207</v>
      </c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51">
        <f t="shared" si="260"/>
        <v>1</v>
      </c>
      <c r="BF1450" s="51">
        <f t="shared" si="262"/>
        <v>0</v>
      </c>
      <c r="BG1450" s="51"/>
      <c r="BH1450" s="51">
        <f t="shared" si="264"/>
        <v>1</v>
      </c>
      <c r="BI1450" s="89">
        <f t="shared" si="261"/>
        <v>0</v>
      </c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108"/>
      <c r="BY1450" s="108"/>
      <c r="BZ1450" s="108"/>
      <c r="CA1450" s="113">
        <f>SI!BY1450</f>
        <v>155</v>
      </c>
      <c r="CB1450" s="113"/>
      <c r="CC1450" s="113"/>
      <c r="CD1450" s="113"/>
      <c r="CE1450" s="113"/>
      <c r="CF1450" s="113"/>
      <c r="CG1450" s="113"/>
      <c r="CH1450" s="140">
        <f>SI!BZ1450</f>
        <v>0</v>
      </c>
      <c r="CI1450" s="108"/>
      <c r="CJ1450" s="108"/>
      <c r="CK1450" s="108"/>
      <c r="CL1450" s="108"/>
      <c r="CM1450" s="108"/>
      <c r="CN1450" s="108"/>
      <c r="CO1450" s="108"/>
      <c r="CP1450" s="108"/>
      <c r="CQ1450" s="108"/>
      <c r="CR1450" s="108"/>
      <c r="CS1450" s="108"/>
      <c r="CT1450" s="108"/>
      <c r="CU1450" s="108"/>
      <c r="CV1450" s="108"/>
      <c r="CW1450" s="108"/>
      <c r="CX1450" s="108"/>
      <c r="CY1450" s="108"/>
      <c r="CZ1450" s="2"/>
      <c r="DA1450" s="2"/>
      <c r="DB1450" s="2"/>
      <c r="DC1450" s="2"/>
      <c r="DD1450" s="2"/>
      <c r="DE1450" s="2"/>
      <c r="DF1450" s="2"/>
      <c r="DG1450" s="2"/>
      <c r="DH1450" s="2"/>
      <c r="DI1450" s="2"/>
      <c r="DJ1450" s="2"/>
      <c r="DK1450" s="2"/>
      <c r="DL1450" s="2"/>
      <c r="DM1450" s="2"/>
      <c r="DN1450" s="2"/>
      <c r="DO1450" s="2"/>
      <c r="DP1450" s="2"/>
      <c r="DQ1450" s="2"/>
      <c r="DR1450" s="2"/>
      <c r="DS1450" s="2"/>
      <c r="DT1450" s="2"/>
      <c r="DU1450" s="2"/>
      <c r="DV1450" s="2"/>
      <c r="DW1450" s="2"/>
      <c r="DX1450" s="2"/>
      <c r="DY1450" s="2"/>
      <c r="DZ1450" s="2"/>
      <c r="EA1450" s="2"/>
      <c r="EB1450" s="2"/>
      <c r="EC1450" s="2"/>
      <c r="ED1450" s="2"/>
      <c r="EE1450" s="2"/>
      <c r="EF1450" s="2"/>
      <c r="EG1450" s="2"/>
      <c r="EH1450" s="2"/>
      <c r="EI1450" s="2"/>
      <c r="EJ1450" s="2"/>
      <c r="EK1450" s="2"/>
      <c r="EL1450" s="2"/>
      <c r="EM1450" s="2"/>
      <c r="EN1450" s="2"/>
      <c r="EO1450" s="2"/>
      <c r="EP1450" s="2"/>
      <c r="EQ1450" s="2"/>
      <c r="ER1450" s="2"/>
      <c r="ES1450" s="2"/>
      <c r="ET1450" s="2"/>
      <c r="EU1450" s="2"/>
      <c r="EV1450" s="2"/>
      <c r="EW1450" s="2"/>
      <c r="EX1450" s="2"/>
      <c r="EY1450" s="2"/>
      <c r="EZ1450" s="2"/>
      <c r="FA1450" s="2"/>
      <c r="FB1450" s="2"/>
      <c r="FC1450" s="2"/>
      <c r="FD1450" s="2"/>
      <c r="FE1450" s="2"/>
      <c r="FF1450" s="2"/>
      <c r="FG1450" s="2"/>
      <c r="FH1450" s="2"/>
      <c r="FI1450" s="2"/>
      <c r="FJ1450" s="2"/>
      <c r="FK1450" s="2"/>
      <c r="FL1450" s="2"/>
      <c r="FM1450" s="2"/>
      <c r="FN1450" s="2"/>
      <c r="FO1450" s="2"/>
      <c r="FP1450" s="2"/>
      <c r="FQ1450" s="2"/>
      <c r="FR1450" s="2"/>
      <c r="FS1450" s="2"/>
      <c r="FT1450" s="2"/>
      <c r="FU1450" s="2"/>
      <c r="FV1450" s="2"/>
      <c r="FW1450" s="2"/>
      <c r="FX1450" s="2"/>
      <c r="FY1450" s="2"/>
      <c r="FZ1450" s="2"/>
      <c r="GA1450" s="2"/>
      <c r="GB1450" s="2"/>
      <c r="GC1450" s="2"/>
      <c r="GD1450" s="2"/>
      <c r="GE1450" s="2"/>
      <c r="GF1450" s="2"/>
      <c r="GG1450" s="2"/>
      <c r="GH1450" s="2"/>
      <c r="GI1450" s="2"/>
      <c r="GJ1450" s="2"/>
      <c r="GK1450" s="2"/>
      <c r="GL1450" s="2"/>
      <c r="GM1450" s="2"/>
      <c r="GN1450" s="2"/>
      <c r="GO1450" s="2"/>
      <c r="GP1450" s="2"/>
      <c r="GQ1450" s="2"/>
      <c r="GR1450" s="2"/>
      <c r="GS1450" s="2"/>
      <c r="GT1450" s="2"/>
      <c r="GU1450" s="2"/>
      <c r="GV1450" s="2"/>
      <c r="GW1450" s="2"/>
      <c r="GX1450" s="2"/>
      <c r="GY1450" s="2"/>
      <c r="GZ1450" s="2"/>
      <c r="HA1450" s="2"/>
      <c r="HB1450" s="2"/>
      <c r="HC1450" s="2"/>
      <c r="HD1450" s="2"/>
      <c r="HE1450" s="2"/>
      <c r="HF1450" s="2"/>
      <c r="HG1450" s="2"/>
      <c r="HH1450" s="2"/>
      <c r="HI1450" s="2"/>
      <c r="HJ1450" s="2"/>
      <c r="HK1450" s="2"/>
      <c r="HL1450" s="2"/>
      <c r="HM1450" s="2"/>
      <c r="HN1450" s="2"/>
      <c r="HO1450" s="2"/>
      <c r="HP1450" s="2"/>
      <c r="HQ1450" s="2"/>
      <c r="HR1450" s="2"/>
      <c r="HS1450" s="2"/>
      <c r="HT1450" s="2"/>
      <c r="HU1450" s="2"/>
      <c r="HV1450" s="2"/>
      <c r="HW1450" s="2"/>
      <c r="HX1450" s="2"/>
      <c r="HY1450" s="2"/>
      <c r="HZ1450" s="2"/>
      <c r="IA1450" s="2"/>
      <c r="IB1450" s="2"/>
      <c r="IC1450" s="2"/>
      <c r="ID1450" s="2"/>
      <c r="IE1450" s="2"/>
      <c r="IF1450" s="2"/>
      <c r="IG1450" s="2"/>
      <c r="IH1450" s="2"/>
      <c r="II1450" s="2"/>
      <c r="IJ1450" s="2"/>
      <c r="IK1450" s="2"/>
      <c r="IL1450" s="2"/>
      <c r="IM1450" s="2"/>
      <c r="IN1450" s="2"/>
      <c r="IO1450" s="2"/>
      <c r="IP1450" s="2"/>
      <c r="IQ1450" s="2"/>
      <c r="IR1450" s="2"/>
      <c r="IS1450" s="2"/>
    </row>
    <row r="1451" spans="1:253" s="36" customFormat="1" hidden="1" x14ac:dyDescent="0.25">
      <c r="A1451" s="33"/>
      <c r="B1451" s="168"/>
      <c r="C1451" s="168"/>
      <c r="D1451" s="168"/>
      <c r="E1451" s="168"/>
      <c r="F1451" s="168"/>
      <c r="G1451" s="168"/>
      <c r="H1451" s="168"/>
      <c r="I1451" s="168"/>
      <c r="J1451" s="168"/>
      <c r="K1451" s="168"/>
      <c r="L1451" s="168"/>
      <c r="M1451" s="168"/>
      <c r="N1451" s="168"/>
      <c r="O1451" s="168"/>
      <c r="P1451" s="168"/>
      <c r="Q1451" s="168"/>
      <c r="R1451" s="168"/>
      <c r="S1451" s="168"/>
      <c r="T1451" s="168"/>
      <c r="U1451" s="168"/>
      <c r="V1451" s="168"/>
      <c r="W1451" s="168"/>
      <c r="X1451" s="168"/>
      <c r="Y1451" s="168"/>
      <c r="Z1451" s="168"/>
      <c r="AA1451" s="168"/>
      <c r="AB1451" s="168"/>
      <c r="AC1451" s="168"/>
      <c r="AD1451" s="168"/>
      <c r="AE1451" s="168"/>
      <c r="AF1451" s="168"/>
      <c r="AG1451" s="168"/>
      <c r="AH1451" s="168"/>
      <c r="AI1451" s="63"/>
      <c r="AJ1451" s="144" t="str">
        <f t="shared" si="263"/>
        <v>Riadok bude skrytý.</v>
      </c>
      <c r="AK1451" s="145" t="s">
        <v>207</v>
      </c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51">
        <f t="shared" si="260"/>
        <v>1</v>
      </c>
      <c r="BF1451" s="51">
        <f t="shared" si="262"/>
        <v>0</v>
      </c>
      <c r="BG1451" s="51"/>
      <c r="BH1451" s="51">
        <f t="shared" si="264"/>
        <v>1</v>
      </c>
      <c r="BI1451" s="89">
        <f t="shared" si="261"/>
        <v>0</v>
      </c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108"/>
      <c r="BY1451" s="108"/>
      <c r="BZ1451" s="108"/>
      <c r="CA1451" s="113">
        <f>SI!BY1451</f>
        <v>114</v>
      </c>
      <c r="CB1451" s="113"/>
      <c r="CC1451" s="113"/>
      <c r="CD1451" s="113"/>
      <c r="CE1451" s="113"/>
      <c r="CF1451" s="113"/>
      <c r="CG1451" s="113"/>
      <c r="CH1451" s="140">
        <f>SI!BZ1451</f>
        <v>0</v>
      </c>
      <c r="CI1451" s="108"/>
      <c r="CJ1451" s="108"/>
      <c r="CK1451" s="108"/>
      <c r="CL1451" s="108"/>
      <c r="CM1451" s="108"/>
      <c r="CN1451" s="108"/>
      <c r="CO1451" s="108"/>
      <c r="CP1451" s="108"/>
      <c r="CQ1451" s="108"/>
      <c r="CR1451" s="108"/>
      <c r="CS1451" s="108"/>
      <c r="CT1451" s="108"/>
      <c r="CU1451" s="108"/>
      <c r="CV1451" s="108"/>
      <c r="CW1451" s="108"/>
      <c r="CX1451" s="108"/>
      <c r="CY1451" s="108"/>
      <c r="CZ1451" s="2"/>
      <c r="DA1451" s="2"/>
      <c r="DB1451" s="2"/>
      <c r="DC1451" s="2"/>
      <c r="DD1451" s="2"/>
      <c r="DE1451" s="2"/>
      <c r="DF1451" s="2"/>
      <c r="DG1451" s="2"/>
      <c r="DH1451" s="2"/>
      <c r="DI1451" s="2"/>
      <c r="DJ1451" s="2"/>
      <c r="DK1451" s="2"/>
      <c r="DL1451" s="2"/>
      <c r="DM1451" s="2"/>
      <c r="DN1451" s="2"/>
      <c r="DO1451" s="2"/>
      <c r="DP1451" s="2"/>
      <c r="DQ1451" s="2"/>
      <c r="DR1451" s="2"/>
      <c r="DS1451" s="2"/>
      <c r="DT1451" s="2"/>
      <c r="DU1451" s="2"/>
      <c r="DV1451" s="2"/>
      <c r="DW1451" s="2"/>
      <c r="DX1451" s="2"/>
      <c r="DY1451" s="2"/>
      <c r="DZ1451" s="2"/>
      <c r="EA1451" s="2"/>
      <c r="EB1451" s="2"/>
      <c r="EC1451" s="2"/>
      <c r="ED1451" s="2"/>
      <c r="EE1451" s="2"/>
      <c r="EF1451" s="2"/>
      <c r="EG1451" s="2"/>
      <c r="EH1451" s="2"/>
      <c r="EI1451" s="2"/>
      <c r="EJ1451" s="2"/>
      <c r="EK1451" s="2"/>
      <c r="EL1451" s="2"/>
      <c r="EM1451" s="2"/>
      <c r="EN1451" s="2"/>
      <c r="EO1451" s="2"/>
      <c r="EP1451" s="2"/>
      <c r="EQ1451" s="2"/>
      <c r="ER1451" s="2"/>
      <c r="ES1451" s="2"/>
      <c r="ET1451" s="2"/>
      <c r="EU1451" s="2"/>
      <c r="EV1451" s="2"/>
      <c r="EW1451" s="2"/>
      <c r="EX1451" s="2"/>
      <c r="EY1451" s="2"/>
      <c r="EZ1451" s="2"/>
      <c r="FA1451" s="2"/>
      <c r="FB1451" s="2"/>
      <c r="FC1451" s="2"/>
      <c r="FD1451" s="2"/>
      <c r="FE1451" s="2"/>
      <c r="FF1451" s="2"/>
      <c r="FG1451" s="2"/>
      <c r="FH1451" s="2"/>
      <c r="FI1451" s="2"/>
      <c r="FJ1451" s="2"/>
      <c r="FK1451" s="2"/>
      <c r="FL1451" s="2"/>
      <c r="FM1451" s="2"/>
      <c r="FN1451" s="2"/>
      <c r="FO1451" s="2"/>
      <c r="FP1451" s="2"/>
      <c r="FQ1451" s="2"/>
      <c r="FR1451" s="2"/>
      <c r="FS1451" s="2"/>
      <c r="FT1451" s="2"/>
      <c r="FU1451" s="2"/>
      <c r="FV1451" s="2"/>
      <c r="FW1451" s="2"/>
      <c r="FX1451" s="2"/>
      <c r="FY1451" s="2"/>
      <c r="FZ1451" s="2"/>
      <c r="GA1451" s="2"/>
      <c r="GB1451" s="2"/>
      <c r="GC1451" s="2"/>
      <c r="GD1451" s="2"/>
      <c r="GE1451" s="2"/>
      <c r="GF1451" s="2"/>
      <c r="GG1451" s="2"/>
      <c r="GH1451" s="2"/>
      <c r="GI1451" s="2"/>
      <c r="GJ1451" s="2"/>
      <c r="GK1451" s="2"/>
      <c r="GL1451" s="2"/>
      <c r="GM1451" s="2"/>
      <c r="GN1451" s="2"/>
      <c r="GO1451" s="2"/>
      <c r="GP1451" s="2"/>
      <c r="GQ1451" s="2"/>
      <c r="GR1451" s="2"/>
      <c r="GS1451" s="2"/>
      <c r="GT1451" s="2"/>
      <c r="GU1451" s="2"/>
      <c r="GV1451" s="2"/>
      <c r="GW1451" s="2"/>
      <c r="GX1451" s="2"/>
      <c r="GY1451" s="2"/>
      <c r="GZ1451" s="2"/>
      <c r="HA1451" s="2"/>
      <c r="HB1451" s="2"/>
      <c r="HC1451" s="2"/>
      <c r="HD1451" s="2"/>
      <c r="HE1451" s="2"/>
      <c r="HF1451" s="2"/>
      <c r="HG1451" s="2"/>
      <c r="HH1451" s="2"/>
      <c r="HI1451" s="2"/>
      <c r="HJ1451" s="2"/>
      <c r="HK1451" s="2"/>
      <c r="HL1451" s="2"/>
      <c r="HM1451" s="2"/>
      <c r="HN1451" s="2"/>
      <c r="HO1451" s="2"/>
      <c r="HP1451" s="2"/>
      <c r="HQ1451" s="2"/>
      <c r="HR1451" s="2"/>
      <c r="HS1451" s="2"/>
      <c r="HT1451" s="2"/>
      <c r="HU1451" s="2"/>
      <c r="HV1451" s="2"/>
      <c r="HW1451" s="2"/>
      <c r="HX1451" s="2"/>
      <c r="HY1451" s="2"/>
      <c r="HZ1451" s="2"/>
      <c r="IA1451" s="2"/>
      <c r="IB1451" s="2"/>
      <c r="IC1451" s="2"/>
      <c r="ID1451" s="2"/>
      <c r="IE1451" s="2"/>
      <c r="IF1451" s="2"/>
      <c r="IG1451" s="2"/>
      <c r="IH1451" s="2"/>
      <c r="II1451" s="2"/>
      <c r="IJ1451" s="2"/>
      <c r="IK1451" s="2"/>
      <c r="IL1451" s="2"/>
      <c r="IM1451" s="2"/>
      <c r="IN1451" s="2"/>
      <c r="IO1451" s="2"/>
      <c r="IP1451" s="2"/>
      <c r="IQ1451" s="2"/>
      <c r="IR1451" s="2"/>
      <c r="IS1451" s="2"/>
    </row>
    <row r="1452" spans="1:253" s="36" customFormat="1" hidden="1" x14ac:dyDescent="0.25">
      <c r="A1452" s="33"/>
      <c r="B1452" s="168"/>
      <c r="C1452" s="168"/>
      <c r="D1452" s="168"/>
      <c r="E1452" s="168"/>
      <c r="F1452" s="168"/>
      <c r="G1452" s="168"/>
      <c r="H1452" s="168"/>
      <c r="I1452" s="168"/>
      <c r="J1452" s="168"/>
      <c r="K1452" s="168"/>
      <c r="L1452" s="168"/>
      <c r="M1452" s="168"/>
      <c r="N1452" s="168"/>
      <c r="O1452" s="168"/>
      <c r="P1452" s="168"/>
      <c r="Q1452" s="168"/>
      <c r="R1452" s="168"/>
      <c r="S1452" s="168"/>
      <c r="T1452" s="168"/>
      <c r="U1452" s="168"/>
      <c r="V1452" s="168"/>
      <c r="W1452" s="168"/>
      <c r="X1452" s="168"/>
      <c r="Y1452" s="168"/>
      <c r="Z1452" s="168"/>
      <c r="AA1452" s="168"/>
      <c r="AB1452" s="168"/>
      <c r="AC1452" s="168"/>
      <c r="AD1452" s="168"/>
      <c r="AE1452" s="168"/>
      <c r="AF1452" s="168"/>
      <c r="AG1452" s="168"/>
      <c r="AH1452" s="168"/>
      <c r="AI1452" s="63"/>
      <c r="AJ1452" s="144" t="str">
        <f t="shared" si="263"/>
        <v>Riadok bude skrytý.</v>
      </c>
      <c r="AK1452" s="145" t="s">
        <v>207</v>
      </c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51">
        <f t="shared" si="260"/>
        <v>1</v>
      </c>
      <c r="BF1452" s="51">
        <f t="shared" si="262"/>
        <v>0</v>
      </c>
      <c r="BG1452" s="51"/>
      <c r="BH1452" s="51">
        <f t="shared" si="264"/>
        <v>1</v>
      </c>
      <c r="BI1452" s="89">
        <f t="shared" si="261"/>
        <v>0</v>
      </c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108"/>
      <c r="BY1452" s="108"/>
      <c r="BZ1452" s="108"/>
      <c r="CA1452" s="113">
        <f>SI!BY1452</f>
        <v>991</v>
      </c>
      <c r="CB1452" s="113"/>
      <c r="CC1452" s="113"/>
      <c r="CD1452" s="113"/>
      <c r="CE1452" s="113"/>
      <c r="CF1452" s="113"/>
      <c r="CG1452" s="113"/>
      <c r="CH1452" s="140">
        <f>SI!BZ1452</f>
        <v>0</v>
      </c>
      <c r="CI1452" s="108"/>
      <c r="CJ1452" s="108"/>
      <c r="CK1452" s="108"/>
      <c r="CL1452" s="108"/>
      <c r="CM1452" s="108"/>
      <c r="CN1452" s="108"/>
      <c r="CO1452" s="108"/>
      <c r="CP1452" s="108"/>
      <c r="CQ1452" s="108"/>
      <c r="CR1452" s="108"/>
      <c r="CS1452" s="108"/>
      <c r="CT1452" s="108"/>
      <c r="CU1452" s="108"/>
      <c r="CV1452" s="108"/>
      <c r="CW1452" s="108"/>
      <c r="CX1452" s="108"/>
      <c r="CY1452" s="108"/>
      <c r="CZ1452" s="2"/>
      <c r="DA1452" s="2"/>
      <c r="DB1452" s="2"/>
      <c r="DC1452" s="2"/>
      <c r="DD1452" s="2"/>
      <c r="DE1452" s="2"/>
      <c r="DF1452" s="2"/>
      <c r="DG1452" s="2"/>
      <c r="DH1452" s="2"/>
      <c r="DI1452" s="2"/>
      <c r="DJ1452" s="2"/>
      <c r="DK1452" s="2"/>
      <c r="DL1452" s="2"/>
      <c r="DM1452" s="2"/>
      <c r="DN1452" s="2"/>
      <c r="DO1452" s="2"/>
      <c r="DP1452" s="2"/>
      <c r="DQ1452" s="2"/>
      <c r="DR1452" s="2"/>
      <c r="DS1452" s="2"/>
      <c r="DT1452" s="2"/>
      <c r="DU1452" s="2"/>
      <c r="DV1452" s="2"/>
      <c r="DW1452" s="2"/>
      <c r="DX1452" s="2"/>
      <c r="DY1452" s="2"/>
      <c r="DZ1452" s="2"/>
      <c r="EA1452" s="2"/>
      <c r="EB1452" s="2"/>
      <c r="EC1452" s="2"/>
      <c r="ED1452" s="2"/>
      <c r="EE1452" s="2"/>
      <c r="EF1452" s="2"/>
      <c r="EG1452" s="2"/>
      <c r="EH1452" s="2"/>
      <c r="EI1452" s="2"/>
      <c r="EJ1452" s="2"/>
      <c r="EK1452" s="2"/>
      <c r="EL1452" s="2"/>
      <c r="EM1452" s="2"/>
      <c r="EN1452" s="2"/>
      <c r="EO1452" s="2"/>
      <c r="EP1452" s="2"/>
      <c r="EQ1452" s="2"/>
      <c r="ER1452" s="2"/>
      <c r="ES1452" s="2"/>
      <c r="ET1452" s="2"/>
      <c r="EU1452" s="2"/>
      <c r="EV1452" s="2"/>
      <c r="EW1452" s="2"/>
      <c r="EX1452" s="2"/>
      <c r="EY1452" s="2"/>
      <c r="EZ1452" s="2"/>
      <c r="FA1452" s="2"/>
      <c r="FB1452" s="2"/>
      <c r="FC1452" s="2"/>
      <c r="FD1452" s="2"/>
      <c r="FE1452" s="2"/>
      <c r="FF1452" s="2"/>
      <c r="FG1452" s="2"/>
      <c r="FH1452" s="2"/>
      <c r="FI1452" s="2"/>
      <c r="FJ1452" s="2"/>
      <c r="FK1452" s="2"/>
      <c r="FL1452" s="2"/>
      <c r="FM1452" s="2"/>
      <c r="FN1452" s="2"/>
      <c r="FO1452" s="2"/>
      <c r="FP1452" s="2"/>
      <c r="FQ1452" s="2"/>
      <c r="FR1452" s="2"/>
      <c r="FS1452" s="2"/>
      <c r="FT1452" s="2"/>
      <c r="FU1452" s="2"/>
      <c r="FV1452" s="2"/>
      <c r="FW1452" s="2"/>
      <c r="FX1452" s="2"/>
      <c r="FY1452" s="2"/>
      <c r="FZ1452" s="2"/>
      <c r="GA1452" s="2"/>
      <c r="GB1452" s="2"/>
      <c r="GC1452" s="2"/>
      <c r="GD1452" s="2"/>
      <c r="GE1452" s="2"/>
      <c r="GF1452" s="2"/>
      <c r="GG1452" s="2"/>
      <c r="GH1452" s="2"/>
      <c r="GI1452" s="2"/>
      <c r="GJ1452" s="2"/>
      <c r="GK1452" s="2"/>
      <c r="GL1452" s="2"/>
      <c r="GM1452" s="2"/>
      <c r="GN1452" s="2"/>
      <c r="GO1452" s="2"/>
      <c r="GP1452" s="2"/>
      <c r="GQ1452" s="2"/>
      <c r="GR1452" s="2"/>
      <c r="GS1452" s="2"/>
      <c r="GT1452" s="2"/>
      <c r="GU1452" s="2"/>
      <c r="GV1452" s="2"/>
      <c r="GW1452" s="2"/>
      <c r="GX1452" s="2"/>
      <c r="GY1452" s="2"/>
      <c r="GZ1452" s="2"/>
      <c r="HA1452" s="2"/>
      <c r="HB1452" s="2"/>
      <c r="HC1452" s="2"/>
      <c r="HD1452" s="2"/>
      <c r="HE1452" s="2"/>
      <c r="HF1452" s="2"/>
      <c r="HG1452" s="2"/>
      <c r="HH1452" s="2"/>
      <c r="HI1452" s="2"/>
      <c r="HJ1452" s="2"/>
      <c r="HK1452" s="2"/>
      <c r="HL1452" s="2"/>
      <c r="HM1452" s="2"/>
      <c r="HN1452" s="2"/>
      <c r="HO1452" s="2"/>
      <c r="HP1452" s="2"/>
      <c r="HQ1452" s="2"/>
      <c r="HR1452" s="2"/>
      <c r="HS1452" s="2"/>
      <c r="HT1452" s="2"/>
      <c r="HU1452" s="2"/>
      <c r="HV1452" s="2"/>
      <c r="HW1452" s="2"/>
      <c r="HX1452" s="2"/>
      <c r="HY1452" s="2"/>
      <c r="HZ1452" s="2"/>
      <c r="IA1452" s="2"/>
      <c r="IB1452" s="2"/>
      <c r="IC1452" s="2"/>
      <c r="ID1452" s="2"/>
      <c r="IE1452" s="2"/>
      <c r="IF1452" s="2"/>
      <c r="IG1452" s="2"/>
      <c r="IH1452" s="2"/>
      <c r="II1452" s="2"/>
      <c r="IJ1452" s="2"/>
      <c r="IK1452" s="2"/>
      <c r="IL1452" s="2"/>
      <c r="IM1452" s="2"/>
      <c r="IN1452" s="2"/>
      <c r="IO1452" s="2"/>
      <c r="IP1452" s="2"/>
      <c r="IQ1452" s="2"/>
      <c r="IR1452" s="2"/>
      <c r="IS1452" s="2"/>
    </row>
    <row r="1453" spans="1:253" s="36" customFormat="1" hidden="1" x14ac:dyDescent="0.25">
      <c r="A1453" s="33"/>
      <c r="B1453" s="168"/>
      <c r="C1453" s="168"/>
      <c r="D1453" s="168"/>
      <c r="E1453" s="168"/>
      <c r="F1453" s="168"/>
      <c r="G1453" s="168"/>
      <c r="H1453" s="168"/>
      <c r="I1453" s="168"/>
      <c r="J1453" s="168"/>
      <c r="K1453" s="168"/>
      <c r="L1453" s="168"/>
      <c r="M1453" s="168"/>
      <c r="N1453" s="168"/>
      <c r="O1453" s="168"/>
      <c r="P1453" s="168"/>
      <c r="Q1453" s="168"/>
      <c r="R1453" s="168"/>
      <c r="S1453" s="168"/>
      <c r="T1453" s="168"/>
      <c r="U1453" s="168"/>
      <c r="V1453" s="168"/>
      <c r="W1453" s="168"/>
      <c r="X1453" s="168"/>
      <c r="Y1453" s="168"/>
      <c r="Z1453" s="168"/>
      <c r="AA1453" s="168"/>
      <c r="AB1453" s="168"/>
      <c r="AC1453" s="168"/>
      <c r="AD1453" s="168"/>
      <c r="AE1453" s="168"/>
      <c r="AF1453" s="168"/>
      <c r="AG1453" s="168"/>
      <c r="AH1453" s="168"/>
      <c r="AI1453" s="63"/>
      <c r="AJ1453" s="144" t="str">
        <f t="shared" si="263"/>
        <v>Riadok bude skrytý.</v>
      </c>
      <c r="AK1453" s="145" t="s">
        <v>207</v>
      </c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51">
        <f t="shared" si="260"/>
        <v>1</v>
      </c>
      <c r="BF1453" s="51">
        <f t="shared" si="262"/>
        <v>0</v>
      </c>
      <c r="BG1453" s="51"/>
      <c r="BH1453" s="51">
        <f t="shared" si="264"/>
        <v>1</v>
      </c>
      <c r="BI1453" s="89">
        <f t="shared" si="261"/>
        <v>0</v>
      </c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108"/>
      <c r="BY1453" s="108"/>
      <c r="BZ1453" s="108"/>
      <c r="CA1453" s="113">
        <f>SI!BY1453</f>
        <v>178</v>
      </c>
      <c r="CB1453" s="113"/>
      <c r="CC1453" s="113"/>
      <c r="CD1453" s="113"/>
      <c r="CE1453" s="113"/>
      <c r="CF1453" s="113"/>
      <c r="CG1453" s="113"/>
      <c r="CH1453" s="140">
        <f>SI!BZ1453</f>
        <v>0</v>
      </c>
      <c r="CI1453" s="108"/>
      <c r="CJ1453" s="108"/>
      <c r="CK1453" s="108"/>
      <c r="CL1453" s="108"/>
      <c r="CM1453" s="108"/>
      <c r="CN1453" s="108"/>
      <c r="CO1453" s="108"/>
      <c r="CP1453" s="108"/>
      <c r="CQ1453" s="108"/>
      <c r="CR1453" s="108"/>
      <c r="CS1453" s="108"/>
      <c r="CT1453" s="108"/>
      <c r="CU1453" s="108"/>
      <c r="CV1453" s="108"/>
      <c r="CW1453" s="108"/>
      <c r="CX1453" s="108"/>
      <c r="CY1453" s="108"/>
      <c r="CZ1453" s="2"/>
      <c r="DA1453" s="2"/>
      <c r="DB1453" s="2"/>
      <c r="DC1453" s="2"/>
      <c r="DD1453" s="2"/>
      <c r="DE1453" s="2"/>
      <c r="DF1453" s="2"/>
      <c r="DG1453" s="2"/>
      <c r="DH1453" s="2"/>
      <c r="DI1453" s="2"/>
      <c r="DJ1453" s="2"/>
      <c r="DK1453" s="2"/>
      <c r="DL1453" s="2"/>
      <c r="DM1453" s="2"/>
      <c r="DN1453" s="2"/>
      <c r="DO1453" s="2"/>
      <c r="DP1453" s="2"/>
      <c r="DQ1453" s="2"/>
      <c r="DR1453" s="2"/>
      <c r="DS1453" s="2"/>
      <c r="DT1453" s="2"/>
      <c r="DU1453" s="2"/>
      <c r="DV1453" s="2"/>
      <c r="DW1453" s="2"/>
      <c r="DX1453" s="2"/>
      <c r="DY1453" s="2"/>
      <c r="DZ1453" s="2"/>
      <c r="EA1453" s="2"/>
      <c r="EB1453" s="2"/>
      <c r="EC1453" s="2"/>
      <c r="ED1453" s="2"/>
      <c r="EE1453" s="2"/>
      <c r="EF1453" s="2"/>
      <c r="EG1453" s="2"/>
      <c r="EH1453" s="2"/>
      <c r="EI1453" s="2"/>
      <c r="EJ1453" s="2"/>
      <c r="EK1453" s="2"/>
      <c r="EL1453" s="2"/>
      <c r="EM1453" s="2"/>
      <c r="EN1453" s="2"/>
      <c r="EO1453" s="2"/>
      <c r="EP1453" s="2"/>
      <c r="EQ1453" s="2"/>
      <c r="ER1453" s="2"/>
      <c r="ES1453" s="2"/>
      <c r="ET1453" s="2"/>
      <c r="EU1453" s="2"/>
      <c r="EV1453" s="2"/>
      <c r="EW1453" s="2"/>
      <c r="EX1453" s="2"/>
      <c r="EY1453" s="2"/>
      <c r="EZ1453" s="2"/>
      <c r="FA1453" s="2"/>
      <c r="FB1453" s="2"/>
      <c r="FC1453" s="2"/>
      <c r="FD1453" s="2"/>
      <c r="FE1453" s="2"/>
      <c r="FF1453" s="2"/>
      <c r="FG1453" s="2"/>
      <c r="FH1453" s="2"/>
      <c r="FI1453" s="2"/>
      <c r="FJ1453" s="2"/>
      <c r="FK1453" s="2"/>
      <c r="FL1453" s="2"/>
      <c r="FM1453" s="2"/>
      <c r="FN1453" s="2"/>
      <c r="FO1453" s="2"/>
      <c r="FP1453" s="2"/>
      <c r="FQ1453" s="2"/>
      <c r="FR1453" s="2"/>
      <c r="FS1453" s="2"/>
      <c r="FT1453" s="2"/>
      <c r="FU1453" s="2"/>
      <c r="FV1453" s="2"/>
      <c r="FW1453" s="2"/>
      <c r="FX1453" s="2"/>
      <c r="FY1453" s="2"/>
      <c r="FZ1453" s="2"/>
      <c r="GA1453" s="2"/>
      <c r="GB1453" s="2"/>
      <c r="GC1453" s="2"/>
      <c r="GD1453" s="2"/>
      <c r="GE1453" s="2"/>
      <c r="GF1453" s="2"/>
      <c r="GG1453" s="2"/>
      <c r="GH1453" s="2"/>
      <c r="GI1453" s="2"/>
      <c r="GJ1453" s="2"/>
      <c r="GK1453" s="2"/>
      <c r="GL1453" s="2"/>
      <c r="GM1453" s="2"/>
      <c r="GN1453" s="2"/>
      <c r="GO1453" s="2"/>
      <c r="GP1453" s="2"/>
      <c r="GQ1453" s="2"/>
      <c r="GR1453" s="2"/>
      <c r="GS1453" s="2"/>
      <c r="GT1453" s="2"/>
      <c r="GU1453" s="2"/>
      <c r="GV1453" s="2"/>
      <c r="GW1453" s="2"/>
      <c r="GX1453" s="2"/>
      <c r="GY1453" s="2"/>
      <c r="GZ1453" s="2"/>
      <c r="HA1453" s="2"/>
      <c r="HB1453" s="2"/>
      <c r="HC1453" s="2"/>
      <c r="HD1453" s="2"/>
      <c r="HE1453" s="2"/>
      <c r="HF1453" s="2"/>
      <c r="HG1453" s="2"/>
      <c r="HH1453" s="2"/>
      <c r="HI1453" s="2"/>
      <c r="HJ1453" s="2"/>
      <c r="HK1453" s="2"/>
      <c r="HL1453" s="2"/>
      <c r="HM1453" s="2"/>
      <c r="HN1453" s="2"/>
      <c r="HO1453" s="2"/>
      <c r="HP1453" s="2"/>
      <c r="HQ1453" s="2"/>
      <c r="HR1453" s="2"/>
      <c r="HS1453" s="2"/>
      <c r="HT1453" s="2"/>
      <c r="HU1453" s="2"/>
      <c r="HV1453" s="2"/>
      <c r="HW1453" s="2"/>
      <c r="HX1453" s="2"/>
      <c r="HY1453" s="2"/>
      <c r="HZ1453" s="2"/>
      <c r="IA1453" s="2"/>
      <c r="IB1453" s="2"/>
      <c r="IC1453" s="2"/>
      <c r="ID1453" s="2"/>
      <c r="IE1453" s="2"/>
      <c r="IF1453" s="2"/>
      <c r="IG1453" s="2"/>
      <c r="IH1453" s="2"/>
      <c r="II1453" s="2"/>
      <c r="IJ1453" s="2"/>
      <c r="IK1453" s="2"/>
      <c r="IL1453" s="2"/>
      <c r="IM1453" s="2"/>
      <c r="IN1453" s="2"/>
      <c r="IO1453" s="2"/>
      <c r="IP1453" s="2"/>
      <c r="IQ1453" s="2"/>
      <c r="IR1453" s="2"/>
      <c r="IS1453" s="2"/>
    </row>
    <row r="1454" spans="1:253" s="36" customFormat="1" hidden="1" x14ac:dyDescent="0.25">
      <c r="A1454" s="33"/>
      <c r="B1454" s="168"/>
      <c r="C1454" s="168"/>
      <c r="D1454" s="168"/>
      <c r="E1454" s="168"/>
      <c r="F1454" s="168"/>
      <c r="G1454" s="168"/>
      <c r="H1454" s="168"/>
      <c r="I1454" s="168"/>
      <c r="J1454" s="168"/>
      <c r="K1454" s="168"/>
      <c r="L1454" s="168"/>
      <c r="M1454" s="168"/>
      <c r="N1454" s="168"/>
      <c r="O1454" s="168"/>
      <c r="P1454" s="168"/>
      <c r="Q1454" s="168"/>
      <c r="R1454" s="168"/>
      <c r="S1454" s="168"/>
      <c r="T1454" s="168"/>
      <c r="U1454" s="168"/>
      <c r="V1454" s="168"/>
      <c r="W1454" s="168"/>
      <c r="X1454" s="168"/>
      <c r="Y1454" s="168"/>
      <c r="Z1454" s="168"/>
      <c r="AA1454" s="168"/>
      <c r="AB1454" s="168"/>
      <c r="AC1454" s="168"/>
      <c r="AD1454" s="168"/>
      <c r="AE1454" s="168"/>
      <c r="AF1454" s="168"/>
      <c r="AG1454" s="168"/>
      <c r="AH1454" s="168"/>
      <c r="AI1454" s="63"/>
      <c r="AJ1454" s="144" t="str">
        <f t="shared" si="263"/>
        <v>Riadok bude skrytý.</v>
      </c>
      <c r="AK1454" s="145" t="s">
        <v>207</v>
      </c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51">
        <f t="shared" si="260"/>
        <v>1</v>
      </c>
      <c r="BF1454" s="51">
        <f t="shared" si="262"/>
        <v>0</v>
      </c>
      <c r="BG1454" s="51"/>
      <c r="BH1454" s="51">
        <f t="shared" si="264"/>
        <v>1</v>
      </c>
      <c r="BI1454" s="89">
        <f t="shared" si="261"/>
        <v>0</v>
      </c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108"/>
      <c r="BY1454" s="108"/>
      <c r="BZ1454" s="108"/>
      <c r="CA1454" s="113">
        <f>SI!BY1454</f>
        <v>498</v>
      </c>
      <c r="CB1454" s="113"/>
      <c r="CC1454" s="113"/>
      <c r="CD1454" s="113"/>
      <c r="CE1454" s="113"/>
      <c r="CF1454" s="113"/>
      <c r="CG1454" s="113"/>
      <c r="CH1454" s="140">
        <f>SI!BZ1454</f>
        <v>0</v>
      </c>
      <c r="CI1454" s="108"/>
      <c r="CJ1454" s="108"/>
      <c r="CK1454" s="108"/>
      <c r="CL1454" s="108"/>
      <c r="CM1454" s="108"/>
      <c r="CN1454" s="108"/>
      <c r="CO1454" s="108"/>
      <c r="CP1454" s="108"/>
      <c r="CQ1454" s="108"/>
      <c r="CR1454" s="108"/>
      <c r="CS1454" s="108"/>
      <c r="CT1454" s="108"/>
      <c r="CU1454" s="108"/>
      <c r="CV1454" s="108"/>
      <c r="CW1454" s="108"/>
      <c r="CX1454" s="108"/>
      <c r="CY1454" s="108"/>
      <c r="CZ1454" s="2"/>
      <c r="DA1454" s="2"/>
      <c r="DB1454" s="2"/>
      <c r="DC1454" s="2"/>
      <c r="DD1454" s="2"/>
      <c r="DE1454" s="2"/>
      <c r="DF1454" s="2"/>
      <c r="DG1454" s="2"/>
      <c r="DH1454" s="2"/>
      <c r="DI1454" s="2"/>
      <c r="DJ1454" s="2"/>
      <c r="DK1454" s="2"/>
      <c r="DL1454" s="2"/>
      <c r="DM1454" s="2"/>
      <c r="DN1454" s="2"/>
      <c r="DO1454" s="2"/>
      <c r="DP1454" s="2"/>
      <c r="DQ1454" s="2"/>
      <c r="DR1454" s="2"/>
      <c r="DS1454" s="2"/>
      <c r="DT1454" s="2"/>
      <c r="DU1454" s="2"/>
      <c r="DV1454" s="2"/>
      <c r="DW1454" s="2"/>
      <c r="DX1454" s="2"/>
      <c r="DY1454" s="2"/>
      <c r="DZ1454" s="2"/>
      <c r="EA1454" s="2"/>
      <c r="EB1454" s="2"/>
      <c r="EC1454" s="2"/>
      <c r="ED1454" s="2"/>
      <c r="EE1454" s="2"/>
      <c r="EF1454" s="2"/>
      <c r="EG1454" s="2"/>
      <c r="EH1454" s="2"/>
      <c r="EI1454" s="2"/>
      <c r="EJ1454" s="2"/>
      <c r="EK1454" s="2"/>
      <c r="EL1454" s="2"/>
      <c r="EM1454" s="2"/>
      <c r="EN1454" s="2"/>
      <c r="EO1454" s="2"/>
      <c r="EP1454" s="2"/>
      <c r="EQ1454" s="2"/>
      <c r="ER1454" s="2"/>
      <c r="ES1454" s="2"/>
      <c r="ET1454" s="2"/>
      <c r="EU1454" s="2"/>
      <c r="EV1454" s="2"/>
      <c r="EW1454" s="2"/>
      <c r="EX1454" s="2"/>
      <c r="EY1454" s="2"/>
      <c r="EZ1454" s="2"/>
      <c r="FA1454" s="2"/>
      <c r="FB1454" s="2"/>
      <c r="FC1454" s="2"/>
      <c r="FD1454" s="2"/>
      <c r="FE1454" s="2"/>
      <c r="FF1454" s="2"/>
      <c r="FG1454" s="2"/>
      <c r="FH1454" s="2"/>
      <c r="FI1454" s="2"/>
      <c r="FJ1454" s="2"/>
      <c r="FK1454" s="2"/>
      <c r="FL1454" s="2"/>
      <c r="FM1454" s="2"/>
      <c r="FN1454" s="2"/>
      <c r="FO1454" s="2"/>
      <c r="FP1454" s="2"/>
      <c r="FQ1454" s="2"/>
      <c r="FR1454" s="2"/>
      <c r="FS1454" s="2"/>
      <c r="FT1454" s="2"/>
      <c r="FU1454" s="2"/>
      <c r="FV1454" s="2"/>
      <c r="FW1454" s="2"/>
      <c r="FX1454" s="2"/>
      <c r="FY1454" s="2"/>
      <c r="FZ1454" s="2"/>
      <c r="GA1454" s="2"/>
      <c r="GB1454" s="2"/>
      <c r="GC1454" s="2"/>
      <c r="GD1454" s="2"/>
      <c r="GE1454" s="2"/>
      <c r="GF1454" s="2"/>
      <c r="GG1454" s="2"/>
      <c r="GH1454" s="2"/>
      <c r="GI1454" s="2"/>
      <c r="GJ1454" s="2"/>
      <c r="GK1454" s="2"/>
      <c r="GL1454" s="2"/>
      <c r="GM1454" s="2"/>
      <c r="GN1454" s="2"/>
      <c r="GO1454" s="2"/>
      <c r="GP1454" s="2"/>
      <c r="GQ1454" s="2"/>
      <c r="GR1454" s="2"/>
      <c r="GS1454" s="2"/>
      <c r="GT1454" s="2"/>
      <c r="GU1454" s="2"/>
      <c r="GV1454" s="2"/>
      <c r="GW1454" s="2"/>
      <c r="GX1454" s="2"/>
      <c r="GY1454" s="2"/>
      <c r="GZ1454" s="2"/>
      <c r="HA1454" s="2"/>
      <c r="HB1454" s="2"/>
      <c r="HC1454" s="2"/>
      <c r="HD1454" s="2"/>
      <c r="HE1454" s="2"/>
      <c r="HF1454" s="2"/>
      <c r="HG1454" s="2"/>
      <c r="HH1454" s="2"/>
      <c r="HI1454" s="2"/>
      <c r="HJ1454" s="2"/>
      <c r="HK1454" s="2"/>
      <c r="HL1454" s="2"/>
      <c r="HM1454" s="2"/>
      <c r="HN1454" s="2"/>
      <c r="HO1454" s="2"/>
      <c r="HP1454" s="2"/>
      <c r="HQ1454" s="2"/>
      <c r="HR1454" s="2"/>
      <c r="HS1454" s="2"/>
      <c r="HT1454" s="2"/>
      <c r="HU1454" s="2"/>
      <c r="HV1454" s="2"/>
      <c r="HW1454" s="2"/>
      <c r="HX1454" s="2"/>
      <c r="HY1454" s="2"/>
      <c r="HZ1454" s="2"/>
      <c r="IA1454" s="2"/>
      <c r="IB1454" s="2"/>
      <c r="IC1454" s="2"/>
      <c r="ID1454" s="2"/>
      <c r="IE1454" s="2"/>
      <c r="IF1454" s="2"/>
      <c r="IG1454" s="2"/>
      <c r="IH1454" s="2"/>
      <c r="II1454" s="2"/>
      <c r="IJ1454" s="2"/>
      <c r="IK1454" s="2"/>
      <c r="IL1454" s="2"/>
      <c r="IM1454" s="2"/>
      <c r="IN1454" s="2"/>
      <c r="IO1454" s="2"/>
      <c r="IP1454" s="2"/>
      <c r="IQ1454" s="2"/>
      <c r="IR1454" s="2"/>
      <c r="IS1454" s="2"/>
    </row>
    <row r="1455" spans="1:253" s="36" customFormat="1" hidden="1" x14ac:dyDescent="0.25">
      <c r="A1455" s="33"/>
      <c r="B1455" s="168"/>
      <c r="C1455" s="168"/>
      <c r="D1455" s="168"/>
      <c r="E1455" s="168"/>
      <c r="F1455" s="168"/>
      <c r="G1455" s="168"/>
      <c r="H1455" s="168"/>
      <c r="I1455" s="168"/>
      <c r="J1455" s="168"/>
      <c r="K1455" s="168"/>
      <c r="L1455" s="168"/>
      <c r="M1455" s="168"/>
      <c r="N1455" s="168"/>
      <c r="O1455" s="168"/>
      <c r="P1455" s="168"/>
      <c r="Q1455" s="168"/>
      <c r="R1455" s="168"/>
      <c r="S1455" s="168"/>
      <c r="T1455" s="168"/>
      <c r="U1455" s="168"/>
      <c r="V1455" s="168"/>
      <c r="W1455" s="168"/>
      <c r="X1455" s="168"/>
      <c r="Y1455" s="168"/>
      <c r="Z1455" s="168"/>
      <c r="AA1455" s="168"/>
      <c r="AB1455" s="168"/>
      <c r="AC1455" s="168"/>
      <c r="AD1455" s="168"/>
      <c r="AE1455" s="168"/>
      <c r="AF1455" s="168"/>
      <c r="AG1455" s="168"/>
      <c r="AH1455" s="168"/>
      <c r="AI1455" s="63"/>
      <c r="AJ1455" s="144" t="str">
        <f t="shared" si="263"/>
        <v>Riadok bude skrytý.</v>
      </c>
      <c r="AK1455" s="145" t="s">
        <v>207</v>
      </c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51">
        <f t="shared" si="260"/>
        <v>1</v>
      </c>
      <c r="BF1455" s="51">
        <f t="shared" si="262"/>
        <v>0</v>
      </c>
      <c r="BG1455" s="51"/>
      <c r="BH1455" s="51">
        <f t="shared" si="264"/>
        <v>1</v>
      </c>
      <c r="BI1455" s="89">
        <f t="shared" si="261"/>
        <v>0</v>
      </c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108"/>
      <c r="BY1455" s="108"/>
      <c r="BZ1455" s="108"/>
      <c r="CA1455" s="113">
        <f>SI!BY1455</f>
        <v>205</v>
      </c>
      <c r="CB1455" s="113"/>
      <c r="CC1455" s="113"/>
      <c r="CD1455" s="113"/>
      <c r="CE1455" s="113"/>
      <c r="CF1455" s="113"/>
      <c r="CG1455" s="113"/>
      <c r="CH1455" s="140">
        <f>SI!BZ1455</f>
        <v>0</v>
      </c>
      <c r="CI1455" s="108"/>
      <c r="CJ1455" s="108"/>
      <c r="CK1455" s="108"/>
      <c r="CL1455" s="108"/>
      <c r="CM1455" s="108"/>
      <c r="CN1455" s="108"/>
      <c r="CO1455" s="108"/>
      <c r="CP1455" s="108"/>
      <c r="CQ1455" s="108"/>
      <c r="CR1455" s="108"/>
      <c r="CS1455" s="108"/>
      <c r="CT1455" s="108"/>
      <c r="CU1455" s="108"/>
      <c r="CV1455" s="108"/>
      <c r="CW1455" s="108"/>
      <c r="CX1455" s="108"/>
      <c r="CY1455" s="108"/>
      <c r="CZ1455" s="2"/>
      <c r="DA1455" s="2"/>
      <c r="DB1455" s="2"/>
      <c r="DC1455" s="2"/>
      <c r="DD1455" s="2"/>
      <c r="DE1455" s="2"/>
      <c r="DF1455" s="2"/>
      <c r="DG1455" s="2"/>
      <c r="DH1455" s="2"/>
      <c r="DI1455" s="2"/>
      <c r="DJ1455" s="2"/>
      <c r="DK1455" s="2"/>
      <c r="DL1455" s="2"/>
      <c r="DM1455" s="2"/>
      <c r="DN1455" s="2"/>
      <c r="DO1455" s="2"/>
      <c r="DP1455" s="2"/>
      <c r="DQ1455" s="2"/>
      <c r="DR1455" s="2"/>
      <c r="DS1455" s="2"/>
      <c r="DT1455" s="2"/>
      <c r="DU1455" s="2"/>
      <c r="DV1455" s="2"/>
      <c r="DW1455" s="2"/>
      <c r="DX1455" s="2"/>
      <c r="DY1455" s="2"/>
      <c r="DZ1455" s="2"/>
      <c r="EA1455" s="2"/>
      <c r="EB1455" s="2"/>
      <c r="EC1455" s="2"/>
      <c r="ED1455" s="2"/>
      <c r="EE1455" s="2"/>
      <c r="EF1455" s="2"/>
      <c r="EG1455" s="2"/>
      <c r="EH1455" s="2"/>
      <c r="EI1455" s="2"/>
      <c r="EJ1455" s="2"/>
      <c r="EK1455" s="2"/>
      <c r="EL1455" s="2"/>
      <c r="EM1455" s="2"/>
      <c r="EN1455" s="2"/>
      <c r="EO1455" s="2"/>
      <c r="EP1455" s="2"/>
      <c r="EQ1455" s="2"/>
      <c r="ER1455" s="2"/>
      <c r="ES1455" s="2"/>
      <c r="ET1455" s="2"/>
      <c r="EU1455" s="2"/>
      <c r="EV1455" s="2"/>
      <c r="EW1455" s="2"/>
      <c r="EX1455" s="2"/>
      <c r="EY1455" s="2"/>
      <c r="EZ1455" s="2"/>
      <c r="FA1455" s="2"/>
      <c r="FB1455" s="2"/>
      <c r="FC1455" s="2"/>
      <c r="FD1455" s="2"/>
      <c r="FE1455" s="2"/>
      <c r="FF1455" s="2"/>
      <c r="FG1455" s="2"/>
      <c r="FH1455" s="2"/>
      <c r="FI1455" s="2"/>
      <c r="FJ1455" s="2"/>
      <c r="FK1455" s="2"/>
      <c r="FL1455" s="2"/>
      <c r="FM1455" s="2"/>
      <c r="FN1455" s="2"/>
      <c r="FO1455" s="2"/>
      <c r="FP1455" s="2"/>
      <c r="FQ1455" s="2"/>
      <c r="FR1455" s="2"/>
      <c r="FS1455" s="2"/>
      <c r="FT1455" s="2"/>
      <c r="FU1455" s="2"/>
      <c r="FV1455" s="2"/>
      <c r="FW1455" s="2"/>
      <c r="FX1455" s="2"/>
      <c r="FY1455" s="2"/>
      <c r="FZ1455" s="2"/>
      <c r="GA1455" s="2"/>
      <c r="GB1455" s="2"/>
      <c r="GC1455" s="2"/>
      <c r="GD1455" s="2"/>
      <c r="GE1455" s="2"/>
      <c r="GF1455" s="2"/>
      <c r="GG1455" s="2"/>
      <c r="GH1455" s="2"/>
      <c r="GI1455" s="2"/>
      <c r="GJ1455" s="2"/>
      <c r="GK1455" s="2"/>
      <c r="GL1455" s="2"/>
      <c r="GM1455" s="2"/>
      <c r="GN1455" s="2"/>
      <c r="GO1455" s="2"/>
      <c r="GP1455" s="2"/>
      <c r="GQ1455" s="2"/>
      <c r="GR1455" s="2"/>
      <c r="GS1455" s="2"/>
      <c r="GT1455" s="2"/>
      <c r="GU1455" s="2"/>
      <c r="GV1455" s="2"/>
      <c r="GW1455" s="2"/>
      <c r="GX1455" s="2"/>
      <c r="GY1455" s="2"/>
      <c r="GZ1455" s="2"/>
      <c r="HA1455" s="2"/>
      <c r="HB1455" s="2"/>
      <c r="HC1455" s="2"/>
      <c r="HD1455" s="2"/>
      <c r="HE1455" s="2"/>
      <c r="HF1455" s="2"/>
      <c r="HG1455" s="2"/>
      <c r="HH1455" s="2"/>
      <c r="HI1455" s="2"/>
      <c r="HJ1455" s="2"/>
      <c r="HK1455" s="2"/>
      <c r="HL1455" s="2"/>
      <c r="HM1455" s="2"/>
      <c r="HN1455" s="2"/>
      <c r="HO1455" s="2"/>
      <c r="HP1455" s="2"/>
      <c r="HQ1455" s="2"/>
      <c r="HR1455" s="2"/>
      <c r="HS1455" s="2"/>
      <c r="HT1455" s="2"/>
      <c r="HU1455" s="2"/>
      <c r="HV1455" s="2"/>
      <c r="HW1455" s="2"/>
      <c r="HX1455" s="2"/>
      <c r="HY1455" s="2"/>
      <c r="HZ1455" s="2"/>
      <c r="IA1455" s="2"/>
      <c r="IB1455" s="2"/>
      <c r="IC1455" s="2"/>
      <c r="ID1455" s="2"/>
      <c r="IE1455" s="2"/>
      <c r="IF1455" s="2"/>
      <c r="IG1455" s="2"/>
      <c r="IH1455" s="2"/>
      <c r="II1455" s="2"/>
      <c r="IJ1455" s="2"/>
      <c r="IK1455" s="2"/>
      <c r="IL1455" s="2"/>
      <c r="IM1455" s="2"/>
      <c r="IN1455" s="2"/>
      <c r="IO1455" s="2"/>
      <c r="IP1455" s="2"/>
      <c r="IQ1455" s="2"/>
      <c r="IR1455" s="2"/>
      <c r="IS1455" s="2"/>
    </row>
    <row r="1456" spans="1:253" s="36" customFormat="1" hidden="1" x14ac:dyDescent="0.25">
      <c r="A1456" s="33"/>
      <c r="B1456" s="168"/>
      <c r="C1456" s="168"/>
      <c r="D1456" s="168"/>
      <c r="E1456" s="168"/>
      <c r="F1456" s="168"/>
      <c r="G1456" s="168"/>
      <c r="H1456" s="168"/>
      <c r="I1456" s="168"/>
      <c r="J1456" s="168"/>
      <c r="K1456" s="168"/>
      <c r="L1456" s="168"/>
      <c r="M1456" s="168"/>
      <c r="N1456" s="168"/>
      <c r="O1456" s="168"/>
      <c r="P1456" s="168"/>
      <c r="Q1456" s="168"/>
      <c r="R1456" s="168"/>
      <c r="S1456" s="168"/>
      <c r="T1456" s="168"/>
      <c r="U1456" s="168"/>
      <c r="V1456" s="168"/>
      <c r="W1456" s="168"/>
      <c r="X1456" s="168"/>
      <c r="Y1456" s="168"/>
      <c r="Z1456" s="168"/>
      <c r="AA1456" s="168"/>
      <c r="AB1456" s="168"/>
      <c r="AC1456" s="168"/>
      <c r="AD1456" s="168"/>
      <c r="AE1456" s="168"/>
      <c r="AF1456" s="168"/>
      <c r="AG1456" s="168"/>
      <c r="AH1456" s="168"/>
      <c r="AI1456" s="63"/>
      <c r="AJ1456" s="144" t="str">
        <f t="shared" si="263"/>
        <v>Riadok bude skrytý.</v>
      </c>
      <c r="AK1456" s="145" t="s">
        <v>207</v>
      </c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51">
        <f t="shared" si="260"/>
        <v>1</v>
      </c>
      <c r="BF1456" s="51">
        <f t="shared" si="262"/>
        <v>0</v>
      </c>
      <c r="BG1456" s="51"/>
      <c r="BH1456" s="51">
        <f t="shared" si="264"/>
        <v>1</v>
      </c>
      <c r="BI1456" s="89">
        <f t="shared" si="261"/>
        <v>0</v>
      </c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108"/>
      <c r="BY1456" s="108"/>
      <c r="BZ1456" s="108"/>
      <c r="CA1456" s="113">
        <f>SI!BY1456</f>
        <v>7</v>
      </c>
      <c r="CB1456" s="113"/>
      <c r="CC1456" s="113"/>
      <c r="CD1456" s="113"/>
      <c r="CE1456" s="113"/>
      <c r="CF1456" s="113"/>
      <c r="CG1456" s="113"/>
      <c r="CH1456" s="140">
        <f>SI!BZ1456</f>
        <v>0</v>
      </c>
      <c r="CI1456" s="108"/>
      <c r="CJ1456" s="108"/>
      <c r="CK1456" s="108"/>
      <c r="CL1456" s="108"/>
      <c r="CM1456" s="108"/>
      <c r="CN1456" s="108"/>
      <c r="CO1456" s="108"/>
      <c r="CP1456" s="108"/>
      <c r="CQ1456" s="108"/>
      <c r="CR1456" s="108"/>
      <c r="CS1456" s="108"/>
      <c r="CT1456" s="108"/>
      <c r="CU1456" s="108"/>
      <c r="CV1456" s="108"/>
      <c r="CW1456" s="108"/>
      <c r="CX1456" s="108"/>
      <c r="CY1456" s="108"/>
      <c r="CZ1456" s="2"/>
      <c r="DA1456" s="2"/>
      <c r="DB1456" s="2"/>
      <c r="DC1456" s="2"/>
      <c r="DD1456" s="2"/>
      <c r="DE1456" s="2"/>
      <c r="DF1456" s="2"/>
      <c r="DG1456" s="2"/>
      <c r="DH1456" s="2"/>
      <c r="DI1456" s="2"/>
      <c r="DJ1456" s="2"/>
      <c r="DK1456" s="2"/>
      <c r="DL1456" s="2"/>
      <c r="DM1456" s="2"/>
      <c r="DN1456" s="2"/>
      <c r="DO1456" s="2"/>
      <c r="DP1456" s="2"/>
      <c r="DQ1456" s="2"/>
      <c r="DR1456" s="2"/>
      <c r="DS1456" s="2"/>
      <c r="DT1456" s="2"/>
      <c r="DU1456" s="2"/>
      <c r="DV1456" s="2"/>
      <c r="DW1456" s="2"/>
      <c r="DX1456" s="2"/>
      <c r="DY1456" s="2"/>
      <c r="DZ1456" s="2"/>
      <c r="EA1456" s="2"/>
      <c r="EB1456" s="2"/>
      <c r="EC1456" s="2"/>
      <c r="ED1456" s="2"/>
      <c r="EE1456" s="2"/>
      <c r="EF1456" s="2"/>
      <c r="EG1456" s="2"/>
      <c r="EH1456" s="2"/>
      <c r="EI1456" s="2"/>
      <c r="EJ1456" s="2"/>
      <c r="EK1456" s="2"/>
      <c r="EL1456" s="2"/>
      <c r="EM1456" s="2"/>
      <c r="EN1456" s="2"/>
      <c r="EO1456" s="2"/>
      <c r="EP1456" s="2"/>
      <c r="EQ1456" s="2"/>
      <c r="ER1456" s="2"/>
      <c r="ES1456" s="2"/>
      <c r="ET1456" s="2"/>
      <c r="EU1456" s="2"/>
      <c r="EV1456" s="2"/>
      <c r="EW1456" s="2"/>
      <c r="EX1456" s="2"/>
      <c r="EY1456" s="2"/>
      <c r="EZ1456" s="2"/>
      <c r="FA1456" s="2"/>
      <c r="FB1456" s="2"/>
      <c r="FC1456" s="2"/>
      <c r="FD1456" s="2"/>
      <c r="FE1456" s="2"/>
      <c r="FF1456" s="2"/>
      <c r="FG1456" s="2"/>
      <c r="FH1456" s="2"/>
      <c r="FI1456" s="2"/>
      <c r="FJ1456" s="2"/>
      <c r="FK1456" s="2"/>
      <c r="FL1456" s="2"/>
      <c r="FM1456" s="2"/>
      <c r="FN1456" s="2"/>
      <c r="FO1456" s="2"/>
      <c r="FP1456" s="2"/>
      <c r="FQ1456" s="2"/>
      <c r="FR1456" s="2"/>
      <c r="FS1456" s="2"/>
      <c r="FT1456" s="2"/>
      <c r="FU1456" s="2"/>
      <c r="FV1456" s="2"/>
      <c r="FW1456" s="2"/>
      <c r="FX1456" s="2"/>
      <c r="FY1456" s="2"/>
      <c r="FZ1456" s="2"/>
      <c r="GA1456" s="2"/>
      <c r="GB1456" s="2"/>
      <c r="GC1456" s="2"/>
      <c r="GD1456" s="2"/>
      <c r="GE1456" s="2"/>
      <c r="GF1456" s="2"/>
      <c r="GG1456" s="2"/>
      <c r="GH1456" s="2"/>
      <c r="GI1456" s="2"/>
      <c r="GJ1456" s="2"/>
      <c r="GK1456" s="2"/>
      <c r="GL1456" s="2"/>
      <c r="GM1456" s="2"/>
      <c r="GN1456" s="2"/>
      <c r="GO1456" s="2"/>
      <c r="GP1456" s="2"/>
      <c r="GQ1456" s="2"/>
      <c r="GR1456" s="2"/>
      <c r="GS1456" s="2"/>
      <c r="GT1456" s="2"/>
      <c r="GU1456" s="2"/>
      <c r="GV1456" s="2"/>
      <c r="GW1456" s="2"/>
      <c r="GX1456" s="2"/>
      <c r="GY1456" s="2"/>
      <c r="GZ1456" s="2"/>
      <c r="HA1456" s="2"/>
      <c r="HB1456" s="2"/>
      <c r="HC1456" s="2"/>
      <c r="HD1456" s="2"/>
      <c r="HE1456" s="2"/>
      <c r="HF1456" s="2"/>
      <c r="HG1456" s="2"/>
      <c r="HH1456" s="2"/>
      <c r="HI1456" s="2"/>
      <c r="HJ1456" s="2"/>
      <c r="HK1456" s="2"/>
      <c r="HL1456" s="2"/>
      <c r="HM1456" s="2"/>
      <c r="HN1456" s="2"/>
      <c r="HO1456" s="2"/>
      <c r="HP1456" s="2"/>
      <c r="HQ1456" s="2"/>
      <c r="HR1456" s="2"/>
      <c r="HS1456" s="2"/>
      <c r="HT1456" s="2"/>
      <c r="HU1456" s="2"/>
      <c r="HV1456" s="2"/>
      <c r="HW1456" s="2"/>
      <c r="HX1456" s="2"/>
      <c r="HY1456" s="2"/>
      <c r="HZ1456" s="2"/>
      <c r="IA1456" s="2"/>
      <c r="IB1456" s="2"/>
      <c r="IC1456" s="2"/>
      <c r="ID1456" s="2"/>
      <c r="IE1456" s="2"/>
      <c r="IF1456" s="2"/>
      <c r="IG1456" s="2"/>
      <c r="IH1456" s="2"/>
      <c r="II1456" s="2"/>
      <c r="IJ1456" s="2"/>
      <c r="IK1456" s="2"/>
      <c r="IL1456" s="2"/>
      <c r="IM1456" s="2"/>
      <c r="IN1456" s="2"/>
      <c r="IO1456" s="2"/>
      <c r="IP1456" s="2"/>
      <c r="IQ1456" s="2"/>
      <c r="IR1456" s="2"/>
      <c r="IS1456" s="2"/>
    </row>
    <row r="1457" spans="1:253" s="36" customFormat="1" hidden="1" x14ac:dyDescent="0.25">
      <c r="A1457" s="33"/>
      <c r="B1457" s="168"/>
      <c r="C1457" s="168"/>
      <c r="D1457" s="168"/>
      <c r="E1457" s="168"/>
      <c r="F1457" s="168"/>
      <c r="G1457" s="168"/>
      <c r="H1457" s="168"/>
      <c r="I1457" s="168"/>
      <c r="J1457" s="168"/>
      <c r="K1457" s="168"/>
      <c r="L1457" s="168"/>
      <c r="M1457" s="168"/>
      <c r="N1457" s="168"/>
      <c r="O1457" s="168"/>
      <c r="P1457" s="168"/>
      <c r="Q1457" s="168"/>
      <c r="R1457" s="168"/>
      <c r="S1457" s="168"/>
      <c r="T1457" s="168"/>
      <c r="U1457" s="168"/>
      <c r="V1457" s="168"/>
      <c r="W1457" s="168"/>
      <c r="X1457" s="168"/>
      <c r="Y1457" s="168"/>
      <c r="Z1457" s="168"/>
      <c r="AA1457" s="168"/>
      <c r="AB1457" s="168"/>
      <c r="AC1457" s="168"/>
      <c r="AD1457" s="168"/>
      <c r="AE1457" s="168"/>
      <c r="AF1457" s="168"/>
      <c r="AG1457" s="168"/>
      <c r="AH1457" s="168"/>
      <c r="AI1457" s="63"/>
      <c r="AJ1457" s="144" t="str">
        <f t="shared" si="263"/>
        <v>Riadok bude skrytý.</v>
      </c>
      <c r="AK1457" s="145" t="s">
        <v>207</v>
      </c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51">
        <f t="shared" si="260"/>
        <v>1</v>
      </c>
      <c r="BF1457" s="51">
        <f t="shared" si="262"/>
        <v>0</v>
      </c>
      <c r="BG1457" s="51"/>
      <c r="BH1457" s="51">
        <f t="shared" si="264"/>
        <v>1</v>
      </c>
      <c r="BI1457" s="89">
        <f t="shared" si="261"/>
        <v>0</v>
      </c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108"/>
      <c r="BY1457" s="108"/>
      <c r="BZ1457" s="108"/>
      <c r="CA1457" s="113">
        <f>SI!BY1457</f>
        <v>123</v>
      </c>
      <c r="CB1457" s="113"/>
      <c r="CC1457" s="113"/>
      <c r="CD1457" s="113"/>
      <c r="CE1457" s="113"/>
      <c r="CF1457" s="113"/>
      <c r="CG1457" s="113"/>
      <c r="CH1457" s="140">
        <f>SI!BZ1457</f>
        <v>0</v>
      </c>
      <c r="CI1457" s="108"/>
      <c r="CJ1457" s="108"/>
      <c r="CK1457" s="108"/>
      <c r="CL1457" s="108"/>
      <c r="CM1457" s="108"/>
      <c r="CN1457" s="108"/>
      <c r="CO1457" s="108"/>
      <c r="CP1457" s="108"/>
      <c r="CQ1457" s="108"/>
      <c r="CR1457" s="108"/>
      <c r="CS1457" s="108"/>
      <c r="CT1457" s="108"/>
      <c r="CU1457" s="108"/>
      <c r="CV1457" s="108"/>
      <c r="CW1457" s="108"/>
      <c r="CX1457" s="108"/>
      <c r="CY1457" s="108"/>
      <c r="CZ1457" s="2"/>
      <c r="DA1457" s="2"/>
      <c r="DB1457" s="2"/>
      <c r="DC1457" s="2"/>
      <c r="DD1457" s="2"/>
      <c r="DE1457" s="2"/>
      <c r="DF1457" s="2"/>
      <c r="DG1457" s="2"/>
      <c r="DH1457" s="2"/>
      <c r="DI1457" s="2"/>
      <c r="DJ1457" s="2"/>
      <c r="DK1457" s="2"/>
      <c r="DL1457" s="2"/>
      <c r="DM1457" s="2"/>
      <c r="DN1457" s="2"/>
      <c r="DO1457" s="2"/>
      <c r="DP1457" s="2"/>
      <c r="DQ1457" s="2"/>
      <c r="DR1457" s="2"/>
      <c r="DS1457" s="2"/>
      <c r="DT1457" s="2"/>
      <c r="DU1457" s="2"/>
      <c r="DV1457" s="2"/>
      <c r="DW1457" s="2"/>
      <c r="DX1457" s="2"/>
      <c r="DY1457" s="2"/>
      <c r="DZ1457" s="2"/>
      <c r="EA1457" s="2"/>
      <c r="EB1457" s="2"/>
      <c r="EC1457" s="2"/>
      <c r="ED1457" s="2"/>
      <c r="EE1457" s="2"/>
      <c r="EF1457" s="2"/>
      <c r="EG1457" s="2"/>
      <c r="EH1457" s="2"/>
      <c r="EI1457" s="2"/>
      <c r="EJ1457" s="2"/>
      <c r="EK1457" s="2"/>
      <c r="EL1457" s="2"/>
      <c r="EM1457" s="2"/>
      <c r="EN1457" s="2"/>
      <c r="EO1457" s="2"/>
      <c r="EP1457" s="2"/>
      <c r="EQ1457" s="2"/>
      <c r="ER1457" s="2"/>
      <c r="ES1457" s="2"/>
      <c r="ET1457" s="2"/>
      <c r="EU1457" s="2"/>
      <c r="EV1457" s="2"/>
      <c r="EW1457" s="2"/>
      <c r="EX1457" s="2"/>
      <c r="EY1457" s="2"/>
      <c r="EZ1457" s="2"/>
      <c r="FA1457" s="2"/>
      <c r="FB1457" s="2"/>
      <c r="FC1457" s="2"/>
      <c r="FD1457" s="2"/>
      <c r="FE1457" s="2"/>
      <c r="FF1457" s="2"/>
      <c r="FG1457" s="2"/>
      <c r="FH1457" s="2"/>
      <c r="FI1457" s="2"/>
      <c r="FJ1457" s="2"/>
      <c r="FK1457" s="2"/>
      <c r="FL1457" s="2"/>
      <c r="FM1457" s="2"/>
      <c r="FN1457" s="2"/>
      <c r="FO1457" s="2"/>
      <c r="FP1457" s="2"/>
      <c r="FQ1457" s="2"/>
      <c r="FR1457" s="2"/>
      <c r="FS1457" s="2"/>
      <c r="FT1457" s="2"/>
      <c r="FU1457" s="2"/>
      <c r="FV1457" s="2"/>
      <c r="FW1457" s="2"/>
      <c r="FX1457" s="2"/>
      <c r="FY1457" s="2"/>
      <c r="FZ1457" s="2"/>
      <c r="GA1457" s="2"/>
      <c r="GB1457" s="2"/>
      <c r="GC1457" s="2"/>
      <c r="GD1457" s="2"/>
      <c r="GE1457" s="2"/>
      <c r="GF1457" s="2"/>
      <c r="GG1457" s="2"/>
      <c r="GH1457" s="2"/>
      <c r="GI1457" s="2"/>
      <c r="GJ1457" s="2"/>
      <c r="GK1457" s="2"/>
      <c r="GL1457" s="2"/>
      <c r="GM1457" s="2"/>
      <c r="GN1457" s="2"/>
      <c r="GO1457" s="2"/>
      <c r="GP1457" s="2"/>
      <c r="GQ1457" s="2"/>
      <c r="GR1457" s="2"/>
      <c r="GS1457" s="2"/>
      <c r="GT1457" s="2"/>
      <c r="GU1457" s="2"/>
      <c r="GV1457" s="2"/>
      <c r="GW1457" s="2"/>
      <c r="GX1457" s="2"/>
      <c r="GY1457" s="2"/>
      <c r="GZ1457" s="2"/>
      <c r="HA1457" s="2"/>
      <c r="HB1457" s="2"/>
      <c r="HC1457" s="2"/>
      <c r="HD1457" s="2"/>
      <c r="HE1457" s="2"/>
      <c r="HF1457" s="2"/>
      <c r="HG1457" s="2"/>
      <c r="HH1457" s="2"/>
      <c r="HI1457" s="2"/>
      <c r="HJ1457" s="2"/>
      <c r="HK1457" s="2"/>
      <c r="HL1457" s="2"/>
      <c r="HM1457" s="2"/>
      <c r="HN1457" s="2"/>
      <c r="HO1457" s="2"/>
      <c r="HP1457" s="2"/>
      <c r="HQ1457" s="2"/>
      <c r="HR1457" s="2"/>
      <c r="HS1457" s="2"/>
      <c r="HT1457" s="2"/>
      <c r="HU1457" s="2"/>
      <c r="HV1457" s="2"/>
      <c r="HW1457" s="2"/>
      <c r="HX1457" s="2"/>
      <c r="HY1457" s="2"/>
      <c r="HZ1457" s="2"/>
      <c r="IA1457" s="2"/>
      <c r="IB1457" s="2"/>
      <c r="IC1457" s="2"/>
      <c r="ID1457" s="2"/>
      <c r="IE1457" s="2"/>
      <c r="IF1457" s="2"/>
      <c r="IG1457" s="2"/>
      <c r="IH1457" s="2"/>
      <c r="II1457" s="2"/>
      <c r="IJ1457" s="2"/>
      <c r="IK1457" s="2"/>
      <c r="IL1457" s="2"/>
      <c r="IM1457" s="2"/>
      <c r="IN1457" s="2"/>
      <c r="IO1457" s="2"/>
      <c r="IP1457" s="2"/>
      <c r="IQ1457" s="2"/>
      <c r="IR1457" s="2"/>
      <c r="IS1457" s="2"/>
    </row>
    <row r="1458" spans="1:253" s="36" customFormat="1" hidden="1" x14ac:dyDescent="0.25">
      <c r="A1458" s="33"/>
      <c r="B1458" s="168"/>
      <c r="C1458" s="168"/>
      <c r="D1458" s="168"/>
      <c r="E1458" s="168"/>
      <c r="F1458" s="168"/>
      <c r="G1458" s="168"/>
      <c r="H1458" s="168"/>
      <c r="I1458" s="168"/>
      <c r="J1458" s="168"/>
      <c r="K1458" s="168"/>
      <c r="L1458" s="168"/>
      <c r="M1458" s="168"/>
      <c r="N1458" s="168"/>
      <c r="O1458" s="168"/>
      <c r="P1458" s="168"/>
      <c r="Q1458" s="168"/>
      <c r="R1458" s="168"/>
      <c r="S1458" s="168"/>
      <c r="T1458" s="168"/>
      <c r="U1458" s="168"/>
      <c r="V1458" s="168"/>
      <c r="W1458" s="168"/>
      <c r="X1458" s="168"/>
      <c r="Y1458" s="168"/>
      <c r="Z1458" s="168"/>
      <c r="AA1458" s="168"/>
      <c r="AB1458" s="168"/>
      <c r="AC1458" s="168"/>
      <c r="AD1458" s="168"/>
      <c r="AE1458" s="168"/>
      <c r="AF1458" s="168"/>
      <c r="AG1458" s="168"/>
      <c r="AH1458" s="168"/>
      <c r="AI1458" s="63"/>
      <c r="AJ1458" s="144" t="str">
        <f t="shared" si="263"/>
        <v>Riadok bude skrytý.</v>
      </c>
      <c r="AK1458" s="145" t="s">
        <v>207</v>
      </c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51">
        <f t="shared" si="260"/>
        <v>1</v>
      </c>
      <c r="BF1458" s="51">
        <f t="shared" si="262"/>
        <v>0</v>
      </c>
      <c r="BG1458" s="51"/>
      <c r="BH1458" s="51">
        <f t="shared" si="264"/>
        <v>1</v>
      </c>
      <c r="BI1458" s="89">
        <f t="shared" si="261"/>
        <v>0</v>
      </c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108"/>
      <c r="BY1458" s="108"/>
      <c r="BZ1458" s="108"/>
      <c r="CA1458" s="113">
        <f>SI!BY1458</f>
        <v>500</v>
      </c>
      <c r="CB1458" s="113"/>
      <c r="CC1458" s="113"/>
      <c r="CD1458" s="113"/>
      <c r="CE1458" s="113"/>
      <c r="CF1458" s="113"/>
      <c r="CG1458" s="113"/>
      <c r="CH1458" s="140">
        <f>SI!BZ1458</f>
        <v>0</v>
      </c>
      <c r="CI1458" s="108"/>
      <c r="CJ1458" s="108"/>
      <c r="CK1458" s="108"/>
      <c r="CL1458" s="108"/>
      <c r="CM1458" s="108"/>
      <c r="CN1458" s="108"/>
      <c r="CO1458" s="108"/>
      <c r="CP1458" s="108"/>
      <c r="CQ1458" s="108"/>
      <c r="CR1458" s="108"/>
      <c r="CS1458" s="108"/>
      <c r="CT1458" s="108"/>
      <c r="CU1458" s="108"/>
      <c r="CV1458" s="108"/>
      <c r="CW1458" s="108"/>
      <c r="CX1458" s="108"/>
      <c r="CY1458" s="108"/>
      <c r="CZ1458" s="2"/>
      <c r="DA1458" s="2"/>
      <c r="DB1458" s="2"/>
      <c r="DC1458" s="2"/>
      <c r="DD1458" s="2"/>
      <c r="DE1458" s="2"/>
      <c r="DF1458" s="2"/>
      <c r="DG1458" s="2"/>
      <c r="DH1458" s="2"/>
      <c r="DI1458" s="2"/>
      <c r="DJ1458" s="2"/>
      <c r="DK1458" s="2"/>
      <c r="DL1458" s="2"/>
      <c r="DM1458" s="2"/>
      <c r="DN1458" s="2"/>
      <c r="DO1458" s="2"/>
      <c r="DP1458" s="2"/>
      <c r="DQ1458" s="2"/>
      <c r="DR1458" s="2"/>
      <c r="DS1458" s="2"/>
      <c r="DT1458" s="2"/>
      <c r="DU1458" s="2"/>
      <c r="DV1458" s="2"/>
      <c r="DW1458" s="2"/>
      <c r="DX1458" s="2"/>
      <c r="DY1458" s="2"/>
      <c r="DZ1458" s="2"/>
      <c r="EA1458" s="2"/>
      <c r="EB1458" s="2"/>
      <c r="EC1458" s="2"/>
      <c r="ED1458" s="2"/>
      <c r="EE1458" s="2"/>
      <c r="EF1458" s="2"/>
      <c r="EG1458" s="2"/>
      <c r="EH1458" s="2"/>
      <c r="EI1458" s="2"/>
      <c r="EJ1458" s="2"/>
      <c r="EK1458" s="2"/>
      <c r="EL1458" s="2"/>
      <c r="EM1458" s="2"/>
      <c r="EN1458" s="2"/>
      <c r="EO1458" s="2"/>
      <c r="EP1458" s="2"/>
      <c r="EQ1458" s="2"/>
      <c r="ER1458" s="2"/>
      <c r="ES1458" s="2"/>
      <c r="ET1458" s="2"/>
      <c r="EU1458" s="2"/>
      <c r="EV1458" s="2"/>
      <c r="EW1458" s="2"/>
      <c r="EX1458" s="2"/>
      <c r="EY1458" s="2"/>
      <c r="EZ1458" s="2"/>
      <c r="FA1458" s="2"/>
      <c r="FB1458" s="2"/>
      <c r="FC1458" s="2"/>
      <c r="FD1458" s="2"/>
      <c r="FE1458" s="2"/>
      <c r="FF1458" s="2"/>
      <c r="FG1458" s="2"/>
      <c r="FH1458" s="2"/>
      <c r="FI1458" s="2"/>
      <c r="FJ1458" s="2"/>
      <c r="FK1458" s="2"/>
      <c r="FL1458" s="2"/>
      <c r="FM1458" s="2"/>
      <c r="FN1458" s="2"/>
      <c r="FO1458" s="2"/>
      <c r="FP1458" s="2"/>
      <c r="FQ1458" s="2"/>
      <c r="FR1458" s="2"/>
      <c r="FS1458" s="2"/>
      <c r="FT1458" s="2"/>
      <c r="FU1458" s="2"/>
      <c r="FV1458" s="2"/>
      <c r="FW1458" s="2"/>
      <c r="FX1458" s="2"/>
      <c r="FY1458" s="2"/>
      <c r="FZ1458" s="2"/>
      <c r="GA1458" s="2"/>
      <c r="GB1458" s="2"/>
      <c r="GC1458" s="2"/>
      <c r="GD1458" s="2"/>
      <c r="GE1458" s="2"/>
      <c r="GF1458" s="2"/>
      <c r="GG1458" s="2"/>
      <c r="GH1458" s="2"/>
      <c r="GI1458" s="2"/>
      <c r="GJ1458" s="2"/>
      <c r="GK1458" s="2"/>
      <c r="GL1458" s="2"/>
      <c r="GM1458" s="2"/>
      <c r="GN1458" s="2"/>
      <c r="GO1458" s="2"/>
      <c r="GP1458" s="2"/>
      <c r="GQ1458" s="2"/>
      <c r="GR1458" s="2"/>
      <c r="GS1458" s="2"/>
      <c r="GT1458" s="2"/>
      <c r="GU1458" s="2"/>
      <c r="GV1458" s="2"/>
      <c r="GW1458" s="2"/>
      <c r="GX1458" s="2"/>
      <c r="GY1458" s="2"/>
      <c r="GZ1458" s="2"/>
      <c r="HA1458" s="2"/>
      <c r="HB1458" s="2"/>
      <c r="HC1458" s="2"/>
      <c r="HD1458" s="2"/>
      <c r="HE1458" s="2"/>
      <c r="HF1458" s="2"/>
      <c r="HG1458" s="2"/>
      <c r="HH1458" s="2"/>
      <c r="HI1458" s="2"/>
      <c r="HJ1458" s="2"/>
      <c r="HK1458" s="2"/>
      <c r="HL1458" s="2"/>
      <c r="HM1458" s="2"/>
      <c r="HN1458" s="2"/>
      <c r="HO1458" s="2"/>
      <c r="HP1458" s="2"/>
      <c r="HQ1458" s="2"/>
      <c r="HR1458" s="2"/>
      <c r="HS1458" s="2"/>
      <c r="HT1458" s="2"/>
      <c r="HU1458" s="2"/>
      <c r="HV1458" s="2"/>
      <c r="HW1458" s="2"/>
      <c r="HX1458" s="2"/>
      <c r="HY1458" s="2"/>
      <c r="HZ1458" s="2"/>
      <c r="IA1458" s="2"/>
      <c r="IB1458" s="2"/>
      <c r="IC1458" s="2"/>
      <c r="ID1458" s="2"/>
      <c r="IE1458" s="2"/>
      <c r="IF1458" s="2"/>
      <c r="IG1458" s="2"/>
      <c r="IH1458" s="2"/>
      <c r="II1458" s="2"/>
      <c r="IJ1458" s="2"/>
      <c r="IK1458" s="2"/>
      <c r="IL1458" s="2"/>
      <c r="IM1458" s="2"/>
      <c r="IN1458" s="2"/>
      <c r="IO1458" s="2"/>
      <c r="IP1458" s="2"/>
      <c r="IQ1458" s="2"/>
      <c r="IR1458" s="2"/>
      <c r="IS1458" s="2"/>
    </row>
    <row r="1459" spans="1:253" s="36" customFormat="1" x14ac:dyDescent="0.25">
      <c r="A1459" s="33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63"/>
      <c r="AJ1459" s="144" t="str">
        <f t="shared" si="263"/>
        <v>Riadok bude vidieť.</v>
      </c>
      <c r="AK1459" s="145" t="s">
        <v>207</v>
      </c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86">
        <v>1</v>
      </c>
      <c r="BF1459" s="51"/>
      <c r="BG1459" s="51"/>
      <c r="BH1459" s="51">
        <f t="shared" si="264"/>
        <v>1</v>
      </c>
      <c r="BI1459" s="51">
        <f>+IF(BE1459+BF1459+BG1459=0,0,IF(BH1459=0,0,1))</f>
        <v>1</v>
      </c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108"/>
      <c r="BY1459" s="108"/>
      <c r="BZ1459" s="108"/>
      <c r="CA1459" s="113">
        <f>SI!BY1459</f>
        <v>149</v>
      </c>
      <c r="CB1459" s="113"/>
      <c r="CC1459" s="113"/>
      <c r="CD1459" s="113"/>
      <c r="CE1459" s="113"/>
      <c r="CF1459" s="113"/>
      <c r="CG1459" s="113"/>
      <c r="CH1459" s="140">
        <f>SI!BZ1459</f>
        <v>0</v>
      </c>
      <c r="CI1459" s="108"/>
      <c r="CJ1459" s="108"/>
      <c r="CK1459" s="108"/>
      <c r="CL1459" s="108"/>
      <c r="CM1459" s="108"/>
      <c r="CN1459" s="108"/>
      <c r="CO1459" s="108"/>
      <c r="CP1459" s="108"/>
      <c r="CQ1459" s="108"/>
      <c r="CR1459" s="108"/>
      <c r="CS1459" s="108"/>
      <c r="CT1459" s="108"/>
      <c r="CU1459" s="108"/>
      <c r="CV1459" s="108"/>
      <c r="CW1459" s="108"/>
      <c r="CX1459" s="108"/>
      <c r="CY1459" s="108"/>
      <c r="CZ1459" s="2"/>
      <c r="DA1459" s="2"/>
      <c r="DB1459" s="2"/>
      <c r="DC1459" s="2"/>
      <c r="DD1459" s="2"/>
      <c r="DE1459" s="2"/>
      <c r="DF1459" s="2"/>
      <c r="DG1459" s="2"/>
      <c r="DH1459" s="2"/>
      <c r="DI1459" s="2"/>
      <c r="DJ1459" s="2"/>
      <c r="DK1459" s="2"/>
      <c r="DL1459" s="2"/>
      <c r="DM1459" s="2"/>
      <c r="DN1459" s="2"/>
      <c r="DO1459" s="2"/>
      <c r="DP1459" s="2"/>
      <c r="DQ1459" s="2"/>
      <c r="DR1459" s="2"/>
      <c r="DS1459" s="2"/>
      <c r="DT1459" s="2"/>
      <c r="DU1459" s="2"/>
      <c r="DV1459" s="2"/>
      <c r="DW1459" s="2"/>
      <c r="DX1459" s="2"/>
      <c r="DY1459" s="2"/>
      <c r="DZ1459" s="2"/>
      <c r="EA1459" s="2"/>
      <c r="EB1459" s="2"/>
      <c r="EC1459" s="2"/>
      <c r="ED1459" s="2"/>
      <c r="EE1459" s="2"/>
      <c r="EF1459" s="2"/>
      <c r="EG1459" s="2"/>
      <c r="EH1459" s="2"/>
      <c r="EI1459" s="2"/>
      <c r="EJ1459" s="2"/>
      <c r="EK1459" s="2"/>
      <c r="EL1459" s="2"/>
      <c r="EM1459" s="2"/>
      <c r="EN1459" s="2"/>
      <c r="EO1459" s="2"/>
      <c r="EP1459" s="2"/>
      <c r="EQ1459" s="2"/>
      <c r="ER1459" s="2"/>
      <c r="ES1459" s="2"/>
      <c r="ET1459" s="2"/>
      <c r="EU1459" s="2"/>
      <c r="EV1459" s="2"/>
      <c r="EW1459" s="2"/>
      <c r="EX1459" s="2"/>
      <c r="EY1459" s="2"/>
      <c r="EZ1459" s="2"/>
      <c r="FA1459" s="2"/>
      <c r="FB1459" s="2"/>
      <c r="FC1459" s="2"/>
      <c r="FD1459" s="2"/>
      <c r="FE1459" s="2"/>
      <c r="FF1459" s="2"/>
      <c r="FG1459" s="2"/>
      <c r="FH1459" s="2"/>
      <c r="FI1459" s="2"/>
      <c r="FJ1459" s="2"/>
      <c r="FK1459" s="2"/>
      <c r="FL1459" s="2"/>
      <c r="FM1459" s="2"/>
      <c r="FN1459" s="2"/>
      <c r="FO1459" s="2"/>
      <c r="FP1459" s="2"/>
      <c r="FQ1459" s="2"/>
      <c r="FR1459" s="2"/>
      <c r="FS1459" s="2"/>
      <c r="FT1459" s="2"/>
      <c r="FU1459" s="2"/>
      <c r="FV1459" s="2"/>
      <c r="FW1459" s="2"/>
      <c r="FX1459" s="2"/>
      <c r="FY1459" s="2"/>
      <c r="FZ1459" s="2"/>
      <c r="GA1459" s="2"/>
      <c r="GB1459" s="2"/>
      <c r="GC1459" s="2"/>
      <c r="GD1459" s="2"/>
      <c r="GE1459" s="2"/>
      <c r="GF1459" s="2"/>
      <c r="GG1459" s="2"/>
      <c r="GH1459" s="2"/>
      <c r="GI1459" s="2"/>
      <c r="GJ1459" s="2"/>
      <c r="GK1459" s="2"/>
      <c r="GL1459" s="2"/>
      <c r="GM1459" s="2"/>
      <c r="GN1459" s="2"/>
      <c r="GO1459" s="2"/>
      <c r="GP1459" s="2"/>
      <c r="GQ1459" s="2"/>
      <c r="GR1459" s="2"/>
      <c r="GS1459" s="2"/>
      <c r="GT1459" s="2"/>
      <c r="GU1459" s="2"/>
      <c r="GV1459" s="2"/>
      <c r="GW1459" s="2"/>
      <c r="GX1459" s="2"/>
      <c r="GY1459" s="2"/>
      <c r="GZ1459" s="2"/>
      <c r="HA1459" s="2"/>
      <c r="HB1459" s="2"/>
      <c r="HC1459" s="2"/>
      <c r="HD1459" s="2"/>
      <c r="HE1459" s="2"/>
      <c r="HF1459" s="2"/>
      <c r="HG1459" s="2"/>
      <c r="HH1459" s="2"/>
      <c r="HI1459" s="2"/>
      <c r="HJ1459" s="2"/>
      <c r="HK1459" s="2"/>
      <c r="HL1459" s="2"/>
      <c r="HM1459" s="2"/>
      <c r="HN1459" s="2"/>
      <c r="HO1459" s="2"/>
      <c r="HP1459" s="2"/>
      <c r="HQ1459" s="2"/>
      <c r="HR1459" s="2"/>
      <c r="HS1459" s="2"/>
      <c r="HT1459" s="2"/>
      <c r="HU1459" s="2"/>
      <c r="HV1459" s="2"/>
      <c r="HW1459" s="2"/>
      <c r="HX1459" s="2"/>
      <c r="HY1459" s="2"/>
      <c r="HZ1459" s="2"/>
      <c r="IA1459" s="2"/>
      <c r="IB1459" s="2"/>
      <c r="IC1459" s="2"/>
      <c r="ID1459" s="2"/>
      <c r="IE1459" s="2"/>
      <c r="IF1459" s="2"/>
      <c r="IG1459" s="2"/>
      <c r="IH1459" s="2"/>
      <c r="II1459" s="2"/>
      <c r="IJ1459" s="2"/>
      <c r="IK1459" s="2"/>
      <c r="IL1459" s="2"/>
      <c r="IM1459" s="2"/>
      <c r="IN1459" s="2"/>
      <c r="IO1459" s="2"/>
      <c r="IP1459" s="2"/>
      <c r="IQ1459" s="2"/>
      <c r="IR1459" s="2"/>
      <c r="IS1459" s="2"/>
    </row>
    <row r="1460" spans="1:253" x14ac:dyDescent="0.25">
      <c r="A1460" s="33"/>
      <c r="B1460" s="23" t="s">
        <v>41</v>
      </c>
      <c r="C1460" s="22"/>
      <c r="D1460" s="22"/>
      <c r="E1460" s="22"/>
      <c r="F1460" s="22"/>
      <c r="G1460" s="22"/>
      <c r="H1460" s="22"/>
      <c r="I1460" s="22"/>
      <c r="J1460" s="22"/>
      <c r="K1460" s="22"/>
      <c r="L1460" s="22"/>
      <c r="M1460" s="22"/>
      <c r="N1460" s="22"/>
      <c r="O1460" s="22"/>
      <c r="P1460" s="22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  <c r="AA1460" s="22"/>
      <c r="AB1460" s="22"/>
      <c r="AC1460" s="22"/>
      <c r="AD1460" s="22"/>
      <c r="AE1460" s="22"/>
      <c r="AF1460" s="22"/>
      <c r="AG1460" s="22"/>
      <c r="AH1460" s="22"/>
      <c r="AI1460" s="62" t="s">
        <v>168</v>
      </c>
      <c r="AJ1460" s="144" t="str">
        <f t="shared" si="263"/>
        <v>Riadok bude vidieť.</v>
      </c>
      <c r="AK1460" s="145" t="s">
        <v>207</v>
      </c>
      <c r="BE1460" s="86">
        <v>1</v>
      </c>
      <c r="BH1460" s="51">
        <f t="shared" si="264"/>
        <v>1</v>
      </c>
      <c r="BI1460" s="51">
        <f>+IF(BE1460+BF1460+BG1460=0,0,IF(BH1460=0,0,1))</f>
        <v>1</v>
      </c>
      <c r="CA1460" s="113">
        <f>SI!BY1460</f>
        <v>107</v>
      </c>
      <c r="CH1460" s="140">
        <f>SI!BZ1460</f>
        <v>0</v>
      </c>
    </row>
    <row r="1461" spans="1:253" x14ac:dyDescent="0.25">
      <c r="A1461" s="33"/>
      <c r="B1461" s="17"/>
      <c r="D1461" s="17"/>
      <c r="AI1461" s="59"/>
      <c r="AJ1461" s="144" t="str">
        <f t="shared" si="263"/>
        <v>Riadok bude vidieť.</v>
      </c>
      <c r="AK1461" s="145" t="s">
        <v>207</v>
      </c>
      <c r="BE1461" s="86">
        <v>1</v>
      </c>
      <c r="BH1461" s="51">
        <f t="shared" si="264"/>
        <v>1</v>
      </c>
      <c r="BI1461" s="51">
        <f>+IF(BE1461+BF1461+BG1461=0,0,IF(BH1461=0,0,1))</f>
        <v>1</v>
      </c>
      <c r="CA1461" s="113">
        <f>SI!BY1461</f>
        <v>166</v>
      </c>
      <c r="CH1461" s="140">
        <f>SI!BZ1461</f>
        <v>0</v>
      </c>
    </row>
    <row r="1462" spans="1:253" x14ac:dyDescent="0.25">
      <c r="A1462" s="33"/>
      <c r="B1462" s="2" t="s">
        <v>282</v>
      </c>
      <c r="C1462" s="24"/>
      <c r="D1462" s="24"/>
      <c r="E1462" s="24"/>
      <c r="H1462" s="181" t="s">
        <v>79</v>
      </c>
      <c r="I1462" s="181"/>
      <c r="J1462" s="181"/>
      <c r="K1462" s="181"/>
      <c r="L1462" s="2" t="str">
        <f>+IF($C$27&lt;&gt;"",IF(CODE(MID($C$27,1,1))*(IF(SI!EE2019="",1,SI!EE2019-1))+LEN(SI!J10)=CA1462,"záväzky.","NEPOVOLENÉ POUŽITIE!"),"NEPOVOLENÉ POUŽITIE!")</f>
        <v>záväzky.</v>
      </c>
      <c r="AI1462" s="59"/>
      <c r="AJ1462" s="144" t="str">
        <f t="shared" si="263"/>
        <v>Riadok bude vidieť.</v>
      </c>
      <c r="AK1462" s="145" t="s">
        <v>207</v>
      </c>
      <c r="AN1462" s="21"/>
      <c r="BE1462" s="86">
        <v>1</v>
      </c>
      <c r="BG1462" s="81"/>
      <c r="BH1462" s="51">
        <f t="shared" si="264"/>
        <v>1</v>
      </c>
      <c r="BI1462" s="51">
        <f>+IF(BE1462+BF1462+BG1462=0,0,IF(BH1462=0,0,1))</f>
        <v>1</v>
      </c>
      <c r="CA1462" s="113">
        <f>SI!BY1462</f>
        <v>29</v>
      </c>
      <c r="CH1462" s="140">
        <f>SI!BZ1462</f>
        <v>0</v>
      </c>
    </row>
    <row r="1463" spans="1:253" x14ac:dyDescent="0.25">
      <c r="A1463" s="33"/>
      <c r="B1463" s="2" t="str">
        <f>+IF($D$27&lt;&gt;"",IF(ROUNDDOWN(CODE(MID($D$27,1,1))/10,0)*(IF(SI!EE2020="",1,SI!EE2020-1-1-1-1))+(LEN(SI!J10)+2)=CA1463,IF(H1462="neeviduje","Účtovná jednotka nemá pre túto časť poznámok obsahovú náplň.","K záväzkom účtovná jednotka uvádza nasledujúce informácie:"),"NEPOVOLENÉ POUŽITIE!"),"NEPOVOLENÉ POUŽITIE!")</f>
        <v>K záväzkom účtovná jednotka uvádza nasledujúce informácie:</v>
      </c>
      <c r="AI1463" s="59"/>
      <c r="AJ1463" s="144" t="str">
        <f t="shared" si="263"/>
        <v>Riadok bude vidieť.</v>
      </c>
      <c r="AK1463" s="145" t="s">
        <v>207</v>
      </c>
      <c r="BE1463" s="51">
        <f>+IF($H$1462="neeviduje",1,1)</f>
        <v>1</v>
      </c>
      <c r="BF1463" s="51">
        <f>+IF(B1464="",1,1)</f>
        <v>1</v>
      </c>
      <c r="BH1463" s="51">
        <f t="shared" si="264"/>
        <v>1</v>
      </c>
      <c r="BI1463" s="89">
        <f t="shared" ref="BI1463:BI1482" si="265">+IF(BE1463*BF1463=0,0,IF(BH1463=0,0,1))</f>
        <v>1</v>
      </c>
      <c r="CA1463" s="113">
        <f>SI!BY1463</f>
        <v>31</v>
      </c>
      <c r="CH1463" s="140">
        <f>SI!BZ1463</f>
        <v>0</v>
      </c>
    </row>
    <row r="1464" spans="1:253" s="36" customFormat="1" x14ac:dyDescent="0.25">
      <c r="A1464" s="33"/>
      <c r="B1464" s="17"/>
      <c r="C1464" s="2"/>
      <c r="D1464" s="17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63"/>
      <c r="AJ1464" s="144" t="str">
        <f t="shared" si="263"/>
        <v>Riadok bude vidieť.</v>
      </c>
      <c r="AK1464" s="145" t="s">
        <v>207</v>
      </c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51">
        <f t="shared" ref="BE1464:BE1508" si="266">+IF($H$1462="neeviduje",0,1)</f>
        <v>1</v>
      </c>
      <c r="BF1464" s="51">
        <f>+IF(B1465="",1,1)</f>
        <v>1</v>
      </c>
      <c r="BG1464" s="51"/>
      <c r="BH1464" s="51">
        <f t="shared" si="264"/>
        <v>1</v>
      </c>
      <c r="BI1464" s="89">
        <f t="shared" si="265"/>
        <v>1</v>
      </c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108"/>
      <c r="BY1464" s="108"/>
      <c r="BZ1464" s="108"/>
      <c r="CA1464" s="113">
        <f>SI!BY1464</f>
        <v>145</v>
      </c>
      <c r="CB1464" s="113"/>
      <c r="CC1464" s="113"/>
      <c r="CD1464" s="113"/>
      <c r="CE1464" s="113"/>
      <c r="CF1464" s="113"/>
      <c r="CG1464" s="113"/>
      <c r="CH1464" s="140">
        <f>SI!BZ1464</f>
        <v>0</v>
      </c>
      <c r="CI1464" s="108"/>
      <c r="CJ1464" s="108"/>
      <c r="CK1464" s="108"/>
      <c r="CL1464" s="108"/>
      <c r="CM1464" s="108"/>
      <c r="CN1464" s="108"/>
      <c r="CO1464" s="108"/>
      <c r="CP1464" s="108"/>
      <c r="CQ1464" s="108"/>
      <c r="CR1464" s="108"/>
      <c r="CS1464" s="108"/>
      <c r="CT1464" s="108"/>
      <c r="CU1464" s="108"/>
      <c r="CV1464" s="108"/>
      <c r="CW1464" s="108"/>
      <c r="CX1464" s="108"/>
      <c r="CY1464" s="108"/>
      <c r="CZ1464" s="2"/>
      <c r="DA1464" s="2"/>
      <c r="DB1464" s="2"/>
      <c r="DC1464" s="2"/>
      <c r="DD1464" s="2"/>
      <c r="DE1464" s="2"/>
      <c r="DF1464" s="2"/>
      <c r="DG1464" s="2"/>
      <c r="DH1464" s="2"/>
      <c r="DI1464" s="2"/>
      <c r="DJ1464" s="2"/>
      <c r="DK1464" s="2"/>
      <c r="DL1464" s="2"/>
      <c r="DM1464" s="2"/>
      <c r="DN1464" s="2"/>
      <c r="DO1464" s="2"/>
      <c r="DP1464" s="2"/>
      <c r="DQ1464" s="2"/>
      <c r="DR1464" s="2"/>
      <c r="DS1464" s="2"/>
      <c r="DT1464" s="2"/>
      <c r="DU1464" s="2"/>
      <c r="DV1464" s="2"/>
      <c r="DW1464" s="2"/>
      <c r="DX1464" s="2"/>
      <c r="DY1464" s="2"/>
      <c r="DZ1464" s="2"/>
      <c r="EA1464" s="2"/>
      <c r="EB1464" s="2"/>
      <c r="EC1464" s="2"/>
      <c r="ED1464" s="2"/>
      <c r="EE1464" s="2"/>
      <c r="EF1464" s="2"/>
      <c r="EG1464" s="2"/>
      <c r="EH1464" s="2"/>
      <c r="EI1464" s="2"/>
      <c r="EJ1464" s="2"/>
      <c r="EK1464" s="2"/>
      <c r="EL1464" s="2"/>
      <c r="EM1464" s="2"/>
      <c r="EN1464" s="2"/>
      <c r="EO1464" s="2"/>
      <c r="EP1464" s="2"/>
      <c r="EQ1464" s="2"/>
      <c r="ER1464" s="2"/>
      <c r="ES1464" s="2"/>
      <c r="ET1464" s="2"/>
      <c r="EU1464" s="2"/>
      <c r="EV1464" s="2"/>
      <c r="EW1464" s="2"/>
      <c r="EX1464" s="2"/>
      <c r="EY1464" s="2"/>
      <c r="EZ1464" s="2"/>
      <c r="FA1464" s="2"/>
      <c r="FB1464" s="2"/>
      <c r="FC1464" s="2"/>
      <c r="FD1464" s="2"/>
      <c r="FE1464" s="2"/>
      <c r="FF1464" s="2"/>
      <c r="FG1464" s="2"/>
      <c r="FH1464" s="2"/>
      <c r="FI1464" s="2"/>
      <c r="FJ1464" s="2"/>
      <c r="FK1464" s="2"/>
      <c r="FL1464" s="2"/>
      <c r="FM1464" s="2"/>
      <c r="FN1464" s="2"/>
      <c r="FO1464" s="2"/>
      <c r="FP1464" s="2"/>
      <c r="FQ1464" s="2"/>
      <c r="FR1464" s="2"/>
      <c r="FS1464" s="2"/>
      <c r="FT1464" s="2"/>
      <c r="FU1464" s="2"/>
      <c r="FV1464" s="2"/>
      <c r="FW1464" s="2"/>
      <c r="FX1464" s="2"/>
      <c r="FY1464" s="2"/>
      <c r="FZ1464" s="2"/>
      <c r="GA1464" s="2"/>
      <c r="GB1464" s="2"/>
      <c r="GC1464" s="2"/>
      <c r="GD1464" s="2"/>
      <c r="GE1464" s="2"/>
      <c r="GF1464" s="2"/>
      <c r="GG1464" s="2"/>
      <c r="GH1464" s="2"/>
      <c r="GI1464" s="2"/>
      <c r="GJ1464" s="2"/>
      <c r="GK1464" s="2"/>
      <c r="GL1464" s="2"/>
      <c r="GM1464" s="2"/>
      <c r="GN1464" s="2"/>
      <c r="GO1464" s="2"/>
      <c r="GP1464" s="2"/>
      <c r="GQ1464" s="2"/>
      <c r="GR1464" s="2"/>
      <c r="GS1464" s="2"/>
      <c r="GT1464" s="2"/>
      <c r="GU1464" s="2"/>
      <c r="GV1464" s="2"/>
      <c r="GW1464" s="2"/>
      <c r="GX1464" s="2"/>
      <c r="GY1464" s="2"/>
      <c r="GZ1464" s="2"/>
      <c r="HA1464" s="2"/>
      <c r="HB1464" s="2"/>
      <c r="HC1464" s="2"/>
      <c r="HD1464" s="2"/>
      <c r="HE1464" s="2"/>
      <c r="HF1464" s="2"/>
      <c r="HG1464" s="2"/>
      <c r="HH1464" s="2"/>
      <c r="HI1464" s="2"/>
      <c r="HJ1464" s="2"/>
      <c r="HK1464" s="2"/>
      <c r="HL1464" s="2"/>
      <c r="HM1464" s="2"/>
      <c r="HN1464" s="2"/>
      <c r="HO1464" s="2"/>
      <c r="HP1464" s="2"/>
      <c r="HQ1464" s="2"/>
      <c r="HR1464" s="2"/>
      <c r="HS1464" s="2"/>
      <c r="HT1464" s="2"/>
      <c r="HU1464" s="2"/>
      <c r="HV1464" s="2"/>
      <c r="HW1464" s="2"/>
      <c r="HX1464" s="2"/>
      <c r="HY1464" s="2"/>
      <c r="HZ1464" s="2"/>
      <c r="IA1464" s="2"/>
      <c r="IB1464" s="2"/>
      <c r="IC1464" s="2"/>
      <c r="ID1464" s="2"/>
      <c r="IE1464" s="2"/>
      <c r="IF1464" s="2"/>
      <c r="IG1464" s="2"/>
      <c r="IH1464" s="2"/>
      <c r="II1464" s="2"/>
      <c r="IJ1464" s="2"/>
      <c r="IK1464" s="2"/>
      <c r="IL1464" s="2"/>
      <c r="IM1464" s="2"/>
      <c r="IN1464" s="2"/>
      <c r="IO1464" s="2"/>
      <c r="IP1464" s="2"/>
      <c r="IQ1464" s="2"/>
      <c r="IR1464" s="2"/>
      <c r="IS1464" s="2"/>
    </row>
    <row r="1465" spans="1:253" s="36" customFormat="1" x14ac:dyDescent="0.25">
      <c r="A1465" s="33"/>
      <c r="B1465" s="1518" t="s">
        <v>385</v>
      </c>
      <c r="C1465" s="1519"/>
      <c r="D1465" s="1519"/>
      <c r="E1465" s="1519"/>
      <c r="F1465" s="1519"/>
      <c r="G1465" s="1519"/>
      <c r="H1465" s="1519"/>
      <c r="I1465" s="1519"/>
      <c r="J1465" s="1520"/>
      <c r="K1465" s="1035" t="s">
        <v>67</v>
      </c>
      <c r="L1465" s="1036"/>
      <c r="M1465" s="1036"/>
      <c r="N1465" s="1036"/>
      <c r="O1465" s="1036"/>
      <c r="P1465" s="1037"/>
      <c r="Q1465" s="1059" t="s">
        <v>68</v>
      </c>
      <c r="R1465" s="1060"/>
      <c r="S1465" s="1060"/>
      <c r="T1465" s="1060"/>
      <c r="U1465" s="1060"/>
      <c r="V1465" s="1061"/>
      <c r="W1465" s="1209" t="s">
        <v>69</v>
      </c>
      <c r="X1465" s="1060"/>
      <c r="Y1465" s="1060"/>
      <c r="Z1465" s="1060"/>
      <c r="AA1465" s="1060"/>
      <c r="AB1465" s="1210"/>
      <c r="AC1465" s="1035" t="s">
        <v>312</v>
      </c>
      <c r="AD1465" s="1036"/>
      <c r="AE1465" s="1036"/>
      <c r="AF1465" s="1036"/>
      <c r="AG1465" s="1036"/>
      <c r="AH1465" s="1071"/>
      <c r="AI1465" s="62" t="s">
        <v>168</v>
      </c>
      <c r="AJ1465" s="144" t="str">
        <f t="shared" si="263"/>
        <v>Riadok bude vidieť.</v>
      </c>
      <c r="AK1465" s="145" t="s">
        <v>207</v>
      </c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51">
        <f t="shared" si="266"/>
        <v>1</v>
      </c>
      <c r="BF1465" s="51">
        <f>+IF(B1466="",1,1)</f>
        <v>1</v>
      </c>
      <c r="BG1465" s="51"/>
      <c r="BH1465" s="51">
        <f t="shared" si="264"/>
        <v>1</v>
      </c>
      <c r="BI1465" s="89">
        <f t="shared" si="265"/>
        <v>1</v>
      </c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108"/>
      <c r="BY1465" s="108"/>
      <c r="BZ1465" s="108"/>
      <c r="CA1465" s="113">
        <f>SI!BY1465</f>
        <v>130</v>
      </c>
      <c r="CB1465" s="113"/>
      <c r="CC1465" s="113"/>
      <c r="CD1465" s="113"/>
      <c r="CE1465" s="113"/>
      <c r="CF1465" s="113"/>
      <c r="CG1465" s="113"/>
      <c r="CH1465" s="140">
        <f>SI!BZ1465</f>
        <v>0</v>
      </c>
      <c r="CI1465" s="108"/>
      <c r="CJ1465" s="108"/>
      <c r="CK1465" s="108"/>
      <c r="CL1465" s="108"/>
      <c r="CM1465" s="108"/>
      <c r="CN1465" s="108"/>
      <c r="CO1465" s="108"/>
      <c r="CP1465" s="108"/>
      <c r="CQ1465" s="108"/>
      <c r="CR1465" s="108"/>
      <c r="CS1465" s="108"/>
      <c r="CT1465" s="108"/>
      <c r="CU1465" s="108"/>
      <c r="CV1465" s="108"/>
      <c r="CW1465" s="108"/>
      <c r="CX1465" s="108"/>
      <c r="CY1465" s="108"/>
      <c r="CZ1465" s="2"/>
      <c r="DA1465" s="2"/>
      <c r="DB1465" s="2"/>
      <c r="DC1465" s="2"/>
      <c r="DD1465" s="2"/>
      <c r="DE1465" s="2"/>
      <c r="DF1465" s="2"/>
      <c r="DG1465" s="2"/>
      <c r="DH1465" s="2"/>
      <c r="DI1465" s="2"/>
      <c r="DJ1465" s="2"/>
      <c r="DK1465" s="2"/>
      <c r="DL1465" s="2"/>
      <c r="DM1465" s="2"/>
      <c r="DN1465" s="2"/>
      <c r="DO1465" s="2"/>
      <c r="DP1465" s="2"/>
      <c r="DQ1465" s="2"/>
      <c r="DR1465" s="2"/>
      <c r="DS1465" s="2"/>
      <c r="DT1465" s="2"/>
      <c r="DU1465" s="2"/>
      <c r="DV1465" s="2"/>
      <c r="DW1465" s="2"/>
      <c r="DX1465" s="2"/>
      <c r="DY1465" s="2"/>
      <c r="DZ1465" s="2"/>
      <c r="EA1465" s="2"/>
      <c r="EB1465" s="2"/>
      <c r="EC1465" s="2"/>
      <c r="ED1465" s="2"/>
      <c r="EE1465" s="2"/>
      <c r="EF1465" s="2"/>
      <c r="EG1465" s="2"/>
      <c r="EH1465" s="2"/>
      <c r="EI1465" s="2"/>
      <c r="EJ1465" s="2"/>
      <c r="EK1465" s="2"/>
      <c r="EL1465" s="2"/>
      <c r="EM1465" s="2"/>
      <c r="EN1465" s="2"/>
      <c r="EO1465" s="2"/>
      <c r="EP1465" s="2"/>
      <c r="EQ1465" s="2"/>
      <c r="ER1465" s="2"/>
      <c r="ES1465" s="2"/>
      <c r="ET1465" s="2"/>
      <c r="EU1465" s="2"/>
      <c r="EV1465" s="2"/>
      <c r="EW1465" s="2"/>
      <c r="EX1465" s="2"/>
      <c r="EY1465" s="2"/>
      <c r="EZ1465" s="2"/>
      <c r="FA1465" s="2"/>
      <c r="FB1465" s="2"/>
      <c r="FC1465" s="2"/>
      <c r="FD1465" s="2"/>
      <c r="FE1465" s="2"/>
      <c r="FF1465" s="2"/>
      <c r="FG1465" s="2"/>
      <c r="FH1465" s="2"/>
      <c r="FI1465" s="2"/>
      <c r="FJ1465" s="2"/>
      <c r="FK1465" s="2"/>
      <c r="FL1465" s="2"/>
      <c r="FM1465" s="2"/>
      <c r="FN1465" s="2"/>
      <c r="FO1465" s="2"/>
      <c r="FP1465" s="2"/>
      <c r="FQ1465" s="2"/>
      <c r="FR1465" s="2"/>
      <c r="FS1465" s="2"/>
      <c r="FT1465" s="2"/>
      <c r="FU1465" s="2"/>
      <c r="FV1465" s="2"/>
      <c r="FW1465" s="2"/>
      <c r="FX1465" s="2"/>
      <c r="FY1465" s="2"/>
      <c r="FZ1465" s="2"/>
      <c r="GA1465" s="2"/>
      <c r="GB1465" s="2"/>
      <c r="GC1465" s="2"/>
      <c r="GD1465" s="2"/>
      <c r="GE1465" s="2"/>
      <c r="GF1465" s="2"/>
      <c r="GG1465" s="2"/>
      <c r="GH1465" s="2"/>
      <c r="GI1465" s="2"/>
      <c r="GJ1465" s="2"/>
      <c r="GK1465" s="2"/>
      <c r="GL1465" s="2"/>
      <c r="GM1465" s="2"/>
      <c r="GN1465" s="2"/>
      <c r="GO1465" s="2"/>
      <c r="GP1465" s="2"/>
      <c r="GQ1465" s="2"/>
      <c r="GR1465" s="2"/>
      <c r="GS1465" s="2"/>
      <c r="GT1465" s="2"/>
      <c r="GU1465" s="2"/>
      <c r="GV1465" s="2"/>
      <c r="GW1465" s="2"/>
      <c r="GX1465" s="2"/>
      <c r="GY1465" s="2"/>
      <c r="GZ1465" s="2"/>
      <c r="HA1465" s="2"/>
      <c r="HB1465" s="2"/>
      <c r="HC1465" s="2"/>
      <c r="HD1465" s="2"/>
      <c r="HE1465" s="2"/>
      <c r="HF1465" s="2"/>
      <c r="HG1465" s="2"/>
      <c r="HH1465" s="2"/>
      <c r="HI1465" s="2"/>
      <c r="HJ1465" s="2"/>
      <c r="HK1465" s="2"/>
      <c r="HL1465" s="2"/>
      <c r="HM1465" s="2"/>
      <c r="HN1465" s="2"/>
      <c r="HO1465" s="2"/>
      <c r="HP1465" s="2"/>
      <c r="HQ1465" s="2"/>
      <c r="HR1465" s="2"/>
      <c r="HS1465" s="2"/>
      <c r="HT1465" s="2"/>
      <c r="HU1465" s="2"/>
      <c r="HV1465" s="2"/>
      <c r="HW1465" s="2"/>
      <c r="HX1465" s="2"/>
      <c r="HY1465" s="2"/>
      <c r="HZ1465" s="2"/>
      <c r="IA1465" s="2"/>
      <c r="IB1465" s="2"/>
      <c r="IC1465" s="2"/>
      <c r="ID1465" s="2"/>
      <c r="IE1465" s="2"/>
      <c r="IF1465" s="2"/>
      <c r="IG1465" s="2"/>
      <c r="IH1465" s="2"/>
      <c r="II1465" s="2"/>
      <c r="IJ1465" s="2"/>
      <c r="IK1465" s="2"/>
      <c r="IL1465" s="2"/>
      <c r="IM1465" s="2"/>
      <c r="IN1465" s="2"/>
      <c r="IO1465" s="2"/>
      <c r="IP1465" s="2"/>
      <c r="IQ1465" s="2"/>
      <c r="IR1465" s="2"/>
      <c r="IS1465" s="2"/>
    </row>
    <row r="1466" spans="1:253" s="36" customFormat="1" x14ac:dyDescent="0.25">
      <c r="A1466" s="33"/>
      <c r="B1466" s="1521"/>
      <c r="C1466" s="1522"/>
      <c r="D1466" s="1522"/>
      <c r="E1466" s="1522"/>
      <c r="F1466" s="1522"/>
      <c r="G1466" s="1522"/>
      <c r="H1466" s="1522"/>
      <c r="I1466" s="1522"/>
      <c r="J1466" s="1523"/>
      <c r="K1466" s="1038"/>
      <c r="L1466" s="1039"/>
      <c r="M1466" s="1039"/>
      <c r="N1466" s="1039"/>
      <c r="O1466" s="1039"/>
      <c r="P1466" s="1040"/>
      <c r="Q1466" s="1062"/>
      <c r="R1466" s="1063"/>
      <c r="S1466" s="1063"/>
      <c r="T1466" s="1063"/>
      <c r="U1466" s="1063"/>
      <c r="V1466" s="1064"/>
      <c r="W1466" s="1211"/>
      <c r="X1466" s="1063"/>
      <c r="Y1466" s="1063"/>
      <c r="Z1466" s="1063"/>
      <c r="AA1466" s="1063"/>
      <c r="AB1466" s="1212"/>
      <c r="AC1466" s="1038"/>
      <c r="AD1466" s="1039"/>
      <c r="AE1466" s="1039"/>
      <c r="AF1466" s="1039"/>
      <c r="AG1466" s="1039"/>
      <c r="AH1466" s="1072"/>
      <c r="AI1466" s="63"/>
      <c r="AJ1466" s="144" t="str">
        <f t="shared" si="263"/>
        <v>Riadok bude vidieť.</v>
      </c>
      <c r="AK1466" s="145" t="s">
        <v>207</v>
      </c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51">
        <f t="shared" si="266"/>
        <v>1</v>
      </c>
      <c r="BF1466" s="51">
        <f>+IF(B1467="",1,1)</f>
        <v>1</v>
      </c>
      <c r="BG1466" s="51"/>
      <c r="BH1466" s="51">
        <f t="shared" si="264"/>
        <v>1</v>
      </c>
      <c r="BI1466" s="89">
        <f t="shared" si="265"/>
        <v>1</v>
      </c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108"/>
      <c r="BY1466" s="108"/>
      <c r="BZ1466" s="108"/>
      <c r="CA1466" s="113">
        <f>SI!BY1466</f>
        <v>140</v>
      </c>
      <c r="CB1466" s="113"/>
      <c r="CC1466" s="113"/>
      <c r="CD1466" s="113"/>
      <c r="CE1466" s="113"/>
      <c r="CF1466" s="113"/>
      <c r="CG1466" s="113"/>
      <c r="CH1466" s="140">
        <f>SI!BZ1466</f>
        <v>0</v>
      </c>
      <c r="CI1466" s="108"/>
      <c r="CJ1466" s="108"/>
      <c r="CK1466" s="108"/>
      <c r="CL1466" s="108"/>
      <c r="CM1466" s="108"/>
      <c r="CN1466" s="108"/>
      <c r="CO1466" s="108"/>
      <c r="CP1466" s="108"/>
      <c r="CQ1466" s="108"/>
      <c r="CR1466" s="108"/>
      <c r="CS1466" s="108"/>
      <c r="CT1466" s="108"/>
      <c r="CU1466" s="108"/>
      <c r="CV1466" s="108"/>
      <c r="CW1466" s="108"/>
      <c r="CX1466" s="108"/>
      <c r="CY1466" s="108"/>
      <c r="CZ1466" s="2"/>
      <c r="DA1466" s="2"/>
      <c r="DB1466" s="2"/>
      <c r="DC1466" s="2"/>
      <c r="DD1466" s="2"/>
      <c r="DE1466" s="2"/>
      <c r="DF1466" s="2"/>
      <c r="DG1466" s="2"/>
      <c r="DH1466" s="2"/>
      <c r="DI1466" s="2"/>
      <c r="DJ1466" s="2"/>
      <c r="DK1466" s="2"/>
      <c r="DL1466" s="2"/>
      <c r="DM1466" s="2"/>
      <c r="DN1466" s="2"/>
      <c r="DO1466" s="2"/>
      <c r="DP1466" s="2"/>
      <c r="DQ1466" s="2"/>
      <c r="DR1466" s="2"/>
      <c r="DS1466" s="2"/>
      <c r="DT1466" s="2"/>
      <c r="DU1466" s="2"/>
      <c r="DV1466" s="2"/>
      <c r="DW1466" s="2"/>
      <c r="DX1466" s="2"/>
      <c r="DY1466" s="2"/>
      <c r="DZ1466" s="2"/>
      <c r="EA1466" s="2"/>
      <c r="EB1466" s="2"/>
      <c r="EC1466" s="2"/>
      <c r="ED1466" s="2"/>
      <c r="EE1466" s="2"/>
      <c r="EF1466" s="2"/>
      <c r="EG1466" s="2"/>
      <c r="EH1466" s="2"/>
      <c r="EI1466" s="2"/>
      <c r="EJ1466" s="2"/>
      <c r="EK1466" s="2"/>
      <c r="EL1466" s="2"/>
      <c r="EM1466" s="2"/>
      <c r="EN1466" s="2"/>
      <c r="EO1466" s="2"/>
      <c r="EP1466" s="2"/>
      <c r="EQ1466" s="2"/>
      <c r="ER1466" s="2"/>
      <c r="ES1466" s="2"/>
      <c r="ET1466" s="2"/>
      <c r="EU1466" s="2"/>
      <c r="EV1466" s="2"/>
      <c r="EW1466" s="2"/>
      <c r="EX1466" s="2"/>
      <c r="EY1466" s="2"/>
      <c r="EZ1466" s="2"/>
      <c r="FA1466" s="2"/>
      <c r="FB1466" s="2"/>
      <c r="FC1466" s="2"/>
      <c r="FD1466" s="2"/>
      <c r="FE1466" s="2"/>
      <c r="FF1466" s="2"/>
      <c r="FG1466" s="2"/>
      <c r="FH1466" s="2"/>
      <c r="FI1466" s="2"/>
      <c r="FJ1466" s="2"/>
      <c r="FK1466" s="2"/>
      <c r="FL1466" s="2"/>
      <c r="FM1466" s="2"/>
      <c r="FN1466" s="2"/>
      <c r="FO1466" s="2"/>
      <c r="FP1466" s="2"/>
      <c r="FQ1466" s="2"/>
      <c r="FR1466" s="2"/>
      <c r="FS1466" s="2"/>
      <c r="FT1466" s="2"/>
      <c r="FU1466" s="2"/>
      <c r="FV1466" s="2"/>
      <c r="FW1466" s="2"/>
      <c r="FX1466" s="2"/>
      <c r="FY1466" s="2"/>
      <c r="FZ1466" s="2"/>
      <c r="GA1466" s="2"/>
      <c r="GB1466" s="2"/>
      <c r="GC1466" s="2"/>
      <c r="GD1466" s="2"/>
      <c r="GE1466" s="2"/>
      <c r="GF1466" s="2"/>
      <c r="GG1466" s="2"/>
      <c r="GH1466" s="2"/>
      <c r="GI1466" s="2"/>
      <c r="GJ1466" s="2"/>
      <c r="GK1466" s="2"/>
      <c r="GL1466" s="2"/>
      <c r="GM1466" s="2"/>
      <c r="GN1466" s="2"/>
      <c r="GO1466" s="2"/>
      <c r="GP1466" s="2"/>
      <c r="GQ1466" s="2"/>
      <c r="GR1466" s="2"/>
      <c r="GS1466" s="2"/>
      <c r="GT1466" s="2"/>
      <c r="GU1466" s="2"/>
      <c r="GV1466" s="2"/>
      <c r="GW1466" s="2"/>
      <c r="GX1466" s="2"/>
      <c r="GY1466" s="2"/>
      <c r="GZ1466" s="2"/>
      <c r="HA1466" s="2"/>
      <c r="HB1466" s="2"/>
      <c r="HC1466" s="2"/>
      <c r="HD1466" s="2"/>
      <c r="HE1466" s="2"/>
      <c r="HF1466" s="2"/>
      <c r="HG1466" s="2"/>
      <c r="HH1466" s="2"/>
      <c r="HI1466" s="2"/>
      <c r="HJ1466" s="2"/>
      <c r="HK1466" s="2"/>
      <c r="HL1466" s="2"/>
      <c r="HM1466" s="2"/>
      <c r="HN1466" s="2"/>
      <c r="HO1466" s="2"/>
      <c r="HP1466" s="2"/>
      <c r="HQ1466" s="2"/>
      <c r="HR1466" s="2"/>
      <c r="HS1466" s="2"/>
      <c r="HT1466" s="2"/>
      <c r="HU1466" s="2"/>
      <c r="HV1466" s="2"/>
      <c r="HW1466" s="2"/>
      <c r="HX1466" s="2"/>
      <c r="HY1466" s="2"/>
      <c r="HZ1466" s="2"/>
      <c r="IA1466" s="2"/>
      <c r="IB1466" s="2"/>
      <c r="IC1466" s="2"/>
      <c r="ID1466" s="2"/>
      <c r="IE1466" s="2"/>
      <c r="IF1466" s="2"/>
      <c r="IG1466" s="2"/>
      <c r="IH1466" s="2"/>
      <c r="II1466" s="2"/>
      <c r="IJ1466" s="2"/>
      <c r="IK1466" s="2"/>
      <c r="IL1466" s="2"/>
      <c r="IM1466" s="2"/>
      <c r="IN1466" s="2"/>
      <c r="IO1466" s="2"/>
      <c r="IP1466" s="2"/>
      <c r="IQ1466" s="2"/>
      <c r="IR1466" s="2"/>
      <c r="IS1466" s="2"/>
    </row>
    <row r="1467" spans="1:253" s="36" customFormat="1" x14ac:dyDescent="0.25">
      <c r="A1467" s="33"/>
      <c r="B1467" s="1524"/>
      <c r="C1467" s="1525"/>
      <c r="D1467" s="1525"/>
      <c r="E1467" s="1525"/>
      <c r="F1467" s="1525"/>
      <c r="G1467" s="1525"/>
      <c r="H1467" s="1525"/>
      <c r="I1467" s="1525"/>
      <c r="J1467" s="1526"/>
      <c r="K1467" s="998">
        <f>+P85</f>
        <v>2018</v>
      </c>
      <c r="L1467" s="999"/>
      <c r="M1467" s="999"/>
      <c r="N1467" s="999"/>
      <c r="O1467" s="999"/>
      <c r="P1467" s="1000"/>
      <c r="Q1467" s="1065"/>
      <c r="R1467" s="1066"/>
      <c r="S1467" s="1066"/>
      <c r="T1467" s="1066"/>
      <c r="U1467" s="1066"/>
      <c r="V1467" s="1067"/>
      <c r="W1467" s="1213"/>
      <c r="X1467" s="1066"/>
      <c r="Y1467" s="1066"/>
      <c r="Z1467" s="1066"/>
      <c r="AA1467" s="1066"/>
      <c r="AB1467" s="1214"/>
      <c r="AC1467" s="998">
        <f>+P85</f>
        <v>2018</v>
      </c>
      <c r="AD1467" s="999"/>
      <c r="AE1467" s="999"/>
      <c r="AF1467" s="999"/>
      <c r="AG1467" s="999"/>
      <c r="AH1467" s="1004"/>
      <c r="AI1467" s="63"/>
      <c r="AJ1467" s="144" t="str">
        <f t="shared" si="263"/>
        <v>Riadok bude vidieť.</v>
      </c>
      <c r="AK1467" s="145" t="s">
        <v>207</v>
      </c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51">
        <f t="shared" si="266"/>
        <v>1</v>
      </c>
      <c r="BF1467" s="51">
        <f>+IF(B1468="",1,1)</f>
        <v>1</v>
      </c>
      <c r="BG1467" s="51"/>
      <c r="BH1467" s="51">
        <f t="shared" si="264"/>
        <v>1</v>
      </c>
      <c r="BI1467" s="89">
        <f t="shared" si="265"/>
        <v>1</v>
      </c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108"/>
      <c r="BY1467" s="108"/>
      <c r="BZ1467" s="108"/>
      <c r="CA1467" s="113">
        <f>SI!BY1467</f>
        <v>159</v>
      </c>
      <c r="CB1467" s="113"/>
      <c r="CC1467" s="113"/>
      <c r="CD1467" s="113"/>
      <c r="CE1467" s="113"/>
      <c r="CF1467" s="113"/>
      <c r="CG1467" s="113"/>
      <c r="CH1467" s="140">
        <f>SI!BZ1467</f>
        <v>0</v>
      </c>
      <c r="CI1467" s="108"/>
      <c r="CJ1467" s="108"/>
      <c r="CK1467" s="108"/>
      <c r="CL1467" s="108"/>
      <c r="CM1467" s="108"/>
      <c r="CN1467" s="108"/>
      <c r="CO1467" s="108"/>
      <c r="CP1467" s="108"/>
      <c r="CQ1467" s="108"/>
      <c r="CR1467" s="108"/>
      <c r="CS1467" s="108"/>
      <c r="CT1467" s="108"/>
      <c r="CU1467" s="108"/>
      <c r="CV1467" s="108"/>
      <c r="CW1467" s="108"/>
      <c r="CX1467" s="108"/>
      <c r="CY1467" s="108"/>
      <c r="CZ1467" s="2"/>
      <c r="DA1467" s="2"/>
      <c r="DB1467" s="2"/>
      <c r="DC1467" s="2"/>
      <c r="DD1467" s="2"/>
      <c r="DE1467" s="2"/>
      <c r="DF1467" s="2"/>
      <c r="DG1467" s="2"/>
      <c r="DH1467" s="2"/>
      <c r="DI1467" s="2"/>
      <c r="DJ1467" s="2"/>
      <c r="DK1467" s="2"/>
      <c r="DL1467" s="2"/>
      <c r="DM1467" s="2"/>
      <c r="DN1467" s="2"/>
      <c r="DO1467" s="2"/>
      <c r="DP1467" s="2"/>
      <c r="DQ1467" s="2"/>
      <c r="DR1467" s="2"/>
      <c r="DS1467" s="2"/>
      <c r="DT1467" s="2"/>
      <c r="DU1467" s="2"/>
      <c r="DV1467" s="2"/>
      <c r="DW1467" s="2"/>
      <c r="DX1467" s="2"/>
      <c r="DY1467" s="2"/>
      <c r="DZ1467" s="2"/>
      <c r="EA1467" s="2"/>
      <c r="EB1467" s="2"/>
      <c r="EC1467" s="2"/>
      <c r="ED1467" s="2"/>
      <c r="EE1467" s="2"/>
      <c r="EF1467" s="2"/>
      <c r="EG1467" s="2"/>
      <c r="EH1467" s="2"/>
      <c r="EI1467" s="2"/>
      <c r="EJ1467" s="2"/>
      <c r="EK1467" s="2"/>
      <c r="EL1467" s="2"/>
      <c r="EM1467" s="2"/>
      <c r="EN1467" s="2"/>
      <c r="EO1467" s="2"/>
      <c r="EP1467" s="2"/>
      <c r="EQ1467" s="2"/>
      <c r="ER1467" s="2"/>
      <c r="ES1467" s="2"/>
      <c r="ET1467" s="2"/>
      <c r="EU1467" s="2"/>
      <c r="EV1467" s="2"/>
      <c r="EW1467" s="2"/>
      <c r="EX1467" s="2"/>
      <c r="EY1467" s="2"/>
      <c r="EZ1467" s="2"/>
      <c r="FA1467" s="2"/>
      <c r="FB1467" s="2"/>
      <c r="FC1467" s="2"/>
      <c r="FD1467" s="2"/>
      <c r="FE1467" s="2"/>
      <c r="FF1467" s="2"/>
      <c r="FG1467" s="2"/>
      <c r="FH1467" s="2"/>
      <c r="FI1467" s="2"/>
      <c r="FJ1467" s="2"/>
      <c r="FK1467" s="2"/>
      <c r="FL1467" s="2"/>
      <c r="FM1467" s="2"/>
      <c r="FN1467" s="2"/>
      <c r="FO1467" s="2"/>
      <c r="FP1467" s="2"/>
      <c r="FQ1467" s="2"/>
      <c r="FR1467" s="2"/>
      <c r="FS1467" s="2"/>
      <c r="FT1467" s="2"/>
      <c r="FU1467" s="2"/>
      <c r="FV1467" s="2"/>
      <c r="FW1467" s="2"/>
      <c r="FX1467" s="2"/>
      <c r="FY1467" s="2"/>
      <c r="FZ1467" s="2"/>
      <c r="GA1467" s="2"/>
      <c r="GB1467" s="2"/>
      <c r="GC1467" s="2"/>
      <c r="GD1467" s="2"/>
      <c r="GE1467" s="2"/>
      <c r="GF1467" s="2"/>
      <c r="GG1467" s="2"/>
      <c r="GH1467" s="2"/>
      <c r="GI1467" s="2"/>
      <c r="GJ1467" s="2"/>
      <c r="GK1467" s="2"/>
      <c r="GL1467" s="2"/>
      <c r="GM1467" s="2"/>
      <c r="GN1467" s="2"/>
      <c r="GO1467" s="2"/>
      <c r="GP1467" s="2"/>
      <c r="GQ1467" s="2"/>
      <c r="GR1467" s="2"/>
      <c r="GS1467" s="2"/>
      <c r="GT1467" s="2"/>
      <c r="GU1467" s="2"/>
      <c r="GV1467" s="2"/>
      <c r="GW1467" s="2"/>
      <c r="GX1467" s="2"/>
      <c r="GY1467" s="2"/>
      <c r="GZ1467" s="2"/>
      <c r="HA1467" s="2"/>
      <c r="HB1467" s="2"/>
      <c r="HC1467" s="2"/>
      <c r="HD1467" s="2"/>
      <c r="HE1467" s="2"/>
      <c r="HF1467" s="2"/>
      <c r="HG1467" s="2"/>
      <c r="HH1467" s="2"/>
      <c r="HI1467" s="2"/>
      <c r="HJ1467" s="2"/>
      <c r="HK1467" s="2"/>
      <c r="HL1467" s="2"/>
      <c r="HM1467" s="2"/>
      <c r="HN1467" s="2"/>
      <c r="HO1467" s="2"/>
      <c r="HP1467" s="2"/>
      <c r="HQ1467" s="2"/>
      <c r="HR1467" s="2"/>
      <c r="HS1467" s="2"/>
      <c r="HT1467" s="2"/>
      <c r="HU1467" s="2"/>
      <c r="HV1467" s="2"/>
      <c r="HW1467" s="2"/>
      <c r="HX1467" s="2"/>
      <c r="HY1467" s="2"/>
      <c r="HZ1467" s="2"/>
      <c r="IA1467" s="2"/>
      <c r="IB1467" s="2"/>
      <c r="IC1467" s="2"/>
      <c r="ID1467" s="2"/>
      <c r="IE1467" s="2"/>
      <c r="IF1467" s="2"/>
      <c r="IG1467" s="2"/>
      <c r="IH1467" s="2"/>
      <c r="II1467" s="2"/>
      <c r="IJ1467" s="2"/>
      <c r="IK1467" s="2"/>
      <c r="IL1467" s="2"/>
      <c r="IM1467" s="2"/>
      <c r="IN1467" s="2"/>
      <c r="IO1467" s="2"/>
      <c r="IP1467" s="2"/>
      <c r="IQ1467" s="2"/>
      <c r="IR1467" s="2"/>
      <c r="IS1467" s="2"/>
    </row>
    <row r="1468" spans="1:253" s="36" customFormat="1" x14ac:dyDescent="0.25">
      <c r="A1468" s="33"/>
      <c r="B1468" s="454" t="s">
        <v>651</v>
      </c>
      <c r="C1468" s="455"/>
      <c r="D1468" s="455"/>
      <c r="E1468" s="455"/>
      <c r="F1468" s="455"/>
      <c r="G1468" s="455"/>
      <c r="H1468" s="455"/>
      <c r="I1468" s="455"/>
      <c r="J1468" s="455"/>
      <c r="K1468" s="617">
        <v>20281</v>
      </c>
      <c r="L1468" s="618"/>
      <c r="M1468" s="618"/>
      <c r="N1468" s="618"/>
      <c r="O1468" s="618"/>
      <c r="P1468" s="619"/>
      <c r="Q1468" s="247">
        <v>261050</v>
      </c>
      <c r="R1468" s="248"/>
      <c r="S1468" s="248"/>
      <c r="T1468" s="248"/>
      <c r="U1468" s="248"/>
      <c r="V1468" s="249"/>
      <c r="W1468" s="620">
        <v>-270554</v>
      </c>
      <c r="X1468" s="618"/>
      <c r="Y1468" s="618"/>
      <c r="Z1468" s="618"/>
      <c r="AA1468" s="618"/>
      <c r="AB1468" s="619"/>
      <c r="AC1468" s="571">
        <f t="shared" ref="AC1468:AC1474" si="267">+SUM(K1468:AB1468)</f>
        <v>10777</v>
      </c>
      <c r="AD1468" s="572"/>
      <c r="AE1468" s="572"/>
      <c r="AF1468" s="572"/>
      <c r="AG1468" s="572"/>
      <c r="AH1468" s="573"/>
      <c r="AI1468" s="63"/>
      <c r="AJ1468" s="144" t="str">
        <f t="shared" si="263"/>
        <v>Riadok bude vidieť.</v>
      </c>
      <c r="AK1468" s="145" t="s">
        <v>207</v>
      </c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51">
        <f t="shared" si="266"/>
        <v>1</v>
      </c>
      <c r="BF1468" s="51">
        <f t="shared" ref="BF1468:BF1482" si="268">+IF(B1468="",0,1)</f>
        <v>1</v>
      </c>
      <c r="BG1468" s="51"/>
      <c r="BH1468" s="51">
        <f t="shared" si="264"/>
        <v>1</v>
      </c>
      <c r="BI1468" s="89">
        <f t="shared" si="265"/>
        <v>1</v>
      </c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108"/>
      <c r="BY1468" s="108"/>
      <c r="BZ1468" s="108"/>
      <c r="CA1468" s="113">
        <f>SI!BY1468</f>
        <v>156</v>
      </c>
      <c r="CB1468" s="113"/>
      <c r="CC1468" s="113"/>
      <c r="CD1468" s="113"/>
      <c r="CE1468" s="113"/>
      <c r="CF1468" s="113"/>
      <c r="CG1468" s="113"/>
      <c r="CH1468" s="140">
        <f>SI!BZ1468</f>
        <v>0</v>
      </c>
      <c r="CI1468" s="108"/>
      <c r="CJ1468" s="108"/>
      <c r="CK1468" s="108"/>
      <c r="CL1468" s="108"/>
      <c r="CM1468" s="108"/>
      <c r="CN1468" s="108"/>
      <c r="CO1468" s="108"/>
      <c r="CP1468" s="108"/>
      <c r="CQ1468" s="108"/>
      <c r="CR1468" s="108"/>
      <c r="CS1468" s="108"/>
      <c r="CT1468" s="108"/>
      <c r="CU1468" s="108"/>
      <c r="CV1468" s="108"/>
      <c r="CW1468" s="108"/>
      <c r="CX1468" s="108"/>
      <c r="CY1468" s="108"/>
      <c r="CZ1468" s="2"/>
      <c r="DA1468" s="2"/>
      <c r="DB1468" s="2"/>
      <c r="DC1468" s="2"/>
      <c r="DD1468" s="2"/>
      <c r="DE1468" s="2"/>
      <c r="DF1468" s="2"/>
      <c r="DG1468" s="2"/>
      <c r="DH1468" s="2"/>
      <c r="DI1468" s="2"/>
      <c r="DJ1468" s="2"/>
      <c r="DK1468" s="2"/>
      <c r="DL1468" s="2"/>
      <c r="DM1468" s="2"/>
      <c r="DN1468" s="2"/>
      <c r="DO1468" s="2"/>
      <c r="DP1468" s="2"/>
      <c r="DQ1468" s="2"/>
      <c r="DR1468" s="2"/>
      <c r="DS1468" s="2"/>
      <c r="DT1468" s="2"/>
      <c r="DU1468" s="2"/>
      <c r="DV1468" s="2"/>
      <c r="DW1468" s="2"/>
      <c r="DX1468" s="2"/>
      <c r="DY1468" s="2"/>
      <c r="DZ1468" s="2"/>
      <c r="EA1468" s="2"/>
      <c r="EB1468" s="2"/>
      <c r="EC1468" s="2"/>
      <c r="ED1468" s="2"/>
      <c r="EE1468" s="2"/>
      <c r="EF1468" s="2"/>
      <c r="EG1468" s="2"/>
      <c r="EH1468" s="2"/>
      <c r="EI1468" s="2"/>
      <c r="EJ1468" s="2"/>
      <c r="EK1468" s="2"/>
      <c r="EL1468" s="2"/>
      <c r="EM1468" s="2"/>
      <c r="EN1468" s="2"/>
      <c r="EO1468" s="2"/>
      <c r="EP1468" s="2"/>
      <c r="EQ1468" s="2"/>
      <c r="ER1468" s="2"/>
      <c r="ES1468" s="2"/>
      <c r="ET1468" s="2"/>
      <c r="EU1468" s="2"/>
      <c r="EV1468" s="2"/>
      <c r="EW1468" s="2"/>
      <c r="EX1468" s="2"/>
      <c r="EY1468" s="2"/>
      <c r="EZ1468" s="2"/>
      <c r="FA1468" s="2"/>
      <c r="FB1468" s="2"/>
      <c r="FC1468" s="2"/>
      <c r="FD1468" s="2"/>
      <c r="FE1468" s="2"/>
      <c r="FF1468" s="2"/>
      <c r="FG1468" s="2"/>
      <c r="FH1468" s="2"/>
      <c r="FI1468" s="2"/>
      <c r="FJ1468" s="2"/>
      <c r="FK1468" s="2"/>
      <c r="FL1468" s="2"/>
      <c r="FM1468" s="2"/>
      <c r="FN1468" s="2"/>
      <c r="FO1468" s="2"/>
      <c r="FP1468" s="2"/>
      <c r="FQ1468" s="2"/>
      <c r="FR1468" s="2"/>
      <c r="FS1468" s="2"/>
      <c r="FT1468" s="2"/>
      <c r="FU1468" s="2"/>
      <c r="FV1468" s="2"/>
      <c r="FW1468" s="2"/>
      <c r="FX1468" s="2"/>
      <c r="FY1468" s="2"/>
      <c r="FZ1468" s="2"/>
      <c r="GA1468" s="2"/>
      <c r="GB1468" s="2"/>
      <c r="GC1468" s="2"/>
      <c r="GD1468" s="2"/>
      <c r="GE1468" s="2"/>
      <c r="GF1468" s="2"/>
      <c r="GG1468" s="2"/>
      <c r="GH1468" s="2"/>
      <c r="GI1468" s="2"/>
      <c r="GJ1468" s="2"/>
      <c r="GK1468" s="2"/>
      <c r="GL1468" s="2"/>
      <c r="GM1468" s="2"/>
      <c r="GN1468" s="2"/>
      <c r="GO1468" s="2"/>
      <c r="GP1468" s="2"/>
      <c r="GQ1468" s="2"/>
      <c r="GR1468" s="2"/>
      <c r="GS1468" s="2"/>
      <c r="GT1468" s="2"/>
      <c r="GU1468" s="2"/>
      <c r="GV1468" s="2"/>
      <c r="GW1468" s="2"/>
      <c r="GX1468" s="2"/>
      <c r="GY1468" s="2"/>
      <c r="GZ1468" s="2"/>
      <c r="HA1468" s="2"/>
      <c r="HB1468" s="2"/>
      <c r="HC1468" s="2"/>
      <c r="HD1468" s="2"/>
      <c r="HE1468" s="2"/>
      <c r="HF1468" s="2"/>
      <c r="HG1468" s="2"/>
      <c r="HH1468" s="2"/>
      <c r="HI1468" s="2"/>
      <c r="HJ1468" s="2"/>
      <c r="HK1468" s="2"/>
      <c r="HL1468" s="2"/>
      <c r="HM1468" s="2"/>
      <c r="HN1468" s="2"/>
      <c r="HO1468" s="2"/>
      <c r="HP1468" s="2"/>
      <c r="HQ1468" s="2"/>
      <c r="HR1468" s="2"/>
      <c r="HS1468" s="2"/>
      <c r="HT1468" s="2"/>
      <c r="HU1468" s="2"/>
      <c r="HV1468" s="2"/>
      <c r="HW1468" s="2"/>
      <c r="HX1468" s="2"/>
      <c r="HY1468" s="2"/>
      <c r="HZ1468" s="2"/>
      <c r="IA1468" s="2"/>
      <c r="IB1468" s="2"/>
      <c r="IC1468" s="2"/>
      <c r="ID1468" s="2"/>
      <c r="IE1468" s="2"/>
      <c r="IF1468" s="2"/>
      <c r="IG1468" s="2"/>
      <c r="IH1468" s="2"/>
      <c r="II1468" s="2"/>
      <c r="IJ1468" s="2"/>
      <c r="IK1468" s="2"/>
      <c r="IL1468" s="2"/>
      <c r="IM1468" s="2"/>
      <c r="IN1468" s="2"/>
      <c r="IO1468" s="2"/>
      <c r="IP1468" s="2"/>
      <c r="IQ1468" s="2"/>
      <c r="IR1468" s="2"/>
      <c r="IS1468" s="2"/>
    </row>
    <row r="1469" spans="1:253" s="36" customFormat="1" x14ac:dyDescent="0.25">
      <c r="A1469" s="33"/>
      <c r="B1469" s="457" t="s">
        <v>652</v>
      </c>
      <c r="C1469" s="458"/>
      <c r="D1469" s="458"/>
      <c r="E1469" s="458"/>
      <c r="F1469" s="458"/>
      <c r="G1469" s="458"/>
      <c r="H1469" s="458"/>
      <c r="I1469" s="458"/>
      <c r="J1469" s="458"/>
      <c r="K1469" s="587"/>
      <c r="L1469" s="588"/>
      <c r="M1469" s="588"/>
      <c r="N1469" s="588"/>
      <c r="O1469" s="588"/>
      <c r="P1469" s="589"/>
      <c r="Q1469" s="214">
        <v>226056</v>
      </c>
      <c r="R1469" s="215"/>
      <c r="S1469" s="215"/>
      <c r="T1469" s="215"/>
      <c r="U1469" s="215"/>
      <c r="V1469" s="216"/>
      <c r="W1469" s="590">
        <v>-202252</v>
      </c>
      <c r="X1469" s="588"/>
      <c r="Y1469" s="588"/>
      <c r="Z1469" s="588"/>
      <c r="AA1469" s="588"/>
      <c r="AB1469" s="589"/>
      <c r="AC1469" s="571">
        <f t="shared" si="267"/>
        <v>23804</v>
      </c>
      <c r="AD1469" s="572"/>
      <c r="AE1469" s="572"/>
      <c r="AF1469" s="572"/>
      <c r="AG1469" s="572"/>
      <c r="AH1469" s="573"/>
      <c r="AI1469" s="63"/>
      <c r="AJ1469" s="144" t="str">
        <f t="shared" si="263"/>
        <v>Riadok bude vidieť.</v>
      </c>
      <c r="AK1469" s="145" t="s">
        <v>207</v>
      </c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51">
        <f t="shared" si="266"/>
        <v>1</v>
      </c>
      <c r="BF1469" s="51">
        <f t="shared" si="268"/>
        <v>1</v>
      </c>
      <c r="BG1469" s="51"/>
      <c r="BH1469" s="51">
        <f t="shared" si="264"/>
        <v>1</v>
      </c>
      <c r="BI1469" s="89">
        <f t="shared" si="265"/>
        <v>1</v>
      </c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108"/>
      <c r="BY1469" s="108"/>
      <c r="BZ1469" s="108"/>
      <c r="CA1469" s="113">
        <f>SI!BY1469</f>
        <v>120</v>
      </c>
      <c r="CB1469" s="113"/>
      <c r="CC1469" s="113"/>
      <c r="CD1469" s="113"/>
      <c r="CE1469" s="113"/>
      <c r="CF1469" s="113"/>
      <c r="CG1469" s="113"/>
      <c r="CH1469" s="140">
        <f>SI!BZ1469</f>
        <v>0</v>
      </c>
      <c r="CI1469" s="108"/>
      <c r="CJ1469" s="108"/>
      <c r="CK1469" s="108"/>
      <c r="CL1469" s="108"/>
      <c r="CM1469" s="108"/>
      <c r="CN1469" s="108"/>
      <c r="CO1469" s="108"/>
      <c r="CP1469" s="108"/>
      <c r="CQ1469" s="108"/>
      <c r="CR1469" s="108"/>
      <c r="CS1469" s="108"/>
      <c r="CT1469" s="108"/>
      <c r="CU1469" s="108"/>
      <c r="CV1469" s="108"/>
      <c r="CW1469" s="108"/>
      <c r="CX1469" s="108"/>
      <c r="CY1469" s="108"/>
      <c r="CZ1469" s="2"/>
      <c r="DA1469" s="2"/>
      <c r="DB1469" s="2"/>
      <c r="DC1469" s="2"/>
      <c r="DD1469" s="2"/>
      <c r="DE1469" s="2"/>
      <c r="DF1469" s="2"/>
      <c r="DG1469" s="2"/>
      <c r="DH1469" s="2"/>
      <c r="DI1469" s="2"/>
      <c r="DJ1469" s="2"/>
      <c r="DK1469" s="2"/>
      <c r="DL1469" s="2"/>
      <c r="DM1469" s="2"/>
      <c r="DN1469" s="2"/>
      <c r="DO1469" s="2"/>
      <c r="DP1469" s="2"/>
      <c r="DQ1469" s="2"/>
      <c r="DR1469" s="2"/>
      <c r="DS1469" s="2"/>
      <c r="DT1469" s="2"/>
      <c r="DU1469" s="2"/>
      <c r="DV1469" s="2"/>
      <c r="DW1469" s="2"/>
      <c r="DX1469" s="2"/>
      <c r="DY1469" s="2"/>
      <c r="DZ1469" s="2"/>
      <c r="EA1469" s="2"/>
      <c r="EB1469" s="2"/>
      <c r="EC1469" s="2"/>
      <c r="ED1469" s="2"/>
      <c r="EE1469" s="2"/>
      <c r="EF1469" s="2"/>
      <c r="EG1469" s="2"/>
      <c r="EH1469" s="2"/>
      <c r="EI1469" s="2"/>
      <c r="EJ1469" s="2"/>
      <c r="EK1469" s="2"/>
      <c r="EL1469" s="2"/>
      <c r="EM1469" s="2"/>
      <c r="EN1469" s="2"/>
      <c r="EO1469" s="2"/>
      <c r="EP1469" s="2"/>
      <c r="EQ1469" s="2"/>
      <c r="ER1469" s="2"/>
      <c r="ES1469" s="2"/>
      <c r="ET1469" s="2"/>
      <c r="EU1469" s="2"/>
      <c r="EV1469" s="2"/>
      <c r="EW1469" s="2"/>
      <c r="EX1469" s="2"/>
      <c r="EY1469" s="2"/>
      <c r="EZ1469" s="2"/>
      <c r="FA1469" s="2"/>
      <c r="FB1469" s="2"/>
      <c r="FC1469" s="2"/>
      <c r="FD1469" s="2"/>
      <c r="FE1469" s="2"/>
      <c r="FF1469" s="2"/>
      <c r="FG1469" s="2"/>
      <c r="FH1469" s="2"/>
      <c r="FI1469" s="2"/>
      <c r="FJ1469" s="2"/>
      <c r="FK1469" s="2"/>
      <c r="FL1469" s="2"/>
      <c r="FM1469" s="2"/>
      <c r="FN1469" s="2"/>
      <c r="FO1469" s="2"/>
      <c r="FP1469" s="2"/>
      <c r="FQ1469" s="2"/>
      <c r="FR1469" s="2"/>
      <c r="FS1469" s="2"/>
      <c r="FT1469" s="2"/>
      <c r="FU1469" s="2"/>
      <c r="FV1469" s="2"/>
      <c r="FW1469" s="2"/>
      <c r="FX1469" s="2"/>
      <c r="FY1469" s="2"/>
      <c r="FZ1469" s="2"/>
      <c r="GA1469" s="2"/>
      <c r="GB1469" s="2"/>
      <c r="GC1469" s="2"/>
      <c r="GD1469" s="2"/>
      <c r="GE1469" s="2"/>
      <c r="GF1469" s="2"/>
      <c r="GG1469" s="2"/>
      <c r="GH1469" s="2"/>
      <c r="GI1469" s="2"/>
      <c r="GJ1469" s="2"/>
      <c r="GK1469" s="2"/>
      <c r="GL1469" s="2"/>
      <c r="GM1469" s="2"/>
      <c r="GN1469" s="2"/>
      <c r="GO1469" s="2"/>
      <c r="GP1469" s="2"/>
      <c r="GQ1469" s="2"/>
      <c r="GR1469" s="2"/>
      <c r="GS1469" s="2"/>
      <c r="GT1469" s="2"/>
      <c r="GU1469" s="2"/>
      <c r="GV1469" s="2"/>
      <c r="GW1469" s="2"/>
      <c r="GX1469" s="2"/>
      <c r="GY1469" s="2"/>
      <c r="GZ1469" s="2"/>
      <c r="HA1469" s="2"/>
      <c r="HB1469" s="2"/>
      <c r="HC1469" s="2"/>
      <c r="HD1469" s="2"/>
      <c r="HE1469" s="2"/>
      <c r="HF1469" s="2"/>
      <c r="HG1469" s="2"/>
      <c r="HH1469" s="2"/>
      <c r="HI1469" s="2"/>
      <c r="HJ1469" s="2"/>
      <c r="HK1469" s="2"/>
      <c r="HL1469" s="2"/>
      <c r="HM1469" s="2"/>
      <c r="HN1469" s="2"/>
      <c r="HO1469" s="2"/>
      <c r="HP1469" s="2"/>
      <c r="HQ1469" s="2"/>
      <c r="HR1469" s="2"/>
      <c r="HS1469" s="2"/>
      <c r="HT1469" s="2"/>
      <c r="HU1469" s="2"/>
      <c r="HV1469" s="2"/>
      <c r="HW1469" s="2"/>
      <c r="HX1469" s="2"/>
      <c r="HY1469" s="2"/>
      <c r="HZ1469" s="2"/>
      <c r="IA1469" s="2"/>
      <c r="IB1469" s="2"/>
      <c r="IC1469" s="2"/>
      <c r="ID1469" s="2"/>
      <c r="IE1469" s="2"/>
      <c r="IF1469" s="2"/>
      <c r="IG1469" s="2"/>
      <c r="IH1469" s="2"/>
      <c r="II1469" s="2"/>
      <c r="IJ1469" s="2"/>
      <c r="IK1469" s="2"/>
      <c r="IL1469" s="2"/>
      <c r="IM1469" s="2"/>
      <c r="IN1469" s="2"/>
      <c r="IO1469" s="2"/>
      <c r="IP1469" s="2"/>
      <c r="IQ1469" s="2"/>
      <c r="IR1469" s="2"/>
      <c r="IS1469" s="2"/>
    </row>
    <row r="1470" spans="1:253" s="36" customFormat="1" hidden="1" x14ac:dyDescent="0.25">
      <c r="A1470" s="33"/>
      <c r="B1470" s="457"/>
      <c r="C1470" s="458"/>
      <c r="D1470" s="458"/>
      <c r="E1470" s="458"/>
      <c r="F1470" s="458"/>
      <c r="G1470" s="458"/>
      <c r="H1470" s="458"/>
      <c r="I1470" s="458"/>
      <c r="J1470" s="458"/>
      <c r="K1470" s="587"/>
      <c r="L1470" s="588"/>
      <c r="M1470" s="588"/>
      <c r="N1470" s="588"/>
      <c r="O1470" s="588"/>
      <c r="P1470" s="589"/>
      <c r="Q1470" s="214"/>
      <c r="R1470" s="215"/>
      <c r="S1470" s="215"/>
      <c r="T1470" s="215"/>
      <c r="U1470" s="215"/>
      <c r="V1470" s="216"/>
      <c r="W1470" s="590"/>
      <c r="X1470" s="588"/>
      <c r="Y1470" s="588"/>
      <c r="Z1470" s="588"/>
      <c r="AA1470" s="588"/>
      <c r="AB1470" s="589"/>
      <c r="AC1470" s="571">
        <f t="shared" si="267"/>
        <v>0</v>
      </c>
      <c r="AD1470" s="572"/>
      <c r="AE1470" s="572"/>
      <c r="AF1470" s="572"/>
      <c r="AG1470" s="572"/>
      <c r="AH1470" s="573"/>
      <c r="AI1470" s="63"/>
      <c r="AJ1470" s="144" t="str">
        <f t="shared" si="263"/>
        <v>Riadok bude skrytý.</v>
      </c>
      <c r="AK1470" s="145" t="s">
        <v>207</v>
      </c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51">
        <f t="shared" si="266"/>
        <v>1</v>
      </c>
      <c r="BF1470" s="51">
        <f t="shared" si="268"/>
        <v>0</v>
      </c>
      <c r="BG1470" s="51"/>
      <c r="BH1470" s="51">
        <f t="shared" si="264"/>
        <v>1</v>
      </c>
      <c r="BI1470" s="89">
        <f t="shared" si="265"/>
        <v>0</v>
      </c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108"/>
      <c r="BY1470" s="108"/>
      <c r="BZ1470" s="108"/>
      <c r="CA1470" s="113">
        <f>SI!BY1470</f>
        <v>202</v>
      </c>
      <c r="CB1470" s="113"/>
      <c r="CC1470" s="113"/>
      <c r="CD1470" s="113"/>
      <c r="CE1470" s="113"/>
      <c r="CF1470" s="113"/>
      <c r="CG1470" s="113"/>
      <c r="CH1470" s="140">
        <f>SI!BZ1470</f>
        <v>0</v>
      </c>
      <c r="CI1470" s="108"/>
      <c r="CJ1470" s="108"/>
      <c r="CK1470" s="108"/>
      <c r="CL1470" s="108"/>
      <c r="CM1470" s="108"/>
      <c r="CN1470" s="108"/>
      <c r="CO1470" s="108"/>
      <c r="CP1470" s="108"/>
      <c r="CQ1470" s="108"/>
      <c r="CR1470" s="108"/>
      <c r="CS1470" s="108"/>
      <c r="CT1470" s="108"/>
      <c r="CU1470" s="108"/>
      <c r="CV1470" s="108"/>
      <c r="CW1470" s="108"/>
      <c r="CX1470" s="108"/>
      <c r="CY1470" s="108"/>
      <c r="CZ1470" s="2"/>
      <c r="DA1470" s="2"/>
      <c r="DB1470" s="2"/>
      <c r="DC1470" s="2"/>
      <c r="DD1470" s="2"/>
      <c r="DE1470" s="2"/>
      <c r="DF1470" s="2"/>
      <c r="DG1470" s="2"/>
      <c r="DH1470" s="2"/>
      <c r="DI1470" s="2"/>
      <c r="DJ1470" s="2"/>
      <c r="DK1470" s="2"/>
      <c r="DL1470" s="2"/>
      <c r="DM1470" s="2"/>
      <c r="DN1470" s="2"/>
      <c r="DO1470" s="2"/>
      <c r="DP1470" s="2"/>
      <c r="DQ1470" s="2"/>
      <c r="DR1470" s="2"/>
      <c r="DS1470" s="2"/>
      <c r="DT1470" s="2"/>
      <c r="DU1470" s="2"/>
      <c r="DV1470" s="2"/>
      <c r="DW1470" s="2"/>
      <c r="DX1470" s="2"/>
      <c r="DY1470" s="2"/>
      <c r="DZ1470" s="2"/>
      <c r="EA1470" s="2"/>
      <c r="EB1470" s="2"/>
      <c r="EC1470" s="2"/>
      <c r="ED1470" s="2"/>
      <c r="EE1470" s="2"/>
      <c r="EF1470" s="2"/>
      <c r="EG1470" s="2"/>
      <c r="EH1470" s="2"/>
      <c r="EI1470" s="2"/>
      <c r="EJ1470" s="2"/>
      <c r="EK1470" s="2"/>
      <c r="EL1470" s="2"/>
      <c r="EM1470" s="2"/>
      <c r="EN1470" s="2"/>
      <c r="EO1470" s="2"/>
      <c r="EP1470" s="2"/>
      <c r="EQ1470" s="2"/>
      <c r="ER1470" s="2"/>
      <c r="ES1470" s="2"/>
      <c r="ET1470" s="2"/>
      <c r="EU1470" s="2"/>
      <c r="EV1470" s="2"/>
      <c r="EW1470" s="2"/>
      <c r="EX1470" s="2"/>
      <c r="EY1470" s="2"/>
      <c r="EZ1470" s="2"/>
      <c r="FA1470" s="2"/>
      <c r="FB1470" s="2"/>
      <c r="FC1470" s="2"/>
      <c r="FD1470" s="2"/>
      <c r="FE1470" s="2"/>
      <c r="FF1470" s="2"/>
      <c r="FG1470" s="2"/>
      <c r="FH1470" s="2"/>
      <c r="FI1470" s="2"/>
      <c r="FJ1470" s="2"/>
      <c r="FK1470" s="2"/>
      <c r="FL1470" s="2"/>
      <c r="FM1470" s="2"/>
      <c r="FN1470" s="2"/>
      <c r="FO1470" s="2"/>
      <c r="FP1470" s="2"/>
      <c r="FQ1470" s="2"/>
      <c r="FR1470" s="2"/>
      <c r="FS1470" s="2"/>
      <c r="FT1470" s="2"/>
      <c r="FU1470" s="2"/>
      <c r="FV1470" s="2"/>
      <c r="FW1470" s="2"/>
      <c r="FX1470" s="2"/>
      <c r="FY1470" s="2"/>
      <c r="FZ1470" s="2"/>
      <c r="GA1470" s="2"/>
      <c r="GB1470" s="2"/>
      <c r="GC1470" s="2"/>
      <c r="GD1470" s="2"/>
      <c r="GE1470" s="2"/>
      <c r="GF1470" s="2"/>
      <c r="GG1470" s="2"/>
      <c r="GH1470" s="2"/>
      <c r="GI1470" s="2"/>
      <c r="GJ1470" s="2"/>
      <c r="GK1470" s="2"/>
      <c r="GL1470" s="2"/>
      <c r="GM1470" s="2"/>
      <c r="GN1470" s="2"/>
      <c r="GO1470" s="2"/>
      <c r="GP1470" s="2"/>
      <c r="GQ1470" s="2"/>
      <c r="GR1470" s="2"/>
      <c r="GS1470" s="2"/>
      <c r="GT1470" s="2"/>
      <c r="GU1470" s="2"/>
      <c r="GV1470" s="2"/>
      <c r="GW1470" s="2"/>
      <c r="GX1470" s="2"/>
      <c r="GY1470" s="2"/>
      <c r="GZ1470" s="2"/>
      <c r="HA1470" s="2"/>
      <c r="HB1470" s="2"/>
      <c r="HC1470" s="2"/>
      <c r="HD1470" s="2"/>
      <c r="HE1470" s="2"/>
      <c r="HF1470" s="2"/>
      <c r="HG1470" s="2"/>
      <c r="HH1470" s="2"/>
      <c r="HI1470" s="2"/>
      <c r="HJ1470" s="2"/>
      <c r="HK1470" s="2"/>
      <c r="HL1470" s="2"/>
      <c r="HM1470" s="2"/>
      <c r="HN1470" s="2"/>
      <c r="HO1470" s="2"/>
      <c r="HP1470" s="2"/>
      <c r="HQ1470" s="2"/>
      <c r="HR1470" s="2"/>
      <c r="HS1470" s="2"/>
      <c r="HT1470" s="2"/>
      <c r="HU1470" s="2"/>
      <c r="HV1470" s="2"/>
      <c r="HW1470" s="2"/>
      <c r="HX1470" s="2"/>
      <c r="HY1470" s="2"/>
      <c r="HZ1470" s="2"/>
      <c r="IA1470" s="2"/>
      <c r="IB1470" s="2"/>
      <c r="IC1470" s="2"/>
      <c r="ID1470" s="2"/>
      <c r="IE1470" s="2"/>
      <c r="IF1470" s="2"/>
      <c r="IG1470" s="2"/>
      <c r="IH1470" s="2"/>
      <c r="II1470" s="2"/>
      <c r="IJ1470" s="2"/>
      <c r="IK1470" s="2"/>
      <c r="IL1470" s="2"/>
      <c r="IM1470" s="2"/>
      <c r="IN1470" s="2"/>
      <c r="IO1470" s="2"/>
      <c r="IP1470" s="2"/>
      <c r="IQ1470" s="2"/>
      <c r="IR1470" s="2"/>
      <c r="IS1470" s="2"/>
    </row>
    <row r="1471" spans="1:253" s="36" customFormat="1" hidden="1" x14ac:dyDescent="0.25">
      <c r="A1471" s="33"/>
      <c r="B1471" s="457"/>
      <c r="C1471" s="458"/>
      <c r="D1471" s="458"/>
      <c r="E1471" s="458"/>
      <c r="F1471" s="458"/>
      <c r="G1471" s="458"/>
      <c r="H1471" s="458"/>
      <c r="I1471" s="458"/>
      <c r="J1471" s="458"/>
      <c r="K1471" s="587"/>
      <c r="L1471" s="588"/>
      <c r="M1471" s="588"/>
      <c r="N1471" s="588"/>
      <c r="O1471" s="588"/>
      <c r="P1471" s="589"/>
      <c r="Q1471" s="214"/>
      <c r="R1471" s="215"/>
      <c r="S1471" s="215"/>
      <c r="T1471" s="215"/>
      <c r="U1471" s="215"/>
      <c r="V1471" s="216"/>
      <c r="W1471" s="590"/>
      <c r="X1471" s="588"/>
      <c r="Y1471" s="588"/>
      <c r="Z1471" s="588"/>
      <c r="AA1471" s="588"/>
      <c r="AB1471" s="589"/>
      <c r="AC1471" s="571">
        <f t="shared" si="267"/>
        <v>0</v>
      </c>
      <c r="AD1471" s="572"/>
      <c r="AE1471" s="572"/>
      <c r="AF1471" s="572"/>
      <c r="AG1471" s="572"/>
      <c r="AH1471" s="573"/>
      <c r="AI1471" s="63"/>
      <c r="AJ1471" s="144" t="str">
        <f t="shared" si="263"/>
        <v>Riadok bude skrytý.</v>
      </c>
      <c r="AK1471" s="145" t="s">
        <v>207</v>
      </c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51">
        <f t="shared" si="266"/>
        <v>1</v>
      </c>
      <c r="BF1471" s="51">
        <f t="shared" si="268"/>
        <v>0</v>
      </c>
      <c r="BG1471" s="51"/>
      <c r="BH1471" s="51">
        <f t="shared" si="264"/>
        <v>1</v>
      </c>
      <c r="BI1471" s="89">
        <f t="shared" si="265"/>
        <v>0</v>
      </c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108"/>
      <c r="BY1471" s="108"/>
      <c r="BZ1471" s="108"/>
      <c r="CA1471" s="113">
        <f>SI!BY1471</f>
        <v>183</v>
      </c>
      <c r="CB1471" s="113"/>
      <c r="CC1471" s="113"/>
      <c r="CD1471" s="113"/>
      <c r="CE1471" s="113"/>
      <c r="CF1471" s="113"/>
      <c r="CG1471" s="113"/>
      <c r="CH1471" s="140">
        <f>SI!BZ1471</f>
        <v>0</v>
      </c>
      <c r="CI1471" s="108"/>
      <c r="CJ1471" s="108"/>
      <c r="CK1471" s="108"/>
      <c r="CL1471" s="108"/>
      <c r="CM1471" s="108"/>
      <c r="CN1471" s="108"/>
      <c r="CO1471" s="108"/>
      <c r="CP1471" s="108"/>
      <c r="CQ1471" s="108"/>
      <c r="CR1471" s="108"/>
      <c r="CS1471" s="108"/>
      <c r="CT1471" s="108"/>
      <c r="CU1471" s="108"/>
      <c r="CV1471" s="108"/>
      <c r="CW1471" s="108"/>
      <c r="CX1471" s="108"/>
      <c r="CY1471" s="108"/>
      <c r="CZ1471" s="2"/>
      <c r="DA1471" s="2"/>
      <c r="DB1471" s="2"/>
      <c r="DC1471" s="2"/>
      <c r="DD1471" s="2"/>
      <c r="DE1471" s="2"/>
      <c r="DF1471" s="2"/>
      <c r="DG1471" s="2"/>
      <c r="DH1471" s="2"/>
      <c r="DI1471" s="2"/>
      <c r="DJ1471" s="2"/>
      <c r="DK1471" s="2"/>
      <c r="DL1471" s="2"/>
      <c r="DM1471" s="2"/>
      <c r="DN1471" s="2"/>
      <c r="DO1471" s="2"/>
      <c r="DP1471" s="2"/>
      <c r="DQ1471" s="2"/>
      <c r="DR1471" s="2"/>
      <c r="DS1471" s="2"/>
      <c r="DT1471" s="2"/>
      <c r="DU1471" s="2"/>
      <c r="DV1471" s="2"/>
      <c r="DW1471" s="2"/>
      <c r="DX1471" s="2"/>
      <c r="DY1471" s="2"/>
      <c r="DZ1471" s="2"/>
      <c r="EA1471" s="2"/>
      <c r="EB1471" s="2"/>
      <c r="EC1471" s="2"/>
      <c r="ED1471" s="2"/>
      <c r="EE1471" s="2"/>
      <c r="EF1471" s="2"/>
      <c r="EG1471" s="2"/>
      <c r="EH1471" s="2"/>
      <c r="EI1471" s="2"/>
      <c r="EJ1471" s="2"/>
      <c r="EK1471" s="2"/>
      <c r="EL1471" s="2"/>
      <c r="EM1471" s="2"/>
      <c r="EN1471" s="2"/>
      <c r="EO1471" s="2"/>
      <c r="EP1471" s="2"/>
      <c r="EQ1471" s="2"/>
      <c r="ER1471" s="2"/>
      <c r="ES1471" s="2"/>
      <c r="ET1471" s="2"/>
      <c r="EU1471" s="2"/>
      <c r="EV1471" s="2"/>
      <c r="EW1471" s="2"/>
      <c r="EX1471" s="2"/>
      <c r="EY1471" s="2"/>
      <c r="EZ1471" s="2"/>
      <c r="FA1471" s="2"/>
      <c r="FB1471" s="2"/>
      <c r="FC1471" s="2"/>
      <c r="FD1471" s="2"/>
      <c r="FE1471" s="2"/>
      <c r="FF1471" s="2"/>
      <c r="FG1471" s="2"/>
      <c r="FH1471" s="2"/>
      <c r="FI1471" s="2"/>
      <c r="FJ1471" s="2"/>
      <c r="FK1471" s="2"/>
      <c r="FL1471" s="2"/>
      <c r="FM1471" s="2"/>
      <c r="FN1471" s="2"/>
      <c r="FO1471" s="2"/>
      <c r="FP1471" s="2"/>
      <c r="FQ1471" s="2"/>
      <c r="FR1471" s="2"/>
      <c r="FS1471" s="2"/>
      <c r="FT1471" s="2"/>
      <c r="FU1471" s="2"/>
      <c r="FV1471" s="2"/>
      <c r="FW1471" s="2"/>
      <c r="FX1471" s="2"/>
      <c r="FY1471" s="2"/>
      <c r="FZ1471" s="2"/>
      <c r="GA1471" s="2"/>
      <c r="GB1471" s="2"/>
      <c r="GC1471" s="2"/>
      <c r="GD1471" s="2"/>
      <c r="GE1471" s="2"/>
      <c r="GF1471" s="2"/>
      <c r="GG1471" s="2"/>
      <c r="GH1471" s="2"/>
      <c r="GI1471" s="2"/>
      <c r="GJ1471" s="2"/>
      <c r="GK1471" s="2"/>
      <c r="GL1471" s="2"/>
      <c r="GM1471" s="2"/>
      <c r="GN1471" s="2"/>
      <c r="GO1471" s="2"/>
      <c r="GP1471" s="2"/>
      <c r="GQ1471" s="2"/>
      <c r="GR1471" s="2"/>
      <c r="GS1471" s="2"/>
      <c r="GT1471" s="2"/>
      <c r="GU1471" s="2"/>
      <c r="GV1471" s="2"/>
      <c r="GW1471" s="2"/>
      <c r="GX1471" s="2"/>
      <c r="GY1471" s="2"/>
      <c r="GZ1471" s="2"/>
      <c r="HA1471" s="2"/>
      <c r="HB1471" s="2"/>
      <c r="HC1471" s="2"/>
      <c r="HD1471" s="2"/>
      <c r="HE1471" s="2"/>
      <c r="HF1471" s="2"/>
      <c r="HG1471" s="2"/>
      <c r="HH1471" s="2"/>
      <c r="HI1471" s="2"/>
      <c r="HJ1471" s="2"/>
      <c r="HK1471" s="2"/>
      <c r="HL1471" s="2"/>
      <c r="HM1471" s="2"/>
      <c r="HN1471" s="2"/>
      <c r="HO1471" s="2"/>
      <c r="HP1471" s="2"/>
      <c r="HQ1471" s="2"/>
      <c r="HR1471" s="2"/>
      <c r="HS1471" s="2"/>
      <c r="HT1471" s="2"/>
      <c r="HU1471" s="2"/>
      <c r="HV1471" s="2"/>
      <c r="HW1471" s="2"/>
      <c r="HX1471" s="2"/>
      <c r="HY1471" s="2"/>
      <c r="HZ1471" s="2"/>
      <c r="IA1471" s="2"/>
      <c r="IB1471" s="2"/>
      <c r="IC1471" s="2"/>
      <c r="ID1471" s="2"/>
      <c r="IE1471" s="2"/>
      <c r="IF1471" s="2"/>
      <c r="IG1471" s="2"/>
      <c r="IH1471" s="2"/>
      <c r="II1471" s="2"/>
      <c r="IJ1471" s="2"/>
      <c r="IK1471" s="2"/>
      <c r="IL1471" s="2"/>
      <c r="IM1471" s="2"/>
      <c r="IN1471" s="2"/>
      <c r="IO1471" s="2"/>
      <c r="IP1471" s="2"/>
      <c r="IQ1471" s="2"/>
      <c r="IR1471" s="2"/>
      <c r="IS1471" s="2"/>
    </row>
    <row r="1472" spans="1:253" s="36" customFormat="1" hidden="1" x14ac:dyDescent="0.25">
      <c r="A1472" s="33"/>
      <c r="B1472" s="457"/>
      <c r="C1472" s="458"/>
      <c r="D1472" s="458"/>
      <c r="E1472" s="458"/>
      <c r="F1472" s="458"/>
      <c r="G1472" s="458"/>
      <c r="H1472" s="458"/>
      <c r="I1472" s="458"/>
      <c r="J1472" s="458"/>
      <c r="K1472" s="587"/>
      <c r="L1472" s="588"/>
      <c r="M1472" s="588"/>
      <c r="N1472" s="588"/>
      <c r="O1472" s="588"/>
      <c r="P1472" s="589"/>
      <c r="Q1472" s="214"/>
      <c r="R1472" s="215"/>
      <c r="S1472" s="215"/>
      <c r="T1472" s="215"/>
      <c r="U1472" s="215"/>
      <c r="V1472" s="216"/>
      <c r="W1472" s="590"/>
      <c r="X1472" s="588"/>
      <c r="Y1472" s="588"/>
      <c r="Z1472" s="588"/>
      <c r="AA1472" s="588"/>
      <c r="AB1472" s="589"/>
      <c r="AC1472" s="571">
        <f t="shared" si="267"/>
        <v>0</v>
      </c>
      <c r="AD1472" s="572"/>
      <c r="AE1472" s="572"/>
      <c r="AF1472" s="572"/>
      <c r="AG1472" s="572"/>
      <c r="AH1472" s="573"/>
      <c r="AI1472" s="63"/>
      <c r="AJ1472" s="144" t="str">
        <f t="shared" si="263"/>
        <v>Riadok bude skrytý.</v>
      </c>
      <c r="AK1472" s="145" t="s">
        <v>207</v>
      </c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51">
        <f t="shared" si="266"/>
        <v>1</v>
      </c>
      <c r="BF1472" s="51">
        <f t="shared" si="268"/>
        <v>0</v>
      </c>
      <c r="BG1472" s="51"/>
      <c r="BH1472" s="51">
        <f t="shared" si="264"/>
        <v>1</v>
      </c>
      <c r="BI1472" s="89">
        <f t="shared" si="265"/>
        <v>0</v>
      </c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108"/>
      <c r="BY1472" s="108"/>
      <c r="BZ1472" s="108"/>
      <c r="CA1472" s="113">
        <f>SI!BY1472</f>
        <v>128</v>
      </c>
      <c r="CB1472" s="113"/>
      <c r="CC1472" s="113"/>
      <c r="CD1472" s="113"/>
      <c r="CE1472" s="113"/>
      <c r="CF1472" s="113"/>
      <c r="CG1472" s="113"/>
      <c r="CH1472" s="140">
        <f>SI!BZ1472</f>
        <v>0</v>
      </c>
      <c r="CI1472" s="108"/>
      <c r="CJ1472" s="108"/>
      <c r="CK1472" s="108"/>
      <c r="CL1472" s="108"/>
      <c r="CM1472" s="108"/>
      <c r="CN1472" s="108"/>
      <c r="CO1472" s="108"/>
      <c r="CP1472" s="108"/>
      <c r="CQ1472" s="108"/>
      <c r="CR1472" s="108"/>
      <c r="CS1472" s="108"/>
      <c r="CT1472" s="108"/>
      <c r="CU1472" s="108"/>
      <c r="CV1472" s="108"/>
      <c r="CW1472" s="108"/>
      <c r="CX1472" s="108"/>
      <c r="CY1472" s="108"/>
      <c r="CZ1472" s="2"/>
      <c r="DA1472" s="2"/>
      <c r="DB1472" s="2"/>
      <c r="DC1472" s="2"/>
      <c r="DD1472" s="2"/>
      <c r="DE1472" s="2"/>
      <c r="DF1472" s="2"/>
      <c r="DG1472" s="2"/>
      <c r="DH1472" s="2"/>
      <c r="DI1472" s="2"/>
      <c r="DJ1472" s="2"/>
      <c r="DK1472" s="2"/>
      <c r="DL1472" s="2"/>
      <c r="DM1472" s="2"/>
      <c r="DN1472" s="2"/>
      <c r="DO1472" s="2"/>
      <c r="DP1472" s="2"/>
      <c r="DQ1472" s="2"/>
      <c r="DR1472" s="2"/>
      <c r="DS1472" s="2"/>
      <c r="DT1472" s="2"/>
      <c r="DU1472" s="2"/>
      <c r="DV1472" s="2"/>
      <c r="DW1472" s="2"/>
      <c r="DX1472" s="2"/>
      <c r="DY1472" s="2"/>
      <c r="DZ1472" s="2"/>
      <c r="EA1472" s="2"/>
      <c r="EB1472" s="2"/>
      <c r="EC1472" s="2"/>
      <c r="ED1472" s="2"/>
      <c r="EE1472" s="2"/>
      <c r="EF1472" s="2"/>
      <c r="EG1472" s="2"/>
      <c r="EH1472" s="2"/>
      <c r="EI1472" s="2"/>
      <c r="EJ1472" s="2"/>
      <c r="EK1472" s="2"/>
      <c r="EL1472" s="2"/>
      <c r="EM1472" s="2"/>
      <c r="EN1472" s="2"/>
      <c r="EO1472" s="2"/>
      <c r="EP1472" s="2"/>
      <c r="EQ1472" s="2"/>
      <c r="ER1472" s="2"/>
      <c r="ES1472" s="2"/>
      <c r="ET1472" s="2"/>
      <c r="EU1472" s="2"/>
      <c r="EV1472" s="2"/>
      <c r="EW1472" s="2"/>
      <c r="EX1472" s="2"/>
      <c r="EY1472" s="2"/>
      <c r="EZ1472" s="2"/>
      <c r="FA1472" s="2"/>
      <c r="FB1472" s="2"/>
      <c r="FC1472" s="2"/>
      <c r="FD1472" s="2"/>
      <c r="FE1472" s="2"/>
      <c r="FF1472" s="2"/>
      <c r="FG1472" s="2"/>
      <c r="FH1472" s="2"/>
      <c r="FI1472" s="2"/>
      <c r="FJ1472" s="2"/>
      <c r="FK1472" s="2"/>
      <c r="FL1472" s="2"/>
      <c r="FM1472" s="2"/>
      <c r="FN1472" s="2"/>
      <c r="FO1472" s="2"/>
      <c r="FP1472" s="2"/>
      <c r="FQ1472" s="2"/>
      <c r="FR1472" s="2"/>
      <c r="FS1472" s="2"/>
      <c r="FT1472" s="2"/>
      <c r="FU1472" s="2"/>
      <c r="FV1472" s="2"/>
      <c r="FW1472" s="2"/>
      <c r="FX1472" s="2"/>
      <c r="FY1472" s="2"/>
      <c r="FZ1472" s="2"/>
      <c r="GA1472" s="2"/>
      <c r="GB1472" s="2"/>
      <c r="GC1472" s="2"/>
      <c r="GD1472" s="2"/>
      <c r="GE1472" s="2"/>
      <c r="GF1472" s="2"/>
      <c r="GG1472" s="2"/>
      <c r="GH1472" s="2"/>
      <c r="GI1472" s="2"/>
      <c r="GJ1472" s="2"/>
      <c r="GK1472" s="2"/>
      <c r="GL1472" s="2"/>
      <c r="GM1472" s="2"/>
      <c r="GN1472" s="2"/>
      <c r="GO1472" s="2"/>
      <c r="GP1472" s="2"/>
      <c r="GQ1472" s="2"/>
      <c r="GR1472" s="2"/>
      <c r="GS1472" s="2"/>
      <c r="GT1472" s="2"/>
      <c r="GU1472" s="2"/>
      <c r="GV1472" s="2"/>
      <c r="GW1472" s="2"/>
      <c r="GX1472" s="2"/>
      <c r="GY1472" s="2"/>
      <c r="GZ1472" s="2"/>
      <c r="HA1472" s="2"/>
      <c r="HB1472" s="2"/>
      <c r="HC1472" s="2"/>
      <c r="HD1472" s="2"/>
      <c r="HE1472" s="2"/>
      <c r="HF1472" s="2"/>
      <c r="HG1472" s="2"/>
      <c r="HH1472" s="2"/>
      <c r="HI1472" s="2"/>
      <c r="HJ1472" s="2"/>
      <c r="HK1472" s="2"/>
      <c r="HL1472" s="2"/>
      <c r="HM1472" s="2"/>
      <c r="HN1472" s="2"/>
      <c r="HO1472" s="2"/>
      <c r="HP1472" s="2"/>
      <c r="HQ1472" s="2"/>
      <c r="HR1472" s="2"/>
      <c r="HS1472" s="2"/>
      <c r="HT1472" s="2"/>
      <c r="HU1472" s="2"/>
      <c r="HV1472" s="2"/>
      <c r="HW1472" s="2"/>
      <c r="HX1472" s="2"/>
      <c r="HY1472" s="2"/>
      <c r="HZ1472" s="2"/>
      <c r="IA1472" s="2"/>
      <c r="IB1472" s="2"/>
      <c r="IC1472" s="2"/>
      <c r="ID1472" s="2"/>
      <c r="IE1472" s="2"/>
      <c r="IF1472" s="2"/>
      <c r="IG1472" s="2"/>
      <c r="IH1472" s="2"/>
      <c r="II1472" s="2"/>
      <c r="IJ1472" s="2"/>
      <c r="IK1472" s="2"/>
      <c r="IL1472" s="2"/>
      <c r="IM1472" s="2"/>
      <c r="IN1472" s="2"/>
      <c r="IO1472" s="2"/>
      <c r="IP1472" s="2"/>
      <c r="IQ1472" s="2"/>
      <c r="IR1472" s="2"/>
      <c r="IS1472" s="2"/>
    </row>
    <row r="1473" spans="1:253" s="36" customFormat="1" hidden="1" x14ac:dyDescent="0.25">
      <c r="A1473" s="33"/>
      <c r="B1473" s="457"/>
      <c r="C1473" s="458"/>
      <c r="D1473" s="458"/>
      <c r="E1473" s="458"/>
      <c r="F1473" s="458"/>
      <c r="G1473" s="458"/>
      <c r="H1473" s="458"/>
      <c r="I1473" s="458"/>
      <c r="J1473" s="458"/>
      <c r="K1473" s="587"/>
      <c r="L1473" s="588"/>
      <c r="M1473" s="588"/>
      <c r="N1473" s="588"/>
      <c r="O1473" s="588"/>
      <c r="P1473" s="589"/>
      <c r="Q1473" s="214"/>
      <c r="R1473" s="215"/>
      <c r="S1473" s="215"/>
      <c r="T1473" s="215"/>
      <c r="U1473" s="215"/>
      <c r="V1473" s="216"/>
      <c r="W1473" s="590"/>
      <c r="X1473" s="588"/>
      <c r="Y1473" s="588"/>
      <c r="Z1473" s="588"/>
      <c r="AA1473" s="588"/>
      <c r="AB1473" s="589"/>
      <c r="AC1473" s="571">
        <f t="shared" si="267"/>
        <v>0</v>
      </c>
      <c r="AD1473" s="572"/>
      <c r="AE1473" s="572"/>
      <c r="AF1473" s="572"/>
      <c r="AG1473" s="572"/>
      <c r="AH1473" s="573"/>
      <c r="AI1473" s="63"/>
      <c r="AJ1473" s="144" t="str">
        <f t="shared" si="263"/>
        <v>Riadok bude skrytý.</v>
      </c>
      <c r="AK1473" s="145" t="s">
        <v>207</v>
      </c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51">
        <f t="shared" si="266"/>
        <v>1</v>
      </c>
      <c r="BF1473" s="51">
        <f t="shared" si="268"/>
        <v>0</v>
      </c>
      <c r="BG1473" s="51"/>
      <c r="BH1473" s="51">
        <f t="shared" si="264"/>
        <v>1</v>
      </c>
      <c r="BI1473" s="89">
        <f t="shared" si="265"/>
        <v>0</v>
      </c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108"/>
      <c r="BY1473" s="108"/>
      <c r="BZ1473" s="108"/>
      <c r="CA1473" s="113">
        <f>SI!BY1473</f>
        <v>139</v>
      </c>
      <c r="CB1473" s="113"/>
      <c r="CC1473" s="113"/>
      <c r="CD1473" s="113"/>
      <c r="CE1473" s="113"/>
      <c r="CF1473" s="113"/>
      <c r="CG1473" s="113"/>
      <c r="CH1473" s="140">
        <f>SI!BZ1473</f>
        <v>0</v>
      </c>
      <c r="CI1473" s="108"/>
      <c r="CJ1473" s="108"/>
      <c r="CK1473" s="108"/>
      <c r="CL1473" s="108"/>
      <c r="CM1473" s="108"/>
      <c r="CN1473" s="108"/>
      <c r="CO1473" s="108"/>
      <c r="CP1473" s="108"/>
      <c r="CQ1473" s="108"/>
      <c r="CR1473" s="108"/>
      <c r="CS1473" s="108"/>
      <c r="CT1473" s="108"/>
      <c r="CU1473" s="108"/>
      <c r="CV1473" s="108"/>
      <c r="CW1473" s="108"/>
      <c r="CX1473" s="108"/>
      <c r="CY1473" s="108"/>
      <c r="CZ1473" s="2"/>
      <c r="DA1473" s="2"/>
      <c r="DB1473" s="2"/>
      <c r="DC1473" s="2"/>
      <c r="DD1473" s="2"/>
      <c r="DE1473" s="2"/>
      <c r="DF1473" s="2"/>
      <c r="DG1473" s="2"/>
      <c r="DH1473" s="2"/>
      <c r="DI1473" s="2"/>
      <c r="DJ1473" s="2"/>
      <c r="DK1473" s="2"/>
      <c r="DL1473" s="2"/>
      <c r="DM1473" s="2"/>
      <c r="DN1473" s="2"/>
      <c r="DO1473" s="2"/>
      <c r="DP1473" s="2"/>
      <c r="DQ1473" s="2"/>
      <c r="DR1473" s="2"/>
      <c r="DS1473" s="2"/>
      <c r="DT1473" s="2"/>
      <c r="DU1473" s="2"/>
      <c r="DV1473" s="2"/>
      <c r="DW1473" s="2"/>
      <c r="DX1473" s="2"/>
      <c r="DY1473" s="2"/>
      <c r="DZ1473" s="2"/>
      <c r="EA1473" s="2"/>
      <c r="EB1473" s="2"/>
      <c r="EC1473" s="2"/>
      <c r="ED1473" s="2"/>
      <c r="EE1473" s="2"/>
      <c r="EF1473" s="2"/>
      <c r="EG1473" s="2"/>
      <c r="EH1473" s="2"/>
      <c r="EI1473" s="2"/>
      <c r="EJ1473" s="2"/>
      <c r="EK1473" s="2"/>
      <c r="EL1473" s="2"/>
      <c r="EM1473" s="2"/>
      <c r="EN1473" s="2"/>
      <c r="EO1473" s="2"/>
      <c r="EP1473" s="2"/>
      <c r="EQ1473" s="2"/>
      <c r="ER1473" s="2"/>
      <c r="ES1473" s="2"/>
      <c r="ET1473" s="2"/>
      <c r="EU1473" s="2"/>
      <c r="EV1473" s="2"/>
      <c r="EW1473" s="2"/>
      <c r="EX1473" s="2"/>
      <c r="EY1473" s="2"/>
      <c r="EZ1473" s="2"/>
      <c r="FA1473" s="2"/>
      <c r="FB1473" s="2"/>
      <c r="FC1473" s="2"/>
      <c r="FD1473" s="2"/>
      <c r="FE1473" s="2"/>
      <c r="FF1473" s="2"/>
      <c r="FG1473" s="2"/>
      <c r="FH1473" s="2"/>
      <c r="FI1473" s="2"/>
      <c r="FJ1473" s="2"/>
      <c r="FK1473" s="2"/>
      <c r="FL1473" s="2"/>
      <c r="FM1473" s="2"/>
      <c r="FN1473" s="2"/>
      <c r="FO1473" s="2"/>
      <c r="FP1473" s="2"/>
      <c r="FQ1473" s="2"/>
      <c r="FR1473" s="2"/>
      <c r="FS1473" s="2"/>
      <c r="FT1473" s="2"/>
      <c r="FU1473" s="2"/>
      <c r="FV1473" s="2"/>
      <c r="FW1473" s="2"/>
      <c r="FX1473" s="2"/>
      <c r="FY1473" s="2"/>
      <c r="FZ1473" s="2"/>
      <c r="GA1473" s="2"/>
      <c r="GB1473" s="2"/>
      <c r="GC1473" s="2"/>
      <c r="GD1473" s="2"/>
      <c r="GE1473" s="2"/>
      <c r="GF1473" s="2"/>
      <c r="GG1473" s="2"/>
      <c r="GH1473" s="2"/>
      <c r="GI1473" s="2"/>
      <c r="GJ1473" s="2"/>
      <c r="GK1473" s="2"/>
      <c r="GL1473" s="2"/>
      <c r="GM1473" s="2"/>
      <c r="GN1473" s="2"/>
      <c r="GO1473" s="2"/>
      <c r="GP1473" s="2"/>
      <c r="GQ1473" s="2"/>
      <c r="GR1473" s="2"/>
      <c r="GS1473" s="2"/>
      <c r="GT1473" s="2"/>
      <c r="GU1473" s="2"/>
      <c r="GV1473" s="2"/>
      <c r="GW1473" s="2"/>
      <c r="GX1473" s="2"/>
      <c r="GY1473" s="2"/>
      <c r="GZ1473" s="2"/>
      <c r="HA1473" s="2"/>
      <c r="HB1473" s="2"/>
      <c r="HC1473" s="2"/>
      <c r="HD1473" s="2"/>
      <c r="HE1473" s="2"/>
      <c r="HF1473" s="2"/>
      <c r="HG1473" s="2"/>
      <c r="HH1473" s="2"/>
      <c r="HI1473" s="2"/>
      <c r="HJ1473" s="2"/>
      <c r="HK1473" s="2"/>
      <c r="HL1473" s="2"/>
      <c r="HM1473" s="2"/>
      <c r="HN1473" s="2"/>
      <c r="HO1473" s="2"/>
      <c r="HP1473" s="2"/>
      <c r="HQ1473" s="2"/>
      <c r="HR1473" s="2"/>
      <c r="HS1473" s="2"/>
      <c r="HT1473" s="2"/>
      <c r="HU1473" s="2"/>
      <c r="HV1473" s="2"/>
      <c r="HW1473" s="2"/>
      <c r="HX1473" s="2"/>
      <c r="HY1473" s="2"/>
      <c r="HZ1473" s="2"/>
      <c r="IA1473" s="2"/>
      <c r="IB1473" s="2"/>
      <c r="IC1473" s="2"/>
      <c r="ID1473" s="2"/>
      <c r="IE1473" s="2"/>
      <c r="IF1473" s="2"/>
      <c r="IG1473" s="2"/>
      <c r="IH1473" s="2"/>
      <c r="II1473" s="2"/>
      <c r="IJ1473" s="2"/>
      <c r="IK1473" s="2"/>
      <c r="IL1473" s="2"/>
      <c r="IM1473" s="2"/>
      <c r="IN1473" s="2"/>
      <c r="IO1473" s="2"/>
      <c r="IP1473" s="2"/>
      <c r="IQ1473" s="2"/>
      <c r="IR1473" s="2"/>
      <c r="IS1473" s="2"/>
    </row>
    <row r="1474" spans="1:253" s="36" customFormat="1" hidden="1" x14ac:dyDescent="0.25">
      <c r="A1474" s="33"/>
      <c r="B1474" s="457"/>
      <c r="C1474" s="458"/>
      <c r="D1474" s="458"/>
      <c r="E1474" s="458"/>
      <c r="F1474" s="458"/>
      <c r="G1474" s="458"/>
      <c r="H1474" s="458"/>
      <c r="I1474" s="458"/>
      <c r="J1474" s="458"/>
      <c r="K1474" s="587"/>
      <c r="L1474" s="588"/>
      <c r="M1474" s="588"/>
      <c r="N1474" s="588"/>
      <c r="O1474" s="588"/>
      <c r="P1474" s="589"/>
      <c r="Q1474" s="214"/>
      <c r="R1474" s="215"/>
      <c r="S1474" s="215"/>
      <c r="T1474" s="215"/>
      <c r="U1474" s="215"/>
      <c r="V1474" s="216"/>
      <c r="W1474" s="590"/>
      <c r="X1474" s="588"/>
      <c r="Y1474" s="588"/>
      <c r="Z1474" s="588"/>
      <c r="AA1474" s="588"/>
      <c r="AB1474" s="589"/>
      <c r="AC1474" s="571">
        <f t="shared" si="267"/>
        <v>0</v>
      </c>
      <c r="AD1474" s="572"/>
      <c r="AE1474" s="572"/>
      <c r="AF1474" s="572"/>
      <c r="AG1474" s="572"/>
      <c r="AH1474" s="573"/>
      <c r="AI1474" s="63"/>
      <c r="AJ1474" s="144" t="str">
        <f t="shared" si="263"/>
        <v>Riadok bude skrytý.</v>
      </c>
      <c r="AK1474" s="145" t="s">
        <v>207</v>
      </c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51">
        <f t="shared" si="266"/>
        <v>1</v>
      </c>
      <c r="BF1474" s="51">
        <f t="shared" si="268"/>
        <v>0</v>
      </c>
      <c r="BG1474" s="51"/>
      <c r="BH1474" s="51">
        <f t="shared" si="264"/>
        <v>1</v>
      </c>
      <c r="BI1474" s="89">
        <f t="shared" si="265"/>
        <v>0</v>
      </c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108"/>
      <c r="BY1474" s="108"/>
      <c r="BZ1474" s="108"/>
      <c r="CA1474" s="113">
        <f>SI!BY1474</f>
        <v>157</v>
      </c>
      <c r="CB1474" s="113"/>
      <c r="CC1474" s="113"/>
      <c r="CD1474" s="113"/>
      <c r="CE1474" s="113"/>
      <c r="CF1474" s="113"/>
      <c r="CG1474" s="113"/>
      <c r="CH1474" s="140">
        <f>SI!BZ1474</f>
        <v>0</v>
      </c>
      <c r="CI1474" s="108"/>
      <c r="CJ1474" s="108"/>
      <c r="CK1474" s="108"/>
      <c r="CL1474" s="108"/>
      <c r="CM1474" s="108"/>
      <c r="CN1474" s="108"/>
      <c r="CO1474" s="108"/>
      <c r="CP1474" s="108"/>
      <c r="CQ1474" s="108"/>
      <c r="CR1474" s="108"/>
      <c r="CS1474" s="108"/>
      <c r="CT1474" s="108"/>
      <c r="CU1474" s="108"/>
      <c r="CV1474" s="108"/>
      <c r="CW1474" s="108"/>
      <c r="CX1474" s="108"/>
      <c r="CY1474" s="108"/>
      <c r="CZ1474" s="2"/>
      <c r="DA1474" s="2"/>
      <c r="DB1474" s="2"/>
      <c r="DC1474" s="2"/>
      <c r="DD1474" s="2"/>
      <c r="DE1474" s="2"/>
      <c r="DF1474" s="2"/>
      <c r="DG1474" s="2"/>
      <c r="DH1474" s="2"/>
      <c r="DI1474" s="2"/>
      <c r="DJ1474" s="2"/>
      <c r="DK1474" s="2"/>
      <c r="DL1474" s="2"/>
      <c r="DM1474" s="2"/>
      <c r="DN1474" s="2"/>
      <c r="DO1474" s="2"/>
      <c r="DP1474" s="2"/>
      <c r="DQ1474" s="2"/>
      <c r="DR1474" s="2"/>
      <c r="DS1474" s="2"/>
      <c r="DT1474" s="2"/>
      <c r="DU1474" s="2"/>
      <c r="DV1474" s="2"/>
      <c r="DW1474" s="2"/>
      <c r="DX1474" s="2"/>
      <c r="DY1474" s="2"/>
      <c r="DZ1474" s="2"/>
      <c r="EA1474" s="2"/>
      <c r="EB1474" s="2"/>
      <c r="EC1474" s="2"/>
      <c r="ED1474" s="2"/>
      <c r="EE1474" s="2"/>
      <c r="EF1474" s="2"/>
      <c r="EG1474" s="2"/>
      <c r="EH1474" s="2"/>
      <c r="EI1474" s="2"/>
      <c r="EJ1474" s="2"/>
      <c r="EK1474" s="2"/>
      <c r="EL1474" s="2"/>
      <c r="EM1474" s="2"/>
      <c r="EN1474" s="2"/>
      <c r="EO1474" s="2"/>
      <c r="EP1474" s="2"/>
      <c r="EQ1474" s="2"/>
      <c r="ER1474" s="2"/>
      <c r="ES1474" s="2"/>
      <c r="ET1474" s="2"/>
      <c r="EU1474" s="2"/>
      <c r="EV1474" s="2"/>
      <c r="EW1474" s="2"/>
      <c r="EX1474" s="2"/>
      <c r="EY1474" s="2"/>
      <c r="EZ1474" s="2"/>
      <c r="FA1474" s="2"/>
      <c r="FB1474" s="2"/>
      <c r="FC1474" s="2"/>
      <c r="FD1474" s="2"/>
      <c r="FE1474" s="2"/>
      <c r="FF1474" s="2"/>
      <c r="FG1474" s="2"/>
      <c r="FH1474" s="2"/>
      <c r="FI1474" s="2"/>
      <c r="FJ1474" s="2"/>
      <c r="FK1474" s="2"/>
      <c r="FL1474" s="2"/>
      <c r="FM1474" s="2"/>
      <c r="FN1474" s="2"/>
      <c r="FO1474" s="2"/>
      <c r="FP1474" s="2"/>
      <c r="FQ1474" s="2"/>
      <c r="FR1474" s="2"/>
      <c r="FS1474" s="2"/>
      <c r="FT1474" s="2"/>
      <c r="FU1474" s="2"/>
      <c r="FV1474" s="2"/>
      <c r="FW1474" s="2"/>
      <c r="FX1474" s="2"/>
      <c r="FY1474" s="2"/>
      <c r="FZ1474" s="2"/>
      <c r="GA1474" s="2"/>
      <c r="GB1474" s="2"/>
      <c r="GC1474" s="2"/>
      <c r="GD1474" s="2"/>
      <c r="GE1474" s="2"/>
      <c r="GF1474" s="2"/>
      <c r="GG1474" s="2"/>
      <c r="GH1474" s="2"/>
      <c r="GI1474" s="2"/>
      <c r="GJ1474" s="2"/>
      <c r="GK1474" s="2"/>
      <c r="GL1474" s="2"/>
      <c r="GM1474" s="2"/>
      <c r="GN1474" s="2"/>
      <c r="GO1474" s="2"/>
      <c r="GP1474" s="2"/>
      <c r="GQ1474" s="2"/>
      <c r="GR1474" s="2"/>
      <c r="GS1474" s="2"/>
      <c r="GT1474" s="2"/>
      <c r="GU1474" s="2"/>
      <c r="GV1474" s="2"/>
      <c r="GW1474" s="2"/>
      <c r="GX1474" s="2"/>
      <c r="GY1474" s="2"/>
      <c r="GZ1474" s="2"/>
      <c r="HA1474" s="2"/>
      <c r="HB1474" s="2"/>
      <c r="HC1474" s="2"/>
      <c r="HD1474" s="2"/>
      <c r="HE1474" s="2"/>
      <c r="HF1474" s="2"/>
      <c r="HG1474" s="2"/>
      <c r="HH1474" s="2"/>
      <c r="HI1474" s="2"/>
      <c r="HJ1474" s="2"/>
      <c r="HK1474" s="2"/>
      <c r="HL1474" s="2"/>
      <c r="HM1474" s="2"/>
      <c r="HN1474" s="2"/>
      <c r="HO1474" s="2"/>
      <c r="HP1474" s="2"/>
      <c r="HQ1474" s="2"/>
      <c r="HR1474" s="2"/>
      <c r="HS1474" s="2"/>
      <c r="HT1474" s="2"/>
      <c r="HU1474" s="2"/>
      <c r="HV1474" s="2"/>
      <c r="HW1474" s="2"/>
      <c r="HX1474" s="2"/>
      <c r="HY1474" s="2"/>
      <c r="HZ1474" s="2"/>
      <c r="IA1474" s="2"/>
      <c r="IB1474" s="2"/>
      <c r="IC1474" s="2"/>
      <c r="ID1474" s="2"/>
      <c r="IE1474" s="2"/>
      <c r="IF1474" s="2"/>
      <c r="IG1474" s="2"/>
      <c r="IH1474" s="2"/>
      <c r="II1474" s="2"/>
      <c r="IJ1474" s="2"/>
      <c r="IK1474" s="2"/>
      <c r="IL1474" s="2"/>
      <c r="IM1474" s="2"/>
      <c r="IN1474" s="2"/>
      <c r="IO1474" s="2"/>
      <c r="IP1474" s="2"/>
      <c r="IQ1474" s="2"/>
      <c r="IR1474" s="2"/>
      <c r="IS1474" s="2"/>
    </row>
    <row r="1475" spans="1:253" s="36" customFormat="1" hidden="1" x14ac:dyDescent="0.25">
      <c r="A1475" s="33"/>
      <c r="B1475" s="457"/>
      <c r="C1475" s="458"/>
      <c r="D1475" s="458"/>
      <c r="E1475" s="458"/>
      <c r="F1475" s="458"/>
      <c r="G1475" s="458"/>
      <c r="H1475" s="458"/>
      <c r="I1475" s="458"/>
      <c r="J1475" s="458"/>
      <c r="K1475" s="587"/>
      <c r="L1475" s="588"/>
      <c r="M1475" s="588"/>
      <c r="N1475" s="588"/>
      <c r="O1475" s="588"/>
      <c r="P1475" s="589"/>
      <c r="Q1475" s="214"/>
      <c r="R1475" s="215"/>
      <c r="S1475" s="215"/>
      <c r="T1475" s="215"/>
      <c r="U1475" s="215"/>
      <c r="V1475" s="216"/>
      <c r="W1475" s="590"/>
      <c r="X1475" s="588"/>
      <c r="Y1475" s="588"/>
      <c r="Z1475" s="588"/>
      <c r="AA1475" s="588"/>
      <c r="AB1475" s="589"/>
      <c r="AC1475" s="571">
        <f>+SUM(K1475:AB1475)</f>
        <v>0</v>
      </c>
      <c r="AD1475" s="572"/>
      <c r="AE1475" s="572"/>
      <c r="AF1475" s="572"/>
      <c r="AG1475" s="572"/>
      <c r="AH1475" s="573"/>
      <c r="AI1475" s="63"/>
      <c r="AJ1475" s="144" t="str">
        <f t="shared" si="263"/>
        <v>Riadok bude skrytý.</v>
      </c>
      <c r="AK1475" s="145" t="s">
        <v>207</v>
      </c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51">
        <f t="shared" si="266"/>
        <v>1</v>
      </c>
      <c r="BF1475" s="51">
        <f t="shared" si="268"/>
        <v>0</v>
      </c>
      <c r="BG1475" s="51"/>
      <c r="BH1475" s="51">
        <f t="shared" si="264"/>
        <v>1</v>
      </c>
      <c r="BI1475" s="89">
        <f t="shared" si="265"/>
        <v>0</v>
      </c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108"/>
      <c r="BY1475" s="108"/>
      <c r="BZ1475" s="108"/>
      <c r="CA1475" s="113">
        <f>SI!BY1475</f>
        <v>128</v>
      </c>
      <c r="CB1475" s="113"/>
      <c r="CC1475" s="113"/>
      <c r="CD1475" s="113"/>
      <c r="CE1475" s="113"/>
      <c r="CF1475" s="113"/>
      <c r="CG1475" s="113"/>
      <c r="CH1475" s="140">
        <f>SI!BZ1475</f>
        <v>0</v>
      </c>
      <c r="CI1475" s="108"/>
      <c r="CJ1475" s="108"/>
      <c r="CK1475" s="108"/>
      <c r="CL1475" s="108"/>
      <c r="CM1475" s="108"/>
      <c r="CN1475" s="108"/>
      <c r="CO1475" s="108"/>
      <c r="CP1475" s="108"/>
      <c r="CQ1475" s="108"/>
      <c r="CR1475" s="108"/>
      <c r="CS1475" s="108"/>
      <c r="CT1475" s="108"/>
      <c r="CU1475" s="108"/>
      <c r="CV1475" s="108"/>
      <c r="CW1475" s="108"/>
      <c r="CX1475" s="108"/>
      <c r="CY1475" s="108"/>
      <c r="CZ1475" s="2"/>
      <c r="DA1475" s="2"/>
      <c r="DB1475" s="2"/>
      <c r="DC1475" s="2"/>
      <c r="DD1475" s="2"/>
      <c r="DE1475" s="2"/>
      <c r="DF1475" s="2"/>
      <c r="DG1475" s="2"/>
      <c r="DH1475" s="2"/>
      <c r="DI1475" s="2"/>
      <c r="DJ1475" s="2"/>
      <c r="DK1475" s="2"/>
      <c r="DL1475" s="2"/>
      <c r="DM1475" s="2"/>
      <c r="DN1475" s="2"/>
      <c r="DO1475" s="2"/>
      <c r="DP1475" s="2"/>
      <c r="DQ1475" s="2"/>
      <c r="DR1475" s="2"/>
      <c r="DS1475" s="2"/>
      <c r="DT1475" s="2"/>
      <c r="DU1475" s="2"/>
      <c r="DV1475" s="2"/>
      <c r="DW1475" s="2"/>
      <c r="DX1475" s="2"/>
      <c r="DY1475" s="2"/>
      <c r="DZ1475" s="2"/>
      <c r="EA1475" s="2"/>
      <c r="EB1475" s="2"/>
      <c r="EC1475" s="2"/>
      <c r="ED1475" s="2"/>
      <c r="EE1475" s="2"/>
      <c r="EF1475" s="2"/>
      <c r="EG1475" s="2"/>
      <c r="EH1475" s="2"/>
      <c r="EI1475" s="2"/>
      <c r="EJ1475" s="2"/>
      <c r="EK1475" s="2"/>
      <c r="EL1475" s="2"/>
      <c r="EM1475" s="2"/>
      <c r="EN1475" s="2"/>
      <c r="EO1475" s="2"/>
      <c r="EP1475" s="2"/>
      <c r="EQ1475" s="2"/>
      <c r="ER1475" s="2"/>
      <c r="ES1475" s="2"/>
      <c r="ET1475" s="2"/>
      <c r="EU1475" s="2"/>
      <c r="EV1475" s="2"/>
      <c r="EW1475" s="2"/>
      <c r="EX1475" s="2"/>
      <c r="EY1475" s="2"/>
      <c r="EZ1475" s="2"/>
      <c r="FA1475" s="2"/>
      <c r="FB1475" s="2"/>
      <c r="FC1475" s="2"/>
      <c r="FD1475" s="2"/>
      <c r="FE1475" s="2"/>
      <c r="FF1475" s="2"/>
      <c r="FG1475" s="2"/>
      <c r="FH1475" s="2"/>
      <c r="FI1475" s="2"/>
      <c r="FJ1475" s="2"/>
      <c r="FK1475" s="2"/>
      <c r="FL1475" s="2"/>
      <c r="FM1475" s="2"/>
      <c r="FN1475" s="2"/>
      <c r="FO1475" s="2"/>
      <c r="FP1475" s="2"/>
      <c r="FQ1475" s="2"/>
      <c r="FR1475" s="2"/>
      <c r="FS1475" s="2"/>
      <c r="FT1475" s="2"/>
      <c r="FU1475" s="2"/>
      <c r="FV1475" s="2"/>
      <c r="FW1475" s="2"/>
      <c r="FX1475" s="2"/>
      <c r="FY1475" s="2"/>
      <c r="FZ1475" s="2"/>
      <c r="GA1475" s="2"/>
      <c r="GB1475" s="2"/>
      <c r="GC1475" s="2"/>
      <c r="GD1475" s="2"/>
      <c r="GE1475" s="2"/>
      <c r="GF1475" s="2"/>
      <c r="GG1475" s="2"/>
      <c r="GH1475" s="2"/>
      <c r="GI1475" s="2"/>
      <c r="GJ1475" s="2"/>
      <c r="GK1475" s="2"/>
      <c r="GL1475" s="2"/>
      <c r="GM1475" s="2"/>
      <c r="GN1475" s="2"/>
      <c r="GO1475" s="2"/>
      <c r="GP1475" s="2"/>
      <c r="GQ1475" s="2"/>
      <c r="GR1475" s="2"/>
      <c r="GS1475" s="2"/>
      <c r="GT1475" s="2"/>
      <c r="GU1475" s="2"/>
      <c r="GV1475" s="2"/>
      <c r="GW1475" s="2"/>
      <c r="GX1475" s="2"/>
      <c r="GY1475" s="2"/>
      <c r="GZ1475" s="2"/>
      <c r="HA1475" s="2"/>
      <c r="HB1475" s="2"/>
      <c r="HC1475" s="2"/>
      <c r="HD1475" s="2"/>
      <c r="HE1475" s="2"/>
      <c r="HF1475" s="2"/>
      <c r="HG1475" s="2"/>
      <c r="HH1475" s="2"/>
      <c r="HI1475" s="2"/>
      <c r="HJ1475" s="2"/>
      <c r="HK1475" s="2"/>
      <c r="HL1475" s="2"/>
      <c r="HM1475" s="2"/>
      <c r="HN1475" s="2"/>
      <c r="HO1475" s="2"/>
      <c r="HP1475" s="2"/>
      <c r="HQ1475" s="2"/>
      <c r="HR1475" s="2"/>
      <c r="HS1475" s="2"/>
      <c r="HT1475" s="2"/>
      <c r="HU1475" s="2"/>
      <c r="HV1475" s="2"/>
      <c r="HW1475" s="2"/>
      <c r="HX1475" s="2"/>
      <c r="HY1475" s="2"/>
      <c r="HZ1475" s="2"/>
      <c r="IA1475" s="2"/>
      <c r="IB1475" s="2"/>
      <c r="IC1475" s="2"/>
      <c r="ID1475" s="2"/>
      <c r="IE1475" s="2"/>
      <c r="IF1475" s="2"/>
      <c r="IG1475" s="2"/>
      <c r="IH1475" s="2"/>
      <c r="II1475" s="2"/>
      <c r="IJ1475" s="2"/>
      <c r="IK1475" s="2"/>
      <c r="IL1475" s="2"/>
      <c r="IM1475" s="2"/>
      <c r="IN1475" s="2"/>
      <c r="IO1475" s="2"/>
      <c r="IP1475" s="2"/>
      <c r="IQ1475" s="2"/>
      <c r="IR1475" s="2"/>
      <c r="IS1475" s="2"/>
    </row>
    <row r="1476" spans="1:253" s="36" customFormat="1" hidden="1" x14ac:dyDescent="0.25">
      <c r="A1476" s="33"/>
      <c r="B1476" s="457"/>
      <c r="C1476" s="458"/>
      <c r="D1476" s="458"/>
      <c r="E1476" s="458"/>
      <c r="F1476" s="458"/>
      <c r="G1476" s="458"/>
      <c r="H1476" s="458"/>
      <c r="I1476" s="458"/>
      <c r="J1476" s="458"/>
      <c r="K1476" s="587"/>
      <c r="L1476" s="588"/>
      <c r="M1476" s="588"/>
      <c r="N1476" s="588"/>
      <c r="O1476" s="588"/>
      <c r="P1476" s="589"/>
      <c r="Q1476" s="214"/>
      <c r="R1476" s="215"/>
      <c r="S1476" s="215"/>
      <c r="T1476" s="215"/>
      <c r="U1476" s="215"/>
      <c r="V1476" s="216"/>
      <c r="W1476" s="590"/>
      <c r="X1476" s="588"/>
      <c r="Y1476" s="588"/>
      <c r="Z1476" s="588"/>
      <c r="AA1476" s="588"/>
      <c r="AB1476" s="589"/>
      <c r="AC1476" s="571">
        <f>+SUM(K1476:AB1476)</f>
        <v>0</v>
      </c>
      <c r="AD1476" s="572"/>
      <c r="AE1476" s="572"/>
      <c r="AF1476" s="572"/>
      <c r="AG1476" s="572"/>
      <c r="AH1476" s="573"/>
      <c r="AI1476" s="63"/>
      <c r="AJ1476" s="144" t="str">
        <f t="shared" si="263"/>
        <v>Riadok bude skrytý.</v>
      </c>
      <c r="AK1476" s="145" t="s">
        <v>207</v>
      </c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51">
        <f t="shared" si="266"/>
        <v>1</v>
      </c>
      <c r="BF1476" s="51">
        <f t="shared" si="268"/>
        <v>0</v>
      </c>
      <c r="BG1476" s="51"/>
      <c r="BH1476" s="51">
        <f t="shared" si="264"/>
        <v>1</v>
      </c>
      <c r="BI1476" s="89">
        <f t="shared" si="265"/>
        <v>0</v>
      </c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108"/>
      <c r="BY1476" s="108"/>
      <c r="BZ1476" s="108"/>
      <c r="CA1476" s="113">
        <f>SI!BY1476</f>
        <v>188</v>
      </c>
      <c r="CB1476" s="113"/>
      <c r="CC1476" s="113"/>
      <c r="CD1476" s="113"/>
      <c r="CE1476" s="113"/>
      <c r="CF1476" s="113"/>
      <c r="CG1476" s="113"/>
      <c r="CH1476" s="140">
        <f>SI!BZ1476</f>
        <v>0</v>
      </c>
      <c r="CI1476" s="108"/>
      <c r="CJ1476" s="108"/>
      <c r="CK1476" s="108"/>
      <c r="CL1476" s="108"/>
      <c r="CM1476" s="108"/>
      <c r="CN1476" s="108"/>
      <c r="CO1476" s="108"/>
      <c r="CP1476" s="108"/>
      <c r="CQ1476" s="108"/>
      <c r="CR1476" s="108"/>
      <c r="CS1476" s="108"/>
      <c r="CT1476" s="108"/>
      <c r="CU1476" s="108"/>
      <c r="CV1476" s="108"/>
      <c r="CW1476" s="108"/>
      <c r="CX1476" s="108"/>
      <c r="CY1476" s="108"/>
      <c r="CZ1476" s="2"/>
      <c r="DA1476" s="2"/>
      <c r="DB1476" s="2"/>
      <c r="DC1476" s="2"/>
      <c r="DD1476" s="2"/>
      <c r="DE1476" s="2"/>
      <c r="DF1476" s="2"/>
      <c r="DG1476" s="2"/>
      <c r="DH1476" s="2"/>
      <c r="DI1476" s="2"/>
      <c r="DJ1476" s="2"/>
      <c r="DK1476" s="2"/>
      <c r="DL1476" s="2"/>
      <c r="DM1476" s="2"/>
      <c r="DN1476" s="2"/>
      <c r="DO1476" s="2"/>
      <c r="DP1476" s="2"/>
      <c r="DQ1476" s="2"/>
      <c r="DR1476" s="2"/>
      <c r="DS1476" s="2"/>
      <c r="DT1476" s="2"/>
      <c r="DU1476" s="2"/>
      <c r="DV1476" s="2"/>
      <c r="DW1476" s="2"/>
      <c r="DX1476" s="2"/>
      <c r="DY1476" s="2"/>
      <c r="DZ1476" s="2"/>
      <c r="EA1476" s="2"/>
      <c r="EB1476" s="2"/>
      <c r="EC1476" s="2"/>
      <c r="ED1476" s="2"/>
      <c r="EE1476" s="2"/>
      <c r="EF1476" s="2"/>
      <c r="EG1476" s="2"/>
      <c r="EH1476" s="2"/>
      <c r="EI1476" s="2"/>
      <c r="EJ1476" s="2"/>
      <c r="EK1476" s="2"/>
      <c r="EL1476" s="2"/>
      <c r="EM1476" s="2"/>
      <c r="EN1476" s="2"/>
      <c r="EO1476" s="2"/>
      <c r="EP1476" s="2"/>
      <c r="EQ1476" s="2"/>
      <c r="ER1476" s="2"/>
      <c r="ES1476" s="2"/>
      <c r="ET1476" s="2"/>
      <c r="EU1476" s="2"/>
      <c r="EV1476" s="2"/>
      <c r="EW1476" s="2"/>
      <c r="EX1476" s="2"/>
      <c r="EY1476" s="2"/>
      <c r="EZ1476" s="2"/>
      <c r="FA1476" s="2"/>
      <c r="FB1476" s="2"/>
      <c r="FC1476" s="2"/>
      <c r="FD1476" s="2"/>
      <c r="FE1476" s="2"/>
      <c r="FF1476" s="2"/>
      <c r="FG1476" s="2"/>
      <c r="FH1476" s="2"/>
      <c r="FI1476" s="2"/>
      <c r="FJ1476" s="2"/>
      <c r="FK1476" s="2"/>
      <c r="FL1476" s="2"/>
      <c r="FM1476" s="2"/>
      <c r="FN1476" s="2"/>
      <c r="FO1476" s="2"/>
      <c r="FP1476" s="2"/>
      <c r="FQ1476" s="2"/>
      <c r="FR1476" s="2"/>
      <c r="FS1476" s="2"/>
      <c r="FT1476" s="2"/>
      <c r="FU1476" s="2"/>
      <c r="FV1476" s="2"/>
      <c r="FW1476" s="2"/>
      <c r="FX1476" s="2"/>
      <c r="FY1476" s="2"/>
      <c r="FZ1476" s="2"/>
      <c r="GA1476" s="2"/>
      <c r="GB1476" s="2"/>
      <c r="GC1476" s="2"/>
      <c r="GD1476" s="2"/>
      <c r="GE1476" s="2"/>
      <c r="GF1476" s="2"/>
      <c r="GG1476" s="2"/>
      <c r="GH1476" s="2"/>
      <c r="GI1476" s="2"/>
      <c r="GJ1476" s="2"/>
      <c r="GK1476" s="2"/>
      <c r="GL1476" s="2"/>
      <c r="GM1476" s="2"/>
      <c r="GN1476" s="2"/>
      <c r="GO1476" s="2"/>
      <c r="GP1476" s="2"/>
      <c r="GQ1476" s="2"/>
      <c r="GR1476" s="2"/>
      <c r="GS1476" s="2"/>
      <c r="GT1476" s="2"/>
      <c r="GU1476" s="2"/>
      <c r="GV1476" s="2"/>
      <c r="GW1476" s="2"/>
      <c r="GX1476" s="2"/>
      <c r="GY1476" s="2"/>
      <c r="GZ1476" s="2"/>
      <c r="HA1476" s="2"/>
      <c r="HB1476" s="2"/>
      <c r="HC1476" s="2"/>
      <c r="HD1476" s="2"/>
      <c r="HE1476" s="2"/>
      <c r="HF1476" s="2"/>
      <c r="HG1476" s="2"/>
      <c r="HH1476" s="2"/>
      <c r="HI1476" s="2"/>
      <c r="HJ1476" s="2"/>
      <c r="HK1476" s="2"/>
      <c r="HL1476" s="2"/>
      <c r="HM1476" s="2"/>
      <c r="HN1476" s="2"/>
      <c r="HO1476" s="2"/>
      <c r="HP1476" s="2"/>
      <c r="HQ1476" s="2"/>
      <c r="HR1476" s="2"/>
      <c r="HS1476" s="2"/>
      <c r="HT1476" s="2"/>
      <c r="HU1476" s="2"/>
      <c r="HV1476" s="2"/>
      <c r="HW1476" s="2"/>
      <c r="HX1476" s="2"/>
      <c r="HY1476" s="2"/>
      <c r="HZ1476" s="2"/>
      <c r="IA1476" s="2"/>
      <c r="IB1476" s="2"/>
      <c r="IC1476" s="2"/>
      <c r="ID1476" s="2"/>
      <c r="IE1476" s="2"/>
      <c r="IF1476" s="2"/>
      <c r="IG1476" s="2"/>
      <c r="IH1476" s="2"/>
      <c r="II1476" s="2"/>
      <c r="IJ1476" s="2"/>
      <c r="IK1476" s="2"/>
      <c r="IL1476" s="2"/>
      <c r="IM1476" s="2"/>
      <c r="IN1476" s="2"/>
      <c r="IO1476" s="2"/>
      <c r="IP1476" s="2"/>
      <c r="IQ1476" s="2"/>
      <c r="IR1476" s="2"/>
      <c r="IS1476" s="2"/>
    </row>
    <row r="1477" spans="1:253" s="36" customFormat="1" hidden="1" x14ac:dyDescent="0.25">
      <c r="A1477" s="33"/>
      <c r="B1477" s="457"/>
      <c r="C1477" s="458"/>
      <c r="D1477" s="458"/>
      <c r="E1477" s="458"/>
      <c r="F1477" s="458"/>
      <c r="G1477" s="458"/>
      <c r="H1477" s="458"/>
      <c r="I1477" s="458"/>
      <c r="J1477" s="458"/>
      <c r="K1477" s="587"/>
      <c r="L1477" s="588"/>
      <c r="M1477" s="588"/>
      <c r="N1477" s="588"/>
      <c r="O1477" s="588"/>
      <c r="P1477" s="589"/>
      <c r="Q1477" s="214"/>
      <c r="R1477" s="215"/>
      <c r="S1477" s="215"/>
      <c r="T1477" s="215"/>
      <c r="U1477" s="215"/>
      <c r="V1477" s="216"/>
      <c r="W1477" s="590"/>
      <c r="X1477" s="588"/>
      <c r="Y1477" s="588"/>
      <c r="Z1477" s="588"/>
      <c r="AA1477" s="588"/>
      <c r="AB1477" s="589"/>
      <c r="AC1477" s="571">
        <f t="shared" ref="AC1477:AC1483" si="269">+SUM(K1477:AB1477)</f>
        <v>0</v>
      </c>
      <c r="AD1477" s="572"/>
      <c r="AE1477" s="572"/>
      <c r="AF1477" s="572"/>
      <c r="AG1477" s="572"/>
      <c r="AH1477" s="573"/>
      <c r="AI1477" s="63"/>
      <c r="AJ1477" s="144" t="str">
        <f t="shared" si="263"/>
        <v>Riadok bude skrytý.</v>
      </c>
      <c r="AK1477" s="145" t="s">
        <v>207</v>
      </c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51">
        <f t="shared" si="266"/>
        <v>1</v>
      </c>
      <c r="BF1477" s="51">
        <f t="shared" si="268"/>
        <v>0</v>
      </c>
      <c r="BG1477" s="51"/>
      <c r="BH1477" s="51">
        <f t="shared" si="264"/>
        <v>1</v>
      </c>
      <c r="BI1477" s="89">
        <f t="shared" si="265"/>
        <v>0</v>
      </c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108"/>
      <c r="BY1477" s="108"/>
      <c r="BZ1477" s="108"/>
      <c r="CA1477" s="113">
        <f>SI!BY1477</f>
        <v>192</v>
      </c>
      <c r="CB1477" s="113"/>
      <c r="CC1477" s="113"/>
      <c r="CD1477" s="113"/>
      <c r="CE1477" s="113"/>
      <c r="CF1477" s="113"/>
      <c r="CG1477" s="113"/>
      <c r="CH1477" s="140">
        <f>SI!BZ1477</f>
        <v>0</v>
      </c>
      <c r="CI1477" s="108"/>
      <c r="CJ1477" s="108"/>
      <c r="CK1477" s="108"/>
      <c r="CL1477" s="108"/>
      <c r="CM1477" s="108"/>
      <c r="CN1477" s="108"/>
      <c r="CO1477" s="108"/>
      <c r="CP1477" s="108"/>
      <c r="CQ1477" s="108"/>
      <c r="CR1477" s="108"/>
      <c r="CS1477" s="108"/>
      <c r="CT1477" s="108"/>
      <c r="CU1477" s="108"/>
      <c r="CV1477" s="108"/>
      <c r="CW1477" s="108"/>
      <c r="CX1477" s="108"/>
      <c r="CY1477" s="108"/>
      <c r="CZ1477" s="2"/>
      <c r="DA1477" s="2"/>
      <c r="DB1477" s="2"/>
      <c r="DC1477" s="2"/>
      <c r="DD1477" s="2"/>
      <c r="DE1477" s="2"/>
      <c r="DF1477" s="2"/>
      <c r="DG1477" s="2"/>
      <c r="DH1477" s="2"/>
      <c r="DI1477" s="2"/>
      <c r="DJ1477" s="2"/>
      <c r="DK1477" s="2"/>
      <c r="DL1477" s="2"/>
      <c r="DM1477" s="2"/>
      <c r="DN1477" s="2"/>
      <c r="DO1477" s="2"/>
      <c r="DP1477" s="2"/>
      <c r="DQ1477" s="2"/>
      <c r="DR1477" s="2"/>
      <c r="DS1477" s="2"/>
      <c r="DT1477" s="2"/>
      <c r="DU1477" s="2"/>
      <c r="DV1477" s="2"/>
      <c r="DW1477" s="2"/>
      <c r="DX1477" s="2"/>
      <c r="DY1477" s="2"/>
      <c r="DZ1477" s="2"/>
      <c r="EA1477" s="2"/>
      <c r="EB1477" s="2"/>
      <c r="EC1477" s="2"/>
      <c r="ED1477" s="2"/>
      <c r="EE1477" s="2"/>
      <c r="EF1477" s="2"/>
      <c r="EG1477" s="2"/>
      <c r="EH1477" s="2"/>
      <c r="EI1477" s="2"/>
      <c r="EJ1477" s="2"/>
      <c r="EK1477" s="2"/>
      <c r="EL1477" s="2"/>
      <c r="EM1477" s="2"/>
      <c r="EN1477" s="2"/>
      <c r="EO1477" s="2"/>
      <c r="EP1477" s="2"/>
      <c r="EQ1477" s="2"/>
      <c r="ER1477" s="2"/>
      <c r="ES1477" s="2"/>
      <c r="ET1477" s="2"/>
      <c r="EU1477" s="2"/>
      <c r="EV1477" s="2"/>
      <c r="EW1477" s="2"/>
      <c r="EX1477" s="2"/>
      <c r="EY1477" s="2"/>
      <c r="EZ1477" s="2"/>
      <c r="FA1477" s="2"/>
      <c r="FB1477" s="2"/>
      <c r="FC1477" s="2"/>
      <c r="FD1477" s="2"/>
      <c r="FE1477" s="2"/>
      <c r="FF1477" s="2"/>
      <c r="FG1477" s="2"/>
      <c r="FH1477" s="2"/>
      <c r="FI1477" s="2"/>
      <c r="FJ1477" s="2"/>
      <c r="FK1477" s="2"/>
      <c r="FL1477" s="2"/>
      <c r="FM1477" s="2"/>
      <c r="FN1477" s="2"/>
      <c r="FO1477" s="2"/>
      <c r="FP1477" s="2"/>
      <c r="FQ1477" s="2"/>
      <c r="FR1477" s="2"/>
      <c r="FS1477" s="2"/>
      <c r="FT1477" s="2"/>
      <c r="FU1477" s="2"/>
      <c r="FV1477" s="2"/>
      <c r="FW1477" s="2"/>
      <c r="FX1477" s="2"/>
      <c r="FY1477" s="2"/>
      <c r="FZ1477" s="2"/>
      <c r="GA1477" s="2"/>
      <c r="GB1477" s="2"/>
      <c r="GC1477" s="2"/>
      <c r="GD1477" s="2"/>
      <c r="GE1477" s="2"/>
      <c r="GF1477" s="2"/>
      <c r="GG1477" s="2"/>
      <c r="GH1477" s="2"/>
      <c r="GI1477" s="2"/>
      <c r="GJ1477" s="2"/>
      <c r="GK1477" s="2"/>
      <c r="GL1477" s="2"/>
      <c r="GM1477" s="2"/>
      <c r="GN1477" s="2"/>
      <c r="GO1477" s="2"/>
      <c r="GP1477" s="2"/>
      <c r="GQ1477" s="2"/>
      <c r="GR1477" s="2"/>
      <c r="GS1477" s="2"/>
      <c r="GT1477" s="2"/>
      <c r="GU1477" s="2"/>
      <c r="GV1477" s="2"/>
      <c r="GW1477" s="2"/>
      <c r="GX1477" s="2"/>
      <c r="GY1477" s="2"/>
      <c r="GZ1477" s="2"/>
      <c r="HA1477" s="2"/>
      <c r="HB1477" s="2"/>
      <c r="HC1477" s="2"/>
      <c r="HD1477" s="2"/>
      <c r="HE1477" s="2"/>
      <c r="HF1477" s="2"/>
      <c r="HG1477" s="2"/>
      <c r="HH1477" s="2"/>
      <c r="HI1477" s="2"/>
      <c r="HJ1477" s="2"/>
      <c r="HK1477" s="2"/>
      <c r="HL1477" s="2"/>
      <c r="HM1477" s="2"/>
      <c r="HN1477" s="2"/>
      <c r="HO1477" s="2"/>
      <c r="HP1477" s="2"/>
      <c r="HQ1477" s="2"/>
      <c r="HR1477" s="2"/>
      <c r="HS1477" s="2"/>
      <c r="HT1477" s="2"/>
      <c r="HU1477" s="2"/>
      <c r="HV1477" s="2"/>
      <c r="HW1477" s="2"/>
      <c r="HX1477" s="2"/>
      <c r="HY1477" s="2"/>
      <c r="HZ1477" s="2"/>
      <c r="IA1477" s="2"/>
      <c r="IB1477" s="2"/>
      <c r="IC1477" s="2"/>
      <c r="ID1477" s="2"/>
      <c r="IE1477" s="2"/>
      <c r="IF1477" s="2"/>
      <c r="IG1477" s="2"/>
      <c r="IH1477" s="2"/>
      <c r="II1477" s="2"/>
      <c r="IJ1477" s="2"/>
      <c r="IK1477" s="2"/>
      <c r="IL1477" s="2"/>
      <c r="IM1477" s="2"/>
      <c r="IN1477" s="2"/>
      <c r="IO1477" s="2"/>
      <c r="IP1477" s="2"/>
      <c r="IQ1477" s="2"/>
      <c r="IR1477" s="2"/>
      <c r="IS1477" s="2"/>
    </row>
    <row r="1478" spans="1:253" s="36" customFormat="1" hidden="1" x14ac:dyDescent="0.25">
      <c r="A1478" s="33"/>
      <c r="B1478" s="457"/>
      <c r="C1478" s="458"/>
      <c r="D1478" s="458"/>
      <c r="E1478" s="458"/>
      <c r="F1478" s="458"/>
      <c r="G1478" s="458"/>
      <c r="H1478" s="458"/>
      <c r="I1478" s="458"/>
      <c r="J1478" s="458"/>
      <c r="K1478" s="587"/>
      <c r="L1478" s="588"/>
      <c r="M1478" s="588"/>
      <c r="N1478" s="588"/>
      <c r="O1478" s="588"/>
      <c r="P1478" s="589"/>
      <c r="Q1478" s="214"/>
      <c r="R1478" s="215"/>
      <c r="S1478" s="215"/>
      <c r="T1478" s="215"/>
      <c r="U1478" s="215"/>
      <c r="V1478" s="216"/>
      <c r="W1478" s="590"/>
      <c r="X1478" s="588"/>
      <c r="Y1478" s="588"/>
      <c r="Z1478" s="588"/>
      <c r="AA1478" s="588"/>
      <c r="AB1478" s="589"/>
      <c r="AC1478" s="571">
        <f t="shared" si="269"/>
        <v>0</v>
      </c>
      <c r="AD1478" s="572"/>
      <c r="AE1478" s="572"/>
      <c r="AF1478" s="572"/>
      <c r="AG1478" s="572"/>
      <c r="AH1478" s="573"/>
      <c r="AI1478" s="63"/>
      <c r="AJ1478" s="144" t="str">
        <f t="shared" si="263"/>
        <v>Riadok bude skrytý.</v>
      </c>
      <c r="AK1478" s="145" t="s">
        <v>207</v>
      </c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51">
        <f t="shared" si="266"/>
        <v>1</v>
      </c>
      <c r="BF1478" s="51">
        <f t="shared" si="268"/>
        <v>0</v>
      </c>
      <c r="BG1478" s="51"/>
      <c r="BH1478" s="51">
        <f t="shared" si="264"/>
        <v>1</v>
      </c>
      <c r="BI1478" s="89">
        <f t="shared" si="265"/>
        <v>0</v>
      </c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108"/>
      <c r="BY1478" s="108"/>
      <c r="BZ1478" s="108"/>
      <c r="CA1478" s="113">
        <f>SI!BY1478</f>
        <v>117</v>
      </c>
      <c r="CB1478" s="113"/>
      <c r="CC1478" s="113"/>
      <c r="CD1478" s="113"/>
      <c r="CE1478" s="113"/>
      <c r="CF1478" s="113"/>
      <c r="CG1478" s="113"/>
      <c r="CH1478" s="140">
        <f>SI!BZ1478</f>
        <v>0</v>
      </c>
      <c r="CI1478" s="108"/>
      <c r="CJ1478" s="108"/>
      <c r="CK1478" s="108"/>
      <c r="CL1478" s="108"/>
      <c r="CM1478" s="108"/>
      <c r="CN1478" s="108"/>
      <c r="CO1478" s="108"/>
      <c r="CP1478" s="108"/>
      <c r="CQ1478" s="108"/>
      <c r="CR1478" s="108"/>
      <c r="CS1478" s="108"/>
      <c r="CT1478" s="108"/>
      <c r="CU1478" s="108"/>
      <c r="CV1478" s="108"/>
      <c r="CW1478" s="108"/>
      <c r="CX1478" s="108"/>
      <c r="CY1478" s="108"/>
      <c r="CZ1478" s="2"/>
      <c r="DA1478" s="2"/>
      <c r="DB1478" s="2"/>
      <c r="DC1478" s="2"/>
      <c r="DD1478" s="2"/>
      <c r="DE1478" s="2"/>
      <c r="DF1478" s="2"/>
      <c r="DG1478" s="2"/>
      <c r="DH1478" s="2"/>
      <c r="DI1478" s="2"/>
      <c r="DJ1478" s="2"/>
      <c r="DK1478" s="2"/>
      <c r="DL1478" s="2"/>
      <c r="DM1478" s="2"/>
      <c r="DN1478" s="2"/>
      <c r="DO1478" s="2"/>
      <c r="DP1478" s="2"/>
      <c r="DQ1478" s="2"/>
      <c r="DR1478" s="2"/>
      <c r="DS1478" s="2"/>
      <c r="DT1478" s="2"/>
      <c r="DU1478" s="2"/>
      <c r="DV1478" s="2"/>
      <c r="DW1478" s="2"/>
      <c r="DX1478" s="2"/>
      <c r="DY1478" s="2"/>
      <c r="DZ1478" s="2"/>
      <c r="EA1478" s="2"/>
      <c r="EB1478" s="2"/>
      <c r="EC1478" s="2"/>
      <c r="ED1478" s="2"/>
      <c r="EE1478" s="2"/>
      <c r="EF1478" s="2"/>
      <c r="EG1478" s="2"/>
      <c r="EH1478" s="2"/>
      <c r="EI1478" s="2"/>
      <c r="EJ1478" s="2"/>
      <c r="EK1478" s="2"/>
      <c r="EL1478" s="2"/>
      <c r="EM1478" s="2"/>
      <c r="EN1478" s="2"/>
      <c r="EO1478" s="2"/>
      <c r="EP1478" s="2"/>
      <c r="EQ1478" s="2"/>
      <c r="ER1478" s="2"/>
      <c r="ES1478" s="2"/>
      <c r="ET1478" s="2"/>
      <c r="EU1478" s="2"/>
      <c r="EV1478" s="2"/>
      <c r="EW1478" s="2"/>
      <c r="EX1478" s="2"/>
      <c r="EY1478" s="2"/>
      <c r="EZ1478" s="2"/>
      <c r="FA1478" s="2"/>
      <c r="FB1478" s="2"/>
      <c r="FC1478" s="2"/>
      <c r="FD1478" s="2"/>
      <c r="FE1478" s="2"/>
      <c r="FF1478" s="2"/>
      <c r="FG1478" s="2"/>
      <c r="FH1478" s="2"/>
      <c r="FI1478" s="2"/>
      <c r="FJ1478" s="2"/>
      <c r="FK1478" s="2"/>
      <c r="FL1478" s="2"/>
      <c r="FM1478" s="2"/>
      <c r="FN1478" s="2"/>
      <c r="FO1478" s="2"/>
      <c r="FP1478" s="2"/>
      <c r="FQ1478" s="2"/>
      <c r="FR1478" s="2"/>
      <c r="FS1478" s="2"/>
      <c r="FT1478" s="2"/>
      <c r="FU1478" s="2"/>
      <c r="FV1478" s="2"/>
      <c r="FW1478" s="2"/>
      <c r="FX1478" s="2"/>
      <c r="FY1478" s="2"/>
      <c r="FZ1478" s="2"/>
      <c r="GA1478" s="2"/>
      <c r="GB1478" s="2"/>
      <c r="GC1478" s="2"/>
      <c r="GD1478" s="2"/>
      <c r="GE1478" s="2"/>
      <c r="GF1478" s="2"/>
      <c r="GG1478" s="2"/>
      <c r="GH1478" s="2"/>
      <c r="GI1478" s="2"/>
      <c r="GJ1478" s="2"/>
      <c r="GK1478" s="2"/>
      <c r="GL1478" s="2"/>
      <c r="GM1478" s="2"/>
      <c r="GN1478" s="2"/>
      <c r="GO1478" s="2"/>
      <c r="GP1478" s="2"/>
      <c r="GQ1478" s="2"/>
      <c r="GR1478" s="2"/>
      <c r="GS1478" s="2"/>
      <c r="GT1478" s="2"/>
      <c r="GU1478" s="2"/>
      <c r="GV1478" s="2"/>
      <c r="GW1478" s="2"/>
      <c r="GX1478" s="2"/>
      <c r="GY1478" s="2"/>
      <c r="GZ1478" s="2"/>
      <c r="HA1478" s="2"/>
      <c r="HB1478" s="2"/>
      <c r="HC1478" s="2"/>
      <c r="HD1478" s="2"/>
      <c r="HE1478" s="2"/>
      <c r="HF1478" s="2"/>
      <c r="HG1478" s="2"/>
      <c r="HH1478" s="2"/>
      <c r="HI1478" s="2"/>
      <c r="HJ1478" s="2"/>
      <c r="HK1478" s="2"/>
      <c r="HL1478" s="2"/>
      <c r="HM1478" s="2"/>
      <c r="HN1478" s="2"/>
      <c r="HO1478" s="2"/>
      <c r="HP1478" s="2"/>
      <c r="HQ1478" s="2"/>
      <c r="HR1478" s="2"/>
      <c r="HS1478" s="2"/>
      <c r="HT1478" s="2"/>
      <c r="HU1478" s="2"/>
      <c r="HV1478" s="2"/>
      <c r="HW1478" s="2"/>
      <c r="HX1478" s="2"/>
      <c r="HY1478" s="2"/>
      <c r="HZ1478" s="2"/>
      <c r="IA1478" s="2"/>
      <c r="IB1478" s="2"/>
      <c r="IC1478" s="2"/>
      <c r="ID1478" s="2"/>
      <c r="IE1478" s="2"/>
      <c r="IF1478" s="2"/>
      <c r="IG1478" s="2"/>
      <c r="IH1478" s="2"/>
      <c r="II1478" s="2"/>
      <c r="IJ1478" s="2"/>
      <c r="IK1478" s="2"/>
      <c r="IL1478" s="2"/>
      <c r="IM1478" s="2"/>
      <c r="IN1478" s="2"/>
      <c r="IO1478" s="2"/>
      <c r="IP1478" s="2"/>
      <c r="IQ1478" s="2"/>
      <c r="IR1478" s="2"/>
      <c r="IS1478" s="2"/>
    </row>
    <row r="1479" spans="1:253" s="36" customFormat="1" hidden="1" x14ac:dyDescent="0.25">
      <c r="A1479" s="33"/>
      <c r="B1479" s="457"/>
      <c r="C1479" s="458"/>
      <c r="D1479" s="458"/>
      <c r="E1479" s="458"/>
      <c r="F1479" s="458"/>
      <c r="G1479" s="458"/>
      <c r="H1479" s="458"/>
      <c r="I1479" s="458"/>
      <c r="J1479" s="458"/>
      <c r="K1479" s="587"/>
      <c r="L1479" s="588"/>
      <c r="M1479" s="588"/>
      <c r="N1479" s="588"/>
      <c r="O1479" s="588"/>
      <c r="P1479" s="589"/>
      <c r="Q1479" s="214"/>
      <c r="R1479" s="215"/>
      <c r="S1479" s="215"/>
      <c r="T1479" s="215"/>
      <c r="U1479" s="215"/>
      <c r="V1479" s="216"/>
      <c r="W1479" s="590"/>
      <c r="X1479" s="588"/>
      <c r="Y1479" s="588"/>
      <c r="Z1479" s="588"/>
      <c r="AA1479" s="588"/>
      <c r="AB1479" s="589"/>
      <c r="AC1479" s="571">
        <f t="shared" si="269"/>
        <v>0</v>
      </c>
      <c r="AD1479" s="572"/>
      <c r="AE1479" s="572"/>
      <c r="AF1479" s="572"/>
      <c r="AG1479" s="572"/>
      <c r="AH1479" s="573"/>
      <c r="AI1479" s="63"/>
      <c r="AJ1479" s="144" t="str">
        <f t="shared" si="263"/>
        <v>Riadok bude skrytý.</v>
      </c>
      <c r="AK1479" s="145" t="s">
        <v>207</v>
      </c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51">
        <f t="shared" si="266"/>
        <v>1</v>
      </c>
      <c r="BF1479" s="51">
        <f t="shared" si="268"/>
        <v>0</v>
      </c>
      <c r="BG1479" s="51"/>
      <c r="BH1479" s="51">
        <f t="shared" si="264"/>
        <v>1</v>
      </c>
      <c r="BI1479" s="89">
        <f t="shared" si="265"/>
        <v>0</v>
      </c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108"/>
      <c r="BY1479" s="108"/>
      <c r="BZ1479" s="108"/>
      <c r="CA1479" s="113">
        <f>SI!BY1479</f>
        <v>134</v>
      </c>
      <c r="CB1479" s="113"/>
      <c r="CC1479" s="113"/>
      <c r="CD1479" s="113"/>
      <c r="CE1479" s="113"/>
      <c r="CF1479" s="113"/>
      <c r="CG1479" s="113"/>
      <c r="CH1479" s="140">
        <f>SI!BZ1479</f>
        <v>0</v>
      </c>
      <c r="CI1479" s="108"/>
      <c r="CJ1479" s="108"/>
      <c r="CK1479" s="108"/>
      <c r="CL1479" s="108"/>
      <c r="CM1479" s="108"/>
      <c r="CN1479" s="108"/>
      <c r="CO1479" s="108"/>
      <c r="CP1479" s="108"/>
      <c r="CQ1479" s="108"/>
      <c r="CR1479" s="108"/>
      <c r="CS1479" s="108"/>
      <c r="CT1479" s="108"/>
      <c r="CU1479" s="108"/>
      <c r="CV1479" s="108"/>
      <c r="CW1479" s="108"/>
      <c r="CX1479" s="108"/>
      <c r="CY1479" s="108"/>
      <c r="CZ1479" s="2"/>
      <c r="DA1479" s="2"/>
      <c r="DB1479" s="2"/>
      <c r="DC1479" s="2"/>
      <c r="DD1479" s="2"/>
      <c r="DE1479" s="2"/>
      <c r="DF1479" s="2"/>
      <c r="DG1479" s="2"/>
      <c r="DH1479" s="2"/>
      <c r="DI1479" s="2"/>
      <c r="DJ1479" s="2"/>
      <c r="DK1479" s="2"/>
      <c r="DL1479" s="2"/>
      <c r="DM1479" s="2"/>
      <c r="DN1479" s="2"/>
      <c r="DO1479" s="2"/>
      <c r="DP1479" s="2"/>
      <c r="DQ1479" s="2"/>
      <c r="DR1479" s="2"/>
      <c r="DS1479" s="2"/>
      <c r="DT1479" s="2"/>
      <c r="DU1479" s="2"/>
      <c r="DV1479" s="2"/>
      <c r="DW1479" s="2"/>
      <c r="DX1479" s="2"/>
      <c r="DY1479" s="2"/>
      <c r="DZ1479" s="2"/>
      <c r="EA1479" s="2"/>
      <c r="EB1479" s="2"/>
      <c r="EC1479" s="2"/>
      <c r="ED1479" s="2"/>
      <c r="EE1479" s="2"/>
      <c r="EF1479" s="2"/>
      <c r="EG1479" s="2"/>
      <c r="EH1479" s="2"/>
      <c r="EI1479" s="2"/>
      <c r="EJ1479" s="2"/>
      <c r="EK1479" s="2"/>
      <c r="EL1479" s="2"/>
      <c r="EM1479" s="2"/>
      <c r="EN1479" s="2"/>
      <c r="EO1479" s="2"/>
      <c r="EP1479" s="2"/>
      <c r="EQ1479" s="2"/>
      <c r="ER1479" s="2"/>
      <c r="ES1479" s="2"/>
      <c r="ET1479" s="2"/>
      <c r="EU1479" s="2"/>
      <c r="EV1479" s="2"/>
      <c r="EW1479" s="2"/>
      <c r="EX1479" s="2"/>
      <c r="EY1479" s="2"/>
      <c r="EZ1479" s="2"/>
      <c r="FA1479" s="2"/>
      <c r="FB1479" s="2"/>
      <c r="FC1479" s="2"/>
      <c r="FD1479" s="2"/>
      <c r="FE1479" s="2"/>
      <c r="FF1479" s="2"/>
      <c r="FG1479" s="2"/>
      <c r="FH1479" s="2"/>
      <c r="FI1479" s="2"/>
      <c r="FJ1479" s="2"/>
      <c r="FK1479" s="2"/>
      <c r="FL1479" s="2"/>
      <c r="FM1479" s="2"/>
      <c r="FN1479" s="2"/>
      <c r="FO1479" s="2"/>
      <c r="FP1479" s="2"/>
      <c r="FQ1479" s="2"/>
      <c r="FR1479" s="2"/>
      <c r="FS1479" s="2"/>
      <c r="FT1479" s="2"/>
      <c r="FU1479" s="2"/>
      <c r="FV1479" s="2"/>
      <c r="FW1479" s="2"/>
      <c r="FX1479" s="2"/>
      <c r="FY1479" s="2"/>
      <c r="FZ1479" s="2"/>
      <c r="GA1479" s="2"/>
      <c r="GB1479" s="2"/>
      <c r="GC1479" s="2"/>
      <c r="GD1479" s="2"/>
      <c r="GE1479" s="2"/>
      <c r="GF1479" s="2"/>
      <c r="GG1479" s="2"/>
      <c r="GH1479" s="2"/>
      <c r="GI1479" s="2"/>
      <c r="GJ1479" s="2"/>
      <c r="GK1479" s="2"/>
      <c r="GL1479" s="2"/>
      <c r="GM1479" s="2"/>
      <c r="GN1479" s="2"/>
      <c r="GO1479" s="2"/>
      <c r="GP1479" s="2"/>
      <c r="GQ1479" s="2"/>
      <c r="GR1479" s="2"/>
      <c r="GS1479" s="2"/>
      <c r="GT1479" s="2"/>
      <c r="GU1479" s="2"/>
      <c r="GV1479" s="2"/>
      <c r="GW1479" s="2"/>
      <c r="GX1479" s="2"/>
      <c r="GY1479" s="2"/>
      <c r="GZ1479" s="2"/>
      <c r="HA1479" s="2"/>
      <c r="HB1479" s="2"/>
      <c r="HC1479" s="2"/>
      <c r="HD1479" s="2"/>
      <c r="HE1479" s="2"/>
      <c r="HF1479" s="2"/>
      <c r="HG1479" s="2"/>
      <c r="HH1479" s="2"/>
      <c r="HI1479" s="2"/>
      <c r="HJ1479" s="2"/>
      <c r="HK1479" s="2"/>
      <c r="HL1479" s="2"/>
      <c r="HM1479" s="2"/>
      <c r="HN1479" s="2"/>
      <c r="HO1479" s="2"/>
      <c r="HP1479" s="2"/>
      <c r="HQ1479" s="2"/>
      <c r="HR1479" s="2"/>
      <c r="HS1479" s="2"/>
      <c r="HT1479" s="2"/>
      <c r="HU1479" s="2"/>
      <c r="HV1479" s="2"/>
      <c r="HW1479" s="2"/>
      <c r="HX1479" s="2"/>
      <c r="HY1479" s="2"/>
      <c r="HZ1479" s="2"/>
      <c r="IA1479" s="2"/>
      <c r="IB1479" s="2"/>
      <c r="IC1479" s="2"/>
      <c r="ID1479" s="2"/>
      <c r="IE1479" s="2"/>
      <c r="IF1479" s="2"/>
      <c r="IG1479" s="2"/>
      <c r="IH1479" s="2"/>
      <c r="II1479" s="2"/>
      <c r="IJ1479" s="2"/>
      <c r="IK1479" s="2"/>
      <c r="IL1479" s="2"/>
      <c r="IM1479" s="2"/>
      <c r="IN1479" s="2"/>
      <c r="IO1479" s="2"/>
      <c r="IP1479" s="2"/>
      <c r="IQ1479" s="2"/>
      <c r="IR1479" s="2"/>
      <c r="IS1479" s="2"/>
    </row>
    <row r="1480" spans="1:253" s="36" customFormat="1" hidden="1" x14ac:dyDescent="0.25">
      <c r="A1480" s="33"/>
      <c r="B1480" s="457"/>
      <c r="C1480" s="458"/>
      <c r="D1480" s="458"/>
      <c r="E1480" s="458"/>
      <c r="F1480" s="458"/>
      <c r="G1480" s="458"/>
      <c r="H1480" s="458"/>
      <c r="I1480" s="458"/>
      <c r="J1480" s="458"/>
      <c r="K1480" s="587"/>
      <c r="L1480" s="588"/>
      <c r="M1480" s="588"/>
      <c r="N1480" s="588"/>
      <c r="O1480" s="588"/>
      <c r="P1480" s="589"/>
      <c r="Q1480" s="214"/>
      <c r="R1480" s="215"/>
      <c r="S1480" s="215"/>
      <c r="T1480" s="215"/>
      <c r="U1480" s="215"/>
      <c r="V1480" s="216"/>
      <c r="W1480" s="590"/>
      <c r="X1480" s="588"/>
      <c r="Y1480" s="588"/>
      <c r="Z1480" s="588"/>
      <c r="AA1480" s="588"/>
      <c r="AB1480" s="589"/>
      <c r="AC1480" s="571">
        <f t="shared" si="269"/>
        <v>0</v>
      </c>
      <c r="AD1480" s="572"/>
      <c r="AE1480" s="572"/>
      <c r="AF1480" s="572"/>
      <c r="AG1480" s="572"/>
      <c r="AH1480" s="573"/>
      <c r="AI1480" s="63"/>
      <c r="AJ1480" s="144" t="str">
        <f t="shared" si="263"/>
        <v>Riadok bude skrytý.</v>
      </c>
      <c r="AK1480" s="145" t="s">
        <v>207</v>
      </c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51">
        <f t="shared" si="266"/>
        <v>1</v>
      </c>
      <c r="BF1480" s="51">
        <f t="shared" si="268"/>
        <v>0</v>
      </c>
      <c r="BG1480" s="51"/>
      <c r="BH1480" s="51">
        <f t="shared" si="264"/>
        <v>1</v>
      </c>
      <c r="BI1480" s="89">
        <f t="shared" si="265"/>
        <v>0</v>
      </c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108"/>
      <c r="BY1480" s="108"/>
      <c r="BZ1480" s="108"/>
      <c r="CA1480" s="113">
        <f>SI!BY1480</f>
        <v>132</v>
      </c>
      <c r="CB1480" s="113"/>
      <c r="CC1480" s="113"/>
      <c r="CD1480" s="113"/>
      <c r="CE1480" s="113"/>
      <c r="CF1480" s="113"/>
      <c r="CG1480" s="113"/>
      <c r="CH1480" s="140">
        <f>SI!BZ1480</f>
        <v>0</v>
      </c>
      <c r="CI1480" s="108"/>
      <c r="CJ1480" s="108"/>
      <c r="CK1480" s="108"/>
      <c r="CL1480" s="108"/>
      <c r="CM1480" s="108"/>
      <c r="CN1480" s="108"/>
      <c r="CO1480" s="108"/>
      <c r="CP1480" s="108"/>
      <c r="CQ1480" s="108"/>
      <c r="CR1480" s="108"/>
      <c r="CS1480" s="108"/>
      <c r="CT1480" s="108"/>
      <c r="CU1480" s="108"/>
      <c r="CV1480" s="108"/>
      <c r="CW1480" s="108"/>
      <c r="CX1480" s="108"/>
      <c r="CY1480" s="108"/>
      <c r="CZ1480" s="2"/>
      <c r="DA1480" s="2"/>
      <c r="DB1480" s="2"/>
      <c r="DC1480" s="2"/>
      <c r="DD1480" s="2"/>
      <c r="DE1480" s="2"/>
      <c r="DF1480" s="2"/>
      <c r="DG1480" s="2"/>
      <c r="DH1480" s="2"/>
      <c r="DI1480" s="2"/>
      <c r="DJ1480" s="2"/>
      <c r="DK1480" s="2"/>
      <c r="DL1480" s="2"/>
      <c r="DM1480" s="2"/>
      <c r="DN1480" s="2"/>
      <c r="DO1480" s="2"/>
      <c r="DP1480" s="2"/>
      <c r="DQ1480" s="2"/>
      <c r="DR1480" s="2"/>
      <c r="DS1480" s="2"/>
      <c r="DT1480" s="2"/>
      <c r="DU1480" s="2"/>
      <c r="DV1480" s="2"/>
      <c r="DW1480" s="2"/>
      <c r="DX1480" s="2"/>
      <c r="DY1480" s="2"/>
      <c r="DZ1480" s="2"/>
      <c r="EA1480" s="2"/>
      <c r="EB1480" s="2"/>
      <c r="EC1480" s="2"/>
      <c r="ED1480" s="2"/>
      <c r="EE1480" s="2"/>
      <c r="EF1480" s="2"/>
      <c r="EG1480" s="2"/>
      <c r="EH1480" s="2"/>
      <c r="EI1480" s="2"/>
      <c r="EJ1480" s="2"/>
      <c r="EK1480" s="2"/>
      <c r="EL1480" s="2"/>
      <c r="EM1480" s="2"/>
      <c r="EN1480" s="2"/>
      <c r="EO1480" s="2"/>
      <c r="EP1480" s="2"/>
      <c r="EQ1480" s="2"/>
      <c r="ER1480" s="2"/>
      <c r="ES1480" s="2"/>
      <c r="ET1480" s="2"/>
      <c r="EU1480" s="2"/>
      <c r="EV1480" s="2"/>
      <c r="EW1480" s="2"/>
      <c r="EX1480" s="2"/>
      <c r="EY1480" s="2"/>
      <c r="EZ1480" s="2"/>
      <c r="FA1480" s="2"/>
      <c r="FB1480" s="2"/>
      <c r="FC1480" s="2"/>
      <c r="FD1480" s="2"/>
      <c r="FE1480" s="2"/>
      <c r="FF1480" s="2"/>
      <c r="FG1480" s="2"/>
      <c r="FH1480" s="2"/>
      <c r="FI1480" s="2"/>
      <c r="FJ1480" s="2"/>
      <c r="FK1480" s="2"/>
      <c r="FL1480" s="2"/>
      <c r="FM1480" s="2"/>
      <c r="FN1480" s="2"/>
      <c r="FO1480" s="2"/>
      <c r="FP1480" s="2"/>
      <c r="FQ1480" s="2"/>
      <c r="FR1480" s="2"/>
      <c r="FS1480" s="2"/>
      <c r="FT1480" s="2"/>
      <c r="FU1480" s="2"/>
      <c r="FV1480" s="2"/>
      <c r="FW1480" s="2"/>
      <c r="FX1480" s="2"/>
      <c r="FY1480" s="2"/>
      <c r="FZ1480" s="2"/>
      <c r="GA1480" s="2"/>
      <c r="GB1480" s="2"/>
      <c r="GC1480" s="2"/>
      <c r="GD1480" s="2"/>
      <c r="GE1480" s="2"/>
      <c r="GF1480" s="2"/>
      <c r="GG1480" s="2"/>
      <c r="GH1480" s="2"/>
      <c r="GI1480" s="2"/>
      <c r="GJ1480" s="2"/>
      <c r="GK1480" s="2"/>
      <c r="GL1480" s="2"/>
      <c r="GM1480" s="2"/>
      <c r="GN1480" s="2"/>
      <c r="GO1480" s="2"/>
      <c r="GP1480" s="2"/>
      <c r="GQ1480" s="2"/>
      <c r="GR1480" s="2"/>
      <c r="GS1480" s="2"/>
      <c r="GT1480" s="2"/>
      <c r="GU1480" s="2"/>
      <c r="GV1480" s="2"/>
      <c r="GW1480" s="2"/>
      <c r="GX1480" s="2"/>
      <c r="GY1480" s="2"/>
      <c r="GZ1480" s="2"/>
      <c r="HA1480" s="2"/>
      <c r="HB1480" s="2"/>
      <c r="HC1480" s="2"/>
      <c r="HD1480" s="2"/>
      <c r="HE1480" s="2"/>
      <c r="HF1480" s="2"/>
      <c r="HG1480" s="2"/>
      <c r="HH1480" s="2"/>
      <c r="HI1480" s="2"/>
      <c r="HJ1480" s="2"/>
      <c r="HK1480" s="2"/>
      <c r="HL1480" s="2"/>
      <c r="HM1480" s="2"/>
      <c r="HN1480" s="2"/>
      <c r="HO1480" s="2"/>
      <c r="HP1480" s="2"/>
      <c r="HQ1480" s="2"/>
      <c r="HR1480" s="2"/>
      <c r="HS1480" s="2"/>
      <c r="HT1480" s="2"/>
      <c r="HU1480" s="2"/>
      <c r="HV1480" s="2"/>
      <c r="HW1480" s="2"/>
      <c r="HX1480" s="2"/>
      <c r="HY1480" s="2"/>
      <c r="HZ1480" s="2"/>
      <c r="IA1480" s="2"/>
      <c r="IB1480" s="2"/>
      <c r="IC1480" s="2"/>
      <c r="ID1480" s="2"/>
      <c r="IE1480" s="2"/>
      <c r="IF1480" s="2"/>
      <c r="IG1480" s="2"/>
      <c r="IH1480" s="2"/>
      <c r="II1480" s="2"/>
      <c r="IJ1480" s="2"/>
      <c r="IK1480" s="2"/>
      <c r="IL1480" s="2"/>
      <c r="IM1480" s="2"/>
      <c r="IN1480" s="2"/>
      <c r="IO1480" s="2"/>
      <c r="IP1480" s="2"/>
      <c r="IQ1480" s="2"/>
      <c r="IR1480" s="2"/>
      <c r="IS1480" s="2"/>
    </row>
    <row r="1481" spans="1:253" s="36" customFormat="1" hidden="1" x14ac:dyDescent="0.25">
      <c r="A1481" s="33"/>
      <c r="B1481" s="457"/>
      <c r="C1481" s="458"/>
      <c r="D1481" s="458"/>
      <c r="E1481" s="458"/>
      <c r="F1481" s="458"/>
      <c r="G1481" s="458"/>
      <c r="H1481" s="458"/>
      <c r="I1481" s="458"/>
      <c r="J1481" s="458"/>
      <c r="K1481" s="587"/>
      <c r="L1481" s="588"/>
      <c r="M1481" s="588"/>
      <c r="N1481" s="588"/>
      <c r="O1481" s="588"/>
      <c r="P1481" s="589"/>
      <c r="Q1481" s="214"/>
      <c r="R1481" s="215"/>
      <c r="S1481" s="215"/>
      <c r="T1481" s="215"/>
      <c r="U1481" s="215"/>
      <c r="V1481" s="216"/>
      <c r="W1481" s="590"/>
      <c r="X1481" s="588"/>
      <c r="Y1481" s="588"/>
      <c r="Z1481" s="588"/>
      <c r="AA1481" s="588"/>
      <c r="AB1481" s="589"/>
      <c r="AC1481" s="571">
        <f t="shared" si="269"/>
        <v>0</v>
      </c>
      <c r="AD1481" s="572"/>
      <c r="AE1481" s="572"/>
      <c r="AF1481" s="572"/>
      <c r="AG1481" s="572"/>
      <c r="AH1481" s="573"/>
      <c r="AI1481" s="63"/>
      <c r="AJ1481" s="144" t="str">
        <f t="shared" si="263"/>
        <v>Riadok bude skrytý.</v>
      </c>
      <c r="AK1481" s="145" t="s">
        <v>207</v>
      </c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51">
        <f t="shared" si="266"/>
        <v>1</v>
      </c>
      <c r="BF1481" s="51">
        <f t="shared" si="268"/>
        <v>0</v>
      </c>
      <c r="BG1481" s="51"/>
      <c r="BH1481" s="51">
        <f t="shared" si="264"/>
        <v>1</v>
      </c>
      <c r="BI1481" s="89">
        <f t="shared" si="265"/>
        <v>0</v>
      </c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108"/>
      <c r="BY1481" s="108"/>
      <c r="BZ1481" s="108"/>
      <c r="CA1481" s="113">
        <f>SI!BY1481</f>
        <v>148</v>
      </c>
      <c r="CB1481" s="113"/>
      <c r="CC1481" s="113"/>
      <c r="CD1481" s="113"/>
      <c r="CE1481" s="113"/>
      <c r="CF1481" s="113"/>
      <c r="CG1481" s="113"/>
      <c r="CH1481" s="140">
        <f>SI!BZ1481</f>
        <v>0</v>
      </c>
      <c r="CI1481" s="108"/>
      <c r="CJ1481" s="108"/>
      <c r="CK1481" s="108"/>
      <c r="CL1481" s="108"/>
      <c r="CM1481" s="108"/>
      <c r="CN1481" s="108"/>
      <c r="CO1481" s="108"/>
      <c r="CP1481" s="108"/>
      <c r="CQ1481" s="108"/>
      <c r="CR1481" s="108"/>
      <c r="CS1481" s="108"/>
      <c r="CT1481" s="108"/>
      <c r="CU1481" s="108"/>
      <c r="CV1481" s="108"/>
      <c r="CW1481" s="108"/>
      <c r="CX1481" s="108"/>
      <c r="CY1481" s="108"/>
      <c r="CZ1481" s="2"/>
      <c r="DA1481" s="2"/>
      <c r="DB1481" s="2"/>
      <c r="DC1481" s="2"/>
      <c r="DD1481" s="2"/>
      <c r="DE1481" s="2"/>
      <c r="DF1481" s="2"/>
      <c r="DG1481" s="2"/>
      <c r="DH1481" s="2"/>
      <c r="DI1481" s="2"/>
      <c r="DJ1481" s="2"/>
      <c r="DK1481" s="2"/>
      <c r="DL1481" s="2"/>
      <c r="DM1481" s="2"/>
      <c r="DN1481" s="2"/>
      <c r="DO1481" s="2"/>
      <c r="DP1481" s="2"/>
      <c r="DQ1481" s="2"/>
      <c r="DR1481" s="2"/>
      <c r="DS1481" s="2"/>
      <c r="DT1481" s="2"/>
      <c r="DU1481" s="2"/>
      <c r="DV1481" s="2"/>
      <c r="DW1481" s="2"/>
      <c r="DX1481" s="2"/>
      <c r="DY1481" s="2"/>
      <c r="DZ1481" s="2"/>
      <c r="EA1481" s="2"/>
      <c r="EB1481" s="2"/>
      <c r="EC1481" s="2"/>
      <c r="ED1481" s="2"/>
      <c r="EE1481" s="2"/>
      <c r="EF1481" s="2"/>
      <c r="EG1481" s="2"/>
      <c r="EH1481" s="2"/>
      <c r="EI1481" s="2"/>
      <c r="EJ1481" s="2"/>
      <c r="EK1481" s="2"/>
      <c r="EL1481" s="2"/>
      <c r="EM1481" s="2"/>
      <c r="EN1481" s="2"/>
      <c r="EO1481" s="2"/>
      <c r="EP1481" s="2"/>
      <c r="EQ1481" s="2"/>
      <c r="ER1481" s="2"/>
      <c r="ES1481" s="2"/>
      <c r="ET1481" s="2"/>
      <c r="EU1481" s="2"/>
      <c r="EV1481" s="2"/>
      <c r="EW1481" s="2"/>
      <c r="EX1481" s="2"/>
      <c r="EY1481" s="2"/>
      <c r="EZ1481" s="2"/>
      <c r="FA1481" s="2"/>
      <c r="FB1481" s="2"/>
      <c r="FC1481" s="2"/>
      <c r="FD1481" s="2"/>
      <c r="FE1481" s="2"/>
      <c r="FF1481" s="2"/>
      <c r="FG1481" s="2"/>
      <c r="FH1481" s="2"/>
      <c r="FI1481" s="2"/>
      <c r="FJ1481" s="2"/>
      <c r="FK1481" s="2"/>
      <c r="FL1481" s="2"/>
      <c r="FM1481" s="2"/>
      <c r="FN1481" s="2"/>
      <c r="FO1481" s="2"/>
      <c r="FP1481" s="2"/>
      <c r="FQ1481" s="2"/>
      <c r="FR1481" s="2"/>
      <c r="FS1481" s="2"/>
      <c r="FT1481" s="2"/>
      <c r="FU1481" s="2"/>
      <c r="FV1481" s="2"/>
      <c r="FW1481" s="2"/>
      <c r="FX1481" s="2"/>
      <c r="FY1481" s="2"/>
      <c r="FZ1481" s="2"/>
      <c r="GA1481" s="2"/>
      <c r="GB1481" s="2"/>
      <c r="GC1481" s="2"/>
      <c r="GD1481" s="2"/>
      <c r="GE1481" s="2"/>
      <c r="GF1481" s="2"/>
      <c r="GG1481" s="2"/>
      <c r="GH1481" s="2"/>
      <c r="GI1481" s="2"/>
      <c r="GJ1481" s="2"/>
      <c r="GK1481" s="2"/>
      <c r="GL1481" s="2"/>
      <c r="GM1481" s="2"/>
      <c r="GN1481" s="2"/>
      <c r="GO1481" s="2"/>
      <c r="GP1481" s="2"/>
      <c r="GQ1481" s="2"/>
      <c r="GR1481" s="2"/>
      <c r="GS1481" s="2"/>
      <c r="GT1481" s="2"/>
      <c r="GU1481" s="2"/>
      <c r="GV1481" s="2"/>
      <c r="GW1481" s="2"/>
      <c r="GX1481" s="2"/>
      <c r="GY1481" s="2"/>
      <c r="GZ1481" s="2"/>
      <c r="HA1481" s="2"/>
      <c r="HB1481" s="2"/>
      <c r="HC1481" s="2"/>
      <c r="HD1481" s="2"/>
      <c r="HE1481" s="2"/>
      <c r="HF1481" s="2"/>
      <c r="HG1481" s="2"/>
      <c r="HH1481" s="2"/>
      <c r="HI1481" s="2"/>
      <c r="HJ1481" s="2"/>
      <c r="HK1481" s="2"/>
      <c r="HL1481" s="2"/>
      <c r="HM1481" s="2"/>
      <c r="HN1481" s="2"/>
      <c r="HO1481" s="2"/>
      <c r="HP1481" s="2"/>
      <c r="HQ1481" s="2"/>
      <c r="HR1481" s="2"/>
      <c r="HS1481" s="2"/>
      <c r="HT1481" s="2"/>
      <c r="HU1481" s="2"/>
      <c r="HV1481" s="2"/>
      <c r="HW1481" s="2"/>
      <c r="HX1481" s="2"/>
      <c r="HY1481" s="2"/>
      <c r="HZ1481" s="2"/>
      <c r="IA1481" s="2"/>
      <c r="IB1481" s="2"/>
      <c r="IC1481" s="2"/>
      <c r="ID1481" s="2"/>
      <c r="IE1481" s="2"/>
      <c r="IF1481" s="2"/>
      <c r="IG1481" s="2"/>
      <c r="IH1481" s="2"/>
      <c r="II1481" s="2"/>
      <c r="IJ1481" s="2"/>
      <c r="IK1481" s="2"/>
      <c r="IL1481" s="2"/>
      <c r="IM1481" s="2"/>
      <c r="IN1481" s="2"/>
      <c r="IO1481" s="2"/>
      <c r="IP1481" s="2"/>
      <c r="IQ1481" s="2"/>
      <c r="IR1481" s="2"/>
      <c r="IS1481" s="2"/>
    </row>
    <row r="1482" spans="1:253" s="36" customFormat="1" hidden="1" x14ac:dyDescent="0.25">
      <c r="A1482" s="33"/>
      <c r="B1482" s="457"/>
      <c r="C1482" s="458"/>
      <c r="D1482" s="458"/>
      <c r="E1482" s="458"/>
      <c r="F1482" s="458"/>
      <c r="G1482" s="458"/>
      <c r="H1482" s="458"/>
      <c r="I1482" s="458"/>
      <c r="J1482" s="458"/>
      <c r="K1482" s="587"/>
      <c r="L1482" s="588"/>
      <c r="M1482" s="588"/>
      <c r="N1482" s="588"/>
      <c r="O1482" s="588"/>
      <c r="P1482" s="589"/>
      <c r="Q1482" s="214"/>
      <c r="R1482" s="215"/>
      <c r="S1482" s="215"/>
      <c r="T1482" s="215"/>
      <c r="U1482" s="215"/>
      <c r="V1482" s="216"/>
      <c r="W1482" s="590"/>
      <c r="X1482" s="588"/>
      <c r="Y1482" s="588"/>
      <c r="Z1482" s="588"/>
      <c r="AA1482" s="588"/>
      <c r="AB1482" s="589"/>
      <c r="AC1482" s="571">
        <f t="shared" si="269"/>
        <v>0</v>
      </c>
      <c r="AD1482" s="572"/>
      <c r="AE1482" s="572"/>
      <c r="AF1482" s="572"/>
      <c r="AG1482" s="572"/>
      <c r="AH1482" s="573"/>
      <c r="AI1482" s="63"/>
      <c r="AJ1482" s="144" t="str">
        <f t="shared" si="263"/>
        <v>Riadok bude skrytý.</v>
      </c>
      <c r="AK1482" s="145" t="s">
        <v>207</v>
      </c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51">
        <f t="shared" si="266"/>
        <v>1</v>
      </c>
      <c r="BF1482" s="51">
        <f t="shared" si="268"/>
        <v>0</v>
      </c>
      <c r="BG1482" s="51"/>
      <c r="BH1482" s="51">
        <f t="shared" si="264"/>
        <v>1</v>
      </c>
      <c r="BI1482" s="89">
        <f t="shared" si="265"/>
        <v>0</v>
      </c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108"/>
      <c r="BY1482" s="108"/>
      <c r="BZ1482" s="108"/>
      <c r="CA1482" s="113">
        <f>SI!BY1482</f>
        <v>136</v>
      </c>
      <c r="CB1482" s="113"/>
      <c r="CC1482" s="113"/>
      <c r="CD1482" s="113"/>
      <c r="CE1482" s="113"/>
      <c r="CF1482" s="113"/>
      <c r="CG1482" s="113"/>
      <c r="CH1482" s="140">
        <f>SI!BZ1482</f>
        <v>0</v>
      </c>
      <c r="CI1482" s="108"/>
      <c r="CJ1482" s="108"/>
      <c r="CK1482" s="108"/>
      <c r="CL1482" s="108"/>
      <c r="CM1482" s="108"/>
      <c r="CN1482" s="108"/>
      <c r="CO1482" s="108"/>
      <c r="CP1482" s="108"/>
      <c r="CQ1482" s="108"/>
      <c r="CR1482" s="108"/>
      <c r="CS1482" s="108"/>
      <c r="CT1482" s="108"/>
      <c r="CU1482" s="108"/>
      <c r="CV1482" s="108"/>
      <c r="CW1482" s="108"/>
      <c r="CX1482" s="108"/>
      <c r="CY1482" s="108"/>
      <c r="CZ1482" s="2"/>
      <c r="DA1482" s="2"/>
      <c r="DB1482" s="2"/>
      <c r="DC1482" s="2"/>
      <c r="DD1482" s="2"/>
      <c r="DE1482" s="2"/>
      <c r="DF1482" s="2"/>
      <c r="DG1482" s="2"/>
      <c r="DH1482" s="2"/>
      <c r="DI1482" s="2"/>
      <c r="DJ1482" s="2"/>
      <c r="DK1482" s="2"/>
      <c r="DL1482" s="2"/>
      <c r="DM1482" s="2"/>
      <c r="DN1482" s="2"/>
      <c r="DO1482" s="2"/>
      <c r="DP1482" s="2"/>
      <c r="DQ1482" s="2"/>
      <c r="DR1482" s="2"/>
      <c r="DS1482" s="2"/>
      <c r="DT1482" s="2"/>
      <c r="DU1482" s="2"/>
      <c r="DV1482" s="2"/>
      <c r="DW1482" s="2"/>
      <c r="DX1482" s="2"/>
      <c r="DY1482" s="2"/>
      <c r="DZ1482" s="2"/>
      <c r="EA1482" s="2"/>
      <c r="EB1482" s="2"/>
      <c r="EC1482" s="2"/>
      <c r="ED1482" s="2"/>
      <c r="EE1482" s="2"/>
      <c r="EF1482" s="2"/>
      <c r="EG1482" s="2"/>
      <c r="EH1482" s="2"/>
      <c r="EI1482" s="2"/>
      <c r="EJ1482" s="2"/>
      <c r="EK1482" s="2"/>
      <c r="EL1482" s="2"/>
      <c r="EM1482" s="2"/>
      <c r="EN1482" s="2"/>
      <c r="EO1482" s="2"/>
      <c r="EP1482" s="2"/>
      <c r="EQ1482" s="2"/>
      <c r="ER1482" s="2"/>
      <c r="ES1482" s="2"/>
      <c r="ET1482" s="2"/>
      <c r="EU1482" s="2"/>
      <c r="EV1482" s="2"/>
      <c r="EW1482" s="2"/>
      <c r="EX1482" s="2"/>
      <c r="EY1482" s="2"/>
      <c r="EZ1482" s="2"/>
      <c r="FA1482" s="2"/>
      <c r="FB1482" s="2"/>
      <c r="FC1482" s="2"/>
      <c r="FD1482" s="2"/>
      <c r="FE1482" s="2"/>
      <c r="FF1482" s="2"/>
      <c r="FG1482" s="2"/>
      <c r="FH1482" s="2"/>
      <c r="FI1482" s="2"/>
      <c r="FJ1482" s="2"/>
      <c r="FK1482" s="2"/>
      <c r="FL1482" s="2"/>
      <c r="FM1482" s="2"/>
      <c r="FN1482" s="2"/>
      <c r="FO1482" s="2"/>
      <c r="FP1482" s="2"/>
      <c r="FQ1482" s="2"/>
      <c r="FR1482" s="2"/>
      <c r="FS1482" s="2"/>
      <c r="FT1482" s="2"/>
      <c r="FU1482" s="2"/>
      <c r="FV1482" s="2"/>
      <c r="FW1482" s="2"/>
      <c r="FX1482" s="2"/>
      <c r="FY1482" s="2"/>
      <c r="FZ1482" s="2"/>
      <c r="GA1482" s="2"/>
      <c r="GB1482" s="2"/>
      <c r="GC1482" s="2"/>
      <c r="GD1482" s="2"/>
      <c r="GE1482" s="2"/>
      <c r="GF1482" s="2"/>
      <c r="GG1482" s="2"/>
      <c r="GH1482" s="2"/>
      <c r="GI1482" s="2"/>
      <c r="GJ1482" s="2"/>
      <c r="GK1482" s="2"/>
      <c r="GL1482" s="2"/>
      <c r="GM1482" s="2"/>
      <c r="GN1482" s="2"/>
      <c r="GO1482" s="2"/>
      <c r="GP1482" s="2"/>
      <c r="GQ1482" s="2"/>
      <c r="GR1482" s="2"/>
      <c r="GS1482" s="2"/>
      <c r="GT1482" s="2"/>
      <c r="GU1482" s="2"/>
      <c r="GV1482" s="2"/>
      <c r="GW1482" s="2"/>
      <c r="GX1482" s="2"/>
      <c r="GY1482" s="2"/>
      <c r="GZ1482" s="2"/>
      <c r="HA1482" s="2"/>
      <c r="HB1482" s="2"/>
      <c r="HC1482" s="2"/>
      <c r="HD1482" s="2"/>
      <c r="HE1482" s="2"/>
      <c r="HF1482" s="2"/>
      <c r="HG1482" s="2"/>
      <c r="HH1482" s="2"/>
      <c r="HI1482" s="2"/>
      <c r="HJ1482" s="2"/>
      <c r="HK1482" s="2"/>
      <c r="HL1482" s="2"/>
      <c r="HM1482" s="2"/>
      <c r="HN1482" s="2"/>
      <c r="HO1482" s="2"/>
      <c r="HP1482" s="2"/>
      <c r="HQ1482" s="2"/>
      <c r="HR1482" s="2"/>
      <c r="HS1482" s="2"/>
      <c r="HT1482" s="2"/>
      <c r="HU1482" s="2"/>
      <c r="HV1482" s="2"/>
      <c r="HW1482" s="2"/>
      <c r="HX1482" s="2"/>
      <c r="HY1482" s="2"/>
      <c r="HZ1482" s="2"/>
      <c r="IA1482" s="2"/>
      <c r="IB1482" s="2"/>
      <c r="IC1482" s="2"/>
      <c r="ID1482" s="2"/>
      <c r="IE1482" s="2"/>
      <c r="IF1482" s="2"/>
      <c r="IG1482" s="2"/>
      <c r="IH1482" s="2"/>
      <c r="II1482" s="2"/>
      <c r="IJ1482" s="2"/>
      <c r="IK1482" s="2"/>
      <c r="IL1482" s="2"/>
      <c r="IM1482" s="2"/>
      <c r="IN1482" s="2"/>
      <c r="IO1482" s="2"/>
      <c r="IP1482" s="2"/>
      <c r="IQ1482" s="2"/>
      <c r="IR1482" s="2"/>
      <c r="IS1482" s="2"/>
    </row>
    <row r="1483" spans="1:253" s="36" customFormat="1" x14ac:dyDescent="0.25">
      <c r="A1483" s="33"/>
      <c r="B1483" s="576"/>
      <c r="C1483" s="577"/>
      <c r="D1483" s="577"/>
      <c r="E1483" s="577"/>
      <c r="F1483" s="577"/>
      <c r="G1483" s="577"/>
      <c r="H1483" s="577"/>
      <c r="I1483" s="577"/>
      <c r="J1483" s="578"/>
      <c r="K1483" s="579"/>
      <c r="L1483" s="580"/>
      <c r="M1483" s="580"/>
      <c r="N1483" s="580"/>
      <c r="O1483" s="580"/>
      <c r="P1483" s="581"/>
      <c r="Q1483" s="165"/>
      <c r="R1483" s="166"/>
      <c r="S1483" s="166"/>
      <c r="T1483" s="166"/>
      <c r="U1483" s="166"/>
      <c r="V1483" s="167"/>
      <c r="W1483" s="579"/>
      <c r="X1483" s="580"/>
      <c r="Y1483" s="580"/>
      <c r="Z1483" s="580"/>
      <c r="AA1483" s="580"/>
      <c r="AB1483" s="581"/>
      <c r="AC1483" s="610">
        <f t="shared" si="269"/>
        <v>0</v>
      </c>
      <c r="AD1483" s="611"/>
      <c r="AE1483" s="611"/>
      <c r="AF1483" s="611"/>
      <c r="AG1483" s="611"/>
      <c r="AH1483" s="612"/>
      <c r="AI1483" s="63"/>
      <c r="AJ1483" s="144" t="str">
        <f t="shared" si="263"/>
        <v>Riadok bude vidieť.</v>
      </c>
      <c r="AK1483" s="145" t="s">
        <v>207</v>
      </c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51">
        <f t="shared" si="266"/>
        <v>1</v>
      </c>
      <c r="BF1483" s="51"/>
      <c r="BG1483" s="81"/>
      <c r="BH1483" s="51">
        <f>IF(AK1483="",1,IF(AK1483="Chcem skryť riadok.",0,1))</f>
        <v>1</v>
      </c>
      <c r="BI1483" s="51">
        <f>+IF(BE1483+BF1483+BG1483=0,0,IF(BH1483=0,0,1))</f>
        <v>1</v>
      </c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108"/>
      <c r="BY1483" s="108"/>
      <c r="BZ1483" s="108"/>
      <c r="CA1483" s="113">
        <f>SI!BY1483</f>
        <v>137</v>
      </c>
      <c r="CB1483" s="113"/>
      <c r="CC1483" s="113"/>
      <c r="CD1483" s="113"/>
      <c r="CE1483" s="113"/>
      <c r="CF1483" s="113"/>
      <c r="CG1483" s="113"/>
      <c r="CH1483" s="140">
        <f>SI!BZ1483</f>
        <v>0</v>
      </c>
      <c r="CI1483" s="108"/>
      <c r="CJ1483" s="108"/>
      <c r="CK1483" s="108"/>
      <c r="CL1483" s="108"/>
      <c r="CM1483" s="108"/>
      <c r="CN1483" s="108"/>
      <c r="CO1483" s="108"/>
      <c r="CP1483" s="108"/>
      <c r="CQ1483" s="108"/>
      <c r="CR1483" s="108"/>
      <c r="CS1483" s="108"/>
      <c r="CT1483" s="108"/>
      <c r="CU1483" s="108"/>
      <c r="CV1483" s="108"/>
      <c r="CW1483" s="108"/>
      <c r="CX1483" s="108"/>
      <c r="CY1483" s="108"/>
      <c r="CZ1483" s="2"/>
      <c r="DA1483" s="2"/>
      <c r="DB1483" s="2"/>
      <c r="DC1483" s="2"/>
      <c r="DD1483" s="2"/>
      <c r="DE1483" s="2"/>
      <c r="DF1483" s="2"/>
      <c r="DG1483" s="2"/>
      <c r="DH1483" s="2"/>
      <c r="DI1483" s="2"/>
      <c r="DJ1483" s="2"/>
      <c r="DK1483" s="2"/>
      <c r="DL1483" s="2"/>
      <c r="DM1483" s="2"/>
      <c r="DN1483" s="2"/>
      <c r="DO1483" s="2"/>
      <c r="DP1483" s="2"/>
      <c r="DQ1483" s="2"/>
      <c r="DR1483" s="2"/>
      <c r="DS1483" s="2"/>
      <c r="DT1483" s="2"/>
      <c r="DU1483" s="2"/>
      <c r="DV1483" s="2"/>
      <c r="DW1483" s="2"/>
      <c r="DX1483" s="2"/>
      <c r="DY1483" s="2"/>
      <c r="DZ1483" s="2"/>
      <c r="EA1483" s="2"/>
      <c r="EB1483" s="2"/>
      <c r="EC1483" s="2"/>
      <c r="ED1483" s="2"/>
      <c r="EE1483" s="2"/>
      <c r="EF1483" s="2"/>
      <c r="EG1483" s="2"/>
      <c r="EH1483" s="2"/>
      <c r="EI1483" s="2"/>
      <c r="EJ1483" s="2"/>
      <c r="EK1483" s="2"/>
      <c r="EL1483" s="2"/>
      <c r="EM1483" s="2"/>
      <c r="EN1483" s="2"/>
      <c r="EO1483" s="2"/>
      <c r="EP1483" s="2"/>
      <c r="EQ1483" s="2"/>
      <c r="ER1483" s="2"/>
      <c r="ES1483" s="2"/>
      <c r="ET1483" s="2"/>
      <c r="EU1483" s="2"/>
      <c r="EV1483" s="2"/>
      <c r="EW1483" s="2"/>
      <c r="EX1483" s="2"/>
      <c r="EY1483" s="2"/>
      <c r="EZ1483" s="2"/>
      <c r="FA1483" s="2"/>
      <c r="FB1483" s="2"/>
      <c r="FC1483" s="2"/>
      <c r="FD1483" s="2"/>
      <c r="FE1483" s="2"/>
      <c r="FF1483" s="2"/>
      <c r="FG1483" s="2"/>
      <c r="FH1483" s="2"/>
      <c r="FI1483" s="2"/>
      <c r="FJ1483" s="2"/>
      <c r="FK1483" s="2"/>
      <c r="FL1483" s="2"/>
      <c r="FM1483" s="2"/>
      <c r="FN1483" s="2"/>
      <c r="FO1483" s="2"/>
      <c r="FP1483" s="2"/>
      <c r="FQ1483" s="2"/>
      <c r="FR1483" s="2"/>
      <c r="FS1483" s="2"/>
      <c r="FT1483" s="2"/>
      <c r="FU1483" s="2"/>
      <c r="FV1483" s="2"/>
      <c r="FW1483" s="2"/>
      <c r="FX1483" s="2"/>
      <c r="FY1483" s="2"/>
      <c r="FZ1483" s="2"/>
      <c r="GA1483" s="2"/>
      <c r="GB1483" s="2"/>
      <c r="GC1483" s="2"/>
      <c r="GD1483" s="2"/>
      <c r="GE1483" s="2"/>
      <c r="GF1483" s="2"/>
      <c r="GG1483" s="2"/>
      <c r="GH1483" s="2"/>
      <c r="GI1483" s="2"/>
      <c r="GJ1483" s="2"/>
      <c r="GK1483" s="2"/>
      <c r="GL1483" s="2"/>
      <c r="GM1483" s="2"/>
      <c r="GN1483" s="2"/>
      <c r="GO1483" s="2"/>
      <c r="GP1483" s="2"/>
      <c r="GQ1483" s="2"/>
      <c r="GR1483" s="2"/>
      <c r="GS1483" s="2"/>
      <c r="GT1483" s="2"/>
      <c r="GU1483" s="2"/>
      <c r="GV1483" s="2"/>
      <c r="GW1483" s="2"/>
      <c r="GX1483" s="2"/>
      <c r="GY1483" s="2"/>
      <c r="GZ1483" s="2"/>
      <c r="HA1483" s="2"/>
      <c r="HB1483" s="2"/>
      <c r="HC1483" s="2"/>
      <c r="HD1483" s="2"/>
      <c r="HE1483" s="2"/>
      <c r="HF1483" s="2"/>
      <c r="HG1483" s="2"/>
      <c r="HH1483" s="2"/>
      <c r="HI1483" s="2"/>
      <c r="HJ1483" s="2"/>
      <c r="HK1483" s="2"/>
      <c r="HL1483" s="2"/>
      <c r="HM1483" s="2"/>
      <c r="HN1483" s="2"/>
      <c r="HO1483" s="2"/>
      <c r="HP1483" s="2"/>
      <c r="HQ1483" s="2"/>
      <c r="HR1483" s="2"/>
      <c r="HS1483" s="2"/>
      <c r="HT1483" s="2"/>
      <c r="HU1483" s="2"/>
      <c r="HV1483" s="2"/>
      <c r="HW1483" s="2"/>
      <c r="HX1483" s="2"/>
      <c r="HY1483" s="2"/>
      <c r="HZ1483" s="2"/>
      <c r="IA1483" s="2"/>
      <c r="IB1483" s="2"/>
      <c r="IC1483" s="2"/>
      <c r="ID1483" s="2"/>
      <c r="IE1483" s="2"/>
      <c r="IF1483" s="2"/>
      <c r="IG1483" s="2"/>
      <c r="IH1483" s="2"/>
      <c r="II1483" s="2"/>
      <c r="IJ1483" s="2"/>
      <c r="IK1483" s="2"/>
      <c r="IL1483" s="2"/>
      <c r="IM1483" s="2"/>
      <c r="IN1483" s="2"/>
      <c r="IO1483" s="2"/>
      <c r="IP1483" s="2"/>
      <c r="IQ1483" s="2"/>
      <c r="IR1483" s="2"/>
      <c r="IS1483" s="2"/>
    </row>
    <row r="1484" spans="1:253" s="36" customFormat="1" x14ac:dyDescent="0.25">
      <c r="A1484" s="33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60"/>
      <c r="AJ1484" s="144" t="str">
        <f t="shared" si="263"/>
        <v>Riadok bude vidieť.</v>
      </c>
      <c r="AK1484" s="145" t="s">
        <v>207</v>
      </c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51">
        <f t="shared" si="266"/>
        <v>1</v>
      </c>
      <c r="BF1484" s="51"/>
      <c r="BG1484" s="51"/>
      <c r="BH1484" s="51">
        <f t="shared" si="264"/>
        <v>1</v>
      </c>
      <c r="BI1484" s="51">
        <f t="shared" ref="BI1484:BI1496" si="270">+IF(BE1484+BF1484+BG1484=0,0,IF(BH1484=0,0,1))</f>
        <v>1</v>
      </c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108"/>
      <c r="BY1484" s="108"/>
      <c r="BZ1484" s="108"/>
      <c r="CA1484" s="113">
        <f>SI!BY1484</f>
        <v>207</v>
      </c>
      <c r="CB1484" s="113"/>
      <c r="CC1484" s="113"/>
      <c r="CD1484" s="113"/>
      <c r="CE1484" s="113"/>
      <c r="CF1484" s="113"/>
      <c r="CG1484" s="113"/>
      <c r="CH1484" s="140">
        <f>SI!BZ1484</f>
        <v>0</v>
      </c>
      <c r="CI1484" s="108"/>
      <c r="CJ1484" s="108"/>
      <c r="CK1484" s="108"/>
      <c r="CL1484" s="108"/>
      <c r="CM1484" s="108"/>
      <c r="CN1484" s="108"/>
      <c r="CO1484" s="108"/>
      <c r="CP1484" s="108"/>
      <c r="CQ1484" s="108"/>
      <c r="CR1484" s="108"/>
      <c r="CS1484" s="108"/>
      <c r="CT1484" s="108"/>
      <c r="CU1484" s="108"/>
      <c r="CV1484" s="108"/>
      <c r="CW1484" s="108"/>
      <c r="CX1484" s="108"/>
      <c r="CY1484" s="108"/>
      <c r="CZ1484" s="2"/>
      <c r="DA1484" s="2"/>
      <c r="DB1484" s="2"/>
      <c r="DC1484" s="2"/>
      <c r="DD1484" s="2"/>
      <c r="DE1484" s="2"/>
      <c r="DF1484" s="2"/>
      <c r="DG1484" s="2"/>
      <c r="DH1484" s="2"/>
      <c r="DI1484" s="2"/>
      <c r="DJ1484" s="2"/>
      <c r="DK1484" s="2"/>
      <c r="DL1484" s="2"/>
      <c r="DM1484" s="2"/>
      <c r="DN1484" s="2"/>
      <c r="DO1484" s="2"/>
      <c r="DP1484" s="2"/>
      <c r="DQ1484" s="2"/>
      <c r="DR1484" s="2"/>
      <c r="DS1484" s="2"/>
      <c r="DT1484" s="2"/>
      <c r="DU1484" s="2"/>
      <c r="DV1484" s="2"/>
      <c r="DW1484" s="2"/>
      <c r="DX1484" s="2"/>
      <c r="DY1484" s="2"/>
      <c r="DZ1484" s="2"/>
      <c r="EA1484" s="2"/>
      <c r="EB1484" s="2"/>
      <c r="EC1484" s="2"/>
      <c r="ED1484" s="2"/>
      <c r="EE1484" s="2"/>
      <c r="EF1484" s="2"/>
      <c r="EG1484" s="2"/>
      <c r="EH1484" s="2"/>
      <c r="EI1484" s="2"/>
      <c r="EJ1484" s="2"/>
      <c r="EK1484" s="2"/>
      <c r="EL1484" s="2"/>
      <c r="EM1484" s="2"/>
      <c r="EN1484" s="2"/>
      <c r="EO1484" s="2"/>
      <c r="EP1484" s="2"/>
      <c r="EQ1484" s="2"/>
      <c r="ER1484" s="2"/>
      <c r="ES1484" s="2"/>
      <c r="ET1484" s="2"/>
      <c r="EU1484" s="2"/>
      <c r="EV1484" s="2"/>
      <c r="EW1484" s="2"/>
      <c r="EX1484" s="2"/>
      <c r="EY1484" s="2"/>
      <c r="EZ1484" s="2"/>
      <c r="FA1484" s="2"/>
      <c r="FB1484" s="2"/>
      <c r="FC1484" s="2"/>
      <c r="FD1484" s="2"/>
      <c r="FE1484" s="2"/>
      <c r="FF1484" s="2"/>
      <c r="FG1484" s="2"/>
      <c r="FH1484" s="2"/>
      <c r="FI1484" s="2"/>
      <c r="FJ1484" s="2"/>
      <c r="FK1484" s="2"/>
      <c r="FL1484" s="2"/>
      <c r="FM1484" s="2"/>
      <c r="FN1484" s="2"/>
      <c r="FO1484" s="2"/>
      <c r="FP1484" s="2"/>
      <c r="FQ1484" s="2"/>
      <c r="FR1484" s="2"/>
      <c r="FS1484" s="2"/>
      <c r="FT1484" s="2"/>
      <c r="FU1484" s="2"/>
      <c r="FV1484" s="2"/>
      <c r="FW1484" s="2"/>
      <c r="FX1484" s="2"/>
      <c r="FY1484" s="2"/>
      <c r="FZ1484" s="2"/>
      <c r="GA1484" s="2"/>
      <c r="GB1484" s="2"/>
      <c r="GC1484" s="2"/>
      <c r="GD1484" s="2"/>
      <c r="GE1484" s="2"/>
      <c r="GF1484" s="2"/>
      <c r="GG1484" s="2"/>
      <c r="GH1484" s="2"/>
      <c r="GI1484" s="2"/>
      <c r="GJ1484" s="2"/>
      <c r="GK1484" s="2"/>
      <c r="GL1484" s="2"/>
      <c r="GM1484" s="2"/>
      <c r="GN1484" s="2"/>
      <c r="GO1484" s="2"/>
      <c r="GP1484" s="2"/>
      <c r="GQ1484" s="2"/>
      <c r="GR1484" s="2"/>
      <c r="GS1484" s="2"/>
      <c r="GT1484" s="2"/>
      <c r="GU1484" s="2"/>
      <c r="GV1484" s="2"/>
      <c r="GW1484" s="2"/>
      <c r="GX1484" s="2"/>
      <c r="GY1484" s="2"/>
      <c r="GZ1484" s="2"/>
      <c r="HA1484" s="2"/>
      <c r="HB1484" s="2"/>
      <c r="HC1484" s="2"/>
      <c r="HD1484" s="2"/>
      <c r="HE1484" s="2"/>
      <c r="HF1484" s="2"/>
      <c r="HG1484" s="2"/>
      <c r="HH1484" s="2"/>
      <c r="HI1484" s="2"/>
      <c r="HJ1484" s="2"/>
      <c r="HK1484" s="2"/>
      <c r="HL1484" s="2"/>
      <c r="HM1484" s="2"/>
      <c r="HN1484" s="2"/>
      <c r="HO1484" s="2"/>
      <c r="HP1484" s="2"/>
      <c r="HQ1484" s="2"/>
      <c r="HR1484" s="2"/>
      <c r="HS1484" s="2"/>
      <c r="HT1484" s="2"/>
      <c r="HU1484" s="2"/>
      <c r="HV1484" s="2"/>
      <c r="HW1484" s="2"/>
      <c r="HX1484" s="2"/>
      <c r="HY1484" s="2"/>
      <c r="HZ1484" s="2"/>
      <c r="IA1484" s="2"/>
      <c r="IB1484" s="2"/>
      <c r="IC1484" s="2"/>
      <c r="ID1484" s="2"/>
      <c r="IE1484" s="2"/>
      <c r="IF1484" s="2"/>
      <c r="IG1484" s="2"/>
      <c r="IH1484" s="2"/>
      <c r="II1484" s="2"/>
      <c r="IJ1484" s="2"/>
      <c r="IK1484" s="2"/>
      <c r="IL1484" s="2"/>
      <c r="IM1484" s="2"/>
      <c r="IN1484" s="2"/>
      <c r="IO1484" s="2"/>
      <c r="IP1484" s="2"/>
      <c r="IQ1484" s="2"/>
      <c r="IR1484" s="2"/>
      <c r="IS1484" s="2"/>
    </row>
    <row r="1485" spans="1:253" x14ac:dyDescent="0.25">
      <c r="A1485" s="33"/>
      <c r="B1485" s="2" t="str">
        <f>+IF($I$27&lt;&gt;"",IF(CODE(MID($I$27,1,1))*(IF(SI!EE2042="",1,SI!EE2042-1-1-1))+ROUNDDOWN(LEN(SI!J13)/2,0)=CA1485,"Prehľad záväzkov (okrem bankových úverov) podľa zostatkovej doby splatnosti je uvedený v tabuľke:","NEPOVOLENÉ POUŽITIE!"),"NEPOVOLENÉ POUŽITIE!")</f>
        <v>Prehľad záväzkov (okrem bankových úverov) podľa zostatkovej doby splatnosti je uvedený v tabuľke:</v>
      </c>
      <c r="AI1485" s="62" t="s">
        <v>168</v>
      </c>
      <c r="AJ1485" s="144" t="str">
        <f t="shared" si="263"/>
        <v>Riadok bude vidieť.</v>
      </c>
      <c r="AK1485" s="145" t="s">
        <v>207</v>
      </c>
      <c r="BE1485" s="51">
        <f t="shared" si="266"/>
        <v>1</v>
      </c>
      <c r="BH1485" s="51">
        <f t="shared" si="264"/>
        <v>1</v>
      </c>
      <c r="BI1485" s="51">
        <f t="shared" si="270"/>
        <v>1</v>
      </c>
      <c r="CA1485" s="113">
        <f>SI!BY1485</f>
        <v>5</v>
      </c>
      <c r="CH1485" s="140">
        <f>SI!BZ1485</f>
        <v>0</v>
      </c>
    </row>
    <row r="1486" spans="1:253" x14ac:dyDescent="0.25">
      <c r="A1486" s="33"/>
      <c r="AI1486" s="59"/>
      <c r="AJ1486" s="144" t="str">
        <f t="shared" si="263"/>
        <v>Riadok bude vidieť.</v>
      </c>
      <c r="AK1486" s="145" t="s">
        <v>207</v>
      </c>
      <c r="BE1486" s="51">
        <f t="shared" si="266"/>
        <v>1</v>
      </c>
      <c r="BH1486" s="51">
        <f t="shared" si="264"/>
        <v>1</v>
      </c>
      <c r="BI1486" s="51">
        <f t="shared" si="270"/>
        <v>1</v>
      </c>
      <c r="CA1486" s="113">
        <f>SI!BY1486</f>
        <v>176</v>
      </c>
      <c r="CH1486" s="140">
        <f>SI!BZ1486</f>
        <v>0</v>
      </c>
    </row>
    <row r="1487" spans="1:253" x14ac:dyDescent="0.25">
      <c r="A1487" s="33"/>
      <c r="B1487" s="369" t="s">
        <v>386</v>
      </c>
      <c r="C1487" s="370"/>
      <c r="D1487" s="370"/>
      <c r="E1487" s="370"/>
      <c r="F1487" s="370"/>
      <c r="G1487" s="370"/>
      <c r="H1487" s="370"/>
      <c r="I1487" s="370"/>
      <c r="J1487" s="370"/>
      <c r="K1487" s="370"/>
      <c r="L1487" s="371"/>
      <c r="M1487" s="305" t="s">
        <v>320</v>
      </c>
      <c r="N1487" s="306"/>
      <c r="O1487" s="306"/>
      <c r="P1487" s="306"/>
      <c r="Q1487" s="306"/>
      <c r="R1487" s="306"/>
      <c r="S1487" s="306"/>
      <c r="T1487" s="306"/>
      <c r="U1487" s="306"/>
      <c r="V1487" s="306"/>
      <c r="W1487" s="306"/>
      <c r="X1487" s="306"/>
      <c r="Y1487" s="306"/>
      <c r="Z1487" s="306"/>
      <c r="AA1487" s="306"/>
      <c r="AB1487" s="306"/>
      <c r="AC1487" s="306"/>
      <c r="AD1487" s="306"/>
      <c r="AE1487" s="306"/>
      <c r="AF1487" s="306"/>
      <c r="AG1487" s="306"/>
      <c r="AH1487" s="307"/>
      <c r="AI1487" s="62" t="s">
        <v>168</v>
      </c>
      <c r="AJ1487" s="144" t="str">
        <f t="shared" si="263"/>
        <v>Riadok bude vidieť.</v>
      </c>
      <c r="AK1487" s="145" t="s">
        <v>207</v>
      </c>
      <c r="AL1487" s="149" t="s">
        <v>502</v>
      </c>
      <c r="BE1487" s="51">
        <f t="shared" si="266"/>
        <v>1</v>
      </c>
      <c r="BH1487" s="51">
        <f t="shared" si="264"/>
        <v>1</v>
      </c>
      <c r="BI1487" s="51">
        <f t="shared" si="270"/>
        <v>1</v>
      </c>
      <c r="CA1487" s="113">
        <f>SI!BY1487</f>
        <v>156</v>
      </c>
      <c r="CH1487" s="140">
        <f>SI!BZ1487</f>
        <v>0</v>
      </c>
    </row>
    <row r="1488" spans="1:253" x14ac:dyDescent="0.25">
      <c r="A1488" s="33"/>
      <c r="B1488" s="372"/>
      <c r="C1488" s="373"/>
      <c r="D1488" s="373"/>
      <c r="E1488" s="373"/>
      <c r="F1488" s="373"/>
      <c r="G1488" s="373"/>
      <c r="H1488" s="373"/>
      <c r="I1488" s="373"/>
      <c r="J1488" s="373"/>
      <c r="K1488" s="373"/>
      <c r="L1488" s="374"/>
      <c r="M1488" s="584">
        <f>+P85</f>
        <v>2018</v>
      </c>
      <c r="N1488" s="585"/>
      <c r="O1488" s="585"/>
      <c r="P1488" s="585"/>
      <c r="Q1488" s="585"/>
      <c r="R1488" s="585"/>
      <c r="S1488" s="585"/>
      <c r="T1488" s="585"/>
      <c r="U1488" s="585"/>
      <c r="V1488" s="585"/>
      <c r="W1488" s="586"/>
      <c r="X1488" s="314">
        <f>+Z85</f>
        <v>2017</v>
      </c>
      <c r="Y1488" s="315"/>
      <c r="Z1488" s="315"/>
      <c r="AA1488" s="315"/>
      <c r="AB1488" s="315"/>
      <c r="AC1488" s="315"/>
      <c r="AD1488" s="315"/>
      <c r="AE1488" s="315"/>
      <c r="AF1488" s="315"/>
      <c r="AG1488" s="315"/>
      <c r="AH1488" s="316"/>
      <c r="AI1488" s="59"/>
      <c r="AJ1488" s="144" t="str">
        <f t="shared" si="263"/>
        <v>Riadok bude vidieť.</v>
      </c>
      <c r="AK1488" s="145" t="s">
        <v>207</v>
      </c>
      <c r="BE1488" s="51">
        <f t="shared" si="266"/>
        <v>1</v>
      </c>
      <c r="BH1488" s="51">
        <f t="shared" si="264"/>
        <v>1</v>
      </c>
      <c r="BI1488" s="51">
        <f t="shared" si="270"/>
        <v>1</v>
      </c>
      <c r="CA1488" s="113">
        <f>SI!BY1488</f>
        <v>140</v>
      </c>
      <c r="CH1488" s="140">
        <f>SI!BZ1488</f>
        <v>0</v>
      </c>
    </row>
    <row r="1489" spans="1:253" x14ac:dyDescent="0.25">
      <c r="A1489" s="33"/>
      <c r="B1489" s="582" t="s">
        <v>107</v>
      </c>
      <c r="C1489" s="583"/>
      <c r="D1489" s="583"/>
      <c r="E1489" s="583"/>
      <c r="F1489" s="583"/>
      <c r="G1489" s="583"/>
      <c r="H1489" s="583"/>
      <c r="I1489" s="583"/>
      <c r="J1489" s="583"/>
      <c r="K1489" s="583"/>
      <c r="L1489" s="583"/>
      <c r="M1489" s="277">
        <v>354372</v>
      </c>
      <c r="N1489" s="278"/>
      <c r="O1489" s="278"/>
      <c r="P1489" s="278"/>
      <c r="Q1489" s="278"/>
      <c r="R1489" s="278"/>
      <c r="S1489" s="278"/>
      <c r="T1489" s="278"/>
      <c r="U1489" s="278"/>
      <c r="V1489" s="278"/>
      <c r="W1489" s="279"/>
      <c r="X1489" s="277">
        <v>821</v>
      </c>
      <c r="Y1489" s="278"/>
      <c r="Z1489" s="278"/>
      <c r="AA1489" s="278"/>
      <c r="AB1489" s="278"/>
      <c r="AC1489" s="278"/>
      <c r="AD1489" s="278"/>
      <c r="AE1489" s="278"/>
      <c r="AF1489" s="278"/>
      <c r="AG1489" s="278"/>
      <c r="AH1489" s="279"/>
      <c r="AI1489" s="59"/>
      <c r="AJ1489" s="144" t="str">
        <f t="shared" si="263"/>
        <v>Riadok bude vidieť.</v>
      </c>
      <c r="AK1489" s="145" t="s">
        <v>207</v>
      </c>
      <c r="BE1489" s="51">
        <f t="shared" si="266"/>
        <v>1</v>
      </c>
      <c r="BH1489" s="51">
        <f t="shared" si="264"/>
        <v>1</v>
      </c>
      <c r="BI1489" s="51">
        <f t="shared" si="270"/>
        <v>1</v>
      </c>
      <c r="CA1489" s="113">
        <f>SI!BY1489</f>
        <v>112</v>
      </c>
      <c r="CH1489" s="140">
        <f>SI!BZ1489</f>
        <v>0</v>
      </c>
    </row>
    <row r="1490" spans="1:253" ht="24.75" customHeight="1" x14ac:dyDescent="0.25">
      <c r="A1490" s="33"/>
      <c r="B1490" s="600" t="s">
        <v>387</v>
      </c>
      <c r="C1490" s="601"/>
      <c r="D1490" s="601"/>
      <c r="E1490" s="601"/>
      <c r="F1490" s="601"/>
      <c r="G1490" s="601"/>
      <c r="H1490" s="601"/>
      <c r="I1490" s="601"/>
      <c r="J1490" s="601"/>
      <c r="K1490" s="601"/>
      <c r="L1490" s="601"/>
      <c r="M1490" s="277">
        <v>991738</v>
      </c>
      <c r="N1490" s="278"/>
      <c r="O1490" s="278"/>
      <c r="P1490" s="278"/>
      <c r="Q1490" s="278"/>
      <c r="R1490" s="278"/>
      <c r="S1490" s="278"/>
      <c r="T1490" s="278"/>
      <c r="U1490" s="278"/>
      <c r="V1490" s="278"/>
      <c r="W1490" s="279"/>
      <c r="X1490" s="277">
        <v>1145056</v>
      </c>
      <c r="Y1490" s="278"/>
      <c r="Z1490" s="278"/>
      <c r="AA1490" s="278"/>
      <c r="AB1490" s="278"/>
      <c r="AC1490" s="278"/>
      <c r="AD1490" s="278"/>
      <c r="AE1490" s="278"/>
      <c r="AF1490" s="278"/>
      <c r="AG1490" s="278"/>
      <c r="AH1490" s="279"/>
      <c r="AI1490" s="59"/>
      <c r="AJ1490" s="144" t="str">
        <f t="shared" si="263"/>
        <v>Riadok bude vidieť.</v>
      </c>
      <c r="AK1490" s="145" t="s">
        <v>207</v>
      </c>
      <c r="BE1490" s="51">
        <f t="shared" si="266"/>
        <v>1</v>
      </c>
      <c r="BH1490" s="51">
        <f t="shared" si="264"/>
        <v>1</v>
      </c>
      <c r="BI1490" s="51">
        <f t="shared" si="270"/>
        <v>1</v>
      </c>
      <c r="CA1490" s="113">
        <f>SI!BY1490</f>
        <v>126</v>
      </c>
      <c r="CH1490" s="140">
        <f>SI!BZ1490</f>
        <v>0</v>
      </c>
    </row>
    <row r="1491" spans="1:253" x14ac:dyDescent="0.25">
      <c r="A1491" s="33"/>
      <c r="B1491" s="605" t="s">
        <v>108</v>
      </c>
      <c r="C1491" s="606"/>
      <c r="D1491" s="606"/>
      <c r="E1491" s="606"/>
      <c r="F1491" s="606"/>
      <c r="G1491" s="606"/>
      <c r="H1491" s="606"/>
      <c r="I1491" s="606"/>
      <c r="J1491" s="606"/>
      <c r="K1491" s="606"/>
      <c r="L1491" s="606"/>
      <c r="M1491" s="602">
        <v>1346110</v>
      </c>
      <c r="N1491" s="603"/>
      <c r="O1491" s="603"/>
      <c r="P1491" s="603"/>
      <c r="Q1491" s="603"/>
      <c r="R1491" s="603"/>
      <c r="S1491" s="603"/>
      <c r="T1491" s="603"/>
      <c r="U1491" s="603"/>
      <c r="V1491" s="603"/>
      <c r="W1491" s="604"/>
      <c r="X1491" s="602">
        <v>1145877</v>
      </c>
      <c r="Y1491" s="603"/>
      <c r="Z1491" s="603"/>
      <c r="AA1491" s="603"/>
      <c r="AB1491" s="603"/>
      <c r="AC1491" s="603"/>
      <c r="AD1491" s="603"/>
      <c r="AE1491" s="603"/>
      <c r="AF1491" s="603"/>
      <c r="AG1491" s="603"/>
      <c r="AH1491" s="604"/>
      <c r="AI1491" s="59"/>
      <c r="AJ1491" s="144" t="str">
        <f t="shared" si="263"/>
        <v>Riadok bude vidieť.</v>
      </c>
      <c r="AK1491" s="145" t="s">
        <v>207</v>
      </c>
      <c r="BE1491" s="51">
        <f t="shared" si="266"/>
        <v>1</v>
      </c>
      <c r="BH1491" s="51">
        <f t="shared" si="264"/>
        <v>1</v>
      </c>
      <c r="BI1491" s="51">
        <f t="shared" si="270"/>
        <v>1</v>
      </c>
      <c r="CA1491" s="113">
        <f>SI!BY1491</f>
        <v>172</v>
      </c>
      <c r="CH1491" s="140">
        <f>SI!BZ1491</f>
        <v>0</v>
      </c>
    </row>
    <row r="1492" spans="1:253" ht="26.25" customHeight="1" x14ac:dyDescent="0.25">
      <c r="A1492" s="33"/>
      <c r="B1492" s="1294" t="s">
        <v>388</v>
      </c>
      <c r="C1492" s="1295"/>
      <c r="D1492" s="1295"/>
      <c r="E1492" s="1295"/>
      <c r="F1492" s="1295"/>
      <c r="G1492" s="1295"/>
      <c r="H1492" s="1295"/>
      <c r="I1492" s="1295"/>
      <c r="J1492" s="1295"/>
      <c r="K1492" s="1295"/>
      <c r="L1492" s="1295"/>
      <c r="M1492" s="277">
        <v>37986</v>
      </c>
      <c r="N1492" s="278"/>
      <c r="O1492" s="278"/>
      <c r="P1492" s="278"/>
      <c r="Q1492" s="278"/>
      <c r="R1492" s="278"/>
      <c r="S1492" s="278"/>
      <c r="T1492" s="278"/>
      <c r="U1492" s="278"/>
      <c r="V1492" s="278"/>
      <c r="W1492" s="279"/>
      <c r="X1492" s="277">
        <v>75137</v>
      </c>
      <c r="Y1492" s="278"/>
      <c r="Z1492" s="278"/>
      <c r="AA1492" s="278"/>
      <c r="AB1492" s="278"/>
      <c r="AC1492" s="278"/>
      <c r="AD1492" s="278"/>
      <c r="AE1492" s="278"/>
      <c r="AF1492" s="278"/>
      <c r="AG1492" s="278"/>
      <c r="AH1492" s="279"/>
      <c r="AI1492" s="59"/>
      <c r="AJ1492" s="144" t="str">
        <f t="shared" si="263"/>
        <v>Riadok bude vidieť.</v>
      </c>
      <c r="AK1492" s="145" t="s">
        <v>207</v>
      </c>
      <c r="BE1492" s="51">
        <f t="shared" si="266"/>
        <v>1</v>
      </c>
      <c r="BH1492" s="51">
        <f t="shared" si="264"/>
        <v>1</v>
      </c>
      <c r="BI1492" s="51">
        <f t="shared" si="270"/>
        <v>1</v>
      </c>
      <c r="CA1492" s="113">
        <f>SI!BY1492</f>
        <v>185</v>
      </c>
      <c r="CH1492" s="140">
        <f>SI!BZ1492</f>
        <v>0</v>
      </c>
    </row>
    <row r="1493" spans="1:253" ht="27" customHeight="1" x14ac:dyDescent="0.25">
      <c r="A1493" s="33"/>
      <c r="B1493" s="574" t="s">
        <v>389</v>
      </c>
      <c r="C1493" s="575"/>
      <c r="D1493" s="575"/>
      <c r="E1493" s="575"/>
      <c r="F1493" s="575"/>
      <c r="G1493" s="575"/>
      <c r="H1493" s="575"/>
      <c r="I1493" s="575"/>
      <c r="J1493" s="575"/>
      <c r="K1493" s="575"/>
      <c r="L1493" s="575"/>
      <c r="M1493" s="277">
        <v>0</v>
      </c>
      <c r="N1493" s="278"/>
      <c r="O1493" s="278"/>
      <c r="P1493" s="278"/>
      <c r="Q1493" s="278"/>
      <c r="R1493" s="278"/>
      <c r="S1493" s="278"/>
      <c r="T1493" s="278"/>
      <c r="U1493" s="278"/>
      <c r="V1493" s="278"/>
      <c r="W1493" s="279"/>
      <c r="X1493" s="277">
        <v>0</v>
      </c>
      <c r="Y1493" s="278"/>
      <c r="Z1493" s="278"/>
      <c r="AA1493" s="278"/>
      <c r="AB1493" s="278"/>
      <c r="AC1493" s="278"/>
      <c r="AD1493" s="278"/>
      <c r="AE1493" s="278"/>
      <c r="AF1493" s="278"/>
      <c r="AG1493" s="278"/>
      <c r="AH1493" s="279"/>
      <c r="AI1493" s="59"/>
      <c r="AJ1493" s="144" t="str">
        <f t="shared" si="263"/>
        <v>Riadok bude vidieť.</v>
      </c>
      <c r="AK1493" s="145" t="s">
        <v>207</v>
      </c>
      <c r="BE1493" s="51">
        <f t="shared" si="266"/>
        <v>1</v>
      </c>
      <c r="BH1493" s="51">
        <f t="shared" si="264"/>
        <v>1</v>
      </c>
      <c r="BI1493" s="51">
        <f t="shared" si="270"/>
        <v>1</v>
      </c>
      <c r="CA1493" s="113">
        <f>SI!BY1493</f>
        <v>158</v>
      </c>
      <c r="CH1493" s="140">
        <f>SI!BZ1493</f>
        <v>0</v>
      </c>
    </row>
    <row r="1494" spans="1:253" x14ac:dyDescent="0.25">
      <c r="A1494" s="33"/>
      <c r="B1494" s="615" t="s">
        <v>109</v>
      </c>
      <c r="C1494" s="616"/>
      <c r="D1494" s="616"/>
      <c r="E1494" s="616"/>
      <c r="F1494" s="616"/>
      <c r="G1494" s="616"/>
      <c r="H1494" s="616"/>
      <c r="I1494" s="616"/>
      <c r="J1494" s="616"/>
      <c r="K1494" s="616"/>
      <c r="L1494" s="616"/>
      <c r="M1494" s="602">
        <v>37986</v>
      </c>
      <c r="N1494" s="603"/>
      <c r="O1494" s="603"/>
      <c r="P1494" s="603"/>
      <c r="Q1494" s="603"/>
      <c r="R1494" s="603"/>
      <c r="S1494" s="603"/>
      <c r="T1494" s="603"/>
      <c r="U1494" s="603"/>
      <c r="V1494" s="603"/>
      <c r="W1494" s="604"/>
      <c r="X1494" s="602">
        <v>75137</v>
      </c>
      <c r="Y1494" s="603"/>
      <c r="Z1494" s="603"/>
      <c r="AA1494" s="603"/>
      <c r="AB1494" s="603"/>
      <c r="AC1494" s="603"/>
      <c r="AD1494" s="603"/>
      <c r="AE1494" s="603"/>
      <c r="AF1494" s="603"/>
      <c r="AG1494" s="603"/>
      <c r="AH1494" s="604"/>
      <c r="AI1494" s="59"/>
      <c r="AJ1494" s="144" t="str">
        <f t="shared" si="263"/>
        <v>Riadok bude vidieť.</v>
      </c>
      <c r="AK1494" s="145" t="s">
        <v>207</v>
      </c>
      <c r="BE1494" s="51">
        <f t="shared" si="266"/>
        <v>1</v>
      </c>
      <c r="BH1494" s="51">
        <f t="shared" si="264"/>
        <v>1</v>
      </c>
      <c r="BI1494" s="51">
        <f t="shared" si="270"/>
        <v>1</v>
      </c>
      <c r="CA1494" s="113">
        <f>SI!BY1494</f>
        <v>145</v>
      </c>
      <c r="CH1494" s="140">
        <f>SI!BZ1494</f>
        <v>0</v>
      </c>
    </row>
    <row r="1495" spans="1:253" x14ac:dyDescent="0.25">
      <c r="A1495" s="33"/>
      <c r="B1495" s="432" t="s">
        <v>390</v>
      </c>
      <c r="C1495" s="433"/>
      <c r="D1495" s="433"/>
      <c r="E1495" s="433"/>
      <c r="F1495" s="433"/>
      <c r="G1495" s="433"/>
      <c r="H1495" s="433"/>
      <c r="I1495" s="433"/>
      <c r="J1495" s="433"/>
      <c r="K1495" s="433"/>
      <c r="L1495" s="434"/>
      <c r="M1495" s="602">
        <f>+M1491+M1494</f>
        <v>1384096</v>
      </c>
      <c r="N1495" s="603"/>
      <c r="O1495" s="603"/>
      <c r="P1495" s="603"/>
      <c r="Q1495" s="603"/>
      <c r="R1495" s="603"/>
      <c r="S1495" s="603"/>
      <c r="T1495" s="603"/>
      <c r="U1495" s="603"/>
      <c r="V1495" s="603"/>
      <c r="W1495" s="604"/>
      <c r="X1495" s="602">
        <f>+X1491+X1494</f>
        <v>1221014</v>
      </c>
      <c r="Y1495" s="603"/>
      <c r="Z1495" s="603"/>
      <c r="AA1495" s="603"/>
      <c r="AB1495" s="603"/>
      <c r="AC1495" s="603"/>
      <c r="AD1495" s="603"/>
      <c r="AE1495" s="603"/>
      <c r="AF1495" s="603"/>
      <c r="AG1495" s="603"/>
      <c r="AH1495" s="604"/>
      <c r="AI1495" s="59"/>
      <c r="AJ1495" s="144" t="str">
        <f t="shared" si="263"/>
        <v>Riadok bude vidieť.</v>
      </c>
      <c r="AK1495" s="145" t="s">
        <v>207</v>
      </c>
      <c r="BE1495" s="51">
        <f t="shared" si="266"/>
        <v>1</v>
      </c>
      <c r="BH1495" s="51">
        <f t="shared" si="264"/>
        <v>1</v>
      </c>
      <c r="BI1495" s="51">
        <f t="shared" si="270"/>
        <v>1</v>
      </c>
      <c r="CA1495" s="113">
        <f>SI!BY1495</f>
        <v>133</v>
      </c>
      <c r="CH1495" s="140">
        <f>SI!BZ1495</f>
        <v>0</v>
      </c>
    </row>
    <row r="1496" spans="1:253" x14ac:dyDescent="0.25">
      <c r="A1496" s="33"/>
      <c r="I1496" s="29"/>
      <c r="AI1496" s="62"/>
      <c r="AJ1496" s="144" t="str">
        <f t="shared" si="263"/>
        <v>Riadok bude vidieť.</v>
      </c>
      <c r="AK1496" s="145" t="s">
        <v>207</v>
      </c>
      <c r="AN1496" s="21"/>
      <c r="BE1496" s="51">
        <f t="shared" si="266"/>
        <v>1</v>
      </c>
      <c r="BH1496" s="51">
        <f t="shared" si="264"/>
        <v>1</v>
      </c>
      <c r="BI1496" s="51">
        <f t="shared" si="270"/>
        <v>1</v>
      </c>
      <c r="CA1496" s="113">
        <f>SI!BY1496</f>
        <v>40</v>
      </c>
      <c r="CH1496" s="140">
        <f>SI!BZ1496</f>
        <v>0</v>
      </c>
    </row>
    <row r="1497" spans="1:253" s="36" customFormat="1" x14ac:dyDescent="0.25">
      <c r="A1497" s="33"/>
      <c r="B1497" s="2" t="s">
        <v>274</v>
      </c>
      <c r="C1497" s="2"/>
      <c r="D1497" s="2"/>
      <c r="E1497" s="2"/>
      <c r="F1497" s="2"/>
      <c r="G1497" s="2"/>
      <c r="H1497" s="181" t="s">
        <v>565</v>
      </c>
      <c r="I1497" s="181"/>
      <c r="J1497" s="2" t="str">
        <f>+IF($G$27&lt;&gt;"",IF(INT(SQRT((CODE(MID($G$27,1,1)))))*(IF(SI!EE2054="",1,SI!EE2054-3))+LEN(SI!J13)=CA1497,IF(H1497="nemá","","majetok prenajatý formou finančného leasingu."),"NEPOVOLENÉ POUŽITIE!"),"NEPOVOLENÉ POUŽITIE!")</f>
        <v/>
      </c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62" t="s">
        <v>168</v>
      </c>
      <c r="AJ1497" s="144" t="str">
        <f t="shared" si="263"/>
        <v>Riadok bude skrytý.</v>
      </c>
      <c r="AK1497" s="145" t="s">
        <v>207</v>
      </c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51">
        <f t="shared" si="266"/>
        <v>1</v>
      </c>
      <c r="BF1497" s="51">
        <f t="shared" ref="BF1497:BF1507" si="271">+IF($H$1497="nemá",0,1)</f>
        <v>0</v>
      </c>
      <c r="BG1497" s="51"/>
      <c r="BH1497" s="51">
        <f t="shared" si="264"/>
        <v>1</v>
      </c>
      <c r="BI1497" s="89">
        <f t="shared" ref="BI1497:BI1507" si="272">+IF(BE1497*BF1497=0,0,IF(BH1497=0,0,1))</f>
        <v>0</v>
      </c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108"/>
      <c r="BY1497" s="108"/>
      <c r="BZ1497" s="108"/>
      <c r="CA1497" s="113">
        <f>SI!BY1497</f>
        <v>11</v>
      </c>
      <c r="CB1497" s="113"/>
      <c r="CC1497" s="113"/>
      <c r="CD1497" s="113"/>
      <c r="CE1497" s="113"/>
      <c r="CF1497" s="113"/>
      <c r="CG1497" s="113"/>
      <c r="CH1497" s="140">
        <f>SI!BZ1497</f>
        <v>0</v>
      </c>
      <c r="CI1497" s="108"/>
      <c r="CJ1497" s="108"/>
      <c r="CK1497" s="108"/>
      <c r="CL1497" s="108"/>
      <c r="CM1497" s="108"/>
      <c r="CN1497" s="108"/>
      <c r="CO1497" s="108"/>
      <c r="CP1497" s="108"/>
      <c r="CQ1497" s="108"/>
      <c r="CR1497" s="108"/>
      <c r="CS1497" s="108"/>
      <c r="CT1497" s="108"/>
      <c r="CU1497" s="108"/>
      <c r="CV1497" s="108"/>
      <c r="CW1497" s="108"/>
      <c r="CX1497" s="108"/>
      <c r="CY1497" s="108"/>
      <c r="CZ1497" s="2"/>
      <c r="DA1497" s="2"/>
      <c r="DB1497" s="2"/>
      <c r="DC1497" s="2"/>
      <c r="DD1497" s="2"/>
      <c r="DE1497" s="2"/>
      <c r="DF1497" s="2"/>
      <c r="DG1497" s="2"/>
      <c r="DH1497" s="2"/>
      <c r="DI1497" s="2"/>
      <c r="DJ1497" s="2"/>
      <c r="DK1497" s="2"/>
      <c r="DL1497" s="2"/>
      <c r="DM1497" s="2"/>
      <c r="DN1497" s="2"/>
      <c r="DO1497" s="2"/>
      <c r="DP1497" s="2"/>
      <c r="DQ1497" s="2"/>
      <c r="DR1497" s="2"/>
      <c r="DS1497" s="2"/>
      <c r="DT1497" s="2"/>
      <c r="DU1497" s="2"/>
      <c r="DV1497" s="2"/>
      <c r="DW1497" s="2"/>
      <c r="DX1497" s="2"/>
      <c r="DY1497" s="2"/>
      <c r="DZ1497" s="2"/>
      <c r="EA1497" s="2"/>
      <c r="EB1497" s="2"/>
      <c r="EC1497" s="2"/>
      <c r="ED1497" s="2"/>
      <c r="EE1497" s="2"/>
      <c r="EF1497" s="2"/>
      <c r="EG1497" s="2"/>
      <c r="EH1497" s="2"/>
      <c r="EI1497" s="2"/>
      <c r="EJ1497" s="2"/>
      <c r="EK1497" s="2"/>
      <c r="EL1497" s="2"/>
      <c r="EM1497" s="2"/>
      <c r="EN1497" s="2"/>
      <c r="EO1497" s="2"/>
      <c r="EP1497" s="2"/>
      <c r="EQ1497" s="2"/>
      <c r="ER1497" s="2"/>
      <c r="ES1497" s="2"/>
      <c r="ET1497" s="2"/>
      <c r="EU1497" s="2"/>
      <c r="EV1497" s="2"/>
      <c r="EW1497" s="2"/>
      <c r="EX1497" s="2"/>
      <c r="EY1497" s="2"/>
      <c r="EZ1497" s="2"/>
      <c r="FA1497" s="2"/>
      <c r="FB1497" s="2"/>
      <c r="FC1497" s="2"/>
      <c r="FD1497" s="2"/>
      <c r="FE1497" s="2"/>
      <c r="FF1497" s="2"/>
      <c r="FG1497" s="2"/>
      <c r="FH1497" s="2"/>
      <c r="FI1497" s="2"/>
      <c r="FJ1497" s="2"/>
      <c r="FK1497" s="2"/>
      <c r="FL1497" s="2"/>
      <c r="FM1497" s="2"/>
      <c r="FN1497" s="2"/>
      <c r="FO1497" s="2"/>
      <c r="FP1497" s="2"/>
      <c r="FQ1497" s="2"/>
      <c r="FR1497" s="2"/>
      <c r="FS1497" s="2"/>
      <c r="FT1497" s="2"/>
      <c r="FU1497" s="2"/>
      <c r="FV1497" s="2"/>
      <c r="FW1497" s="2"/>
      <c r="FX1497" s="2"/>
      <c r="FY1497" s="2"/>
      <c r="FZ1497" s="2"/>
      <c r="GA1497" s="2"/>
      <c r="GB1497" s="2"/>
      <c r="GC1497" s="2"/>
      <c r="GD1497" s="2"/>
      <c r="GE1497" s="2"/>
      <c r="GF1497" s="2"/>
      <c r="GG1497" s="2"/>
      <c r="GH1497" s="2"/>
      <c r="GI1497" s="2"/>
      <c r="GJ1497" s="2"/>
      <c r="GK1497" s="2"/>
      <c r="GL1497" s="2"/>
      <c r="GM1497" s="2"/>
      <c r="GN1497" s="2"/>
      <c r="GO1497" s="2"/>
      <c r="GP1497" s="2"/>
      <c r="GQ1497" s="2"/>
      <c r="GR1497" s="2"/>
      <c r="GS1497" s="2"/>
      <c r="GT1497" s="2"/>
      <c r="GU1497" s="2"/>
      <c r="GV1497" s="2"/>
      <c r="GW1497" s="2"/>
      <c r="GX1497" s="2"/>
      <c r="GY1497" s="2"/>
      <c r="GZ1497" s="2"/>
      <c r="HA1497" s="2"/>
      <c r="HB1497" s="2"/>
      <c r="HC1497" s="2"/>
      <c r="HD1497" s="2"/>
      <c r="HE1497" s="2"/>
      <c r="HF1497" s="2"/>
      <c r="HG1497" s="2"/>
      <c r="HH1497" s="2"/>
      <c r="HI1497" s="2"/>
      <c r="HJ1497" s="2"/>
      <c r="HK1497" s="2"/>
      <c r="HL1497" s="2"/>
      <c r="HM1497" s="2"/>
      <c r="HN1497" s="2"/>
      <c r="HO1497" s="2"/>
      <c r="HP1497" s="2"/>
      <c r="HQ1497" s="2"/>
      <c r="HR1497" s="2"/>
      <c r="HS1497" s="2"/>
      <c r="HT1497" s="2"/>
      <c r="HU1497" s="2"/>
      <c r="HV1497" s="2"/>
      <c r="HW1497" s="2"/>
      <c r="HX1497" s="2"/>
      <c r="HY1497" s="2"/>
      <c r="HZ1497" s="2"/>
      <c r="IA1497" s="2"/>
      <c r="IB1497" s="2"/>
      <c r="IC1497" s="2"/>
      <c r="ID1497" s="2"/>
      <c r="IE1497" s="2"/>
      <c r="IF1497" s="2"/>
      <c r="IG1497" s="2"/>
      <c r="IH1497" s="2"/>
      <c r="II1497" s="2"/>
      <c r="IJ1497" s="2"/>
      <c r="IK1497" s="2"/>
      <c r="IL1497" s="2"/>
      <c r="IM1497" s="2"/>
      <c r="IN1497" s="2"/>
      <c r="IO1497" s="2"/>
      <c r="IP1497" s="2"/>
      <c r="IQ1497" s="2"/>
      <c r="IR1497" s="2"/>
      <c r="IS1497" s="2"/>
    </row>
    <row r="1498" spans="1:253" s="36" customFormat="1" x14ac:dyDescent="0.25">
      <c r="A1498" s="33"/>
      <c r="B1498" s="2" t="str">
        <f>+IF(H1497="nemá","","Výška budúcich platieb rozdelená na istinu a finančný náklad podľa doby splatnosti je uvedená v tabuľke:")</f>
        <v/>
      </c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60"/>
      <c r="AJ1498" s="144" t="str">
        <f t="shared" si="263"/>
        <v>Riadok bude skrytý.</v>
      </c>
      <c r="AK1498" s="145" t="s">
        <v>207</v>
      </c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51">
        <f t="shared" si="266"/>
        <v>1</v>
      </c>
      <c r="BF1498" s="51">
        <f t="shared" si="271"/>
        <v>0</v>
      </c>
      <c r="BG1498" s="51"/>
      <c r="BH1498" s="51">
        <f t="shared" si="264"/>
        <v>1</v>
      </c>
      <c r="BI1498" s="89">
        <f t="shared" si="272"/>
        <v>0</v>
      </c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108"/>
      <c r="BY1498" s="108"/>
      <c r="BZ1498" s="108"/>
      <c r="CA1498" s="113">
        <f>SI!BY1498</f>
        <v>1066</v>
      </c>
      <c r="CB1498" s="113"/>
      <c r="CC1498" s="113"/>
      <c r="CD1498" s="113"/>
      <c r="CE1498" s="113"/>
      <c r="CF1498" s="113"/>
      <c r="CG1498" s="113"/>
      <c r="CH1498" s="140">
        <f>SI!BZ1498</f>
        <v>0</v>
      </c>
      <c r="CI1498" s="108"/>
      <c r="CJ1498" s="108"/>
      <c r="CK1498" s="108"/>
      <c r="CL1498" s="108"/>
      <c r="CM1498" s="108"/>
      <c r="CN1498" s="108"/>
      <c r="CO1498" s="108"/>
      <c r="CP1498" s="108"/>
      <c r="CQ1498" s="108"/>
      <c r="CR1498" s="108"/>
      <c r="CS1498" s="108"/>
      <c r="CT1498" s="108"/>
      <c r="CU1498" s="108"/>
      <c r="CV1498" s="108"/>
      <c r="CW1498" s="108"/>
      <c r="CX1498" s="108"/>
      <c r="CY1498" s="108"/>
      <c r="CZ1498" s="2"/>
      <c r="DA1498" s="2"/>
      <c r="DB1498" s="2"/>
      <c r="DC1498" s="2"/>
      <c r="DD1498" s="2"/>
      <c r="DE1498" s="2"/>
      <c r="DF1498" s="2"/>
      <c r="DG1498" s="2"/>
      <c r="DH1498" s="2"/>
      <c r="DI1498" s="2"/>
      <c r="DJ1498" s="2"/>
      <c r="DK1498" s="2"/>
      <c r="DL1498" s="2"/>
      <c r="DM1498" s="2"/>
      <c r="DN1498" s="2"/>
      <c r="DO1498" s="2"/>
      <c r="DP1498" s="2"/>
      <c r="DQ1498" s="2"/>
      <c r="DR1498" s="2"/>
      <c r="DS1498" s="2"/>
      <c r="DT1498" s="2"/>
      <c r="DU1498" s="2"/>
      <c r="DV1498" s="2"/>
      <c r="DW1498" s="2"/>
      <c r="DX1498" s="2"/>
      <c r="DY1498" s="2"/>
      <c r="DZ1498" s="2"/>
      <c r="EA1498" s="2"/>
      <c r="EB1498" s="2"/>
      <c r="EC1498" s="2"/>
      <c r="ED1498" s="2"/>
      <c r="EE1498" s="2"/>
      <c r="EF1498" s="2"/>
      <c r="EG1498" s="2"/>
      <c r="EH1498" s="2"/>
      <c r="EI1498" s="2"/>
      <c r="EJ1498" s="2"/>
      <c r="EK1498" s="2"/>
      <c r="EL1498" s="2"/>
      <c r="EM1498" s="2"/>
      <c r="EN1498" s="2"/>
      <c r="EO1498" s="2"/>
      <c r="EP1498" s="2"/>
      <c r="EQ1498" s="2"/>
      <c r="ER1498" s="2"/>
      <c r="ES1498" s="2"/>
      <c r="ET1498" s="2"/>
      <c r="EU1498" s="2"/>
      <c r="EV1498" s="2"/>
      <c r="EW1498" s="2"/>
      <c r="EX1498" s="2"/>
      <c r="EY1498" s="2"/>
      <c r="EZ1498" s="2"/>
      <c r="FA1498" s="2"/>
      <c r="FB1498" s="2"/>
      <c r="FC1498" s="2"/>
      <c r="FD1498" s="2"/>
      <c r="FE1498" s="2"/>
      <c r="FF1498" s="2"/>
      <c r="FG1498" s="2"/>
      <c r="FH1498" s="2"/>
      <c r="FI1498" s="2"/>
      <c r="FJ1498" s="2"/>
      <c r="FK1498" s="2"/>
      <c r="FL1498" s="2"/>
      <c r="FM1498" s="2"/>
      <c r="FN1498" s="2"/>
      <c r="FO1498" s="2"/>
      <c r="FP1498" s="2"/>
      <c r="FQ1498" s="2"/>
      <c r="FR1498" s="2"/>
      <c r="FS1498" s="2"/>
      <c r="FT1498" s="2"/>
      <c r="FU1498" s="2"/>
      <c r="FV1498" s="2"/>
      <c r="FW1498" s="2"/>
      <c r="FX1498" s="2"/>
      <c r="FY1498" s="2"/>
      <c r="FZ1498" s="2"/>
      <c r="GA1498" s="2"/>
      <c r="GB1498" s="2"/>
      <c r="GC1498" s="2"/>
      <c r="GD1498" s="2"/>
      <c r="GE1498" s="2"/>
      <c r="GF1498" s="2"/>
      <c r="GG1498" s="2"/>
      <c r="GH1498" s="2"/>
      <c r="GI1498" s="2"/>
      <c r="GJ1498" s="2"/>
      <c r="GK1498" s="2"/>
      <c r="GL1498" s="2"/>
      <c r="GM1498" s="2"/>
      <c r="GN1498" s="2"/>
      <c r="GO1498" s="2"/>
      <c r="GP1498" s="2"/>
      <c r="GQ1498" s="2"/>
      <c r="GR1498" s="2"/>
      <c r="GS1498" s="2"/>
      <c r="GT1498" s="2"/>
      <c r="GU1498" s="2"/>
      <c r="GV1498" s="2"/>
      <c r="GW1498" s="2"/>
      <c r="GX1498" s="2"/>
      <c r="GY1498" s="2"/>
      <c r="GZ1498" s="2"/>
      <c r="HA1498" s="2"/>
      <c r="HB1498" s="2"/>
      <c r="HC1498" s="2"/>
      <c r="HD1498" s="2"/>
      <c r="HE1498" s="2"/>
      <c r="HF1498" s="2"/>
      <c r="HG1498" s="2"/>
      <c r="HH1498" s="2"/>
      <c r="HI1498" s="2"/>
      <c r="HJ1498" s="2"/>
      <c r="HK1498" s="2"/>
      <c r="HL1498" s="2"/>
      <c r="HM1498" s="2"/>
      <c r="HN1498" s="2"/>
      <c r="HO1498" s="2"/>
      <c r="HP1498" s="2"/>
      <c r="HQ1498" s="2"/>
      <c r="HR1498" s="2"/>
      <c r="HS1498" s="2"/>
      <c r="HT1498" s="2"/>
      <c r="HU1498" s="2"/>
      <c r="HV1498" s="2"/>
      <c r="HW1498" s="2"/>
      <c r="HX1498" s="2"/>
      <c r="HY1498" s="2"/>
      <c r="HZ1498" s="2"/>
      <c r="IA1498" s="2"/>
      <c r="IB1498" s="2"/>
      <c r="IC1498" s="2"/>
      <c r="ID1498" s="2"/>
      <c r="IE1498" s="2"/>
      <c r="IF1498" s="2"/>
      <c r="IG1498" s="2"/>
      <c r="IH1498" s="2"/>
      <c r="II1498" s="2"/>
      <c r="IJ1498" s="2"/>
      <c r="IK1498" s="2"/>
      <c r="IL1498" s="2"/>
      <c r="IM1498" s="2"/>
      <c r="IN1498" s="2"/>
      <c r="IO1498" s="2"/>
      <c r="IP1498" s="2"/>
      <c r="IQ1498" s="2"/>
      <c r="IR1498" s="2"/>
      <c r="IS1498" s="2"/>
    </row>
    <row r="1499" spans="1:253" s="36" customFormat="1" x14ac:dyDescent="0.25">
      <c r="A1499" s="33"/>
      <c r="AI1499" s="62"/>
      <c r="AJ1499" s="144" t="str">
        <f t="shared" si="263"/>
        <v>Riadok bude skrytý.</v>
      </c>
      <c r="AK1499" s="145" t="s">
        <v>207</v>
      </c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51">
        <f t="shared" si="266"/>
        <v>1</v>
      </c>
      <c r="BF1499" s="51">
        <f t="shared" si="271"/>
        <v>0</v>
      </c>
      <c r="BG1499" s="51"/>
      <c r="BH1499" s="51">
        <f t="shared" si="264"/>
        <v>1</v>
      </c>
      <c r="BI1499" s="89">
        <f t="shared" si="272"/>
        <v>0</v>
      </c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108"/>
      <c r="BY1499" s="108"/>
      <c r="BZ1499" s="108"/>
      <c r="CA1499" s="113">
        <f>SI!BY1499</f>
        <v>183</v>
      </c>
      <c r="CB1499" s="113"/>
      <c r="CC1499" s="113"/>
      <c r="CD1499" s="113"/>
      <c r="CE1499" s="113"/>
      <c r="CF1499" s="113"/>
      <c r="CG1499" s="113"/>
      <c r="CH1499" s="140">
        <f>SI!BZ1499</f>
        <v>0</v>
      </c>
      <c r="CI1499" s="108"/>
      <c r="CJ1499" s="108"/>
      <c r="CK1499" s="108"/>
      <c r="CL1499" s="108"/>
      <c r="CM1499" s="108"/>
      <c r="CN1499" s="108"/>
      <c r="CO1499" s="108"/>
      <c r="CP1499" s="108"/>
      <c r="CQ1499" s="108"/>
      <c r="CR1499" s="108"/>
      <c r="CS1499" s="108"/>
      <c r="CT1499" s="108"/>
      <c r="CU1499" s="108"/>
      <c r="CV1499" s="108"/>
      <c r="CW1499" s="108"/>
      <c r="CX1499" s="108"/>
      <c r="CY1499" s="108"/>
      <c r="CZ1499" s="2"/>
      <c r="DA1499" s="2"/>
      <c r="DB1499" s="2"/>
      <c r="DC1499" s="2"/>
      <c r="DD1499" s="2"/>
      <c r="DE1499" s="2"/>
      <c r="DF1499" s="2"/>
      <c r="DG1499" s="2"/>
      <c r="DH1499" s="2"/>
      <c r="DI1499" s="2"/>
      <c r="DJ1499" s="2"/>
      <c r="DK1499" s="2"/>
      <c r="DL1499" s="2"/>
      <c r="DM1499" s="2"/>
      <c r="DN1499" s="2"/>
      <c r="DO1499" s="2"/>
      <c r="DP1499" s="2"/>
      <c r="DQ1499" s="2"/>
      <c r="DR1499" s="2"/>
      <c r="DS1499" s="2"/>
      <c r="DT1499" s="2"/>
      <c r="DU1499" s="2"/>
      <c r="DV1499" s="2"/>
      <c r="DW1499" s="2"/>
      <c r="DX1499" s="2"/>
      <c r="DY1499" s="2"/>
      <c r="DZ1499" s="2"/>
      <c r="EA1499" s="2"/>
      <c r="EB1499" s="2"/>
      <c r="EC1499" s="2"/>
      <c r="ED1499" s="2"/>
      <c r="EE1499" s="2"/>
      <c r="EF1499" s="2"/>
      <c r="EG1499" s="2"/>
      <c r="EH1499" s="2"/>
      <c r="EI1499" s="2"/>
      <c r="EJ1499" s="2"/>
      <c r="EK1499" s="2"/>
      <c r="EL1499" s="2"/>
      <c r="EM1499" s="2"/>
      <c r="EN1499" s="2"/>
      <c r="EO1499" s="2"/>
      <c r="EP1499" s="2"/>
      <c r="EQ1499" s="2"/>
      <c r="ER1499" s="2"/>
      <c r="ES1499" s="2"/>
      <c r="ET1499" s="2"/>
      <c r="EU1499" s="2"/>
      <c r="EV1499" s="2"/>
      <c r="EW1499" s="2"/>
      <c r="EX1499" s="2"/>
      <c r="EY1499" s="2"/>
      <c r="EZ1499" s="2"/>
      <c r="FA1499" s="2"/>
      <c r="FB1499" s="2"/>
      <c r="FC1499" s="2"/>
      <c r="FD1499" s="2"/>
      <c r="FE1499" s="2"/>
      <c r="FF1499" s="2"/>
      <c r="FG1499" s="2"/>
      <c r="FH1499" s="2"/>
      <c r="FI1499" s="2"/>
      <c r="FJ1499" s="2"/>
      <c r="FK1499" s="2"/>
      <c r="FL1499" s="2"/>
      <c r="FM1499" s="2"/>
      <c r="FN1499" s="2"/>
      <c r="FO1499" s="2"/>
      <c r="FP1499" s="2"/>
      <c r="FQ1499" s="2"/>
      <c r="FR1499" s="2"/>
      <c r="FS1499" s="2"/>
      <c r="FT1499" s="2"/>
      <c r="FU1499" s="2"/>
      <c r="FV1499" s="2"/>
      <c r="FW1499" s="2"/>
      <c r="FX1499" s="2"/>
      <c r="FY1499" s="2"/>
      <c r="FZ1499" s="2"/>
      <c r="GA1499" s="2"/>
      <c r="GB1499" s="2"/>
      <c r="GC1499" s="2"/>
      <c r="GD1499" s="2"/>
      <c r="GE1499" s="2"/>
      <c r="GF1499" s="2"/>
      <c r="GG1499" s="2"/>
      <c r="GH1499" s="2"/>
      <c r="GI1499" s="2"/>
      <c r="GJ1499" s="2"/>
      <c r="GK1499" s="2"/>
      <c r="GL1499" s="2"/>
      <c r="GM1499" s="2"/>
      <c r="GN1499" s="2"/>
      <c r="GO1499" s="2"/>
      <c r="GP1499" s="2"/>
      <c r="GQ1499" s="2"/>
      <c r="GR1499" s="2"/>
      <c r="GS1499" s="2"/>
      <c r="GT1499" s="2"/>
      <c r="GU1499" s="2"/>
      <c r="GV1499" s="2"/>
      <c r="GW1499" s="2"/>
      <c r="GX1499" s="2"/>
      <c r="GY1499" s="2"/>
      <c r="GZ1499" s="2"/>
      <c r="HA1499" s="2"/>
      <c r="HB1499" s="2"/>
      <c r="HC1499" s="2"/>
      <c r="HD1499" s="2"/>
      <c r="HE1499" s="2"/>
      <c r="HF1499" s="2"/>
      <c r="HG1499" s="2"/>
      <c r="HH1499" s="2"/>
      <c r="HI1499" s="2"/>
      <c r="HJ1499" s="2"/>
      <c r="HK1499" s="2"/>
      <c r="HL1499" s="2"/>
      <c r="HM1499" s="2"/>
      <c r="HN1499" s="2"/>
      <c r="HO1499" s="2"/>
      <c r="HP1499" s="2"/>
      <c r="HQ1499" s="2"/>
      <c r="HR1499" s="2"/>
      <c r="HS1499" s="2"/>
      <c r="HT1499" s="2"/>
      <c r="HU1499" s="2"/>
      <c r="HV1499" s="2"/>
      <c r="HW1499" s="2"/>
      <c r="HX1499" s="2"/>
      <c r="HY1499" s="2"/>
      <c r="HZ1499" s="2"/>
      <c r="IA1499" s="2"/>
      <c r="IB1499" s="2"/>
      <c r="IC1499" s="2"/>
      <c r="ID1499" s="2"/>
      <c r="IE1499" s="2"/>
      <c r="IF1499" s="2"/>
      <c r="IG1499" s="2"/>
      <c r="IH1499" s="2"/>
      <c r="II1499" s="2"/>
      <c r="IJ1499" s="2"/>
      <c r="IK1499" s="2"/>
      <c r="IL1499" s="2"/>
      <c r="IM1499" s="2"/>
      <c r="IN1499" s="2"/>
      <c r="IO1499" s="2"/>
      <c r="IP1499" s="2"/>
      <c r="IQ1499" s="2"/>
      <c r="IR1499" s="2"/>
      <c r="IS1499" s="2"/>
    </row>
    <row r="1500" spans="1:253" s="36" customFormat="1" x14ac:dyDescent="0.25">
      <c r="A1500" s="33"/>
      <c r="B1500" s="251" t="s">
        <v>391</v>
      </c>
      <c r="C1500" s="252"/>
      <c r="D1500" s="252"/>
      <c r="E1500" s="252"/>
      <c r="F1500" s="252"/>
      <c r="G1500" s="252"/>
      <c r="H1500" s="252"/>
      <c r="I1500" s="252"/>
      <c r="J1500" s="252"/>
      <c r="K1500" s="252"/>
      <c r="L1500" s="253"/>
      <c r="M1500" s="472" t="s">
        <v>331</v>
      </c>
      <c r="N1500" s="473"/>
      <c r="O1500" s="473"/>
      <c r="P1500" s="473"/>
      <c r="Q1500" s="473"/>
      <c r="R1500" s="474"/>
      <c r="S1500" s="1177" t="s">
        <v>99</v>
      </c>
      <c r="T1500" s="495"/>
      <c r="U1500" s="495"/>
      <c r="V1500" s="495"/>
      <c r="W1500" s="1178"/>
      <c r="X1500" s="1184" t="s">
        <v>190</v>
      </c>
      <c r="Y1500" s="1185"/>
      <c r="Z1500" s="1185"/>
      <c r="AA1500" s="1185"/>
      <c r="AB1500" s="1186"/>
      <c r="AC1500" s="473" t="s">
        <v>312</v>
      </c>
      <c r="AD1500" s="473"/>
      <c r="AE1500" s="473"/>
      <c r="AF1500" s="473"/>
      <c r="AG1500" s="473"/>
      <c r="AH1500" s="474"/>
      <c r="AI1500" s="60"/>
      <c r="AJ1500" s="144" t="str">
        <f t="shared" si="263"/>
        <v>Riadok bude skrytý.</v>
      </c>
      <c r="AK1500" s="145" t="s">
        <v>207</v>
      </c>
      <c r="AL1500" s="149" t="s">
        <v>502</v>
      </c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51">
        <f t="shared" si="266"/>
        <v>1</v>
      </c>
      <c r="BF1500" s="51">
        <f t="shared" si="271"/>
        <v>0</v>
      </c>
      <c r="BG1500" s="51"/>
      <c r="BH1500" s="51">
        <f t="shared" si="264"/>
        <v>1</v>
      </c>
      <c r="BI1500" s="89">
        <f t="shared" si="272"/>
        <v>0</v>
      </c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108"/>
      <c r="BY1500" s="108"/>
      <c r="BZ1500" s="108"/>
      <c r="CA1500" s="113">
        <f>SI!BY1500</f>
        <v>308</v>
      </c>
      <c r="CB1500" s="113"/>
      <c r="CC1500" s="113"/>
      <c r="CD1500" s="113"/>
      <c r="CE1500" s="113"/>
      <c r="CF1500" s="113"/>
      <c r="CG1500" s="113"/>
      <c r="CH1500" s="140">
        <f>SI!BZ1500</f>
        <v>0</v>
      </c>
      <c r="CI1500" s="108"/>
      <c r="CJ1500" s="108"/>
      <c r="CK1500" s="108"/>
      <c r="CL1500" s="108"/>
      <c r="CM1500" s="108"/>
      <c r="CN1500" s="108"/>
      <c r="CO1500" s="108"/>
      <c r="CP1500" s="108"/>
      <c r="CQ1500" s="108"/>
      <c r="CR1500" s="108"/>
      <c r="CS1500" s="108"/>
      <c r="CT1500" s="108"/>
      <c r="CU1500" s="108"/>
      <c r="CV1500" s="108"/>
      <c r="CW1500" s="108"/>
      <c r="CX1500" s="108"/>
      <c r="CY1500" s="108"/>
      <c r="CZ1500" s="2"/>
      <c r="DA1500" s="2"/>
      <c r="DB1500" s="2"/>
      <c r="DC1500" s="2"/>
      <c r="DD1500" s="2"/>
      <c r="DE1500" s="2"/>
      <c r="DF1500" s="2"/>
      <c r="DG1500" s="2"/>
      <c r="DH1500" s="2"/>
      <c r="DI1500" s="2"/>
      <c r="DJ1500" s="2"/>
      <c r="DK1500" s="2"/>
      <c r="DL1500" s="2"/>
      <c r="DM1500" s="2"/>
      <c r="DN1500" s="2"/>
      <c r="DO1500" s="2"/>
      <c r="DP1500" s="2"/>
      <c r="DQ1500" s="2"/>
      <c r="DR1500" s="2"/>
      <c r="DS1500" s="2"/>
      <c r="DT1500" s="2"/>
      <c r="DU1500" s="2"/>
      <c r="DV1500" s="2"/>
      <c r="DW1500" s="2"/>
      <c r="DX1500" s="2"/>
      <c r="DY1500" s="2"/>
      <c r="DZ1500" s="2"/>
      <c r="EA1500" s="2"/>
      <c r="EB1500" s="2"/>
      <c r="EC1500" s="2"/>
      <c r="ED1500" s="2"/>
      <c r="EE1500" s="2"/>
      <c r="EF1500" s="2"/>
      <c r="EG1500" s="2"/>
      <c r="EH1500" s="2"/>
      <c r="EI1500" s="2"/>
      <c r="EJ1500" s="2"/>
      <c r="EK1500" s="2"/>
      <c r="EL1500" s="2"/>
      <c r="EM1500" s="2"/>
      <c r="EN1500" s="2"/>
      <c r="EO1500" s="2"/>
      <c r="EP1500" s="2"/>
      <c r="EQ1500" s="2"/>
      <c r="ER1500" s="2"/>
      <c r="ES1500" s="2"/>
      <c r="ET1500" s="2"/>
      <c r="EU1500" s="2"/>
      <c r="EV1500" s="2"/>
      <c r="EW1500" s="2"/>
      <c r="EX1500" s="2"/>
      <c r="EY1500" s="2"/>
      <c r="EZ1500" s="2"/>
      <c r="FA1500" s="2"/>
      <c r="FB1500" s="2"/>
      <c r="FC1500" s="2"/>
      <c r="FD1500" s="2"/>
      <c r="FE1500" s="2"/>
      <c r="FF1500" s="2"/>
      <c r="FG1500" s="2"/>
      <c r="FH1500" s="2"/>
      <c r="FI1500" s="2"/>
      <c r="FJ1500" s="2"/>
      <c r="FK1500" s="2"/>
      <c r="FL1500" s="2"/>
      <c r="FM1500" s="2"/>
      <c r="FN1500" s="2"/>
      <c r="FO1500" s="2"/>
      <c r="FP1500" s="2"/>
      <c r="FQ1500" s="2"/>
      <c r="FR1500" s="2"/>
      <c r="FS1500" s="2"/>
      <c r="FT1500" s="2"/>
      <c r="FU1500" s="2"/>
      <c r="FV1500" s="2"/>
      <c r="FW1500" s="2"/>
      <c r="FX1500" s="2"/>
      <c r="FY1500" s="2"/>
      <c r="FZ1500" s="2"/>
      <c r="GA1500" s="2"/>
      <c r="GB1500" s="2"/>
      <c r="GC1500" s="2"/>
      <c r="GD1500" s="2"/>
      <c r="GE1500" s="2"/>
      <c r="GF1500" s="2"/>
      <c r="GG1500" s="2"/>
      <c r="GH1500" s="2"/>
      <c r="GI1500" s="2"/>
      <c r="GJ1500" s="2"/>
      <c r="GK1500" s="2"/>
      <c r="GL1500" s="2"/>
      <c r="GM1500" s="2"/>
      <c r="GN1500" s="2"/>
      <c r="GO1500" s="2"/>
      <c r="GP1500" s="2"/>
      <c r="GQ1500" s="2"/>
      <c r="GR1500" s="2"/>
      <c r="GS1500" s="2"/>
      <c r="GT1500" s="2"/>
      <c r="GU1500" s="2"/>
      <c r="GV1500" s="2"/>
      <c r="GW1500" s="2"/>
      <c r="GX1500" s="2"/>
      <c r="GY1500" s="2"/>
      <c r="GZ1500" s="2"/>
      <c r="HA1500" s="2"/>
      <c r="HB1500" s="2"/>
      <c r="HC1500" s="2"/>
      <c r="HD1500" s="2"/>
      <c r="HE1500" s="2"/>
      <c r="HF1500" s="2"/>
      <c r="HG1500" s="2"/>
      <c r="HH1500" s="2"/>
      <c r="HI1500" s="2"/>
      <c r="HJ1500" s="2"/>
      <c r="HK1500" s="2"/>
      <c r="HL1500" s="2"/>
      <c r="HM1500" s="2"/>
      <c r="HN1500" s="2"/>
      <c r="HO1500" s="2"/>
      <c r="HP1500" s="2"/>
      <c r="HQ1500" s="2"/>
      <c r="HR1500" s="2"/>
      <c r="HS1500" s="2"/>
      <c r="HT1500" s="2"/>
      <c r="HU1500" s="2"/>
      <c r="HV1500" s="2"/>
      <c r="HW1500" s="2"/>
      <c r="HX1500" s="2"/>
      <c r="HY1500" s="2"/>
      <c r="HZ1500" s="2"/>
      <c r="IA1500" s="2"/>
      <c r="IB1500" s="2"/>
      <c r="IC1500" s="2"/>
      <c r="ID1500" s="2"/>
      <c r="IE1500" s="2"/>
      <c r="IF1500" s="2"/>
      <c r="IG1500" s="2"/>
      <c r="IH1500" s="2"/>
      <c r="II1500" s="2"/>
      <c r="IJ1500" s="2"/>
      <c r="IK1500" s="2"/>
      <c r="IL1500" s="2"/>
      <c r="IM1500" s="2"/>
      <c r="IN1500" s="2"/>
      <c r="IO1500" s="2"/>
      <c r="IP1500" s="2"/>
      <c r="IQ1500" s="2"/>
      <c r="IR1500" s="2"/>
      <c r="IS1500" s="2"/>
    </row>
    <row r="1501" spans="1:253" s="36" customFormat="1" ht="15" customHeight="1" x14ac:dyDescent="0.25">
      <c r="A1501" s="33"/>
      <c r="B1501" s="254"/>
      <c r="C1501" s="255"/>
      <c r="D1501" s="255"/>
      <c r="E1501" s="255"/>
      <c r="F1501" s="255"/>
      <c r="G1501" s="255"/>
      <c r="H1501" s="255"/>
      <c r="I1501" s="255"/>
      <c r="J1501" s="255"/>
      <c r="K1501" s="255"/>
      <c r="L1501" s="256"/>
      <c r="M1501" s="594"/>
      <c r="N1501" s="595"/>
      <c r="O1501" s="595"/>
      <c r="P1501" s="595"/>
      <c r="Q1501" s="595"/>
      <c r="R1501" s="596"/>
      <c r="S1501" s="1179"/>
      <c r="T1501" s="1180"/>
      <c r="U1501" s="1180"/>
      <c r="V1501" s="1180"/>
      <c r="W1501" s="1181"/>
      <c r="X1501" s="1187"/>
      <c r="Y1501" s="1188"/>
      <c r="Z1501" s="1188"/>
      <c r="AA1501" s="1188"/>
      <c r="AB1501" s="1189"/>
      <c r="AC1501" s="595"/>
      <c r="AD1501" s="595"/>
      <c r="AE1501" s="595"/>
      <c r="AF1501" s="595"/>
      <c r="AG1501" s="595"/>
      <c r="AH1501" s="596"/>
      <c r="AI1501" s="60"/>
      <c r="AJ1501" s="144" t="str">
        <f t="shared" si="263"/>
        <v>Riadok bude skrytý.</v>
      </c>
      <c r="AK1501" s="145" t="s">
        <v>207</v>
      </c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51">
        <f t="shared" si="266"/>
        <v>1</v>
      </c>
      <c r="BF1501" s="51">
        <f t="shared" si="271"/>
        <v>0</v>
      </c>
      <c r="BG1501" s="51"/>
      <c r="BH1501" s="51">
        <f t="shared" si="264"/>
        <v>1</v>
      </c>
      <c r="BI1501" s="89">
        <f t="shared" si="272"/>
        <v>0</v>
      </c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108"/>
      <c r="BY1501" s="108"/>
      <c r="BZ1501" s="108"/>
      <c r="CA1501" s="113">
        <f>SI!BY1501</f>
        <v>157</v>
      </c>
      <c r="CB1501" s="113"/>
      <c r="CC1501" s="113"/>
      <c r="CD1501" s="113"/>
      <c r="CE1501" s="113"/>
      <c r="CF1501" s="113"/>
      <c r="CG1501" s="113"/>
      <c r="CH1501" s="140">
        <f>SI!BZ1501</f>
        <v>0</v>
      </c>
      <c r="CI1501" s="108"/>
      <c r="CJ1501" s="108"/>
      <c r="CK1501" s="108"/>
      <c r="CL1501" s="108"/>
      <c r="CM1501" s="108"/>
      <c r="CN1501" s="108"/>
      <c r="CO1501" s="108"/>
      <c r="CP1501" s="108"/>
      <c r="CQ1501" s="108"/>
      <c r="CR1501" s="108"/>
      <c r="CS1501" s="108"/>
      <c r="CT1501" s="108"/>
      <c r="CU1501" s="108"/>
      <c r="CV1501" s="108"/>
      <c r="CW1501" s="108"/>
      <c r="CX1501" s="108"/>
      <c r="CY1501" s="108"/>
      <c r="CZ1501" s="2"/>
      <c r="DA1501" s="2"/>
      <c r="DB1501" s="2"/>
      <c r="DC1501" s="2"/>
      <c r="DD1501" s="2"/>
      <c r="DE1501" s="2"/>
      <c r="DF1501" s="2"/>
      <c r="DG1501" s="2"/>
      <c r="DH1501" s="2"/>
      <c r="DI1501" s="2"/>
      <c r="DJ1501" s="2"/>
      <c r="DK1501" s="2"/>
      <c r="DL1501" s="2"/>
      <c r="DM1501" s="2"/>
      <c r="DN1501" s="2"/>
      <c r="DO1501" s="2"/>
      <c r="DP1501" s="2"/>
      <c r="DQ1501" s="2"/>
      <c r="DR1501" s="2"/>
      <c r="DS1501" s="2"/>
      <c r="DT1501" s="2"/>
      <c r="DU1501" s="2"/>
      <c r="DV1501" s="2"/>
      <c r="DW1501" s="2"/>
      <c r="DX1501" s="2"/>
      <c r="DY1501" s="2"/>
      <c r="DZ1501" s="2"/>
      <c r="EA1501" s="2"/>
      <c r="EB1501" s="2"/>
      <c r="EC1501" s="2"/>
      <c r="ED1501" s="2"/>
      <c r="EE1501" s="2"/>
      <c r="EF1501" s="2"/>
      <c r="EG1501" s="2"/>
      <c r="EH1501" s="2"/>
      <c r="EI1501" s="2"/>
      <c r="EJ1501" s="2"/>
      <c r="EK1501" s="2"/>
      <c r="EL1501" s="2"/>
      <c r="EM1501" s="2"/>
      <c r="EN1501" s="2"/>
      <c r="EO1501" s="2"/>
      <c r="EP1501" s="2"/>
      <c r="EQ1501" s="2"/>
      <c r="ER1501" s="2"/>
      <c r="ES1501" s="2"/>
      <c r="ET1501" s="2"/>
      <c r="EU1501" s="2"/>
      <c r="EV1501" s="2"/>
      <c r="EW1501" s="2"/>
      <c r="EX1501" s="2"/>
      <c r="EY1501" s="2"/>
      <c r="EZ1501" s="2"/>
      <c r="FA1501" s="2"/>
      <c r="FB1501" s="2"/>
      <c r="FC1501" s="2"/>
      <c r="FD1501" s="2"/>
      <c r="FE1501" s="2"/>
      <c r="FF1501" s="2"/>
      <c r="FG1501" s="2"/>
      <c r="FH1501" s="2"/>
      <c r="FI1501" s="2"/>
      <c r="FJ1501" s="2"/>
      <c r="FK1501" s="2"/>
      <c r="FL1501" s="2"/>
      <c r="FM1501" s="2"/>
      <c r="FN1501" s="2"/>
      <c r="FO1501" s="2"/>
      <c r="FP1501" s="2"/>
      <c r="FQ1501" s="2"/>
      <c r="FR1501" s="2"/>
      <c r="FS1501" s="2"/>
      <c r="FT1501" s="2"/>
      <c r="FU1501" s="2"/>
      <c r="FV1501" s="2"/>
      <c r="FW1501" s="2"/>
      <c r="FX1501" s="2"/>
      <c r="FY1501" s="2"/>
      <c r="FZ1501" s="2"/>
      <c r="GA1501" s="2"/>
      <c r="GB1501" s="2"/>
      <c r="GC1501" s="2"/>
      <c r="GD1501" s="2"/>
      <c r="GE1501" s="2"/>
      <c r="GF1501" s="2"/>
      <c r="GG1501" s="2"/>
      <c r="GH1501" s="2"/>
      <c r="GI1501" s="2"/>
      <c r="GJ1501" s="2"/>
      <c r="GK1501" s="2"/>
      <c r="GL1501" s="2"/>
      <c r="GM1501" s="2"/>
      <c r="GN1501" s="2"/>
      <c r="GO1501" s="2"/>
      <c r="GP1501" s="2"/>
      <c r="GQ1501" s="2"/>
      <c r="GR1501" s="2"/>
      <c r="GS1501" s="2"/>
      <c r="GT1501" s="2"/>
      <c r="GU1501" s="2"/>
      <c r="GV1501" s="2"/>
      <c r="GW1501" s="2"/>
      <c r="GX1501" s="2"/>
      <c r="GY1501" s="2"/>
      <c r="GZ1501" s="2"/>
      <c r="HA1501" s="2"/>
      <c r="HB1501" s="2"/>
      <c r="HC1501" s="2"/>
      <c r="HD1501" s="2"/>
      <c r="HE1501" s="2"/>
      <c r="HF1501" s="2"/>
      <c r="HG1501" s="2"/>
      <c r="HH1501" s="2"/>
      <c r="HI1501" s="2"/>
      <c r="HJ1501" s="2"/>
      <c r="HK1501" s="2"/>
      <c r="HL1501" s="2"/>
      <c r="HM1501" s="2"/>
      <c r="HN1501" s="2"/>
      <c r="HO1501" s="2"/>
      <c r="HP1501" s="2"/>
      <c r="HQ1501" s="2"/>
      <c r="HR1501" s="2"/>
      <c r="HS1501" s="2"/>
      <c r="HT1501" s="2"/>
      <c r="HU1501" s="2"/>
      <c r="HV1501" s="2"/>
      <c r="HW1501" s="2"/>
      <c r="HX1501" s="2"/>
      <c r="HY1501" s="2"/>
      <c r="HZ1501" s="2"/>
      <c r="IA1501" s="2"/>
      <c r="IB1501" s="2"/>
      <c r="IC1501" s="2"/>
      <c r="ID1501" s="2"/>
      <c r="IE1501" s="2"/>
      <c r="IF1501" s="2"/>
      <c r="IG1501" s="2"/>
      <c r="IH1501" s="2"/>
      <c r="II1501" s="2"/>
      <c r="IJ1501" s="2"/>
      <c r="IK1501" s="2"/>
      <c r="IL1501" s="2"/>
      <c r="IM1501" s="2"/>
      <c r="IN1501" s="2"/>
      <c r="IO1501" s="2"/>
      <c r="IP1501" s="2"/>
      <c r="IQ1501" s="2"/>
      <c r="IR1501" s="2"/>
      <c r="IS1501" s="2"/>
    </row>
    <row r="1502" spans="1:253" s="36" customFormat="1" x14ac:dyDescent="0.25">
      <c r="A1502" s="33"/>
      <c r="B1502" s="254"/>
      <c r="C1502" s="255"/>
      <c r="D1502" s="255"/>
      <c r="E1502" s="255"/>
      <c r="F1502" s="255"/>
      <c r="G1502" s="255"/>
      <c r="H1502" s="255"/>
      <c r="I1502" s="255"/>
      <c r="J1502" s="255"/>
      <c r="K1502" s="255"/>
      <c r="L1502" s="256"/>
      <c r="M1502" s="594"/>
      <c r="N1502" s="595"/>
      <c r="O1502" s="595"/>
      <c r="P1502" s="595"/>
      <c r="Q1502" s="595"/>
      <c r="R1502" s="596"/>
      <c r="S1502" s="1179"/>
      <c r="T1502" s="1180"/>
      <c r="U1502" s="1180"/>
      <c r="V1502" s="1180"/>
      <c r="W1502" s="1181"/>
      <c r="X1502" s="1187"/>
      <c r="Y1502" s="1188"/>
      <c r="Z1502" s="1188"/>
      <c r="AA1502" s="1188"/>
      <c r="AB1502" s="1189"/>
      <c r="AC1502" s="595"/>
      <c r="AD1502" s="595"/>
      <c r="AE1502" s="595"/>
      <c r="AF1502" s="595"/>
      <c r="AG1502" s="595"/>
      <c r="AH1502" s="596"/>
      <c r="AI1502" s="60"/>
      <c r="AJ1502" s="144" t="str">
        <f t="shared" si="263"/>
        <v>Riadok bude skrytý.</v>
      </c>
      <c r="AK1502" s="145" t="s">
        <v>207</v>
      </c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51">
        <f t="shared" si="266"/>
        <v>1</v>
      </c>
      <c r="BF1502" s="51">
        <f t="shared" si="271"/>
        <v>0</v>
      </c>
      <c r="BG1502" s="51"/>
      <c r="BH1502" s="51">
        <f t="shared" si="264"/>
        <v>1</v>
      </c>
      <c r="BI1502" s="89">
        <f t="shared" si="272"/>
        <v>0</v>
      </c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108"/>
      <c r="BY1502" s="108"/>
      <c r="BZ1502" s="108"/>
      <c r="CA1502" s="113">
        <f>SI!BY1502</f>
        <v>980</v>
      </c>
      <c r="CB1502" s="113"/>
      <c r="CC1502" s="113"/>
      <c r="CD1502" s="113"/>
      <c r="CE1502" s="113"/>
      <c r="CF1502" s="113"/>
      <c r="CG1502" s="113"/>
      <c r="CH1502" s="140">
        <f>SI!BZ1502</f>
        <v>0</v>
      </c>
      <c r="CI1502" s="108"/>
      <c r="CJ1502" s="108"/>
      <c r="CK1502" s="108"/>
      <c r="CL1502" s="108"/>
      <c r="CM1502" s="108"/>
      <c r="CN1502" s="108"/>
      <c r="CO1502" s="108"/>
      <c r="CP1502" s="108"/>
      <c r="CQ1502" s="108"/>
      <c r="CR1502" s="108"/>
      <c r="CS1502" s="108"/>
      <c r="CT1502" s="108"/>
      <c r="CU1502" s="108"/>
      <c r="CV1502" s="108"/>
      <c r="CW1502" s="108"/>
      <c r="CX1502" s="108"/>
      <c r="CY1502" s="108"/>
      <c r="CZ1502" s="2"/>
      <c r="DA1502" s="2"/>
      <c r="DB1502" s="2"/>
      <c r="DC1502" s="2"/>
      <c r="DD1502" s="2"/>
      <c r="DE1502" s="2"/>
      <c r="DF1502" s="2"/>
      <c r="DG1502" s="2"/>
      <c r="DH1502" s="2"/>
      <c r="DI1502" s="2"/>
      <c r="DJ1502" s="2"/>
      <c r="DK1502" s="2"/>
      <c r="DL1502" s="2"/>
      <c r="DM1502" s="2"/>
      <c r="DN1502" s="2"/>
      <c r="DO1502" s="2"/>
      <c r="DP1502" s="2"/>
      <c r="DQ1502" s="2"/>
      <c r="DR1502" s="2"/>
      <c r="DS1502" s="2"/>
      <c r="DT1502" s="2"/>
      <c r="DU1502" s="2"/>
      <c r="DV1502" s="2"/>
      <c r="DW1502" s="2"/>
      <c r="DX1502" s="2"/>
      <c r="DY1502" s="2"/>
      <c r="DZ1502" s="2"/>
      <c r="EA1502" s="2"/>
      <c r="EB1502" s="2"/>
      <c r="EC1502" s="2"/>
      <c r="ED1502" s="2"/>
      <c r="EE1502" s="2"/>
      <c r="EF1502" s="2"/>
      <c r="EG1502" s="2"/>
      <c r="EH1502" s="2"/>
      <c r="EI1502" s="2"/>
      <c r="EJ1502" s="2"/>
      <c r="EK1502" s="2"/>
      <c r="EL1502" s="2"/>
      <c r="EM1502" s="2"/>
      <c r="EN1502" s="2"/>
      <c r="EO1502" s="2"/>
      <c r="EP1502" s="2"/>
      <c r="EQ1502" s="2"/>
      <c r="ER1502" s="2"/>
      <c r="ES1502" s="2"/>
      <c r="ET1502" s="2"/>
      <c r="EU1502" s="2"/>
      <c r="EV1502" s="2"/>
      <c r="EW1502" s="2"/>
      <c r="EX1502" s="2"/>
      <c r="EY1502" s="2"/>
      <c r="EZ1502" s="2"/>
      <c r="FA1502" s="2"/>
      <c r="FB1502" s="2"/>
      <c r="FC1502" s="2"/>
      <c r="FD1502" s="2"/>
      <c r="FE1502" s="2"/>
      <c r="FF1502" s="2"/>
      <c r="FG1502" s="2"/>
      <c r="FH1502" s="2"/>
      <c r="FI1502" s="2"/>
      <c r="FJ1502" s="2"/>
      <c r="FK1502" s="2"/>
      <c r="FL1502" s="2"/>
      <c r="FM1502" s="2"/>
      <c r="FN1502" s="2"/>
      <c r="FO1502" s="2"/>
      <c r="FP1502" s="2"/>
      <c r="FQ1502" s="2"/>
      <c r="FR1502" s="2"/>
      <c r="FS1502" s="2"/>
      <c r="FT1502" s="2"/>
      <c r="FU1502" s="2"/>
      <c r="FV1502" s="2"/>
      <c r="FW1502" s="2"/>
      <c r="FX1502" s="2"/>
      <c r="FY1502" s="2"/>
      <c r="FZ1502" s="2"/>
      <c r="GA1502" s="2"/>
      <c r="GB1502" s="2"/>
      <c r="GC1502" s="2"/>
      <c r="GD1502" s="2"/>
      <c r="GE1502" s="2"/>
      <c r="GF1502" s="2"/>
      <c r="GG1502" s="2"/>
      <c r="GH1502" s="2"/>
      <c r="GI1502" s="2"/>
      <c r="GJ1502" s="2"/>
      <c r="GK1502" s="2"/>
      <c r="GL1502" s="2"/>
      <c r="GM1502" s="2"/>
      <c r="GN1502" s="2"/>
      <c r="GO1502" s="2"/>
      <c r="GP1502" s="2"/>
      <c r="GQ1502" s="2"/>
      <c r="GR1502" s="2"/>
      <c r="GS1502" s="2"/>
      <c r="GT1502" s="2"/>
      <c r="GU1502" s="2"/>
      <c r="GV1502" s="2"/>
      <c r="GW1502" s="2"/>
      <c r="GX1502" s="2"/>
      <c r="GY1502" s="2"/>
      <c r="GZ1502" s="2"/>
      <c r="HA1502" s="2"/>
      <c r="HB1502" s="2"/>
      <c r="HC1502" s="2"/>
      <c r="HD1502" s="2"/>
      <c r="HE1502" s="2"/>
      <c r="HF1502" s="2"/>
      <c r="HG1502" s="2"/>
      <c r="HH1502" s="2"/>
      <c r="HI1502" s="2"/>
      <c r="HJ1502" s="2"/>
      <c r="HK1502" s="2"/>
      <c r="HL1502" s="2"/>
      <c r="HM1502" s="2"/>
      <c r="HN1502" s="2"/>
      <c r="HO1502" s="2"/>
      <c r="HP1502" s="2"/>
      <c r="HQ1502" s="2"/>
      <c r="HR1502" s="2"/>
      <c r="HS1502" s="2"/>
      <c r="HT1502" s="2"/>
      <c r="HU1502" s="2"/>
      <c r="HV1502" s="2"/>
      <c r="HW1502" s="2"/>
      <c r="HX1502" s="2"/>
      <c r="HY1502" s="2"/>
      <c r="HZ1502" s="2"/>
      <c r="IA1502" s="2"/>
      <c r="IB1502" s="2"/>
      <c r="IC1502" s="2"/>
      <c r="ID1502" s="2"/>
      <c r="IE1502" s="2"/>
      <c r="IF1502" s="2"/>
      <c r="IG1502" s="2"/>
      <c r="IH1502" s="2"/>
      <c r="II1502" s="2"/>
      <c r="IJ1502" s="2"/>
      <c r="IK1502" s="2"/>
      <c r="IL1502" s="2"/>
      <c r="IM1502" s="2"/>
      <c r="IN1502" s="2"/>
      <c r="IO1502" s="2"/>
      <c r="IP1502" s="2"/>
      <c r="IQ1502" s="2"/>
      <c r="IR1502" s="2"/>
      <c r="IS1502" s="2"/>
    </row>
    <row r="1503" spans="1:253" s="36" customFormat="1" x14ac:dyDescent="0.25">
      <c r="A1503" s="33"/>
      <c r="B1503" s="257"/>
      <c r="C1503" s="258"/>
      <c r="D1503" s="258"/>
      <c r="E1503" s="258"/>
      <c r="F1503" s="258"/>
      <c r="G1503" s="258"/>
      <c r="H1503" s="258"/>
      <c r="I1503" s="258"/>
      <c r="J1503" s="258"/>
      <c r="K1503" s="258"/>
      <c r="L1503" s="259"/>
      <c r="M1503" s="591">
        <f>+Z85</f>
        <v>2017</v>
      </c>
      <c r="N1503" s="592"/>
      <c r="O1503" s="592"/>
      <c r="P1503" s="592"/>
      <c r="Q1503" s="592"/>
      <c r="R1503" s="593"/>
      <c r="S1503" s="1182"/>
      <c r="T1503" s="208"/>
      <c r="U1503" s="208"/>
      <c r="V1503" s="208"/>
      <c r="W1503" s="1183"/>
      <c r="X1503" s="1190"/>
      <c r="Y1503" s="1191"/>
      <c r="Z1503" s="1191"/>
      <c r="AA1503" s="1191"/>
      <c r="AB1503" s="1192"/>
      <c r="AC1503" s="592">
        <f>+P85</f>
        <v>2018</v>
      </c>
      <c r="AD1503" s="592"/>
      <c r="AE1503" s="592"/>
      <c r="AF1503" s="592"/>
      <c r="AG1503" s="592"/>
      <c r="AH1503" s="593"/>
      <c r="AI1503" s="60"/>
      <c r="AJ1503" s="144" t="str">
        <f t="shared" si="263"/>
        <v>Riadok bude skrytý.</v>
      </c>
      <c r="AK1503" s="145" t="s">
        <v>207</v>
      </c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51">
        <f t="shared" si="266"/>
        <v>1</v>
      </c>
      <c r="BF1503" s="51">
        <f t="shared" si="271"/>
        <v>0</v>
      </c>
      <c r="BG1503" s="51"/>
      <c r="BH1503" s="51">
        <f t="shared" si="264"/>
        <v>1</v>
      </c>
      <c r="BI1503" s="89">
        <f t="shared" si="272"/>
        <v>0</v>
      </c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108"/>
      <c r="BY1503" s="108"/>
      <c r="BZ1503" s="108"/>
      <c r="CA1503" s="113">
        <f>SI!BY1503</f>
        <v>123</v>
      </c>
      <c r="CB1503" s="113"/>
      <c r="CC1503" s="113"/>
      <c r="CD1503" s="113"/>
      <c r="CE1503" s="113"/>
      <c r="CF1503" s="113"/>
      <c r="CG1503" s="113"/>
      <c r="CH1503" s="140">
        <f>SI!BZ1503</f>
        <v>0</v>
      </c>
      <c r="CI1503" s="108"/>
      <c r="CJ1503" s="108"/>
      <c r="CK1503" s="108"/>
      <c r="CL1503" s="108"/>
      <c r="CM1503" s="108"/>
      <c r="CN1503" s="108"/>
      <c r="CO1503" s="108"/>
      <c r="CP1503" s="108"/>
      <c r="CQ1503" s="108"/>
      <c r="CR1503" s="108"/>
      <c r="CS1503" s="108"/>
      <c r="CT1503" s="108"/>
      <c r="CU1503" s="108"/>
      <c r="CV1503" s="108"/>
      <c r="CW1503" s="108"/>
      <c r="CX1503" s="108"/>
      <c r="CY1503" s="108"/>
      <c r="CZ1503" s="2"/>
      <c r="DA1503" s="2"/>
      <c r="DB1503" s="2"/>
      <c r="DC1503" s="2"/>
      <c r="DD1503" s="2"/>
      <c r="DE1503" s="2"/>
      <c r="DF1503" s="2"/>
      <c r="DG1503" s="2"/>
      <c r="DH1503" s="2"/>
      <c r="DI1503" s="2"/>
      <c r="DJ1503" s="2"/>
      <c r="DK1503" s="2"/>
      <c r="DL1503" s="2"/>
      <c r="DM1503" s="2"/>
      <c r="DN1503" s="2"/>
      <c r="DO1503" s="2"/>
      <c r="DP1503" s="2"/>
      <c r="DQ1503" s="2"/>
      <c r="DR1503" s="2"/>
      <c r="DS1503" s="2"/>
      <c r="DT1503" s="2"/>
      <c r="DU1503" s="2"/>
      <c r="DV1503" s="2"/>
      <c r="DW1503" s="2"/>
      <c r="DX1503" s="2"/>
      <c r="DY1503" s="2"/>
      <c r="DZ1503" s="2"/>
      <c r="EA1503" s="2"/>
      <c r="EB1503" s="2"/>
      <c r="EC1503" s="2"/>
      <c r="ED1503" s="2"/>
      <c r="EE1503" s="2"/>
      <c r="EF1503" s="2"/>
      <c r="EG1503" s="2"/>
      <c r="EH1503" s="2"/>
      <c r="EI1503" s="2"/>
      <c r="EJ1503" s="2"/>
      <c r="EK1503" s="2"/>
      <c r="EL1503" s="2"/>
      <c r="EM1503" s="2"/>
      <c r="EN1503" s="2"/>
      <c r="EO1503" s="2"/>
      <c r="EP1503" s="2"/>
      <c r="EQ1503" s="2"/>
      <c r="ER1503" s="2"/>
      <c r="ES1503" s="2"/>
      <c r="ET1503" s="2"/>
      <c r="EU1503" s="2"/>
      <c r="EV1503" s="2"/>
      <c r="EW1503" s="2"/>
      <c r="EX1503" s="2"/>
      <c r="EY1503" s="2"/>
      <c r="EZ1503" s="2"/>
      <c r="FA1503" s="2"/>
      <c r="FB1503" s="2"/>
      <c r="FC1503" s="2"/>
      <c r="FD1503" s="2"/>
      <c r="FE1503" s="2"/>
      <c r="FF1503" s="2"/>
      <c r="FG1503" s="2"/>
      <c r="FH1503" s="2"/>
      <c r="FI1503" s="2"/>
      <c r="FJ1503" s="2"/>
      <c r="FK1503" s="2"/>
      <c r="FL1503" s="2"/>
      <c r="FM1503" s="2"/>
      <c r="FN1503" s="2"/>
      <c r="FO1503" s="2"/>
      <c r="FP1503" s="2"/>
      <c r="FQ1503" s="2"/>
      <c r="FR1503" s="2"/>
      <c r="FS1503" s="2"/>
      <c r="FT1503" s="2"/>
      <c r="FU1503" s="2"/>
      <c r="FV1503" s="2"/>
      <c r="FW1503" s="2"/>
      <c r="FX1503" s="2"/>
      <c r="FY1503" s="2"/>
      <c r="FZ1503" s="2"/>
      <c r="GA1503" s="2"/>
      <c r="GB1503" s="2"/>
      <c r="GC1503" s="2"/>
      <c r="GD1503" s="2"/>
      <c r="GE1503" s="2"/>
      <c r="GF1503" s="2"/>
      <c r="GG1503" s="2"/>
      <c r="GH1503" s="2"/>
      <c r="GI1503" s="2"/>
      <c r="GJ1503" s="2"/>
      <c r="GK1503" s="2"/>
      <c r="GL1503" s="2"/>
      <c r="GM1503" s="2"/>
      <c r="GN1503" s="2"/>
      <c r="GO1503" s="2"/>
      <c r="GP1503" s="2"/>
      <c r="GQ1503" s="2"/>
      <c r="GR1503" s="2"/>
      <c r="GS1503" s="2"/>
      <c r="GT1503" s="2"/>
      <c r="GU1503" s="2"/>
      <c r="GV1503" s="2"/>
      <c r="GW1503" s="2"/>
      <c r="GX1503" s="2"/>
      <c r="GY1503" s="2"/>
      <c r="GZ1503" s="2"/>
      <c r="HA1503" s="2"/>
      <c r="HB1503" s="2"/>
      <c r="HC1503" s="2"/>
      <c r="HD1503" s="2"/>
      <c r="HE1503" s="2"/>
      <c r="HF1503" s="2"/>
      <c r="HG1503" s="2"/>
      <c r="HH1503" s="2"/>
      <c r="HI1503" s="2"/>
      <c r="HJ1503" s="2"/>
      <c r="HK1503" s="2"/>
      <c r="HL1503" s="2"/>
      <c r="HM1503" s="2"/>
      <c r="HN1503" s="2"/>
      <c r="HO1503" s="2"/>
      <c r="HP1503" s="2"/>
      <c r="HQ1503" s="2"/>
      <c r="HR1503" s="2"/>
      <c r="HS1503" s="2"/>
      <c r="HT1503" s="2"/>
      <c r="HU1503" s="2"/>
      <c r="HV1503" s="2"/>
      <c r="HW1503" s="2"/>
      <c r="HX1503" s="2"/>
      <c r="HY1503" s="2"/>
      <c r="HZ1503" s="2"/>
      <c r="IA1503" s="2"/>
      <c r="IB1503" s="2"/>
      <c r="IC1503" s="2"/>
      <c r="ID1503" s="2"/>
      <c r="IE1503" s="2"/>
      <c r="IF1503" s="2"/>
      <c r="IG1503" s="2"/>
      <c r="IH1503" s="2"/>
      <c r="II1503" s="2"/>
      <c r="IJ1503" s="2"/>
      <c r="IK1503" s="2"/>
      <c r="IL1503" s="2"/>
      <c r="IM1503" s="2"/>
      <c r="IN1503" s="2"/>
      <c r="IO1503" s="2"/>
      <c r="IP1503" s="2"/>
      <c r="IQ1503" s="2"/>
      <c r="IR1503" s="2"/>
      <c r="IS1503" s="2"/>
    </row>
    <row r="1504" spans="1:253" s="36" customFormat="1" x14ac:dyDescent="0.25">
      <c r="A1504" s="33"/>
      <c r="B1504" s="1174" t="s">
        <v>392</v>
      </c>
      <c r="C1504" s="1175"/>
      <c r="D1504" s="1175"/>
      <c r="E1504" s="1175"/>
      <c r="F1504" s="1175"/>
      <c r="G1504" s="1175"/>
      <c r="H1504" s="1175"/>
      <c r="I1504" s="1175"/>
      <c r="J1504" s="1175"/>
      <c r="K1504" s="1175"/>
      <c r="L1504" s="1176"/>
      <c r="M1504" s="613"/>
      <c r="N1504" s="608"/>
      <c r="O1504" s="608"/>
      <c r="P1504" s="608"/>
      <c r="Q1504" s="608"/>
      <c r="R1504" s="609"/>
      <c r="S1504" s="607"/>
      <c r="T1504" s="608"/>
      <c r="U1504" s="608"/>
      <c r="V1504" s="608"/>
      <c r="W1504" s="614"/>
      <c r="X1504" s="613"/>
      <c r="Y1504" s="608"/>
      <c r="Z1504" s="608"/>
      <c r="AA1504" s="608"/>
      <c r="AB1504" s="609"/>
      <c r="AC1504" s="607">
        <v>0</v>
      </c>
      <c r="AD1504" s="608"/>
      <c r="AE1504" s="608"/>
      <c r="AF1504" s="608"/>
      <c r="AG1504" s="608"/>
      <c r="AH1504" s="609"/>
      <c r="AI1504" s="60"/>
      <c r="AJ1504" s="144" t="str">
        <f t="shared" si="263"/>
        <v>Riadok bude skrytý.</v>
      </c>
      <c r="AK1504" s="145" t="s">
        <v>207</v>
      </c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51">
        <f t="shared" si="266"/>
        <v>1</v>
      </c>
      <c r="BF1504" s="51">
        <f t="shared" si="271"/>
        <v>0</v>
      </c>
      <c r="BG1504" s="51"/>
      <c r="BH1504" s="51">
        <f t="shared" si="264"/>
        <v>1</v>
      </c>
      <c r="BI1504" s="89">
        <f t="shared" si="272"/>
        <v>0</v>
      </c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108"/>
      <c r="BY1504" s="108"/>
      <c r="BZ1504" s="108"/>
      <c r="CA1504" s="113">
        <f>SI!BY1504</f>
        <v>845</v>
      </c>
      <c r="CB1504" s="113"/>
      <c r="CC1504" s="113"/>
      <c r="CD1504" s="113"/>
      <c r="CE1504" s="113"/>
      <c r="CF1504" s="113"/>
      <c r="CG1504" s="113"/>
      <c r="CH1504" s="140">
        <f>SI!BZ1504</f>
        <v>0</v>
      </c>
      <c r="CI1504" s="108"/>
      <c r="CJ1504" s="108"/>
      <c r="CK1504" s="108"/>
      <c r="CL1504" s="108"/>
      <c r="CM1504" s="108"/>
      <c r="CN1504" s="108"/>
      <c r="CO1504" s="108"/>
      <c r="CP1504" s="108"/>
      <c r="CQ1504" s="108"/>
      <c r="CR1504" s="108"/>
      <c r="CS1504" s="108"/>
      <c r="CT1504" s="108"/>
      <c r="CU1504" s="108"/>
      <c r="CV1504" s="108"/>
      <c r="CW1504" s="108"/>
      <c r="CX1504" s="108"/>
      <c r="CY1504" s="108"/>
      <c r="CZ1504" s="2"/>
      <c r="DA1504" s="2"/>
      <c r="DB1504" s="2"/>
      <c r="DC1504" s="2"/>
      <c r="DD1504" s="2"/>
      <c r="DE1504" s="2"/>
      <c r="DF1504" s="2"/>
      <c r="DG1504" s="2"/>
      <c r="DH1504" s="2"/>
      <c r="DI1504" s="2"/>
      <c r="DJ1504" s="2"/>
      <c r="DK1504" s="2"/>
      <c r="DL1504" s="2"/>
      <c r="DM1504" s="2"/>
      <c r="DN1504" s="2"/>
      <c r="DO1504" s="2"/>
      <c r="DP1504" s="2"/>
      <c r="DQ1504" s="2"/>
      <c r="DR1504" s="2"/>
      <c r="DS1504" s="2"/>
      <c r="DT1504" s="2"/>
      <c r="DU1504" s="2"/>
      <c r="DV1504" s="2"/>
      <c r="DW1504" s="2"/>
      <c r="DX1504" s="2"/>
      <c r="DY1504" s="2"/>
      <c r="DZ1504" s="2"/>
      <c r="EA1504" s="2"/>
      <c r="EB1504" s="2"/>
      <c r="EC1504" s="2"/>
      <c r="ED1504" s="2"/>
      <c r="EE1504" s="2"/>
      <c r="EF1504" s="2"/>
      <c r="EG1504" s="2"/>
      <c r="EH1504" s="2"/>
      <c r="EI1504" s="2"/>
      <c r="EJ1504" s="2"/>
      <c r="EK1504" s="2"/>
      <c r="EL1504" s="2"/>
      <c r="EM1504" s="2"/>
      <c r="EN1504" s="2"/>
      <c r="EO1504" s="2"/>
      <c r="EP1504" s="2"/>
      <c r="EQ1504" s="2"/>
      <c r="ER1504" s="2"/>
      <c r="ES1504" s="2"/>
      <c r="ET1504" s="2"/>
      <c r="EU1504" s="2"/>
      <c r="EV1504" s="2"/>
      <c r="EW1504" s="2"/>
      <c r="EX1504" s="2"/>
      <c r="EY1504" s="2"/>
      <c r="EZ1504" s="2"/>
      <c r="FA1504" s="2"/>
      <c r="FB1504" s="2"/>
      <c r="FC1504" s="2"/>
      <c r="FD1504" s="2"/>
      <c r="FE1504" s="2"/>
      <c r="FF1504" s="2"/>
      <c r="FG1504" s="2"/>
      <c r="FH1504" s="2"/>
      <c r="FI1504" s="2"/>
      <c r="FJ1504" s="2"/>
      <c r="FK1504" s="2"/>
      <c r="FL1504" s="2"/>
      <c r="FM1504" s="2"/>
      <c r="FN1504" s="2"/>
      <c r="FO1504" s="2"/>
      <c r="FP1504" s="2"/>
      <c r="FQ1504" s="2"/>
      <c r="FR1504" s="2"/>
      <c r="FS1504" s="2"/>
      <c r="FT1504" s="2"/>
      <c r="FU1504" s="2"/>
      <c r="FV1504" s="2"/>
      <c r="FW1504" s="2"/>
      <c r="FX1504" s="2"/>
      <c r="FY1504" s="2"/>
      <c r="FZ1504" s="2"/>
      <c r="GA1504" s="2"/>
      <c r="GB1504" s="2"/>
      <c r="GC1504" s="2"/>
      <c r="GD1504" s="2"/>
      <c r="GE1504" s="2"/>
      <c r="GF1504" s="2"/>
      <c r="GG1504" s="2"/>
      <c r="GH1504" s="2"/>
      <c r="GI1504" s="2"/>
      <c r="GJ1504" s="2"/>
      <c r="GK1504" s="2"/>
      <c r="GL1504" s="2"/>
      <c r="GM1504" s="2"/>
      <c r="GN1504" s="2"/>
      <c r="GO1504" s="2"/>
      <c r="GP1504" s="2"/>
      <c r="GQ1504" s="2"/>
      <c r="GR1504" s="2"/>
      <c r="GS1504" s="2"/>
      <c r="GT1504" s="2"/>
      <c r="GU1504" s="2"/>
      <c r="GV1504" s="2"/>
      <c r="GW1504" s="2"/>
      <c r="GX1504" s="2"/>
      <c r="GY1504" s="2"/>
      <c r="GZ1504" s="2"/>
      <c r="HA1504" s="2"/>
      <c r="HB1504" s="2"/>
      <c r="HC1504" s="2"/>
      <c r="HD1504" s="2"/>
      <c r="HE1504" s="2"/>
      <c r="HF1504" s="2"/>
      <c r="HG1504" s="2"/>
      <c r="HH1504" s="2"/>
      <c r="HI1504" s="2"/>
      <c r="HJ1504" s="2"/>
      <c r="HK1504" s="2"/>
      <c r="HL1504" s="2"/>
      <c r="HM1504" s="2"/>
      <c r="HN1504" s="2"/>
      <c r="HO1504" s="2"/>
      <c r="HP1504" s="2"/>
      <c r="HQ1504" s="2"/>
      <c r="HR1504" s="2"/>
      <c r="HS1504" s="2"/>
      <c r="HT1504" s="2"/>
      <c r="HU1504" s="2"/>
      <c r="HV1504" s="2"/>
      <c r="HW1504" s="2"/>
      <c r="HX1504" s="2"/>
      <c r="HY1504" s="2"/>
      <c r="HZ1504" s="2"/>
      <c r="IA1504" s="2"/>
      <c r="IB1504" s="2"/>
      <c r="IC1504" s="2"/>
      <c r="ID1504" s="2"/>
      <c r="IE1504" s="2"/>
      <c r="IF1504" s="2"/>
      <c r="IG1504" s="2"/>
      <c r="IH1504" s="2"/>
      <c r="II1504" s="2"/>
      <c r="IJ1504" s="2"/>
      <c r="IK1504" s="2"/>
      <c r="IL1504" s="2"/>
      <c r="IM1504" s="2"/>
      <c r="IN1504" s="2"/>
      <c r="IO1504" s="2"/>
      <c r="IP1504" s="2"/>
      <c r="IQ1504" s="2"/>
      <c r="IR1504" s="2"/>
      <c r="IS1504" s="2"/>
    </row>
    <row r="1505" spans="1:253" s="36" customFormat="1" x14ac:dyDescent="0.25">
      <c r="A1505" s="33"/>
      <c r="B1505" s="172" t="s">
        <v>393</v>
      </c>
      <c r="C1505" s="173"/>
      <c r="D1505" s="173"/>
      <c r="E1505" s="173"/>
      <c r="F1505" s="173"/>
      <c r="G1505" s="173"/>
      <c r="H1505" s="173"/>
      <c r="I1505" s="173"/>
      <c r="J1505" s="173"/>
      <c r="K1505" s="173"/>
      <c r="L1505" s="174"/>
      <c r="M1505" s="214"/>
      <c r="N1505" s="215"/>
      <c r="O1505" s="215"/>
      <c r="P1505" s="215"/>
      <c r="Q1505" s="215"/>
      <c r="R1505" s="216"/>
      <c r="S1505" s="548"/>
      <c r="T1505" s="215"/>
      <c r="U1505" s="215"/>
      <c r="V1505" s="215"/>
      <c r="W1505" s="283"/>
      <c r="X1505" s="214"/>
      <c r="Y1505" s="215"/>
      <c r="Z1505" s="215"/>
      <c r="AA1505" s="215"/>
      <c r="AB1505" s="216"/>
      <c r="AC1505" s="548">
        <v>0</v>
      </c>
      <c r="AD1505" s="215"/>
      <c r="AE1505" s="215"/>
      <c r="AF1505" s="215"/>
      <c r="AG1505" s="215"/>
      <c r="AH1505" s="216"/>
      <c r="AI1505" s="60"/>
      <c r="AJ1505" s="144" t="str">
        <f t="shared" si="263"/>
        <v>Riadok bude skrytý.</v>
      </c>
      <c r="AK1505" s="145" t="s">
        <v>207</v>
      </c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51">
        <f t="shared" si="266"/>
        <v>1</v>
      </c>
      <c r="BF1505" s="51">
        <f t="shared" si="271"/>
        <v>0</v>
      </c>
      <c r="BG1505" s="51"/>
      <c r="BH1505" s="51">
        <f t="shared" si="264"/>
        <v>1</v>
      </c>
      <c r="BI1505" s="89">
        <f t="shared" si="272"/>
        <v>0</v>
      </c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108"/>
      <c r="BY1505" s="108"/>
      <c r="BZ1505" s="108"/>
      <c r="CA1505" s="113">
        <f>SI!BY1505</f>
        <v>150</v>
      </c>
      <c r="CB1505" s="113"/>
      <c r="CC1505" s="113"/>
      <c r="CD1505" s="113"/>
      <c r="CE1505" s="113"/>
      <c r="CF1505" s="113"/>
      <c r="CG1505" s="113"/>
      <c r="CH1505" s="140">
        <f>SI!BZ1505</f>
        <v>0</v>
      </c>
      <c r="CI1505" s="108"/>
      <c r="CJ1505" s="108"/>
      <c r="CK1505" s="108"/>
      <c r="CL1505" s="108"/>
      <c r="CM1505" s="108"/>
      <c r="CN1505" s="108"/>
      <c r="CO1505" s="108"/>
      <c r="CP1505" s="108"/>
      <c r="CQ1505" s="108"/>
      <c r="CR1505" s="108"/>
      <c r="CS1505" s="108"/>
      <c r="CT1505" s="108"/>
      <c r="CU1505" s="108"/>
      <c r="CV1505" s="108"/>
      <c r="CW1505" s="108"/>
      <c r="CX1505" s="108"/>
      <c r="CY1505" s="108"/>
      <c r="CZ1505" s="2"/>
      <c r="DA1505" s="2"/>
      <c r="DB1505" s="2"/>
      <c r="DC1505" s="2"/>
      <c r="DD1505" s="2"/>
      <c r="DE1505" s="2"/>
      <c r="DF1505" s="2"/>
      <c r="DG1505" s="2"/>
      <c r="DH1505" s="2"/>
      <c r="DI1505" s="2"/>
      <c r="DJ1505" s="2"/>
      <c r="DK1505" s="2"/>
      <c r="DL1505" s="2"/>
      <c r="DM1505" s="2"/>
      <c r="DN1505" s="2"/>
      <c r="DO1505" s="2"/>
      <c r="DP1505" s="2"/>
      <c r="DQ1505" s="2"/>
      <c r="DR1505" s="2"/>
      <c r="DS1505" s="2"/>
      <c r="DT1505" s="2"/>
      <c r="DU1505" s="2"/>
      <c r="DV1505" s="2"/>
      <c r="DW1505" s="2"/>
      <c r="DX1505" s="2"/>
      <c r="DY1505" s="2"/>
      <c r="DZ1505" s="2"/>
      <c r="EA1505" s="2"/>
      <c r="EB1505" s="2"/>
      <c r="EC1505" s="2"/>
      <c r="ED1505" s="2"/>
      <c r="EE1505" s="2"/>
      <c r="EF1505" s="2"/>
      <c r="EG1505" s="2"/>
      <c r="EH1505" s="2"/>
      <c r="EI1505" s="2"/>
      <c r="EJ1505" s="2"/>
      <c r="EK1505" s="2"/>
      <c r="EL1505" s="2"/>
      <c r="EM1505" s="2"/>
      <c r="EN1505" s="2"/>
      <c r="EO1505" s="2"/>
      <c r="EP1505" s="2"/>
      <c r="EQ1505" s="2"/>
      <c r="ER1505" s="2"/>
      <c r="ES1505" s="2"/>
      <c r="ET1505" s="2"/>
      <c r="EU1505" s="2"/>
      <c r="EV1505" s="2"/>
      <c r="EW1505" s="2"/>
      <c r="EX1505" s="2"/>
      <c r="EY1505" s="2"/>
      <c r="EZ1505" s="2"/>
      <c r="FA1505" s="2"/>
      <c r="FB1505" s="2"/>
      <c r="FC1505" s="2"/>
      <c r="FD1505" s="2"/>
      <c r="FE1505" s="2"/>
      <c r="FF1505" s="2"/>
      <c r="FG1505" s="2"/>
      <c r="FH1505" s="2"/>
      <c r="FI1505" s="2"/>
      <c r="FJ1505" s="2"/>
      <c r="FK1505" s="2"/>
      <c r="FL1505" s="2"/>
      <c r="FM1505" s="2"/>
      <c r="FN1505" s="2"/>
      <c r="FO1505" s="2"/>
      <c r="FP1505" s="2"/>
      <c r="FQ1505" s="2"/>
      <c r="FR1505" s="2"/>
      <c r="FS1505" s="2"/>
      <c r="FT1505" s="2"/>
      <c r="FU1505" s="2"/>
      <c r="FV1505" s="2"/>
      <c r="FW1505" s="2"/>
      <c r="FX1505" s="2"/>
      <c r="FY1505" s="2"/>
      <c r="FZ1505" s="2"/>
      <c r="GA1505" s="2"/>
      <c r="GB1505" s="2"/>
      <c r="GC1505" s="2"/>
      <c r="GD1505" s="2"/>
      <c r="GE1505" s="2"/>
      <c r="GF1505" s="2"/>
      <c r="GG1505" s="2"/>
      <c r="GH1505" s="2"/>
      <c r="GI1505" s="2"/>
      <c r="GJ1505" s="2"/>
      <c r="GK1505" s="2"/>
      <c r="GL1505" s="2"/>
      <c r="GM1505" s="2"/>
      <c r="GN1505" s="2"/>
      <c r="GO1505" s="2"/>
      <c r="GP1505" s="2"/>
      <c r="GQ1505" s="2"/>
      <c r="GR1505" s="2"/>
      <c r="GS1505" s="2"/>
      <c r="GT1505" s="2"/>
      <c r="GU1505" s="2"/>
      <c r="GV1505" s="2"/>
      <c r="GW1505" s="2"/>
      <c r="GX1505" s="2"/>
      <c r="GY1505" s="2"/>
      <c r="GZ1505" s="2"/>
      <c r="HA1505" s="2"/>
      <c r="HB1505" s="2"/>
      <c r="HC1505" s="2"/>
      <c r="HD1505" s="2"/>
      <c r="HE1505" s="2"/>
      <c r="HF1505" s="2"/>
      <c r="HG1505" s="2"/>
      <c r="HH1505" s="2"/>
      <c r="HI1505" s="2"/>
      <c r="HJ1505" s="2"/>
      <c r="HK1505" s="2"/>
      <c r="HL1505" s="2"/>
      <c r="HM1505" s="2"/>
      <c r="HN1505" s="2"/>
      <c r="HO1505" s="2"/>
      <c r="HP1505" s="2"/>
      <c r="HQ1505" s="2"/>
      <c r="HR1505" s="2"/>
      <c r="HS1505" s="2"/>
      <c r="HT1505" s="2"/>
      <c r="HU1505" s="2"/>
      <c r="HV1505" s="2"/>
      <c r="HW1505" s="2"/>
      <c r="HX1505" s="2"/>
      <c r="HY1505" s="2"/>
      <c r="HZ1505" s="2"/>
      <c r="IA1505" s="2"/>
      <c r="IB1505" s="2"/>
      <c r="IC1505" s="2"/>
      <c r="ID1505" s="2"/>
      <c r="IE1505" s="2"/>
      <c r="IF1505" s="2"/>
      <c r="IG1505" s="2"/>
      <c r="IH1505" s="2"/>
      <c r="II1505" s="2"/>
      <c r="IJ1505" s="2"/>
      <c r="IK1505" s="2"/>
      <c r="IL1505" s="2"/>
      <c r="IM1505" s="2"/>
      <c r="IN1505" s="2"/>
      <c r="IO1505" s="2"/>
      <c r="IP1505" s="2"/>
      <c r="IQ1505" s="2"/>
      <c r="IR1505" s="2"/>
      <c r="IS1505" s="2"/>
    </row>
    <row r="1506" spans="1:253" s="36" customFormat="1" ht="24.75" customHeight="1" x14ac:dyDescent="0.25">
      <c r="A1506" s="33"/>
      <c r="B1506" s="1290" t="s">
        <v>394</v>
      </c>
      <c r="C1506" s="1291"/>
      <c r="D1506" s="1291"/>
      <c r="E1506" s="1291"/>
      <c r="F1506" s="1291"/>
      <c r="G1506" s="1291"/>
      <c r="H1506" s="1291"/>
      <c r="I1506" s="1291"/>
      <c r="J1506" s="1291"/>
      <c r="K1506" s="1291"/>
      <c r="L1506" s="1292"/>
      <c r="M1506" s="214">
        <v>0</v>
      </c>
      <c r="N1506" s="215"/>
      <c r="O1506" s="215"/>
      <c r="P1506" s="215"/>
      <c r="Q1506" s="215"/>
      <c r="R1506" s="216"/>
      <c r="S1506" s="548"/>
      <c r="T1506" s="215"/>
      <c r="U1506" s="215"/>
      <c r="V1506" s="215"/>
      <c r="W1506" s="283"/>
      <c r="X1506" s="214"/>
      <c r="Y1506" s="215"/>
      <c r="Z1506" s="215"/>
      <c r="AA1506" s="215"/>
      <c r="AB1506" s="216"/>
      <c r="AC1506" s="548">
        <v>0</v>
      </c>
      <c r="AD1506" s="215"/>
      <c r="AE1506" s="215"/>
      <c r="AF1506" s="215"/>
      <c r="AG1506" s="215"/>
      <c r="AH1506" s="216"/>
      <c r="AI1506" s="60"/>
      <c r="AJ1506" s="144" t="str">
        <f t="shared" si="263"/>
        <v>Riadok bude skrytý.</v>
      </c>
      <c r="AK1506" s="145" t="s">
        <v>207</v>
      </c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51">
        <f t="shared" si="266"/>
        <v>1</v>
      </c>
      <c r="BF1506" s="51">
        <f t="shared" si="271"/>
        <v>0</v>
      </c>
      <c r="BG1506" s="51"/>
      <c r="BH1506" s="51">
        <f t="shared" si="264"/>
        <v>1</v>
      </c>
      <c r="BI1506" s="89">
        <f t="shared" si="272"/>
        <v>0</v>
      </c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108"/>
      <c r="BY1506" s="108"/>
      <c r="BZ1506" s="108"/>
      <c r="CA1506" s="113">
        <f>SI!BY1506</f>
        <v>227</v>
      </c>
      <c r="CB1506" s="113"/>
      <c r="CC1506" s="113"/>
      <c r="CD1506" s="113"/>
      <c r="CE1506" s="113"/>
      <c r="CF1506" s="113"/>
      <c r="CG1506" s="113"/>
      <c r="CH1506" s="140">
        <f>SI!BZ1506</f>
        <v>0</v>
      </c>
      <c r="CI1506" s="108"/>
      <c r="CJ1506" s="108"/>
      <c r="CK1506" s="108"/>
      <c r="CL1506" s="108"/>
      <c r="CM1506" s="108"/>
      <c r="CN1506" s="108"/>
      <c r="CO1506" s="108"/>
      <c r="CP1506" s="108"/>
      <c r="CQ1506" s="108"/>
      <c r="CR1506" s="108"/>
      <c r="CS1506" s="108"/>
      <c r="CT1506" s="108"/>
      <c r="CU1506" s="108"/>
      <c r="CV1506" s="108"/>
      <c r="CW1506" s="108"/>
      <c r="CX1506" s="108"/>
      <c r="CY1506" s="108"/>
      <c r="CZ1506" s="2"/>
      <c r="DA1506" s="2"/>
      <c r="DB1506" s="2"/>
      <c r="DC1506" s="2"/>
      <c r="DD1506" s="2"/>
      <c r="DE1506" s="2"/>
      <c r="DF1506" s="2"/>
      <c r="DG1506" s="2"/>
      <c r="DH1506" s="2"/>
      <c r="DI1506" s="2"/>
      <c r="DJ1506" s="2"/>
      <c r="DK1506" s="2"/>
      <c r="DL1506" s="2"/>
      <c r="DM1506" s="2"/>
      <c r="DN1506" s="2"/>
      <c r="DO1506" s="2"/>
      <c r="DP1506" s="2"/>
      <c r="DQ1506" s="2"/>
      <c r="DR1506" s="2"/>
      <c r="DS1506" s="2"/>
      <c r="DT1506" s="2"/>
      <c r="DU1506" s="2"/>
      <c r="DV1506" s="2"/>
      <c r="DW1506" s="2"/>
      <c r="DX1506" s="2"/>
      <c r="DY1506" s="2"/>
      <c r="DZ1506" s="2"/>
      <c r="EA1506" s="2"/>
      <c r="EB1506" s="2"/>
      <c r="EC1506" s="2"/>
      <c r="ED1506" s="2"/>
      <c r="EE1506" s="2"/>
      <c r="EF1506" s="2"/>
      <c r="EG1506" s="2"/>
      <c r="EH1506" s="2"/>
      <c r="EI1506" s="2"/>
      <c r="EJ1506" s="2"/>
      <c r="EK1506" s="2"/>
      <c r="EL1506" s="2"/>
      <c r="EM1506" s="2"/>
      <c r="EN1506" s="2"/>
      <c r="EO1506" s="2"/>
      <c r="EP1506" s="2"/>
      <c r="EQ1506" s="2"/>
      <c r="ER1506" s="2"/>
      <c r="ES1506" s="2"/>
      <c r="ET1506" s="2"/>
      <c r="EU1506" s="2"/>
      <c r="EV1506" s="2"/>
      <c r="EW1506" s="2"/>
      <c r="EX1506" s="2"/>
      <c r="EY1506" s="2"/>
      <c r="EZ1506" s="2"/>
      <c r="FA1506" s="2"/>
      <c r="FB1506" s="2"/>
      <c r="FC1506" s="2"/>
      <c r="FD1506" s="2"/>
      <c r="FE1506" s="2"/>
      <c r="FF1506" s="2"/>
      <c r="FG1506" s="2"/>
      <c r="FH1506" s="2"/>
      <c r="FI1506" s="2"/>
      <c r="FJ1506" s="2"/>
      <c r="FK1506" s="2"/>
      <c r="FL1506" s="2"/>
      <c r="FM1506" s="2"/>
      <c r="FN1506" s="2"/>
      <c r="FO1506" s="2"/>
      <c r="FP1506" s="2"/>
      <c r="FQ1506" s="2"/>
      <c r="FR1506" s="2"/>
      <c r="FS1506" s="2"/>
      <c r="FT1506" s="2"/>
      <c r="FU1506" s="2"/>
      <c r="FV1506" s="2"/>
      <c r="FW1506" s="2"/>
      <c r="FX1506" s="2"/>
      <c r="FY1506" s="2"/>
      <c r="FZ1506" s="2"/>
      <c r="GA1506" s="2"/>
      <c r="GB1506" s="2"/>
      <c r="GC1506" s="2"/>
      <c r="GD1506" s="2"/>
      <c r="GE1506" s="2"/>
      <c r="GF1506" s="2"/>
      <c r="GG1506" s="2"/>
      <c r="GH1506" s="2"/>
      <c r="GI1506" s="2"/>
      <c r="GJ1506" s="2"/>
      <c r="GK1506" s="2"/>
      <c r="GL1506" s="2"/>
      <c r="GM1506" s="2"/>
      <c r="GN1506" s="2"/>
      <c r="GO1506" s="2"/>
      <c r="GP1506" s="2"/>
      <c r="GQ1506" s="2"/>
      <c r="GR1506" s="2"/>
      <c r="GS1506" s="2"/>
      <c r="GT1506" s="2"/>
      <c r="GU1506" s="2"/>
      <c r="GV1506" s="2"/>
      <c r="GW1506" s="2"/>
      <c r="GX1506" s="2"/>
      <c r="GY1506" s="2"/>
      <c r="GZ1506" s="2"/>
      <c r="HA1506" s="2"/>
      <c r="HB1506" s="2"/>
      <c r="HC1506" s="2"/>
      <c r="HD1506" s="2"/>
      <c r="HE1506" s="2"/>
      <c r="HF1506" s="2"/>
      <c r="HG1506" s="2"/>
      <c r="HH1506" s="2"/>
      <c r="HI1506" s="2"/>
      <c r="HJ1506" s="2"/>
      <c r="HK1506" s="2"/>
      <c r="HL1506" s="2"/>
      <c r="HM1506" s="2"/>
      <c r="HN1506" s="2"/>
      <c r="HO1506" s="2"/>
      <c r="HP1506" s="2"/>
      <c r="HQ1506" s="2"/>
      <c r="HR1506" s="2"/>
      <c r="HS1506" s="2"/>
      <c r="HT1506" s="2"/>
      <c r="HU1506" s="2"/>
      <c r="HV1506" s="2"/>
      <c r="HW1506" s="2"/>
      <c r="HX1506" s="2"/>
      <c r="HY1506" s="2"/>
      <c r="HZ1506" s="2"/>
      <c r="IA1506" s="2"/>
      <c r="IB1506" s="2"/>
      <c r="IC1506" s="2"/>
      <c r="ID1506" s="2"/>
      <c r="IE1506" s="2"/>
      <c r="IF1506" s="2"/>
      <c r="IG1506" s="2"/>
      <c r="IH1506" s="2"/>
      <c r="II1506" s="2"/>
      <c r="IJ1506" s="2"/>
      <c r="IK1506" s="2"/>
      <c r="IL1506" s="2"/>
      <c r="IM1506" s="2"/>
      <c r="IN1506" s="2"/>
      <c r="IO1506" s="2"/>
      <c r="IP1506" s="2"/>
      <c r="IQ1506" s="2"/>
      <c r="IR1506" s="2"/>
      <c r="IS1506" s="2"/>
    </row>
    <row r="1507" spans="1:253" s="36" customFormat="1" x14ac:dyDescent="0.25">
      <c r="A1507" s="33"/>
      <c r="B1507" s="217" t="s">
        <v>98</v>
      </c>
      <c r="C1507" s="218"/>
      <c r="D1507" s="218"/>
      <c r="E1507" s="218"/>
      <c r="F1507" s="218"/>
      <c r="G1507" s="218"/>
      <c r="H1507" s="218"/>
      <c r="I1507" s="218"/>
      <c r="J1507" s="218"/>
      <c r="K1507" s="218"/>
      <c r="L1507" s="219"/>
      <c r="M1507" s="546"/>
      <c r="N1507" s="544"/>
      <c r="O1507" s="544"/>
      <c r="P1507" s="544"/>
      <c r="Q1507" s="544"/>
      <c r="R1507" s="547"/>
      <c r="S1507" s="543"/>
      <c r="T1507" s="544"/>
      <c r="U1507" s="544"/>
      <c r="V1507" s="544"/>
      <c r="W1507" s="545"/>
      <c r="X1507" s="546"/>
      <c r="Y1507" s="544"/>
      <c r="Z1507" s="544"/>
      <c r="AA1507" s="544"/>
      <c r="AB1507" s="547"/>
      <c r="AC1507" s="543"/>
      <c r="AD1507" s="544"/>
      <c r="AE1507" s="544"/>
      <c r="AF1507" s="544"/>
      <c r="AG1507" s="544"/>
      <c r="AH1507" s="547"/>
      <c r="AI1507" s="60"/>
      <c r="AJ1507" s="144" t="str">
        <f t="shared" si="263"/>
        <v>Riadok bude skrytý.</v>
      </c>
      <c r="AK1507" s="145" t="s">
        <v>207</v>
      </c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51">
        <f t="shared" si="266"/>
        <v>1</v>
      </c>
      <c r="BF1507" s="51">
        <f t="shared" si="271"/>
        <v>0</v>
      </c>
      <c r="BG1507" s="51"/>
      <c r="BH1507" s="51">
        <f t="shared" si="264"/>
        <v>1</v>
      </c>
      <c r="BI1507" s="89">
        <f t="shared" si="272"/>
        <v>0</v>
      </c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108"/>
      <c r="BY1507" s="108"/>
      <c r="BZ1507" s="108"/>
      <c r="CA1507" s="113">
        <f>SI!BY1507</f>
        <v>138</v>
      </c>
      <c r="CB1507" s="113"/>
      <c r="CC1507" s="113"/>
      <c r="CD1507" s="113"/>
      <c r="CE1507" s="113"/>
      <c r="CF1507" s="113"/>
      <c r="CG1507" s="113"/>
      <c r="CH1507" s="140">
        <f>SI!BZ1507</f>
        <v>0</v>
      </c>
      <c r="CI1507" s="108"/>
      <c r="CJ1507" s="108"/>
      <c r="CK1507" s="108"/>
      <c r="CL1507" s="108"/>
      <c r="CM1507" s="108"/>
      <c r="CN1507" s="108"/>
      <c r="CO1507" s="108"/>
      <c r="CP1507" s="108"/>
      <c r="CQ1507" s="108"/>
      <c r="CR1507" s="108"/>
      <c r="CS1507" s="108"/>
      <c r="CT1507" s="108"/>
      <c r="CU1507" s="108"/>
      <c r="CV1507" s="108"/>
      <c r="CW1507" s="108"/>
      <c r="CX1507" s="108"/>
      <c r="CY1507" s="108"/>
      <c r="CZ1507" s="2"/>
      <c r="DA1507" s="2"/>
      <c r="DB1507" s="2"/>
      <c r="DC1507" s="2"/>
      <c r="DD1507" s="2"/>
      <c r="DE1507" s="2"/>
      <c r="DF1507" s="2"/>
      <c r="DG1507" s="2"/>
      <c r="DH1507" s="2"/>
      <c r="DI1507" s="2"/>
      <c r="DJ1507" s="2"/>
      <c r="DK1507" s="2"/>
      <c r="DL1507" s="2"/>
      <c r="DM1507" s="2"/>
      <c r="DN1507" s="2"/>
      <c r="DO1507" s="2"/>
      <c r="DP1507" s="2"/>
      <c r="DQ1507" s="2"/>
      <c r="DR1507" s="2"/>
      <c r="DS1507" s="2"/>
      <c r="DT1507" s="2"/>
      <c r="DU1507" s="2"/>
      <c r="DV1507" s="2"/>
      <c r="DW1507" s="2"/>
      <c r="DX1507" s="2"/>
      <c r="DY1507" s="2"/>
      <c r="DZ1507" s="2"/>
      <c r="EA1507" s="2"/>
      <c r="EB1507" s="2"/>
      <c r="EC1507" s="2"/>
      <c r="ED1507" s="2"/>
      <c r="EE1507" s="2"/>
      <c r="EF1507" s="2"/>
      <c r="EG1507" s="2"/>
      <c r="EH1507" s="2"/>
      <c r="EI1507" s="2"/>
      <c r="EJ1507" s="2"/>
      <c r="EK1507" s="2"/>
      <c r="EL1507" s="2"/>
      <c r="EM1507" s="2"/>
      <c r="EN1507" s="2"/>
      <c r="EO1507" s="2"/>
      <c r="EP1507" s="2"/>
      <c r="EQ1507" s="2"/>
      <c r="ER1507" s="2"/>
      <c r="ES1507" s="2"/>
      <c r="ET1507" s="2"/>
      <c r="EU1507" s="2"/>
      <c r="EV1507" s="2"/>
      <c r="EW1507" s="2"/>
      <c r="EX1507" s="2"/>
      <c r="EY1507" s="2"/>
      <c r="EZ1507" s="2"/>
      <c r="FA1507" s="2"/>
      <c r="FB1507" s="2"/>
      <c r="FC1507" s="2"/>
      <c r="FD1507" s="2"/>
      <c r="FE1507" s="2"/>
      <c r="FF1507" s="2"/>
      <c r="FG1507" s="2"/>
      <c r="FH1507" s="2"/>
      <c r="FI1507" s="2"/>
      <c r="FJ1507" s="2"/>
      <c r="FK1507" s="2"/>
      <c r="FL1507" s="2"/>
      <c r="FM1507" s="2"/>
      <c r="FN1507" s="2"/>
      <c r="FO1507" s="2"/>
      <c r="FP1507" s="2"/>
      <c r="FQ1507" s="2"/>
      <c r="FR1507" s="2"/>
      <c r="FS1507" s="2"/>
      <c r="FT1507" s="2"/>
      <c r="FU1507" s="2"/>
      <c r="FV1507" s="2"/>
      <c r="FW1507" s="2"/>
      <c r="FX1507" s="2"/>
      <c r="FY1507" s="2"/>
      <c r="FZ1507" s="2"/>
      <c r="GA1507" s="2"/>
      <c r="GB1507" s="2"/>
      <c r="GC1507" s="2"/>
      <c r="GD1507" s="2"/>
      <c r="GE1507" s="2"/>
      <c r="GF1507" s="2"/>
      <c r="GG1507" s="2"/>
      <c r="GH1507" s="2"/>
      <c r="GI1507" s="2"/>
      <c r="GJ1507" s="2"/>
      <c r="GK1507" s="2"/>
      <c r="GL1507" s="2"/>
      <c r="GM1507" s="2"/>
      <c r="GN1507" s="2"/>
      <c r="GO1507" s="2"/>
      <c r="GP1507" s="2"/>
      <c r="GQ1507" s="2"/>
      <c r="GR1507" s="2"/>
      <c r="GS1507" s="2"/>
      <c r="GT1507" s="2"/>
      <c r="GU1507" s="2"/>
      <c r="GV1507" s="2"/>
      <c r="GW1507" s="2"/>
      <c r="GX1507" s="2"/>
      <c r="GY1507" s="2"/>
      <c r="GZ1507" s="2"/>
      <c r="HA1507" s="2"/>
      <c r="HB1507" s="2"/>
      <c r="HC1507" s="2"/>
      <c r="HD1507" s="2"/>
      <c r="HE1507" s="2"/>
      <c r="HF1507" s="2"/>
      <c r="HG1507" s="2"/>
      <c r="HH1507" s="2"/>
      <c r="HI1507" s="2"/>
      <c r="HJ1507" s="2"/>
      <c r="HK1507" s="2"/>
      <c r="HL1507" s="2"/>
      <c r="HM1507" s="2"/>
      <c r="HN1507" s="2"/>
      <c r="HO1507" s="2"/>
      <c r="HP1507" s="2"/>
      <c r="HQ1507" s="2"/>
      <c r="HR1507" s="2"/>
      <c r="HS1507" s="2"/>
      <c r="HT1507" s="2"/>
      <c r="HU1507" s="2"/>
      <c r="HV1507" s="2"/>
      <c r="HW1507" s="2"/>
      <c r="HX1507" s="2"/>
      <c r="HY1507" s="2"/>
      <c r="HZ1507" s="2"/>
      <c r="IA1507" s="2"/>
      <c r="IB1507" s="2"/>
      <c r="IC1507" s="2"/>
      <c r="ID1507" s="2"/>
      <c r="IE1507" s="2"/>
      <c r="IF1507" s="2"/>
      <c r="IG1507" s="2"/>
      <c r="IH1507" s="2"/>
      <c r="II1507" s="2"/>
      <c r="IJ1507" s="2"/>
      <c r="IK1507" s="2"/>
      <c r="IL1507" s="2"/>
      <c r="IM1507" s="2"/>
      <c r="IN1507" s="2"/>
      <c r="IO1507" s="2"/>
      <c r="IP1507" s="2"/>
      <c r="IQ1507" s="2"/>
      <c r="IR1507" s="2"/>
      <c r="IS1507" s="2"/>
    </row>
    <row r="1508" spans="1:253" x14ac:dyDescent="0.25">
      <c r="A1508" s="33"/>
      <c r="AI1508" s="59"/>
      <c r="AJ1508" s="144" t="str">
        <f t="shared" ref="AJ1508:AJ1551" si="273">+IF(BI1508=0,"Riadok bude skrytý.","Riadok bude vidieť.")</f>
        <v>Riadok bude vidieť.</v>
      </c>
      <c r="AK1508" s="145" t="s">
        <v>207</v>
      </c>
      <c r="BE1508" s="51">
        <f t="shared" si="266"/>
        <v>1</v>
      </c>
      <c r="BH1508" s="51">
        <f t="shared" ref="BH1508:BH1551" si="274">IF(AK1508="",1,IF(AK1508="Chcem skryť riadok.",0,1))</f>
        <v>1</v>
      </c>
      <c r="BI1508" s="51">
        <f>+IF(BE1508+BF1508+BG1508=0,0,IF(BH1508=0,0,1))</f>
        <v>1</v>
      </c>
      <c r="CA1508" s="113">
        <f>SI!BY1508</f>
        <v>239</v>
      </c>
      <c r="CH1508" s="140">
        <f>SI!BZ1508</f>
        <v>0</v>
      </c>
    </row>
    <row r="1509" spans="1:253" hidden="1" x14ac:dyDescent="0.25">
      <c r="A1509" s="33"/>
      <c r="B1509" s="2" t="str">
        <f>+IF($F$27&lt;&gt;"",IF((ROUNDDOWN(CODE(MID($F$27,1,1))*3,0)+DAY(36167))*(IF(SI!EE2081="",1,SI!EE2081-1-2))+(2*LEN(SI!J11))=CA1509,"K záväzkom účtovná jednotka uvádza ďalšie doplňujúce informácie:","NEPOVOLENÉ POUŽITIE!"),"NEPOVOLENÉ POUŽITIE!")</f>
        <v>K záväzkom účtovná jednotka uvádza ďalšie doplňujúce informácie:</v>
      </c>
      <c r="AI1509" s="62" t="s">
        <v>168</v>
      </c>
      <c r="AJ1509" s="144" t="str">
        <f t="shared" si="273"/>
        <v>Riadok bude skrytý.</v>
      </c>
      <c r="AK1509" s="145" t="s">
        <v>207</v>
      </c>
      <c r="BE1509" s="51">
        <f t="shared" ref="BE1509:BE1529" si="275">+IF($H$1462="neeviduje",0,1)</f>
        <v>1</v>
      </c>
      <c r="BF1509" s="51">
        <f>+IF(B1510="",0,1)</f>
        <v>0</v>
      </c>
      <c r="BH1509" s="51">
        <f t="shared" si="274"/>
        <v>1</v>
      </c>
      <c r="BI1509" s="89">
        <f t="shared" ref="BI1509:BI1529" si="276">+IF(BE1509*BF1509=0,0,IF(BH1509=0,0,1))</f>
        <v>0</v>
      </c>
      <c r="CA1509" s="113">
        <f>SI!BY1509</f>
        <v>28</v>
      </c>
      <c r="CH1509" s="140">
        <f>SI!BZ1509</f>
        <v>0</v>
      </c>
    </row>
    <row r="1510" spans="1:253" s="36" customFormat="1" hidden="1" x14ac:dyDescent="0.25">
      <c r="A1510" s="33"/>
      <c r="B1510" s="168"/>
      <c r="C1510" s="168"/>
      <c r="D1510" s="168"/>
      <c r="E1510" s="168"/>
      <c r="F1510" s="168"/>
      <c r="G1510" s="168"/>
      <c r="H1510" s="168"/>
      <c r="I1510" s="168"/>
      <c r="J1510" s="168"/>
      <c r="K1510" s="168"/>
      <c r="L1510" s="168"/>
      <c r="M1510" s="168"/>
      <c r="N1510" s="168"/>
      <c r="O1510" s="168"/>
      <c r="P1510" s="168"/>
      <c r="Q1510" s="168"/>
      <c r="R1510" s="168"/>
      <c r="S1510" s="168"/>
      <c r="T1510" s="168"/>
      <c r="U1510" s="168"/>
      <c r="V1510" s="168"/>
      <c r="W1510" s="168"/>
      <c r="X1510" s="168"/>
      <c r="Y1510" s="168"/>
      <c r="Z1510" s="168"/>
      <c r="AA1510" s="168"/>
      <c r="AB1510" s="168"/>
      <c r="AC1510" s="168"/>
      <c r="AD1510" s="168"/>
      <c r="AE1510" s="168"/>
      <c r="AF1510" s="168"/>
      <c r="AG1510" s="168"/>
      <c r="AH1510" s="168"/>
      <c r="AI1510" s="63"/>
      <c r="AJ1510" s="144" t="str">
        <f t="shared" si="273"/>
        <v>Riadok bude skrytý.</v>
      </c>
      <c r="AK1510" s="145" t="s">
        <v>207</v>
      </c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51">
        <f t="shared" si="275"/>
        <v>1</v>
      </c>
      <c r="BF1510" s="51">
        <f t="shared" ref="BF1510:BF1529" si="277">+IF(B1510="",0,1)</f>
        <v>0</v>
      </c>
      <c r="BG1510" s="51"/>
      <c r="BH1510" s="51">
        <f t="shared" si="274"/>
        <v>1</v>
      </c>
      <c r="BI1510" s="89">
        <f t="shared" si="276"/>
        <v>0</v>
      </c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108"/>
      <c r="BY1510" s="108"/>
      <c r="BZ1510" s="108"/>
      <c r="CA1510" s="113">
        <f>SI!BY1510</f>
        <v>998</v>
      </c>
      <c r="CB1510" s="113"/>
      <c r="CC1510" s="113"/>
      <c r="CD1510" s="113"/>
      <c r="CE1510" s="113"/>
      <c r="CF1510" s="113"/>
      <c r="CG1510" s="113"/>
      <c r="CH1510" s="140">
        <f>SI!BZ1510</f>
        <v>0</v>
      </c>
      <c r="CI1510" s="108"/>
      <c r="CJ1510" s="108"/>
      <c r="CK1510" s="108"/>
      <c r="CL1510" s="108"/>
      <c r="CM1510" s="108"/>
      <c r="CN1510" s="108"/>
      <c r="CO1510" s="108"/>
      <c r="CP1510" s="108"/>
      <c r="CQ1510" s="108"/>
      <c r="CR1510" s="108"/>
      <c r="CS1510" s="108"/>
      <c r="CT1510" s="108"/>
      <c r="CU1510" s="108"/>
      <c r="CV1510" s="108"/>
      <c r="CW1510" s="108"/>
      <c r="CX1510" s="108"/>
      <c r="CY1510" s="108"/>
      <c r="CZ1510" s="2"/>
      <c r="DA1510" s="2"/>
      <c r="DB1510" s="2"/>
      <c r="DC1510" s="2"/>
      <c r="DD1510" s="2"/>
      <c r="DE1510" s="2"/>
      <c r="DF1510" s="2"/>
      <c r="DG1510" s="2"/>
      <c r="DH1510" s="2"/>
      <c r="DI1510" s="2"/>
      <c r="DJ1510" s="2"/>
      <c r="DK1510" s="2"/>
      <c r="DL1510" s="2"/>
      <c r="DM1510" s="2"/>
      <c r="DN1510" s="2"/>
      <c r="DO1510" s="2"/>
      <c r="DP1510" s="2"/>
      <c r="DQ1510" s="2"/>
      <c r="DR1510" s="2"/>
      <c r="DS1510" s="2"/>
      <c r="DT1510" s="2"/>
      <c r="DU1510" s="2"/>
      <c r="DV1510" s="2"/>
      <c r="DW1510" s="2"/>
      <c r="DX1510" s="2"/>
      <c r="DY1510" s="2"/>
      <c r="DZ1510" s="2"/>
      <c r="EA1510" s="2"/>
      <c r="EB1510" s="2"/>
      <c r="EC1510" s="2"/>
      <c r="ED1510" s="2"/>
      <c r="EE1510" s="2"/>
      <c r="EF1510" s="2"/>
      <c r="EG1510" s="2"/>
      <c r="EH1510" s="2"/>
      <c r="EI1510" s="2"/>
      <c r="EJ1510" s="2"/>
      <c r="EK1510" s="2"/>
      <c r="EL1510" s="2"/>
      <c r="EM1510" s="2"/>
      <c r="EN1510" s="2"/>
      <c r="EO1510" s="2"/>
      <c r="EP1510" s="2"/>
      <c r="EQ1510" s="2"/>
      <c r="ER1510" s="2"/>
      <c r="ES1510" s="2"/>
      <c r="ET1510" s="2"/>
      <c r="EU1510" s="2"/>
      <c r="EV1510" s="2"/>
      <c r="EW1510" s="2"/>
      <c r="EX1510" s="2"/>
      <c r="EY1510" s="2"/>
      <c r="EZ1510" s="2"/>
      <c r="FA1510" s="2"/>
      <c r="FB1510" s="2"/>
      <c r="FC1510" s="2"/>
      <c r="FD1510" s="2"/>
      <c r="FE1510" s="2"/>
      <c r="FF1510" s="2"/>
      <c r="FG1510" s="2"/>
      <c r="FH1510" s="2"/>
      <c r="FI1510" s="2"/>
      <c r="FJ1510" s="2"/>
      <c r="FK1510" s="2"/>
      <c r="FL1510" s="2"/>
      <c r="FM1510" s="2"/>
      <c r="FN1510" s="2"/>
      <c r="FO1510" s="2"/>
      <c r="FP1510" s="2"/>
      <c r="FQ1510" s="2"/>
      <c r="FR1510" s="2"/>
      <c r="FS1510" s="2"/>
      <c r="FT1510" s="2"/>
      <c r="FU1510" s="2"/>
      <c r="FV1510" s="2"/>
      <c r="FW1510" s="2"/>
      <c r="FX1510" s="2"/>
      <c r="FY1510" s="2"/>
      <c r="FZ1510" s="2"/>
      <c r="GA1510" s="2"/>
      <c r="GB1510" s="2"/>
      <c r="GC1510" s="2"/>
      <c r="GD1510" s="2"/>
      <c r="GE1510" s="2"/>
      <c r="GF1510" s="2"/>
      <c r="GG1510" s="2"/>
      <c r="GH1510" s="2"/>
      <c r="GI1510" s="2"/>
      <c r="GJ1510" s="2"/>
      <c r="GK1510" s="2"/>
      <c r="GL1510" s="2"/>
      <c r="GM1510" s="2"/>
      <c r="GN1510" s="2"/>
      <c r="GO1510" s="2"/>
      <c r="GP1510" s="2"/>
      <c r="GQ1510" s="2"/>
      <c r="GR1510" s="2"/>
      <c r="GS1510" s="2"/>
      <c r="GT1510" s="2"/>
      <c r="GU1510" s="2"/>
      <c r="GV1510" s="2"/>
      <c r="GW1510" s="2"/>
      <c r="GX1510" s="2"/>
      <c r="GY1510" s="2"/>
      <c r="GZ1510" s="2"/>
      <c r="HA1510" s="2"/>
      <c r="HB1510" s="2"/>
      <c r="HC1510" s="2"/>
      <c r="HD1510" s="2"/>
      <c r="HE1510" s="2"/>
      <c r="HF1510" s="2"/>
      <c r="HG1510" s="2"/>
      <c r="HH1510" s="2"/>
      <c r="HI1510" s="2"/>
      <c r="HJ1510" s="2"/>
      <c r="HK1510" s="2"/>
      <c r="HL1510" s="2"/>
      <c r="HM1510" s="2"/>
      <c r="HN1510" s="2"/>
      <c r="HO1510" s="2"/>
      <c r="HP1510" s="2"/>
      <c r="HQ1510" s="2"/>
      <c r="HR1510" s="2"/>
      <c r="HS1510" s="2"/>
      <c r="HT1510" s="2"/>
      <c r="HU1510" s="2"/>
      <c r="HV1510" s="2"/>
      <c r="HW1510" s="2"/>
      <c r="HX1510" s="2"/>
      <c r="HY1510" s="2"/>
      <c r="HZ1510" s="2"/>
      <c r="IA1510" s="2"/>
      <c r="IB1510" s="2"/>
      <c r="IC1510" s="2"/>
      <c r="ID1510" s="2"/>
      <c r="IE1510" s="2"/>
      <c r="IF1510" s="2"/>
      <c r="IG1510" s="2"/>
      <c r="IH1510" s="2"/>
      <c r="II1510" s="2"/>
      <c r="IJ1510" s="2"/>
      <c r="IK1510" s="2"/>
      <c r="IL1510" s="2"/>
      <c r="IM1510" s="2"/>
      <c r="IN1510" s="2"/>
      <c r="IO1510" s="2"/>
      <c r="IP1510" s="2"/>
      <c r="IQ1510" s="2"/>
      <c r="IR1510" s="2"/>
      <c r="IS1510" s="2"/>
    </row>
    <row r="1511" spans="1:253" s="36" customFormat="1" hidden="1" x14ac:dyDescent="0.25">
      <c r="A1511" s="33"/>
      <c r="B1511" s="168"/>
      <c r="C1511" s="168"/>
      <c r="D1511" s="168"/>
      <c r="E1511" s="168"/>
      <c r="F1511" s="168"/>
      <c r="G1511" s="168"/>
      <c r="H1511" s="168"/>
      <c r="I1511" s="168"/>
      <c r="J1511" s="168"/>
      <c r="K1511" s="168"/>
      <c r="L1511" s="168"/>
      <c r="M1511" s="168"/>
      <c r="N1511" s="168"/>
      <c r="O1511" s="168"/>
      <c r="P1511" s="168"/>
      <c r="Q1511" s="168"/>
      <c r="R1511" s="168"/>
      <c r="S1511" s="168"/>
      <c r="T1511" s="168"/>
      <c r="U1511" s="168"/>
      <c r="V1511" s="168"/>
      <c r="W1511" s="168"/>
      <c r="X1511" s="168"/>
      <c r="Y1511" s="168"/>
      <c r="Z1511" s="168"/>
      <c r="AA1511" s="168"/>
      <c r="AB1511" s="168"/>
      <c r="AC1511" s="168"/>
      <c r="AD1511" s="168"/>
      <c r="AE1511" s="168"/>
      <c r="AF1511" s="168"/>
      <c r="AG1511" s="168"/>
      <c r="AH1511" s="168"/>
      <c r="AI1511" s="63"/>
      <c r="AJ1511" s="144" t="str">
        <f t="shared" si="273"/>
        <v>Riadok bude skrytý.</v>
      </c>
      <c r="AK1511" s="145" t="s">
        <v>207</v>
      </c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51">
        <f t="shared" si="275"/>
        <v>1</v>
      </c>
      <c r="BF1511" s="51">
        <f t="shared" si="277"/>
        <v>0</v>
      </c>
      <c r="BG1511" s="51"/>
      <c r="BH1511" s="51">
        <f t="shared" si="274"/>
        <v>1</v>
      </c>
      <c r="BI1511" s="89">
        <f t="shared" si="276"/>
        <v>0</v>
      </c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108"/>
      <c r="BY1511" s="108"/>
      <c r="BZ1511" s="108"/>
      <c r="CA1511" s="113">
        <f>SI!BY1511</f>
        <v>200</v>
      </c>
      <c r="CB1511" s="113"/>
      <c r="CC1511" s="113"/>
      <c r="CD1511" s="113"/>
      <c r="CE1511" s="113"/>
      <c r="CF1511" s="113"/>
      <c r="CG1511" s="113"/>
      <c r="CH1511" s="140">
        <f>SI!BZ1511</f>
        <v>0</v>
      </c>
      <c r="CI1511" s="108"/>
      <c r="CJ1511" s="108"/>
      <c r="CK1511" s="108"/>
      <c r="CL1511" s="108"/>
      <c r="CM1511" s="108"/>
      <c r="CN1511" s="108"/>
      <c r="CO1511" s="108"/>
      <c r="CP1511" s="108"/>
      <c r="CQ1511" s="108"/>
      <c r="CR1511" s="108"/>
      <c r="CS1511" s="108"/>
      <c r="CT1511" s="108"/>
      <c r="CU1511" s="108"/>
      <c r="CV1511" s="108"/>
      <c r="CW1511" s="108"/>
      <c r="CX1511" s="108"/>
      <c r="CY1511" s="108"/>
      <c r="CZ1511" s="2"/>
      <c r="DA1511" s="2"/>
      <c r="DB1511" s="2"/>
      <c r="DC1511" s="2"/>
      <c r="DD1511" s="2"/>
      <c r="DE1511" s="2"/>
      <c r="DF1511" s="2"/>
      <c r="DG1511" s="2"/>
      <c r="DH1511" s="2"/>
      <c r="DI1511" s="2"/>
      <c r="DJ1511" s="2"/>
      <c r="DK1511" s="2"/>
      <c r="DL1511" s="2"/>
      <c r="DM1511" s="2"/>
      <c r="DN1511" s="2"/>
      <c r="DO1511" s="2"/>
      <c r="DP1511" s="2"/>
      <c r="DQ1511" s="2"/>
      <c r="DR1511" s="2"/>
      <c r="DS1511" s="2"/>
      <c r="DT1511" s="2"/>
      <c r="DU1511" s="2"/>
      <c r="DV1511" s="2"/>
      <c r="DW1511" s="2"/>
      <c r="DX1511" s="2"/>
      <c r="DY1511" s="2"/>
      <c r="DZ1511" s="2"/>
      <c r="EA1511" s="2"/>
      <c r="EB1511" s="2"/>
      <c r="EC1511" s="2"/>
      <c r="ED1511" s="2"/>
      <c r="EE1511" s="2"/>
      <c r="EF1511" s="2"/>
      <c r="EG1511" s="2"/>
      <c r="EH1511" s="2"/>
      <c r="EI1511" s="2"/>
      <c r="EJ1511" s="2"/>
      <c r="EK1511" s="2"/>
      <c r="EL1511" s="2"/>
      <c r="EM1511" s="2"/>
      <c r="EN1511" s="2"/>
      <c r="EO1511" s="2"/>
      <c r="EP1511" s="2"/>
      <c r="EQ1511" s="2"/>
      <c r="ER1511" s="2"/>
      <c r="ES1511" s="2"/>
      <c r="ET1511" s="2"/>
      <c r="EU1511" s="2"/>
      <c r="EV1511" s="2"/>
      <c r="EW1511" s="2"/>
      <c r="EX1511" s="2"/>
      <c r="EY1511" s="2"/>
      <c r="EZ1511" s="2"/>
      <c r="FA1511" s="2"/>
      <c r="FB1511" s="2"/>
      <c r="FC1511" s="2"/>
      <c r="FD1511" s="2"/>
      <c r="FE1511" s="2"/>
      <c r="FF1511" s="2"/>
      <c r="FG1511" s="2"/>
      <c r="FH1511" s="2"/>
      <c r="FI1511" s="2"/>
      <c r="FJ1511" s="2"/>
      <c r="FK1511" s="2"/>
      <c r="FL1511" s="2"/>
      <c r="FM1511" s="2"/>
      <c r="FN1511" s="2"/>
      <c r="FO1511" s="2"/>
      <c r="FP1511" s="2"/>
      <c r="FQ1511" s="2"/>
      <c r="FR1511" s="2"/>
      <c r="FS1511" s="2"/>
      <c r="FT1511" s="2"/>
      <c r="FU1511" s="2"/>
      <c r="FV1511" s="2"/>
      <c r="FW1511" s="2"/>
      <c r="FX1511" s="2"/>
      <c r="FY1511" s="2"/>
      <c r="FZ1511" s="2"/>
      <c r="GA1511" s="2"/>
      <c r="GB1511" s="2"/>
      <c r="GC1511" s="2"/>
      <c r="GD1511" s="2"/>
      <c r="GE1511" s="2"/>
      <c r="GF1511" s="2"/>
      <c r="GG1511" s="2"/>
      <c r="GH1511" s="2"/>
      <c r="GI1511" s="2"/>
      <c r="GJ1511" s="2"/>
      <c r="GK1511" s="2"/>
      <c r="GL1511" s="2"/>
      <c r="GM1511" s="2"/>
      <c r="GN1511" s="2"/>
      <c r="GO1511" s="2"/>
      <c r="GP1511" s="2"/>
      <c r="GQ1511" s="2"/>
      <c r="GR1511" s="2"/>
      <c r="GS1511" s="2"/>
      <c r="GT1511" s="2"/>
      <c r="GU1511" s="2"/>
      <c r="GV1511" s="2"/>
      <c r="GW1511" s="2"/>
      <c r="GX1511" s="2"/>
      <c r="GY1511" s="2"/>
      <c r="GZ1511" s="2"/>
      <c r="HA1511" s="2"/>
      <c r="HB1511" s="2"/>
      <c r="HC1511" s="2"/>
      <c r="HD1511" s="2"/>
      <c r="HE1511" s="2"/>
      <c r="HF1511" s="2"/>
      <c r="HG1511" s="2"/>
      <c r="HH1511" s="2"/>
      <c r="HI1511" s="2"/>
      <c r="HJ1511" s="2"/>
      <c r="HK1511" s="2"/>
      <c r="HL1511" s="2"/>
      <c r="HM1511" s="2"/>
      <c r="HN1511" s="2"/>
      <c r="HO1511" s="2"/>
      <c r="HP1511" s="2"/>
      <c r="HQ1511" s="2"/>
      <c r="HR1511" s="2"/>
      <c r="HS1511" s="2"/>
      <c r="HT1511" s="2"/>
      <c r="HU1511" s="2"/>
      <c r="HV1511" s="2"/>
      <c r="HW1511" s="2"/>
      <c r="HX1511" s="2"/>
      <c r="HY1511" s="2"/>
      <c r="HZ1511" s="2"/>
      <c r="IA1511" s="2"/>
      <c r="IB1511" s="2"/>
      <c r="IC1511" s="2"/>
      <c r="ID1511" s="2"/>
      <c r="IE1511" s="2"/>
      <c r="IF1511" s="2"/>
      <c r="IG1511" s="2"/>
      <c r="IH1511" s="2"/>
      <c r="II1511" s="2"/>
      <c r="IJ1511" s="2"/>
      <c r="IK1511" s="2"/>
      <c r="IL1511" s="2"/>
      <c r="IM1511" s="2"/>
      <c r="IN1511" s="2"/>
      <c r="IO1511" s="2"/>
      <c r="IP1511" s="2"/>
      <c r="IQ1511" s="2"/>
      <c r="IR1511" s="2"/>
      <c r="IS1511" s="2"/>
    </row>
    <row r="1512" spans="1:253" s="36" customFormat="1" hidden="1" x14ac:dyDescent="0.25">
      <c r="A1512" s="33"/>
      <c r="B1512" s="168"/>
      <c r="C1512" s="168"/>
      <c r="D1512" s="168"/>
      <c r="E1512" s="168"/>
      <c r="F1512" s="168"/>
      <c r="G1512" s="168"/>
      <c r="H1512" s="168"/>
      <c r="I1512" s="168"/>
      <c r="J1512" s="168"/>
      <c r="K1512" s="168"/>
      <c r="L1512" s="168"/>
      <c r="M1512" s="168"/>
      <c r="N1512" s="168"/>
      <c r="O1512" s="168"/>
      <c r="P1512" s="168"/>
      <c r="Q1512" s="168"/>
      <c r="R1512" s="168"/>
      <c r="S1512" s="168"/>
      <c r="T1512" s="168"/>
      <c r="U1512" s="168"/>
      <c r="V1512" s="168"/>
      <c r="W1512" s="168"/>
      <c r="X1512" s="168"/>
      <c r="Y1512" s="168"/>
      <c r="Z1512" s="168"/>
      <c r="AA1512" s="168"/>
      <c r="AB1512" s="168"/>
      <c r="AC1512" s="168"/>
      <c r="AD1512" s="168"/>
      <c r="AE1512" s="168"/>
      <c r="AF1512" s="168"/>
      <c r="AG1512" s="168"/>
      <c r="AH1512" s="168"/>
      <c r="AI1512" s="63"/>
      <c r="AJ1512" s="144" t="str">
        <f t="shared" si="273"/>
        <v>Riadok bude skrytý.</v>
      </c>
      <c r="AK1512" s="145" t="s">
        <v>207</v>
      </c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51">
        <f t="shared" si="275"/>
        <v>1</v>
      </c>
      <c r="BF1512" s="51">
        <f t="shared" si="277"/>
        <v>0</v>
      </c>
      <c r="BG1512" s="51"/>
      <c r="BH1512" s="51">
        <f t="shared" si="274"/>
        <v>1</v>
      </c>
      <c r="BI1512" s="89">
        <f t="shared" si="276"/>
        <v>0</v>
      </c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108"/>
      <c r="BY1512" s="108"/>
      <c r="BZ1512" s="108"/>
      <c r="CA1512" s="113">
        <f>SI!BY1512</f>
        <v>394</v>
      </c>
      <c r="CB1512" s="113"/>
      <c r="CC1512" s="113"/>
      <c r="CD1512" s="113"/>
      <c r="CE1512" s="113"/>
      <c r="CF1512" s="113"/>
      <c r="CG1512" s="113"/>
      <c r="CH1512" s="140">
        <f>SI!BZ1512</f>
        <v>0</v>
      </c>
      <c r="CI1512" s="108"/>
      <c r="CJ1512" s="108"/>
      <c r="CK1512" s="108"/>
      <c r="CL1512" s="108"/>
      <c r="CM1512" s="108"/>
      <c r="CN1512" s="108"/>
      <c r="CO1512" s="108"/>
      <c r="CP1512" s="108"/>
      <c r="CQ1512" s="108"/>
      <c r="CR1512" s="108"/>
      <c r="CS1512" s="108"/>
      <c r="CT1512" s="108"/>
      <c r="CU1512" s="108"/>
      <c r="CV1512" s="108"/>
      <c r="CW1512" s="108"/>
      <c r="CX1512" s="108"/>
      <c r="CY1512" s="108"/>
      <c r="CZ1512" s="2"/>
      <c r="DA1512" s="2"/>
      <c r="DB1512" s="2"/>
      <c r="DC1512" s="2"/>
      <c r="DD1512" s="2"/>
      <c r="DE1512" s="2"/>
      <c r="DF1512" s="2"/>
      <c r="DG1512" s="2"/>
      <c r="DH1512" s="2"/>
      <c r="DI1512" s="2"/>
      <c r="DJ1512" s="2"/>
      <c r="DK1512" s="2"/>
      <c r="DL1512" s="2"/>
      <c r="DM1512" s="2"/>
      <c r="DN1512" s="2"/>
      <c r="DO1512" s="2"/>
      <c r="DP1512" s="2"/>
      <c r="DQ1512" s="2"/>
      <c r="DR1512" s="2"/>
      <c r="DS1512" s="2"/>
      <c r="DT1512" s="2"/>
      <c r="DU1512" s="2"/>
      <c r="DV1512" s="2"/>
      <c r="DW1512" s="2"/>
      <c r="DX1512" s="2"/>
      <c r="DY1512" s="2"/>
      <c r="DZ1512" s="2"/>
      <c r="EA1512" s="2"/>
      <c r="EB1512" s="2"/>
      <c r="EC1512" s="2"/>
      <c r="ED1512" s="2"/>
      <c r="EE1512" s="2"/>
      <c r="EF1512" s="2"/>
      <c r="EG1512" s="2"/>
      <c r="EH1512" s="2"/>
      <c r="EI1512" s="2"/>
      <c r="EJ1512" s="2"/>
      <c r="EK1512" s="2"/>
      <c r="EL1512" s="2"/>
      <c r="EM1512" s="2"/>
      <c r="EN1512" s="2"/>
      <c r="EO1512" s="2"/>
      <c r="EP1512" s="2"/>
      <c r="EQ1512" s="2"/>
      <c r="ER1512" s="2"/>
      <c r="ES1512" s="2"/>
      <c r="ET1512" s="2"/>
      <c r="EU1512" s="2"/>
      <c r="EV1512" s="2"/>
      <c r="EW1512" s="2"/>
      <c r="EX1512" s="2"/>
      <c r="EY1512" s="2"/>
      <c r="EZ1512" s="2"/>
      <c r="FA1512" s="2"/>
      <c r="FB1512" s="2"/>
      <c r="FC1512" s="2"/>
      <c r="FD1512" s="2"/>
      <c r="FE1512" s="2"/>
      <c r="FF1512" s="2"/>
      <c r="FG1512" s="2"/>
      <c r="FH1512" s="2"/>
      <c r="FI1512" s="2"/>
      <c r="FJ1512" s="2"/>
      <c r="FK1512" s="2"/>
      <c r="FL1512" s="2"/>
      <c r="FM1512" s="2"/>
      <c r="FN1512" s="2"/>
      <c r="FO1512" s="2"/>
      <c r="FP1512" s="2"/>
      <c r="FQ1512" s="2"/>
      <c r="FR1512" s="2"/>
      <c r="FS1512" s="2"/>
      <c r="FT1512" s="2"/>
      <c r="FU1512" s="2"/>
      <c r="FV1512" s="2"/>
      <c r="FW1512" s="2"/>
      <c r="FX1512" s="2"/>
      <c r="FY1512" s="2"/>
      <c r="FZ1512" s="2"/>
      <c r="GA1512" s="2"/>
      <c r="GB1512" s="2"/>
      <c r="GC1512" s="2"/>
      <c r="GD1512" s="2"/>
      <c r="GE1512" s="2"/>
      <c r="GF1512" s="2"/>
      <c r="GG1512" s="2"/>
      <c r="GH1512" s="2"/>
      <c r="GI1512" s="2"/>
      <c r="GJ1512" s="2"/>
      <c r="GK1512" s="2"/>
      <c r="GL1512" s="2"/>
      <c r="GM1512" s="2"/>
      <c r="GN1512" s="2"/>
      <c r="GO1512" s="2"/>
      <c r="GP1512" s="2"/>
      <c r="GQ1512" s="2"/>
      <c r="GR1512" s="2"/>
      <c r="GS1512" s="2"/>
      <c r="GT1512" s="2"/>
      <c r="GU1512" s="2"/>
      <c r="GV1512" s="2"/>
      <c r="GW1512" s="2"/>
      <c r="GX1512" s="2"/>
      <c r="GY1512" s="2"/>
      <c r="GZ1512" s="2"/>
      <c r="HA1512" s="2"/>
      <c r="HB1512" s="2"/>
      <c r="HC1512" s="2"/>
      <c r="HD1512" s="2"/>
      <c r="HE1512" s="2"/>
      <c r="HF1512" s="2"/>
      <c r="HG1512" s="2"/>
      <c r="HH1512" s="2"/>
      <c r="HI1512" s="2"/>
      <c r="HJ1512" s="2"/>
      <c r="HK1512" s="2"/>
      <c r="HL1512" s="2"/>
      <c r="HM1512" s="2"/>
      <c r="HN1512" s="2"/>
      <c r="HO1512" s="2"/>
      <c r="HP1512" s="2"/>
      <c r="HQ1512" s="2"/>
      <c r="HR1512" s="2"/>
      <c r="HS1512" s="2"/>
      <c r="HT1512" s="2"/>
      <c r="HU1512" s="2"/>
      <c r="HV1512" s="2"/>
      <c r="HW1512" s="2"/>
      <c r="HX1512" s="2"/>
      <c r="HY1512" s="2"/>
      <c r="HZ1512" s="2"/>
      <c r="IA1512" s="2"/>
      <c r="IB1512" s="2"/>
      <c r="IC1512" s="2"/>
      <c r="ID1512" s="2"/>
      <c r="IE1512" s="2"/>
      <c r="IF1512" s="2"/>
      <c r="IG1512" s="2"/>
      <c r="IH1512" s="2"/>
      <c r="II1512" s="2"/>
      <c r="IJ1512" s="2"/>
      <c r="IK1512" s="2"/>
      <c r="IL1512" s="2"/>
      <c r="IM1512" s="2"/>
      <c r="IN1512" s="2"/>
      <c r="IO1512" s="2"/>
      <c r="IP1512" s="2"/>
      <c r="IQ1512" s="2"/>
      <c r="IR1512" s="2"/>
      <c r="IS1512" s="2"/>
    </row>
    <row r="1513" spans="1:253" s="36" customFormat="1" hidden="1" x14ac:dyDescent="0.25">
      <c r="A1513" s="33"/>
      <c r="B1513" s="168"/>
      <c r="C1513" s="168"/>
      <c r="D1513" s="168"/>
      <c r="E1513" s="168"/>
      <c r="F1513" s="168"/>
      <c r="G1513" s="168"/>
      <c r="H1513" s="168"/>
      <c r="I1513" s="168"/>
      <c r="J1513" s="168"/>
      <c r="K1513" s="168"/>
      <c r="L1513" s="168"/>
      <c r="M1513" s="168"/>
      <c r="N1513" s="168"/>
      <c r="O1513" s="168"/>
      <c r="P1513" s="168"/>
      <c r="Q1513" s="168"/>
      <c r="R1513" s="168"/>
      <c r="S1513" s="168"/>
      <c r="T1513" s="168"/>
      <c r="U1513" s="168"/>
      <c r="V1513" s="168"/>
      <c r="W1513" s="168"/>
      <c r="X1513" s="168"/>
      <c r="Y1513" s="168"/>
      <c r="Z1513" s="168"/>
      <c r="AA1513" s="168"/>
      <c r="AB1513" s="168"/>
      <c r="AC1513" s="168"/>
      <c r="AD1513" s="168"/>
      <c r="AE1513" s="168"/>
      <c r="AF1513" s="168"/>
      <c r="AG1513" s="168"/>
      <c r="AH1513" s="168"/>
      <c r="AI1513" s="63"/>
      <c r="AJ1513" s="144" t="str">
        <f t="shared" si="273"/>
        <v>Riadok bude skrytý.</v>
      </c>
      <c r="AK1513" s="145" t="s">
        <v>207</v>
      </c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51">
        <f t="shared" si="275"/>
        <v>1</v>
      </c>
      <c r="BF1513" s="51">
        <f t="shared" si="277"/>
        <v>0</v>
      </c>
      <c r="BG1513" s="51"/>
      <c r="BH1513" s="51">
        <f t="shared" si="274"/>
        <v>1</v>
      </c>
      <c r="BI1513" s="89">
        <f t="shared" si="276"/>
        <v>0</v>
      </c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108"/>
      <c r="BY1513" s="108"/>
      <c r="BZ1513" s="108"/>
      <c r="CA1513" s="113">
        <f>SI!BY1513</f>
        <v>157</v>
      </c>
      <c r="CB1513" s="113"/>
      <c r="CC1513" s="113"/>
      <c r="CD1513" s="113"/>
      <c r="CE1513" s="113"/>
      <c r="CF1513" s="113"/>
      <c r="CG1513" s="113"/>
      <c r="CH1513" s="140">
        <f>SI!BZ1513</f>
        <v>0</v>
      </c>
      <c r="CI1513" s="108"/>
      <c r="CJ1513" s="108"/>
      <c r="CK1513" s="108"/>
      <c r="CL1513" s="108"/>
      <c r="CM1513" s="108"/>
      <c r="CN1513" s="108"/>
      <c r="CO1513" s="108"/>
      <c r="CP1513" s="108"/>
      <c r="CQ1513" s="108"/>
      <c r="CR1513" s="108"/>
      <c r="CS1513" s="108"/>
      <c r="CT1513" s="108"/>
      <c r="CU1513" s="108"/>
      <c r="CV1513" s="108"/>
      <c r="CW1513" s="108"/>
      <c r="CX1513" s="108"/>
      <c r="CY1513" s="108"/>
      <c r="CZ1513" s="2"/>
      <c r="DA1513" s="2"/>
      <c r="DB1513" s="2"/>
      <c r="DC1513" s="2"/>
      <c r="DD1513" s="2"/>
      <c r="DE1513" s="2"/>
      <c r="DF1513" s="2"/>
      <c r="DG1513" s="2"/>
      <c r="DH1513" s="2"/>
      <c r="DI1513" s="2"/>
      <c r="DJ1513" s="2"/>
      <c r="DK1513" s="2"/>
      <c r="DL1513" s="2"/>
      <c r="DM1513" s="2"/>
      <c r="DN1513" s="2"/>
      <c r="DO1513" s="2"/>
      <c r="DP1513" s="2"/>
      <c r="DQ1513" s="2"/>
      <c r="DR1513" s="2"/>
      <c r="DS1513" s="2"/>
      <c r="DT1513" s="2"/>
      <c r="DU1513" s="2"/>
      <c r="DV1513" s="2"/>
      <c r="DW1513" s="2"/>
      <c r="DX1513" s="2"/>
      <c r="DY1513" s="2"/>
      <c r="DZ1513" s="2"/>
      <c r="EA1513" s="2"/>
      <c r="EB1513" s="2"/>
      <c r="EC1513" s="2"/>
      <c r="ED1513" s="2"/>
      <c r="EE1513" s="2"/>
      <c r="EF1513" s="2"/>
      <c r="EG1513" s="2"/>
      <c r="EH1513" s="2"/>
      <c r="EI1513" s="2"/>
      <c r="EJ1513" s="2"/>
      <c r="EK1513" s="2"/>
      <c r="EL1513" s="2"/>
      <c r="EM1513" s="2"/>
      <c r="EN1513" s="2"/>
      <c r="EO1513" s="2"/>
      <c r="EP1513" s="2"/>
      <c r="EQ1513" s="2"/>
      <c r="ER1513" s="2"/>
      <c r="ES1513" s="2"/>
      <c r="ET1513" s="2"/>
      <c r="EU1513" s="2"/>
      <c r="EV1513" s="2"/>
      <c r="EW1513" s="2"/>
      <c r="EX1513" s="2"/>
      <c r="EY1513" s="2"/>
      <c r="EZ1513" s="2"/>
      <c r="FA1513" s="2"/>
      <c r="FB1513" s="2"/>
      <c r="FC1513" s="2"/>
      <c r="FD1513" s="2"/>
      <c r="FE1513" s="2"/>
      <c r="FF1513" s="2"/>
      <c r="FG1513" s="2"/>
      <c r="FH1513" s="2"/>
      <c r="FI1513" s="2"/>
      <c r="FJ1513" s="2"/>
      <c r="FK1513" s="2"/>
      <c r="FL1513" s="2"/>
      <c r="FM1513" s="2"/>
      <c r="FN1513" s="2"/>
      <c r="FO1513" s="2"/>
      <c r="FP1513" s="2"/>
      <c r="FQ1513" s="2"/>
      <c r="FR1513" s="2"/>
      <c r="FS1513" s="2"/>
      <c r="FT1513" s="2"/>
      <c r="FU1513" s="2"/>
      <c r="FV1513" s="2"/>
      <c r="FW1513" s="2"/>
      <c r="FX1513" s="2"/>
      <c r="FY1513" s="2"/>
      <c r="FZ1513" s="2"/>
      <c r="GA1513" s="2"/>
      <c r="GB1513" s="2"/>
      <c r="GC1513" s="2"/>
      <c r="GD1513" s="2"/>
      <c r="GE1513" s="2"/>
      <c r="GF1513" s="2"/>
      <c r="GG1513" s="2"/>
      <c r="GH1513" s="2"/>
      <c r="GI1513" s="2"/>
      <c r="GJ1513" s="2"/>
      <c r="GK1513" s="2"/>
      <c r="GL1513" s="2"/>
      <c r="GM1513" s="2"/>
      <c r="GN1513" s="2"/>
      <c r="GO1513" s="2"/>
      <c r="GP1513" s="2"/>
      <c r="GQ1513" s="2"/>
      <c r="GR1513" s="2"/>
      <c r="GS1513" s="2"/>
      <c r="GT1513" s="2"/>
      <c r="GU1513" s="2"/>
      <c r="GV1513" s="2"/>
      <c r="GW1513" s="2"/>
      <c r="GX1513" s="2"/>
      <c r="GY1513" s="2"/>
      <c r="GZ1513" s="2"/>
      <c r="HA1513" s="2"/>
      <c r="HB1513" s="2"/>
      <c r="HC1513" s="2"/>
      <c r="HD1513" s="2"/>
      <c r="HE1513" s="2"/>
      <c r="HF1513" s="2"/>
      <c r="HG1513" s="2"/>
      <c r="HH1513" s="2"/>
      <c r="HI1513" s="2"/>
      <c r="HJ1513" s="2"/>
      <c r="HK1513" s="2"/>
      <c r="HL1513" s="2"/>
      <c r="HM1513" s="2"/>
      <c r="HN1513" s="2"/>
      <c r="HO1513" s="2"/>
      <c r="HP1513" s="2"/>
      <c r="HQ1513" s="2"/>
      <c r="HR1513" s="2"/>
      <c r="HS1513" s="2"/>
      <c r="HT1513" s="2"/>
      <c r="HU1513" s="2"/>
      <c r="HV1513" s="2"/>
      <c r="HW1513" s="2"/>
      <c r="HX1513" s="2"/>
      <c r="HY1513" s="2"/>
      <c r="HZ1513" s="2"/>
      <c r="IA1513" s="2"/>
      <c r="IB1513" s="2"/>
      <c r="IC1513" s="2"/>
      <c r="ID1513" s="2"/>
      <c r="IE1513" s="2"/>
      <c r="IF1513" s="2"/>
      <c r="IG1513" s="2"/>
      <c r="IH1513" s="2"/>
      <c r="II1513" s="2"/>
      <c r="IJ1513" s="2"/>
      <c r="IK1513" s="2"/>
      <c r="IL1513" s="2"/>
      <c r="IM1513" s="2"/>
      <c r="IN1513" s="2"/>
      <c r="IO1513" s="2"/>
      <c r="IP1513" s="2"/>
      <c r="IQ1513" s="2"/>
      <c r="IR1513" s="2"/>
      <c r="IS1513" s="2"/>
    </row>
    <row r="1514" spans="1:253" s="36" customFormat="1" hidden="1" x14ac:dyDescent="0.25">
      <c r="A1514" s="33"/>
      <c r="B1514" s="168"/>
      <c r="C1514" s="168"/>
      <c r="D1514" s="168"/>
      <c r="E1514" s="168"/>
      <c r="F1514" s="168"/>
      <c r="G1514" s="168"/>
      <c r="H1514" s="168"/>
      <c r="I1514" s="168"/>
      <c r="J1514" s="168"/>
      <c r="K1514" s="168"/>
      <c r="L1514" s="168"/>
      <c r="M1514" s="168"/>
      <c r="N1514" s="168"/>
      <c r="O1514" s="168"/>
      <c r="P1514" s="168"/>
      <c r="Q1514" s="168"/>
      <c r="R1514" s="168"/>
      <c r="S1514" s="168"/>
      <c r="T1514" s="168"/>
      <c r="U1514" s="168"/>
      <c r="V1514" s="168"/>
      <c r="W1514" s="168"/>
      <c r="X1514" s="168"/>
      <c r="Y1514" s="168"/>
      <c r="Z1514" s="168"/>
      <c r="AA1514" s="168"/>
      <c r="AB1514" s="168"/>
      <c r="AC1514" s="168"/>
      <c r="AD1514" s="168"/>
      <c r="AE1514" s="168"/>
      <c r="AF1514" s="168"/>
      <c r="AG1514" s="168"/>
      <c r="AH1514" s="168"/>
      <c r="AI1514" s="63"/>
      <c r="AJ1514" s="144" t="str">
        <f t="shared" si="273"/>
        <v>Riadok bude skrytý.</v>
      </c>
      <c r="AK1514" s="145" t="s">
        <v>207</v>
      </c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51">
        <f t="shared" si="275"/>
        <v>1</v>
      </c>
      <c r="BF1514" s="51">
        <f t="shared" si="277"/>
        <v>0</v>
      </c>
      <c r="BG1514" s="51"/>
      <c r="BH1514" s="51">
        <f t="shared" si="274"/>
        <v>1</v>
      </c>
      <c r="BI1514" s="89">
        <f t="shared" si="276"/>
        <v>0</v>
      </c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108"/>
      <c r="BY1514" s="108"/>
      <c r="BZ1514" s="108"/>
      <c r="CA1514" s="113">
        <f>SI!BY1514</f>
        <v>903</v>
      </c>
      <c r="CB1514" s="113"/>
      <c r="CC1514" s="113"/>
      <c r="CD1514" s="113"/>
      <c r="CE1514" s="113"/>
      <c r="CF1514" s="113"/>
      <c r="CG1514" s="113"/>
      <c r="CH1514" s="140">
        <f>SI!BZ1514</f>
        <v>0</v>
      </c>
      <c r="CI1514" s="108"/>
      <c r="CJ1514" s="108"/>
      <c r="CK1514" s="108"/>
      <c r="CL1514" s="108"/>
      <c r="CM1514" s="108"/>
      <c r="CN1514" s="108"/>
      <c r="CO1514" s="108"/>
      <c r="CP1514" s="108"/>
      <c r="CQ1514" s="108"/>
      <c r="CR1514" s="108"/>
      <c r="CS1514" s="108"/>
      <c r="CT1514" s="108"/>
      <c r="CU1514" s="108"/>
      <c r="CV1514" s="108"/>
      <c r="CW1514" s="108"/>
      <c r="CX1514" s="108"/>
      <c r="CY1514" s="108"/>
      <c r="CZ1514" s="2"/>
      <c r="DA1514" s="2"/>
      <c r="DB1514" s="2"/>
      <c r="DC1514" s="2"/>
      <c r="DD1514" s="2"/>
      <c r="DE1514" s="2"/>
      <c r="DF1514" s="2"/>
      <c r="DG1514" s="2"/>
      <c r="DH1514" s="2"/>
      <c r="DI1514" s="2"/>
      <c r="DJ1514" s="2"/>
      <c r="DK1514" s="2"/>
      <c r="DL1514" s="2"/>
      <c r="DM1514" s="2"/>
      <c r="DN1514" s="2"/>
      <c r="DO1514" s="2"/>
      <c r="DP1514" s="2"/>
      <c r="DQ1514" s="2"/>
      <c r="DR1514" s="2"/>
      <c r="DS1514" s="2"/>
      <c r="DT1514" s="2"/>
      <c r="DU1514" s="2"/>
      <c r="DV1514" s="2"/>
      <c r="DW1514" s="2"/>
      <c r="DX1514" s="2"/>
      <c r="DY1514" s="2"/>
      <c r="DZ1514" s="2"/>
      <c r="EA1514" s="2"/>
      <c r="EB1514" s="2"/>
      <c r="EC1514" s="2"/>
      <c r="ED1514" s="2"/>
      <c r="EE1514" s="2"/>
      <c r="EF1514" s="2"/>
      <c r="EG1514" s="2"/>
      <c r="EH1514" s="2"/>
      <c r="EI1514" s="2"/>
      <c r="EJ1514" s="2"/>
      <c r="EK1514" s="2"/>
      <c r="EL1514" s="2"/>
      <c r="EM1514" s="2"/>
      <c r="EN1514" s="2"/>
      <c r="EO1514" s="2"/>
      <c r="EP1514" s="2"/>
      <c r="EQ1514" s="2"/>
      <c r="ER1514" s="2"/>
      <c r="ES1514" s="2"/>
      <c r="ET1514" s="2"/>
      <c r="EU1514" s="2"/>
      <c r="EV1514" s="2"/>
      <c r="EW1514" s="2"/>
      <c r="EX1514" s="2"/>
      <c r="EY1514" s="2"/>
      <c r="EZ1514" s="2"/>
      <c r="FA1514" s="2"/>
      <c r="FB1514" s="2"/>
      <c r="FC1514" s="2"/>
      <c r="FD1514" s="2"/>
      <c r="FE1514" s="2"/>
      <c r="FF1514" s="2"/>
      <c r="FG1514" s="2"/>
      <c r="FH1514" s="2"/>
      <c r="FI1514" s="2"/>
      <c r="FJ1514" s="2"/>
      <c r="FK1514" s="2"/>
      <c r="FL1514" s="2"/>
      <c r="FM1514" s="2"/>
      <c r="FN1514" s="2"/>
      <c r="FO1514" s="2"/>
      <c r="FP1514" s="2"/>
      <c r="FQ1514" s="2"/>
      <c r="FR1514" s="2"/>
      <c r="FS1514" s="2"/>
      <c r="FT1514" s="2"/>
      <c r="FU1514" s="2"/>
      <c r="FV1514" s="2"/>
      <c r="FW1514" s="2"/>
      <c r="FX1514" s="2"/>
      <c r="FY1514" s="2"/>
      <c r="FZ1514" s="2"/>
      <c r="GA1514" s="2"/>
      <c r="GB1514" s="2"/>
      <c r="GC1514" s="2"/>
      <c r="GD1514" s="2"/>
      <c r="GE1514" s="2"/>
      <c r="GF1514" s="2"/>
      <c r="GG1514" s="2"/>
      <c r="GH1514" s="2"/>
      <c r="GI1514" s="2"/>
      <c r="GJ1514" s="2"/>
      <c r="GK1514" s="2"/>
      <c r="GL1514" s="2"/>
      <c r="GM1514" s="2"/>
      <c r="GN1514" s="2"/>
      <c r="GO1514" s="2"/>
      <c r="GP1514" s="2"/>
      <c r="GQ1514" s="2"/>
      <c r="GR1514" s="2"/>
      <c r="GS1514" s="2"/>
      <c r="GT1514" s="2"/>
      <c r="GU1514" s="2"/>
      <c r="GV1514" s="2"/>
      <c r="GW1514" s="2"/>
      <c r="GX1514" s="2"/>
      <c r="GY1514" s="2"/>
      <c r="GZ1514" s="2"/>
      <c r="HA1514" s="2"/>
      <c r="HB1514" s="2"/>
      <c r="HC1514" s="2"/>
      <c r="HD1514" s="2"/>
      <c r="HE1514" s="2"/>
      <c r="HF1514" s="2"/>
      <c r="HG1514" s="2"/>
      <c r="HH1514" s="2"/>
      <c r="HI1514" s="2"/>
      <c r="HJ1514" s="2"/>
      <c r="HK1514" s="2"/>
      <c r="HL1514" s="2"/>
      <c r="HM1514" s="2"/>
      <c r="HN1514" s="2"/>
      <c r="HO1514" s="2"/>
      <c r="HP1514" s="2"/>
      <c r="HQ1514" s="2"/>
      <c r="HR1514" s="2"/>
      <c r="HS1514" s="2"/>
      <c r="HT1514" s="2"/>
      <c r="HU1514" s="2"/>
      <c r="HV1514" s="2"/>
      <c r="HW1514" s="2"/>
      <c r="HX1514" s="2"/>
      <c r="HY1514" s="2"/>
      <c r="HZ1514" s="2"/>
      <c r="IA1514" s="2"/>
      <c r="IB1514" s="2"/>
      <c r="IC1514" s="2"/>
      <c r="ID1514" s="2"/>
      <c r="IE1514" s="2"/>
      <c r="IF1514" s="2"/>
      <c r="IG1514" s="2"/>
      <c r="IH1514" s="2"/>
      <c r="II1514" s="2"/>
      <c r="IJ1514" s="2"/>
      <c r="IK1514" s="2"/>
      <c r="IL1514" s="2"/>
      <c r="IM1514" s="2"/>
      <c r="IN1514" s="2"/>
      <c r="IO1514" s="2"/>
      <c r="IP1514" s="2"/>
      <c r="IQ1514" s="2"/>
      <c r="IR1514" s="2"/>
      <c r="IS1514" s="2"/>
    </row>
    <row r="1515" spans="1:253" s="36" customFormat="1" hidden="1" x14ac:dyDescent="0.25">
      <c r="A1515" s="33"/>
      <c r="B1515" s="168"/>
      <c r="C1515" s="168"/>
      <c r="D1515" s="168"/>
      <c r="E1515" s="168"/>
      <c r="F1515" s="168"/>
      <c r="G1515" s="168"/>
      <c r="H1515" s="168"/>
      <c r="I1515" s="168"/>
      <c r="J1515" s="168"/>
      <c r="K1515" s="168"/>
      <c r="L1515" s="168"/>
      <c r="M1515" s="168"/>
      <c r="N1515" s="168"/>
      <c r="O1515" s="168"/>
      <c r="P1515" s="168"/>
      <c r="Q1515" s="168"/>
      <c r="R1515" s="168"/>
      <c r="S1515" s="168"/>
      <c r="T1515" s="168"/>
      <c r="U1515" s="168"/>
      <c r="V1515" s="168"/>
      <c r="W1515" s="168"/>
      <c r="X1515" s="168"/>
      <c r="Y1515" s="168"/>
      <c r="Z1515" s="168"/>
      <c r="AA1515" s="168"/>
      <c r="AB1515" s="168"/>
      <c r="AC1515" s="168"/>
      <c r="AD1515" s="168"/>
      <c r="AE1515" s="168"/>
      <c r="AF1515" s="168"/>
      <c r="AG1515" s="168"/>
      <c r="AH1515" s="168"/>
      <c r="AI1515" s="63"/>
      <c r="AJ1515" s="144" t="str">
        <f t="shared" si="273"/>
        <v>Riadok bude skrytý.</v>
      </c>
      <c r="AK1515" s="145" t="s">
        <v>207</v>
      </c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51">
        <f t="shared" si="275"/>
        <v>1</v>
      </c>
      <c r="BF1515" s="51">
        <f t="shared" si="277"/>
        <v>0</v>
      </c>
      <c r="BG1515" s="51"/>
      <c r="BH1515" s="51">
        <f t="shared" si="274"/>
        <v>1</v>
      </c>
      <c r="BI1515" s="89">
        <f t="shared" si="276"/>
        <v>0</v>
      </c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108"/>
      <c r="BY1515" s="108"/>
      <c r="BZ1515" s="108"/>
      <c r="CA1515" s="113">
        <f>SI!BY1515</f>
        <v>1</v>
      </c>
      <c r="CB1515" s="113"/>
      <c r="CC1515" s="113"/>
      <c r="CD1515" s="113"/>
      <c r="CE1515" s="113"/>
      <c r="CF1515" s="113"/>
      <c r="CG1515" s="113"/>
      <c r="CH1515" s="140">
        <f>SI!BZ1515</f>
        <v>0</v>
      </c>
      <c r="CI1515" s="108"/>
      <c r="CJ1515" s="108"/>
      <c r="CK1515" s="108"/>
      <c r="CL1515" s="108"/>
      <c r="CM1515" s="108"/>
      <c r="CN1515" s="108"/>
      <c r="CO1515" s="108"/>
      <c r="CP1515" s="108"/>
      <c r="CQ1515" s="108"/>
      <c r="CR1515" s="108"/>
      <c r="CS1515" s="108"/>
      <c r="CT1515" s="108"/>
      <c r="CU1515" s="108"/>
      <c r="CV1515" s="108"/>
      <c r="CW1515" s="108"/>
      <c r="CX1515" s="108"/>
      <c r="CY1515" s="108"/>
      <c r="CZ1515" s="2"/>
      <c r="DA1515" s="2"/>
      <c r="DB1515" s="2"/>
      <c r="DC1515" s="2"/>
      <c r="DD1515" s="2"/>
      <c r="DE1515" s="2"/>
      <c r="DF1515" s="2"/>
      <c r="DG1515" s="2"/>
      <c r="DH1515" s="2"/>
      <c r="DI1515" s="2"/>
      <c r="DJ1515" s="2"/>
      <c r="DK1515" s="2"/>
      <c r="DL1515" s="2"/>
      <c r="DM1515" s="2"/>
      <c r="DN1515" s="2"/>
      <c r="DO1515" s="2"/>
      <c r="DP1515" s="2"/>
      <c r="DQ1515" s="2"/>
      <c r="DR1515" s="2"/>
      <c r="DS1515" s="2"/>
      <c r="DT1515" s="2"/>
      <c r="DU1515" s="2"/>
      <c r="DV1515" s="2"/>
      <c r="DW1515" s="2"/>
      <c r="DX1515" s="2"/>
      <c r="DY1515" s="2"/>
      <c r="DZ1515" s="2"/>
      <c r="EA1515" s="2"/>
      <c r="EB1515" s="2"/>
      <c r="EC1515" s="2"/>
      <c r="ED1515" s="2"/>
      <c r="EE1515" s="2"/>
      <c r="EF1515" s="2"/>
      <c r="EG1515" s="2"/>
      <c r="EH1515" s="2"/>
      <c r="EI1515" s="2"/>
      <c r="EJ1515" s="2"/>
      <c r="EK1515" s="2"/>
      <c r="EL1515" s="2"/>
      <c r="EM1515" s="2"/>
      <c r="EN1515" s="2"/>
      <c r="EO1515" s="2"/>
      <c r="EP1515" s="2"/>
      <c r="EQ1515" s="2"/>
      <c r="ER1515" s="2"/>
      <c r="ES1515" s="2"/>
      <c r="ET1515" s="2"/>
      <c r="EU1515" s="2"/>
      <c r="EV1515" s="2"/>
      <c r="EW1515" s="2"/>
      <c r="EX1515" s="2"/>
      <c r="EY1515" s="2"/>
      <c r="EZ1515" s="2"/>
      <c r="FA1515" s="2"/>
      <c r="FB1515" s="2"/>
      <c r="FC1515" s="2"/>
      <c r="FD1515" s="2"/>
      <c r="FE1515" s="2"/>
      <c r="FF1515" s="2"/>
      <c r="FG1515" s="2"/>
      <c r="FH1515" s="2"/>
      <c r="FI1515" s="2"/>
      <c r="FJ1515" s="2"/>
      <c r="FK1515" s="2"/>
      <c r="FL1515" s="2"/>
      <c r="FM1515" s="2"/>
      <c r="FN1515" s="2"/>
      <c r="FO1515" s="2"/>
      <c r="FP1515" s="2"/>
      <c r="FQ1515" s="2"/>
      <c r="FR1515" s="2"/>
      <c r="FS1515" s="2"/>
      <c r="FT1515" s="2"/>
      <c r="FU1515" s="2"/>
      <c r="FV1515" s="2"/>
      <c r="FW1515" s="2"/>
      <c r="FX1515" s="2"/>
      <c r="FY1515" s="2"/>
      <c r="FZ1515" s="2"/>
      <c r="GA1515" s="2"/>
      <c r="GB1515" s="2"/>
      <c r="GC1515" s="2"/>
      <c r="GD1515" s="2"/>
      <c r="GE1515" s="2"/>
      <c r="GF1515" s="2"/>
      <c r="GG1515" s="2"/>
      <c r="GH1515" s="2"/>
      <c r="GI1515" s="2"/>
      <c r="GJ1515" s="2"/>
      <c r="GK1515" s="2"/>
      <c r="GL1515" s="2"/>
      <c r="GM1515" s="2"/>
      <c r="GN1515" s="2"/>
      <c r="GO1515" s="2"/>
      <c r="GP1515" s="2"/>
      <c r="GQ1515" s="2"/>
      <c r="GR1515" s="2"/>
      <c r="GS1515" s="2"/>
      <c r="GT1515" s="2"/>
      <c r="GU1515" s="2"/>
      <c r="GV1515" s="2"/>
      <c r="GW1515" s="2"/>
      <c r="GX1515" s="2"/>
      <c r="GY1515" s="2"/>
      <c r="GZ1515" s="2"/>
      <c r="HA1515" s="2"/>
      <c r="HB1515" s="2"/>
      <c r="HC1515" s="2"/>
      <c r="HD1515" s="2"/>
      <c r="HE1515" s="2"/>
      <c r="HF1515" s="2"/>
      <c r="HG1515" s="2"/>
      <c r="HH1515" s="2"/>
      <c r="HI1515" s="2"/>
      <c r="HJ1515" s="2"/>
      <c r="HK1515" s="2"/>
      <c r="HL1515" s="2"/>
      <c r="HM1515" s="2"/>
      <c r="HN1515" s="2"/>
      <c r="HO1515" s="2"/>
      <c r="HP1515" s="2"/>
      <c r="HQ1515" s="2"/>
      <c r="HR1515" s="2"/>
      <c r="HS1515" s="2"/>
      <c r="HT1515" s="2"/>
      <c r="HU1515" s="2"/>
      <c r="HV1515" s="2"/>
      <c r="HW1515" s="2"/>
      <c r="HX1515" s="2"/>
      <c r="HY1515" s="2"/>
      <c r="HZ1515" s="2"/>
      <c r="IA1515" s="2"/>
      <c r="IB1515" s="2"/>
      <c r="IC1515" s="2"/>
      <c r="ID1515" s="2"/>
      <c r="IE1515" s="2"/>
      <c r="IF1515" s="2"/>
      <c r="IG1515" s="2"/>
      <c r="IH1515" s="2"/>
      <c r="II1515" s="2"/>
      <c r="IJ1515" s="2"/>
      <c r="IK1515" s="2"/>
      <c r="IL1515" s="2"/>
      <c r="IM1515" s="2"/>
      <c r="IN1515" s="2"/>
      <c r="IO1515" s="2"/>
      <c r="IP1515" s="2"/>
      <c r="IQ1515" s="2"/>
      <c r="IR1515" s="2"/>
      <c r="IS1515" s="2"/>
    </row>
    <row r="1516" spans="1:253" s="36" customFormat="1" hidden="1" x14ac:dyDescent="0.25">
      <c r="A1516" s="33"/>
      <c r="B1516" s="168"/>
      <c r="C1516" s="168"/>
      <c r="D1516" s="168"/>
      <c r="E1516" s="168"/>
      <c r="F1516" s="168"/>
      <c r="G1516" s="168"/>
      <c r="H1516" s="168"/>
      <c r="I1516" s="168"/>
      <c r="J1516" s="168"/>
      <c r="K1516" s="168"/>
      <c r="L1516" s="168"/>
      <c r="M1516" s="168"/>
      <c r="N1516" s="168"/>
      <c r="O1516" s="168"/>
      <c r="P1516" s="168"/>
      <c r="Q1516" s="168"/>
      <c r="R1516" s="168"/>
      <c r="S1516" s="168"/>
      <c r="T1516" s="168"/>
      <c r="U1516" s="168"/>
      <c r="V1516" s="168"/>
      <c r="W1516" s="168"/>
      <c r="X1516" s="168"/>
      <c r="Y1516" s="168"/>
      <c r="Z1516" s="168"/>
      <c r="AA1516" s="168"/>
      <c r="AB1516" s="168"/>
      <c r="AC1516" s="168"/>
      <c r="AD1516" s="168"/>
      <c r="AE1516" s="168"/>
      <c r="AF1516" s="168"/>
      <c r="AG1516" s="168"/>
      <c r="AH1516" s="168"/>
      <c r="AI1516" s="63"/>
      <c r="AJ1516" s="144" t="str">
        <f t="shared" si="273"/>
        <v>Riadok bude skrytý.</v>
      </c>
      <c r="AK1516" s="145" t="s">
        <v>207</v>
      </c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51">
        <f t="shared" si="275"/>
        <v>1</v>
      </c>
      <c r="BF1516" s="51">
        <f t="shared" si="277"/>
        <v>0</v>
      </c>
      <c r="BG1516" s="51"/>
      <c r="BH1516" s="51">
        <f t="shared" si="274"/>
        <v>1</v>
      </c>
      <c r="BI1516" s="89">
        <f t="shared" si="276"/>
        <v>0</v>
      </c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108"/>
      <c r="BY1516" s="108"/>
      <c r="BZ1516" s="108"/>
      <c r="CA1516" s="113">
        <f>SI!BY1516</f>
        <v>1072</v>
      </c>
      <c r="CB1516" s="113"/>
      <c r="CC1516" s="113"/>
      <c r="CD1516" s="113"/>
      <c r="CE1516" s="113"/>
      <c r="CF1516" s="113"/>
      <c r="CG1516" s="113"/>
      <c r="CH1516" s="140">
        <f>SI!BZ1516</f>
        <v>0</v>
      </c>
      <c r="CI1516" s="108"/>
      <c r="CJ1516" s="108"/>
      <c r="CK1516" s="108"/>
      <c r="CL1516" s="108"/>
      <c r="CM1516" s="108"/>
      <c r="CN1516" s="108"/>
      <c r="CO1516" s="108"/>
      <c r="CP1516" s="108"/>
      <c r="CQ1516" s="108"/>
      <c r="CR1516" s="108"/>
      <c r="CS1516" s="108"/>
      <c r="CT1516" s="108"/>
      <c r="CU1516" s="108"/>
      <c r="CV1516" s="108"/>
      <c r="CW1516" s="108"/>
      <c r="CX1516" s="108"/>
      <c r="CY1516" s="108"/>
      <c r="CZ1516" s="2"/>
      <c r="DA1516" s="2"/>
      <c r="DB1516" s="2"/>
      <c r="DC1516" s="2"/>
      <c r="DD1516" s="2"/>
      <c r="DE1516" s="2"/>
      <c r="DF1516" s="2"/>
      <c r="DG1516" s="2"/>
      <c r="DH1516" s="2"/>
      <c r="DI1516" s="2"/>
      <c r="DJ1516" s="2"/>
      <c r="DK1516" s="2"/>
      <c r="DL1516" s="2"/>
      <c r="DM1516" s="2"/>
      <c r="DN1516" s="2"/>
      <c r="DO1516" s="2"/>
      <c r="DP1516" s="2"/>
      <c r="DQ1516" s="2"/>
      <c r="DR1516" s="2"/>
      <c r="DS1516" s="2"/>
      <c r="DT1516" s="2"/>
      <c r="DU1516" s="2"/>
      <c r="DV1516" s="2"/>
      <c r="DW1516" s="2"/>
      <c r="DX1516" s="2"/>
      <c r="DY1516" s="2"/>
      <c r="DZ1516" s="2"/>
      <c r="EA1516" s="2"/>
      <c r="EB1516" s="2"/>
      <c r="EC1516" s="2"/>
      <c r="ED1516" s="2"/>
      <c r="EE1516" s="2"/>
      <c r="EF1516" s="2"/>
      <c r="EG1516" s="2"/>
      <c r="EH1516" s="2"/>
      <c r="EI1516" s="2"/>
      <c r="EJ1516" s="2"/>
      <c r="EK1516" s="2"/>
      <c r="EL1516" s="2"/>
      <c r="EM1516" s="2"/>
      <c r="EN1516" s="2"/>
      <c r="EO1516" s="2"/>
      <c r="EP1516" s="2"/>
      <c r="EQ1516" s="2"/>
      <c r="ER1516" s="2"/>
      <c r="ES1516" s="2"/>
      <c r="ET1516" s="2"/>
      <c r="EU1516" s="2"/>
      <c r="EV1516" s="2"/>
      <c r="EW1516" s="2"/>
      <c r="EX1516" s="2"/>
      <c r="EY1516" s="2"/>
      <c r="EZ1516" s="2"/>
      <c r="FA1516" s="2"/>
      <c r="FB1516" s="2"/>
      <c r="FC1516" s="2"/>
      <c r="FD1516" s="2"/>
      <c r="FE1516" s="2"/>
      <c r="FF1516" s="2"/>
      <c r="FG1516" s="2"/>
      <c r="FH1516" s="2"/>
      <c r="FI1516" s="2"/>
      <c r="FJ1516" s="2"/>
      <c r="FK1516" s="2"/>
      <c r="FL1516" s="2"/>
      <c r="FM1516" s="2"/>
      <c r="FN1516" s="2"/>
      <c r="FO1516" s="2"/>
      <c r="FP1516" s="2"/>
      <c r="FQ1516" s="2"/>
      <c r="FR1516" s="2"/>
      <c r="FS1516" s="2"/>
      <c r="FT1516" s="2"/>
      <c r="FU1516" s="2"/>
      <c r="FV1516" s="2"/>
      <c r="FW1516" s="2"/>
      <c r="FX1516" s="2"/>
      <c r="FY1516" s="2"/>
      <c r="FZ1516" s="2"/>
      <c r="GA1516" s="2"/>
      <c r="GB1516" s="2"/>
      <c r="GC1516" s="2"/>
      <c r="GD1516" s="2"/>
      <c r="GE1516" s="2"/>
      <c r="GF1516" s="2"/>
      <c r="GG1516" s="2"/>
      <c r="GH1516" s="2"/>
      <c r="GI1516" s="2"/>
      <c r="GJ1516" s="2"/>
      <c r="GK1516" s="2"/>
      <c r="GL1516" s="2"/>
      <c r="GM1516" s="2"/>
      <c r="GN1516" s="2"/>
      <c r="GO1516" s="2"/>
      <c r="GP1516" s="2"/>
      <c r="GQ1516" s="2"/>
      <c r="GR1516" s="2"/>
      <c r="GS1516" s="2"/>
      <c r="GT1516" s="2"/>
      <c r="GU1516" s="2"/>
      <c r="GV1516" s="2"/>
      <c r="GW1516" s="2"/>
      <c r="GX1516" s="2"/>
      <c r="GY1516" s="2"/>
      <c r="GZ1516" s="2"/>
      <c r="HA1516" s="2"/>
      <c r="HB1516" s="2"/>
      <c r="HC1516" s="2"/>
      <c r="HD1516" s="2"/>
      <c r="HE1516" s="2"/>
      <c r="HF1516" s="2"/>
      <c r="HG1516" s="2"/>
      <c r="HH1516" s="2"/>
      <c r="HI1516" s="2"/>
      <c r="HJ1516" s="2"/>
      <c r="HK1516" s="2"/>
      <c r="HL1516" s="2"/>
      <c r="HM1516" s="2"/>
      <c r="HN1516" s="2"/>
      <c r="HO1516" s="2"/>
      <c r="HP1516" s="2"/>
      <c r="HQ1516" s="2"/>
      <c r="HR1516" s="2"/>
      <c r="HS1516" s="2"/>
      <c r="HT1516" s="2"/>
      <c r="HU1516" s="2"/>
      <c r="HV1516" s="2"/>
      <c r="HW1516" s="2"/>
      <c r="HX1516" s="2"/>
      <c r="HY1516" s="2"/>
      <c r="HZ1516" s="2"/>
      <c r="IA1516" s="2"/>
      <c r="IB1516" s="2"/>
      <c r="IC1516" s="2"/>
      <c r="ID1516" s="2"/>
      <c r="IE1516" s="2"/>
      <c r="IF1516" s="2"/>
      <c r="IG1516" s="2"/>
      <c r="IH1516" s="2"/>
      <c r="II1516" s="2"/>
      <c r="IJ1516" s="2"/>
      <c r="IK1516" s="2"/>
      <c r="IL1516" s="2"/>
      <c r="IM1516" s="2"/>
      <c r="IN1516" s="2"/>
      <c r="IO1516" s="2"/>
      <c r="IP1516" s="2"/>
      <c r="IQ1516" s="2"/>
      <c r="IR1516" s="2"/>
      <c r="IS1516" s="2"/>
    </row>
    <row r="1517" spans="1:253" s="36" customFormat="1" hidden="1" x14ac:dyDescent="0.25">
      <c r="A1517" s="33"/>
      <c r="B1517" s="168"/>
      <c r="C1517" s="168"/>
      <c r="D1517" s="168"/>
      <c r="E1517" s="168"/>
      <c r="F1517" s="168"/>
      <c r="G1517" s="168"/>
      <c r="H1517" s="168"/>
      <c r="I1517" s="168"/>
      <c r="J1517" s="168"/>
      <c r="K1517" s="168"/>
      <c r="L1517" s="168"/>
      <c r="M1517" s="168"/>
      <c r="N1517" s="168"/>
      <c r="O1517" s="168"/>
      <c r="P1517" s="168"/>
      <c r="Q1517" s="168"/>
      <c r="R1517" s="168"/>
      <c r="S1517" s="168"/>
      <c r="T1517" s="168"/>
      <c r="U1517" s="168"/>
      <c r="V1517" s="168"/>
      <c r="W1517" s="168"/>
      <c r="X1517" s="168"/>
      <c r="Y1517" s="168"/>
      <c r="Z1517" s="168"/>
      <c r="AA1517" s="168"/>
      <c r="AB1517" s="168"/>
      <c r="AC1517" s="168"/>
      <c r="AD1517" s="168"/>
      <c r="AE1517" s="168"/>
      <c r="AF1517" s="168"/>
      <c r="AG1517" s="168"/>
      <c r="AH1517" s="168"/>
      <c r="AI1517" s="63"/>
      <c r="AJ1517" s="144" t="str">
        <f t="shared" si="273"/>
        <v>Riadok bude skrytý.</v>
      </c>
      <c r="AK1517" s="145" t="s">
        <v>207</v>
      </c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51">
        <f t="shared" si="275"/>
        <v>1</v>
      </c>
      <c r="BF1517" s="51">
        <f t="shared" si="277"/>
        <v>0</v>
      </c>
      <c r="BG1517" s="51"/>
      <c r="BH1517" s="51">
        <f t="shared" si="274"/>
        <v>1</v>
      </c>
      <c r="BI1517" s="89">
        <f t="shared" si="276"/>
        <v>0</v>
      </c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108"/>
      <c r="BY1517" s="108"/>
      <c r="BZ1517" s="108"/>
      <c r="CA1517" s="113">
        <f>SI!BY1517</f>
        <v>207</v>
      </c>
      <c r="CB1517" s="113"/>
      <c r="CC1517" s="113"/>
      <c r="CD1517" s="113"/>
      <c r="CE1517" s="113"/>
      <c r="CF1517" s="113"/>
      <c r="CG1517" s="113"/>
      <c r="CH1517" s="140">
        <f>SI!BZ1517</f>
        <v>0</v>
      </c>
      <c r="CI1517" s="108"/>
      <c r="CJ1517" s="108"/>
      <c r="CK1517" s="108"/>
      <c r="CL1517" s="108"/>
      <c r="CM1517" s="108"/>
      <c r="CN1517" s="108"/>
      <c r="CO1517" s="108"/>
      <c r="CP1517" s="108"/>
      <c r="CQ1517" s="108"/>
      <c r="CR1517" s="108"/>
      <c r="CS1517" s="108"/>
      <c r="CT1517" s="108"/>
      <c r="CU1517" s="108"/>
      <c r="CV1517" s="108"/>
      <c r="CW1517" s="108"/>
      <c r="CX1517" s="108"/>
      <c r="CY1517" s="108"/>
      <c r="CZ1517" s="2"/>
      <c r="DA1517" s="2"/>
      <c r="DB1517" s="2"/>
      <c r="DC1517" s="2"/>
      <c r="DD1517" s="2"/>
      <c r="DE1517" s="2"/>
      <c r="DF1517" s="2"/>
      <c r="DG1517" s="2"/>
      <c r="DH1517" s="2"/>
      <c r="DI1517" s="2"/>
      <c r="DJ1517" s="2"/>
      <c r="DK1517" s="2"/>
      <c r="DL1517" s="2"/>
      <c r="DM1517" s="2"/>
      <c r="DN1517" s="2"/>
      <c r="DO1517" s="2"/>
      <c r="DP1517" s="2"/>
      <c r="DQ1517" s="2"/>
      <c r="DR1517" s="2"/>
      <c r="DS1517" s="2"/>
      <c r="DT1517" s="2"/>
      <c r="DU1517" s="2"/>
      <c r="DV1517" s="2"/>
      <c r="DW1517" s="2"/>
      <c r="DX1517" s="2"/>
      <c r="DY1517" s="2"/>
      <c r="DZ1517" s="2"/>
      <c r="EA1517" s="2"/>
      <c r="EB1517" s="2"/>
      <c r="EC1517" s="2"/>
      <c r="ED1517" s="2"/>
      <c r="EE1517" s="2"/>
      <c r="EF1517" s="2"/>
      <c r="EG1517" s="2"/>
      <c r="EH1517" s="2"/>
      <c r="EI1517" s="2"/>
      <c r="EJ1517" s="2"/>
      <c r="EK1517" s="2"/>
      <c r="EL1517" s="2"/>
      <c r="EM1517" s="2"/>
      <c r="EN1517" s="2"/>
      <c r="EO1517" s="2"/>
      <c r="EP1517" s="2"/>
      <c r="EQ1517" s="2"/>
      <c r="ER1517" s="2"/>
      <c r="ES1517" s="2"/>
      <c r="ET1517" s="2"/>
      <c r="EU1517" s="2"/>
      <c r="EV1517" s="2"/>
      <c r="EW1517" s="2"/>
      <c r="EX1517" s="2"/>
      <c r="EY1517" s="2"/>
      <c r="EZ1517" s="2"/>
      <c r="FA1517" s="2"/>
      <c r="FB1517" s="2"/>
      <c r="FC1517" s="2"/>
      <c r="FD1517" s="2"/>
      <c r="FE1517" s="2"/>
      <c r="FF1517" s="2"/>
      <c r="FG1517" s="2"/>
      <c r="FH1517" s="2"/>
      <c r="FI1517" s="2"/>
      <c r="FJ1517" s="2"/>
      <c r="FK1517" s="2"/>
      <c r="FL1517" s="2"/>
      <c r="FM1517" s="2"/>
      <c r="FN1517" s="2"/>
      <c r="FO1517" s="2"/>
      <c r="FP1517" s="2"/>
      <c r="FQ1517" s="2"/>
      <c r="FR1517" s="2"/>
      <c r="FS1517" s="2"/>
      <c r="FT1517" s="2"/>
      <c r="FU1517" s="2"/>
      <c r="FV1517" s="2"/>
      <c r="FW1517" s="2"/>
      <c r="FX1517" s="2"/>
      <c r="FY1517" s="2"/>
      <c r="FZ1517" s="2"/>
      <c r="GA1517" s="2"/>
      <c r="GB1517" s="2"/>
      <c r="GC1517" s="2"/>
      <c r="GD1517" s="2"/>
      <c r="GE1517" s="2"/>
      <c r="GF1517" s="2"/>
      <c r="GG1517" s="2"/>
      <c r="GH1517" s="2"/>
      <c r="GI1517" s="2"/>
      <c r="GJ1517" s="2"/>
      <c r="GK1517" s="2"/>
      <c r="GL1517" s="2"/>
      <c r="GM1517" s="2"/>
      <c r="GN1517" s="2"/>
      <c r="GO1517" s="2"/>
      <c r="GP1517" s="2"/>
      <c r="GQ1517" s="2"/>
      <c r="GR1517" s="2"/>
      <c r="GS1517" s="2"/>
      <c r="GT1517" s="2"/>
      <c r="GU1517" s="2"/>
      <c r="GV1517" s="2"/>
      <c r="GW1517" s="2"/>
      <c r="GX1517" s="2"/>
      <c r="GY1517" s="2"/>
      <c r="GZ1517" s="2"/>
      <c r="HA1517" s="2"/>
      <c r="HB1517" s="2"/>
      <c r="HC1517" s="2"/>
      <c r="HD1517" s="2"/>
      <c r="HE1517" s="2"/>
      <c r="HF1517" s="2"/>
      <c r="HG1517" s="2"/>
      <c r="HH1517" s="2"/>
      <c r="HI1517" s="2"/>
      <c r="HJ1517" s="2"/>
      <c r="HK1517" s="2"/>
      <c r="HL1517" s="2"/>
      <c r="HM1517" s="2"/>
      <c r="HN1517" s="2"/>
      <c r="HO1517" s="2"/>
      <c r="HP1517" s="2"/>
      <c r="HQ1517" s="2"/>
      <c r="HR1517" s="2"/>
      <c r="HS1517" s="2"/>
      <c r="HT1517" s="2"/>
      <c r="HU1517" s="2"/>
      <c r="HV1517" s="2"/>
      <c r="HW1517" s="2"/>
      <c r="HX1517" s="2"/>
      <c r="HY1517" s="2"/>
      <c r="HZ1517" s="2"/>
      <c r="IA1517" s="2"/>
      <c r="IB1517" s="2"/>
      <c r="IC1517" s="2"/>
      <c r="ID1517" s="2"/>
      <c r="IE1517" s="2"/>
      <c r="IF1517" s="2"/>
      <c r="IG1517" s="2"/>
      <c r="IH1517" s="2"/>
      <c r="II1517" s="2"/>
      <c r="IJ1517" s="2"/>
      <c r="IK1517" s="2"/>
      <c r="IL1517" s="2"/>
      <c r="IM1517" s="2"/>
      <c r="IN1517" s="2"/>
      <c r="IO1517" s="2"/>
      <c r="IP1517" s="2"/>
      <c r="IQ1517" s="2"/>
      <c r="IR1517" s="2"/>
      <c r="IS1517" s="2"/>
    </row>
    <row r="1518" spans="1:253" s="36" customFormat="1" hidden="1" x14ac:dyDescent="0.25">
      <c r="A1518" s="33"/>
      <c r="B1518" s="168"/>
      <c r="C1518" s="168"/>
      <c r="D1518" s="168"/>
      <c r="E1518" s="168"/>
      <c r="F1518" s="168"/>
      <c r="G1518" s="168"/>
      <c r="H1518" s="168"/>
      <c r="I1518" s="168"/>
      <c r="J1518" s="168"/>
      <c r="K1518" s="168"/>
      <c r="L1518" s="168"/>
      <c r="M1518" s="168"/>
      <c r="N1518" s="168"/>
      <c r="O1518" s="168"/>
      <c r="P1518" s="168"/>
      <c r="Q1518" s="168"/>
      <c r="R1518" s="168"/>
      <c r="S1518" s="168"/>
      <c r="T1518" s="168"/>
      <c r="U1518" s="168"/>
      <c r="V1518" s="168"/>
      <c r="W1518" s="168"/>
      <c r="X1518" s="168"/>
      <c r="Y1518" s="168"/>
      <c r="Z1518" s="168"/>
      <c r="AA1518" s="168"/>
      <c r="AB1518" s="168"/>
      <c r="AC1518" s="168"/>
      <c r="AD1518" s="168"/>
      <c r="AE1518" s="168"/>
      <c r="AF1518" s="168"/>
      <c r="AG1518" s="168"/>
      <c r="AH1518" s="168"/>
      <c r="AI1518" s="63"/>
      <c r="AJ1518" s="144" t="str">
        <f t="shared" si="273"/>
        <v>Riadok bude skrytý.</v>
      </c>
      <c r="AK1518" s="145" t="s">
        <v>207</v>
      </c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51">
        <f t="shared" si="275"/>
        <v>1</v>
      </c>
      <c r="BF1518" s="51">
        <f t="shared" si="277"/>
        <v>0</v>
      </c>
      <c r="BG1518" s="51"/>
      <c r="BH1518" s="51">
        <f t="shared" si="274"/>
        <v>1</v>
      </c>
      <c r="BI1518" s="89">
        <f t="shared" si="276"/>
        <v>0</v>
      </c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108"/>
      <c r="BY1518" s="108"/>
      <c r="BZ1518" s="108"/>
      <c r="CA1518" s="113">
        <f>SI!BY1518</f>
        <v>874</v>
      </c>
      <c r="CB1518" s="113"/>
      <c r="CC1518" s="113"/>
      <c r="CD1518" s="113"/>
      <c r="CE1518" s="113"/>
      <c r="CF1518" s="113"/>
      <c r="CG1518" s="113"/>
      <c r="CH1518" s="140">
        <f>SI!BZ1518</f>
        <v>0</v>
      </c>
      <c r="CI1518" s="108"/>
      <c r="CJ1518" s="108"/>
      <c r="CK1518" s="108"/>
      <c r="CL1518" s="108"/>
      <c r="CM1518" s="108"/>
      <c r="CN1518" s="108"/>
      <c r="CO1518" s="108"/>
      <c r="CP1518" s="108"/>
      <c r="CQ1518" s="108"/>
      <c r="CR1518" s="108"/>
      <c r="CS1518" s="108"/>
      <c r="CT1518" s="108"/>
      <c r="CU1518" s="108"/>
      <c r="CV1518" s="108"/>
      <c r="CW1518" s="108"/>
      <c r="CX1518" s="108"/>
      <c r="CY1518" s="108"/>
      <c r="CZ1518" s="2"/>
      <c r="DA1518" s="2"/>
      <c r="DB1518" s="2"/>
      <c r="DC1518" s="2"/>
      <c r="DD1518" s="2"/>
      <c r="DE1518" s="2"/>
      <c r="DF1518" s="2"/>
      <c r="DG1518" s="2"/>
      <c r="DH1518" s="2"/>
      <c r="DI1518" s="2"/>
      <c r="DJ1518" s="2"/>
      <c r="DK1518" s="2"/>
      <c r="DL1518" s="2"/>
      <c r="DM1518" s="2"/>
      <c r="DN1518" s="2"/>
      <c r="DO1518" s="2"/>
      <c r="DP1518" s="2"/>
      <c r="DQ1518" s="2"/>
      <c r="DR1518" s="2"/>
      <c r="DS1518" s="2"/>
      <c r="DT1518" s="2"/>
      <c r="DU1518" s="2"/>
      <c r="DV1518" s="2"/>
      <c r="DW1518" s="2"/>
      <c r="DX1518" s="2"/>
      <c r="DY1518" s="2"/>
      <c r="DZ1518" s="2"/>
      <c r="EA1518" s="2"/>
      <c r="EB1518" s="2"/>
      <c r="EC1518" s="2"/>
      <c r="ED1518" s="2"/>
      <c r="EE1518" s="2"/>
      <c r="EF1518" s="2"/>
      <c r="EG1518" s="2"/>
      <c r="EH1518" s="2"/>
      <c r="EI1518" s="2"/>
      <c r="EJ1518" s="2"/>
      <c r="EK1518" s="2"/>
      <c r="EL1518" s="2"/>
      <c r="EM1518" s="2"/>
      <c r="EN1518" s="2"/>
      <c r="EO1518" s="2"/>
      <c r="EP1518" s="2"/>
      <c r="EQ1518" s="2"/>
      <c r="ER1518" s="2"/>
      <c r="ES1518" s="2"/>
      <c r="ET1518" s="2"/>
      <c r="EU1518" s="2"/>
      <c r="EV1518" s="2"/>
      <c r="EW1518" s="2"/>
      <c r="EX1518" s="2"/>
      <c r="EY1518" s="2"/>
      <c r="EZ1518" s="2"/>
      <c r="FA1518" s="2"/>
      <c r="FB1518" s="2"/>
      <c r="FC1518" s="2"/>
      <c r="FD1518" s="2"/>
      <c r="FE1518" s="2"/>
      <c r="FF1518" s="2"/>
      <c r="FG1518" s="2"/>
      <c r="FH1518" s="2"/>
      <c r="FI1518" s="2"/>
      <c r="FJ1518" s="2"/>
      <c r="FK1518" s="2"/>
      <c r="FL1518" s="2"/>
      <c r="FM1518" s="2"/>
      <c r="FN1518" s="2"/>
      <c r="FO1518" s="2"/>
      <c r="FP1518" s="2"/>
      <c r="FQ1518" s="2"/>
      <c r="FR1518" s="2"/>
      <c r="FS1518" s="2"/>
      <c r="FT1518" s="2"/>
      <c r="FU1518" s="2"/>
      <c r="FV1518" s="2"/>
      <c r="FW1518" s="2"/>
      <c r="FX1518" s="2"/>
      <c r="FY1518" s="2"/>
      <c r="FZ1518" s="2"/>
      <c r="GA1518" s="2"/>
      <c r="GB1518" s="2"/>
      <c r="GC1518" s="2"/>
      <c r="GD1518" s="2"/>
      <c r="GE1518" s="2"/>
      <c r="GF1518" s="2"/>
      <c r="GG1518" s="2"/>
      <c r="GH1518" s="2"/>
      <c r="GI1518" s="2"/>
      <c r="GJ1518" s="2"/>
      <c r="GK1518" s="2"/>
      <c r="GL1518" s="2"/>
      <c r="GM1518" s="2"/>
      <c r="GN1518" s="2"/>
      <c r="GO1518" s="2"/>
      <c r="GP1518" s="2"/>
      <c r="GQ1518" s="2"/>
      <c r="GR1518" s="2"/>
      <c r="GS1518" s="2"/>
      <c r="GT1518" s="2"/>
      <c r="GU1518" s="2"/>
      <c r="GV1518" s="2"/>
      <c r="GW1518" s="2"/>
      <c r="GX1518" s="2"/>
      <c r="GY1518" s="2"/>
      <c r="GZ1518" s="2"/>
      <c r="HA1518" s="2"/>
      <c r="HB1518" s="2"/>
      <c r="HC1518" s="2"/>
      <c r="HD1518" s="2"/>
      <c r="HE1518" s="2"/>
      <c r="HF1518" s="2"/>
      <c r="HG1518" s="2"/>
      <c r="HH1518" s="2"/>
      <c r="HI1518" s="2"/>
      <c r="HJ1518" s="2"/>
      <c r="HK1518" s="2"/>
      <c r="HL1518" s="2"/>
      <c r="HM1518" s="2"/>
      <c r="HN1518" s="2"/>
      <c r="HO1518" s="2"/>
      <c r="HP1518" s="2"/>
      <c r="HQ1518" s="2"/>
      <c r="HR1518" s="2"/>
      <c r="HS1518" s="2"/>
      <c r="HT1518" s="2"/>
      <c r="HU1518" s="2"/>
      <c r="HV1518" s="2"/>
      <c r="HW1518" s="2"/>
      <c r="HX1518" s="2"/>
      <c r="HY1518" s="2"/>
      <c r="HZ1518" s="2"/>
      <c r="IA1518" s="2"/>
      <c r="IB1518" s="2"/>
      <c r="IC1518" s="2"/>
      <c r="ID1518" s="2"/>
      <c r="IE1518" s="2"/>
      <c r="IF1518" s="2"/>
      <c r="IG1518" s="2"/>
      <c r="IH1518" s="2"/>
      <c r="II1518" s="2"/>
      <c r="IJ1518" s="2"/>
      <c r="IK1518" s="2"/>
      <c r="IL1518" s="2"/>
      <c r="IM1518" s="2"/>
      <c r="IN1518" s="2"/>
      <c r="IO1518" s="2"/>
      <c r="IP1518" s="2"/>
      <c r="IQ1518" s="2"/>
      <c r="IR1518" s="2"/>
      <c r="IS1518" s="2"/>
    </row>
    <row r="1519" spans="1:253" s="36" customFormat="1" hidden="1" x14ac:dyDescent="0.25">
      <c r="A1519" s="33"/>
      <c r="B1519" s="168"/>
      <c r="C1519" s="168"/>
      <c r="D1519" s="168"/>
      <c r="E1519" s="168"/>
      <c r="F1519" s="168"/>
      <c r="G1519" s="168"/>
      <c r="H1519" s="168"/>
      <c r="I1519" s="168"/>
      <c r="J1519" s="168"/>
      <c r="K1519" s="168"/>
      <c r="L1519" s="168"/>
      <c r="M1519" s="168"/>
      <c r="N1519" s="168"/>
      <c r="O1519" s="168"/>
      <c r="P1519" s="168"/>
      <c r="Q1519" s="168"/>
      <c r="R1519" s="168"/>
      <c r="S1519" s="168"/>
      <c r="T1519" s="168"/>
      <c r="U1519" s="168"/>
      <c r="V1519" s="168"/>
      <c r="W1519" s="168"/>
      <c r="X1519" s="168"/>
      <c r="Y1519" s="168"/>
      <c r="Z1519" s="168"/>
      <c r="AA1519" s="168"/>
      <c r="AB1519" s="168"/>
      <c r="AC1519" s="168"/>
      <c r="AD1519" s="168"/>
      <c r="AE1519" s="168"/>
      <c r="AF1519" s="168"/>
      <c r="AG1519" s="168"/>
      <c r="AH1519" s="168"/>
      <c r="AI1519" s="63"/>
      <c r="AJ1519" s="144" t="str">
        <f t="shared" si="273"/>
        <v>Riadok bude skrytý.</v>
      </c>
      <c r="AK1519" s="145" t="s">
        <v>207</v>
      </c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51">
        <f t="shared" si="275"/>
        <v>1</v>
      </c>
      <c r="BF1519" s="51">
        <f t="shared" si="277"/>
        <v>0</v>
      </c>
      <c r="BG1519" s="51"/>
      <c r="BH1519" s="51">
        <f t="shared" si="274"/>
        <v>1</v>
      </c>
      <c r="BI1519" s="89">
        <f t="shared" si="276"/>
        <v>0</v>
      </c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108"/>
      <c r="BY1519" s="108"/>
      <c r="BZ1519" s="108"/>
      <c r="CA1519" s="113">
        <f>SI!BY1519</f>
        <v>136</v>
      </c>
      <c r="CB1519" s="113"/>
      <c r="CC1519" s="113"/>
      <c r="CD1519" s="113"/>
      <c r="CE1519" s="113"/>
      <c r="CF1519" s="113"/>
      <c r="CG1519" s="113"/>
      <c r="CH1519" s="140">
        <f>SI!BZ1519</f>
        <v>0</v>
      </c>
      <c r="CI1519" s="108"/>
      <c r="CJ1519" s="108"/>
      <c r="CK1519" s="108"/>
      <c r="CL1519" s="108"/>
      <c r="CM1519" s="108"/>
      <c r="CN1519" s="108"/>
      <c r="CO1519" s="108"/>
      <c r="CP1519" s="108"/>
      <c r="CQ1519" s="108"/>
      <c r="CR1519" s="108"/>
      <c r="CS1519" s="108"/>
      <c r="CT1519" s="108"/>
      <c r="CU1519" s="108"/>
      <c r="CV1519" s="108"/>
      <c r="CW1519" s="108"/>
      <c r="CX1519" s="108"/>
      <c r="CY1519" s="108"/>
      <c r="CZ1519" s="2"/>
      <c r="DA1519" s="2"/>
      <c r="DB1519" s="2"/>
      <c r="DC1519" s="2"/>
      <c r="DD1519" s="2"/>
      <c r="DE1519" s="2"/>
      <c r="DF1519" s="2"/>
      <c r="DG1519" s="2"/>
      <c r="DH1519" s="2"/>
      <c r="DI1519" s="2"/>
      <c r="DJ1519" s="2"/>
      <c r="DK1519" s="2"/>
      <c r="DL1519" s="2"/>
      <c r="DM1519" s="2"/>
      <c r="DN1519" s="2"/>
      <c r="DO1519" s="2"/>
      <c r="DP1519" s="2"/>
      <c r="DQ1519" s="2"/>
      <c r="DR1519" s="2"/>
      <c r="DS1519" s="2"/>
      <c r="DT1519" s="2"/>
      <c r="DU1519" s="2"/>
      <c r="DV1519" s="2"/>
      <c r="DW1519" s="2"/>
      <c r="DX1519" s="2"/>
      <c r="DY1519" s="2"/>
      <c r="DZ1519" s="2"/>
      <c r="EA1519" s="2"/>
      <c r="EB1519" s="2"/>
      <c r="EC1519" s="2"/>
      <c r="ED1519" s="2"/>
      <c r="EE1519" s="2"/>
      <c r="EF1519" s="2"/>
      <c r="EG1519" s="2"/>
      <c r="EH1519" s="2"/>
      <c r="EI1519" s="2"/>
      <c r="EJ1519" s="2"/>
      <c r="EK1519" s="2"/>
      <c r="EL1519" s="2"/>
      <c r="EM1519" s="2"/>
      <c r="EN1519" s="2"/>
      <c r="EO1519" s="2"/>
      <c r="EP1519" s="2"/>
      <c r="EQ1519" s="2"/>
      <c r="ER1519" s="2"/>
      <c r="ES1519" s="2"/>
      <c r="ET1519" s="2"/>
      <c r="EU1519" s="2"/>
      <c r="EV1519" s="2"/>
      <c r="EW1519" s="2"/>
      <c r="EX1519" s="2"/>
      <c r="EY1519" s="2"/>
      <c r="EZ1519" s="2"/>
      <c r="FA1519" s="2"/>
      <c r="FB1519" s="2"/>
      <c r="FC1519" s="2"/>
      <c r="FD1519" s="2"/>
      <c r="FE1519" s="2"/>
      <c r="FF1519" s="2"/>
      <c r="FG1519" s="2"/>
      <c r="FH1519" s="2"/>
      <c r="FI1519" s="2"/>
      <c r="FJ1519" s="2"/>
      <c r="FK1519" s="2"/>
      <c r="FL1519" s="2"/>
      <c r="FM1519" s="2"/>
      <c r="FN1519" s="2"/>
      <c r="FO1519" s="2"/>
      <c r="FP1519" s="2"/>
      <c r="FQ1519" s="2"/>
      <c r="FR1519" s="2"/>
      <c r="FS1519" s="2"/>
      <c r="FT1519" s="2"/>
      <c r="FU1519" s="2"/>
      <c r="FV1519" s="2"/>
      <c r="FW1519" s="2"/>
      <c r="FX1519" s="2"/>
      <c r="FY1519" s="2"/>
      <c r="FZ1519" s="2"/>
      <c r="GA1519" s="2"/>
      <c r="GB1519" s="2"/>
      <c r="GC1519" s="2"/>
      <c r="GD1519" s="2"/>
      <c r="GE1519" s="2"/>
      <c r="GF1519" s="2"/>
      <c r="GG1519" s="2"/>
      <c r="GH1519" s="2"/>
      <c r="GI1519" s="2"/>
      <c r="GJ1519" s="2"/>
      <c r="GK1519" s="2"/>
      <c r="GL1519" s="2"/>
      <c r="GM1519" s="2"/>
      <c r="GN1519" s="2"/>
      <c r="GO1519" s="2"/>
      <c r="GP1519" s="2"/>
      <c r="GQ1519" s="2"/>
      <c r="GR1519" s="2"/>
      <c r="GS1519" s="2"/>
      <c r="GT1519" s="2"/>
      <c r="GU1519" s="2"/>
      <c r="GV1519" s="2"/>
      <c r="GW1519" s="2"/>
      <c r="GX1519" s="2"/>
      <c r="GY1519" s="2"/>
      <c r="GZ1519" s="2"/>
      <c r="HA1519" s="2"/>
      <c r="HB1519" s="2"/>
      <c r="HC1519" s="2"/>
      <c r="HD1519" s="2"/>
      <c r="HE1519" s="2"/>
      <c r="HF1519" s="2"/>
      <c r="HG1519" s="2"/>
      <c r="HH1519" s="2"/>
      <c r="HI1519" s="2"/>
      <c r="HJ1519" s="2"/>
      <c r="HK1519" s="2"/>
      <c r="HL1519" s="2"/>
      <c r="HM1519" s="2"/>
      <c r="HN1519" s="2"/>
      <c r="HO1519" s="2"/>
      <c r="HP1519" s="2"/>
      <c r="HQ1519" s="2"/>
      <c r="HR1519" s="2"/>
      <c r="HS1519" s="2"/>
      <c r="HT1519" s="2"/>
      <c r="HU1519" s="2"/>
      <c r="HV1519" s="2"/>
      <c r="HW1519" s="2"/>
      <c r="HX1519" s="2"/>
      <c r="HY1519" s="2"/>
      <c r="HZ1519" s="2"/>
      <c r="IA1519" s="2"/>
      <c r="IB1519" s="2"/>
      <c r="IC1519" s="2"/>
      <c r="ID1519" s="2"/>
      <c r="IE1519" s="2"/>
      <c r="IF1519" s="2"/>
      <c r="IG1519" s="2"/>
      <c r="IH1519" s="2"/>
      <c r="II1519" s="2"/>
      <c r="IJ1519" s="2"/>
      <c r="IK1519" s="2"/>
      <c r="IL1519" s="2"/>
      <c r="IM1519" s="2"/>
      <c r="IN1519" s="2"/>
      <c r="IO1519" s="2"/>
      <c r="IP1519" s="2"/>
      <c r="IQ1519" s="2"/>
      <c r="IR1519" s="2"/>
      <c r="IS1519" s="2"/>
    </row>
    <row r="1520" spans="1:253" s="36" customFormat="1" hidden="1" x14ac:dyDescent="0.25">
      <c r="A1520" s="33"/>
      <c r="B1520" s="168"/>
      <c r="C1520" s="168"/>
      <c r="D1520" s="168"/>
      <c r="E1520" s="168"/>
      <c r="F1520" s="168"/>
      <c r="G1520" s="168"/>
      <c r="H1520" s="168"/>
      <c r="I1520" s="168"/>
      <c r="J1520" s="168"/>
      <c r="K1520" s="168"/>
      <c r="L1520" s="168"/>
      <c r="M1520" s="168"/>
      <c r="N1520" s="168"/>
      <c r="O1520" s="168"/>
      <c r="P1520" s="168"/>
      <c r="Q1520" s="168"/>
      <c r="R1520" s="168"/>
      <c r="S1520" s="168"/>
      <c r="T1520" s="168"/>
      <c r="U1520" s="168"/>
      <c r="V1520" s="168"/>
      <c r="W1520" s="168"/>
      <c r="X1520" s="168"/>
      <c r="Y1520" s="168"/>
      <c r="Z1520" s="168"/>
      <c r="AA1520" s="168"/>
      <c r="AB1520" s="168"/>
      <c r="AC1520" s="168"/>
      <c r="AD1520" s="168"/>
      <c r="AE1520" s="168"/>
      <c r="AF1520" s="168"/>
      <c r="AG1520" s="168"/>
      <c r="AH1520" s="168"/>
      <c r="AI1520" s="63"/>
      <c r="AJ1520" s="144" t="str">
        <f t="shared" si="273"/>
        <v>Riadok bude skrytý.</v>
      </c>
      <c r="AK1520" s="145" t="s">
        <v>207</v>
      </c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51">
        <f t="shared" si="275"/>
        <v>1</v>
      </c>
      <c r="BF1520" s="51">
        <f t="shared" si="277"/>
        <v>0</v>
      </c>
      <c r="BG1520" s="51"/>
      <c r="BH1520" s="51">
        <f t="shared" si="274"/>
        <v>1</v>
      </c>
      <c r="BI1520" s="89">
        <f t="shared" si="276"/>
        <v>0</v>
      </c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108"/>
      <c r="BY1520" s="108"/>
      <c r="BZ1520" s="108"/>
      <c r="CA1520" s="113">
        <f>SI!BY1520</f>
        <v>122</v>
      </c>
      <c r="CB1520" s="113"/>
      <c r="CC1520" s="113"/>
      <c r="CD1520" s="113"/>
      <c r="CE1520" s="113"/>
      <c r="CF1520" s="113"/>
      <c r="CG1520" s="113"/>
      <c r="CH1520" s="140">
        <f>SI!BZ1520</f>
        <v>0</v>
      </c>
      <c r="CI1520" s="108"/>
      <c r="CJ1520" s="108"/>
      <c r="CK1520" s="108"/>
      <c r="CL1520" s="108"/>
      <c r="CM1520" s="108"/>
      <c r="CN1520" s="108"/>
      <c r="CO1520" s="108"/>
      <c r="CP1520" s="108"/>
      <c r="CQ1520" s="108"/>
      <c r="CR1520" s="108"/>
      <c r="CS1520" s="108"/>
      <c r="CT1520" s="108"/>
      <c r="CU1520" s="108"/>
      <c r="CV1520" s="108"/>
      <c r="CW1520" s="108"/>
      <c r="CX1520" s="108"/>
      <c r="CY1520" s="108"/>
      <c r="CZ1520" s="2"/>
      <c r="DA1520" s="2"/>
      <c r="DB1520" s="2"/>
      <c r="DC1520" s="2"/>
      <c r="DD1520" s="2"/>
      <c r="DE1520" s="2"/>
      <c r="DF1520" s="2"/>
      <c r="DG1520" s="2"/>
      <c r="DH1520" s="2"/>
      <c r="DI1520" s="2"/>
      <c r="DJ1520" s="2"/>
      <c r="DK1520" s="2"/>
      <c r="DL1520" s="2"/>
      <c r="DM1520" s="2"/>
      <c r="DN1520" s="2"/>
      <c r="DO1520" s="2"/>
      <c r="DP1520" s="2"/>
      <c r="DQ1520" s="2"/>
      <c r="DR1520" s="2"/>
      <c r="DS1520" s="2"/>
      <c r="DT1520" s="2"/>
      <c r="DU1520" s="2"/>
      <c r="DV1520" s="2"/>
      <c r="DW1520" s="2"/>
      <c r="DX1520" s="2"/>
      <c r="DY1520" s="2"/>
      <c r="DZ1520" s="2"/>
      <c r="EA1520" s="2"/>
      <c r="EB1520" s="2"/>
      <c r="EC1520" s="2"/>
      <c r="ED1520" s="2"/>
      <c r="EE1520" s="2"/>
      <c r="EF1520" s="2"/>
      <c r="EG1520" s="2"/>
      <c r="EH1520" s="2"/>
      <c r="EI1520" s="2"/>
      <c r="EJ1520" s="2"/>
      <c r="EK1520" s="2"/>
      <c r="EL1520" s="2"/>
      <c r="EM1520" s="2"/>
      <c r="EN1520" s="2"/>
      <c r="EO1520" s="2"/>
      <c r="EP1520" s="2"/>
      <c r="EQ1520" s="2"/>
      <c r="ER1520" s="2"/>
      <c r="ES1520" s="2"/>
      <c r="ET1520" s="2"/>
      <c r="EU1520" s="2"/>
      <c r="EV1520" s="2"/>
      <c r="EW1520" s="2"/>
      <c r="EX1520" s="2"/>
      <c r="EY1520" s="2"/>
      <c r="EZ1520" s="2"/>
      <c r="FA1520" s="2"/>
      <c r="FB1520" s="2"/>
      <c r="FC1520" s="2"/>
      <c r="FD1520" s="2"/>
      <c r="FE1520" s="2"/>
      <c r="FF1520" s="2"/>
      <c r="FG1520" s="2"/>
      <c r="FH1520" s="2"/>
      <c r="FI1520" s="2"/>
      <c r="FJ1520" s="2"/>
      <c r="FK1520" s="2"/>
      <c r="FL1520" s="2"/>
      <c r="FM1520" s="2"/>
      <c r="FN1520" s="2"/>
      <c r="FO1520" s="2"/>
      <c r="FP1520" s="2"/>
      <c r="FQ1520" s="2"/>
      <c r="FR1520" s="2"/>
      <c r="FS1520" s="2"/>
      <c r="FT1520" s="2"/>
      <c r="FU1520" s="2"/>
      <c r="FV1520" s="2"/>
      <c r="FW1520" s="2"/>
      <c r="FX1520" s="2"/>
      <c r="FY1520" s="2"/>
      <c r="FZ1520" s="2"/>
      <c r="GA1520" s="2"/>
      <c r="GB1520" s="2"/>
      <c r="GC1520" s="2"/>
      <c r="GD1520" s="2"/>
      <c r="GE1520" s="2"/>
      <c r="GF1520" s="2"/>
      <c r="GG1520" s="2"/>
      <c r="GH1520" s="2"/>
      <c r="GI1520" s="2"/>
      <c r="GJ1520" s="2"/>
      <c r="GK1520" s="2"/>
      <c r="GL1520" s="2"/>
      <c r="GM1520" s="2"/>
      <c r="GN1520" s="2"/>
      <c r="GO1520" s="2"/>
      <c r="GP1520" s="2"/>
      <c r="GQ1520" s="2"/>
      <c r="GR1520" s="2"/>
      <c r="GS1520" s="2"/>
      <c r="GT1520" s="2"/>
      <c r="GU1520" s="2"/>
      <c r="GV1520" s="2"/>
      <c r="GW1520" s="2"/>
      <c r="GX1520" s="2"/>
      <c r="GY1520" s="2"/>
      <c r="GZ1520" s="2"/>
      <c r="HA1520" s="2"/>
      <c r="HB1520" s="2"/>
      <c r="HC1520" s="2"/>
      <c r="HD1520" s="2"/>
      <c r="HE1520" s="2"/>
      <c r="HF1520" s="2"/>
      <c r="HG1520" s="2"/>
      <c r="HH1520" s="2"/>
      <c r="HI1520" s="2"/>
      <c r="HJ1520" s="2"/>
      <c r="HK1520" s="2"/>
      <c r="HL1520" s="2"/>
      <c r="HM1520" s="2"/>
      <c r="HN1520" s="2"/>
      <c r="HO1520" s="2"/>
      <c r="HP1520" s="2"/>
      <c r="HQ1520" s="2"/>
      <c r="HR1520" s="2"/>
      <c r="HS1520" s="2"/>
      <c r="HT1520" s="2"/>
      <c r="HU1520" s="2"/>
      <c r="HV1520" s="2"/>
      <c r="HW1520" s="2"/>
      <c r="HX1520" s="2"/>
      <c r="HY1520" s="2"/>
      <c r="HZ1520" s="2"/>
      <c r="IA1520" s="2"/>
      <c r="IB1520" s="2"/>
      <c r="IC1520" s="2"/>
      <c r="ID1520" s="2"/>
      <c r="IE1520" s="2"/>
      <c r="IF1520" s="2"/>
      <c r="IG1520" s="2"/>
      <c r="IH1520" s="2"/>
      <c r="II1520" s="2"/>
      <c r="IJ1520" s="2"/>
      <c r="IK1520" s="2"/>
      <c r="IL1520" s="2"/>
      <c r="IM1520" s="2"/>
      <c r="IN1520" s="2"/>
      <c r="IO1520" s="2"/>
      <c r="IP1520" s="2"/>
      <c r="IQ1520" s="2"/>
      <c r="IR1520" s="2"/>
      <c r="IS1520" s="2"/>
    </row>
    <row r="1521" spans="1:253" s="36" customFormat="1" hidden="1" x14ac:dyDescent="0.25">
      <c r="A1521" s="33"/>
      <c r="B1521" s="168"/>
      <c r="C1521" s="168"/>
      <c r="D1521" s="168"/>
      <c r="E1521" s="168"/>
      <c r="F1521" s="168"/>
      <c r="G1521" s="168"/>
      <c r="H1521" s="168"/>
      <c r="I1521" s="168"/>
      <c r="J1521" s="168"/>
      <c r="K1521" s="168"/>
      <c r="L1521" s="168"/>
      <c r="M1521" s="168"/>
      <c r="N1521" s="168"/>
      <c r="O1521" s="168"/>
      <c r="P1521" s="168"/>
      <c r="Q1521" s="168"/>
      <c r="R1521" s="168"/>
      <c r="S1521" s="168"/>
      <c r="T1521" s="168"/>
      <c r="U1521" s="168"/>
      <c r="V1521" s="168"/>
      <c r="W1521" s="168"/>
      <c r="X1521" s="168"/>
      <c r="Y1521" s="168"/>
      <c r="Z1521" s="168"/>
      <c r="AA1521" s="168"/>
      <c r="AB1521" s="168"/>
      <c r="AC1521" s="168"/>
      <c r="AD1521" s="168"/>
      <c r="AE1521" s="168"/>
      <c r="AF1521" s="168"/>
      <c r="AG1521" s="168"/>
      <c r="AH1521" s="168"/>
      <c r="AI1521" s="63"/>
      <c r="AJ1521" s="144" t="str">
        <f t="shared" si="273"/>
        <v>Riadok bude skrytý.</v>
      </c>
      <c r="AK1521" s="145" t="s">
        <v>207</v>
      </c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51">
        <f t="shared" si="275"/>
        <v>1</v>
      </c>
      <c r="BF1521" s="51">
        <f t="shared" si="277"/>
        <v>0</v>
      </c>
      <c r="BG1521" s="51"/>
      <c r="BH1521" s="51">
        <f t="shared" si="274"/>
        <v>1</v>
      </c>
      <c r="BI1521" s="89">
        <f t="shared" si="276"/>
        <v>0</v>
      </c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108"/>
      <c r="BY1521" s="108"/>
      <c r="BZ1521" s="108"/>
      <c r="CA1521" s="113">
        <f>SI!BY1521</f>
        <v>726</v>
      </c>
      <c r="CB1521" s="113"/>
      <c r="CC1521" s="113"/>
      <c r="CD1521" s="113"/>
      <c r="CE1521" s="113"/>
      <c r="CF1521" s="113"/>
      <c r="CG1521" s="113"/>
      <c r="CH1521" s="140">
        <f>SI!BZ1521</f>
        <v>0</v>
      </c>
      <c r="CI1521" s="108"/>
      <c r="CJ1521" s="108"/>
      <c r="CK1521" s="108"/>
      <c r="CL1521" s="108"/>
      <c r="CM1521" s="108"/>
      <c r="CN1521" s="108"/>
      <c r="CO1521" s="108"/>
      <c r="CP1521" s="108"/>
      <c r="CQ1521" s="108"/>
      <c r="CR1521" s="108"/>
      <c r="CS1521" s="108"/>
      <c r="CT1521" s="108"/>
      <c r="CU1521" s="108"/>
      <c r="CV1521" s="108"/>
      <c r="CW1521" s="108"/>
      <c r="CX1521" s="108"/>
      <c r="CY1521" s="108"/>
      <c r="CZ1521" s="2"/>
      <c r="DA1521" s="2"/>
      <c r="DB1521" s="2"/>
      <c r="DC1521" s="2"/>
      <c r="DD1521" s="2"/>
      <c r="DE1521" s="2"/>
      <c r="DF1521" s="2"/>
      <c r="DG1521" s="2"/>
      <c r="DH1521" s="2"/>
      <c r="DI1521" s="2"/>
      <c r="DJ1521" s="2"/>
      <c r="DK1521" s="2"/>
      <c r="DL1521" s="2"/>
      <c r="DM1521" s="2"/>
      <c r="DN1521" s="2"/>
      <c r="DO1521" s="2"/>
      <c r="DP1521" s="2"/>
      <c r="DQ1521" s="2"/>
      <c r="DR1521" s="2"/>
      <c r="DS1521" s="2"/>
      <c r="DT1521" s="2"/>
      <c r="DU1521" s="2"/>
      <c r="DV1521" s="2"/>
      <c r="DW1521" s="2"/>
      <c r="DX1521" s="2"/>
      <c r="DY1521" s="2"/>
      <c r="DZ1521" s="2"/>
      <c r="EA1521" s="2"/>
      <c r="EB1521" s="2"/>
      <c r="EC1521" s="2"/>
      <c r="ED1521" s="2"/>
      <c r="EE1521" s="2"/>
      <c r="EF1521" s="2"/>
      <c r="EG1521" s="2"/>
      <c r="EH1521" s="2"/>
      <c r="EI1521" s="2"/>
      <c r="EJ1521" s="2"/>
      <c r="EK1521" s="2"/>
      <c r="EL1521" s="2"/>
      <c r="EM1521" s="2"/>
      <c r="EN1521" s="2"/>
      <c r="EO1521" s="2"/>
      <c r="EP1521" s="2"/>
      <c r="EQ1521" s="2"/>
      <c r="ER1521" s="2"/>
      <c r="ES1521" s="2"/>
      <c r="ET1521" s="2"/>
      <c r="EU1521" s="2"/>
      <c r="EV1521" s="2"/>
      <c r="EW1521" s="2"/>
      <c r="EX1521" s="2"/>
      <c r="EY1521" s="2"/>
      <c r="EZ1521" s="2"/>
      <c r="FA1521" s="2"/>
      <c r="FB1521" s="2"/>
      <c r="FC1521" s="2"/>
      <c r="FD1521" s="2"/>
      <c r="FE1521" s="2"/>
      <c r="FF1521" s="2"/>
      <c r="FG1521" s="2"/>
      <c r="FH1521" s="2"/>
      <c r="FI1521" s="2"/>
      <c r="FJ1521" s="2"/>
      <c r="FK1521" s="2"/>
      <c r="FL1521" s="2"/>
      <c r="FM1521" s="2"/>
      <c r="FN1521" s="2"/>
      <c r="FO1521" s="2"/>
      <c r="FP1521" s="2"/>
      <c r="FQ1521" s="2"/>
      <c r="FR1521" s="2"/>
      <c r="FS1521" s="2"/>
      <c r="FT1521" s="2"/>
      <c r="FU1521" s="2"/>
      <c r="FV1521" s="2"/>
      <c r="FW1521" s="2"/>
      <c r="FX1521" s="2"/>
      <c r="FY1521" s="2"/>
      <c r="FZ1521" s="2"/>
      <c r="GA1521" s="2"/>
      <c r="GB1521" s="2"/>
      <c r="GC1521" s="2"/>
      <c r="GD1521" s="2"/>
      <c r="GE1521" s="2"/>
      <c r="GF1521" s="2"/>
      <c r="GG1521" s="2"/>
      <c r="GH1521" s="2"/>
      <c r="GI1521" s="2"/>
      <c r="GJ1521" s="2"/>
      <c r="GK1521" s="2"/>
      <c r="GL1521" s="2"/>
      <c r="GM1521" s="2"/>
      <c r="GN1521" s="2"/>
      <c r="GO1521" s="2"/>
      <c r="GP1521" s="2"/>
      <c r="GQ1521" s="2"/>
      <c r="GR1521" s="2"/>
      <c r="GS1521" s="2"/>
      <c r="GT1521" s="2"/>
      <c r="GU1521" s="2"/>
      <c r="GV1521" s="2"/>
      <c r="GW1521" s="2"/>
      <c r="GX1521" s="2"/>
      <c r="GY1521" s="2"/>
      <c r="GZ1521" s="2"/>
      <c r="HA1521" s="2"/>
      <c r="HB1521" s="2"/>
      <c r="HC1521" s="2"/>
      <c r="HD1521" s="2"/>
      <c r="HE1521" s="2"/>
      <c r="HF1521" s="2"/>
      <c r="HG1521" s="2"/>
      <c r="HH1521" s="2"/>
      <c r="HI1521" s="2"/>
      <c r="HJ1521" s="2"/>
      <c r="HK1521" s="2"/>
      <c r="HL1521" s="2"/>
      <c r="HM1521" s="2"/>
      <c r="HN1521" s="2"/>
      <c r="HO1521" s="2"/>
      <c r="HP1521" s="2"/>
      <c r="HQ1521" s="2"/>
      <c r="HR1521" s="2"/>
      <c r="HS1521" s="2"/>
      <c r="HT1521" s="2"/>
      <c r="HU1521" s="2"/>
      <c r="HV1521" s="2"/>
      <c r="HW1521" s="2"/>
      <c r="HX1521" s="2"/>
      <c r="HY1521" s="2"/>
      <c r="HZ1521" s="2"/>
      <c r="IA1521" s="2"/>
      <c r="IB1521" s="2"/>
      <c r="IC1521" s="2"/>
      <c r="ID1521" s="2"/>
      <c r="IE1521" s="2"/>
      <c r="IF1521" s="2"/>
      <c r="IG1521" s="2"/>
      <c r="IH1521" s="2"/>
      <c r="II1521" s="2"/>
      <c r="IJ1521" s="2"/>
      <c r="IK1521" s="2"/>
      <c r="IL1521" s="2"/>
      <c r="IM1521" s="2"/>
      <c r="IN1521" s="2"/>
      <c r="IO1521" s="2"/>
      <c r="IP1521" s="2"/>
      <c r="IQ1521" s="2"/>
      <c r="IR1521" s="2"/>
      <c r="IS1521" s="2"/>
    </row>
    <row r="1522" spans="1:253" s="36" customFormat="1" hidden="1" x14ac:dyDescent="0.25">
      <c r="A1522" s="33"/>
      <c r="B1522" s="168"/>
      <c r="C1522" s="168"/>
      <c r="D1522" s="168"/>
      <c r="E1522" s="168"/>
      <c r="F1522" s="168"/>
      <c r="G1522" s="168"/>
      <c r="H1522" s="168"/>
      <c r="I1522" s="168"/>
      <c r="J1522" s="168"/>
      <c r="K1522" s="168"/>
      <c r="L1522" s="168"/>
      <c r="M1522" s="168"/>
      <c r="N1522" s="168"/>
      <c r="O1522" s="168"/>
      <c r="P1522" s="168"/>
      <c r="Q1522" s="168"/>
      <c r="R1522" s="168"/>
      <c r="S1522" s="168"/>
      <c r="T1522" s="168"/>
      <c r="U1522" s="168"/>
      <c r="V1522" s="168"/>
      <c r="W1522" s="168"/>
      <c r="X1522" s="168"/>
      <c r="Y1522" s="168"/>
      <c r="Z1522" s="168"/>
      <c r="AA1522" s="168"/>
      <c r="AB1522" s="168"/>
      <c r="AC1522" s="168"/>
      <c r="AD1522" s="168"/>
      <c r="AE1522" s="168"/>
      <c r="AF1522" s="168"/>
      <c r="AG1522" s="168"/>
      <c r="AH1522" s="168"/>
      <c r="AI1522" s="63"/>
      <c r="AJ1522" s="144" t="str">
        <f t="shared" si="273"/>
        <v>Riadok bude skrytý.</v>
      </c>
      <c r="AK1522" s="145" t="s">
        <v>207</v>
      </c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51">
        <f t="shared" si="275"/>
        <v>1</v>
      </c>
      <c r="BF1522" s="51">
        <f t="shared" si="277"/>
        <v>0</v>
      </c>
      <c r="BG1522" s="51"/>
      <c r="BH1522" s="51">
        <f t="shared" si="274"/>
        <v>1</v>
      </c>
      <c r="BI1522" s="89">
        <f t="shared" si="276"/>
        <v>0</v>
      </c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108"/>
      <c r="BY1522" s="108"/>
      <c r="BZ1522" s="108"/>
      <c r="CA1522" s="113">
        <f>SI!BY1522</f>
        <v>151</v>
      </c>
      <c r="CB1522" s="113"/>
      <c r="CC1522" s="113"/>
      <c r="CD1522" s="113"/>
      <c r="CE1522" s="113"/>
      <c r="CF1522" s="113"/>
      <c r="CG1522" s="113"/>
      <c r="CH1522" s="140">
        <f>SI!BZ1522</f>
        <v>0</v>
      </c>
      <c r="CI1522" s="108"/>
      <c r="CJ1522" s="108"/>
      <c r="CK1522" s="108"/>
      <c r="CL1522" s="108"/>
      <c r="CM1522" s="108"/>
      <c r="CN1522" s="108"/>
      <c r="CO1522" s="108"/>
      <c r="CP1522" s="108"/>
      <c r="CQ1522" s="108"/>
      <c r="CR1522" s="108"/>
      <c r="CS1522" s="108"/>
      <c r="CT1522" s="108"/>
      <c r="CU1522" s="108"/>
      <c r="CV1522" s="108"/>
      <c r="CW1522" s="108"/>
      <c r="CX1522" s="108"/>
      <c r="CY1522" s="108"/>
      <c r="CZ1522" s="2"/>
      <c r="DA1522" s="2"/>
      <c r="DB1522" s="2"/>
      <c r="DC1522" s="2"/>
      <c r="DD1522" s="2"/>
      <c r="DE1522" s="2"/>
      <c r="DF1522" s="2"/>
      <c r="DG1522" s="2"/>
      <c r="DH1522" s="2"/>
      <c r="DI1522" s="2"/>
      <c r="DJ1522" s="2"/>
      <c r="DK1522" s="2"/>
      <c r="DL1522" s="2"/>
      <c r="DM1522" s="2"/>
      <c r="DN1522" s="2"/>
      <c r="DO1522" s="2"/>
      <c r="DP1522" s="2"/>
      <c r="DQ1522" s="2"/>
      <c r="DR1522" s="2"/>
      <c r="DS1522" s="2"/>
      <c r="DT1522" s="2"/>
      <c r="DU1522" s="2"/>
      <c r="DV1522" s="2"/>
      <c r="DW1522" s="2"/>
      <c r="DX1522" s="2"/>
      <c r="DY1522" s="2"/>
      <c r="DZ1522" s="2"/>
      <c r="EA1522" s="2"/>
      <c r="EB1522" s="2"/>
      <c r="EC1522" s="2"/>
      <c r="ED1522" s="2"/>
      <c r="EE1522" s="2"/>
      <c r="EF1522" s="2"/>
      <c r="EG1522" s="2"/>
      <c r="EH1522" s="2"/>
      <c r="EI1522" s="2"/>
      <c r="EJ1522" s="2"/>
      <c r="EK1522" s="2"/>
      <c r="EL1522" s="2"/>
      <c r="EM1522" s="2"/>
      <c r="EN1522" s="2"/>
      <c r="EO1522" s="2"/>
      <c r="EP1522" s="2"/>
      <c r="EQ1522" s="2"/>
      <c r="ER1522" s="2"/>
      <c r="ES1522" s="2"/>
      <c r="ET1522" s="2"/>
      <c r="EU1522" s="2"/>
      <c r="EV1522" s="2"/>
      <c r="EW1522" s="2"/>
      <c r="EX1522" s="2"/>
      <c r="EY1522" s="2"/>
      <c r="EZ1522" s="2"/>
      <c r="FA1522" s="2"/>
      <c r="FB1522" s="2"/>
      <c r="FC1522" s="2"/>
      <c r="FD1522" s="2"/>
      <c r="FE1522" s="2"/>
      <c r="FF1522" s="2"/>
      <c r="FG1522" s="2"/>
      <c r="FH1522" s="2"/>
      <c r="FI1522" s="2"/>
      <c r="FJ1522" s="2"/>
      <c r="FK1522" s="2"/>
      <c r="FL1522" s="2"/>
      <c r="FM1522" s="2"/>
      <c r="FN1522" s="2"/>
      <c r="FO1522" s="2"/>
      <c r="FP1522" s="2"/>
      <c r="FQ1522" s="2"/>
      <c r="FR1522" s="2"/>
      <c r="FS1522" s="2"/>
      <c r="FT1522" s="2"/>
      <c r="FU1522" s="2"/>
      <c r="FV1522" s="2"/>
      <c r="FW1522" s="2"/>
      <c r="FX1522" s="2"/>
      <c r="FY1522" s="2"/>
      <c r="FZ1522" s="2"/>
      <c r="GA1522" s="2"/>
      <c r="GB1522" s="2"/>
      <c r="GC1522" s="2"/>
      <c r="GD1522" s="2"/>
      <c r="GE1522" s="2"/>
      <c r="GF1522" s="2"/>
      <c r="GG1522" s="2"/>
      <c r="GH1522" s="2"/>
      <c r="GI1522" s="2"/>
      <c r="GJ1522" s="2"/>
      <c r="GK1522" s="2"/>
      <c r="GL1522" s="2"/>
      <c r="GM1522" s="2"/>
      <c r="GN1522" s="2"/>
      <c r="GO1522" s="2"/>
      <c r="GP1522" s="2"/>
      <c r="GQ1522" s="2"/>
      <c r="GR1522" s="2"/>
      <c r="GS1522" s="2"/>
      <c r="GT1522" s="2"/>
      <c r="GU1522" s="2"/>
      <c r="GV1522" s="2"/>
      <c r="GW1522" s="2"/>
      <c r="GX1522" s="2"/>
      <c r="GY1522" s="2"/>
      <c r="GZ1522" s="2"/>
      <c r="HA1522" s="2"/>
      <c r="HB1522" s="2"/>
      <c r="HC1522" s="2"/>
      <c r="HD1522" s="2"/>
      <c r="HE1522" s="2"/>
      <c r="HF1522" s="2"/>
      <c r="HG1522" s="2"/>
      <c r="HH1522" s="2"/>
      <c r="HI1522" s="2"/>
      <c r="HJ1522" s="2"/>
      <c r="HK1522" s="2"/>
      <c r="HL1522" s="2"/>
      <c r="HM1522" s="2"/>
      <c r="HN1522" s="2"/>
      <c r="HO1522" s="2"/>
      <c r="HP1522" s="2"/>
      <c r="HQ1522" s="2"/>
      <c r="HR1522" s="2"/>
      <c r="HS1522" s="2"/>
      <c r="HT1522" s="2"/>
      <c r="HU1522" s="2"/>
      <c r="HV1522" s="2"/>
      <c r="HW1522" s="2"/>
      <c r="HX1522" s="2"/>
      <c r="HY1522" s="2"/>
      <c r="HZ1522" s="2"/>
      <c r="IA1522" s="2"/>
      <c r="IB1522" s="2"/>
      <c r="IC1522" s="2"/>
      <c r="ID1522" s="2"/>
      <c r="IE1522" s="2"/>
      <c r="IF1522" s="2"/>
      <c r="IG1522" s="2"/>
      <c r="IH1522" s="2"/>
      <c r="II1522" s="2"/>
      <c r="IJ1522" s="2"/>
      <c r="IK1522" s="2"/>
      <c r="IL1522" s="2"/>
      <c r="IM1522" s="2"/>
      <c r="IN1522" s="2"/>
      <c r="IO1522" s="2"/>
      <c r="IP1522" s="2"/>
      <c r="IQ1522" s="2"/>
      <c r="IR1522" s="2"/>
      <c r="IS1522" s="2"/>
    </row>
    <row r="1523" spans="1:253" s="36" customFormat="1" hidden="1" x14ac:dyDescent="0.25">
      <c r="A1523" s="33"/>
      <c r="B1523" s="168"/>
      <c r="C1523" s="168"/>
      <c r="D1523" s="168"/>
      <c r="E1523" s="168"/>
      <c r="F1523" s="168"/>
      <c r="G1523" s="168"/>
      <c r="H1523" s="168"/>
      <c r="I1523" s="168"/>
      <c r="J1523" s="168"/>
      <c r="K1523" s="168"/>
      <c r="L1523" s="168"/>
      <c r="M1523" s="168"/>
      <c r="N1523" s="168"/>
      <c r="O1523" s="168"/>
      <c r="P1523" s="168"/>
      <c r="Q1523" s="168"/>
      <c r="R1523" s="168"/>
      <c r="S1523" s="168"/>
      <c r="T1523" s="168"/>
      <c r="U1523" s="168"/>
      <c r="V1523" s="168"/>
      <c r="W1523" s="168"/>
      <c r="X1523" s="168"/>
      <c r="Y1523" s="168"/>
      <c r="Z1523" s="168"/>
      <c r="AA1523" s="168"/>
      <c r="AB1523" s="168"/>
      <c r="AC1523" s="168"/>
      <c r="AD1523" s="168"/>
      <c r="AE1523" s="168"/>
      <c r="AF1523" s="168"/>
      <c r="AG1523" s="168"/>
      <c r="AH1523" s="168"/>
      <c r="AI1523" s="63"/>
      <c r="AJ1523" s="144" t="str">
        <f t="shared" si="273"/>
        <v>Riadok bude skrytý.</v>
      </c>
      <c r="AK1523" s="145" t="s">
        <v>207</v>
      </c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51">
        <f t="shared" si="275"/>
        <v>1</v>
      </c>
      <c r="BF1523" s="51">
        <f t="shared" si="277"/>
        <v>0</v>
      </c>
      <c r="BG1523" s="51"/>
      <c r="BH1523" s="51">
        <f t="shared" si="274"/>
        <v>1</v>
      </c>
      <c r="BI1523" s="89">
        <f t="shared" si="276"/>
        <v>0</v>
      </c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108"/>
      <c r="BY1523" s="108"/>
      <c r="BZ1523" s="108"/>
      <c r="CA1523" s="113">
        <f>SI!BY1523</f>
        <v>716</v>
      </c>
      <c r="CB1523" s="113"/>
      <c r="CC1523" s="113"/>
      <c r="CD1523" s="113"/>
      <c r="CE1523" s="113"/>
      <c r="CF1523" s="113"/>
      <c r="CG1523" s="113"/>
      <c r="CH1523" s="140">
        <f>SI!BZ1523</f>
        <v>0</v>
      </c>
      <c r="CI1523" s="108"/>
      <c r="CJ1523" s="108"/>
      <c r="CK1523" s="108"/>
      <c r="CL1523" s="108"/>
      <c r="CM1523" s="108"/>
      <c r="CN1523" s="108"/>
      <c r="CO1523" s="108"/>
      <c r="CP1523" s="108"/>
      <c r="CQ1523" s="108"/>
      <c r="CR1523" s="108"/>
      <c r="CS1523" s="108"/>
      <c r="CT1523" s="108"/>
      <c r="CU1523" s="108"/>
      <c r="CV1523" s="108"/>
      <c r="CW1523" s="108"/>
      <c r="CX1523" s="108"/>
      <c r="CY1523" s="108"/>
      <c r="CZ1523" s="2"/>
      <c r="DA1523" s="2"/>
      <c r="DB1523" s="2"/>
      <c r="DC1523" s="2"/>
      <c r="DD1523" s="2"/>
      <c r="DE1523" s="2"/>
      <c r="DF1523" s="2"/>
      <c r="DG1523" s="2"/>
      <c r="DH1523" s="2"/>
      <c r="DI1523" s="2"/>
      <c r="DJ1523" s="2"/>
      <c r="DK1523" s="2"/>
      <c r="DL1523" s="2"/>
      <c r="DM1523" s="2"/>
      <c r="DN1523" s="2"/>
      <c r="DO1523" s="2"/>
      <c r="DP1523" s="2"/>
      <c r="DQ1523" s="2"/>
      <c r="DR1523" s="2"/>
      <c r="DS1523" s="2"/>
      <c r="DT1523" s="2"/>
      <c r="DU1523" s="2"/>
      <c r="DV1523" s="2"/>
      <c r="DW1523" s="2"/>
      <c r="DX1523" s="2"/>
      <c r="DY1523" s="2"/>
      <c r="DZ1523" s="2"/>
      <c r="EA1523" s="2"/>
      <c r="EB1523" s="2"/>
      <c r="EC1523" s="2"/>
      <c r="ED1523" s="2"/>
      <c r="EE1523" s="2"/>
      <c r="EF1523" s="2"/>
      <c r="EG1523" s="2"/>
      <c r="EH1523" s="2"/>
      <c r="EI1523" s="2"/>
      <c r="EJ1523" s="2"/>
      <c r="EK1523" s="2"/>
      <c r="EL1523" s="2"/>
      <c r="EM1523" s="2"/>
      <c r="EN1523" s="2"/>
      <c r="EO1523" s="2"/>
      <c r="EP1523" s="2"/>
      <c r="EQ1523" s="2"/>
      <c r="ER1523" s="2"/>
      <c r="ES1523" s="2"/>
      <c r="ET1523" s="2"/>
      <c r="EU1523" s="2"/>
      <c r="EV1523" s="2"/>
      <c r="EW1523" s="2"/>
      <c r="EX1523" s="2"/>
      <c r="EY1523" s="2"/>
      <c r="EZ1523" s="2"/>
      <c r="FA1523" s="2"/>
      <c r="FB1523" s="2"/>
      <c r="FC1523" s="2"/>
      <c r="FD1523" s="2"/>
      <c r="FE1523" s="2"/>
      <c r="FF1523" s="2"/>
      <c r="FG1523" s="2"/>
      <c r="FH1523" s="2"/>
      <c r="FI1523" s="2"/>
      <c r="FJ1523" s="2"/>
      <c r="FK1523" s="2"/>
      <c r="FL1523" s="2"/>
      <c r="FM1523" s="2"/>
      <c r="FN1523" s="2"/>
      <c r="FO1523" s="2"/>
      <c r="FP1523" s="2"/>
      <c r="FQ1523" s="2"/>
      <c r="FR1523" s="2"/>
      <c r="FS1523" s="2"/>
      <c r="FT1523" s="2"/>
      <c r="FU1523" s="2"/>
      <c r="FV1523" s="2"/>
      <c r="FW1523" s="2"/>
      <c r="FX1523" s="2"/>
      <c r="FY1523" s="2"/>
      <c r="FZ1523" s="2"/>
      <c r="GA1523" s="2"/>
      <c r="GB1523" s="2"/>
      <c r="GC1523" s="2"/>
      <c r="GD1523" s="2"/>
      <c r="GE1523" s="2"/>
      <c r="GF1523" s="2"/>
      <c r="GG1523" s="2"/>
      <c r="GH1523" s="2"/>
      <c r="GI1523" s="2"/>
      <c r="GJ1523" s="2"/>
      <c r="GK1523" s="2"/>
      <c r="GL1523" s="2"/>
      <c r="GM1523" s="2"/>
      <c r="GN1523" s="2"/>
      <c r="GO1523" s="2"/>
      <c r="GP1523" s="2"/>
      <c r="GQ1523" s="2"/>
      <c r="GR1523" s="2"/>
      <c r="GS1523" s="2"/>
      <c r="GT1523" s="2"/>
      <c r="GU1523" s="2"/>
      <c r="GV1523" s="2"/>
      <c r="GW1523" s="2"/>
      <c r="GX1523" s="2"/>
      <c r="GY1523" s="2"/>
      <c r="GZ1523" s="2"/>
      <c r="HA1523" s="2"/>
      <c r="HB1523" s="2"/>
      <c r="HC1523" s="2"/>
      <c r="HD1523" s="2"/>
      <c r="HE1523" s="2"/>
      <c r="HF1523" s="2"/>
      <c r="HG1523" s="2"/>
      <c r="HH1523" s="2"/>
      <c r="HI1523" s="2"/>
      <c r="HJ1523" s="2"/>
      <c r="HK1523" s="2"/>
      <c r="HL1523" s="2"/>
      <c r="HM1523" s="2"/>
      <c r="HN1523" s="2"/>
      <c r="HO1523" s="2"/>
      <c r="HP1523" s="2"/>
      <c r="HQ1523" s="2"/>
      <c r="HR1523" s="2"/>
      <c r="HS1523" s="2"/>
      <c r="HT1523" s="2"/>
      <c r="HU1523" s="2"/>
      <c r="HV1523" s="2"/>
      <c r="HW1523" s="2"/>
      <c r="HX1523" s="2"/>
      <c r="HY1523" s="2"/>
      <c r="HZ1523" s="2"/>
      <c r="IA1523" s="2"/>
      <c r="IB1523" s="2"/>
      <c r="IC1523" s="2"/>
      <c r="ID1523" s="2"/>
      <c r="IE1523" s="2"/>
      <c r="IF1523" s="2"/>
      <c r="IG1523" s="2"/>
      <c r="IH1523" s="2"/>
      <c r="II1523" s="2"/>
      <c r="IJ1523" s="2"/>
      <c r="IK1523" s="2"/>
      <c r="IL1523" s="2"/>
      <c r="IM1523" s="2"/>
      <c r="IN1523" s="2"/>
      <c r="IO1523" s="2"/>
      <c r="IP1523" s="2"/>
      <c r="IQ1523" s="2"/>
      <c r="IR1523" s="2"/>
      <c r="IS1523" s="2"/>
    </row>
    <row r="1524" spans="1:253" s="36" customFormat="1" hidden="1" x14ac:dyDescent="0.25">
      <c r="A1524" s="33"/>
      <c r="B1524" s="168"/>
      <c r="C1524" s="168"/>
      <c r="D1524" s="168"/>
      <c r="E1524" s="168"/>
      <c r="F1524" s="168"/>
      <c r="G1524" s="168"/>
      <c r="H1524" s="168"/>
      <c r="I1524" s="168"/>
      <c r="J1524" s="168"/>
      <c r="K1524" s="168"/>
      <c r="L1524" s="168"/>
      <c r="M1524" s="168"/>
      <c r="N1524" s="168"/>
      <c r="O1524" s="168"/>
      <c r="P1524" s="168"/>
      <c r="Q1524" s="168"/>
      <c r="R1524" s="168"/>
      <c r="S1524" s="168"/>
      <c r="T1524" s="168"/>
      <c r="U1524" s="168"/>
      <c r="V1524" s="168"/>
      <c r="W1524" s="168"/>
      <c r="X1524" s="168"/>
      <c r="Y1524" s="168"/>
      <c r="Z1524" s="168"/>
      <c r="AA1524" s="168"/>
      <c r="AB1524" s="168"/>
      <c r="AC1524" s="168"/>
      <c r="AD1524" s="168"/>
      <c r="AE1524" s="168"/>
      <c r="AF1524" s="168"/>
      <c r="AG1524" s="168"/>
      <c r="AH1524" s="168"/>
      <c r="AI1524" s="63"/>
      <c r="AJ1524" s="144" t="str">
        <f t="shared" si="273"/>
        <v>Riadok bude skrytý.</v>
      </c>
      <c r="AK1524" s="145" t="s">
        <v>207</v>
      </c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51">
        <f t="shared" si="275"/>
        <v>1</v>
      </c>
      <c r="BF1524" s="51">
        <f t="shared" si="277"/>
        <v>0</v>
      </c>
      <c r="BG1524" s="51"/>
      <c r="BH1524" s="51">
        <f t="shared" si="274"/>
        <v>1</v>
      </c>
      <c r="BI1524" s="89">
        <f t="shared" si="276"/>
        <v>0</v>
      </c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108"/>
      <c r="BY1524" s="108"/>
      <c r="BZ1524" s="108"/>
      <c r="CA1524" s="113">
        <f>SI!BY1524</f>
        <v>153</v>
      </c>
      <c r="CB1524" s="113"/>
      <c r="CC1524" s="113"/>
      <c r="CD1524" s="113"/>
      <c r="CE1524" s="113"/>
      <c r="CF1524" s="113"/>
      <c r="CG1524" s="113"/>
      <c r="CH1524" s="140">
        <f>SI!BZ1524</f>
        <v>0</v>
      </c>
      <c r="CI1524" s="108"/>
      <c r="CJ1524" s="108"/>
      <c r="CK1524" s="108"/>
      <c r="CL1524" s="108"/>
      <c r="CM1524" s="108"/>
      <c r="CN1524" s="108"/>
      <c r="CO1524" s="108"/>
      <c r="CP1524" s="108"/>
      <c r="CQ1524" s="108"/>
      <c r="CR1524" s="108"/>
      <c r="CS1524" s="108"/>
      <c r="CT1524" s="108"/>
      <c r="CU1524" s="108"/>
      <c r="CV1524" s="108"/>
      <c r="CW1524" s="108"/>
      <c r="CX1524" s="108"/>
      <c r="CY1524" s="108"/>
      <c r="CZ1524" s="2"/>
      <c r="DA1524" s="2"/>
      <c r="DB1524" s="2"/>
      <c r="DC1524" s="2"/>
      <c r="DD1524" s="2"/>
      <c r="DE1524" s="2"/>
      <c r="DF1524" s="2"/>
      <c r="DG1524" s="2"/>
      <c r="DH1524" s="2"/>
      <c r="DI1524" s="2"/>
      <c r="DJ1524" s="2"/>
      <c r="DK1524" s="2"/>
      <c r="DL1524" s="2"/>
      <c r="DM1524" s="2"/>
      <c r="DN1524" s="2"/>
      <c r="DO1524" s="2"/>
      <c r="DP1524" s="2"/>
      <c r="DQ1524" s="2"/>
      <c r="DR1524" s="2"/>
      <c r="DS1524" s="2"/>
      <c r="DT1524" s="2"/>
      <c r="DU1524" s="2"/>
      <c r="DV1524" s="2"/>
      <c r="DW1524" s="2"/>
      <c r="DX1524" s="2"/>
      <c r="DY1524" s="2"/>
      <c r="DZ1524" s="2"/>
      <c r="EA1524" s="2"/>
      <c r="EB1524" s="2"/>
      <c r="EC1524" s="2"/>
      <c r="ED1524" s="2"/>
      <c r="EE1524" s="2"/>
      <c r="EF1524" s="2"/>
      <c r="EG1524" s="2"/>
      <c r="EH1524" s="2"/>
      <c r="EI1524" s="2"/>
      <c r="EJ1524" s="2"/>
      <c r="EK1524" s="2"/>
      <c r="EL1524" s="2"/>
      <c r="EM1524" s="2"/>
      <c r="EN1524" s="2"/>
      <c r="EO1524" s="2"/>
      <c r="EP1524" s="2"/>
      <c r="EQ1524" s="2"/>
      <c r="ER1524" s="2"/>
      <c r="ES1524" s="2"/>
      <c r="ET1524" s="2"/>
      <c r="EU1524" s="2"/>
      <c r="EV1524" s="2"/>
      <c r="EW1524" s="2"/>
      <c r="EX1524" s="2"/>
      <c r="EY1524" s="2"/>
      <c r="EZ1524" s="2"/>
      <c r="FA1524" s="2"/>
      <c r="FB1524" s="2"/>
      <c r="FC1524" s="2"/>
      <c r="FD1524" s="2"/>
      <c r="FE1524" s="2"/>
      <c r="FF1524" s="2"/>
      <c r="FG1524" s="2"/>
      <c r="FH1524" s="2"/>
      <c r="FI1524" s="2"/>
      <c r="FJ1524" s="2"/>
      <c r="FK1524" s="2"/>
      <c r="FL1524" s="2"/>
      <c r="FM1524" s="2"/>
      <c r="FN1524" s="2"/>
      <c r="FO1524" s="2"/>
      <c r="FP1524" s="2"/>
      <c r="FQ1524" s="2"/>
      <c r="FR1524" s="2"/>
      <c r="FS1524" s="2"/>
      <c r="FT1524" s="2"/>
      <c r="FU1524" s="2"/>
      <c r="FV1524" s="2"/>
      <c r="FW1524" s="2"/>
      <c r="FX1524" s="2"/>
      <c r="FY1524" s="2"/>
      <c r="FZ1524" s="2"/>
      <c r="GA1524" s="2"/>
      <c r="GB1524" s="2"/>
      <c r="GC1524" s="2"/>
      <c r="GD1524" s="2"/>
      <c r="GE1524" s="2"/>
      <c r="GF1524" s="2"/>
      <c r="GG1524" s="2"/>
      <c r="GH1524" s="2"/>
      <c r="GI1524" s="2"/>
      <c r="GJ1524" s="2"/>
      <c r="GK1524" s="2"/>
      <c r="GL1524" s="2"/>
      <c r="GM1524" s="2"/>
      <c r="GN1524" s="2"/>
      <c r="GO1524" s="2"/>
      <c r="GP1524" s="2"/>
      <c r="GQ1524" s="2"/>
      <c r="GR1524" s="2"/>
      <c r="GS1524" s="2"/>
      <c r="GT1524" s="2"/>
      <c r="GU1524" s="2"/>
      <c r="GV1524" s="2"/>
      <c r="GW1524" s="2"/>
      <c r="GX1524" s="2"/>
      <c r="GY1524" s="2"/>
      <c r="GZ1524" s="2"/>
      <c r="HA1524" s="2"/>
      <c r="HB1524" s="2"/>
      <c r="HC1524" s="2"/>
      <c r="HD1524" s="2"/>
      <c r="HE1524" s="2"/>
      <c r="HF1524" s="2"/>
      <c r="HG1524" s="2"/>
      <c r="HH1524" s="2"/>
      <c r="HI1524" s="2"/>
      <c r="HJ1524" s="2"/>
      <c r="HK1524" s="2"/>
      <c r="HL1524" s="2"/>
      <c r="HM1524" s="2"/>
      <c r="HN1524" s="2"/>
      <c r="HO1524" s="2"/>
      <c r="HP1524" s="2"/>
      <c r="HQ1524" s="2"/>
      <c r="HR1524" s="2"/>
      <c r="HS1524" s="2"/>
      <c r="HT1524" s="2"/>
      <c r="HU1524" s="2"/>
      <c r="HV1524" s="2"/>
      <c r="HW1524" s="2"/>
      <c r="HX1524" s="2"/>
      <c r="HY1524" s="2"/>
      <c r="HZ1524" s="2"/>
      <c r="IA1524" s="2"/>
      <c r="IB1524" s="2"/>
      <c r="IC1524" s="2"/>
      <c r="ID1524" s="2"/>
      <c r="IE1524" s="2"/>
      <c r="IF1524" s="2"/>
      <c r="IG1524" s="2"/>
      <c r="IH1524" s="2"/>
      <c r="II1524" s="2"/>
      <c r="IJ1524" s="2"/>
      <c r="IK1524" s="2"/>
      <c r="IL1524" s="2"/>
      <c r="IM1524" s="2"/>
      <c r="IN1524" s="2"/>
      <c r="IO1524" s="2"/>
      <c r="IP1524" s="2"/>
      <c r="IQ1524" s="2"/>
      <c r="IR1524" s="2"/>
      <c r="IS1524" s="2"/>
    </row>
    <row r="1525" spans="1:253" s="36" customFormat="1" hidden="1" x14ac:dyDescent="0.25">
      <c r="A1525" s="33"/>
      <c r="B1525" s="168"/>
      <c r="C1525" s="168"/>
      <c r="D1525" s="168"/>
      <c r="E1525" s="168"/>
      <c r="F1525" s="168"/>
      <c r="G1525" s="168"/>
      <c r="H1525" s="168"/>
      <c r="I1525" s="168"/>
      <c r="J1525" s="168"/>
      <c r="K1525" s="168"/>
      <c r="L1525" s="168"/>
      <c r="M1525" s="168"/>
      <c r="N1525" s="168"/>
      <c r="O1525" s="168"/>
      <c r="P1525" s="168"/>
      <c r="Q1525" s="168"/>
      <c r="R1525" s="168"/>
      <c r="S1525" s="168"/>
      <c r="T1525" s="168"/>
      <c r="U1525" s="168"/>
      <c r="V1525" s="168"/>
      <c r="W1525" s="168"/>
      <c r="X1525" s="168"/>
      <c r="Y1525" s="168"/>
      <c r="Z1525" s="168"/>
      <c r="AA1525" s="168"/>
      <c r="AB1525" s="168"/>
      <c r="AC1525" s="168"/>
      <c r="AD1525" s="168"/>
      <c r="AE1525" s="168"/>
      <c r="AF1525" s="168"/>
      <c r="AG1525" s="168"/>
      <c r="AH1525" s="168"/>
      <c r="AI1525" s="63"/>
      <c r="AJ1525" s="144" t="str">
        <f t="shared" si="273"/>
        <v>Riadok bude skrytý.</v>
      </c>
      <c r="AK1525" s="145" t="s">
        <v>207</v>
      </c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51">
        <f t="shared" si="275"/>
        <v>1</v>
      </c>
      <c r="BF1525" s="51">
        <f t="shared" si="277"/>
        <v>0</v>
      </c>
      <c r="BG1525" s="51"/>
      <c r="BH1525" s="51">
        <f t="shared" si="274"/>
        <v>1</v>
      </c>
      <c r="BI1525" s="89">
        <f t="shared" si="276"/>
        <v>0</v>
      </c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108"/>
      <c r="BY1525" s="108"/>
      <c r="BZ1525" s="108"/>
      <c r="CA1525" s="113">
        <f>SI!BY1525</f>
        <v>399</v>
      </c>
      <c r="CB1525" s="113"/>
      <c r="CC1525" s="113"/>
      <c r="CD1525" s="113"/>
      <c r="CE1525" s="113"/>
      <c r="CF1525" s="113"/>
      <c r="CG1525" s="113"/>
      <c r="CH1525" s="140">
        <f>SI!BZ1525</f>
        <v>0</v>
      </c>
      <c r="CI1525" s="108"/>
      <c r="CJ1525" s="108"/>
      <c r="CK1525" s="108"/>
      <c r="CL1525" s="108"/>
      <c r="CM1525" s="108"/>
      <c r="CN1525" s="108"/>
      <c r="CO1525" s="108"/>
      <c r="CP1525" s="108"/>
      <c r="CQ1525" s="108"/>
      <c r="CR1525" s="108"/>
      <c r="CS1525" s="108"/>
      <c r="CT1525" s="108"/>
      <c r="CU1525" s="108"/>
      <c r="CV1525" s="108"/>
      <c r="CW1525" s="108"/>
      <c r="CX1525" s="108"/>
      <c r="CY1525" s="108"/>
      <c r="CZ1525" s="2"/>
      <c r="DA1525" s="2"/>
      <c r="DB1525" s="2"/>
      <c r="DC1525" s="2"/>
      <c r="DD1525" s="2"/>
      <c r="DE1525" s="2"/>
      <c r="DF1525" s="2"/>
      <c r="DG1525" s="2"/>
      <c r="DH1525" s="2"/>
      <c r="DI1525" s="2"/>
      <c r="DJ1525" s="2"/>
      <c r="DK1525" s="2"/>
      <c r="DL1525" s="2"/>
      <c r="DM1525" s="2"/>
      <c r="DN1525" s="2"/>
      <c r="DO1525" s="2"/>
      <c r="DP1525" s="2"/>
      <c r="DQ1525" s="2"/>
      <c r="DR1525" s="2"/>
      <c r="DS1525" s="2"/>
      <c r="DT1525" s="2"/>
      <c r="DU1525" s="2"/>
      <c r="DV1525" s="2"/>
      <c r="DW1525" s="2"/>
      <c r="DX1525" s="2"/>
      <c r="DY1525" s="2"/>
      <c r="DZ1525" s="2"/>
      <c r="EA1525" s="2"/>
      <c r="EB1525" s="2"/>
      <c r="EC1525" s="2"/>
      <c r="ED1525" s="2"/>
      <c r="EE1525" s="2"/>
      <c r="EF1525" s="2"/>
      <c r="EG1525" s="2"/>
      <c r="EH1525" s="2"/>
      <c r="EI1525" s="2"/>
      <c r="EJ1525" s="2"/>
      <c r="EK1525" s="2"/>
      <c r="EL1525" s="2"/>
      <c r="EM1525" s="2"/>
      <c r="EN1525" s="2"/>
      <c r="EO1525" s="2"/>
      <c r="EP1525" s="2"/>
      <c r="EQ1525" s="2"/>
      <c r="ER1525" s="2"/>
      <c r="ES1525" s="2"/>
      <c r="ET1525" s="2"/>
      <c r="EU1525" s="2"/>
      <c r="EV1525" s="2"/>
      <c r="EW1525" s="2"/>
      <c r="EX1525" s="2"/>
      <c r="EY1525" s="2"/>
      <c r="EZ1525" s="2"/>
      <c r="FA1525" s="2"/>
      <c r="FB1525" s="2"/>
      <c r="FC1525" s="2"/>
      <c r="FD1525" s="2"/>
      <c r="FE1525" s="2"/>
      <c r="FF1525" s="2"/>
      <c r="FG1525" s="2"/>
      <c r="FH1525" s="2"/>
      <c r="FI1525" s="2"/>
      <c r="FJ1525" s="2"/>
      <c r="FK1525" s="2"/>
      <c r="FL1525" s="2"/>
      <c r="FM1525" s="2"/>
      <c r="FN1525" s="2"/>
      <c r="FO1525" s="2"/>
      <c r="FP1525" s="2"/>
      <c r="FQ1525" s="2"/>
      <c r="FR1525" s="2"/>
      <c r="FS1525" s="2"/>
      <c r="FT1525" s="2"/>
      <c r="FU1525" s="2"/>
      <c r="FV1525" s="2"/>
      <c r="FW1525" s="2"/>
      <c r="FX1525" s="2"/>
      <c r="FY1525" s="2"/>
      <c r="FZ1525" s="2"/>
      <c r="GA1525" s="2"/>
      <c r="GB1525" s="2"/>
      <c r="GC1525" s="2"/>
      <c r="GD1525" s="2"/>
      <c r="GE1525" s="2"/>
      <c r="GF1525" s="2"/>
      <c r="GG1525" s="2"/>
      <c r="GH1525" s="2"/>
      <c r="GI1525" s="2"/>
      <c r="GJ1525" s="2"/>
      <c r="GK1525" s="2"/>
      <c r="GL1525" s="2"/>
      <c r="GM1525" s="2"/>
      <c r="GN1525" s="2"/>
      <c r="GO1525" s="2"/>
      <c r="GP1525" s="2"/>
      <c r="GQ1525" s="2"/>
      <c r="GR1525" s="2"/>
      <c r="GS1525" s="2"/>
      <c r="GT1525" s="2"/>
      <c r="GU1525" s="2"/>
      <c r="GV1525" s="2"/>
      <c r="GW1525" s="2"/>
      <c r="GX1525" s="2"/>
      <c r="GY1525" s="2"/>
      <c r="GZ1525" s="2"/>
      <c r="HA1525" s="2"/>
      <c r="HB1525" s="2"/>
      <c r="HC1525" s="2"/>
      <c r="HD1525" s="2"/>
      <c r="HE1525" s="2"/>
      <c r="HF1525" s="2"/>
      <c r="HG1525" s="2"/>
      <c r="HH1525" s="2"/>
      <c r="HI1525" s="2"/>
      <c r="HJ1525" s="2"/>
      <c r="HK1525" s="2"/>
      <c r="HL1525" s="2"/>
      <c r="HM1525" s="2"/>
      <c r="HN1525" s="2"/>
      <c r="HO1525" s="2"/>
      <c r="HP1525" s="2"/>
      <c r="HQ1525" s="2"/>
      <c r="HR1525" s="2"/>
      <c r="HS1525" s="2"/>
      <c r="HT1525" s="2"/>
      <c r="HU1525" s="2"/>
      <c r="HV1525" s="2"/>
      <c r="HW1525" s="2"/>
      <c r="HX1525" s="2"/>
      <c r="HY1525" s="2"/>
      <c r="HZ1525" s="2"/>
      <c r="IA1525" s="2"/>
      <c r="IB1525" s="2"/>
      <c r="IC1525" s="2"/>
      <c r="ID1525" s="2"/>
      <c r="IE1525" s="2"/>
      <c r="IF1525" s="2"/>
      <c r="IG1525" s="2"/>
      <c r="IH1525" s="2"/>
      <c r="II1525" s="2"/>
      <c r="IJ1525" s="2"/>
      <c r="IK1525" s="2"/>
      <c r="IL1525" s="2"/>
      <c r="IM1525" s="2"/>
      <c r="IN1525" s="2"/>
      <c r="IO1525" s="2"/>
      <c r="IP1525" s="2"/>
      <c r="IQ1525" s="2"/>
      <c r="IR1525" s="2"/>
      <c r="IS1525" s="2"/>
    </row>
    <row r="1526" spans="1:253" s="36" customFormat="1" hidden="1" x14ac:dyDescent="0.25">
      <c r="A1526" s="33"/>
      <c r="B1526" s="168"/>
      <c r="C1526" s="168"/>
      <c r="D1526" s="168"/>
      <c r="E1526" s="168"/>
      <c r="F1526" s="168"/>
      <c r="G1526" s="168"/>
      <c r="H1526" s="168"/>
      <c r="I1526" s="168"/>
      <c r="J1526" s="168"/>
      <c r="K1526" s="168"/>
      <c r="L1526" s="168"/>
      <c r="M1526" s="168"/>
      <c r="N1526" s="168"/>
      <c r="O1526" s="168"/>
      <c r="P1526" s="168"/>
      <c r="Q1526" s="168"/>
      <c r="R1526" s="168"/>
      <c r="S1526" s="168"/>
      <c r="T1526" s="168"/>
      <c r="U1526" s="168"/>
      <c r="V1526" s="168"/>
      <c r="W1526" s="168"/>
      <c r="X1526" s="168"/>
      <c r="Y1526" s="168"/>
      <c r="Z1526" s="168"/>
      <c r="AA1526" s="168"/>
      <c r="AB1526" s="168"/>
      <c r="AC1526" s="168"/>
      <c r="AD1526" s="168"/>
      <c r="AE1526" s="168"/>
      <c r="AF1526" s="168"/>
      <c r="AG1526" s="168"/>
      <c r="AH1526" s="168"/>
      <c r="AI1526" s="63"/>
      <c r="AJ1526" s="144" t="str">
        <f t="shared" si="273"/>
        <v>Riadok bude skrytý.</v>
      </c>
      <c r="AK1526" s="145" t="s">
        <v>207</v>
      </c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51">
        <f t="shared" si="275"/>
        <v>1</v>
      </c>
      <c r="BF1526" s="51">
        <f t="shared" si="277"/>
        <v>0</v>
      </c>
      <c r="BG1526" s="51"/>
      <c r="BH1526" s="51">
        <f t="shared" si="274"/>
        <v>1</v>
      </c>
      <c r="BI1526" s="89">
        <f t="shared" si="276"/>
        <v>0</v>
      </c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108"/>
      <c r="BY1526" s="108"/>
      <c r="BZ1526" s="108"/>
      <c r="CA1526" s="113">
        <f>SI!BY1526</f>
        <v>153</v>
      </c>
      <c r="CB1526" s="113"/>
      <c r="CC1526" s="113"/>
      <c r="CD1526" s="113"/>
      <c r="CE1526" s="113"/>
      <c r="CF1526" s="113"/>
      <c r="CG1526" s="113"/>
      <c r="CH1526" s="140">
        <f>SI!BZ1526</f>
        <v>0</v>
      </c>
      <c r="CI1526" s="108"/>
      <c r="CJ1526" s="108"/>
      <c r="CK1526" s="108"/>
      <c r="CL1526" s="108"/>
      <c r="CM1526" s="108"/>
      <c r="CN1526" s="108"/>
      <c r="CO1526" s="108"/>
      <c r="CP1526" s="108"/>
      <c r="CQ1526" s="108"/>
      <c r="CR1526" s="108"/>
      <c r="CS1526" s="108"/>
      <c r="CT1526" s="108"/>
      <c r="CU1526" s="108"/>
      <c r="CV1526" s="108"/>
      <c r="CW1526" s="108"/>
      <c r="CX1526" s="108"/>
      <c r="CY1526" s="108"/>
      <c r="CZ1526" s="2"/>
      <c r="DA1526" s="2"/>
      <c r="DB1526" s="2"/>
      <c r="DC1526" s="2"/>
      <c r="DD1526" s="2"/>
      <c r="DE1526" s="2"/>
      <c r="DF1526" s="2"/>
      <c r="DG1526" s="2"/>
      <c r="DH1526" s="2"/>
      <c r="DI1526" s="2"/>
      <c r="DJ1526" s="2"/>
      <c r="DK1526" s="2"/>
      <c r="DL1526" s="2"/>
      <c r="DM1526" s="2"/>
      <c r="DN1526" s="2"/>
      <c r="DO1526" s="2"/>
      <c r="DP1526" s="2"/>
      <c r="DQ1526" s="2"/>
      <c r="DR1526" s="2"/>
      <c r="DS1526" s="2"/>
      <c r="DT1526" s="2"/>
      <c r="DU1526" s="2"/>
      <c r="DV1526" s="2"/>
      <c r="DW1526" s="2"/>
      <c r="DX1526" s="2"/>
      <c r="DY1526" s="2"/>
      <c r="DZ1526" s="2"/>
      <c r="EA1526" s="2"/>
      <c r="EB1526" s="2"/>
      <c r="EC1526" s="2"/>
      <c r="ED1526" s="2"/>
      <c r="EE1526" s="2"/>
      <c r="EF1526" s="2"/>
      <c r="EG1526" s="2"/>
      <c r="EH1526" s="2"/>
      <c r="EI1526" s="2"/>
      <c r="EJ1526" s="2"/>
      <c r="EK1526" s="2"/>
      <c r="EL1526" s="2"/>
      <c r="EM1526" s="2"/>
      <c r="EN1526" s="2"/>
      <c r="EO1526" s="2"/>
      <c r="EP1526" s="2"/>
      <c r="EQ1526" s="2"/>
      <c r="ER1526" s="2"/>
      <c r="ES1526" s="2"/>
      <c r="ET1526" s="2"/>
      <c r="EU1526" s="2"/>
      <c r="EV1526" s="2"/>
      <c r="EW1526" s="2"/>
      <c r="EX1526" s="2"/>
      <c r="EY1526" s="2"/>
      <c r="EZ1526" s="2"/>
      <c r="FA1526" s="2"/>
      <c r="FB1526" s="2"/>
      <c r="FC1526" s="2"/>
      <c r="FD1526" s="2"/>
      <c r="FE1526" s="2"/>
      <c r="FF1526" s="2"/>
      <c r="FG1526" s="2"/>
      <c r="FH1526" s="2"/>
      <c r="FI1526" s="2"/>
      <c r="FJ1526" s="2"/>
      <c r="FK1526" s="2"/>
      <c r="FL1526" s="2"/>
      <c r="FM1526" s="2"/>
      <c r="FN1526" s="2"/>
      <c r="FO1526" s="2"/>
      <c r="FP1526" s="2"/>
      <c r="FQ1526" s="2"/>
      <c r="FR1526" s="2"/>
      <c r="FS1526" s="2"/>
      <c r="FT1526" s="2"/>
      <c r="FU1526" s="2"/>
      <c r="FV1526" s="2"/>
      <c r="FW1526" s="2"/>
      <c r="FX1526" s="2"/>
      <c r="FY1526" s="2"/>
      <c r="FZ1526" s="2"/>
      <c r="GA1526" s="2"/>
      <c r="GB1526" s="2"/>
      <c r="GC1526" s="2"/>
      <c r="GD1526" s="2"/>
      <c r="GE1526" s="2"/>
      <c r="GF1526" s="2"/>
      <c r="GG1526" s="2"/>
      <c r="GH1526" s="2"/>
      <c r="GI1526" s="2"/>
      <c r="GJ1526" s="2"/>
      <c r="GK1526" s="2"/>
      <c r="GL1526" s="2"/>
      <c r="GM1526" s="2"/>
      <c r="GN1526" s="2"/>
      <c r="GO1526" s="2"/>
      <c r="GP1526" s="2"/>
      <c r="GQ1526" s="2"/>
      <c r="GR1526" s="2"/>
      <c r="GS1526" s="2"/>
      <c r="GT1526" s="2"/>
      <c r="GU1526" s="2"/>
      <c r="GV1526" s="2"/>
      <c r="GW1526" s="2"/>
      <c r="GX1526" s="2"/>
      <c r="GY1526" s="2"/>
      <c r="GZ1526" s="2"/>
      <c r="HA1526" s="2"/>
      <c r="HB1526" s="2"/>
      <c r="HC1526" s="2"/>
      <c r="HD1526" s="2"/>
      <c r="HE1526" s="2"/>
      <c r="HF1526" s="2"/>
      <c r="HG1526" s="2"/>
      <c r="HH1526" s="2"/>
      <c r="HI1526" s="2"/>
      <c r="HJ1526" s="2"/>
      <c r="HK1526" s="2"/>
      <c r="HL1526" s="2"/>
      <c r="HM1526" s="2"/>
      <c r="HN1526" s="2"/>
      <c r="HO1526" s="2"/>
      <c r="HP1526" s="2"/>
      <c r="HQ1526" s="2"/>
      <c r="HR1526" s="2"/>
      <c r="HS1526" s="2"/>
      <c r="HT1526" s="2"/>
      <c r="HU1526" s="2"/>
      <c r="HV1526" s="2"/>
      <c r="HW1526" s="2"/>
      <c r="HX1526" s="2"/>
      <c r="HY1526" s="2"/>
      <c r="HZ1526" s="2"/>
      <c r="IA1526" s="2"/>
      <c r="IB1526" s="2"/>
      <c r="IC1526" s="2"/>
      <c r="ID1526" s="2"/>
      <c r="IE1526" s="2"/>
      <c r="IF1526" s="2"/>
      <c r="IG1526" s="2"/>
      <c r="IH1526" s="2"/>
      <c r="II1526" s="2"/>
      <c r="IJ1526" s="2"/>
      <c r="IK1526" s="2"/>
      <c r="IL1526" s="2"/>
      <c r="IM1526" s="2"/>
      <c r="IN1526" s="2"/>
      <c r="IO1526" s="2"/>
      <c r="IP1526" s="2"/>
      <c r="IQ1526" s="2"/>
      <c r="IR1526" s="2"/>
      <c r="IS1526" s="2"/>
    </row>
    <row r="1527" spans="1:253" s="36" customFormat="1" hidden="1" x14ac:dyDescent="0.25">
      <c r="A1527" s="33"/>
      <c r="B1527" s="168"/>
      <c r="C1527" s="168"/>
      <c r="D1527" s="168"/>
      <c r="E1527" s="168"/>
      <c r="F1527" s="168"/>
      <c r="G1527" s="168"/>
      <c r="H1527" s="168"/>
      <c r="I1527" s="168"/>
      <c r="J1527" s="168"/>
      <c r="K1527" s="168"/>
      <c r="L1527" s="168"/>
      <c r="M1527" s="168"/>
      <c r="N1527" s="168"/>
      <c r="O1527" s="168"/>
      <c r="P1527" s="168"/>
      <c r="Q1527" s="168"/>
      <c r="R1527" s="168"/>
      <c r="S1527" s="168"/>
      <c r="T1527" s="168"/>
      <c r="U1527" s="168"/>
      <c r="V1527" s="168"/>
      <c r="W1527" s="168"/>
      <c r="X1527" s="168"/>
      <c r="Y1527" s="168"/>
      <c r="Z1527" s="168"/>
      <c r="AA1527" s="168"/>
      <c r="AB1527" s="168"/>
      <c r="AC1527" s="168"/>
      <c r="AD1527" s="168"/>
      <c r="AE1527" s="168"/>
      <c r="AF1527" s="168"/>
      <c r="AG1527" s="168"/>
      <c r="AH1527" s="168"/>
      <c r="AI1527" s="63"/>
      <c r="AJ1527" s="144" t="str">
        <f t="shared" si="273"/>
        <v>Riadok bude skrytý.</v>
      </c>
      <c r="AK1527" s="145" t="s">
        <v>207</v>
      </c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51">
        <f t="shared" si="275"/>
        <v>1</v>
      </c>
      <c r="BF1527" s="51">
        <f t="shared" si="277"/>
        <v>0</v>
      </c>
      <c r="BG1527" s="51"/>
      <c r="BH1527" s="51">
        <f t="shared" si="274"/>
        <v>1</v>
      </c>
      <c r="BI1527" s="89">
        <f t="shared" si="276"/>
        <v>0</v>
      </c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108"/>
      <c r="BY1527" s="108"/>
      <c r="BZ1527" s="108"/>
      <c r="CA1527" s="113">
        <f>SI!BY1527</f>
        <v>100</v>
      </c>
      <c r="CB1527" s="113"/>
      <c r="CC1527" s="113"/>
      <c r="CD1527" s="113"/>
      <c r="CE1527" s="113"/>
      <c r="CF1527" s="113"/>
      <c r="CG1527" s="113"/>
      <c r="CH1527" s="140">
        <f>SI!BZ1527</f>
        <v>0</v>
      </c>
      <c r="CI1527" s="108"/>
      <c r="CJ1527" s="108"/>
      <c r="CK1527" s="108"/>
      <c r="CL1527" s="108"/>
      <c r="CM1527" s="108"/>
      <c r="CN1527" s="108"/>
      <c r="CO1527" s="108"/>
      <c r="CP1527" s="108"/>
      <c r="CQ1527" s="108"/>
      <c r="CR1527" s="108"/>
      <c r="CS1527" s="108"/>
      <c r="CT1527" s="108"/>
      <c r="CU1527" s="108"/>
      <c r="CV1527" s="108"/>
      <c r="CW1527" s="108"/>
      <c r="CX1527" s="108"/>
      <c r="CY1527" s="108"/>
      <c r="CZ1527" s="2"/>
      <c r="DA1527" s="2"/>
      <c r="DB1527" s="2"/>
      <c r="DC1527" s="2"/>
      <c r="DD1527" s="2"/>
      <c r="DE1527" s="2"/>
      <c r="DF1527" s="2"/>
      <c r="DG1527" s="2"/>
      <c r="DH1527" s="2"/>
      <c r="DI1527" s="2"/>
      <c r="DJ1527" s="2"/>
      <c r="DK1527" s="2"/>
      <c r="DL1527" s="2"/>
      <c r="DM1527" s="2"/>
      <c r="DN1527" s="2"/>
      <c r="DO1527" s="2"/>
      <c r="DP1527" s="2"/>
      <c r="DQ1527" s="2"/>
      <c r="DR1527" s="2"/>
      <c r="DS1527" s="2"/>
      <c r="DT1527" s="2"/>
      <c r="DU1527" s="2"/>
      <c r="DV1527" s="2"/>
      <c r="DW1527" s="2"/>
      <c r="DX1527" s="2"/>
      <c r="DY1527" s="2"/>
      <c r="DZ1527" s="2"/>
      <c r="EA1527" s="2"/>
      <c r="EB1527" s="2"/>
      <c r="EC1527" s="2"/>
      <c r="ED1527" s="2"/>
      <c r="EE1527" s="2"/>
      <c r="EF1527" s="2"/>
      <c r="EG1527" s="2"/>
      <c r="EH1527" s="2"/>
      <c r="EI1527" s="2"/>
      <c r="EJ1527" s="2"/>
      <c r="EK1527" s="2"/>
      <c r="EL1527" s="2"/>
      <c r="EM1527" s="2"/>
      <c r="EN1527" s="2"/>
      <c r="EO1527" s="2"/>
      <c r="EP1527" s="2"/>
      <c r="EQ1527" s="2"/>
      <c r="ER1527" s="2"/>
      <c r="ES1527" s="2"/>
      <c r="ET1527" s="2"/>
      <c r="EU1527" s="2"/>
      <c r="EV1527" s="2"/>
      <c r="EW1527" s="2"/>
      <c r="EX1527" s="2"/>
      <c r="EY1527" s="2"/>
      <c r="EZ1527" s="2"/>
      <c r="FA1527" s="2"/>
      <c r="FB1527" s="2"/>
      <c r="FC1527" s="2"/>
      <c r="FD1527" s="2"/>
      <c r="FE1527" s="2"/>
      <c r="FF1527" s="2"/>
      <c r="FG1527" s="2"/>
      <c r="FH1527" s="2"/>
      <c r="FI1527" s="2"/>
      <c r="FJ1527" s="2"/>
      <c r="FK1527" s="2"/>
      <c r="FL1527" s="2"/>
      <c r="FM1527" s="2"/>
      <c r="FN1527" s="2"/>
      <c r="FO1527" s="2"/>
      <c r="FP1527" s="2"/>
      <c r="FQ1527" s="2"/>
      <c r="FR1527" s="2"/>
      <c r="FS1527" s="2"/>
      <c r="FT1527" s="2"/>
      <c r="FU1527" s="2"/>
      <c r="FV1527" s="2"/>
      <c r="FW1527" s="2"/>
      <c r="FX1527" s="2"/>
      <c r="FY1527" s="2"/>
      <c r="FZ1527" s="2"/>
      <c r="GA1527" s="2"/>
      <c r="GB1527" s="2"/>
      <c r="GC1527" s="2"/>
      <c r="GD1527" s="2"/>
      <c r="GE1527" s="2"/>
      <c r="GF1527" s="2"/>
      <c r="GG1527" s="2"/>
      <c r="GH1527" s="2"/>
      <c r="GI1527" s="2"/>
      <c r="GJ1527" s="2"/>
      <c r="GK1527" s="2"/>
      <c r="GL1527" s="2"/>
      <c r="GM1527" s="2"/>
      <c r="GN1527" s="2"/>
      <c r="GO1527" s="2"/>
      <c r="GP1527" s="2"/>
      <c r="GQ1527" s="2"/>
      <c r="GR1527" s="2"/>
      <c r="GS1527" s="2"/>
      <c r="GT1527" s="2"/>
      <c r="GU1527" s="2"/>
      <c r="GV1527" s="2"/>
      <c r="GW1527" s="2"/>
      <c r="GX1527" s="2"/>
      <c r="GY1527" s="2"/>
      <c r="GZ1527" s="2"/>
      <c r="HA1527" s="2"/>
      <c r="HB1527" s="2"/>
      <c r="HC1527" s="2"/>
      <c r="HD1527" s="2"/>
      <c r="HE1527" s="2"/>
      <c r="HF1527" s="2"/>
      <c r="HG1527" s="2"/>
      <c r="HH1527" s="2"/>
      <c r="HI1527" s="2"/>
      <c r="HJ1527" s="2"/>
      <c r="HK1527" s="2"/>
      <c r="HL1527" s="2"/>
      <c r="HM1527" s="2"/>
      <c r="HN1527" s="2"/>
      <c r="HO1527" s="2"/>
      <c r="HP1527" s="2"/>
      <c r="HQ1527" s="2"/>
      <c r="HR1527" s="2"/>
      <c r="HS1527" s="2"/>
      <c r="HT1527" s="2"/>
      <c r="HU1527" s="2"/>
      <c r="HV1527" s="2"/>
      <c r="HW1527" s="2"/>
      <c r="HX1527" s="2"/>
      <c r="HY1527" s="2"/>
      <c r="HZ1527" s="2"/>
      <c r="IA1527" s="2"/>
      <c r="IB1527" s="2"/>
      <c r="IC1527" s="2"/>
      <c r="ID1527" s="2"/>
      <c r="IE1527" s="2"/>
      <c r="IF1527" s="2"/>
      <c r="IG1527" s="2"/>
      <c r="IH1527" s="2"/>
      <c r="II1527" s="2"/>
      <c r="IJ1527" s="2"/>
      <c r="IK1527" s="2"/>
      <c r="IL1527" s="2"/>
      <c r="IM1527" s="2"/>
      <c r="IN1527" s="2"/>
      <c r="IO1527" s="2"/>
      <c r="IP1527" s="2"/>
      <c r="IQ1527" s="2"/>
      <c r="IR1527" s="2"/>
      <c r="IS1527" s="2"/>
    </row>
    <row r="1528" spans="1:253" s="36" customFormat="1" hidden="1" x14ac:dyDescent="0.25">
      <c r="A1528" s="33"/>
      <c r="B1528" s="168"/>
      <c r="C1528" s="168"/>
      <c r="D1528" s="168"/>
      <c r="E1528" s="168"/>
      <c r="F1528" s="168"/>
      <c r="G1528" s="168"/>
      <c r="H1528" s="168"/>
      <c r="I1528" s="168"/>
      <c r="J1528" s="168"/>
      <c r="K1528" s="168"/>
      <c r="L1528" s="168"/>
      <c r="M1528" s="168"/>
      <c r="N1528" s="168"/>
      <c r="O1528" s="168"/>
      <c r="P1528" s="168"/>
      <c r="Q1528" s="168"/>
      <c r="R1528" s="168"/>
      <c r="S1528" s="168"/>
      <c r="T1528" s="168"/>
      <c r="U1528" s="168"/>
      <c r="V1528" s="168"/>
      <c r="W1528" s="168"/>
      <c r="X1528" s="168"/>
      <c r="Y1528" s="168"/>
      <c r="Z1528" s="168"/>
      <c r="AA1528" s="168"/>
      <c r="AB1528" s="168"/>
      <c r="AC1528" s="168"/>
      <c r="AD1528" s="168"/>
      <c r="AE1528" s="168"/>
      <c r="AF1528" s="168"/>
      <c r="AG1528" s="168"/>
      <c r="AH1528" s="168"/>
      <c r="AI1528" s="63"/>
      <c r="AJ1528" s="144" t="str">
        <f t="shared" si="273"/>
        <v>Riadok bude skrytý.</v>
      </c>
      <c r="AK1528" s="145" t="s">
        <v>207</v>
      </c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51">
        <f t="shared" si="275"/>
        <v>1</v>
      </c>
      <c r="BF1528" s="51">
        <f t="shared" si="277"/>
        <v>0</v>
      </c>
      <c r="BG1528" s="51"/>
      <c r="BH1528" s="51">
        <f t="shared" si="274"/>
        <v>1</v>
      </c>
      <c r="BI1528" s="89">
        <f t="shared" si="276"/>
        <v>0</v>
      </c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108"/>
      <c r="BY1528" s="108"/>
      <c r="BZ1528" s="108"/>
      <c r="CA1528" s="113">
        <f>SI!BY1528</f>
        <v>106</v>
      </c>
      <c r="CB1528" s="113"/>
      <c r="CC1528" s="113"/>
      <c r="CD1528" s="113"/>
      <c r="CE1528" s="113"/>
      <c r="CF1528" s="113"/>
      <c r="CG1528" s="113"/>
      <c r="CH1528" s="140">
        <f>SI!BZ1528</f>
        <v>0</v>
      </c>
      <c r="CI1528" s="108"/>
      <c r="CJ1528" s="108"/>
      <c r="CK1528" s="108"/>
      <c r="CL1528" s="108"/>
      <c r="CM1528" s="108"/>
      <c r="CN1528" s="108"/>
      <c r="CO1528" s="108"/>
      <c r="CP1528" s="108"/>
      <c r="CQ1528" s="108"/>
      <c r="CR1528" s="108"/>
      <c r="CS1528" s="108"/>
      <c r="CT1528" s="108"/>
      <c r="CU1528" s="108"/>
      <c r="CV1528" s="108"/>
      <c r="CW1528" s="108"/>
      <c r="CX1528" s="108"/>
      <c r="CY1528" s="108"/>
      <c r="CZ1528" s="2"/>
      <c r="DA1528" s="2"/>
      <c r="DB1528" s="2"/>
      <c r="DC1528" s="2"/>
      <c r="DD1528" s="2"/>
      <c r="DE1528" s="2"/>
      <c r="DF1528" s="2"/>
      <c r="DG1528" s="2"/>
      <c r="DH1528" s="2"/>
      <c r="DI1528" s="2"/>
      <c r="DJ1528" s="2"/>
      <c r="DK1528" s="2"/>
      <c r="DL1528" s="2"/>
      <c r="DM1528" s="2"/>
      <c r="DN1528" s="2"/>
      <c r="DO1528" s="2"/>
      <c r="DP1528" s="2"/>
      <c r="DQ1528" s="2"/>
      <c r="DR1528" s="2"/>
      <c r="DS1528" s="2"/>
      <c r="DT1528" s="2"/>
      <c r="DU1528" s="2"/>
      <c r="DV1528" s="2"/>
      <c r="DW1528" s="2"/>
      <c r="DX1528" s="2"/>
      <c r="DY1528" s="2"/>
      <c r="DZ1528" s="2"/>
      <c r="EA1528" s="2"/>
      <c r="EB1528" s="2"/>
      <c r="EC1528" s="2"/>
      <c r="ED1528" s="2"/>
      <c r="EE1528" s="2"/>
      <c r="EF1528" s="2"/>
      <c r="EG1528" s="2"/>
      <c r="EH1528" s="2"/>
      <c r="EI1528" s="2"/>
      <c r="EJ1528" s="2"/>
      <c r="EK1528" s="2"/>
      <c r="EL1528" s="2"/>
      <c r="EM1528" s="2"/>
      <c r="EN1528" s="2"/>
      <c r="EO1528" s="2"/>
      <c r="EP1528" s="2"/>
      <c r="EQ1528" s="2"/>
      <c r="ER1528" s="2"/>
      <c r="ES1528" s="2"/>
      <c r="ET1528" s="2"/>
      <c r="EU1528" s="2"/>
      <c r="EV1528" s="2"/>
      <c r="EW1528" s="2"/>
      <c r="EX1528" s="2"/>
      <c r="EY1528" s="2"/>
      <c r="EZ1528" s="2"/>
      <c r="FA1528" s="2"/>
      <c r="FB1528" s="2"/>
      <c r="FC1528" s="2"/>
      <c r="FD1528" s="2"/>
      <c r="FE1528" s="2"/>
      <c r="FF1528" s="2"/>
      <c r="FG1528" s="2"/>
      <c r="FH1528" s="2"/>
      <c r="FI1528" s="2"/>
      <c r="FJ1528" s="2"/>
      <c r="FK1528" s="2"/>
      <c r="FL1528" s="2"/>
      <c r="FM1528" s="2"/>
      <c r="FN1528" s="2"/>
      <c r="FO1528" s="2"/>
      <c r="FP1528" s="2"/>
      <c r="FQ1528" s="2"/>
      <c r="FR1528" s="2"/>
      <c r="FS1528" s="2"/>
      <c r="FT1528" s="2"/>
      <c r="FU1528" s="2"/>
      <c r="FV1528" s="2"/>
      <c r="FW1528" s="2"/>
      <c r="FX1528" s="2"/>
      <c r="FY1528" s="2"/>
      <c r="FZ1528" s="2"/>
      <c r="GA1528" s="2"/>
      <c r="GB1528" s="2"/>
      <c r="GC1528" s="2"/>
      <c r="GD1528" s="2"/>
      <c r="GE1528" s="2"/>
      <c r="GF1528" s="2"/>
      <c r="GG1528" s="2"/>
      <c r="GH1528" s="2"/>
      <c r="GI1528" s="2"/>
      <c r="GJ1528" s="2"/>
      <c r="GK1528" s="2"/>
      <c r="GL1528" s="2"/>
      <c r="GM1528" s="2"/>
      <c r="GN1528" s="2"/>
      <c r="GO1528" s="2"/>
      <c r="GP1528" s="2"/>
      <c r="GQ1528" s="2"/>
      <c r="GR1528" s="2"/>
      <c r="GS1528" s="2"/>
      <c r="GT1528" s="2"/>
      <c r="GU1528" s="2"/>
      <c r="GV1528" s="2"/>
      <c r="GW1528" s="2"/>
      <c r="GX1528" s="2"/>
      <c r="GY1528" s="2"/>
      <c r="GZ1528" s="2"/>
      <c r="HA1528" s="2"/>
      <c r="HB1528" s="2"/>
      <c r="HC1528" s="2"/>
      <c r="HD1528" s="2"/>
      <c r="HE1528" s="2"/>
      <c r="HF1528" s="2"/>
      <c r="HG1528" s="2"/>
      <c r="HH1528" s="2"/>
      <c r="HI1528" s="2"/>
      <c r="HJ1528" s="2"/>
      <c r="HK1528" s="2"/>
      <c r="HL1528" s="2"/>
      <c r="HM1528" s="2"/>
      <c r="HN1528" s="2"/>
      <c r="HO1528" s="2"/>
      <c r="HP1528" s="2"/>
      <c r="HQ1528" s="2"/>
      <c r="HR1528" s="2"/>
      <c r="HS1528" s="2"/>
      <c r="HT1528" s="2"/>
      <c r="HU1528" s="2"/>
      <c r="HV1528" s="2"/>
      <c r="HW1528" s="2"/>
      <c r="HX1528" s="2"/>
      <c r="HY1528" s="2"/>
      <c r="HZ1528" s="2"/>
      <c r="IA1528" s="2"/>
      <c r="IB1528" s="2"/>
      <c r="IC1528" s="2"/>
      <c r="ID1528" s="2"/>
      <c r="IE1528" s="2"/>
      <c r="IF1528" s="2"/>
      <c r="IG1528" s="2"/>
      <c r="IH1528" s="2"/>
      <c r="II1528" s="2"/>
      <c r="IJ1528" s="2"/>
      <c r="IK1528" s="2"/>
      <c r="IL1528" s="2"/>
      <c r="IM1528" s="2"/>
      <c r="IN1528" s="2"/>
      <c r="IO1528" s="2"/>
      <c r="IP1528" s="2"/>
      <c r="IQ1528" s="2"/>
      <c r="IR1528" s="2"/>
      <c r="IS1528" s="2"/>
    </row>
    <row r="1529" spans="1:253" s="36" customFormat="1" hidden="1" x14ac:dyDescent="0.25">
      <c r="A1529" s="33"/>
      <c r="B1529" s="168"/>
      <c r="C1529" s="168"/>
      <c r="D1529" s="168"/>
      <c r="E1529" s="168"/>
      <c r="F1529" s="168"/>
      <c r="G1529" s="168"/>
      <c r="H1529" s="168"/>
      <c r="I1529" s="168"/>
      <c r="J1529" s="168"/>
      <c r="K1529" s="168"/>
      <c r="L1529" s="168"/>
      <c r="M1529" s="168"/>
      <c r="N1529" s="168"/>
      <c r="O1529" s="168"/>
      <c r="P1529" s="168"/>
      <c r="Q1529" s="168"/>
      <c r="R1529" s="168"/>
      <c r="S1529" s="168"/>
      <c r="T1529" s="168"/>
      <c r="U1529" s="168"/>
      <c r="V1529" s="168"/>
      <c r="W1529" s="168"/>
      <c r="X1529" s="168"/>
      <c r="Y1529" s="168"/>
      <c r="Z1529" s="168"/>
      <c r="AA1529" s="168"/>
      <c r="AB1529" s="168"/>
      <c r="AC1529" s="168"/>
      <c r="AD1529" s="168"/>
      <c r="AE1529" s="168"/>
      <c r="AF1529" s="168"/>
      <c r="AG1529" s="168"/>
      <c r="AH1529" s="168"/>
      <c r="AI1529" s="63"/>
      <c r="AJ1529" s="144" t="str">
        <f t="shared" si="273"/>
        <v>Riadok bude skrytý.</v>
      </c>
      <c r="AK1529" s="145" t="s">
        <v>207</v>
      </c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51">
        <f t="shared" si="275"/>
        <v>1</v>
      </c>
      <c r="BF1529" s="51">
        <f t="shared" si="277"/>
        <v>0</v>
      </c>
      <c r="BG1529" s="51"/>
      <c r="BH1529" s="51">
        <f t="shared" si="274"/>
        <v>1</v>
      </c>
      <c r="BI1529" s="89">
        <f t="shared" si="276"/>
        <v>0</v>
      </c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108"/>
      <c r="BY1529" s="108"/>
      <c r="BZ1529" s="108"/>
      <c r="CA1529" s="113">
        <f>SI!BY1529</f>
        <v>461</v>
      </c>
      <c r="CB1529" s="113"/>
      <c r="CC1529" s="113"/>
      <c r="CD1529" s="113"/>
      <c r="CE1529" s="113"/>
      <c r="CF1529" s="113"/>
      <c r="CG1529" s="113"/>
      <c r="CH1529" s="140">
        <f>SI!BZ1529</f>
        <v>0</v>
      </c>
      <c r="CI1529" s="108"/>
      <c r="CJ1529" s="108"/>
      <c r="CK1529" s="108"/>
      <c r="CL1529" s="108"/>
      <c r="CM1529" s="108"/>
      <c r="CN1529" s="108"/>
      <c r="CO1529" s="108"/>
      <c r="CP1529" s="108"/>
      <c r="CQ1529" s="108"/>
      <c r="CR1529" s="108"/>
      <c r="CS1529" s="108"/>
      <c r="CT1529" s="108"/>
      <c r="CU1529" s="108"/>
      <c r="CV1529" s="108"/>
      <c r="CW1529" s="108"/>
      <c r="CX1529" s="108"/>
      <c r="CY1529" s="108"/>
      <c r="CZ1529" s="2"/>
      <c r="DA1529" s="2"/>
      <c r="DB1529" s="2"/>
      <c r="DC1529" s="2"/>
      <c r="DD1529" s="2"/>
      <c r="DE1529" s="2"/>
      <c r="DF1529" s="2"/>
      <c r="DG1529" s="2"/>
      <c r="DH1529" s="2"/>
      <c r="DI1529" s="2"/>
      <c r="DJ1529" s="2"/>
      <c r="DK1529" s="2"/>
      <c r="DL1529" s="2"/>
      <c r="DM1529" s="2"/>
      <c r="DN1529" s="2"/>
      <c r="DO1529" s="2"/>
      <c r="DP1529" s="2"/>
      <c r="DQ1529" s="2"/>
      <c r="DR1529" s="2"/>
      <c r="DS1529" s="2"/>
      <c r="DT1529" s="2"/>
      <c r="DU1529" s="2"/>
      <c r="DV1529" s="2"/>
      <c r="DW1529" s="2"/>
      <c r="DX1529" s="2"/>
      <c r="DY1529" s="2"/>
      <c r="DZ1529" s="2"/>
      <c r="EA1529" s="2"/>
      <c r="EB1529" s="2"/>
      <c r="EC1529" s="2"/>
      <c r="ED1529" s="2"/>
      <c r="EE1529" s="2"/>
      <c r="EF1529" s="2"/>
      <c r="EG1529" s="2"/>
      <c r="EH1529" s="2"/>
      <c r="EI1529" s="2"/>
      <c r="EJ1529" s="2"/>
      <c r="EK1529" s="2"/>
      <c r="EL1529" s="2"/>
      <c r="EM1529" s="2"/>
      <c r="EN1529" s="2"/>
      <c r="EO1529" s="2"/>
      <c r="EP1529" s="2"/>
      <c r="EQ1529" s="2"/>
      <c r="ER1529" s="2"/>
      <c r="ES1529" s="2"/>
      <c r="ET1529" s="2"/>
      <c r="EU1529" s="2"/>
      <c r="EV1529" s="2"/>
      <c r="EW1529" s="2"/>
      <c r="EX1529" s="2"/>
      <c r="EY1529" s="2"/>
      <c r="EZ1529" s="2"/>
      <c r="FA1529" s="2"/>
      <c r="FB1529" s="2"/>
      <c r="FC1529" s="2"/>
      <c r="FD1529" s="2"/>
      <c r="FE1529" s="2"/>
      <c r="FF1529" s="2"/>
      <c r="FG1529" s="2"/>
      <c r="FH1529" s="2"/>
      <c r="FI1529" s="2"/>
      <c r="FJ1529" s="2"/>
      <c r="FK1529" s="2"/>
      <c r="FL1529" s="2"/>
      <c r="FM1529" s="2"/>
      <c r="FN1529" s="2"/>
      <c r="FO1529" s="2"/>
      <c r="FP1529" s="2"/>
      <c r="FQ1529" s="2"/>
      <c r="FR1529" s="2"/>
      <c r="FS1529" s="2"/>
      <c r="FT1529" s="2"/>
      <c r="FU1529" s="2"/>
      <c r="FV1529" s="2"/>
      <c r="FW1529" s="2"/>
      <c r="FX1529" s="2"/>
      <c r="FY1529" s="2"/>
      <c r="FZ1529" s="2"/>
      <c r="GA1529" s="2"/>
      <c r="GB1529" s="2"/>
      <c r="GC1529" s="2"/>
      <c r="GD1529" s="2"/>
      <c r="GE1529" s="2"/>
      <c r="GF1529" s="2"/>
      <c r="GG1529" s="2"/>
      <c r="GH1529" s="2"/>
      <c r="GI1529" s="2"/>
      <c r="GJ1529" s="2"/>
      <c r="GK1529" s="2"/>
      <c r="GL1529" s="2"/>
      <c r="GM1529" s="2"/>
      <c r="GN1529" s="2"/>
      <c r="GO1529" s="2"/>
      <c r="GP1529" s="2"/>
      <c r="GQ1529" s="2"/>
      <c r="GR1529" s="2"/>
      <c r="GS1529" s="2"/>
      <c r="GT1529" s="2"/>
      <c r="GU1529" s="2"/>
      <c r="GV1529" s="2"/>
      <c r="GW1529" s="2"/>
      <c r="GX1529" s="2"/>
      <c r="GY1529" s="2"/>
      <c r="GZ1529" s="2"/>
      <c r="HA1529" s="2"/>
      <c r="HB1529" s="2"/>
      <c r="HC1529" s="2"/>
      <c r="HD1529" s="2"/>
      <c r="HE1529" s="2"/>
      <c r="HF1529" s="2"/>
      <c r="HG1529" s="2"/>
      <c r="HH1529" s="2"/>
      <c r="HI1529" s="2"/>
      <c r="HJ1529" s="2"/>
      <c r="HK1529" s="2"/>
      <c r="HL1529" s="2"/>
      <c r="HM1529" s="2"/>
      <c r="HN1529" s="2"/>
      <c r="HO1529" s="2"/>
      <c r="HP1529" s="2"/>
      <c r="HQ1529" s="2"/>
      <c r="HR1529" s="2"/>
      <c r="HS1529" s="2"/>
      <c r="HT1529" s="2"/>
      <c r="HU1529" s="2"/>
      <c r="HV1529" s="2"/>
      <c r="HW1529" s="2"/>
      <c r="HX1529" s="2"/>
      <c r="HY1529" s="2"/>
      <c r="HZ1529" s="2"/>
      <c r="IA1529" s="2"/>
      <c r="IB1529" s="2"/>
      <c r="IC1529" s="2"/>
      <c r="ID1529" s="2"/>
      <c r="IE1529" s="2"/>
      <c r="IF1529" s="2"/>
      <c r="IG1529" s="2"/>
      <c r="IH1529" s="2"/>
      <c r="II1529" s="2"/>
      <c r="IJ1529" s="2"/>
      <c r="IK1529" s="2"/>
      <c r="IL1529" s="2"/>
      <c r="IM1529" s="2"/>
      <c r="IN1529" s="2"/>
      <c r="IO1529" s="2"/>
      <c r="IP1529" s="2"/>
      <c r="IQ1529" s="2"/>
      <c r="IR1529" s="2"/>
      <c r="IS1529" s="2"/>
    </row>
    <row r="1530" spans="1:253" s="36" customFormat="1" x14ac:dyDescent="0.25">
      <c r="A1530" s="33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63"/>
      <c r="AJ1530" s="144" t="str">
        <f t="shared" si="273"/>
        <v>Riadok bude vidieť.</v>
      </c>
      <c r="AK1530" s="145" t="s">
        <v>207</v>
      </c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86">
        <v>1</v>
      </c>
      <c r="BF1530" s="51"/>
      <c r="BG1530" s="51"/>
      <c r="BH1530" s="51">
        <f t="shared" si="274"/>
        <v>1</v>
      </c>
      <c r="BI1530" s="51">
        <f t="shared" ref="BI1530:BI1538" si="278">+IF(BE1530+BF1530+BG1530=0,0,IF(BH1530=0,0,1))</f>
        <v>1</v>
      </c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108"/>
      <c r="BY1530" s="108"/>
      <c r="BZ1530" s="108"/>
      <c r="CA1530" s="113">
        <f>SI!BY1530</f>
        <v>186</v>
      </c>
      <c r="CB1530" s="113"/>
      <c r="CC1530" s="113"/>
      <c r="CD1530" s="113"/>
      <c r="CE1530" s="113"/>
      <c r="CF1530" s="113"/>
      <c r="CG1530" s="113"/>
      <c r="CH1530" s="140">
        <f>SI!BZ1530</f>
        <v>0</v>
      </c>
      <c r="CI1530" s="108"/>
      <c r="CJ1530" s="108"/>
      <c r="CK1530" s="108"/>
      <c r="CL1530" s="108"/>
      <c r="CM1530" s="108"/>
      <c r="CN1530" s="108"/>
      <c r="CO1530" s="108"/>
      <c r="CP1530" s="108"/>
      <c r="CQ1530" s="108"/>
      <c r="CR1530" s="108"/>
      <c r="CS1530" s="108"/>
      <c r="CT1530" s="108"/>
      <c r="CU1530" s="108"/>
      <c r="CV1530" s="108"/>
      <c r="CW1530" s="108"/>
      <c r="CX1530" s="108"/>
      <c r="CY1530" s="108"/>
      <c r="CZ1530" s="2"/>
      <c r="DA1530" s="2"/>
      <c r="DB1530" s="2"/>
      <c r="DC1530" s="2"/>
      <c r="DD1530" s="2"/>
      <c r="DE1530" s="2"/>
      <c r="DF1530" s="2"/>
      <c r="DG1530" s="2"/>
      <c r="DH1530" s="2"/>
      <c r="DI1530" s="2"/>
      <c r="DJ1530" s="2"/>
      <c r="DK1530" s="2"/>
      <c r="DL1530" s="2"/>
      <c r="DM1530" s="2"/>
      <c r="DN1530" s="2"/>
      <c r="DO1530" s="2"/>
      <c r="DP1530" s="2"/>
      <c r="DQ1530" s="2"/>
      <c r="DR1530" s="2"/>
      <c r="DS1530" s="2"/>
      <c r="DT1530" s="2"/>
      <c r="DU1530" s="2"/>
      <c r="DV1530" s="2"/>
      <c r="DW1530" s="2"/>
      <c r="DX1530" s="2"/>
      <c r="DY1530" s="2"/>
      <c r="DZ1530" s="2"/>
      <c r="EA1530" s="2"/>
      <c r="EB1530" s="2"/>
      <c r="EC1530" s="2"/>
      <c r="ED1530" s="2"/>
      <c r="EE1530" s="2"/>
      <c r="EF1530" s="2"/>
      <c r="EG1530" s="2"/>
      <c r="EH1530" s="2"/>
      <c r="EI1530" s="2"/>
      <c r="EJ1530" s="2"/>
      <c r="EK1530" s="2"/>
      <c r="EL1530" s="2"/>
      <c r="EM1530" s="2"/>
      <c r="EN1530" s="2"/>
      <c r="EO1530" s="2"/>
      <c r="EP1530" s="2"/>
      <c r="EQ1530" s="2"/>
      <c r="ER1530" s="2"/>
      <c r="ES1530" s="2"/>
      <c r="ET1530" s="2"/>
      <c r="EU1530" s="2"/>
      <c r="EV1530" s="2"/>
      <c r="EW1530" s="2"/>
      <c r="EX1530" s="2"/>
      <c r="EY1530" s="2"/>
      <c r="EZ1530" s="2"/>
      <c r="FA1530" s="2"/>
      <c r="FB1530" s="2"/>
      <c r="FC1530" s="2"/>
      <c r="FD1530" s="2"/>
      <c r="FE1530" s="2"/>
      <c r="FF1530" s="2"/>
      <c r="FG1530" s="2"/>
      <c r="FH1530" s="2"/>
      <c r="FI1530" s="2"/>
      <c r="FJ1530" s="2"/>
      <c r="FK1530" s="2"/>
      <c r="FL1530" s="2"/>
      <c r="FM1530" s="2"/>
      <c r="FN1530" s="2"/>
      <c r="FO1530" s="2"/>
      <c r="FP1530" s="2"/>
      <c r="FQ1530" s="2"/>
      <c r="FR1530" s="2"/>
      <c r="FS1530" s="2"/>
      <c r="FT1530" s="2"/>
      <c r="FU1530" s="2"/>
      <c r="FV1530" s="2"/>
      <c r="FW1530" s="2"/>
      <c r="FX1530" s="2"/>
      <c r="FY1530" s="2"/>
      <c r="FZ1530" s="2"/>
      <c r="GA1530" s="2"/>
      <c r="GB1530" s="2"/>
      <c r="GC1530" s="2"/>
      <c r="GD1530" s="2"/>
      <c r="GE1530" s="2"/>
      <c r="GF1530" s="2"/>
      <c r="GG1530" s="2"/>
      <c r="GH1530" s="2"/>
      <c r="GI1530" s="2"/>
      <c r="GJ1530" s="2"/>
      <c r="GK1530" s="2"/>
      <c r="GL1530" s="2"/>
      <c r="GM1530" s="2"/>
      <c r="GN1530" s="2"/>
      <c r="GO1530" s="2"/>
      <c r="GP1530" s="2"/>
      <c r="GQ1530" s="2"/>
      <c r="GR1530" s="2"/>
      <c r="GS1530" s="2"/>
      <c r="GT1530" s="2"/>
      <c r="GU1530" s="2"/>
      <c r="GV1530" s="2"/>
      <c r="GW1530" s="2"/>
      <c r="GX1530" s="2"/>
      <c r="GY1530" s="2"/>
      <c r="GZ1530" s="2"/>
      <c r="HA1530" s="2"/>
      <c r="HB1530" s="2"/>
      <c r="HC1530" s="2"/>
      <c r="HD1530" s="2"/>
      <c r="HE1530" s="2"/>
      <c r="HF1530" s="2"/>
      <c r="HG1530" s="2"/>
      <c r="HH1530" s="2"/>
      <c r="HI1530" s="2"/>
      <c r="HJ1530" s="2"/>
      <c r="HK1530" s="2"/>
      <c r="HL1530" s="2"/>
      <c r="HM1530" s="2"/>
      <c r="HN1530" s="2"/>
      <c r="HO1530" s="2"/>
      <c r="HP1530" s="2"/>
      <c r="HQ1530" s="2"/>
      <c r="HR1530" s="2"/>
      <c r="HS1530" s="2"/>
      <c r="HT1530" s="2"/>
      <c r="HU1530" s="2"/>
      <c r="HV1530" s="2"/>
      <c r="HW1530" s="2"/>
      <c r="HX1530" s="2"/>
      <c r="HY1530" s="2"/>
      <c r="HZ1530" s="2"/>
      <c r="IA1530" s="2"/>
      <c r="IB1530" s="2"/>
      <c r="IC1530" s="2"/>
      <c r="ID1530" s="2"/>
      <c r="IE1530" s="2"/>
      <c r="IF1530" s="2"/>
      <c r="IG1530" s="2"/>
      <c r="IH1530" s="2"/>
      <c r="II1530" s="2"/>
      <c r="IJ1530" s="2"/>
      <c r="IK1530" s="2"/>
      <c r="IL1530" s="2"/>
      <c r="IM1530" s="2"/>
      <c r="IN1530" s="2"/>
      <c r="IO1530" s="2"/>
      <c r="IP1530" s="2"/>
      <c r="IQ1530" s="2"/>
      <c r="IR1530" s="2"/>
      <c r="IS1530" s="2"/>
    </row>
    <row r="1531" spans="1:253" x14ac:dyDescent="0.25">
      <c r="A1531" s="33"/>
      <c r="B1531" s="23" t="s">
        <v>110</v>
      </c>
      <c r="C1531" s="22"/>
      <c r="D1531" s="22"/>
      <c r="E1531" s="22"/>
      <c r="F1531" s="22"/>
      <c r="G1531" s="22"/>
      <c r="H1531" s="22"/>
      <c r="I1531" s="22"/>
      <c r="J1531" s="22"/>
      <c r="K1531" s="22"/>
      <c r="L1531" s="22"/>
      <c r="M1531" s="22"/>
      <c r="N1531" s="22"/>
      <c r="O1531" s="22"/>
      <c r="P1531" s="22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  <c r="AA1531" s="22"/>
      <c r="AB1531" s="22"/>
      <c r="AC1531" s="22"/>
      <c r="AD1531" s="22"/>
      <c r="AE1531" s="22"/>
      <c r="AF1531" s="22"/>
      <c r="AG1531" s="22"/>
      <c r="AH1531" s="22"/>
      <c r="AI1531" s="62" t="s">
        <v>168</v>
      </c>
      <c r="AJ1531" s="144" t="str">
        <f t="shared" si="273"/>
        <v>Riadok bude vidieť.</v>
      </c>
      <c r="AK1531" s="145" t="s">
        <v>207</v>
      </c>
      <c r="BE1531" s="86">
        <v>1</v>
      </c>
      <c r="BH1531" s="51">
        <f t="shared" si="274"/>
        <v>1</v>
      </c>
      <c r="BI1531" s="51">
        <f t="shared" si="278"/>
        <v>1</v>
      </c>
      <c r="CA1531" s="113">
        <f>SI!BY1531</f>
        <v>332</v>
      </c>
      <c r="CH1531" s="140">
        <f>SI!BZ1531</f>
        <v>0</v>
      </c>
    </row>
    <row r="1532" spans="1:253" x14ac:dyDescent="0.25">
      <c r="A1532" s="33"/>
      <c r="B1532" s="17"/>
      <c r="D1532" s="17"/>
      <c r="AI1532" s="59"/>
      <c r="AJ1532" s="144" t="str">
        <f t="shared" si="273"/>
        <v>Riadok bude vidieť.</v>
      </c>
      <c r="AK1532" s="145" t="s">
        <v>207</v>
      </c>
      <c r="BE1532" s="86">
        <v>1</v>
      </c>
      <c r="BH1532" s="51">
        <f t="shared" si="274"/>
        <v>1</v>
      </c>
      <c r="BI1532" s="51">
        <f t="shared" si="278"/>
        <v>1</v>
      </c>
      <c r="CA1532" s="113">
        <f>SI!BY1532</f>
        <v>123</v>
      </c>
      <c r="CH1532" s="140">
        <f>SI!BZ1532</f>
        <v>0</v>
      </c>
    </row>
    <row r="1533" spans="1:253" x14ac:dyDescent="0.25">
      <c r="A1533" s="33"/>
      <c r="B1533" s="2" t="s">
        <v>274</v>
      </c>
      <c r="H1533" s="181" t="s">
        <v>167</v>
      </c>
      <c r="I1533" s="181"/>
      <c r="J1533" s="181"/>
      <c r="K1533" s="2" t="s">
        <v>148</v>
      </c>
      <c r="AI1533" s="59"/>
      <c r="AJ1533" s="144" t="str">
        <f t="shared" si="273"/>
        <v>Riadok bude vidieť.</v>
      </c>
      <c r="AK1533" s="145" t="s">
        <v>207</v>
      </c>
      <c r="AN1533" s="21"/>
      <c r="BE1533" s="86">
        <v>1</v>
      </c>
      <c r="BH1533" s="51">
        <f t="shared" si="274"/>
        <v>1</v>
      </c>
      <c r="BI1533" s="51">
        <f t="shared" si="278"/>
        <v>1</v>
      </c>
      <c r="CA1533" s="113">
        <f>SI!BY1533</f>
        <v>6</v>
      </c>
      <c r="CH1533" s="140">
        <f>SI!BZ1533</f>
        <v>0</v>
      </c>
    </row>
    <row r="1534" spans="1:253" s="36" customFormat="1" x14ac:dyDescent="0.25">
      <c r="A1534" s="33"/>
      <c r="B1534" s="2" t="str">
        <f>+IF($E$27&lt;&gt;"",IF(ROUNDDOWN(CODE(MID($E$27,1,1))*2,0)*(IF(SI!EE2106="",1,SI!EE2106-1))+(LEN(SI!J10)+LEN(SI!J11))=CA1534,IF(H1533="netvorila","Účtovná jednotka nemá pre túto časť poznámok obsahovú náplň.","Tvorba a čerpanie sociálneho fondu v priebehu účtovného obdobia sú v tabuľke:"),"NEPOVOLENÉ POUŽITIE!"),"NEPOVOLENÉ POUŽITIE!")</f>
        <v>Tvorba a čerpanie sociálneho fondu v priebehu účtovného obdobia sú v tabuľke:</v>
      </c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60"/>
      <c r="AJ1534" s="144" t="str">
        <f t="shared" si="273"/>
        <v>Riadok bude vidieť.</v>
      </c>
      <c r="AK1534" s="145" t="s">
        <v>207</v>
      </c>
      <c r="AL1534" s="2"/>
      <c r="AM1534" s="2"/>
      <c r="AN1534" s="21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51">
        <f>+IF($H$1533="netvorila",1,1)</f>
        <v>1</v>
      </c>
      <c r="BF1534" s="51"/>
      <c r="BG1534" s="51"/>
      <c r="BH1534" s="51">
        <f t="shared" si="274"/>
        <v>1</v>
      </c>
      <c r="BI1534" s="51">
        <f t="shared" si="278"/>
        <v>1</v>
      </c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108"/>
      <c r="BY1534" s="108"/>
      <c r="BZ1534" s="108"/>
      <c r="CA1534" s="113">
        <f>SI!BY1534</f>
        <v>43</v>
      </c>
      <c r="CB1534" s="113"/>
      <c r="CC1534" s="113"/>
      <c r="CD1534" s="113"/>
      <c r="CE1534" s="113"/>
      <c r="CF1534" s="113"/>
      <c r="CG1534" s="113"/>
      <c r="CH1534" s="140">
        <f>SI!BZ1534</f>
        <v>0</v>
      </c>
      <c r="CI1534" s="108"/>
      <c r="CJ1534" s="108"/>
      <c r="CK1534" s="108"/>
      <c r="CL1534" s="108"/>
      <c r="CM1534" s="108"/>
      <c r="CN1534" s="108"/>
      <c r="CO1534" s="108"/>
      <c r="CP1534" s="108"/>
      <c r="CQ1534" s="108"/>
      <c r="CR1534" s="108"/>
      <c r="CS1534" s="108"/>
      <c r="CT1534" s="108"/>
      <c r="CU1534" s="108"/>
      <c r="CV1534" s="108"/>
      <c r="CW1534" s="108"/>
      <c r="CX1534" s="108"/>
      <c r="CY1534" s="108"/>
      <c r="CZ1534" s="2"/>
      <c r="DA1534" s="2"/>
      <c r="DB1534" s="2"/>
      <c r="DC1534" s="2"/>
      <c r="DD1534" s="2"/>
      <c r="DE1534" s="2"/>
      <c r="DF1534" s="2"/>
      <c r="DG1534" s="2"/>
      <c r="DH1534" s="2"/>
      <c r="DI1534" s="2"/>
      <c r="DJ1534" s="2"/>
      <c r="DK1534" s="2"/>
      <c r="DL1534" s="2"/>
      <c r="DM1534" s="2"/>
      <c r="DN1534" s="2"/>
      <c r="DO1534" s="2"/>
      <c r="DP1534" s="2"/>
      <c r="DQ1534" s="2"/>
      <c r="DR1534" s="2"/>
      <c r="DS1534" s="2"/>
      <c r="DT1534" s="2"/>
      <c r="DU1534" s="2"/>
      <c r="DV1534" s="2"/>
      <c r="DW1534" s="2"/>
      <c r="DX1534" s="2"/>
      <c r="DY1534" s="2"/>
      <c r="DZ1534" s="2"/>
      <c r="EA1534" s="2"/>
      <c r="EB1534" s="2"/>
      <c r="EC1534" s="2"/>
      <c r="ED1534" s="2"/>
      <c r="EE1534" s="2"/>
      <c r="EF1534" s="2"/>
      <c r="EG1534" s="2"/>
      <c r="EH1534" s="2"/>
      <c r="EI1534" s="2"/>
      <c r="EJ1534" s="2"/>
      <c r="EK1534" s="2"/>
      <c r="EL1534" s="2"/>
      <c r="EM1534" s="2"/>
      <c r="EN1534" s="2"/>
      <c r="EO1534" s="2"/>
      <c r="EP1534" s="2"/>
      <c r="EQ1534" s="2"/>
      <c r="ER1534" s="2"/>
      <c r="ES1534" s="2"/>
      <c r="ET1534" s="2"/>
      <c r="EU1534" s="2"/>
      <c r="EV1534" s="2"/>
      <c r="EW1534" s="2"/>
      <c r="EX1534" s="2"/>
      <c r="EY1534" s="2"/>
      <c r="EZ1534" s="2"/>
      <c r="FA1534" s="2"/>
      <c r="FB1534" s="2"/>
      <c r="FC1534" s="2"/>
      <c r="FD1534" s="2"/>
      <c r="FE1534" s="2"/>
      <c r="FF1534" s="2"/>
      <c r="FG1534" s="2"/>
      <c r="FH1534" s="2"/>
      <c r="FI1534" s="2"/>
      <c r="FJ1534" s="2"/>
      <c r="FK1534" s="2"/>
      <c r="FL1534" s="2"/>
      <c r="FM1534" s="2"/>
      <c r="FN1534" s="2"/>
      <c r="FO1534" s="2"/>
      <c r="FP1534" s="2"/>
      <c r="FQ1534" s="2"/>
      <c r="FR1534" s="2"/>
      <c r="FS1534" s="2"/>
      <c r="FT1534" s="2"/>
      <c r="FU1534" s="2"/>
      <c r="FV1534" s="2"/>
      <c r="FW1534" s="2"/>
      <c r="FX1534" s="2"/>
      <c r="FY1534" s="2"/>
      <c r="FZ1534" s="2"/>
      <c r="GA1534" s="2"/>
      <c r="GB1534" s="2"/>
      <c r="GC1534" s="2"/>
      <c r="GD1534" s="2"/>
      <c r="GE1534" s="2"/>
      <c r="GF1534" s="2"/>
      <c r="GG1534" s="2"/>
      <c r="GH1534" s="2"/>
      <c r="GI1534" s="2"/>
      <c r="GJ1534" s="2"/>
      <c r="GK1534" s="2"/>
      <c r="GL1534" s="2"/>
      <c r="GM1534" s="2"/>
      <c r="GN1534" s="2"/>
      <c r="GO1534" s="2"/>
      <c r="GP1534" s="2"/>
      <c r="GQ1534" s="2"/>
      <c r="GR1534" s="2"/>
      <c r="GS1534" s="2"/>
      <c r="GT1534" s="2"/>
      <c r="GU1534" s="2"/>
      <c r="GV1534" s="2"/>
      <c r="GW1534" s="2"/>
      <c r="GX1534" s="2"/>
      <c r="GY1534" s="2"/>
      <c r="GZ1534" s="2"/>
      <c r="HA1534" s="2"/>
      <c r="HB1534" s="2"/>
      <c r="HC1534" s="2"/>
      <c r="HD1534" s="2"/>
      <c r="HE1534" s="2"/>
      <c r="HF1534" s="2"/>
      <c r="HG1534" s="2"/>
      <c r="HH1534" s="2"/>
      <c r="HI1534" s="2"/>
      <c r="HJ1534" s="2"/>
      <c r="HK1534" s="2"/>
      <c r="HL1534" s="2"/>
      <c r="HM1534" s="2"/>
      <c r="HN1534" s="2"/>
      <c r="HO1534" s="2"/>
      <c r="HP1534" s="2"/>
      <c r="HQ1534" s="2"/>
      <c r="HR1534" s="2"/>
      <c r="HS1534" s="2"/>
      <c r="HT1534" s="2"/>
      <c r="HU1534" s="2"/>
      <c r="HV1534" s="2"/>
      <c r="HW1534" s="2"/>
      <c r="HX1534" s="2"/>
      <c r="HY1534" s="2"/>
      <c r="HZ1534" s="2"/>
      <c r="IA1534" s="2"/>
      <c r="IB1534" s="2"/>
      <c r="IC1534" s="2"/>
      <c r="ID1534" s="2"/>
      <c r="IE1534" s="2"/>
      <c r="IF1534" s="2"/>
      <c r="IG1534" s="2"/>
      <c r="IH1534" s="2"/>
      <c r="II1534" s="2"/>
      <c r="IJ1534" s="2"/>
      <c r="IK1534" s="2"/>
      <c r="IL1534" s="2"/>
      <c r="IM1534" s="2"/>
      <c r="IN1534" s="2"/>
      <c r="IO1534" s="2"/>
      <c r="IP1534" s="2"/>
      <c r="IQ1534" s="2"/>
      <c r="IR1534" s="2"/>
      <c r="IS1534" s="2"/>
    </row>
    <row r="1535" spans="1:253" s="36" customFormat="1" x14ac:dyDescent="0.25">
      <c r="A1535" s="33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60"/>
      <c r="AJ1535" s="144" t="str">
        <f t="shared" si="273"/>
        <v>Riadok bude vidieť.</v>
      </c>
      <c r="AK1535" s="145" t="s">
        <v>207</v>
      </c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51">
        <f t="shared" ref="BE1535:BE1564" si="279">+IF($H$1533="netvorila",1,1)</f>
        <v>1</v>
      </c>
      <c r="BF1535" s="51"/>
      <c r="BG1535" s="51"/>
      <c r="BH1535" s="51">
        <f t="shared" si="274"/>
        <v>1</v>
      </c>
      <c r="BI1535" s="51">
        <f t="shared" si="278"/>
        <v>1</v>
      </c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108"/>
      <c r="BY1535" s="108"/>
      <c r="BZ1535" s="108"/>
      <c r="CA1535" s="113">
        <f>SI!BY1535</f>
        <v>100</v>
      </c>
      <c r="CB1535" s="113"/>
      <c r="CC1535" s="113"/>
      <c r="CD1535" s="113"/>
      <c r="CE1535" s="113"/>
      <c r="CF1535" s="113"/>
      <c r="CG1535" s="113"/>
      <c r="CH1535" s="140">
        <f>SI!BZ1535</f>
        <v>0</v>
      </c>
      <c r="CI1535" s="108"/>
      <c r="CJ1535" s="108"/>
      <c r="CK1535" s="108"/>
      <c r="CL1535" s="108"/>
      <c r="CM1535" s="108"/>
      <c r="CN1535" s="108"/>
      <c r="CO1535" s="108"/>
      <c r="CP1535" s="108"/>
      <c r="CQ1535" s="108"/>
      <c r="CR1535" s="108"/>
      <c r="CS1535" s="108"/>
      <c r="CT1535" s="108"/>
      <c r="CU1535" s="108"/>
      <c r="CV1535" s="108"/>
      <c r="CW1535" s="108"/>
      <c r="CX1535" s="108"/>
      <c r="CY1535" s="108"/>
      <c r="CZ1535" s="2"/>
      <c r="DA1535" s="2"/>
      <c r="DB1535" s="2"/>
      <c r="DC1535" s="2"/>
      <c r="DD1535" s="2"/>
      <c r="DE1535" s="2"/>
      <c r="DF1535" s="2"/>
      <c r="DG1535" s="2"/>
      <c r="DH1535" s="2"/>
      <c r="DI1535" s="2"/>
      <c r="DJ1535" s="2"/>
      <c r="DK1535" s="2"/>
      <c r="DL1535" s="2"/>
      <c r="DM1535" s="2"/>
      <c r="DN1535" s="2"/>
      <c r="DO1535" s="2"/>
      <c r="DP1535" s="2"/>
      <c r="DQ1535" s="2"/>
      <c r="DR1535" s="2"/>
      <c r="DS1535" s="2"/>
      <c r="DT1535" s="2"/>
      <c r="DU1535" s="2"/>
      <c r="DV1535" s="2"/>
      <c r="DW1535" s="2"/>
      <c r="DX1535" s="2"/>
      <c r="DY1535" s="2"/>
      <c r="DZ1535" s="2"/>
      <c r="EA1535" s="2"/>
      <c r="EB1535" s="2"/>
      <c r="EC1535" s="2"/>
      <c r="ED1535" s="2"/>
      <c r="EE1535" s="2"/>
      <c r="EF1535" s="2"/>
      <c r="EG1535" s="2"/>
      <c r="EH1535" s="2"/>
      <c r="EI1535" s="2"/>
      <c r="EJ1535" s="2"/>
      <c r="EK1535" s="2"/>
      <c r="EL1535" s="2"/>
      <c r="EM1535" s="2"/>
      <c r="EN1535" s="2"/>
      <c r="EO1535" s="2"/>
      <c r="EP1535" s="2"/>
      <c r="EQ1535" s="2"/>
      <c r="ER1535" s="2"/>
      <c r="ES1535" s="2"/>
      <c r="ET1535" s="2"/>
      <c r="EU1535" s="2"/>
      <c r="EV1535" s="2"/>
      <c r="EW1535" s="2"/>
      <c r="EX1535" s="2"/>
      <c r="EY1535" s="2"/>
      <c r="EZ1535" s="2"/>
      <c r="FA1535" s="2"/>
      <c r="FB1535" s="2"/>
      <c r="FC1535" s="2"/>
      <c r="FD1535" s="2"/>
      <c r="FE1535" s="2"/>
      <c r="FF1535" s="2"/>
      <c r="FG1535" s="2"/>
      <c r="FH1535" s="2"/>
      <c r="FI1535" s="2"/>
      <c r="FJ1535" s="2"/>
      <c r="FK1535" s="2"/>
      <c r="FL1535" s="2"/>
      <c r="FM1535" s="2"/>
      <c r="FN1535" s="2"/>
      <c r="FO1535" s="2"/>
      <c r="FP1535" s="2"/>
      <c r="FQ1535" s="2"/>
      <c r="FR1535" s="2"/>
      <c r="FS1535" s="2"/>
      <c r="FT1535" s="2"/>
      <c r="FU1535" s="2"/>
      <c r="FV1535" s="2"/>
      <c r="FW1535" s="2"/>
      <c r="FX1535" s="2"/>
      <c r="FY1535" s="2"/>
      <c r="FZ1535" s="2"/>
      <c r="GA1535" s="2"/>
      <c r="GB1535" s="2"/>
      <c r="GC1535" s="2"/>
      <c r="GD1535" s="2"/>
      <c r="GE1535" s="2"/>
      <c r="GF1535" s="2"/>
      <c r="GG1535" s="2"/>
      <c r="GH1535" s="2"/>
      <c r="GI1535" s="2"/>
      <c r="GJ1535" s="2"/>
      <c r="GK1535" s="2"/>
      <c r="GL1535" s="2"/>
      <c r="GM1535" s="2"/>
      <c r="GN1535" s="2"/>
      <c r="GO1535" s="2"/>
      <c r="GP1535" s="2"/>
      <c r="GQ1535" s="2"/>
      <c r="GR1535" s="2"/>
      <c r="GS1535" s="2"/>
      <c r="GT1535" s="2"/>
      <c r="GU1535" s="2"/>
      <c r="GV1535" s="2"/>
      <c r="GW1535" s="2"/>
      <c r="GX1535" s="2"/>
      <c r="GY1535" s="2"/>
      <c r="GZ1535" s="2"/>
      <c r="HA1535" s="2"/>
      <c r="HB1535" s="2"/>
      <c r="HC1535" s="2"/>
      <c r="HD1535" s="2"/>
      <c r="HE1535" s="2"/>
      <c r="HF1535" s="2"/>
      <c r="HG1535" s="2"/>
      <c r="HH1535" s="2"/>
      <c r="HI1535" s="2"/>
      <c r="HJ1535" s="2"/>
      <c r="HK1535" s="2"/>
      <c r="HL1535" s="2"/>
      <c r="HM1535" s="2"/>
      <c r="HN1535" s="2"/>
      <c r="HO1535" s="2"/>
      <c r="HP1535" s="2"/>
      <c r="HQ1535" s="2"/>
      <c r="HR1535" s="2"/>
      <c r="HS1535" s="2"/>
      <c r="HT1535" s="2"/>
      <c r="HU1535" s="2"/>
      <c r="HV1535" s="2"/>
      <c r="HW1535" s="2"/>
      <c r="HX1535" s="2"/>
      <c r="HY1535" s="2"/>
      <c r="HZ1535" s="2"/>
      <c r="IA1535" s="2"/>
      <c r="IB1535" s="2"/>
      <c r="IC1535" s="2"/>
      <c r="ID1535" s="2"/>
      <c r="IE1535" s="2"/>
      <c r="IF1535" s="2"/>
      <c r="IG1535" s="2"/>
      <c r="IH1535" s="2"/>
      <c r="II1535" s="2"/>
      <c r="IJ1535" s="2"/>
      <c r="IK1535" s="2"/>
      <c r="IL1535" s="2"/>
      <c r="IM1535" s="2"/>
      <c r="IN1535" s="2"/>
      <c r="IO1535" s="2"/>
      <c r="IP1535" s="2"/>
      <c r="IQ1535" s="2"/>
      <c r="IR1535" s="2"/>
      <c r="IS1535" s="2"/>
    </row>
    <row r="1536" spans="1:253" s="36" customFormat="1" ht="15" customHeight="1" x14ac:dyDescent="0.25">
      <c r="A1536" s="33"/>
      <c r="B1536" s="369" t="s">
        <v>110</v>
      </c>
      <c r="C1536" s="370"/>
      <c r="D1536" s="370"/>
      <c r="E1536" s="370"/>
      <c r="F1536" s="370"/>
      <c r="G1536" s="370"/>
      <c r="H1536" s="370"/>
      <c r="I1536" s="370"/>
      <c r="J1536" s="370"/>
      <c r="K1536" s="370"/>
      <c r="L1536" s="371"/>
      <c r="M1536" s="644" t="s">
        <v>513</v>
      </c>
      <c r="N1536" s="645"/>
      <c r="O1536" s="645"/>
      <c r="P1536" s="645"/>
      <c r="Q1536" s="645"/>
      <c r="R1536" s="645"/>
      <c r="S1536" s="645"/>
      <c r="T1536" s="645"/>
      <c r="U1536" s="645"/>
      <c r="V1536" s="645"/>
      <c r="W1536" s="646"/>
      <c r="X1536" s="644" t="s">
        <v>514</v>
      </c>
      <c r="Y1536" s="645"/>
      <c r="Z1536" s="645"/>
      <c r="AA1536" s="645"/>
      <c r="AB1536" s="645"/>
      <c r="AC1536" s="645"/>
      <c r="AD1536" s="645"/>
      <c r="AE1536" s="645"/>
      <c r="AF1536" s="645"/>
      <c r="AG1536" s="645"/>
      <c r="AH1536" s="646"/>
      <c r="AI1536" s="62" t="s">
        <v>168</v>
      </c>
      <c r="AJ1536" s="144" t="str">
        <f t="shared" si="273"/>
        <v>Riadok bude vidieť.</v>
      </c>
      <c r="AK1536" s="145" t="s">
        <v>207</v>
      </c>
      <c r="AL1536" s="149" t="s">
        <v>502</v>
      </c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51">
        <f t="shared" si="279"/>
        <v>1</v>
      </c>
      <c r="BF1536" s="51"/>
      <c r="BG1536" s="51"/>
      <c r="BH1536" s="51">
        <f t="shared" si="274"/>
        <v>1</v>
      </c>
      <c r="BI1536" s="51">
        <f t="shared" si="278"/>
        <v>1</v>
      </c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108"/>
      <c r="BY1536" s="108"/>
      <c r="BZ1536" s="108"/>
      <c r="CA1536" s="113">
        <f>SI!BY1536</f>
        <v>505</v>
      </c>
      <c r="CB1536" s="113"/>
      <c r="CC1536" s="113"/>
      <c r="CD1536" s="113"/>
      <c r="CE1536" s="113"/>
      <c r="CF1536" s="113"/>
      <c r="CG1536" s="113"/>
      <c r="CH1536" s="140">
        <f>SI!BZ1536</f>
        <v>0</v>
      </c>
      <c r="CI1536" s="108"/>
      <c r="CJ1536" s="108"/>
      <c r="CK1536" s="108"/>
      <c r="CL1536" s="108"/>
      <c r="CM1536" s="108"/>
      <c r="CN1536" s="108"/>
      <c r="CO1536" s="108"/>
      <c r="CP1536" s="108"/>
      <c r="CQ1536" s="108"/>
      <c r="CR1536" s="108"/>
      <c r="CS1536" s="108"/>
      <c r="CT1536" s="108"/>
      <c r="CU1536" s="108"/>
      <c r="CV1536" s="108"/>
      <c r="CW1536" s="108"/>
      <c r="CX1536" s="108"/>
      <c r="CY1536" s="108"/>
      <c r="CZ1536" s="2"/>
      <c r="DA1536" s="2"/>
      <c r="DB1536" s="2"/>
      <c r="DC1536" s="2"/>
      <c r="DD1536" s="2"/>
      <c r="DE1536" s="2"/>
      <c r="DF1536" s="2"/>
      <c r="DG1536" s="2"/>
      <c r="DH1536" s="2"/>
      <c r="DI1536" s="2"/>
      <c r="DJ1536" s="2"/>
      <c r="DK1536" s="2"/>
      <c r="DL1536" s="2"/>
      <c r="DM1536" s="2"/>
      <c r="DN1536" s="2"/>
      <c r="DO1536" s="2"/>
      <c r="DP1536" s="2"/>
      <c r="DQ1536" s="2"/>
      <c r="DR1536" s="2"/>
      <c r="DS1536" s="2"/>
      <c r="DT1536" s="2"/>
      <c r="DU1536" s="2"/>
      <c r="DV1536" s="2"/>
      <c r="DW1536" s="2"/>
      <c r="DX1536" s="2"/>
      <c r="DY1536" s="2"/>
      <c r="DZ1536" s="2"/>
      <c r="EA1536" s="2"/>
      <c r="EB1536" s="2"/>
      <c r="EC1536" s="2"/>
      <c r="ED1536" s="2"/>
      <c r="EE1536" s="2"/>
      <c r="EF1536" s="2"/>
      <c r="EG1536" s="2"/>
      <c r="EH1536" s="2"/>
      <c r="EI1536" s="2"/>
      <c r="EJ1536" s="2"/>
      <c r="EK1536" s="2"/>
      <c r="EL1536" s="2"/>
      <c r="EM1536" s="2"/>
      <c r="EN1536" s="2"/>
      <c r="EO1536" s="2"/>
      <c r="EP1536" s="2"/>
      <c r="EQ1536" s="2"/>
      <c r="ER1536" s="2"/>
      <c r="ES1536" s="2"/>
      <c r="ET1536" s="2"/>
      <c r="EU1536" s="2"/>
      <c r="EV1536" s="2"/>
      <c r="EW1536" s="2"/>
      <c r="EX1536" s="2"/>
      <c r="EY1536" s="2"/>
      <c r="EZ1536" s="2"/>
      <c r="FA1536" s="2"/>
      <c r="FB1536" s="2"/>
      <c r="FC1536" s="2"/>
      <c r="FD1536" s="2"/>
      <c r="FE1536" s="2"/>
      <c r="FF1536" s="2"/>
      <c r="FG1536" s="2"/>
      <c r="FH1536" s="2"/>
      <c r="FI1536" s="2"/>
      <c r="FJ1536" s="2"/>
      <c r="FK1536" s="2"/>
      <c r="FL1536" s="2"/>
      <c r="FM1536" s="2"/>
      <c r="FN1536" s="2"/>
      <c r="FO1536" s="2"/>
      <c r="FP1536" s="2"/>
      <c r="FQ1536" s="2"/>
      <c r="FR1536" s="2"/>
      <c r="FS1536" s="2"/>
      <c r="FT1536" s="2"/>
      <c r="FU1536" s="2"/>
      <c r="FV1536" s="2"/>
      <c r="FW1536" s="2"/>
      <c r="FX1536" s="2"/>
      <c r="FY1536" s="2"/>
      <c r="FZ1536" s="2"/>
      <c r="GA1536" s="2"/>
      <c r="GB1536" s="2"/>
      <c r="GC1536" s="2"/>
      <c r="GD1536" s="2"/>
      <c r="GE1536" s="2"/>
      <c r="GF1536" s="2"/>
      <c r="GG1536" s="2"/>
      <c r="GH1536" s="2"/>
      <c r="GI1536" s="2"/>
      <c r="GJ1536" s="2"/>
      <c r="GK1536" s="2"/>
      <c r="GL1536" s="2"/>
      <c r="GM1536" s="2"/>
      <c r="GN1536" s="2"/>
      <c r="GO1536" s="2"/>
      <c r="GP1536" s="2"/>
      <c r="GQ1536" s="2"/>
      <c r="GR1536" s="2"/>
      <c r="GS1536" s="2"/>
      <c r="GT1536" s="2"/>
      <c r="GU1536" s="2"/>
      <c r="GV1536" s="2"/>
      <c r="GW1536" s="2"/>
      <c r="GX1536" s="2"/>
      <c r="GY1536" s="2"/>
      <c r="GZ1536" s="2"/>
      <c r="HA1536" s="2"/>
      <c r="HB1536" s="2"/>
      <c r="HC1536" s="2"/>
      <c r="HD1536" s="2"/>
      <c r="HE1536" s="2"/>
      <c r="HF1536" s="2"/>
      <c r="HG1536" s="2"/>
      <c r="HH1536" s="2"/>
      <c r="HI1536" s="2"/>
      <c r="HJ1536" s="2"/>
      <c r="HK1536" s="2"/>
      <c r="HL1536" s="2"/>
      <c r="HM1536" s="2"/>
      <c r="HN1536" s="2"/>
      <c r="HO1536" s="2"/>
      <c r="HP1536" s="2"/>
      <c r="HQ1536" s="2"/>
      <c r="HR1536" s="2"/>
      <c r="HS1536" s="2"/>
      <c r="HT1536" s="2"/>
      <c r="HU1536" s="2"/>
      <c r="HV1536" s="2"/>
      <c r="HW1536" s="2"/>
      <c r="HX1536" s="2"/>
      <c r="HY1536" s="2"/>
      <c r="HZ1536" s="2"/>
      <c r="IA1536" s="2"/>
      <c r="IB1536" s="2"/>
      <c r="IC1536" s="2"/>
      <c r="ID1536" s="2"/>
      <c r="IE1536" s="2"/>
      <c r="IF1536" s="2"/>
      <c r="IG1536" s="2"/>
      <c r="IH1536" s="2"/>
      <c r="II1536" s="2"/>
      <c r="IJ1536" s="2"/>
      <c r="IK1536" s="2"/>
      <c r="IL1536" s="2"/>
      <c r="IM1536" s="2"/>
      <c r="IN1536" s="2"/>
      <c r="IO1536" s="2"/>
      <c r="IP1536" s="2"/>
      <c r="IQ1536" s="2"/>
      <c r="IR1536" s="2"/>
      <c r="IS1536" s="2"/>
    </row>
    <row r="1537" spans="1:253" s="36" customFormat="1" x14ac:dyDescent="0.25">
      <c r="A1537" s="33"/>
      <c r="B1537" s="372"/>
      <c r="C1537" s="373"/>
      <c r="D1537" s="373"/>
      <c r="E1537" s="373"/>
      <c r="F1537" s="373"/>
      <c r="G1537" s="373"/>
      <c r="H1537" s="373"/>
      <c r="I1537" s="373"/>
      <c r="J1537" s="373"/>
      <c r="K1537" s="373"/>
      <c r="L1537" s="374"/>
      <c r="M1537" s="584">
        <f>+P85</f>
        <v>2018</v>
      </c>
      <c r="N1537" s="585"/>
      <c r="O1537" s="585"/>
      <c r="P1537" s="585"/>
      <c r="Q1537" s="585"/>
      <c r="R1537" s="585"/>
      <c r="S1537" s="585"/>
      <c r="T1537" s="585"/>
      <c r="U1537" s="585"/>
      <c r="V1537" s="585"/>
      <c r="W1537" s="586"/>
      <c r="X1537" s="314">
        <f>+Z85</f>
        <v>2017</v>
      </c>
      <c r="Y1537" s="315"/>
      <c r="Z1537" s="315"/>
      <c r="AA1537" s="315"/>
      <c r="AB1537" s="315"/>
      <c r="AC1537" s="315"/>
      <c r="AD1537" s="315"/>
      <c r="AE1537" s="315"/>
      <c r="AF1537" s="315"/>
      <c r="AG1537" s="315"/>
      <c r="AH1537" s="316"/>
      <c r="AI1537" s="60"/>
      <c r="AJ1537" s="144" t="str">
        <f t="shared" si="273"/>
        <v>Riadok bude vidieť.</v>
      </c>
      <c r="AK1537" s="145" t="s">
        <v>207</v>
      </c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51">
        <f t="shared" si="279"/>
        <v>1</v>
      </c>
      <c r="BF1537" s="51"/>
      <c r="BG1537" s="51"/>
      <c r="BH1537" s="51">
        <f t="shared" si="274"/>
        <v>1</v>
      </c>
      <c r="BI1537" s="51">
        <f t="shared" si="278"/>
        <v>1</v>
      </c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108"/>
      <c r="BY1537" s="108"/>
      <c r="BZ1537" s="108"/>
      <c r="CA1537" s="113">
        <f>SI!BY1537</f>
        <v>156</v>
      </c>
      <c r="CB1537" s="113"/>
      <c r="CC1537" s="113"/>
      <c r="CD1537" s="113"/>
      <c r="CE1537" s="113"/>
      <c r="CF1537" s="113"/>
      <c r="CG1537" s="113"/>
      <c r="CH1537" s="140">
        <f>SI!BZ1537</f>
        <v>0</v>
      </c>
      <c r="CI1537" s="108"/>
      <c r="CJ1537" s="108"/>
      <c r="CK1537" s="108"/>
      <c r="CL1537" s="108"/>
      <c r="CM1537" s="108"/>
      <c r="CN1537" s="108"/>
      <c r="CO1537" s="108"/>
      <c r="CP1537" s="108"/>
      <c r="CQ1537" s="108"/>
      <c r="CR1537" s="108"/>
      <c r="CS1537" s="108"/>
      <c r="CT1537" s="108"/>
      <c r="CU1537" s="108"/>
      <c r="CV1537" s="108"/>
      <c r="CW1537" s="108"/>
      <c r="CX1537" s="108"/>
      <c r="CY1537" s="108"/>
      <c r="CZ1537" s="2"/>
      <c r="DA1537" s="2"/>
      <c r="DB1537" s="2"/>
      <c r="DC1537" s="2"/>
      <c r="DD1537" s="2"/>
      <c r="DE1537" s="2"/>
      <c r="DF1537" s="2"/>
      <c r="DG1537" s="2"/>
      <c r="DH1537" s="2"/>
      <c r="DI1537" s="2"/>
      <c r="DJ1537" s="2"/>
      <c r="DK1537" s="2"/>
      <c r="DL1537" s="2"/>
      <c r="DM1537" s="2"/>
      <c r="DN1537" s="2"/>
      <c r="DO1537" s="2"/>
      <c r="DP1537" s="2"/>
      <c r="DQ1537" s="2"/>
      <c r="DR1537" s="2"/>
      <c r="DS1537" s="2"/>
      <c r="DT1537" s="2"/>
      <c r="DU1537" s="2"/>
      <c r="DV1537" s="2"/>
      <c r="DW1537" s="2"/>
      <c r="DX1537" s="2"/>
      <c r="DY1537" s="2"/>
      <c r="DZ1537" s="2"/>
      <c r="EA1537" s="2"/>
      <c r="EB1537" s="2"/>
      <c r="EC1537" s="2"/>
      <c r="ED1537" s="2"/>
      <c r="EE1537" s="2"/>
      <c r="EF1537" s="2"/>
      <c r="EG1537" s="2"/>
      <c r="EH1537" s="2"/>
      <c r="EI1537" s="2"/>
      <c r="EJ1537" s="2"/>
      <c r="EK1537" s="2"/>
      <c r="EL1537" s="2"/>
      <c r="EM1537" s="2"/>
      <c r="EN1537" s="2"/>
      <c r="EO1537" s="2"/>
      <c r="EP1537" s="2"/>
      <c r="EQ1537" s="2"/>
      <c r="ER1537" s="2"/>
      <c r="ES1537" s="2"/>
      <c r="ET1537" s="2"/>
      <c r="EU1537" s="2"/>
      <c r="EV1537" s="2"/>
      <c r="EW1537" s="2"/>
      <c r="EX1537" s="2"/>
      <c r="EY1537" s="2"/>
      <c r="EZ1537" s="2"/>
      <c r="FA1537" s="2"/>
      <c r="FB1537" s="2"/>
      <c r="FC1537" s="2"/>
      <c r="FD1537" s="2"/>
      <c r="FE1537" s="2"/>
      <c r="FF1537" s="2"/>
      <c r="FG1537" s="2"/>
      <c r="FH1537" s="2"/>
      <c r="FI1537" s="2"/>
      <c r="FJ1537" s="2"/>
      <c r="FK1537" s="2"/>
      <c r="FL1537" s="2"/>
      <c r="FM1537" s="2"/>
      <c r="FN1537" s="2"/>
      <c r="FO1537" s="2"/>
      <c r="FP1537" s="2"/>
      <c r="FQ1537" s="2"/>
      <c r="FR1537" s="2"/>
      <c r="FS1537" s="2"/>
      <c r="FT1537" s="2"/>
      <c r="FU1537" s="2"/>
      <c r="FV1537" s="2"/>
      <c r="FW1537" s="2"/>
      <c r="FX1537" s="2"/>
      <c r="FY1537" s="2"/>
      <c r="FZ1537" s="2"/>
      <c r="GA1537" s="2"/>
      <c r="GB1537" s="2"/>
      <c r="GC1537" s="2"/>
      <c r="GD1537" s="2"/>
      <c r="GE1537" s="2"/>
      <c r="GF1537" s="2"/>
      <c r="GG1537" s="2"/>
      <c r="GH1537" s="2"/>
      <c r="GI1537" s="2"/>
      <c r="GJ1537" s="2"/>
      <c r="GK1537" s="2"/>
      <c r="GL1537" s="2"/>
      <c r="GM1537" s="2"/>
      <c r="GN1537" s="2"/>
      <c r="GO1537" s="2"/>
      <c r="GP1537" s="2"/>
      <c r="GQ1537" s="2"/>
      <c r="GR1537" s="2"/>
      <c r="GS1537" s="2"/>
      <c r="GT1537" s="2"/>
      <c r="GU1537" s="2"/>
      <c r="GV1537" s="2"/>
      <c r="GW1537" s="2"/>
      <c r="GX1537" s="2"/>
      <c r="GY1537" s="2"/>
      <c r="GZ1537" s="2"/>
      <c r="HA1537" s="2"/>
      <c r="HB1537" s="2"/>
      <c r="HC1537" s="2"/>
      <c r="HD1537" s="2"/>
      <c r="HE1537" s="2"/>
      <c r="HF1537" s="2"/>
      <c r="HG1537" s="2"/>
      <c r="HH1537" s="2"/>
      <c r="HI1537" s="2"/>
      <c r="HJ1537" s="2"/>
      <c r="HK1537" s="2"/>
      <c r="HL1537" s="2"/>
      <c r="HM1537" s="2"/>
      <c r="HN1537" s="2"/>
      <c r="HO1537" s="2"/>
      <c r="HP1537" s="2"/>
      <c r="HQ1537" s="2"/>
      <c r="HR1537" s="2"/>
      <c r="HS1537" s="2"/>
      <c r="HT1537" s="2"/>
      <c r="HU1537" s="2"/>
      <c r="HV1537" s="2"/>
      <c r="HW1537" s="2"/>
      <c r="HX1537" s="2"/>
      <c r="HY1537" s="2"/>
      <c r="HZ1537" s="2"/>
      <c r="IA1537" s="2"/>
      <c r="IB1537" s="2"/>
      <c r="IC1537" s="2"/>
      <c r="ID1537" s="2"/>
      <c r="IE1537" s="2"/>
      <c r="IF1537" s="2"/>
      <c r="IG1537" s="2"/>
      <c r="IH1537" s="2"/>
      <c r="II1537" s="2"/>
      <c r="IJ1537" s="2"/>
      <c r="IK1537" s="2"/>
      <c r="IL1537" s="2"/>
      <c r="IM1537" s="2"/>
      <c r="IN1537" s="2"/>
      <c r="IO1537" s="2"/>
      <c r="IP1537" s="2"/>
      <c r="IQ1537" s="2"/>
      <c r="IR1537" s="2"/>
      <c r="IS1537" s="2"/>
    </row>
    <row r="1538" spans="1:253" s="36" customFormat="1" x14ac:dyDescent="0.25">
      <c r="A1538" s="33"/>
      <c r="B1538" s="597" t="s">
        <v>395</v>
      </c>
      <c r="C1538" s="598"/>
      <c r="D1538" s="598"/>
      <c r="E1538" s="598"/>
      <c r="F1538" s="598"/>
      <c r="G1538" s="598"/>
      <c r="H1538" s="598"/>
      <c r="I1538" s="598"/>
      <c r="J1538" s="598"/>
      <c r="K1538" s="598"/>
      <c r="L1538" s="599"/>
      <c r="M1538" s="1512">
        <v>75137</v>
      </c>
      <c r="N1538" s="1513"/>
      <c r="O1538" s="1513"/>
      <c r="P1538" s="1513"/>
      <c r="Q1538" s="1513"/>
      <c r="R1538" s="1513"/>
      <c r="S1538" s="1513"/>
      <c r="T1538" s="1513"/>
      <c r="U1538" s="1513"/>
      <c r="V1538" s="1513"/>
      <c r="W1538" s="1514"/>
      <c r="X1538" s="277">
        <v>66850</v>
      </c>
      <c r="Y1538" s="278"/>
      <c r="Z1538" s="278"/>
      <c r="AA1538" s="278"/>
      <c r="AB1538" s="278"/>
      <c r="AC1538" s="278"/>
      <c r="AD1538" s="278"/>
      <c r="AE1538" s="278"/>
      <c r="AF1538" s="278"/>
      <c r="AG1538" s="278"/>
      <c r="AH1538" s="279"/>
      <c r="AI1538" s="60"/>
      <c r="AJ1538" s="144" t="str">
        <f t="shared" si="273"/>
        <v>Riadok bude vidieť.</v>
      </c>
      <c r="AK1538" s="145" t="s">
        <v>207</v>
      </c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51">
        <f t="shared" si="279"/>
        <v>1</v>
      </c>
      <c r="BF1538" s="51"/>
      <c r="BG1538" s="51"/>
      <c r="BH1538" s="51">
        <f t="shared" si="274"/>
        <v>1</v>
      </c>
      <c r="BI1538" s="51">
        <f t="shared" si="278"/>
        <v>1</v>
      </c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108"/>
      <c r="BY1538" s="108"/>
      <c r="BZ1538" s="108"/>
      <c r="CA1538" s="113">
        <f>SI!BY1538</f>
        <v>197</v>
      </c>
      <c r="CB1538" s="113"/>
      <c r="CC1538" s="113"/>
      <c r="CD1538" s="113"/>
      <c r="CE1538" s="113"/>
      <c r="CF1538" s="113"/>
      <c r="CG1538" s="113"/>
      <c r="CH1538" s="140">
        <f>SI!BZ1538</f>
        <v>0</v>
      </c>
      <c r="CI1538" s="108"/>
      <c r="CJ1538" s="108"/>
      <c r="CK1538" s="108"/>
      <c r="CL1538" s="108"/>
      <c r="CM1538" s="108"/>
      <c r="CN1538" s="108"/>
      <c r="CO1538" s="108"/>
      <c r="CP1538" s="108"/>
      <c r="CQ1538" s="108"/>
      <c r="CR1538" s="108"/>
      <c r="CS1538" s="108"/>
      <c r="CT1538" s="108"/>
      <c r="CU1538" s="108"/>
      <c r="CV1538" s="108"/>
      <c r="CW1538" s="108"/>
      <c r="CX1538" s="108"/>
      <c r="CY1538" s="108"/>
      <c r="CZ1538" s="2"/>
      <c r="DA1538" s="2"/>
      <c r="DB1538" s="2"/>
      <c r="DC1538" s="2"/>
      <c r="DD1538" s="2"/>
      <c r="DE1538" s="2"/>
      <c r="DF1538" s="2"/>
      <c r="DG1538" s="2"/>
      <c r="DH1538" s="2"/>
      <c r="DI1538" s="2"/>
      <c r="DJ1538" s="2"/>
      <c r="DK1538" s="2"/>
      <c r="DL1538" s="2"/>
      <c r="DM1538" s="2"/>
      <c r="DN1538" s="2"/>
      <c r="DO1538" s="2"/>
      <c r="DP1538" s="2"/>
      <c r="DQ1538" s="2"/>
      <c r="DR1538" s="2"/>
      <c r="DS1538" s="2"/>
      <c r="DT1538" s="2"/>
      <c r="DU1538" s="2"/>
      <c r="DV1538" s="2"/>
      <c r="DW1538" s="2"/>
      <c r="DX1538" s="2"/>
      <c r="DY1538" s="2"/>
      <c r="DZ1538" s="2"/>
      <c r="EA1538" s="2"/>
      <c r="EB1538" s="2"/>
      <c r="EC1538" s="2"/>
      <c r="ED1538" s="2"/>
      <c r="EE1538" s="2"/>
      <c r="EF1538" s="2"/>
      <c r="EG1538" s="2"/>
      <c r="EH1538" s="2"/>
      <c r="EI1538" s="2"/>
      <c r="EJ1538" s="2"/>
      <c r="EK1538" s="2"/>
      <c r="EL1538" s="2"/>
      <c r="EM1538" s="2"/>
      <c r="EN1538" s="2"/>
      <c r="EO1538" s="2"/>
      <c r="EP1538" s="2"/>
      <c r="EQ1538" s="2"/>
      <c r="ER1538" s="2"/>
      <c r="ES1538" s="2"/>
      <c r="ET1538" s="2"/>
      <c r="EU1538" s="2"/>
      <c r="EV1538" s="2"/>
      <c r="EW1538" s="2"/>
      <c r="EX1538" s="2"/>
      <c r="EY1538" s="2"/>
      <c r="EZ1538" s="2"/>
      <c r="FA1538" s="2"/>
      <c r="FB1538" s="2"/>
      <c r="FC1538" s="2"/>
      <c r="FD1538" s="2"/>
      <c r="FE1538" s="2"/>
      <c r="FF1538" s="2"/>
      <c r="FG1538" s="2"/>
      <c r="FH1538" s="2"/>
      <c r="FI1538" s="2"/>
      <c r="FJ1538" s="2"/>
      <c r="FK1538" s="2"/>
      <c r="FL1538" s="2"/>
      <c r="FM1538" s="2"/>
      <c r="FN1538" s="2"/>
      <c r="FO1538" s="2"/>
      <c r="FP1538" s="2"/>
      <c r="FQ1538" s="2"/>
      <c r="FR1538" s="2"/>
      <c r="FS1538" s="2"/>
      <c r="FT1538" s="2"/>
      <c r="FU1538" s="2"/>
      <c r="FV1538" s="2"/>
      <c r="FW1538" s="2"/>
      <c r="FX1538" s="2"/>
      <c r="FY1538" s="2"/>
      <c r="FZ1538" s="2"/>
      <c r="GA1538" s="2"/>
      <c r="GB1538" s="2"/>
      <c r="GC1538" s="2"/>
      <c r="GD1538" s="2"/>
      <c r="GE1538" s="2"/>
      <c r="GF1538" s="2"/>
      <c r="GG1538" s="2"/>
      <c r="GH1538" s="2"/>
      <c r="GI1538" s="2"/>
      <c r="GJ1538" s="2"/>
      <c r="GK1538" s="2"/>
      <c r="GL1538" s="2"/>
      <c r="GM1538" s="2"/>
      <c r="GN1538" s="2"/>
      <c r="GO1538" s="2"/>
      <c r="GP1538" s="2"/>
      <c r="GQ1538" s="2"/>
      <c r="GR1538" s="2"/>
      <c r="GS1538" s="2"/>
      <c r="GT1538" s="2"/>
      <c r="GU1538" s="2"/>
      <c r="GV1538" s="2"/>
      <c r="GW1538" s="2"/>
      <c r="GX1538" s="2"/>
      <c r="GY1538" s="2"/>
      <c r="GZ1538" s="2"/>
      <c r="HA1538" s="2"/>
      <c r="HB1538" s="2"/>
      <c r="HC1538" s="2"/>
      <c r="HD1538" s="2"/>
      <c r="HE1538" s="2"/>
      <c r="HF1538" s="2"/>
      <c r="HG1538" s="2"/>
      <c r="HH1538" s="2"/>
      <c r="HI1538" s="2"/>
      <c r="HJ1538" s="2"/>
      <c r="HK1538" s="2"/>
      <c r="HL1538" s="2"/>
      <c r="HM1538" s="2"/>
      <c r="HN1538" s="2"/>
      <c r="HO1538" s="2"/>
      <c r="HP1538" s="2"/>
      <c r="HQ1538" s="2"/>
      <c r="HR1538" s="2"/>
      <c r="HS1538" s="2"/>
      <c r="HT1538" s="2"/>
      <c r="HU1538" s="2"/>
      <c r="HV1538" s="2"/>
      <c r="HW1538" s="2"/>
      <c r="HX1538" s="2"/>
      <c r="HY1538" s="2"/>
      <c r="HZ1538" s="2"/>
      <c r="IA1538" s="2"/>
      <c r="IB1538" s="2"/>
      <c r="IC1538" s="2"/>
      <c r="ID1538" s="2"/>
      <c r="IE1538" s="2"/>
      <c r="IF1538" s="2"/>
      <c r="IG1538" s="2"/>
      <c r="IH1538" s="2"/>
      <c r="II1538" s="2"/>
      <c r="IJ1538" s="2"/>
      <c r="IK1538" s="2"/>
      <c r="IL1538" s="2"/>
      <c r="IM1538" s="2"/>
      <c r="IN1538" s="2"/>
      <c r="IO1538" s="2"/>
      <c r="IP1538" s="2"/>
      <c r="IQ1538" s="2"/>
      <c r="IR1538" s="2"/>
      <c r="IS1538" s="2"/>
    </row>
    <row r="1539" spans="1:253" s="36" customFormat="1" x14ac:dyDescent="0.25">
      <c r="A1539" s="33"/>
      <c r="B1539" s="1515" t="s">
        <v>396</v>
      </c>
      <c r="C1539" s="1516"/>
      <c r="D1539" s="1516"/>
      <c r="E1539" s="1516"/>
      <c r="F1539" s="1516"/>
      <c r="G1539" s="1516"/>
      <c r="H1539" s="1516"/>
      <c r="I1539" s="1516"/>
      <c r="J1539" s="1516"/>
      <c r="K1539" s="1516"/>
      <c r="L1539" s="1517"/>
      <c r="M1539" s="226">
        <v>9369</v>
      </c>
      <c r="N1539" s="227"/>
      <c r="O1539" s="227"/>
      <c r="P1539" s="227"/>
      <c r="Q1539" s="227"/>
      <c r="R1539" s="227"/>
      <c r="S1539" s="227"/>
      <c r="T1539" s="227"/>
      <c r="U1539" s="227"/>
      <c r="V1539" s="227"/>
      <c r="W1539" s="228"/>
      <c r="X1539" s="226">
        <v>11107</v>
      </c>
      <c r="Y1539" s="227"/>
      <c r="Z1539" s="227"/>
      <c r="AA1539" s="227"/>
      <c r="AB1539" s="227"/>
      <c r="AC1539" s="227"/>
      <c r="AD1539" s="227"/>
      <c r="AE1539" s="227"/>
      <c r="AF1539" s="227"/>
      <c r="AG1539" s="227"/>
      <c r="AH1539" s="228"/>
      <c r="AI1539" s="60"/>
      <c r="AJ1539" s="144" t="str">
        <f t="shared" si="273"/>
        <v>Riadok bude vidieť.</v>
      </c>
      <c r="AK1539" s="145" t="s">
        <v>207</v>
      </c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51">
        <f t="shared" si="279"/>
        <v>1</v>
      </c>
      <c r="BF1539" s="51"/>
      <c r="BG1539" s="51"/>
      <c r="BH1539" s="51">
        <f>IF(AK1539="",1,IF(AK1539="Chcem skryť riadok.",0,1))</f>
        <v>1</v>
      </c>
      <c r="BI1539" s="51">
        <f>+IF(BE1539+BF1539+BG1539=0,0,IF(BH1539=0,0,1))</f>
        <v>1</v>
      </c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108"/>
      <c r="BY1539" s="108"/>
      <c r="BZ1539" s="108"/>
      <c r="CA1539" s="113">
        <f>SI!BY1539</f>
        <v>130</v>
      </c>
      <c r="CB1539" s="113"/>
      <c r="CC1539" s="113"/>
      <c r="CD1539" s="113"/>
      <c r="CE1539" s="113"/>
      <c r="CF1539" s="113"/>
      <c r="CG1539" s="113"/>
      <c r="CH1539" s="140">
        <f>SI!BZ1539</f>
        <v>0</v>
      </c>
      <c r="CI1539" s="108"/>
      <c r="CJ1539" s="108"/>
      <c r="CK1539" s="108"/>
      <c r="CL1539" s="108"/>
      <c r="CM1539" s="108"/>
      <c r="CN1539" s="108"/>
      <c r="CO1539" s="108"/>
      <c r="CP1539" s="108"/>
      <c r="CQ1539" s="108"/>
      <c r="CR1539" s="108"/>
      <c r="CS1539" s="108"/>
      <c r="CT1539" s="108"/>
      <c r="CU1539" s="108"/>
      <c r="CV1539" s="108"/>
      <c r="CW1539" s="108"/>
      <c r="CX1539" s="108"/>
      <c r="CY1539" s="108"/>
      <c r="CZ1539" s="2"/>
      <c r="DA1539" s="2"/>
      <c r="DB1539" s="2"/>
      <c r="DC1539" s="2"/>
      <c r="DD1539" s="2"/>
      <c r="DE1539" s="2"/>
      <c r="DF1539" s="2"/>
      <c r="DG1539" s="2"/>
      <c r="DH1539" s="2"/>
      <c r="DI1539" s="2"/>
      <c r="DJ1539" s="2"/>
      <c r="DK1539" s="2"/>
      <c r="DL1539" s="2"/>
      <c r="DM1539" s="2"/>
      <c r="DN1539" s="2"/>
      <c r="DO1539" s="2"/>
      <c r="DP1539" s="2"/>
      <c r="DQ1539" s="2"/>
      <c r="DR1539" s="2"/>
      <c r="DS1539" s="2"/>
      <c r="DT1539" s="2"/>
      <c r="DU1539" s="2"/>
      <c r="DV1539" s="2"/>
      <c r="DW1539" s="2"/>
      <c r="DX1539" s="2"/>
      <c r="DY1539" s="2"/>
      <c r="DZ1539" s="2"/>
      <c r="EA1539" s="2"/>
      <c r="EB1539" s="2"/>
      <c r="EC1539" s="2"/>
      <c r="ED1539" s="2"/>
      <c r="EE1539" s="2"/>
      <c r="EF1539" s="2"/>
      <c r="EG1539" s="2"/>
      <c r="EH1539" s="2"/>
      <c r="EI1539" s="2"/>
      <c r="EJ1539" s="2"/>
      <c r="EK1539" s="2"/>
      <c r="EL1539" s="2"/>
      <c r="EM1539" s="2"/>
      <c r="EN1539" s="2"/>
      <c r="EO1539" s="2"/>
      <c r="EP1539" s="2"/>
      <c r="EQ1539" s="2"/>
      <c r="ER1539" s="2"/>
      <c r="ES1539" s="2"/>
      <c r="ET1539" s="2"/>
      <c r="EU1539" s="2"/>
      <c r="EV1539" s="2"/>
      <c r="EW1539" s="2"/>
      <c r="EX1539" s="2"/>
      <c r="EY1539" s="2"/>
      <c r="EZ1539" s="2"/>
      <c r="FA1539" s="2"/>
      <c r="FB1539" s="2"/>
      <c r="FC1539" s="2"/>
      <c r="FD1539" s="2"/>
      <c r="FE1539" s="2"/>
      <c r="FF1539" s="2"/>
      <c r="FG1539" s="2"/>
      <c r="FH1539" s="2"/>
      <c r="FI1539" s="2"/>
      <c r="FJ1539" s="2"/>
      <c r="FK1539" s="2"/>
      <c r="FL1539" s="2"/>
      <c r="FM1539" s="2"/>
      <c r="FN1539" s="2"/>
      <c r="FO1539" s="2"/>
      <c r="FP1539" s="2"/>
      <c r="FQ1539" s="2"/>
      <c r="FR1539" s="2"/>
      <c r="FS1539" s="2"/>
      <c r="FT1539" s="2"/>
      <c r="FU1539" s="2"/>
      <c r="FV1539" s="2"/>
      <c r="FW1539" s="2"/>
      <c r="FX1539" s="2"/>
      <c r="FY1539" s="2"/>
      <c r="FZ1539" s="2"/>
      <c r="GA1539" s="2"/>
      <c r="GB1539" s="2"/>
      <c r="GC1539" s="2"/>
      <c r="GD1539" s="2"/>
      <c r="GE1539" s="2"/>
      <c r="GF1539" s="2"/>
      <c r="GG1539" s="2"/>
      <c r="GH1539" s="2"/>
      <c r="GI1539" s="2"/>
      <c r="GJ1539" s="2"/>
      <c r="GK1539" s="2"/>
      <c r="GL1539" s="2"/>
      <c r="GM1539" s="2"/>
      <c r="GN1539" s="2"/>
      <c r="GO1539" s="2"/>
      <c r="GP1539" s="2"/>
      <c r="GQ1539" s="2"/>
      <c r="GR1539" s="2"/>
      <c r="GS1539" s="2"/>
      <c r="GT1539" s="2"/>
      <c r="GU1539" s="2"/>
      <c r="GV1539" s="2"/>
      <c r="GW1539" s="2"/>
      <c r="GX1539" s="2"/>
      <c r="GY1539" s="2"/>
      <c r="GZ1539" s="2"/>
      <c r="HA1539" s="2"/>
      <c r="HB1539" s="2"/>
      <c r="HC1539" s="2"/>
      <c r="HD1539" s="2"/>
      <c r="HE1539" s="2"/>
      <c r="HF1539" s="2"/>
      <c r="HG1539" s="2"/>
      <c r="HH1539" s="2"/>
      <c r="HI1539" s="2"/>
      <c r="HJ1539" s="2"/>
      <c r="HK1539" s="2"/>
      <c r="HL1539" s="2"/>
      <c r="HM1539" s="2"/>
      <c r="HN1539" s="2"/>
      <c r="HO1539" s="2"/>
      <c r="HP1539" s="2"/>
      <c r="HQ1539" s="2"/>
      <c r="HR1539" s="2"/>
      <c r="HS1539" s="2"/>
      <c r="HT1539" s="2"/>
      <c r="HU1539" s="2"/>
      <c r="HV1539" s="2"/>
      <c r="HW1539" s="2"/>
      <c r="HX1539" s="2"/>
      <c r="HY1539" s="2"/>
      <c r="HZ1539" s="2"/>
      <c r="IA1539" s="2"/>
      <c r="IB1539" s="2"/>
      <c r="IC1539" s="2"/>
      <c r="ID1539" s="2"/>
      <c r="IE1539" s="2"/>
      <c r="IF1539" s="2"/>
      <c r="IG1539" s="2"/>
      <c r="IH1539" s="2"/>
      <c r="II1539" s="2"/>
      <c r="IJ1539" s="2"/>
      <c r="IK1539" s="2"/>
      <c r="IL1539" s="2"/>
      <c r="IM1539" s="2"/>
      <c r="IN1539" s="2"/>
      <c r="IO1539" s="2"/>
      <c r="IP1539" s="2"/>
      <c r="IQ1539" s="2"/>
      <c r="IR1539" s="2"/>
      <c r="IS1539" s="2"/>
    </row>
    <row r="1540" spans="1:253" s="36" customFormat="1" x14ac:dyDescent="0.25">
      <c r="A1540" s="33"/>
      <c r="B1540" s="1203" t="s">
        <v>397</v>
      </c>
      <c r="C1540" s="1204"/>
      <c r="D1540" s="1204"/>
      <c r="E1540" s="1204"/>
      <c r="F1540" s="1204"/>
      <c r="G1540" s="1204"/>
      <c r="H1540" s="1204"/>
      <c r="I1540" s="1204"/>
      <c r="J1540" s="1204"/>
      <c r="K1540" s="1204"/>
      <c r="L1540" s="1205"/>
      <c r="M1540" s="223"/>
      <c r="N1540" s="224"/>
      <c r="O1540" s="224"/>
      <c r="P1540" s="224"/>
      <c r="Q1540" s="224"/>
      <c r="R1540" s="224"/>
      <c r="S1540" s="224"/>
      <c r="T1540" s="224"/>
      <c r="U1540" s="224"/>
      <c r="V1540" s="224"/>
      <c r="W1540" s="225"/>
      <c r="X1540" s="223"/>
      <c r="Y1540" s="224"/>
      <c r="Z1540" s="224"/>
      <c r="AA1540" s="224"/>
      <c r="AB1540" s="224"/>
      <c r="AC1540" s="224"/>
      <c r="AD1540" s="224"/>
      <c r="AE1540" s="224"/>
      <c r="AF1540" s="224"/>
      <c r="AG1540" s="224"/>
      <c r="AH1540" s="225"/>
      <c r="AI1540" s="60"/>
      <c r="AJ1540" s="144" t="str">
        <f t="shared" si="273"/>
        <v>Riadok bude vidieť.</v>
      </c>
      <c r="AK1540" s="145" t="s">
        <v>207</v>
      </c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51">
        <f t="shared" si="279"/>
        <v>1</v>
      </c>
      <c r="BF1540" s="51"/>
      <c r="BG1540" s="51"/>
      <c r="BH1540" s="51">
        <f>IF(AK1540="",1,IF(AK1540="Chcem skryť riadok.",0,1))</f>
        <v>1</v>
      </c>
      <c r="BI1540" s="51">
        <f>+IF(BE1540+BF1540+BG1540=0,0,IF(BH1540=0,0,1))</f>
        <v>1</v>
      </c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108"/>
      <c r="BY1540" s="108"/>
      <c r="BZ1540" s="108"/>
      <c r="CA1540" s="113">
        <f>SI!BY1540</f>
        <v>918</v>
      </c>
      <c r="CB1540" s="113"/>
      <c r="CC1540" s="113"/>
      <c r="CD1540" s="113"/>
      <c r="CE1540" s="113"/>
      <c r="CF1540" s="113"/>
      <c r="CG1540" s="113"/>
      <c r="CH1540" s="140">
        <f>SI!BZ1540</f>
        <v>0</v>
      </c>
      <c r="CI1540" s="108"/>
      <c r="CJ1540" s="108"/>
      <c r="CK1540" s="108"/>
      <c r="CL1540" s="108"/>
      <c r="CM1540" s="108"/>
      <c r="CN1540" s="108"/>
      <c r="CO1540" s="108"/>
      <c r="CP1540" s="108"/>
      <c r="CQ1540" s="108"/>
      <c r="CR1540" s="108"/>
      <c r="CS1540" s="108"/>
      <c r="CT1540" s="108"/>
      <c r="CU1540" s="108"/>
      <c r="CV1540" s="108"/>
      <c r="CW1540" s="108"/>
      <c r="CX1540" s="108"/>
      <c r="CY1540" s="108"/>
      <c r="CZ1540" s="2"/>
      <c r="DA1540" s="2"/>
      <c r="DB1540" s="2"/>
      <c r="DC1540" s="2"/>
      <c r="DD1540" s="2"/>
      <c r="DE1540" s="2"/>
      <c r="DF1540" s="2"/>
      <c r="DG1540" s="2"/>
      <c r="DH1540" s="2"/>
      <c r="DI1540" s="2"/>
      <c r="DJ1540" s="2"/>
      <c r="DK1540" s="2"/>
      <c r="DL1540" s="2"/>
      <c r="DM1540" s="2"/>
      <c r="DN1540" s="2"/>
      <c r="DO1540" s="2"/>
      <c r="DP1540" s="2"/>
      <c r="DQ1540" s="2"/>
      <c r="DR1540" s="2"/>
      <c r="DS1540" s="2"/>
      <c r="DT1540" s="2"/>
      <c r="DU1540" s="2"/>
      <c r="DV1540" s="2"/>
      <c r="DW1540" s="2"/>
      <c r="DX1540" s="2"/>
      <c r="DY1540" s="2"/>
      <c r="DZ1540" s="2"/>
      <c r="EA1540" s="2"/>
      <c r="EB1540" s="2"/>
      <c r="EC1540" s="2"/>
      <c r="ED1540" s="2"/>
      <c r="EE1540" s="2"/>
      <c r="EF1540" s="2"/>
      <c r="EG1540" s="2"/>
      <c r="EH1540" s="2"/>
      <c r="EI1540" s="2"/>
      <c r="EJ1540" s="2"/>
      <c r="EK1540" s="2"/>
      <c r="EL1540" s="2"/>
      <c r="EM1540" s="2"/>
      <c r="EN1540" s="2"/>
      <c r="EO1540" s="2"/>
      <c r="EP1540" s="2"/>
      <c r="EQ1540" s="2"/>
      <c r="ER1540" s="2"/>
      <c r="ES1540" s="2"/>
      <c r="ET1540" s="2"/>
      <c r="EU1540" s="2"/>
      <c r="EV1540" s="2"/>
      <c r="EW1540" s="2"/>
      <c r="EX1540" s="2"/>
      <c r="EY1540" s="2"/>
      <c r="EZ1540" s="2"/>
      <c r="FA1540" s="2"/>
      <c r="FB1540" s="2"/>
      <c r="FC1540" s="2"/>
      <c r="FD1540" s="2"/>
      <c r="FE1540" s="2"/>
      <c r="FF1540" s="2"/>
      <c r="FG1540" s="2"/>
      <c r="FH1540" s="2"/>
      <c r="FI1540" s="2"/>
      <c r="FJ1540" s="2"/>
      <c r="FK1540" s="2"/>
      <c r="FL1540" s="2"/>
      <c r="FM1540" s="2"/>
      <c r="FN1540" s="2"/>
      <c r="FO1540" s="2"/>
      <c r="FP1540" s="2"/>
      <c r="FQ1540" s="2"/>
      <c r="FR1540" s="2"/>
      <c r="FS1540" s="2"/>
      <c r="FT1540" s="2"/>
      <c r="FU1540" s="2"/>
      <c r="FV1540" s="2"/>
      <c r="FW1540" s="2"/>
      <c r="FX1540" s="2"/>
      <c r="FY1540" s="2"/>
      <c r="FZ1540" s="2"/>
      <c r="GA1540" s="2"/>
      <c r="GB1540" s="2"/>
      <c r="GC1540" s="2"/>
      <c r="GD1540" s="2"/>
      <c r="GE1540" s="2"/>
      <c r="GF1540" s="2"/>
      <c r="GG1540" s="2"/>
      <c r="GH1540" s="2"/>
      <c r="GI1540" s="2"/>
      <c r="GJ1540" s="2"/>
      <c r="GK1540" s="2"/>
      <c r="GL1540" s="2"/>
      <c r="GM1540" s="2"/>
      <c r="GN1540" s="2"/>
      <c r="GO1540" s="2"/>
      <c r="GP1540" s="2"/>
      <c r="GQ1540" s="2"/>
      <c r="GR1540" s="2"/>
      <c r="GS1540" s="2"/>
      <c r="GT1540" s="2"/>
      <c r="GU1540" s="2"/>
      <c r="GV1540" s="2"/>
      <c r="GW1540" s="2"/>
      <c r="GX1540" s="2"/>
      <c r="GY1540" s="2"/>
      <c r="GZ1540" s="2"/>
      <c r="HA1540" s="2"/>
      <c r="HB1540" s="2"/>
      <c r="HC1540" s="2"/>
      <c r="HD1540" s="2"/>
      <c r="HE1540" s="2"/>
      <c r="HF1540" s="2"/>
      <c r="HG1540" s="2"/>
      <c r="HH1540" s="2"/>
      <c r="HI1540" s="2"/>
      <c r="HJ1540" s="2"/>
      <c r="HK1540" s="2"/>
      <c r="HL1540" s="2"/>
      <c r="HM1540" s="2"/>
      <c r="HN1540" s="2"/>
      <c r="HO1540" s="2"/>
      <c r="HP1540" s="2"/>
      <c r="HQ1540" s="2"/>
      <c r="HR1540" s="2"/>
      <c r="HS1540" s="2"/>
      <c r="HT1540" s="2"/>
      <c r="HU1540" s="2"/>
      <c r="HV1540" s="2"/>
      <c r="HW1540" s="2"/>
      <c r="HX1540" s="2"/>
      <c r="HY1540" s="2"/>
      <c r="HZ1540" s="2"/>
      <c r="IA1540" s="2"/>
      <c r="IB1540" s="2"/>
      <c r="IC1540" s="2"/>
      <c r="ID1540" s="2"/>
      <c r="IE1540" s="2"/>
      <c r="IF1540" s="2"/>
      <c r="IG1540" s="2"/>
      <c r="IH1540" s="2"/>
      <c r="II1540" s="2"/>
      <c r="IJ1540" s="2"/>
      <c r="IK1540" s="2"/>
      <c r="IL1540" s="2"/>
      <c r="IM1540" s="2"/>
      <c r="IN1540" s="2"/>
      <c r="IO1540" s="2"/>
      <c r="IP1540" s="2"/>
      <c r="IQ1540" s="2"/>
      <c r="IR1540" s="2"/>
      <c r="IS1540" s="2"/>
    </row>
    <row r="1541" spans="1:253" s="36" customFormat="1" x14ac:dyDescent="0.25">
      <c r="A1541" s="33"/>
      <c r="B1541" s="597" t="s">
        <v>111</v>
      </c>
      <c r="C1541" s="598"/>
      <c r="D1541" s="598"/>
      <c r="E1541" s="598"/>
      <c r="F1541" s="598"/>
      <c r="G1541" s="598"/>
      <c r="H1541" s="598"/>
      <c r="I1541" s="598"/>
      <c r="J1541" s="598"/>
      <c r="K1541" s="598"/>
      <c r="L1541" s="599"/>
      <c r="M1541" s="277">
        <v>-46520</v>
      </c>
      <c r="N1541" s="278"/>
      <c r="O1541" s="278"/>
      <c r="P1541" s="278"/>
      <c r="Q1541" s="278"/>
      <c r="R1541" s="278"/>
      <c r="S1541" s="278"/>
      <c r="T1541" s="278"/>
      <c r="U1541" s="278"/>
      <c r="V1541" s="278"/>
      <c r="W1541" s="279"/>
      <c r="X1541" s="277">
        <v>-2820</v>
      </c>
      <c r="Y1541" s="278"/>
      <c r="Z1541" s="278"/>
      <c r="AA1541" s="278"/>
      <c r="AB1541" s="278"/>
      <c r="AC1541" s="278"/>
      <c r="AD1541" s="278"/>
      <c r="AE1541" s="278"/>
      <c r="AF1541" s="278"/>
      <c r="AG1541" s="278"/>
      <c r="AH1541" s="279"/>
      <c r="AI1541" s="60"/>
      <c r="AJ1541" s="144" t="str">
        <f t="shared" si="273"/>
        <v>Riadok bude vidieť.</v>
      </c>
      <c r="AK1541" s="145" t="s">
        <v>207</v>
      </c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51">
        <f t="shared" si="279"/>
        <v>1</v>
      </c>
      <c r="BF1541" s="51"/>
      <c r="BG1541" s="51"/>
      <c r="BH1541" s="51">
        <f>IF(AK1541="",1,IF(AK1541="Chcem skryť riadok.",0,1))</f>
        <v>1</v>
      </c>
      <c r="BI1541" s="51">
        <f>+IF(BE1541+BF1541+BG1541=0,0,IF(BH1541=0,0,1))</f>
        <v>1</v>
      </c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108"/>
      <c r="BY1541" s="108"/>
      <c r="BZ1541" s="108"/>
      <c r="CA1541" s="113">
        <f>SI!BY1541</f>
        <v>172</v>
      </c>
      <c r="CB1541" s="113"/>
      <c r="CC1541" s="113"/>
      <c r="CD1541" s="113"/>
      <c r="CE1541" s="113"/>
      <c r="CF1541" s="113"/>
      <c r="CG1541" s="113"/>
      <c r="CH1541" s="140">
        <f>SI!BZ1541</f>
        <v>0</v>
      </c>
      <c r="CI1541" s="108"/>
      <c r="CJ1541" s="108"/>
      <c r="CK1541" s="108"/>
      <c r="CL1541" s="108"/>
      <c r="CM1541" s="108"/>
      <c r="CN1541" s="108"/>
      <c r="CO1541" s="108"/>
      <c r="CP1541" s="108"/>
      <c r="CQ1541" s="108"/>
      <c r="CR1541" s="108"/>
      <c r="CS1541" s="108"/>
      <c r="CT1541" s="108"/>
      <c r="CU1541" s="108"/>
      <c r="CV1541" s="108"/>
      <c r="CW1541" s="108"/>
      <c r="CX1541" s="108"/>
      <c r="CY1541" s="108"/>
      <c r="CZ1541" s="2"/>
      <c r="DA1541" s="2"/>
      <c r="DB1541" s="2"/>
      <c r="DC1541" s="2"/>
      <c r="DD1541" s="2"/>
      <c r="DE1541" s="2"/>
      <c r="DF1541" s="2"/>
      <c r="DG1541" s="2"/>
      <c r="DH1541" s="2"/>
      <c r="DI1541" s="2"/>
      <c r="DJ1541" s="2"/>
      <c r="DK1541" s="2"/>
      <c r="DL1541" s="2"/>
      <c r="DM1541" s="2"/>
      <c r="DN1541" s="2"/>
      <c r="DO1541" s="2"/>
      <c r="DP1541" s="2"/>
      <c r="DQ1541" s="2"/>
      <c r="DR1541" s="2"/>
      <c r="DS1541" s="2"/>
      <c r="DT1541" s="2"/>
      <c r="DU1541" s="2"/>
      <c r="DV1541" s="2"/>
      <c r="DW1541" s="2"/>
      <c r="DX1541" s="2"/>
      <c r="DY1541" s="2"/>
      <c r="DZ1541" s="2"/>
      <c r="EA1541" s="2"/>
      <c r="EB1541" s="2"/>
      <c r="EC1541" s="2"/>
      <c r="ED1541" s="2"/>
      <c r="EE1541" s="2"/>
      <c r="EF1541" s="2"/>
      <c r="EG1541" s="2"/>
      <c r="EH1541" s="2"/>
      <c r="EI1541" s="2"/>
      <c r="EJ1541" s="2"/>
      <c r="EK1541" s="2"/>
      <c r="EL1541" s="2"/>
      <c r="EM1541" s="2"/>
      <c r="EN1541" s="2"/>
      <c r="EO1541" s="2"/>
      <c r="EP1541" s="2"/>
      <c r="EQ1541" s="2"/>
      <c r="ER1541" s="2"/>
      <c r="ES1541" s="2"/>
      <c r="ET1541" s="2"/>
      <c r="EU1541" s="2"/>
      <c r="EV1541" s="2"/>
      <c r="EW1541" s="2"/>
      <c r="EX1541" s="2"/>
      <c r="EY1541" s="2"/>
      <c r="EZ1541" s="2"/>
      <c r="FA1541" s="2"/>
      <c r="FB1541" s="2"/>
      <c r="FC1541" s="2"/>
      <c r="FD1541" s="2"/>
      <c r="FE1541" s="2"/>
      <c r="FF1541" s="2"/>
      <c r="FG1541" s="2"/>
      <c r="FH1541" s="2"/>
      <c r="FI1541" s="2"/>
      <c r="FJ1541" s="2"/>
      <c r="FK1541" s="2"/>
      <c r="FL1541" s="2"/>
      <c r="FM1541" s="2"/>
      <c r="FN1541" s="2"/>
      <c r="FO1541" s="2"/>
      <c r="FP1541" s="2"/>
      <c r="FQ1541" s="2"/>
      <c r="FR1541" s="2"/>
      <c r="FS1541" s="2"/>
      <c r="FT1541" s="2"/>
      <c r="FU1541" s="2"/>
      <c r="FV1541" s="2"/>
      <c r="FW1541" s="2"/>
      <c r="FX1541" s="2"/>
      <c r="FY1541" s="2"/>
      <c r="FZ1541" s="2"/>
      <c r="GA1541" s="2"/>
      <c r="GB1541" s="2"/>
      <c r="GC1541" s="2"/>
      <c r="GD1541" s="2"/>
      <c r="GE1541" s="2"/>
      <c r="GF1541" s="2"/>
      <c r="GG1541" s="2"/>
      <c r="GH1541" s="2"/>
      <c r="GI1541" s="2"/>
      <c r="GJ1541" s="2"/>
      <c r="GK1541" s="2"/>
      <c r="GL1541" s="2"/>
      <c r="GM1541" s="2"/>
      <c r="GN1541" s="2"/>
      <c r="GO1541" s="2"/>
      <c r="GP1541" s="2"/>
      <c r="GQ1541" s="2"/>
      <c r="GR1541" s="2"/>
      <c r="GS1541" s="2"/>
      <c r="GT1541" s="2"/>
      <c r="GU1541" s="2"/>
      <c r="GV1541" s="2"/>
      <c r="GW1541" s="2"/>
      <c r="GX1541" s="2"/>
      <c r="GY1541" s="2"/>
      <c r="GZ1541" s="2"/>
      <c r="HA1541" s="2"/>
      <c r="HB1541" s="2"/>
      <c r="HC1541" s="2"/>
      <c r="HD1541" s="2"/>
      <c r="HE1541" s="2"/>
      <c r="HF1541" s="2"/>
      <c r="HG1541" s="2"/>
      <c r="HH1541" s="2"/>
      <c r="HI1541" s="2"/>
      <c r="HJ1541" s="2"/>
      <c r="HK1541" s="2"/>
      <c r="HL1541" s="2"/>
      <c r="HM1541" s="2"/>
      <c r="HN1541" s="2"/>
      <c r="HO1541" s="2"/>
      <c r="HP1541" s="2"/>
      <c r="HQ1541" s="2"/>
      <c r="HR1541" s="2"/>
      <c r="HS1541" s="2"/>
      <c r="HT1541" s="2"/>
      <c r="HU1541" s="2"/>
      <c r="HV1541" s="2"/>
      <c r="HW1541" s="2"/>
      <c r="HX1541" s="2"/>
      <c r="HY1541" s="2"/>
      <c r="HZ1541" s="2"/>
      <c r="IA1541" s="2"/>
      <c r="IB1541" s="2"/>
      <c r="IC1541" s="2"/>
      <c r="ID1541" s="2"/>
      <c r="IE1541" s="2"/>
      <c r="IF1541" s="2"/>
      <c r="IG1541" s="2"/>
      <c r="IH1541" s="2"/>
      <c r="II1541" s="2"/>
      <c r="IJ1541" s="2"/>
      <c r="IK1541" s="2"/>
      <c r="IL1541" s="2"/>
      <c r="IM1541" s="2"/>
      <c r="IN1541" s="2"/>
      <c r="IO1541" s="2"/>
      <c r="IP1541" s="2"/>
      <c r="IQ1541" s="2"/>
      <c r="IR1541" s="2"/>
      <c r="IS1541" s="2"/>
    </row>
    <row r="1542" spans="1:253" s="36" customFormat="1" x14ac:dyDescent="0.25">
      <c r="A1542" s="33"/>
      <c r="B1542" s="597" t="s">
        <v>515</v>
      </c>
      <c r="C1542" s="598"/>
      <c r="D1542" s="598"/>
      <c r="E1542" s="598"/>
      <c r="F1542" s="598"/>
      <c r="G1542" s="598"/>
      <c r="H1542" s="598"/>
      <c r="I1542" s="598"/>
      <c r="J1542" s="598"/>
      <c r="K1542" s="598"/>
      <c r="L1542" s="599"/>
      <c r="M1542" s="602">
        <f>+SUM(M1538:W1541)</f>
        <v>37986</v>
      </c>
      <c r="N1542" s="603"/>
      <c r="O1542" s="603"/>
      <c r="P1542" s="603"/>
      <c r="Q1542" s="603"/>
      <c r="R1542" s="603"/>
      <c r="S1542" s="603"/>
      <c r="T1542" s="603"/>
      <c r="U1542" s="603"/>
      <c r="V1542" s="603"/>
      <c r="W1542" s="604"/>
      <c r="X1542" s="602">
        <f>+SUM(X1538:AH1541)</f>
        <v>75137</v>
      </c>
      <c r="Y1542" s="603"/>
      <c r="Z1542" s="603"/>
      <c r="AA1542" s="603"/>
      <c r="AB1542" s="603"/>
      <c r="AC1542" s="603"/>
      <c r="AD1542" s="603"/>
      <c r="AE1542" s="603"/>
      <c r="AF1542" s="603"/>
      <c r="AG1542" s="603"/>
      <c r="AH1542" s="604"/>
      <c r="AI1542" s="60"/>
      <c r="AJ1542" s="144" t="str">
        <f t="shared" si="273"/>
        <v>Riadok bude vidieť.</v>
      </c>
      <c r="AK1542" s="145" t="s">
        <v>207</v>
      </c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51">
        <f t="shared" si="279"/>
        <v>1</v>
      </c>
      <c r="BF1542" s="51"/>
      <c r="BG1542" s="51"/>
      <c r="BH1542" s="51">
        <f>IF(AK1542="",1,IF(AK1542="Chcem skryť riadok.",0,1))</f>
        <v>1</v>
      </c>
      <c r="BI1542" s="51">
        <f>+IF(BE1542+BF1542+BG1542=0,0,IF(BH1542=0,0,1))</f>
        <v>1</v>
      </c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108"/>
      <c r="BY1542" s="108"/>
      <c r="BZ1542" s="108"/>
      <c r="CA1542" s="113">
        <f>SI!BY1542</f>
        <v>675</v>
      </c>
      <c r="CB1542" s="113"/>
      <c r="CC1542" s="113"/>
      <c r="CD1542" s="113"/>
      <c r="CE1542" s="113"/>
      <c r="CF1542" s="113"/>
      <c r="CG1542" s="113"/>
      <c r="CH1542" s="140">
        <f>SI!BZ1542</f>
        <v>0</v>
      </c>
      <c r="CI1542" s="108"/>
      <c r="CJ1542" s="108"/>
      <c r="CK1542" s="108"/>
      <c r="CL1542" s="108"/>
      <c r="CM1542" s="108"/>
      <c r="CN1542" s="108"/>
      <c r="CO1542" s="108"/>
      <c r="CP1542" s="108"/>
      <c r="CQ1542" s="108"/>
      <c r="CR1542" s="108"/>
      <c r="CS1542" s="108"/>
      <c r="CT1542" s="108"/>
      <c r="CU1542" s="108"/>
      <c r="CV1542" s="108"/>
      <c r="CW1542" s="108"/>
      <c r="CX1542" s="108"/>
      <c r="CY1542" s="108"/>
      <c r="CZ1542" s="2"/>
      <c r="DA1542" s="2"/>
      <c r="DB1542" s="2"/>
      <c r="DC1542" s="2"/>
      <c r="DD1542" s="2"/>
      <c r="DE1542" s="2"/>
      <c r="DF1542" s="2"/>
      <c r="DG1542" s="2"/>
      <c r="DH1542" s="2"/>
      <c r="DI1542" s="2"/>
      <c r="DJ1542" s="2"/>
      <c r="DK1542" s="2"/>
      <c r="DL1542" s="2"/>
      <c r="DM1542" s="2"/>
      <c r="DN1542" s="2"/>
      <c r="DO1542" s="2"/>
      <c r="DP1542" s="2"/>
      <c r="DQ1542" s="2"/>
      <c r="DR1542" s="2"/>
      <c r="DS1542" s="2"/>
      <c r="DT1542" s="2"/>
      <c r="DU1542" s="2"/>
      <c r="DV1542" s="2"/>
      <c r="DW1542" s="2"/>
      <c r="DX1542" s="2"/>
      <c r="DY1542" s="2"/>
      <c r="DZ1542" s="2"/>
      <c r="EA1542" s="2"/>
      <c r="EB1542" s="2"/>
      <c r="EC1542" s="2"/>
      <c r="ED1542" s="2"/>
      <c r="EE1542" s="2"/>
      <c r="EF1542" s="2"/>
      <c r="EG1542" s="2"/>
      <c r="EH1542" s="2"/>
      <c r="EI1542" s="2"/>
      <c r="EJ1542" s="2"/>
      <c r="EK1542" s="2"/>
      <c r="EL1542" s="2"/>
      <c r="EM1542" s="2"/>
      <c r="EN1542" s="2"/>
      <c r="EO1542" s="2"/>
      <c r="EP1542" s="2"/>
      <c r="EQ1542" s="2"/>
      <c r="ER1542" s="2"/>
      <c r="ES1542" s="2"/>
      <c r="ET1542" s="2"/>
      <c r="EU1542" s="2"/>
      <c r="EV1542" s="2"/>
      <c r="EW1542" s="2"/>
      <c r="EX1542" s="2"/>
      <c r="EY1542" s="2"/>
      <c r="EZ1542" s="2"/>
      <c r="FA1542" s="2"/>
      <c r="FB1542" s="2"/>
      <c r="FC1542" s="2"/>
      <c r="FD1542" s="2"/>
      <c r="FE1542" s="2"/>
      <c r="FF1542" s="2"/>
      <c r="FG1542" s="2"/>
      <c r="FH1542" s="2"/>
      <c r="FI1542" s="2"/>
      <c r="FJ1542" s="2"/>
      <c r="FK1542" s="2"/>
      <c r="FL1542" s="2"/>
      <c r="FM1542" s="2"/>
      <c r="FN1542" s="2"/>
      <c r="FO1542" s="2"/>
      <c r="FP1542" s="2"/>
      <c r="FQ1542" s="2"/>
      <c r="FR1542" s="2"/>
      <c r="FS1542" s="2"/>
      <c r="FT1542" s="2"/>
      <c r="FU1542" s="2"/>
      <c r="FV1542" s="2"/>
      <c r="FW1542" s="2"/>
      <c r="FX1542" s="2"/>
      <c r="FY1542" s="2"/>
      <c r="FZ1542" s="2"/>
      <c r="GA1542" s="2"/>
      <c r="GB1542" s="2"/>
      <c r="GC1542" s="2"/>
      <c r="GD1542" s="2"/>
      <c r="GE1542" s="2"/>
      <c r="GF1542" s="2"/>
      <c r="GG1542" s="2"/>
      <c r="GH1542" s="2"/>
      <c r="GI1542" s="2"/>
      <c r="GJ1542" s="2"/>
      <c r="GK1542" s="2"/>
      <c r="GL1542" s="2"/>
      <c r="GM1542" s="2"/>
      <c r="GN1542" s="2"/>
      <c r="GO1542" s="2"/>
      <c r="GP1542" s="2"/>
      <c r="GQ1542" s="2"/>
      <c r="GR1542" s="2"/>
      <c r="GS1542" s="2"/>
      <c r="GT1542" s="2"/>
      <c r="GU1542" s="2"/>
      <c r="GV1542" s="2"/>
      <c r="GW1542" s="2"/>
      <c r="GX1542" s="2"/>
      <c r="GY1542" s="2"/>
      <c r="GZ1542" s="2"/>
      <c r="HA1542" s="2"/>
      <c r="HB1542" s="2"/>
      <c r="HC1542" s="2"/>
      <c r="HD1542" s="2"/>
      <c r="HE1542" s="2"/>
      <c r="HF1542" s="2"/>
      <c r="HG1542" s="2"/>
      <c r="HH1542" s="2"/>
      <c r="HI1542" s="2"/>
      <c r="HJ1542" s="2"/>
      <c r="HK1542" s="2"/>
      <c r="HL1542" s="2"/>
      <c r="HM1542" s="2"/>
      <c r="HN1542" s="2"/>
      <c r="HO1542" s="2"/>
      <c r="HP1542" s="2"/>
      <c r="HQ1542" s="2"/>
      <c r="HR1542" s="2"/>
      <c r="HS1542" s="2"/>
      <c r="HT1542" s="2"/>
      <c r="HU1542" s="2"/>
      <c r="HV1542" s="2"/>
      <c r="HW1542" s="2"/>
      <c r="HX1542" s="2"/>
      <c r="HY1542" s="2"/>
      <c r="HZ1542" s="2"/>
      <c r="IA1542" s="2"/>
      <c r="IB1542" s="2"/>
      <c r="IC1542" s="2"/>
      <c r="ID1542" s="2"/>
      <c r="IE1542" s="2"/>
      <c r="IF1542" s="2"/>
      <c r="IG1542" s="2"/>
      <c r="IH1542" s="2"/>
      <c r="II1542" s="2"/>
      <c r="IJ1542" s="2"/>
      <c r="IK1542" s="2"/>
      <c r="IL1542" s="2"/>
      <c r="IM1542" s="2"/>
      <c r="IN1542" s="2"/>
      <c r="IO1542" s="2"/>
      <c r="IP1542" s="2"/>
      <c r="IQ1542" s="2"/>
      <c r="IR1542" s="2"/>
      <c r="IS1542" s="2"/>
    </row>
    <row r="1543" spans="1:253" s="36" customFormat="1" x14ac:dyDescent="0.25">
      <c r="A1543" s="33"/>
      <c r="AI1543" s="60"/>
      <c r="AJ1543" s="144" t="str">
        <f t="shared" si="273"/>
        <v>Riadok bude vidieť.</v>
      </c>
      <c r="AK1543" s="145" t="s">
        <v>207</v>
      </c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51">
        <f t="shared" si="279"/>
        <v>1</v>
      </c>
      <c r="BF1543" s="51"/>
      <c r="BG1543" s="51"/>
      <c r="BH1543" s="51">
        <f>IF(AK1543="",1,IF(AK1543="Chcem skryť riadok.",0,1))</f>
        <v>1</v>
      </c>
      <c r="BI1543" s="51">
        <f>+IF(BE1543+BF1543+BG1543=0,0,IF(BH1543=0,0,1))</f>
        <v>1</v>
      </c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108"/>
      <c r="BY1543" s="108"/>
      <c r="BZ1543" s="108"/>
      <c r="CA1543" s="113">
        <f>SI!BY1543</f>
        <v>188</v>
      </c>
      <c r="CB1543" s="113"/>
      <c r="CC1543" s="113"/>
      <c r="CD1543" s="113"/>
      <c r="CE1543" s="113"/>
      <c r="CF1543" s="113"/>
      <c r="CG1543" s="113"/>
      <c r="CH1543" s="140">
        <f>SI!BZ1543</f>
        <v>0</v>
      </c>
      <c r="CI1543" s="108"/>
      <c r="CJ1543" s="108"/>
      <c r="CK1543" s="108"/>
      <c r="CL1543" s="108"/>
      <c r="CM1543" s="108"/>
      <c r="CN1543" s="108"/>
      <c r="CO1543" s="108"/>
      <c r="CP1543" s="108"/>
      <c r="CQ1543" s="108"/>
      <c r="CR1543" s="108"/>
      <c r="CS1543" s="108"/>
      <c r="CT1543" s="108"/>
      <c r="CU1543" s="108"/>
      <c r="CV1543" s="108"/>
      <c r="CW1543" s="108"/>
      <c r="CX1543" s="108"/>
      <c r="CY1543" s="108"/>
      <c r="CZ1543" s="2"/>
      <c r="DA1543" s="2"/>
      <c r="DB1543" s="2"/>
      <c r="DC1543" s="2"/>
      <c r="DD1543" s="2"/>
      <c r="DE1543" s="2"/>
      <c r="DF1543" s="2"/>
      <c r="DG1543" s="2"/>
      <c r="DH1543" s="2"/>
      <c r="DI1543" s="2"/>
      <c r="DJ1543" s="2"/>
      <c r="DK1543" s="2"/>
      <c r="DL1543" s="2"/>
      <c r="DM1543" s="2"/>
      <c r="DN1543" s="2"/>
      <c r="DO1543" s="2"/>
      <c r="DP1543" s="2"/>
      <c r="DQ1543" s="2"/>
      <c r="DR1543" s="2"/>
      <c r="DS1543" s="2"/>
      <c r="DT1543" s="2"/>
      <c r="DU1543" s="2"/>
      <c r="DV1543" s="2"/>
      <c r="DW1543" s="2"/>
      <c r="DX1543" s="2"/>
      <c r="DY1543" s="2"/>
      <c r="DZ1543" s="2"/>
      <c r="EA1543" s="2"/>
      <c r="EB1543" s="2"/>
      <c r="EC1543" s="2"/>
      <c r="ED1543" s="2"/>
      <c r="EE1543" s="2"/>
      <c r="EF1543" s="2"/>
      <c r="EG1543" s="2"/>
      <c r="EH1543" s="2"/>
      <c r="EI1543" s="2"/>
      <c r="EJ1543" s="2"/>
      <c r="EK1543" s="2"/>
      <c r="EL1543" s="2"/>
      <c r="EM1543" s="2"/>
      <c r="EN1543" s="2"/>
      <c r="EO1543" s="2"/>
      <c r="EP1543" s="2"/>
      <c r="EQ1543" s="2"/>
      <c r="ER1543" s="2"/>
      <c r="ES1543" s="2"/>
      <c r="ET1543" s="2"/>
      <c r="EU1543" s="2"/>
      <c r="EV1543" s="2"/>
      <c r="EW1543" s="2"/>
      <c r="EX1543" s="2"/>
      <c r="EY1543" s="2"/>
      <c r="EZ1543" s="2"/>
      <c r="FA1543" s="2"/>
      <c r="FB1543" s="2"/>
      <c r="FC1543" s="2"/>
      <c r="FD1543" s="2"/>
      <c r="FE1543" s="2"/>
      <c r="FF1543" s="2"/>
      <c r="FG1543" s="2"/>
      <c r="FH1543" s="2"/>
      <c r="FI1543" s="2"/>
      <c r="FJ1543" s="2"/>
      <c r="FK1543" s="2"/>
      <c r="FL1543" s="2"/>
      <c r="FM1543" s="2"/>
      <c r="FN1543" s="2"/>
      <c r="FO1543" s="2"/>
      <c r="FP1543" s="2"/>
      <c r="FQ1543" s="2"/>
      <c r="FR1543" s="2"/>
      <c r="FS1543" s="2"/>
      <c r="FT1543" s="2"/>
      <c r="FU1543" s="2"/>
      <c r="FV1543" s="2"/>
      <c r="FW1543" s="2"/>
      <c r="FX1543" s="2"/>
      <c r="FY1543" s="2"/>
      <c r="FZ1543" s="2"/>
      <c r="GA1543" s="2"/>
      <c r="GB1543" s="2"/>
      <c r="GC1543" s="2"/>
      <c r="GD1543" s="2"/>
      <c r="GE1543" s="2"/>
      <c r="GF1543" s="2"/>
      <c r="GG1543" s="2"/>
      <c r="GH1543" s="2"/>
      <c r="GI1543" s="2"/>
      <c r="GJ1543" s="2"/>
      <c r="GK1543" s="2"/>
      <c r="GL1543" s="2"/>
      <c r="GM1543" s="2"/>
      <c r="GN1543" s="2"/>
      <c r="GO1543" s="2"/>
      <c r="GP1543" s="2"/>
      <c r="GQ1543" s="2"/>
      <c r="GR1543" s="2"/>
      <c r="GS1543" s="2"/>
      <c r="GT1543" s="2"/>
      <c r="GU1543" s="2"/>
      <c r="GV1543" s="2"/>
      <c r="GW1543" s="2"/>
      <c r="GX1543" s="2"/>
      <c r="GY1543" s="2"/>
      <c r="GZ1543" s="2"/>
      <c r="HA1543" s="2"/>
      <c r="HB1543" s="2"/>
      <c r="HC1543" s="2"/>
      <c r="HD1543" s="2"/>
      <c r="HE1543" s="2"/>
      <c r="HF1543" s="2"/>
      <c r="HG1543" s="2"/>
      <c r="HH1543" s="2"/>
      <c r="HI1543" s="2"/>
      <c r="HJ1543" s="2"/>
      <c r="HK1543" s="2"/>
      <c r="HL1543" s="2"/>
      <c r="HM1543" s="2"/>
      <c r="HN1543" s="2"/>
      <c r="HO1543" s="2"/>
      <c r="HP1543" s="2"/>
      <c r="HQ1543" s="2"/>
      <c r="HR1543" s="2"/>
      <c r="HS1543" s="2"/>
      <c r="HT1543" s="2"/>
      <c r="HU1543" s="2"/>
      <c r="HV1543" s="2"/>
      <c r="HW1543" s="2"/>
      <c r="HX1543" s="2"/>
      <c r="HY1543" s="2"/>
      <c r="HZ1543" s="2"/>
      <c r="IA1543" s="2"/>
      <c r="IB1543" s="2"/>
      <c r="IC1543" s="2"/>
      <c r="ID1543" s="2"/>
      <c r="IE1543" s="2"/>
      <c r="IF1543" s="2"/>
      <c r="IG1543" s="2"/>
      <c r="IH1543" s="2"/>
      <c r="II1543" s="2"/>
      <c r="IJ1543" s="2"/>
      <c r="IK1543" s="2"/>
      <c r="IL1543" s="2"/>
      <c r="IM1543" s="2"/>
      <c r="IN1543" s="2"/>
      <c r="IO1543" s="2"/>
      <c r="IP1543" s="2"/>
      <c r="IQ1543" s="2"/>
      <c r="IR1543" s="2"/>
      <c r="IS1543" s="2"/>
    </row>
    <row r="1544" spans="1:253" hidden="1" x14ac:dyDescent="0.25">
      <c r="A1544" s="33"/>
      <c r="B1544" s="2" t="str">
        <f>+IF($C$27&lt;&gt;"",IF(CODE(MID($C$27,1,1))*(IF(SI!EE2121="",1,SI!EE2121-1-1))+LEN(SI!J10)=CA1544,"K sociálnemu fondu účtovná jednotka uvádza ďalšie doplňujúce informácie:","NEPOVOLENÉ POUŽITIE!"),"NEPOVOLENÉ POUŽITIE!")</f>
        <v>K sociálnemu fondu účtovná jednotka uvádza ďalšie doplňujúce informácie:</v>
      </c>
      <c r="AI1544" s="62" t="s">
        <v>168</v>
      </c>
      <c r="AJ1544" s="144" t="str">
        <f t="shared" si="273"/>
        <v>Riadok bude skrytý.</v>
      </c>
      <c r="AK1544" s="145" t="s">
        <v>207</v>
      </c>
      <c r="BE1544" s="51">
        <f t="shared" si="279"/>
        <v>1</v>
      </c>
      <c r="BF1544" s="51">
        <f>+IF(B1545="",0,1)</f>
        <v>0</v>
      </c>
      <c r="BH1544" s="51">
        <f t="shared" si="274"/>
        <v>1</v>
      </c>
      <c r="BI1544" s="89">
        <f t="shared" ref="BI1544:BI1564" si="280">+IF(BE1544*BF1544=0,0,IF(BH1544=0,0,1))</f>
        <v>0</v>
      </c>
      <c r="CA1544" s="113">
        <f>SI!BY1544</f>
        <v>29</v>
      </c>
      <c r="CH1544" s="140">
        <f>SI!BZ1544</f>
        <v>0</v>
      </c>
    </row>
    <row r="1545" spans="1:253" s="36" customFormat="1" hidden="1" x14ac:dyDescent="0.25">
      <c r="A1545" s="33"/>
      <c r="B1545" s="168"/>
      <c r="C1545" s="168"/>
      <c r="D1545" s="168"/>
      <c r="E1545" s="168"/>
      <c r="F1545" s="168"/>
      <c r="G1545" s="168"/>
      <c r="H1545" s="168"/>
      <c r="I1545" s="168"/>
      <c r="J1545" s="168"/>
      <c r="K1545" s="168"/>
      <c r="L1545" s="168"/>
      <c r="M1545" s="168"/>
      <c r="N1545" s="168"/>
      <c r="O1545" s="168"/>
      <c r="P1545" s="168"/>
      <c r="Q1545" s="168"/>
      <c r="R1545" s="168"/>
      <c r="S1545" s="168"/>
      <c r="T1545" s="168"/>
      <c r="U1545" s="168"/>
      <c r="V1545" s="168"/>
      <c r="W1545" s="168"/>
      <c r="X1545" s="168"/>
      <c r="Y1545" s="168"/>
      <c r="Z1545" s="168"/>
      <c r="AA1545" s="168"/>
      <c r="AB1545" s="168"/>
      <c r="AC1545" s="168"/>
      <c r="AD1545" s="168"/>
      <c r="AE1545" s="168"/>
      <c r="AF1545" s="168"/>
      <c r="AG1545" s="168"/>
      <c r="AH1545" s="168"/>
      <c r="AI1545" s="63"/>
      <c r="AJ1545" s="144" t="str">
        <f t="shared" si="273"/>
        <v>Riadok bude skrytý.</v>
      </c>
      <c r="AK1545" s="145" t="s">
        <v>207</v>
      </c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51">
        <f t="shared" si="279"/>
        <v>1</v>
      </c>
      <c r="BF1545" s="51">
        <f t="shared" ref="BF1545:BF1564" si="281">+IF(B1545="",0,1)</f>
        <v>0</v>
      </c>
      <c r="BG1545" s="51"/>
      <c r="BH1545" s="51">
        <f t="shared" si="274"/>
        <v>1</v>
      </c>
      <c r="BI1545" s="89">
        <f t="shared" si="280"/>
        <v>0</v>
      </c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108"/>
      <c r="BY1545" s="108"/>
      <c r="BZ1545" s="108"/>
      <c r="CA1545" s="113">
        <f>SI!BY1545</f>
        <v>262</v>
      </c>
      <c r="CB1545" s="113"/>
      <c r="CC1545" s="113"/>
      <c r="CD1545" s="113"/>
      <c r="CE1545" s="113"/>
      <c r="CF1545" s="113"/>
      <c r="CG1545" s="113"/>
      <c r="CH1545" s="140">
        <f>SI!BZ1545</f>
        <v>0</v>
      </c>
      <c r="CI1545" s="108"/>
      <c r="CJ1545" s="108"/>
      <c r="CK1545" s="108"/>
      <c r="CL1545" s="108"/>
      <c r="CM1545" s="108"/>
      <c r="CN1545" s="108"/>
      <c r="CO1545" s="108"/>
      <c r="CP1545" s="108"/>
      <c r="CQ1545" s="108"/>
      <c r="CR1545" s="108"/>
      <c r="CS1545" s="108"/>
      <c r="CT1545" s="108"/>
      <c r="CU1545" s="108"/>
      <c r="CV1545" s="108"/>
      <c r="CW1545" s="108"/>
      <c r="CX1545" s="108"/>
      <c r="CY1545" s="108"/>
      <c r="CZ1545" s="2"/>
      <c r="DA1545" s="2"/>
      <c r="DB1545" s="2"/>
      <c r="DC1545" s="2"/>
      <c r="DD1545" s="2"/>
      <c r="DE1545" s="2"/>
      <c r="DF1545" s="2"/>
      <c r="DG1545" s="2"/>
      <c r="DH1545" s="2"/>
      <c r="DI1545" s="2"/>
      <c r="DJ1545" s="2"/>
      <c r="DK1545" s="2"/>
      <c r="DL1545" s="2"/>
      <c r="DM1545" s="2"/>
      <c r="DN1545" s="2"/>
      <c r="DO1545" s="2"/>
      <c r="DP1545" s="2"/>
      <c r="DQ1545" s="2"/>
      <c r="DR1545" s="2"/>
      <c r="DS1545" s="2"/>
      <c r="DT1545" s="2"/>
      <c r="DU1545" s="2"/>
      <c r="DV1545" s="2"/>
      <c r="DW1545" s="2"/>
      <c r="DX1545" s="2"/>
      <c r="DY1545" s="2"/>
      <c r="DZ1545" s="2"/>
      <c r="EA1545" s="2"/>
      <c r="EB1545" s="2"/>
      <c r="EC1545" s="2"/>
      <c r="ED1545" s="2"/>
      <c r="EE1545" s="2"/>
      <c r="EF1545" s="2"/>
      <c r="EG1545" s="2"/>
      <c r="EH1545" s="2"/>
      <c r="EI1545" s="2"/>
      <c r="EJ1545" s="2"/>
      <c r="EK1545" s="2"/>
      <c r="EL1545" s="2"/>
      <c r="EM1545" s="2"/>
      <c r="EN1545" s="2"/>
      <c r="EO1545" s="2"/>
      <c r="EP1545" s="2"/>
      <c r="EQ1545" s="2"/>
      <c r="ER1545" s="2"/>
      <c r="ES1545" s="2"/>
      <c r="ET1545" s="2"/>
      <c r="EU1545" s="2"/>
      <c r="EV1545" s="2"/>
      <c r="EW1545" s="2"/>
      <c r="EX1545" s="2"/>
      <c r="EY1545" s="2"/>
      <c r="EZ1545" s="2"/>
      <c r="FA1545" s="2"/>
      <c r="FB1545" s="2"/>
      <c r="FC1545" s="2"/>
      <c r="FD1545" s="2"/>
      <c r="FE1545" s="2"/>
      <c r="FF1545" s="2"/>
      <c r="FG1545" s="2"/>
      <c r="FH1545" s="2"/>
      <c r="FI1545" s="2"/>
      <c r="FJ1545" s="2"/>
      <c r="FK1545" s="2"/>
      <c r="FL1545" s="2"/>
      <c r="FM1545" s="2"/>
      <c r="FN1545" s="2"/>
      <c r="FO1545" s="2"/>
      <c r="FP1545" s="2"/>
      <c r="FQ1545" s="2"/>
      <c r="FR1545" s="2"/>
      <c r="FS1545" s="2"/>
      <c r="FT1545" s="2"/>
      <c r="FU1545" s="2"/>
      <c r="FV1545" s="2"/>
      <c r="FW1545" s="2"/>
      <c r="FX1545" s="2"/>
      <c r="FY1545" s="2"/>
      <c r="FZ1545" s="2"/>
      <c r="GA1545" s="2"/>
      <c r="GB1545" s="2"/>
      <c r="GC1545" s="2"/>
      <c r="GD1545" s="2"/>
      <c r="GE1545" s="2"/>
      <c r="GF1545" s="2"/>
      <c r="GG1545" s="2"/>
      <c r="GH1545" s="2"/>
      <c r="GI1545" s="2"/>
      <c r="GJ1545" s="2"/>
      <c r="GK1545" s="2"/>
      <c r="GL1545" s="2"/>
      <c r="GM1545" s="2"/>
      <c r="GN1545" s="2"/>
      <c r="GO1545" s="2"/>
      <c r="GP1545" s="2"/>
      <c r="GQ1545" s="2"/>
      <c r="GR1545" s="2"/>
      <c r="GS1545" s="2"/>
      <c r="GT1545" s="2"/>
      <c r="GU1545" s="2"/>
      <c r="GV1545" s="2"/>
      <c r="GW1545" s="2"/>
      <c r="GX1545" s="2"/>
      <c r="GY1545" s="2"/>
      <c r="GZ1545" s="2"/>
      <c r="HA1545" s="2"/>
      <c r="HB1545" s="2"/>
      <c r="HC1545" s="2"/>
      <c r="HD1545" s="2"/>
      <c r="HE1545" s="2"/>
      <c r="HF1545" s="2"/>
      <c r="HG1545" s="2"/>
      <c r="HH1545" s="2"/>
      <c r="HI1545" s="2"/>
      <c r="HJ1545" s="2"/>
      <c r="HK1545" s="2"/>
      <c r="HL1545" s="2"/>
      <c r="HM1545" s="2"/>
      <c r="HN1545" s="2"/>
      <c r="HO1545" s="2"/>
      <c r="HP1545" s="2"/>
      <c r="HQ1545" s="2"/>
      <c r="HR1545" s="2"/>
      <c r="HS1545" s="2"/>
      <c r="HT1545" s="2"/>
      <c r="HU1545" s="2"/>
      <c r="HV1545" s="2"/>
      <c r="HW1545" s="2"/>
      <c r="HX1545" s="2"/>
      <c r="HY1545" s="2"/>
      <c r="HZ1545" s="2"/>
      <c r="IA1545" s="2"/>
      <c r="IB1545" s="2"/>
      <c r="IC1545" s="2"/>
      <c r="ID1545" s="2"/>
      <c r="IE1545" s="2"/>
      <c r="IF1545" s="2"/>
      <c r="IG1545" s="2"/>
      <c r="IH1545" s="2"/>
      <c r="II1545" s="2"/>
      <c r="IJ1545" s="2"/>
      <c r="IK1545" s="2"/>
      <c r="IL1545" s="2"/>
      <c r="IM1545" s="2"/>
      <c r="IN1545" s="2"/>
      <c r="IO1545" s="2"/>
      <c r="IP1545" s="2"/>
      <c r="IQ1545" s="2"/>
      <c r="IR1545" s="2"/>
      <c r="IS1545" s="2"/>
    </row>
    <row r="1546" spans="1:253" s="36" customFormat="1" x14ac:dyDescent="0.25">
      <c r="A1546" s="33"/>
      <c r="B1546" s="168" t="s">
        <v>613</v>
      </c>
      <c r="C1546" s="168"/>
      <c r="D1546" s="168"/>
      <c r="E1546" s="168"/>
      <c r="F1546" s="168"/>
      <c r="G1546" s="168"/>
      <c r="H1546" s="168"/>
      <c r="I1546" s="168"/>
      <c r="J1546" s="168"/>
      <c r="K1546" s="168"/>
      <c r="L1546" s="168"/>
      <c r="M1546" s="168"/>
      <c r="N1546" s="168"/>
      <c r="O1546" s="168"/>
      <c r="P1546" s="168"/>
      <c r="Q1546" s="168"/>
      <c r="R1546" s="168"/>
      <c r="S1546" s="168"/>
      <c r="T1546" s="168"/>
      <c r="U1546" s="168"/>
      <c r="V1546" s="168"/>
      <c r="W1546" s="168"/>
      <c r="X1546" s="168"/>
      <c r="Y1546" s="168"/>
      <c r="Z1546" s="168"/>
      <c r="AA1546" s="168"/>
      <c r="AB1546" s="168"/>
      <c r="AC1546" s="168"/>
      <c r="AD1546" s="168"/>
      <c r="AE1546" s="168"/>
      <c r="AF1546" s="168"/>
      <c r="AG1546" s="168"/>
      <c r="AH1546" s="168"/>
      <c r="AI1546" s="63"/>
      <c r="AJ1546" s="144" t="str">
        <f t="shared" si="273"/>
        <v>Riadok bude vidieť.</v>
      </c>
      <c r="AK1546" s="145" t="s">
        <v>207</v>
      </c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51">
        <f t="shared" si="279"/>
        <v>1</v>
      </c>
      <c r="BF1546" s="51">
        <f t="shared" si="281"/>
        <v>1</v>
      </c>
      <c r="BG1546" s="51"/>
      <c r="BH1546" s="51">
        <f t="shared" si="274"/>
        <v>1</v>
      </c>
      <c r="BI1546" s="89">
        <f t="shared" si="280"/>
        <v>1</v>
      </c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108"/>
      <c r="BY1546" s="108"/>
      <c r="BZ1546" s="108"/>
      <c r="CA1546" s="113">
        <f>SI!BY1546</f>
        <v>185</v>
      </c>
      <c r="CB1546" s="113"/>
      <c r="CC1546" s="113"/>
      <c r="CD1546" s="113"/>
      <c r="CE1546" s="113"/>
      <c r="CF1546" s="113"/>
      <c r="CG1546" s="113"/>
      <c r="CH1546" s="140">
        <f>SI!BZ1546</f>
        <v>0</v>
      </c>
      <c r="CI1546" s="108"/>
      <c r="CJ1546" s="108"/>
      <c r="CK1546" s="108"/>
      <c r="CL1546" s="108"/>
      <c r="CM1546" s="108"/>
      <c r="CN1546" s="108"/>
      <c r="CO1546" s="108"/>
      <c r="CP1546" s="108"/>
      <c r="CQ1546" s="108"/>
      <c r="CR1546" s="108"/>
      <c r="CS1546" s="108"/>
      <c r="CT1546" s="108"/>
      <c r="CU1546" s="108"/>
      <c r="CV1546" s="108"/>
      <c r="CW1546" s="108"/>
      <c r="CX1546" s="108"/>
      <c r="CY1546" s="108"/>
      <c r="CZ1546" s="2"/>
      <c r="DA1546" s="2"/>
      <c r="DB1546" s="2"/>
      <c r="DC1546" s="2"/>
      <c r="DD1546" s="2"/>
      <c r="DE1546" s="2"/>
      <c r="DF1546" s="2"/>
      <c r="DG1546" s="2"/>
      <c r="DH1546" s="2"/>
      <c r="DI1546" s="2"/>
      <c r="DJ1546" s="2"/>
      <c r="DK1546" s="2"/>
      <c r="DL1546" s="2"/>
      <c r="DM1546" s="2"/>
      <c r="DN1546" s="2"/>
      <c r="DO1546" s="2"/>
      <c r="DP1546" s="2"/>
      <c r="DQ1546" s="2"/>
      <c r="DR1546" s="2"/>
      <c r="DS1546" s="2"/>
      <c r="DT1546" s="2"/>
      <c r="DU1546" s="2"/>
      <c r="DV1546" s="2"/>
      <c r="DW1546" s="2"/>
      <c r="DX1546" s="2"/>
      <c r="DY1546" s="2"/>
      <c r="DZ1546" s="2"/>
      <c r="EA1546" s="2"/>
      <c r="EB1546" s="2"/>
      <c r="EC1546" s="2"/>
      <c r="ED1546" s="2"/>
      <c r="EE1546" s="2"/>
      <c r="EF1546" s="2"/>
      <c r="EG1546" s="2"/>
      <c r="EH1546" s="2"/>
      <c r="EI1546" s="2"/>
      <c r="EJ1546" s="2"/>
      <c r="EK1546" s="2"/>
      <c r="EL1546" s="2"/>
      <c r="EM1546" s="2"/>
      <c r="EN1546" s="2"/>
      <c r="EO1546" s="2"/>
      <c r="EP1546" s="2"/>
      <c r="EQ1546" s="2"/>
      <c r="ER1546" s="2"/>
      <c r="ES1546" s="2"/>
      <c r="ET1546" s="2"/>
      <c r="EU1546" s="2"/>
      <c r="EV1546" s="2"/>
      <c r="EW1546" s="2"/>
      <c r="EX1546" s="2"/>
      <c r="EY1546" s="2"/>
      <c r="EZ1546" s="2"/>
      <c r="FA1546" s="2"/>
      <c r="FB1546" s="2"/>
      <c r="FC1546" s="2"/>
      <c r="FD1546" s="2"/>
      <c r="FE1546" s="2"/>
      <c r="FF1546" s="2"/>
      <c r="FG1546" s="2"/>
      <c r="FH1546" s="2"/>
      <c r="FI1546" s="2"/>
      <c r="FJ1546" s="2"/>
      <c r="FK1546" s="2"/>
      <c r="FL1546" s="2"/>
      <c r="FM1546" s="2"/>
      <c r="FN1546" s="2"/>
      <c r="FO1546" s="2"/>
      <c r="FP1546" s="2"/>
      <c r="FQ1546" s="2"/>
      <c r="FR1546" s="2"/>
      <c r="FS1546" s="2"/>
      <c r="FT1546" s="2"/>
      <c r="FU1546" s="2"/>
      <c r="FV1546" s="2"/>
      <c r="FW1546" s="2"/>
      <c r="FX1546" s="2"/>
      <c r="FY1546" s="2"/>
      <c r="FZ1546" s="2"/>
      <c r="GA1546" s="2"/>
      <c r="GB1546" s="2"/>
      <c r="GC1546" s="2"/>
      <c r="GD1546" s="2"/>
      <c r="GE1546" s="2"/>
      <c r="GF1546" s="2"/>
      <c r="GG1546" s="2"/>
      <c r="GH1546" s="2"/>
      <c r="GI1546" s="2"/>
      <c r="GJ1546" s="2"/>
      <c r="GK1546" s="2"/>
      <c r="GL1546" s="2"/>
      <c r="GM1546" s="2"/>
      <c r="GN1546" s="2"/>
      <c r="GO1546" s="2"/>
      <c r="GP1546" s="2"/>
      <c r="GQ1546" s="2"/>
      <c r="GR1546" s="2"/>
      <c r="GS1546" s="2"/>
      <c r="GT1546" s="2"/>
      <c r="GU1546" s="2"/>
      <c r="GV1546" s="2"/>
      <c r="GW1546" s="2"/>
      <c r="GX1546" s="2"/>
      <c r="GY1546" s="2"/>
      <c r="GZ1546" s="2"/>
      <c r="HA1546" s="2"/>
      <c r="HB1546" s="2"/>
      <c r="HC1546" s="2"/>
      <c r="HD1546" s="2"/>
      <c r="HE1546" s="2"/>
      <c r="HF1546" s="2"/>
      <c r="HG1546" s="2"/>
      <c r="HH1546" s="2"/>
      <c r="HI1546" s="2"/>
      <c r="HJ1546" s="2"/>
      <c r="HK1546" s="2"/>
      <c r="HL1546" s="2"/>
      <c r="HM1546" s="2"/>
      <c r="HN1546" s="2"/>
      <c r="HO1546" s="2"/>
      <c r="HP1546" s="2"/>
      <c r="HQ1546" s="2"/>
      <c r="HR1546" s="2"/>
      <c r="HS1546" s="2"/>
      <c r="HT1546" s="2"/>
      <c r="HU1546" s="2"/>
      <c r="HV1546" s="2"/>
      <c r="HW1546" s="2"/>
      <c r="HX1546" s="2"/>
      <c r="HY1546" s="2"/>
      <c r="HZ1546" s="2"/>
      <c r="IA1546" s="2"/>
      <c r="IB1546" s="2"/>
      <c r="IC1546" s="2"/>
      <c r="ID1546" s="2"/>
      <c r="IE1546" s="2"/>
      <c r="IF1546" s="2"/>
      <c r="IG1546" s="2"/>
      <c r="IH1546" s="2"/>
      <c r="II1546" s="2"/>
      <c r="IJ1546" s="2"/>
      <c r="IK1546" s="2"/>
      <c r="IL1546" s="2"/>
      <c r="IM1546" s="2"/>
      <c r="IN1546" s="2"/>
      <c r="IO1546" s="2"/>
      <c r="IP1546" s="2"/>
      <c r="IQ1546" s="2"/>
      <c r="IR1546" s="2"/>
      <c r="IS1546" s="2"/>
    </row>
    <row r="1547" spans="1:253" s="36" customFormat="1" x14ac:dyDescent="0.25">
      <c r="A1547" s="33"/>
      <c r="B1547" s="168" t="s">
        <v>614</v>
      </c>
      <c r="C1547" s="168"/>
      <c r="D1547" s="168"/>
      <c r="E1547" s="168"/>
      <c r="F1547" s="168"/>
      <c r="G1547" s="168"/>
      <c r="H1547" s="168"/>
      <c r="I1547" s="168"/>
      <c r="J1547" s="168"/>
      <c r="K1547" s="168"/>
      <c r="L1547" s="168"/>
      <c r="M1547" s="168"/>
      <c r="N1547" s="168"/>
      <c r="O1547" s="168"/>
      <c r="P1547" s="168"/>
      <c r="Q1547" s="168"/>
      <c r="R1547" s="168"/>
      <c r="S1547" s="168"/>
      <c r="T1547" s="168"/>
      <c r="U1547" s="168"/>
      <c r="V1547" s="168"/>
      <c r="W1547" s="168"/>
      <c r="X1547" s="168"/>
      <c r="Y1547" s="168"/>
      <c r="Z1547" s="168"/>
      <c r="AA1547" s="168"/>
      <c r="AB1547" s="168"/>
      <c r="AC1547" s="168"/>
      <c r="AD1547" s="168"/>
      <c r="AE1547" s="168"/>
      <c r="AF1547" s="168"/>
      <c r="AG1547" s="168"/>
      <c r="AH1547" s="168"/>
      <c r="AI1547" s="63"/>
      <c r="AJ1547" s="144" t="str">
        <f t="shared" si="273"/>
        <v>Riadok bude vidieť.</v>
      </c>
      <c r="AK1547" s="145" t="s">
        <v>207</v>
      </c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51">
        <f t="shared" si="279"/>
        <v>1</v>
      </c>
      <c r="BF1547" s="51">
        <f t="shared" si="281"/>
        <v>1</v>
      </c>
      <c r="BG1547" s="51"/>
      <c r="BH1547" s="51">
        <f t="shared" si="274"/>
        <v>1</v>
      </c>
      <c r="BI1547" s="89">
        <f t="shared" si="280"/>
        <v>1</v>
      </c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108"/>
      <c r="BY1547" s="108"/>
      <c r="BZ1547" s="108"/>
      <c r="CA1547" s="113">
        <f>SI!BY1547</f>
        <v>604</v>
      </c>
      <c r="CB1547" s="113"/>
      <c r="CC1547" s="113"/>
      <c r="CD1547" s="113"/>
      <c r="CE1547" s="113"/>
      <c r="CF1547" s="113"/>
      <c r="CG1547" s="113"/>
      <c r="CH1547" s="140">
        <f>SI!BZ1547</f>
        <v>0</v>
      </c>
      <c r="CI1547" s="108"/>
      <c r="CJ1547" s="108"/>
      <c r="CK1547" s="108"/>
      <c r="CL1547" s="108"/>
      <c r="CM1547" s="108"/>
      <c r="CN1547" s="108"/>
      <c r="CO1547" s="108"/>
      <c r="CP1547" s="108"/>
      <c r="CQ1547" s="108"/>
      <c r="CR1547" s="108"/>
      <c r="CS1547" s="108"/>
      <c r="CT1547" s="108"/>
      <c r="CU1547" s="108"/>
      <c r="CV1547" s="108"/>
      <c r="CW1547" s="108"/>
      <c r="CX1547" s="108"/>
      <c r="CY1547" s="108"/>
      <c r="CZ1547" s="2"/>
      <c r="DA1547" s="2"/>
      <c r="DB1547" s="2"/>
      <c r="DC1547" s="2"/>
      <c r="DD1547" s="2"/>
      <c r="DE1547" s="2"/>
      <c r="DF1547" s="2"/>
      <c r="DG1547" s="2"/>
      <c r="DH1547" s="2"/>
      <c r="DI1547" s="2"/>
      <c r="DJ1547" s="2"/>
      <c r="DK1547" s="2"/>
      <c r="DL1547" s="2"/>
      <c r="DM1547" s="2"/>
      <c r="DN1547" s="2"/>
      <c r="DO1547" s="2"/>
      <c r="DP1547" s="2"/>
      <c r="DQ1547" s="2"/>
      <c r="DR1547" s="2"/>
      <c r="DS1547" s="2"/>
      <c r="DT1547" s="2"/>
      <c r="DU1547" s="2"/>
      <c r="DV1547" s="2"/>
      <c r="DW1547" s="2"/>
      <c r="DX1547" s="2"/>
      <c r="DY1547" s="2"/>
      <c r="DZ1547" s="2"/>
      <c r="EA1547" s="2"/>
      <c r="EB1547" s="2"/>
      <c r="EC1547" s="2"/>
      <c r="ED1547" s="2"/>
      <c r="EE1547" s="2"/>
      <c r="EF1547" s="2"/>
      <c r="EG1547" s="2"/>
      <c r="EH1547" s="2"/>
      <c r="EI1547" s="2"/>
      <c r="EJ1547" s="2"/>
      <c r="EK1547" s="2"/>
      <c r="EL1547" s="2"/>
      <c r="EM1547" s="2"/>
      <c r="EN1547" s="2"/>
      <c r="EO1547" s="2"/>
      <c r="EP1547" s="2"/>
      <c r="EQ1547" s="2"/>
      <c r="ER1547" s="2"/>
      <c r="ES1547" s="2"/>
      <c r="ET1547" s="2"/>
      <c r="EU1547" s="2"/>
      <c r="EV1547" s="2"/>
      <c r="EW1547" s="2"/>
      <c r="EX1547" s="2"/>
      <c r="EY1547" s="2"/>
      <c r="EZ1547" s="2"/>
      <c r="FA1547" s="2"/>
      <c r="FB1547" s="2"/>
      <c r="FC1547" s="2"/>
      <c r="FD1547" s="2"/>
      <c r="FE1547" s="2"/>
      <c r="FF1547" s="2"/>
      <c r="FG1547" s="2"/>
      <c r="FH1547" s="2"/>
      <c r="FI1547" s="2"/>
      <c r="FJ1547" s="2"/>
      <c r="FK1547" s="2"/>
      <c r="FL1547" s="2"/>
      <c r="FM1547" s="2"/>
      <c r="FN1547" s="2"/>
      <c r="FO1547" s="2"/>
      <c r="FP1547" s="2"/>
      <c r="FQ1547" s="2"/>
      <c r="FR1547" s="2"/>
      <c r="FS1547" s="2"/>
      <c r="FT1547" s="2"/>
      <c r="FU1547" s="2"/>
      <c r="FV1547" s="2"/>
      <c r="FW1547" s="2"/>
      <c r="FX1547" s="2"/>
      <c r="FY1547" s="2"/>
      <c r="FZ1547" s="2"/>
      <c r="GA1547" s="2"/>
      <c r="GB1547" s="2"/>
      <c r="GC1547" s="2"/>
      <c r="GD1547" s="2"/>
      <c r="GE1547" s="2"/>
      <c r="GF1547" s="2"/>
      <c r="GG1547" s="2"/>
      <c r="GH1547" s="2"/>
      <c r="GI1547" s="2"/>
      <c r="GJ1547" s="2"/>
      <c r="GK1547" s="2"/>
      <c r="GL1547" s="2"/>
      <c r="GM1547" s="2"/>
      <c r="GN1547" s="2"/>
      <c r="GO1547" s="2"/>
      <c r="GP1547" s="2"/>
      <c r="GQ1547" s="2"/>
      <c r="GR1547" s="2"/>
      <c r="GS1547" s="2"/>
      <c r="GT1547" s="2"/>
      <c r="GU1547" s="2"/>
      <c r="GV1547" s="2"/>
      <c r="GW1547" s="2"/>
      <c r="GX1547" s="2"/>
      <c r="GY1547" s="2"/>
      <c r="GZ1547" s="2"/>
      <c r="HA1547" s="2"/>
      <c r="HB1547" s="2"/>
      <c r="HC1547" s="2"/>
      <c r="HD1547" s="2"/>
      <c r="HE1547" s="2"/>
      <c r="HF1547" s="2"/>
      <c r="HG1547" s="2"/>
      <c r="HH1547" s="2"/>
      <c r="HI1547" s="2"/>
      <c r="HJ1547" s="2"/>
      <c r="HK1547" s="2"/>
      <c r="HL1547" s="2"/>
      <c r="HM1547" s="2"/>
      <c r="HN1547" s="2"/>
      <c r="HO1547" s="2"/>
      <c r="HP1547" s="2"/>
      <c r="HQ1547" s="2"/>
      <c r="HR1547" s="2"/>
      <c r="HS1547" s="2"/>
      <c r="HT1547" s="2"/>
      <c r="HU1547" s="2"/>
      <c r="HV1547" s="2"/>
      <c r="HW1547" s="2"/>
      <c r="HX1547" s="2"/>
      <c r="HY1547" s="2"/>
      <c r="HZ1547" s="2"/>
      <c r="IA1547" s="2"/>
      <c r="IB1547" s="2"/>
      <c r="IC1547" s="2"/>
      <c r="ID1547" s="2"/>
      <c r="IE1547" s="2"/>
      <c r="IF1547" s="2"/>
      <c r="IG1547" s="2"/>
      <c r="IH1547" s="2"/>
      <c r="II1547" s="2"/>
      <c r="IJ1547" s="2"/>
      <c r="IK1547" s="2"/>
      <c r="IL1547" s="2"/>
      <c r="IM1547" s="2"/>
      <c r="IN1547" s="2"/>
      <c r="IO1547" s="2"/>
      <c r="IP1547" s="2"/>
      <c r="IQ1547" s="2"/>
      <c r="IR1547" s="2"/>
      <c r="IS1547" s="2"/>
    </row>
    <row r="1548" spans="1:253" s="36" customFormat="1" hidden="1" x14ac:dyDescent="0.25">
      <c r="A1548" s="33"/>
      <c r="B1548" s="168"/>
      <c r="C1548" s="168"/>
      <c r="D1548" s="168"/>
      <c r="E1548" s="168"/>
      <c r="F1548" s="168"/>
      <c r="G1548" s="168"/>
      <c r="H1548" s="168"/>
      <c r="I1548" s="168"/>
      <c r="J1548" s="168"/>
      <c r="K1548" s="168"/>
      <c r="L1548" s="168"/>
      <c r="M1548" s="168"/>
      <c r="N1548" s="168"/>
      <c r="O1548" s="168"/>
      <c r="P1548" s="168"/>
      <c r="Q1548" s="168"/>
      <c r="R1548" s="168"/>
      <c r="S1548" s="168"/>
      <c r="T1548" s="168"/>
      <c r="U1548" s="168"/>
      <c r="V1548" s="168"/>
      <c r="W1548" s="168"/>
      <c r="X1548" s="168"/>
      <c r="Y1548" s="168"/>
      <c r="Z1548" s="168"/>
      <c r="AA1548" s="168"/>
      <c r="AB1548" s="168"/>
      <c r="AC1548" s="168"/>
      <c r="AD1548" s="168"/>
      <c r="AE1548" s="168"/>
      <c r="AF1548" s="168"/>
      <c r="AG1548" s="168"/>
      <c r="AH1548" s="168"/>
      <c r="AI1548" s="63"/>
      <c r="AJ1548" s="144" t="str">
        <f t="shared" si="273"/>
        <v>Riadok bude skrytý.</v>
      </c>
      <c r="AK1548" s="145" t="s">
        <v>207</v>
      </c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51">
        <f t="shared" si="279"/>
        <v>1</v>
      </c>
      <c r="BF1548" s="51">
        <f t="shared" si="281"/>
        <v>0</v>
      </c>
      <c r="BG1548" s="51"/>
      <c r="BH1548" s="51">
        <f t="shared" si="274"/>
        <v>1</v>
      </c>
      <c r="BI1548" s="89">
        <f t="shared" si="280"/>
        <v>0</v>
      </c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108"/>
      <c r="BY1548" s="108"/>
      <c r="BZ1548" s="108"/>
      <c r="CA1548" s="113">
        <f>SI!BY1548</f>
        <v>196</v>
      </c>
      <c r="CB1548" s="113"/>
      <c r="CC1548" s="113"/>
      <c r="CD1548" s="113"/>
      <c r="CE1548" s="113"/>
      <c r="CF1548" s="113"/>
      <c r="CG1548" s="113"/>
      <c r="CH1548" s="140">
        <f>SI!BZ1548</f>
        <v>0</v>
      </c>
      <c r="CI1548" s="108"/>
      <c r="CJ1548" s="108"/>
      <c r="CK1548" s="108"/>
      <c r="CL1548" s="108"/>
      <c r="CM1548" s="108"/>
      <c r="CN1548" s="108"/>
      <c r="CO1548" s="108"/>
      <c r="CP1548" s="108"/>
      <c r="CQ1548" s="108"/>
      <c r="CR1548" s="108"/>
      <c r="CS1548" s="108"/>
      <c r="CT1548" s="108"/>
      <c r="CU1548" s="108"/>
      <c r="CV1548" s="108"/>
      <c r="CW1548" s="108"/>
      <c r="CX1548" s="108"/>
      <c r="CY1548" s="108"/>
      <c r="CZ1548" s="2"/>
      <c r="DA1548" s="2"/>
      <c r="DB1548" s="2"/>
      <c r="DC1548" s="2"/>
      <c r="DD1548" s="2"/>
      <c r="DE1548" s="2"/>
      <c r="DF1548" s="2"/>
      <c r="DG1548" s="2"/>
      <c r="DH1548" s="2"/>
      <c r="DI1548" s="2"/>
      <c r="DJ1548" s="2"/>
      <c r="DK1548" s="2"/>
      <c r="DL1548" s="2"/>
      <c r="DM1548" s="2"/>
      <c r="DN1548" s="2"/>
      <c r="DO1548" s="2"/>
      <c r="DP1548" s="2"/>
      <c r="DQ1548" s="2"/>
      <c r="DR1548" s="2"/>
      <c r="DS1548" s="2"/>
      <c r="DT1548" s="2"/>
      <c r="DU1548" s="2"/>
      <c r="DV1548" s="2"/>
      <c r="DW1548" s="2"/>
      <c r="DX1548" s="2"/>
      <c r="DY1548" s="2"/>
      <c r="DZ1548" s="2"/>
      <c r="EA1548" s="2"/>
      <c r="EB1548" s="2"/>
      <c r="EC1548" s="2"/>
      <c r="ED1548" s="2"/>
      <c r="EE1548" s="2"/>
      <c r="EF1548" s="2"/>
      <c r="EG1548" s="2"/>
      <c r="EH1548" s="2"/>
      <c r="EI1548" s="2"/>
      <c r="EJ1548" s="2"/>
      <c r="EK1548" s="2"/>
      <c r="EL1548" s="2"/>
      <c r="EM1548" s="2"/>
      <c r="EN1548" s="2"/>
      <c r="EO1548" s="2"/>
      <c r="EP1548" s="2"/>
      <c r="EQ1548" s="2"/>
      <c r="ER1548" s="2"/>
      <c r="ES1548" s="2"/>
      <c r="ET1548" s="2"/>
      <c r="EU1548" s="2"/>
      <c r="EV1548" s="2"/>
      <c r="EW1548" s="2"/>
      <c r="EX1548" s="2"/>
      <c r="EY1548" s="2"/>
      <c r="EZ1548" s="2"/>
      <c r="FA1548" s="2"/>
      <c r="FB1548" s="2"/>
      <c r="FC1548" s="2"/>
      <c r="FD1548" s="2"/>
      <c r="FE1548" s="2"/>
      <c r="FF1548" s="2"/>
      <c r="FG1548" s="2"/>
      <c r="FH1548" s="2"/>
      <c r="FI1548" s="2"/>
      <c r="FJ1548" s="2"/>
      <c r="FK1548" s="2"/>
      <c r="FL1548" s="2"/>
      <c r="FM1548" s="2"/>
      <c r="FN1548" s="2"/>
      <c r="FO1548" s="2"/>
      <c r="FP1548" s="2"/>
      <c r="FQ1548" s="2"/>
      <c r="FR1548" s="2"/>
      <c r="FS1548" s="2"/>
      <c r="FT1548" s="2"/>
      <c r="FU1548" s="2"/>
      <c r="FV1548" s="2"/>
      <c r="FW1548" s="2"/>
      <c r="FX1548" s="2"/>
      <c r="FY1548" s="2"/>
      <c r="FZ1548" s="2"/>
      <c r="GA1548" s="2"/>
      <c r="GB1548" s="2"/>
      <c r="GC1548" s="2"/>
      <c r="GD1548" s="2"/>
      <c r="GE1548" s="2"/>
      <c r="GF1548" s="2"/>
      <c r="GG1548" s="2"/>
      <c r="GH1548" s="2"/>
      <c r="GI1548" s="2"/>
      <c r="GJ1548" s="2"/>
      <c r="GK1548" s="2"/>
      <c r="GL1548" s="2"/>
      <c r="GM1548" s="2"/>
      <c r="GN1548" s="2"/>
      <c r="GO1548" s="2"/>
      <c r="GP1548" s="2"/>
      <c r="GQ1548" s="2"/>
      <c r="GR1548" s="2"/>
      <c r="GS1548" s="2"/>
      <c r="GT1548" s="2"/>
      <c r="GU1548" s="2"/>
      <c r="GV1548" s="2"/>
      <c r="GW1548" s="2"/>
      <c r="GX1548" s="2"/>
      <c r="GY1548" s="2"/>
      <c r="GZ1548" s="2"/>
      <c r="HA1548" s="2"/>
      <c r="HB1548" s="2"/>
      <c r="HC1548" s="2"/>
      <c r="HD1548" s="2"/>
      <c r="HE1548" s="2"/>
      <c r="HF1548" s="2"/>
      <c r="HG1548" s="2"/>
      <c r="HH1548" s="2"/>
      <c r="HI1548" s="2"/>
      <c r="HJ1548" s="2"/>
      <c r="HK1548" s="2"/>
      <c r="HL1548" s="2"/>
      <c r="HM1548" s="2"/>
      <c r="HN1548" s="2"/>
      <c r="HO1548" s="2"/>
      <c r="HP1548" s="2"/>
      <c r="HQ1548" s="2"/>
      <c r="HR1548" s="2"/>
      <c r="HS1548" s="2"/>
      <c r="HT1548" s="2"/>
      <c r="HU1548" s="2"/>
      <c r="HV1548" s="2"/>
      <c r="HW1548" s="2"/>
      <c r="HX1548" s="2"/>
      <c r="HY1548" s="2"/>
      <c r="HZ1548" s="2"/>
      <c r="IA1548" s="2"/>
      <c r="IB1548" s="2"/>
      <c r="IC1548" s="2"/>
      <c r="ID1548" s="2"/>
      <c r="IE1548" s="2"/>
      <c r="IF1548" s="2"/>
      <c r="IG1548" s="2"/>
      <c r="IH1548" s="2"/>
      <c r="II1548" s="2"/>
      <c r="IJ1548" s="2"/>
      <c r="IK1548" s="2"/>
      <c r="IL1548" s="2"/>
      <c r="IM1548" s="2"/>
      <c r="IN1548" s="2"/>
      <c r="IO1548" s="2"/>
      <c r="IP1548" s="2"/>
      <c r="IQ1548" s="2"/>
      <c r="IR1548" s="2"/>
      <c r="IS1548" s="2"/>
    </row>
    <row r="1549" spans="1:253" s="36" customFormat="1" hidden="1" x14ac:dyDescent="0.25">
      <c r="A1549" s="33"/>
      <c r="B1549" s="168"/>
      <c r="C1549" s="168"/>
      <c r="D1549" s="168"/>
      <c r="E1549" s="168"/>
      <c r="F1549" s="168"/>
      <c r="G1549" s="168"/>
      <c r="H1549" s="168"/>
      <c r="I1549" s="168"/>
      <c r="J1549" s="168"/>
      <c r="K1549" s="168"/>
      <c r="L1549" s="168"/>
      <c r="M1549" s="168"/>
      <c r="N1549" s="168"/>
      <c r="O1549" s="168"/>
      <c r="P1549" s="168"/>
      <c r="Q1549" s="168"/>
      <c r="R1549" s="168"/>
      <c r="S1549" s="168"/>
      <c r="T1549" s="168"/>
      <c r="U1549" s="168"/>
      <c r="V1549" s="168"/>
      <c r="W1549" s="168"/>
      <c r="X1549" s="168"/>
      <c r="Y1549" s="168"/>
      <c r="Z1549" s="168"/>
      <c r="AA1549" s="168"/>
      <c r="AB1549" s="168"/>
      <c r="AC1549" s="168"/>
      <c r="AD1549" s="168"/>
      <c r="AE1549" s="168"/>
      <c r="AF1549" s="168"/>
      <c r="AG1549" s="168"/>
      <c r="AH1549" s="168"/>
      <c r="AI1549" s="63"/>
      <c r="AJ1549" s="144" t="str">
        <f t="shared" si="273"/>
        <v>Riadok bude skrytý.</v>
      </c>
      <c r="AK1549" s="145" t="s">
        <v>207</v>
      </c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51">
        <f t="shared" si="279"/>
        <v>1</v>
      </c>
      <c r="BF1549" s="51">
        <f t="shared" si="281"/>
        <v>0</v>
      </c>
      <c r="BG1549" s="51"/>
      <c r="BH1549" s="51">
        <f t="shared" si="274"/>
        <v>1</v>
      </c>
      <c r="BI1549" s="89">
        <f t="shared" si="280"/>
        <v>0</v>
      </c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108"/>
      <c r="BY1549" s="108"/>
      <c r="BZ1549" s="108"/>
      <c r="CA1549" s="113">
        <f>SI!BY1549</f>
        <v>937</v>
      </c>
      <c r="CB1549" s="113"/>
      <c r="CC1549" s="113"/>
      <c r="CD1549" s="113"/>
      <c r="CE1549" s="113"/>
      <c r="CF1549" s="113"/>
      <c r="CG1549" s="113"/>
      <c r="CH1549" s="140">
        <f>SI!BZ1549</f>
        <v>0</v>
      </c>
      <c r="CI1549" s="108"/>
      <c r="CJ1549" s="108"/>
      <c r="CK1549" s="108"/>
      <c r="CL1549" s="108"/>
      <c r="CM1549" s="108"/>
      <c r="CN1549" s="108"/>
      <c r="CO1549" s="108"/>
      <c r="CP1549" s="108"/>
      <c r="CQ1549" s="108"/>
      <c r="CR1549" s="108"/>
      <c r="CS1549" s="108"/>
      <c r="CT1549" s="108"/>
      <c r="CU1549" s="108"/>
      <c r="CV1549" s="108"/>
      <c r="CW1549" s="108"/>
      <c r="CX1549" s="108"/>
      <c r="CY1549" s="108"/>
      <c r="CZ1549" s="2"/>
      <c r="DA1549" s="2"/>
      <c r="DB1549" s="2"/>
      <c r="DC1549" s="2"/>
      <c r="DD1549" s="2"/>
      <c r="DE1549" s="2"/>
      <c r="DF1549" s="2"/>
      <c r="DG1549" s="2"/>
      <c r="DH1549" s="2"/>
      <c r="DI1549" s="2"/>
      <c r="DJ1549" s="2"/>
      <c r="DK1549" s="2"/>
      <c r="DL1549" s="2"/>
      <c r="DM1549" s="2"/>
      <c r="DN1549" s="2"/>
      <c r="DO1549" s="2"/>
      <c r="DP1549" s="2"/>
      <c r="DQ1549" s="2"/>
      <c r="DR1549" s="2"/>
      <c r="DS1549" s="2"/>
      <c r="DT1549" s="2"/>
      <c r="DU1549" s="2"/>
      <c r="DV1549" s="2"/>
      <c r="DW1549" s="2"/>
      <c r="DX1549" s="2"/>
      <c r="DY1549" s="2"/>
      <c r="DZ1549" s="2"/>
      <c r="EA1549" s="2"/>
      <c r="EB1549" s="2"/>
      <c r="EC1549" s="2"/>
      <c r="ED1549" s="2"/>
      <c r="EE1549" s="2"/>
      <c r="EF1549" s="2"/>
      <c r="EG1549" s="2"/>
      <c r="EH1549" s="2"/>
      <c r="EI1549" s="2"/>
      <c r="EJ1549" s="2"/>
      <c r="EK1549" s="2"/>
      <c r="EL1549" s="2"/>
      <c r="EM1549" s="2"/>
      <c r="EN1549" s="2"/>
      <c r="EO1549" s="2"/>
      <c r="EP1549" s="2"/>
      <c r="EQ1549" s="2"/>
      <c r="ER1549" s="2"/>
      <c r="ES1549" s="2"/>
      <c r="ET1549" s="2"/>
      <c r="EU1549" s="2"/>
      <c r="EV1549" s="2"/>
      <c r="EW1549" s="2"/>
      <c r="EX1549" s="2"/>
      <c r="EY1549" s="2"/>
      <c r="EZ1549" s="2"/>
      <c r="FA1549" s="2"/>
      <c r="FB1549" s="2"/>
      <c r="FC1549" s="2"/>
      <c r="FD1549" s="2"/>
      <c r="FE1549" s="2"/>
      <c r="FF1549" s="2"/>
      <c r="FG1549" s="2"/>
      <c r="FH1549" s="2"/>
      <c r="FI1549" s="2"/>
      <c r="FJ1549" s="2"/>
      <c r="FK1549" s="2"/>
      <c r="FL1549" s="2"/>
      <c r="FM1549" s="2"/>
      <c r="FN1549" s="2"/>
      <c r="FO1549" s="2"/>
      <c r="FP1549" s="2"/>
      <c r="FQ1549" s="2"/>
      <c r="FR1549" s="2"/>
      <c r="FS1549" s="2"/>
      <c r="FT1549" s="2"/>
      <c r="FU1549" s="2"/>
      <c r="FV1549" s="2"/>
      <c r="FW1549" s="2"/>
      <c r="FX1549" s="2"/>
      <c r="FY1549" s="2"/>
      <c r="FZ1549" s="2"/>
      <c r="GA1549" s="2"/>
      <c r="GB1549" s="2"/>
      <c r="GC1549" s="2"/>
      <c r="GD1549" s="2"/>
      <c r="GE1549" s="2"/>
      <c r="GF1549" s="2"/>
      <c r="GG1549" s="2"/>
      <c r="GH1549" s="2"/>
      <c r="GI1549" s="2"/>
      <c r="GJ1549" s="2"/>
      <c r="GK1549" s="2"/>
      <c r="GL1549" s="2"/>
      <c r="GM1549" s="2"/>
      <c r="GN1549" s="2"/>
      <c r="GO1549" s="2"/>
      <c r="GP1549" s="2"/>
      <c r="GQ1549" s="2"/>
      <c r="GR1549" s="2"/>
      <c r="GS1549" s="2"/>
      <c r="GT1549" s="2"/>
      <c r="GU1549" s="2"/>
      <c r="GV1549" s="2"/>
      <c r="GW1549" s="2"/>
      <c r="GX1549" s="2"/>
      <c r="GY1549" s="2"/>
      <c r="GZ1549" s="2"/>
      <c r="HA1549" s="2"/>
      <c r="HB1549" s="2"/>
      <c r="HC1549" s="2"/>
      <c r="HD1549" s="2"/>
      <c r="HE1549" s="2"/>
      <c r="HF1549" s="2"/>
      <c r="HG1549" s="2"/>
      <c r="HH1549" s="2"/>
      <c r="HI1549" s="2"/>
      <c r="HJ1549" s="2"/>
      <c r="HK1549" s="2"/>
      <c r="HL1549" s="2"/>
      <c r="HM1549" s="2"/>
      <c r="HN1549" s="2"/>
      <c r="HO1549" s="2"/>
      <c r="HP1549" s="2"/>
      <c r="HQ1549" s="2"/>
      <c r="HR1549" s="2"/>
      <c r="HS1549" s="2"/>
      <c r="HT1549" s="2"/>
      <c r="HU1549" s="2"/>
      <c r="HV1549" s="2"/>
      <c r="HW1549" s="2"/>
      <c r="HX1549" s="2"/>
      <c r="HY1549" s="2"/>
      <c r="HZ1549" s="2"/>
      <c r="IA1549" s="2"/>
      <c r="IB1549" s="2"/>
      <c r="IC1549" s="2"/>
      <c r="ID1549" s="2"/>
      <c r="IE1549" s="2"/>
      <c r="IF1549" s="2"/>
      <c r="IG1549" s="2"/>
      <c r="IH1549" s="2"/>
      <c r="II1549" s="2"/>
      <c r="IJ1549" s="2"/>
      <c r="IK1549" s="2"/>
      <c r="IL1549" s="2"/>
      <c r="IM1549" s="2"/>
      <c r="IN1549" s="2"/>
      <c r="IO1549" s="2"/>
      <c r="IP1549" s="2"/>
      <c r="IQ1549" s="2"/>
      <c r="IR1549" s="2"/>
      <c r="IS1549" s="2"/>
    </row>
    <row r="1550" spans="1:253" s="36" customFormat="1" hidden="1" x14ac:dyDescent="0.25">
      <c r="A1550" s="33"/>
      <c r="B1550" s="168"/>
      <c r="C1550" s="168"/>
      <c r="D1550" s="168"/>
      <c r="E1550" s="168"/>
      <c r="F1550" s="168"/>
      <c r="G1550" s="168"/>
      <c r="H1550" s="168"/>
      <c r="I1550" s="168"/>
      <c r="J1550" s="168"/>
      <c r="K1550" s="168"/>
      <c r="L1550" s="168"/>
      <c r="M1550" s="168"/>
      <c r="N1550" s="168"/>
      <c r="O1550" s="168"/>
      <c r="P1550" s="168"/>
      <c r="Q1550" s="168"/>
      <c r="R1550" s="168"/>
      <c r="S1550" s="168"/>
      <c r="T1550" s="168"/>
      <c r="U1550" s="168"/>
      <c r="V1550" s="168"/>
      <c r="W1550" s="168"/>
      <c r="X1550" s="168"/>
      <c r="Y1550" s="168"/>
      <c r="Z1550" s="168"/>
      <c r="AA1550" s="168"/>
      <c r="AB1550" s="168"/>
      <c r="AC1550" s="168"/>
      <c r="AD1550" s="168"/>
      <c r="AE1550" s="168"/>
      <c r="AF1550" s="168"/>
      <c r="AG1550" s="168"/>
      <c r="AH1550" s="168"/>
      <c r="AI1550" s="63"/>
      <c r="AJ1550" s="144" t="str">
        <f t="shared" si="273"/>
        <v>Riadok bude skrytý.</v>
      </c>
      <c r="AK1550" s="145" t="s">
        <v>207</v>
      </c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51">
        <f t="shared" si="279"/>
        <v>1</v>
      </c>
      <c r="BF1550" s="51">
        <f t="shared" si="281"/>
        <v>0</v>
      </c>
      <c r="BG1550" s="51"/>
      <c r="BH1550" s="51">
        <f t="shared" si="274"/>
        <v>1</v>
      </c>
      <c r="BI1550" s="89">
        <f t="shared" si="280"/>
        <v>0</v>
      </c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108"/>
      <c r="BY1550" s="108"/>
      <c r="BZ1550" s="108"/>
      <c r="CA1550" s="113">
        <f>SI!BY1550</f>
        <v>156</v>
      </c>
      <c r="CB1550" s="113"/>
      <c r="CC1550" s="113"/>
      <c r="CD1550" s="113"/>
      <c r="CE1550" s="113"/>
      <c r="CF1550" s="113"/>
      <c r="CG1550" s="113"/>
      <c r="CH1550" s="140">
        <f>SI!BZ1550</f>
        <v>0</v>
      </c>
      <c r="CI1550" s="108"/>
      <c r="CJ1550" s="108"/>
      <c r="CK1550" s="108"/>
      <c r="CL1550" s="108"/>
      <c r="CM1550" s="108"/>
      <c r="CN1550" s="108"/>
      <c r="CO1550" s="108"/>
      <c r="CP1550" s="108"/>
      <c r="CQ1550" s="108"/>
      <c r="CR1550" s="108"/>
      <c r="CS1550" s="108"/>
      <c r="CT1550" s="108"/>
      <c r="CU1550" s="108"/>
      <c r="CV1550" s="108"/>
      <c r="CW1550" s="108"/>
      <c r="CX1550" s="108"/>
      <c r="CY1550" s="108"/>
      <c r="CZ1550" s="2"/>
      <c r="DA1550" s="2"/>
      <c r="DB1550" s="2"/>
      <c r="DC1550" s="2"/>
      <c r="DD1550" s="2"/>
      <c r="DE1550" s="2"/>
      <c r="DF1550" s="2"/>
      <c r="DG1550" s="2"/>
      <c r="DH1550" s="2"/>
      <c r="DI1550" s="2"/>
      <c r="DJ1550" s="2"/>
      <c r="DK1550" s="2"/>
      <c r="DL1550" s="2"/>
      <c r="DM1550" s="2"/>
      <c r="DN1550" s="2"/>
      <c r="DO1550" s="2"/>
      <c r="DP1550" s="2"/>
      <c r="DQ1550" s="2"/>
      <c r="DR1550" s="2"/>
      <c r="DS1550" s="2"/>
      <c r="DT1550" s="2"/>
      <c r="DU1550" s="2"/>
      <c r="DV1550" s="2"/>
      <c r="DW1550" s="2"/>
      <c r="DX1550" s="2"/>
      <c r="DY1550" s="2"/>
      <c r="DZ1550" s="2"/>
      <c r="EA1550" s="2"/>
      <c r="EB1550" s="2"/>
      <c r="EC1550" s="2"/>
      <c r="ED1550" s="2"/>
      <c r="EE1550" s="2"/>
      <c r="EF1550" s="2"/>
      <c r="EG1550" s="2"/>
      <c r="EH1550" s="2"/>
      <c r="EI1550" s="2"/>
      <c r="EJ1550" s="2"/>
      <c r="EK1550" s="2"/>
      <c r="EL1550" s="2"/>
      <c r="EM1550" s="2"/>
      <c r="EN1550" s="2"/>
      <c r="EO1550" s="2"/>
      <c r="EP1550" s="2"/>
      <c r="EQ1550" s="2"/>
      <c r="ER1550" s="2"/>
      <c r="ES1550" s="2"/>
      <c r="ET1550" s="2"/>
      <c r="EU1550" s="2"/>
      <c r="EV1550" s="2"/>
      <c r="EW1550" s="2"/>
      <c r="EX1550" s="2"/>
      <c r="EY1550" s="2"/>
      <c r="EZ1550" s="2"/>
      <c r="FA1550" s="2"/>
      <c r="FB1550" s="2"/>
      <c r="FC1550" s="2"/>
      <c r="FD1550" s="2"/>
      <c r="FE1550" s="2"/>
      <c r="FF1550" s="2"/>
      <c r="FG1550" s="2"/>
      <c r="FH1550" s="2"/>
      <c r="FI1550" s="2"/>
      <c r="FJ1550" s="2"/>
      <c r="FK1550" s="2"/>
      <c r="FL1550" s="2"/>
      <c r="FM1550" s="2"/>
      <c r="FN1550" s="2"/>
      <c r="FO1550" s="2"/>
      <c r="FP1550" s="2"/>
      <c r="FQ1550" s="2"/>
      <c r="FR1550" s="2"/>
      <c r="FS1550" s="2"/>
      <c r="FT1550" s="2"/>
      <c r="FU1550" s="2"/>
      <c r="FV1550" s="2"/>
      <c r="FW1550" s="2"/>
      <c r="FX1550" s="2"/>
      <c r="FY1550" s="2"/>
      <c r="FZ1550" s="2"/>
      <c r="GA1550" s="2"/>
      <c r="GB1550" s="2"/>
      <c r="GC1550" s="2"/>
      <c r="GD1550" s="2"/>
      <c r="GE1550" s="2"/>
      <c r="GF1550" s="2"/>
      <c r="GG1550" s="2"/>
      <c r="GH1550" s="2"/>
      <c r="GI1550" s="2"/>
      <c r="GJ1550" s="2"/>
      <c r="GK1550" s="2"/>
      <c r="GL1550" s="2"/>
      <c r="GM1550" s="2"/>
      <c r="GN1550" s="2"/>
      <c r="GO1550" s="2"/>
      <c r="GP1550" s="2"/>
      <c r="GQ1550" s="2"/>
      <c r="GR1550" s="2"/>
      <c r="GS1550" s="2"/>
      <c r="GT1550" s="2"/>
      <c r="GU1550" s="2"/>
      <c r="GV1550" s="2"/>
      <c r="GW1550" s="2"/>
      <c r="GX1550" s="2"/>
      <c r="GY1550" s="2"/>
      <c r="GZ1550" s="2"/>
      <c r="HA1550" s="2"/>
      <c r="HB1550" s="2"/>
      <c r="HC1550" s="2"/>
      <c r="HD1550" s="2"/>
      <c r="HE1550" s="2"/>
      <c r="HF1550" s="2"/>
      <c r="HG1550" s="2"/>
      <c r="HH1550" s="2"/>
      <c r="HI1550" s="2"/>
      <c r="HJ1550" s="2"/>
      <c r="HK1550" s="2"/>
      <c r="HL1550" s="2"/>
      <c r="HM1550" s="2"/>
      <c r="HN1550" s="2"/>
      <c r="HO1550" s="2"/>
      <c r="HP1550" s="2"/>
      <c r="HQ1550" s="2"/>
      <c r="HR1550" s="2"/>
      <c r="HS1550" s="2"/>
      <c r="HT1550" s="2"/>
      <c r="HU1550" s="2"/>
      <c r="HV1550" s="2"/>
      <c r="HW1550" s="2"/>
      <c r="HX1550" s="2"/>
      <c r="HY1550" s="2"/>
      <c r="HZ1550" s="2"/>
      <c r="IA1550" s="2"/>
      <c r="IB1550" s="2"/>
      <c r="IC1550" s="2"/>
      <c r="ID1550" s="2"/>
      <c r="IE1550" s="2"/>
      <c r="IF1550" s="2"/>
      <c r="IG1550" s="2"/>
      <c r="IH1550" s="2"/>
      <c r="II1550" s="2"/>
      <c r="IJ1550" s="2"/>
      <c r="IK1550" s="2"/>
      <c r="IL1550" s="2"/>
      <c r="IM1550" s="2"/>
      <c r="IN1550" s="2"/>
      <c r="IO1550" s="2"/>
      <c r="IP1550" s="2"/>
      <c r="IQ1550" s="2"/>
      <c r="IR1550" s="2"/>
      <c r="IS1550" s="2"/>
    </row>
    <row r="1551" spans="1:253" s="36" customFormat="1" hidden="1" x14ac:dyDescent="0.25">
      <c r="A1551" s="33"/>
      <c r="B1551" s="168"/>
      <c r="C1551" s="168"/>
      <c r="D1551" s="168"/>
      <c r="E1551" s="168"/>
      <c r="F1551" s="168"/>
      <c r="G1551" s="168"/>
      <c r="H1551" s="168"/>
      <c r="I1551" s="168"/>
      <c r="J1551" s="168"/>
      <c r="K1551" s="168"/>
      <c r="L1551" s="168"/>
      <c r="M1551" s="168"/>
      <c r="N1551" s="168"/>
      <c r="O1551" s="168"/>
      <c r="P1551" s="168"/>
      <c r="Q1551" s="168"/>
      <c r="R1551" s="168"/>
      <c r="S1551" s="168"/>
      <c r="T1551" s="168"/>
      <c r="U1551" s="168"/>
      <c r="V1551" s="168"/>
      <c r="W1551" s="168"/>
      <c r="X1551" s="168"/>
      <c r="Y1551" s="168"/>
      <c r="Z1551" s="168"/>
      <c r="AA1551" s="168"/>
      <c r="AB1551" s="168"/>
      <c r="AC1551" s="168"/>
      <c r="AD1551" s="168"/>
      <c r="AE1551" s="168"/>
      <c r="AF1551" s="168"/>
      <c r="AG1551" s="168"/>
      <c r="AH1551" s="168"/>
      <c r="AI1551" s="63"/>
      <c r="AJ1551" s="144" t="str">
        <f t="shared" si="273"/>
        <v>Riadok bude skrytý.</v>
      </c>
      <c r="AK1551" s="145" t="s">
        <v>207</v>
      </c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51">
        <f t="shared" si="279"/>
        <v>1</v>
      </c>
      <c r="BF1551" s="51">
        <f t="shared" si="281"/>
        <v>0</v>
      </c>
      <c r="BG1551" s="51"/>
      <c r="BH1551" s="51">
        <f t="shared" si="274"/>
        <v>1</v>
      </c>
      <c r="BI1551" s="89">
        <f t="shared" si="280"/>
        <v>0</v>
      </c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108"/>
      <c r="BY1551" s="108"/>
      <c r="BZ1551" s="108"/>
      <c r="CA1551" s="113">
        <f>SI!BY1551</f>
        <v>168</v>
      </c>
      <c r="CB1551" s="113"/>
      <c r="CC1551" s="113"/>
      <c r="CD1551" s="113"/>
      <c r="CE1551" s="113"/>
      <c r="CF1551" s="113"/>
      <c r="CG1551" s="113"/>
      <c r="CH1551" s="140">
        <f>SI!BZ1551</f>
        <v>0</v>
      </c>
      <c r="CI1551" s="108"/>
      <c r="CJ1551" s="108"/>
      <c r="CK1551" s="108"/>
      <c r="CL1551" s="108"/>
      <c r="CM1551" s="108"/>
      <c r="CN1551" s="108"/>
      <c r="CO1551" s="108"/>
      <c r="CP1551" s="108"/>
      <c r="CQ1551" s="108"/>
      <c r="CR1551" s="108"/>
      <c r="CS1551" s="108"/>
      <c r="CT1551" s="108"/>
      <c r="CU1551" s="108"/>
      <c r="CV1551" s="108"/>
      <c r="CW1551" s="108"/>
      <c r="CX1551" s="108"/>
      <c r="CY1551" s="108"/>
      <c r="CZ1551" s="2"/>
      <c r="DA1551" s="2"/>
      <c r="DB1551" s="2"/>
      <c r="DC1551" s="2"/>
      <c r="DD1551" s="2"/>
      <c r="DE1551" s="2"/>
      <c r="DF1551" s="2"/>
      <c r="DG1551" s="2"/>
      <c r="DH1551" s="2"/>
      <c r="DI1551" s="2"/>
      <c r="DJ1551" s="2"/>
      <c r="DK1551" s="2"/>
      <c r="DL1551" s="2"/>
      <c r="DM1551" s="2"/>
      <c r="DN1551" s="2"/>
      <c r="DO1551" s="2"/>
      <c r="DP1551" s="2"/>
      <c r="DQ1551" s="2"/>
      <c r="DR1551" s="2"/>
      <c r="DS1551" s="2"/>
      <c r="DT1551" s="2"/>
      <c r="DU1551" s="2"/>
      <c r="DV1551" s="2"/>
      <c r="DW1551" s="2"/>
      <c r="DX1551" s="2"/>
      <c r="DY1551" s="2"/>
      <c r="DZ1551" s="2"/>
      <c r="EA1551" s="2"/>
      <c r="EB1551" s="2"/>
      <c r="EC1551" s="2"/>
      <c r="ED1551" s="2"/>
      <c r="EE1551" s="2"/>
      <c r="EF1551" s="2"/>
      <c r="EG1551" s="2"/>
      <c r="EH1551" s="2"/>
      <c r="EI1551" s="2"/>
      <c r="EJ1551" s="2"/>
      <c r="EK1551" s="2"/>
      <c r="EL1551" s="2"/>
      <c r="EM1551" s="2"/>
      <c r="EN1551" s="2"/>
      <c r="EO1551" s="2"/>
      <c r="EP1551" s="2"/>
      <c r="EQ1551" s="2"/>
      <c r="ER1551" s="2"/>
      <c r="ES1551" s="2"/>
      <c r="ET1551" s="2"/>
      <c r="EU1551" s="2"/>
      <c r="EV1551" s="2"/>
      <c r="EW1551" s="2"/>
      <c r="EX1551" s="2"/>
      <c r="EY1551" s="2"/>
      <c r="EZ1551" s="2"/>
      <c r="FA1551" s="2"/>
      <c r="FB1551" s="2"/>
      <c r="FC1551" s="2"/>
      <c r="FD1551" s="2"/>
      <c r="FE1551" s="2"/>
      <c r="FF1551" s="2"/>
      <c r="FG1551" s="2"/>
      <c r="FH1551" s="2"/>
      <c r="FI1551" s="2"/>
      <c r="FJ1551" s="2"/>
      <c r="FK1551" s="2"/>
      <c r="FL1551" s="2"/>
      <c r="FM1551" s="2"/>
      <c r="FN1551" s="2"/>
      <c r="FO1551" s="2"/>
      <c r="FP1551" s="2"/>
      <c r="FQ1551" s="2"/>
      <c r="FR1551" s="2"/>
      <c r="FS1551" s="2"/>
      <c r="FT1551" s="2"/>
      <c r="FU1551" s="2"/>
      <c r="FV1551" s="2"/>
      <c r="FW1551" s="2"/>
      <c r="FX1551" s="2"/>
      <c r="FY1551" s="2"/>
      <c r="FZ1551" s="2"/>
      <c r="GA1551" s="2"/>
      <c r="GB1551" s="2"/>
      <c r="GC1551" s="2"/>
      <c r="GD1551" s="2"/>
      <c r="GE1551" s="2"/>
      <c r="GF1551" s="2"/>
      <c r="GG1551" s="2"/>
      <c r="GH1551" s="2"/>
      <c r="GI1551" s="2"/>
      <c r="GJ1551" s="2"/>
      <c r="GK1551" s="2"/>
      <c r="GL1551" s="2"/>
      <c r="GM1551" s="2"/>
      <c r="GN1551" s="2"/>
      <c r="GO1551" s="2"/>
      <c r="GP1551" s="2"/>
      <c r="GQ1551" s="2"/>
      <c r="GR1551" s="2"/>
      <c r="GS1551" s="2"/>
      <c r="GT1551" s="2"/>
      <c r="GU1551" s="2"/>
      <c r="GV1551" s="2"/>
      <c r="GW1551" s="2"/>
      <c r="GX1551" s="2"/>
      <c r="GY1551" s="2"/>
      <c r="GZ1551" s="2"/>
      <c r="HA1551" s="2"/>
      <c r="HB1551" s="2"/>
      <c r="HC1551" s="2"/>
      <c r="HD1551" s="2"/>
      <c r="HE1551" s="2"/>
      <c r="HF1551" s="2"/>
      <c r="HG1551" s="2"/>
      <c r="HH1551" s="2"/>
      <c r="HI1551" s="2"/>
      <c r="HJ1551" s="2"/>
      <c r="HK1551" s="2"/>
      <c r="HL1551" s="2"/>
      <c r="HM1551" s="2"/>
      <c r="HN1551" s="2"/>
      <c r="HO1551" s="2"/>
      <c r="HP1551" s="2"/>
      <c r="HQ1551" s="2"/>
      <c r="HR1551" s="2"/>
      <c r="HS1551" s="2"/>
      <c r="HT1551" s="2"/>
      <c r="HU1551" s="2"/>
      <c r="HV1551" s="2"/>
      <c r="HW1551" s="2"/>
      <c r="HX1551" s="2"/>
      <c r="HY1551" s="2"/>
      <c r="HZ1551" s="2"/>
      <c r="IA1551" s="2"/>
      <c r="IB1551" s="2"/>
      <c r="IC1551" s="2"/>
      <c r="ID1551" s="2"/>
      <c r="IE1551" s="2"/>
      <c r="IF1551" s="2"/>
      <c r="IG1551" s="2"/>
      <c r="IH1551" s="2"/>
      <c r="II1551" s="2"/>
      <c r="IJ1551" s="2"/>
      <c r="IK1551" s="2"/>
      <c r="IL1551" s="2"/>
      <c r="IM1551" s="2"/>
      <c r="IN1551" s="2"/>
      <c r="IO1551" s="2"/>
      <c r="IP1551" s="2"/>
      <c r="IQ1551" s="2"/>
      <c r="IR1551" s="2"/>
      <c r="IS1551" s="2"/>
    </row>
    <row r="1552" spans="1:253" s="36" customFormat="1" hidden="1" x14ac:dyDescent="0.25">
      <c r="A1552" s="33"/>
      <c r="B1552" s="168"/>
      <c r="C1552" s="168"/>
      <c r="D1552" s="168"/>
      <c r="E1552" s="168"/>
      <c r="F1552" s="168"/>
      <c r="G1552" s="168"/>
      <c r="H1552" s="168"/>
      <c r="I1552" s="168"/>
      <c r="J1552" s="168"/>
      <c r="K1552" s="168"/>
      <c r="L1552" s="168"/>
      <c r="M1552" s="168"/>
      <c r="N1552" s="168"/>
      <c r="O1552" s="168"/>
      <c r="P1552" s="168"/>
      <c r="Q1552" s="168"/>
      <c r="R1552" s="168"/>
      <c r="S1552" s="168"/>
      <c r="T1552" s="168"/>
      <c r="U1552" s="168"/>
      <c r="V1552" s="168"/>
      <c r="W1552" s="168"/>
      <c r="X1552" s="168"/>
      <c r="Y1552" s="168"/>
      <c r="Z1552" s="168"/>
      <c r="AA1552" s="168"/>
      <c r="AB1552" s="168"/>
      <c r="AC1552" s="168"/>
      <c r="AD1552" s="168"/>
      <c r="AE1552" s="168"/>
      <c r="AF1552" s="168"/>
      <c r="AG1552" s="168"/>
      <c r="AH1552" s="168"/>
      <c r="AI1552" s="63"/>
      <c r="AJ1552" s="144" t="str">
        <f t="shared" ref="AJ1552:AJ1614" si="282">+IF(BI1552=0,"Riadok bude skrytý.","Riadok bude vidieť.")</f>
        <v>Riadok bude skrytý.</v>
      </c>
      <c r="AK1552" s="145" t="s">
        <v>207</v>
      </c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51">
        <f t="shared" si="279"/>
        <v>1</v>
      </c>
      <c r="BF1552" s="51">
        <f t="shared" si="281"/>
        <v>0</v>
      </c>
      <c r="BG1552" s="51"/>
      <c r="BH1552" s="51">
        <f t="shared" ref="BH1552:BH1597" si="283">IF(AK1552="",1,IF(AK1552="Chcem skryť riadok.",0,1))</f>
        <v>1</v>
      </c>
      <c r="BI1552" s="89">
        <f t="shared" si="280"/>
        <v>0</v>
      </c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108"/>
      <c r="BY1552" s="108"/>
      <c r="BZ1552" s="108"/>
      <c r="CA1552" s="113">
        <f>SI!BY1552</f>
        <v>119</v>
      </c>
      <c r="CB1552" s="113"/>
      <c r="CC1552" s="113"/>
      <c r="CD1552" s="113"/>
      <c r="CE1552" s="113"/>
      <c r="CF1552" s="113"/>
      <c r="CG1552" s="113"/>
      <c r="CH1552" s="140">
        <f>SI!BZ1552</f>
        <v>0</v>
      </c>
      <c r="CI1552" s="108"/>
      <c r="CJ1552" s="108"/>
      <c r="CK1552" s="108"/>
      <c r="CL1552" s="108"/>
      <c r="CM1552" s="108"/>
      <c r="CN1552" s="108"/>
      <c r="CO1552" s="108"/>
      <c r="CP1552" s="108"/>
      <c r="CQ1552" s="108"/>
      <c r="CR1552" s="108"/>
      <c r="CS1552" s="108"/>
      <c r="CT1552" s="108"/>
      <c r="CU1552" s="108"/>
      <c r="CV1552" s="108"/>
      <c r="CW1552" s="108"/>
      <c r="CX1552" s="108"/>
      <c r="CY1552" s="108"/>
      <c r="CZ1552" s="2"/>
      <c r="DA1552" s="2"/>
      <c r="DB1552" s="2"/>
      <c r="DC1552" s="2"/>
      <c r="DD1552" s="2"/>
      <c r="DE1552" s="2"/>
      <c r="DF1552" s="2"/>
      <c r="DG1552" s="2"/>
      <c r="DH1552" s="2"/>
      <c r="DI1552" s="2"/>
      <c r="DJ1552" s="2"/>
      <c r="DK1552" s="2"/>
      <c r="DL1552" s="2"/>
      <c r="DM1552" s="2"/>
      <c r="DN1552" s="2"/>
      <c r="DO1552" s="2"/>
      <c r="DP1552" s="2"/>
      <c r="DQ1552" s="2"/>
      <c r="DR1552" s="2"/>
      <c r="DS1552" s="2"/>
      <c r="DT1552" s="2"/>
      <c r="DU1552" s="2"/>
      <c r="DV1552" s="2"/>
      <c r="DW1552" s="2"/>
      <c r="DX1552" s="2"/>
      <c r="DY1552" s="2"/>
      <c r="DZ1552" s="2"/>
      <c r="EA1552" s="2"/>
      <c r="EB1552" s="2"/>
      <c r="EC1552" s="2"/>
      <c r="ED1552" s="2"/>
      <c r="EE1552" s="2"/>
      <c r="EF1552" s="2"/>
      <c r="EG1552" s="2"/>
      <c r="EH1552" s="2"/>
      <c r="EI1552" s="2"/>
      <c r="EJ1552" s="2"/>
      <c r="EK1552" s="2"/>
      <c r="EL1552" s="2"/>
      <c r="EM1552" s="2"/>
      <c r="EN1552" s="2"/>
      <c r="EO1552" s="2"/>
      <c r="EP1552" s="2"/>
      <c r="EQ1552" s="2"/>
      <c r="ER1552" s="2"/>
      <c r="ES1552" s="2"/>
      <c r="ET1552" s="2"/>
      <c r="EU1552" s="2"/>
      <c r="EV1552" s="2"/>
      <c r="EW1552" s="2"/>
      <c r="EX1552" s="2"/>
      <c r="EY1552" s="2"/>
      <c r="EZ1552" s="2"/>
      <c r="FA1552" s="2"/>
      <c r="FB1552" s="2"/>
      <c r="FC1552" s="2"/>
      <c r="FD1552" s="2"/>
      <c r="FE1552" s="2"/>
      <c r="FF1552" s="2"/>
      <c r="FG1552" s="2"/>
      <c r="FH1552" s="2"/>
      <c r="FI1552" s="2"/>
      <c r="FJ1552" s="2"/>
      <c r="FK1552" s="2"/>
      <c r="FL1552" s="2"/>
      <c r="FM1552" s="2"/>
      <c r="FN1552" s="2"/>
      <c r="FO1552" s="2"/>
      <c r="FP1552" s="2"/>
      <c r="FQ1552" s="2"/>
      <c r="FR1552" s="2"/>
      <c r="FS1552" s="2"/>
      <c r="FT1552" s="2"/>
      <c r="FU1552" s="2"/>
      <c r="FV1552" s="2"/>
      <c r="FW1552" s="2"/>
      <c r="FX1552" s="2"/>
      <c r="FY1552" s="2"/>
      <c r="FZ1552" s="2"/>
      <c r="GA1552" s="2"/>
      <c r="GB1552" s="2"/>
      <c r="GC1552" s="2"/>
      <c r="GD1552" s="2"/>
      <c r="GE1552" s="2"/>
      <c r="GF1552" s="2"/>
      <c r="GG1552" s="2"/>
      <c r="GH1552" s="2"/>
      <c r="GI1552" s="2"/>
      <c r="GJ1552" s="2"/>
      <c r="GK1552" s="2"/>
      <c r="GL1552" s="2"/>
      <c r="GM1552" s="2"/>
      <c r="GN1552" s="2"/>
      <c r="GO1552" s="2"/>
      <c r="GP1552" s="2"/>
      <c r="GQ1552" s="2"/>
      <c r="GR1552" s="2"/>
      <c r="GS1552" s="2"/>
      <c r="GT1552" s="2"/>
      <c r="GU1552" s="2"/>
      <c r="GV1552" s="2"/>
      <c r="GW1552" s="2"/>
      <c r="GX1552" s="2"/>
      <c r="GY1552" s="2"/>
      <c r="GZ1552" s="2"/>
      <c r="HA1552" s="2"/>
      <c r="HB1552" s="2"/>
      <c r="HC1552" s="2"/>
      <c r="HD1552" s="2"/>
      <c r="HE1552" s="2"/>
      <c r="HF1552" s="2"/>
      <c r="HG1552" s="2"/>
      <c r="HH1552" s="2"/>
      <c r="HI1552" s="2"/>
      <c r="HJ1552" s="2"/>
      <c r="HK1552" s="2"/>
      <c r="HL1552" s="2"/>
      <c r="HM1552" s="2"/>
      <c r="HN1552" s="2"/>
      <c r="HO1552" s="2"/>
      <c r="HP1552" s="2"/>
      <c r="HQ1552" s="2"/>
      <c r="HR1552" s="2"/>
      <c r="HS1552" s="2"/>
      <c r="HT1552" s="2"/>
      <c r="HU1552" s="2"/>
      <c r="HV1552" s="2"/>
      <c r="HW1552" s="2"/>
      <c r="HX1552" s="2"/>
      <c r="HY1552" s="2"/>
      <c r="HZ1552" s="2"/>
      <c r="IA1552" s="2"/>
      <c r="IB1552" s="2"/>
      <c r="IC1552" s="2"/>
      <c r="ID1552" s="2"/>
      <c r="IE1552" s="2"/>
      <c r="IF1552" s="2"/>
      <c r="IG1552" s="2"/>
      <c r="IH1552" s="2"/>
      <c r="II1552" s="2"/>
      <c r="IJ1552" s="2"/>
      <c r="IK1552" s="2"/>
      <c r="IL1552" s="2"/>
      <c r="IM1552" s="2"/>
      <c r="IN1552" s="2"/>
      <c r="IO1552" s="2"/>
      <c r="IP1552" s="2"/>
      <c r="IQ1552" s="2"/>
      <c r="IR1552" s="2"/>
      <c r="IS1552" s="2"/>
    </row>
    <row r="1553" spans="1:253" s="36" customFormat="1" hidden="1" x14ac:dyDescent="0.25">
      <c r="A1553" s="33"/>
      <c r="B1553" s="168"/>
      <c r="C1553" s="168"/>
      <c r="D1553" s="168"/>
      <c r="E1553" s="168"/>
      <c r="F1553" s="168"/>
      <c r="G1553" s="168"/>
      <c r="H1553" s="168"/>
      <c r="I1553" s="168"/>
      <c r="J1553" s="168"/>
      <c r="K1553" s="168"/>
      <c r="L1553" s="168"/>
      <c r="M1553" s="168"/>
      <c r="N1553" s="168"/>
      <c r="O1553" s="168"/>
      <c r="P1553" s="168"/>
      <c r="Q1553" s="168"/>
      <c r="R1553" s="168"/>
      <c r="S1553" s="168"/>
      <c r="T1553" s="168"/>
      <c r="U1553" s="168"/>
      <c r="V1553" s="168"/>
      <c r="W1553" s="168"/>
      <c r="X1553" s="168"/>
      <c r="Y1553" s="168"/>
      <c r="Z1553" s="168"/>
      <c r="AA1553" s="168"/>
      <c r="AB1553" s="168"/>
      <c r="AC1553" s="168"/>
      <c r="AD1553" s="168"/>
      <c r="AE1553" s="168"/>
      <c r="AF1553" s="168"/>
      <c r="AG1553" s="168"/>
      <c r="AH1553" s="168"/>
      <c r="AI1553" s="63"/>
      <c r="AJ1553" s="144" t="str">
        <f t="shared" si="282"/>
        <v>Riadok bude skrytý.</v>
      </c>
      <c r="AK1553" s="145" t="s">
        <v>207</v>
      </c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51">
        <f t="shared" si="279"/>
        <v>1</v>
      </c>
      <c r="BF1553" s="51">
        <f t="shared" si="281"/>
        <v>0</v>
      </c>
      <c r="BG1553" s="51"/>
      <c r="BH1553" s="51">
        <f t="shared" si="283"/>
        <v>1</v>
      </c>
      <c r="BI1553" s="89">
        <f t="shared" si="280"/>
        <v>0</v>
      </c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108"/>
      <c r="BY1553" s="108"/>
      <c r="BZ1553" s="108"/>
      <c r="CA1553" s="113">
        <f>SI!BY1553</f>
        <v>108</v>
      </c>
      <c r="CB1553" s="113"/>
      <c r="CC1553" s="113"/>
      <c r="CD1553" s="113"/>
      <c r="CE1553" s="113"/>
      <c r="CF1553" s="113"/>
      <c r="CG1553" s="113"/>
      <c r="CH1553" s="140">
        <f>SI!BZ1553</f>
        <v>0</v>
      </c>
      <c r="CI1553" s="108"/>
      <c r="CJ1553" s="108"/>
      <c r="CK1553" s="108"/>
      <c r="CL1553" s="108"/>
      <c r="CM1553" s="108"/>
      <c r="CN1553" s="108"/>
      <c r="CO1553" s="108"/>
      <c r="CP1553" s="108"/>
      <c r="CQ1553" s="108"/>
      <c r="CR1553" s="108"/>
      <c r="CS1553" s="108"/>
      <c r="CT1553" s="108"/>
      <c r="CU1553" s="108"/>
      <c r="CV1553" s="108"/>
      <c r="CW1553" s="108"/>
      <c r="CX1553" s="108"/>
      <c r="CY1553" s="108"/>
      <c r="CZ1553" s="2"/>
      <c r="DA1553" s="2"/>
      <c r="DB1553" s="2"/>
      <c r="DC1553" s="2"/>
      <c r="DD1553" s="2"/>
      <c r="DE1553" s="2"/>
      <c r="DF1553" s="2"/>
      <c r="DG1553" s="2"/>
      <c r="DH1553" s="2"/>
      <c r="DI1553" s="2"/>
      <c r="DJ1553" s="2"/>
      <c r="DK1553" s="2"/>
      <c r="DL1553" s="2"/>
      <c r="DM1553" s="2"/>
      <c r="DN1553" s="2"/>
      <c r="DO1553" s="2"/>
      <c r="DP1553" s="2"/>
      <c r="DQ1553" s="2"/>
      <c r="DR1553" s="2"/>
      <c r="DS1553" s="2"/>
      <c r="DT1553" s="2"/>
      <c r="DU1553" s="2"/>
      <c r="DV1553" s="2"/>
      <c r="DW1553" s="2"/>
      <c r="DX1553" s="2"/>
      <c r="DY1553" s="2"/>
      <c r="DZ1553" s="2"/>
      <c r="EA1553" s="2"/>
      <c r="EB1553" s="2"/>
      <c r="EC1553" s="2"/>
      <c r="ED1553" s="2"/>
      <c r="EE1553" s="2"/>
      <c r="EF1553" s="2"/>
      <c r="EG1553" s="2"/>
      <c r="EH1553" s="2"/>
      <c r="EI1553" s="2"/>
      <c r="EJ1553" s="2"/>
      <c r="EK1553" s="2"/>
      <c r="EL1553" s="2"/>
      <c r="EM1553" s="2"/>
      <c r="EN1553" s="2"/>
      <c r="EO1553" s="2"/>
      <c r="EP1553" s="2"/>
      <c r="EQ1553" s="2"/>
      <c r="ER1553" s="2"/>
      <c r="ES1553" s="2"/>
      <c r="ET1553" s="2"/>
      <c r="EU1553" s="2"/>
      <c r="EV1553" s="2"/>
      <c r="EW1553" s="2"/>
      <c r="EX1553" s="2"/>
      <c r="EY1553" s="2"/>
      <c r="EZ1553" s="2"/>
      <c r="FA1553" s="2"/>
      <c r="FB1553" s="2"/>
      <c r="FC1553" s="2"/>
      <c r="FD1553" s="2"/>
      <c r="FE1553" s="2"/>
      <c r="FF1553" s="2"/>
      <c r="FG1553" s="2"/>
      <c r="FH1553" s="2"/>
      <c r="FI1553" s="2"/>
      <c r="FJ1553" s="2"/>
      <c r="FK1553" s="2"/>
      <c r="FL1553" s="2"/>
      <c r="FM1553" s="2"/>
      <c r="FN1553" s="2"/>
      <c r="FO1553" s="2"/>
      <c r="FP1553" s="2"/>
      <c r="FQ1553" s="2"/>
      <c r="FR1553" s="2"/>
      <c r="FS1553" s="2"/>
      <c r="FT1553" s="2"/>
      <c r="FU1553" s="2"/>
      <c r="FV1553" s="2"/>
      <c r="FW1553" s="2"/>
      <c r="FX1553" s="2"/>
      <c r="FY1553" s="2"/>
      <c r="FZ1553" s="2"/>
      <c r="GA1553" s="2"/>
      <c r="GB1553" s="2"/>
      <c r="GC1553" s="2"/>
      <c r="GD1553" s="2"/>
      <c r="GE1553" s="2"/>
      <c r="GF1553" s="2"/>
      <c r="GG1553" s="2"/>
      <c r="GH1553" s="2"/>
      <c r="GI1553" s="2"/>
      <c r="GJ1553" s="2"/>
      <c r="GK1553" s="2"/>
      <c r="GL1553" s="2"/>
      <c r="GM1553" s="2"/>
      <c r="GN1553" s="2"/>
      <c r="GO1553" s="2"/>
      <c r="GP1553" s="2"/>
      <c r="GQ1553" s="2"/>
      <c r="GR1553" s="2"/>
      <c r="GS1553" s="2"/>
      <c r="GT1553" s="2"/>
      <c r="GU1553" s="2"/>
      <c r="GV1553" s="2"/>
      <c r="GW1553" s="2"/>
      <c r="GX1553" s="2"/>
      <c r="GY1553" s="2"/>
      <c r="GZ1553" s="2"/>
      <c r="HA1553" s="2"/>
      <c r="HB1553" s="2"/>
      <c r="HC1553" s="2"/>
      <c r="HD1553" s="2"/>
      <c r="HE1553" s="2"/>
      <c r="HF1553" s="2"/>
      <c r="HG1553" s="2"/>
      <c r="HH1553" s="2"/>
      <c r="HI1553" s="2"/>
      <c r="HJ1553" s="2"/>
      <c r="HK1553" s="2"/>
      <c r="HL1553" s="2"/>
      <c r="HM1553" s="2"/>
      <c r="HN1553" s="2"/>
      <c r="HO1553" s="2"/>
      <c r="HP1553" s="2"/>
      <c r="HQ1553" s="2"/>
      <c r="HR1553" s="2"/>
      <c r="HS1553" s="2"/>
      <c r="HT1553" s="2"/>
      <c r="HU1553" s="2"/>
      <c r="HV1553" s="2"/>
      <c r="HW1553" s="2"/>
      <c r="HX1553" s="2"/>
      <c r="HY1553" s="2"/>
      <c r="HZ1553" s="2"/>
      <c r="IA1553" s="2"/>
      <c r="IB1553" s="2"/>
      <c r="IC1553" s="2"/>
      <c r="ID1553" s="2"/>
      <c r="IE1553" s="2"/>
      <c r="IF1553" s="2"/>
      <c r="IG1553" s="2"/>
      <c r="IH1553" s="2"/>
      <c r="II1553" s="2"/>
      <c r="IJ1553" s="2"/>
      <c r="IK1553" s="2"/>
      <c r="IL1553" s="2"/>
      <c r="IM1553" s="2"/>
      <c r="IN1553" s="2"/>
      <c r="IO1553" s="2"/>
      <c r="IP1553" s="2"/>
      <c r="IQ1553" s="2"/>
      <c r="IR1553" s="2"/>
      <c r="IS1553" s="2"/>
    </row>
    <row r="1554" spans="1:253" s="36" customFormat="1" hidden="1" x14ac:dyDescent="0.25">
      <c r="A1554" s="33"/>
      <c r="B1554" s="168"/>
      <c r="C1554" s="168"/>
      <c r="D1554" s="168"/>
      <c r="E1554" s="168"/>
      <c r="F1554" s="168"/>
      <c r="G1554" s="168"/>
      <c r="H1554" s="168"/>
      <c r="I1554" s="168"/>
      <c r="J1554" s="168"/>
      <c r="K1554" s="168"/>
      <c r="L1554" s="168"/>
      <c r="M1554" s="168"/>
      <c r="N1554" s="168"/>
      <c r="O1554" s="168"/>
      <c r="P1554" s="168"/>
      <c r="Q1554" s="168"/>
      <c r="R1554" s="168"/>
      <c r="S1554" s="168"/>
      <c r="T1554" s="168"/>
      <c r="U1554" s="168"/>
      <c r="V1554" s="168"/>
      <c r="W1554" s="168"/>
      <c r="X1554" s="168"/>
      <c r="Y1554" s="168"/>
      <c r="Z1554" s="168"/>
      <c r="AA1554" s="168"/>
      <c r="AB1554" s="168"/>
      <c r="AC1554" s="168"/>
      <c r="AD1554" s="168"/>
      <c r="AE1554" s="168"/>
      <c r="AF1554" s="168"/>
      <c r="AG1554" s="168"/>
      <c r="AH1554" s="168"/>
      <c r="AI1554" s="63"/>
      <c r="AJ1554" s="144" t="str">
        <f t="shared" si="282"/>
        <v>Riadok bude skrytý.</v>
      </c>
      <c r="AK1554" s="145" t="s">
        <v>207</v>
      </c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51">
        <f t="shared" si="279"/>
        <v>1</v>
      </c>
      <c r="BF1554" s="51">
        <f t="shared" si="281"/>
        <v>0</v>
      </c>
      <c r="BG1554" s="51"/>
      <c r="BH1554" s="51">
        <f t="shared" si="283"/>
        <v>1</v>
      </c>
      <c r="BI1554" s="89">
        <f t="shared" si="280"/>
        <v>0</v>
      </c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108"/>
      <c r="BY1554" s="108"/>
      <c r="BZ1554" s="108"/>
      <c r="CA1554" s="113">
        <f>SI!BY1554</f>
        <v>158</v>
      </c>
      <c r="CB1554" s="113"/>
      <c r="CC1554" s="113"/>
      <c r="CD1554" s="113"/>
      <c r="CE1554" s="113"/>
      <c r="CF1554" s="113"/>
      <c r="CG1554" s="113"/>
      <c r="CH1554" s="140">
        <f>SI!BZ1554</f>
        <v>0</v>
      </c>
      <c r="CI1554" s="108"/>
      <c r="CJ1554" s="108"/>
      <c r="CK1554" s="108"/>
      <c r="CL1554" s="108"/>
      <c r="CM1554" s="108"/>
      <c r="CN1554" s="108"/>
      <c r="CO1554" s="108"/>
      <c r="CP1554" s="108"/>
      <c r="CQ1554" s="108"/>
      <c r="CR1554" s="108"/>
      <c r="CS1554" s="108"/>
      <c r="CT1554" s="108"/>
      <c r="CU1554" s="108"/>
      <c r="CV1554" s="108"/>
      <c r="CW1554" s="108"/>
      <c r="CX1554" s="108"/>
      <c r="CY1554" s="108"/>
      <c r="CZ1554" s="2"/>
      <c r="DA1554" s="2"/>
      <c r="DB1554" s="2"/>
      <c r="DC1554" s="2"/>
      <c r="DD1554" s="2"/>
      <c r="DE1554" s="2"/>
      <c r="DF1554" s="2"/>
      <c r="DG1554" s="2"/>
      <c r="DH1554" s="2"/>
      <c r="DI1554" s="2"/>
      <c r="DJ1554" s="2"/>
      <c r="DK1554" s="2"/>
      <c r="DL1554" s="2"/>
      <c r="DM1554" s="2"/>
      <c r="DN1554" s="2"/>
      <c r="DO1554" s="2"/>
      <c r="DP1554" s="2"/>
      <c r="DQ1554" s="2"/>
      <c r="DR1554" s="2"/>
      <c r="DS1554" s="2"/>
      <c r="DT1554" s="2"/>
      <c r="DU1554" s="2"/>
      <c r="DV1554" s="2"/>
      <c r="DW1554" s="2"/>
      <c r="DX1554" s="2"/>
      <c r="DY1554" s="2"/>
      <c r="DZ1554" s="2"/>
      <c r="EA1554" s="2"/>
      <c r="EB1554" s="2"/>
      <c r="EC1554" s="2"/>
      <c r="ED1554" s="2"/>
      <c r="EE1554" s="2"/>
      <c r="EF1554" s="2"/>
      <c r="EG1554" s="2"/>
      <c r="EH1554" s="2"/>
      <c r="EI1554" s="2"/>
      <c r="EJ1554" s="2"/>
      <c r="EK1554" s="2"/>
      <c r="EL1554" s="2"/>
      <c r="EM1554" s="2"/>
      <c r="EN1554" s="2"/>
      <c r="EO1554" s="2"/>
      <c r="EP1554" s="2"/>
      <c r="EQ1554" s="2"/>
      <c r="ER1554" s="2"/>
      <c r="ES1554" s="2"/>
      <c r="ET1554" s="2"/>
      <c r="EU1554" s="2"/>
      <c r="EV1554" s="2"/>
      <c r="EW1554" s="2"/>
      <c r="EX1554" s="2"/>
      <c r="EY1554" s="2"/>
      <c r="EZ1554" s="2"/>
      <c r="FA1554" s="2"/>
      <c r="FB1554" s="2"/>
      <c r="FC1554" s="2"/>
      <c r="FD1554" s="2"/>
      <c r="FE1554" s="2"/>
      <c r="FF1554" s="2"/>
      <c r="FG1554" s="2"/>
      <c r="FH1554" s="2"/>
      <c r="FI1554" s="2"/>
      <c r="FJ1554" s="2"/>
      <c r="FK1554" s="2"/>
      <c r="FL1554" s="2"/>
      <c r="FM1554" s="2"/>
      <c r="FN1554" s="2"/>
      <c r="FO1554" s="2"/>
      <c r="FP1554" s="2"/>
      <c r="FQ1554" s="2"/>
      <c r="FR1554" s="2"/>
      <c r="FS1554" s="2"/>
      <c r="FT1554" s="2"/>
      <c r="FU1554" s="2"/>
      <c r="FV1554" s="2"/>
      <c r="FW1554" s="2"/>
      <c r="FX1554" s="2"/>
      <c r="FY1554" s="2"/>
      <c r="FZ1554" s="2"/>
      <c r="GA1554" s="2"/>
      <c r="GB1554" s="2"/>
      <c r="GC1554" s="2"/>
      <c r="GD1554" s="2"/>
      <c r="GE1554" s="2"/>
      <c r="GF1554" s="2"/>
      <c r="GG1554" s="2"/>
      <c r="GH1554" s="2"/>
      <c r="GI1554" s="2"/>
      <c r="GJ1554" s="2"/>
      <c r="GK1554" s="2"/>
      <c r="GL1554" s="2"/>
      <c r="GM1554" s="2"/>
      <c r="GN1554" s="2"/>
      <c r="GO1554" s="2"/>
      <c r="GP1554" s="2"/>
      <c r="GQ1554" s="2"/>
      <c r="GR1554" s="2"/>
      <c r="GS1554" s="2"/>
      <c r="GT1554" s="2"/>
      <c r="GU1554" s="2"/>
      <c r="GV1554" s="2"/>
      <c r="GW1554" s="2"/>
      <c r="GX1554" s="2"/>
      <c r="GY1554" s="2"/>
      <c r="GZ1554" s="2"/>
      <c r="HA1554" s="2"/>
      <c r="HB1554" s="2"/>
      <c r="HC1554" s="2"/>
      <c r="HD1554" s="2"/>
      <c r="HE1554" s="2"/>
      <c r="HF1554" s="2"/>
      <c r="HG1554" s="2"/>
      <c r="HH1554" s="2"/>
      <c r="HI1554" s="2"/>
      <c r="HJ1554" s="2"/>
      <c r="HK1554" s="2"/>
      <c r="HL1554" s="2"/>
      <c r="HM1554" s="2"/>
      <c r="HN1554" s="2"/>
      <c r="HO1554" s="2"/>
      <c r="HP1554" s="2"/>
      <c r="HQ1554" s="2"/>
      <c r="HR1554" s="2"/>
      <c r="HS1554" s="2"/>
      <c r="HT1554" s="2"/>
      <c r="HU1554" s="2"/>
      <c r="HV1554" s="2"/>
      <c r="HW1554" s="2"/>
      <c r="HX1554" s="2"/>
      <c r="HY1554" s="2"/>
      <c r="HZ1554" s="2"/>
      <c r="IA1554" s="2"/>
      <c r="IB1554" s="2"/>
      <c r="IC1554" s="2"/>
      <c r="ID1554" s="2"/>
      <c r="IE1554" s="2"/>
      <c r="IF1554" s="2"/>
      <c r="IG1554" s="2"/>
      <c r="IH1554" s="2"/>
      <c r="II1554" s="2"/>
      <c r="IJ1554" s="2"/>
      <c r="IK1554" s="2"/>
      <c r="IL1554" s="2"/>
      <c r="IM1554" s="2"/>
      <c r="IN1554" s="2"/>
      <c r="IO1554" s="2"/>
      <c r="IP1554" s="2"/>
      <c r="IQ1554" s="2"/>
      <c r="IR1554" s="2"/>
      <c r="IS1554" s="2"/>
    </row>
    <row r="1555" spans="1:253" s="36" customFormat="1" hidden="1" x14ac:dyDescent="0.25">
      <c r="A1555" s="33"/>
      <c r="B1555" s="168"/>
      <c r="C1555" s="168"/>
      <c r="D1555" s="168"/>
      <c r="E1555" s="168"/>
      <c r="F1555" s="168"/>
      <c r="G1555" s="168"/>
      <c r="H1555" s="168"/>
      <c r="I1555" s="168"/>
      <c r="J1555" s="168"/>
      <c r="K1555" s="168"/>
      <c r="L1555" s="168"/>
      <c r="M1555" s="168"/>
      <c r="N1555" s="168"/>
      <c r="O1555" s="168"/>
      <c r="P1555" s="168"/>
      <c r="Q1555" s="168"/>
      <c r="R1555" s="168"/>
      <c r="S1555" s="168"/>
      <c r="T1555" s="168"/>
      <c r="U1555" s="168"/>
      <c r="V1555" s="168"/>
      <c r="W1555" s="168"/>
      <c r="X1555" s="168"/>
      <c r="Y1555" s="168"/>
      <c r="Z1555" s="168"/>
      <c r="AA1555" s="168"/>
      <c r="AB1555" s="168"/>
      <c r="AC1555" s="168"/>
      <c r="AD1555" s="168"/>
      <c r="AE1555" s="168"/>
      <c r="AF1555" s="168"/>
      <c r="AG1555" s="168"/>
      <c r="AH1555" s="168"/>
      <c r="AI1555" s="63"/>
      <c r="AJ1555" s="144" t="str">
        <f t="shared" si="282"/>
        <v>Riadok bude skrytý.</v>
      </c>
      <c r="AK1555" s="145" t="s">
        <v>207</v>
      </c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51">
        <f t="shared" si="279"/>
        <v>1</v>
      </c>
      <c r="BF1555" s="51">
        <f t="shared" si="281"/>
        <v>0</v>
      </c>
      <c r="BG1555" s="51"/>
      <c r="BH1555" s="51">
        <f t="shared" si="283"/>
        <v>1</v>
      </c>
      <c r="BI1555" s="89">
        <f t="shared" si="280"/>
        <v>0</v>
      </c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108"/>
      <c r="BY1555" s="108"/>
      <c r="BZ1555" s="108"/>
      <c r="CA1555" s="113">
        <f>SI!BY1555</f>
        <v>98</v>
      </c>
      <c r="CB1555" s="113"/>
      <c r="CC1555" s="113"/>
      <c r="CD1555" s="113"/>
      <c r="CE1555" s="113"/>
      <c r="CF1555" s="113"/>
      <c r="CG1555" s="113"/>
      <c r="CH1555" s="140">
        <f>SI!BZ1555</f>
        <v>0</v>
      </c>
      <c r="CI1555" s="108"/>
      <c r="CJ1555" s="108"/>
      <c r="CK1555" s="108"/>
      <c r="CL1555" s="108"/>
      <c r="CM1555" s="108"/>
      <c r="CN1555" s="108"/>
      <c r="CO1555" s="108"/>
      <c r="CP1555" s="108"/>
      <c r="CQ1555" s="108"/>
      <c r="CR1555" s="108"/>
      <c r="CS1555" s="108"/>
      <c r="CT1555" s="108"/>
      <c r="CU1555" s="108"/>
      <c r="CV1555" s="108"/>
      <c r="CW1555" s="108"/>
      <c r="CX1555" s="108"/>
      <c r="CY1555" s="108"/>
      <c r="CZ1555" s="2"/>
      <c r="DA1555" s="2"/>
      <c r="DB1555" s="2"/>
      <c r="DC1555" s="2"/>
      <c r="DD1555" s="2"/>
      <c r="DE1555" s="2"/>
      <c r="DF1555" s="2"/>
      <c r="DG1555" s="2"/>
      <c r="DH1555" s="2"/>
      <c r="DI1555" s="2"/>
      <c r="DJ1555" s="2"/>
      <c r="DK1555" s="2"/>
      <c r="DL1555" s="2"/>
      <c r="DM1555" s="2"/>
      <c r="DN1555" s="2"/>
      <c r="DO1555" s="2"/>
      <c r="DP1555" s="2"/>
      <c r="DQ1555" s="2"/>
      <c r="DR1555" s="2"/>
      <c r="DS1555" s="2"/>
      <c r="DT1555" s="2"/>
      <c r="DU1555" s="2"/>
      <c r="DV1555" s="2"/>
      <c r="DW1555" s="2"/>
      <c r="DX1555" s="2"/>
      <c r="DY1555" s="2"/>
      <c r="DZ1555" s="2"/>
      <c r="EA1555" s="2"/>
      <c r="EB1555" s="2"/>
      <c r="EC1555" s="2"/>
      <c r="ED1555" s="2"/>
      <c r="EE1555" s="2"/>
      <c r="EF1555" s="2"/>
      <c r="EG1555" s="2"/>
      <c r="EH1555" s="2"/>
      <c r="EI1555" s="2"/>
      <c r="EJ1555" s="2"/>
      <c r="EK1555" s="2"/>
      <c r="EL1555" s="2"/>
      <c r="EM1555" s="2"/>
      <c r="EN1555" s="2"/>
      <c r="EO1555" s="2"/>
      <c r="EP1555" s="2"/>
      <c r="EQ1555" s="2"/>
      <c r="ER1555" s="2"/>
      <c r="ES1555" s="2"/>
      <c r="ET1555" s="2"/>
      <c r="EU1555" s="2"/>
      <c r="EV1555" s="2"/>
      <c r="EW1555" s="2"/>
      <c r="EX1555" s="2"/>
      <c r="EY1555" s="2"/>
      <c r="EZ1555" s="2"/>
      <c r="FA1555" s="2"/>
      <c r="FB1555" s="2"/>
      <c r="FC1555" s="2"/>
      <c r="FD1555" s="2"/>
      <c r="FE1555" s="2"/>
      <c r="FF1555" s="2"/>
      <c r="FG1555" s="2"/>
      <c r="FH1555" s="2"/>
      <c r="FI1555" s="2"/>
      <c r="FJ1555" s="2"/>
      <c r="FK1555" s="2"/>
      <c r="FL1555" s="2"/>
      <c r="FM1555" s="2"/>
      <c r="FN1555" s="2"/>
      <c r="FO1555" s="2"/>
      <c r="FP1555" s="2"/>
      <c r="FQ1555" s="2"/>
      <c r="FR1555" s="2"/>
      <c r="FS1555" s="2"/>
      <c r="FT1555" s="2"/>
      <c r="FU1555" s="2"/>
      <c r="FV1555" s="2"/>
      <c r="FW1555" s="2"/>
      <c r="FX1555" s="2"/>
      <c r="FY1555" s="2"/>
      <c r="FZ1555" s="2"/>
      <c r="GA1555" s="2"/>
      <c r="GB1555" s="2"/>
      <c r="GC1555" s="2"/>
      <c r="GD1555" s="2"/>
      <c r="GE1555" s="2"/>
      <c r="GF1555" s="2"/>
      <c r="GG1555" s="2"/>
      <c r="GH1555" s="2"/>
      <c r="GI1555" s="2"/>
      <c r="GJ1555" s="2"/>
      <c r="GK1555" s="2"/>
      <c r="GL1555" s="2"/>
      <c r="GM1555" s="2"/>
      <c r="GN1555" s="2"/>
      <c r="GO1555" s="2"/>
      <c r="GP1555" s="2"/>
      <c r="GQ1555" s="2"/>
      <c r="GR1555" s="2"/>
      <c r="GS1555" s="2"/>
      <c r="GT1555" s="2"/>
      <c r="GU1555" s="2"/>
      <c r="GV1555" s="2"/>
      <c r="GW1555" s="2"/>
      <c r="GX1555" s="2"/>
      <c r="GY1555" s="2"/>
      <c r="GZ1555" s="2"/>
      <c r="HA1555" s="2"/>
      <c r="HB1555" s="2"/>
      <c r="HC1555" s="2"/>
      <c r="HD1555" s="2"/>
      <c r="HE1555" s="2"/>
      <c r="HF1555" s="2"/>
      <c r="HG1555" s="2"/>
      <c r="HH1555" s="2"/>
      <c r="HI1555" s="2"/>
      <c r="HJ1555" s="2"/>
      <c r="HK1555" s="2"/>
      <c r="HL1555" s="2"/>
      <c r="HM1555" s="2"/>
      <c r="HN1555" s="2"/>
      <c r="HO1555" s="2"/>
      <c r="HP1555" s="2"/>
      <c r="HQ1555" s="2"/>
      <c r="HR1555" s="2"/>
      <c r="HS1555" s="2"/>
      <c r="HT1555" s="2"/>
      <c r="HU1555" s="2"/>
      <c r="HV1555" s="2"/>
      <c r="HW1555" s="2"/>
      <c r="HX1555" s="2"/>
      <c r="HY1555" s="2"/>
      <c r="HZ1555" s="2"/>
      <c r="IA1555" s="2"/>
      <c r="IB1555" s="2"/>
      <c r="IC1555" s="2"/>
      <c r="ID1555" s="2"/>
      <c r="IE1555" s="2"/>
      <c r="IF1555" s="2"/>
      <c r="IG1555" s="2"/>
      <c r="IH1555" s="2"/>
      <c r="II1555" s="2"/>
      <c r="IJ1555" s="2"/>
      <c r="IK1555" s="2"/>
      <c r="IL1555" s="2"/>
      <c r="IM1555" s="2"/>
      <c r="IN1555" s="2"/>
      <c r="IO1555" s="2"/>
      <c r="IP1555" s="2"/>
      <c r="IQ1555" s="2"/>
      <c r="IR1555" s="2"/>
      <c r="IS1555" s="2"/>
    </row>
    <row r="1556" spans="1:253" s="36" customFormat="1" hidden="1" x14ac:dyDescent="0.25">
      <c r="A1556" s="33"/>
      <c r="B1556" s="168"/>
      <c r="C1556" s="168"/>
      <c r="D1556" s="168"/>
      <c r="E1556" s="168"/>
      <c r="F1556" s="168"/>
      <c r="G1556" s="168"/>
      <c r="H1556" s="168"/>
      <c r="I1556" s="168"/>
      <c r="J1556" s="168"/>
      <c r="K1556" s="168"/>
      <c r="L1556" s="168"/>
      <c r="M1556" s="168"/>
      <c r="N1556" s="168"/>
      <c r="O1556" s="168"/>
      <c r="P1556" s="168"/>
      <c r="Q1556" s="168"/>
      <c r="R1556" s="168"/>
      <c r="S1556" s="168"/>
      <c r="T1556" s="168"/>
      <c r="U1556" s="168"/>
      <c r="V1556" s="168"/>
      <c r="W1556" s="168"/>
      <c r="X1556" s="168"/>
      <c r="Y1556" s="168"/>
      <c r="Z1556" s="168"/>
      <c r="AA1556" s="168"/>
      <c r="AB1556" s="168"/>
      <c r="AC1556" s="168"/>
      <c r="AD1556" s="168"/>
      <c r="AE1556" s="168"/>
      <c r="AF1556" s="168"/>
      <c r="AG1556" s="168"/>
      <c r="AH1556" s="168"/>
      <c r="AI1556" s="63"/>
      <c r="AJ1556" s="144" t="str">
        <f t="shared" si="282"/>
        <v>Riadok bude skrytý.</v>
      </c>
      <c r="AK1556" s="145" t="s">
        <v>207</v>
      </c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51">
        <f t="shared" si="279"/>
        <v>1</v>
      </c>
      <c r="BF1556" s="51">
        <f t="shared" si="281"/>
        <v>0</v>
      </c>
      <c r="BG1556" s="51"/>
      <c r="BH1556" s="51">
        <f t="shared" si="283"/>
        <v>1</v>
      </c>
      <c r="BI1556" s="89">
        <f t="shared" si="280"/>
        <v>0</v>
      </c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108"/>
      <c r="BY1556" s="108"/>
      <c r="BZ1556" s="108"/>
      <c r="CA1556" s="113">
        <f>SI!BY1556</f>
        <v>156</v>
      </c>
      <c r="CB1556" s="113"/>
      <c r="CC1556" s="113"/>
      <c r="CD1556" s="113"/>
      <c r="CE1556" s="113"/>
      <c r="CF1556" s="113"/>
      <c r="CG1556" s="113"/>
      <c r="CH1556" s="140">
        <f>SI!BZ1556</f>
        <v>0</v>
      </c>
      <c r="CI1556" s="108"/>
      <c r="CJ1556" s="108"/>
      <c r="CK1556" s="108"/>
      <c r="CL1556" s="108"/>
      <c r="CM1556" s="108"/>
      <c r="CN1556" s="108"/>
      <c r="CO1556" s="108"/>
      <c r="CP1556" s="108"/>
      <c r="CQ1556" s="108"/>
      <c r="CR1556" s="108"/>
      <c r="CS1556" s="108"/>
      <c r="CT1556" s="108"/>
      <c r="CU1556" s="108"/>
      <c r="CV1556" s="108"/>
      <c r="CW1556" s="108"/>
      <c r="CX1556" s="108"/>
      <c r="CY1556" s="108"/>
      <c r="CZ1556" s="2"/>
      <c r="DA1556" s="2"/>
      <c r="DB1556" s="2"/>
      <c r="DC1556" s="2"/>
      <c r="DD1556" s="2"/>
      <c r="DE1556" s="2"/>
      <c r="DF1556" s="2"/>
      <c r="DG1556" s="2"/>
      <c r="DH1556" s="2"/>
      <c r="DI1556" s="2"/>
      <c r="DJ1556" s="2"/>
      <c r="DK1556" s="2"/>
      <c r="DL1556" s="2"/>
      <c r="DM1556" s="2"/>
      <c r="DN1556" s="2"/>
      <c r="DO1556" s="2"/>
      <c r="DP1556" s="2"/>
      <c r="DQ1556" s="2"/>
      <c r="DR1556" s="2"/>
      <c r="DS1556" s="2"/>
      <c r="DT1556" s="2"/>
      <c r="DU1556" s="2"/>
      <c r="DV1556" s="2"/>
      <c r="DW1556" s="2"/>
      <c r="DX1556" s="2"/>
      <c r="DY1556" s="2"/>
      <c r="DZ1556" s="2"/>
      <c r="EA1556" s="2"/>
      <c r="EB1556" s="2"/>
      <c r="EC1556" s="2"/>
      <c r="ED1556" s="2"/>
      <c r="EE1556" s="2"/>
      <c r="EF1556" s="2"/>
      <c r="EG1556" s="2"/>
      <c r="EH1556" s="2"/>
      <c r="EI1556" s="2"/>
      <c r="EJ1556" s="2"/>
      <c r="EK1556" s="2"/>
      <c r="EL1556" s="2"/>
      <c r="EM1556" s="2"/>
      <c r="EN1556" s="2"/>
      <c r="EO1556" s="2"/>
      <c r="EP1556" s="2"/>
      <c r="EQ1556" s="2"/>
      <c r="ER1556" s="2"/>
      <c r="ES1556" s="2"/>
      <c r="ET1556" s="2"/>
      <c r="EU1556" s="2"/>
      <c r="EV1556" s="2"/>
      <c r="EW1556" s="2"/>
      <c r="EX1556" s="2"/>
      <c r="EY1556" s="2"/>
      <c r="EZ1556" s="2"/>
      <c r="FA1556" s="2"/>
      <c r="FB1556" s="2"/>
      <c r="FC1556" s="2"/>
      <c r="FD1556" s="2"/>
      <c r="FE1556" s="2"/>
      <c r="FF1556" s="2"/>
      <c r="FG1556" s="2"/>
      <c r="FH1556" s="2"/>
      <c r="FI1556" s="2"/>
      <c r="FJ1556" s="2"/>
      <c r="FK1556" s="2"/>
      <c r="FL1556" s="2"/>
      <c r="FM1556" s="2"/>
      <c r="FN1556" s="2"/>
      <c r="FO1556" s="2"/>
      <c r="FP1556" s="2"/>
      <c r="FQ1556" s="2"/>
      <c r="FR1556" s="2"/>
      <c r="FS1556" s="2"/>
      <c r="FT1556" s="2"/>
      <c r="FU1556" s="2"/>
      <c r="FV1556" s="2"/>
      <c r="FW1556" s="2"/>
      <c r="FX1556" s="2"/>
      <c r="FY1556" s="2"/>
      <c r="FZ1556" s="2"/>
      <c r="GA1556" s="2"/>
      <c r="GB1556" s="2"/>
      <c r="GC1556" s="2"/>
      <c r="GD1556" s="2"/>
      <c r="GE1556" s="2"/>
      <c r="GF1556" s="2"/>
      <c r="GG1556" s="2"/>
      <c r="GH1556" s="2"/>
      <c r="GI1556" s="2"/>
      <c r="GJ1556" s="2"/>
      <c r="GK1556" s="2"/>
      <c r="GL1556" s="2"/>
      <c r="GM1556" s="2"/>
      <c r="GN1556" s="2"/>
      <c r="GO1556" s="2"/>
      <c r="GP1556" s="2"/>
      <c r="GQ1556" s="2"/>
      <c r="GR1556" s="2"/>
      <c r="GS1556" s="2"/>
      <c r="GT1556" s="2"/>
      <c r="GU1556" s="2"/>
      <c r="GV1556" s="2"/>
      <c r="GW1556" s="2"/>
      <c r="GX1556" s="2"/>
      <c r="GY1556" s="2"/>
      <c r="GZ1556" s="2"/>
      <c r="HA1556" s="2"/>
      <c r="HB1556" s="2"/>
      <c r="HC1556" s="2"/>
      <c r="HD1556" s="2"/>
      <c r="HE1556" s="2"/>
      <c r="HF1556" s="2"/>
      <c r="HG1556" s="2"/>
      <c r="HH1556" s="2"/>
      <c r="HI1556" s="2"/>
      <c r="HJ1556" s="2"/>
      <c r="HK1556" s="2"/>
      <c r="HL1556" s="2"/>
      <c r="HM1556" s="2"/>
      <c r="HN1556" s="2"/>
      <c r="HO1556" s="2"/>
      <c r="HP1556" s="2"/>
      <c r="HQ1556" s="2"/>
      <c r="HR1556" s="2"/>
      <c r="HS1556" s="2"/>
      <c r="HT1556" s="2"/>
      <c r="HU1556" s="2"/>
      <c r="HV1556" s="2"/>
      <c r="HW1556" s="2"/>
      <c r="HX1556" s="2"/>
      <c r="HY1556" s="2"/>
      <c r="HZ1556" s="2"/>
      <c r="IA1556" s="2"/>
      <c r="IB1556" s="2"/>
      <c r="IC1556" s="2"/>
      <c r="ID1556" s="2"/>
      <c r="IE1556" s="2"/>
      <c r="IF1556" s="2"/>
      <c r="IG1556" s="2"/>
      <c r="IH1556" s="2"/>
      <c r="II1556" s="2"/>
      <c r="IJ1556" s="2"/>
      <c r="IK1556" s="2"/>
      <c r="IL1556" s="2"/>
      <c r="IM1556" s="2"/>
      <c r="IN1556" s="2"/>
      <c r="IO1556" s="2"/>
      <c r="IP1556" s="2"/>
      <c r="IQ1556" s="2"/>
      <c r="IR1556" s="2"/>
      <c r="IS1556" s="2"/>
    </row>
    <row r="1557" spans="1:253" s="36" customFormat="1" hidden="1" x14ac:dyDescent="0.25">
      <c r="A1557" s="33"/>
      <c r="B1557" s="168"/>
      <c r="C1557" s="168"/>
      <c r="D1557" s="168"/>
      <c r="E1557" s="168"/>
      <c r="F1557" s="168"/>
      <c r="G1557" s="168"/>
      <c r="H1557" s="168"/>
      <c r="I1557" s="168"/>
      <c r="J1557" s="168"/>
      <c r="K1557" s="168"/>
      <c r="L1557" s="168"/>
      <c r="M1557" s="168"/>
      <c r="N1557" s="168"/>
      <c r="O1557" s="168"/>
      <c r="P1557" s="168"/>
      <c r="Q1557" s="168"/>
      <c r="R1557" s="168"/>
      <c r="S1557" s="168"/>
      <c r="T1557" s="168"/>
      <c r="U1557" s="168"/>
      <c r="V1557" s="168"/>
      <c r="W1557" s="168"/>
      <c r="X1557" s="168"/>
      <c r="Y1557" s="168"/>
      <c r="Z1557" s="168"/>
      <c r="AA1557" s="168"/>
      <c r="AB1557" s="168"/>
      <c r="AC1557" s="168"/>
      <c r="AD1557" s="168"/>
      <c r="AE1557" s="168"/>
      <c r="AF1557" s="168"/>
      <c r="AG1557" s="168"/>
      <c r="AH1557" s="168"/>
      <c r="AI1557" s="63"/>
      <c r="AJ1557" s="144" t="str">
        <f t="shared" si="282"/>
        <v>Riadok bude skrytý.</v>
      </c>
      <c r="AK1557" s="145" t="s">
        <v>207</v>
      </c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51">
        <f t="shared" si="279"/>
        <v>1</v>
      </c>
      <c r="BF1557" s="51">
        <f t="shared" si="281"/>
        <v>0</v>
      </c>
      <c r="BG1557" s="51"/>
      <c r="BH1557" s="51">
        <f t="shared" si="283"/>
        <v>1</v>
      </c>
      <c r="BI1557" s="89">
        <f t="shared" si="280"/>
        <v>0</v>
      </c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108"/>
      <c r="BY1557" s="108"/>
      <c r="BZ1557" s="108"/>
      <c r="CA1557" s="113">
        <f>SI!BY1557</f>
        <v>148</v>
      </c>
      <c r="CB1557" s="113"/>
      <c r="CC1557" s="113"/>
      <c r="CD1557" s="113"/>
      <c r="CE1557" s="113"/>
      <c r="CF1557" s="113"/>
      <c r="CG1557" s="113"/>
      <c r="CH1557" s="140">
        <f>SI!BZ1557</f>
        <v>0</v>
      </c>
      <c r="CI1557" s="108"/>
      <c r="CJ1557" s="108"/>
      <c r="CK1557" s="108"/>
      <c r="CL1557" s="108"/>
      <c r="CM1557" s="108"/>
      <c r="CN1557" s="108"/>
      <c r="CO1557" s="108"/>
      <c r="CP1557" s="108"/>
      <c r="CQ1557" s="108"/>
      <c r="CR1557" s="108"/>
      <c r="CS1557" s="108"/>
      <c r="CT1557" s="108"/>
      <c r="CU1557" s="108"/>
      <c r="CV1557" s="108"/>
      <c r="CW1557" s="108"/>
      <c r="CX1557" s="108"/>
      <c r="CY1557" s="108"/>
      <c r="CZ1557" s="2"/>
      <c r="DA1557" s="2"/>
      <c r="DB1557" s="2"/>
      <c r="DC1557" s="2"/>
      <c r="DD1557" s="2"/>
      <c r="DE1557" s="2"/>
      <c r="DF1557" s="2"/>
      <c r="DG1557" s="2"/>
      <c r="DH1557" s="2"/>
      <c r="DI1557" s="2"/>
      <c r="DJ1557" s="2"/>
      <c r="DK1557" s="2"/>
      <c r="DL1557" s="2"/>
      <c r="DM1557" s="2"/>
      <c r="DN1557" s="2"/>
      <c r="DO1557" s="2"/>
      <c r="DP1557" s="2"/>
      <c r="DQ1557" s="2"/>
      <c r="DR1557" s="2"/>
      <c r="DS1557" s="2"/>
      <c r="DT1557" s="2"/>
      <c r="DU1557" s="2"/>
      <c r="DV1557" s="2"/>
      <c r="DW1557" s="2"/>
      <c r="DX1557" s="2"/>
      <c r="DY1557" s="2"/>
      <c r="DZ1557" s="2"/>
      <c r="EA1557" s="2"/>
      <c r="EB1557" s="2"/>
      <c r="EC1557" s="2"/>
      <c r="ED1557" s="2"/>
      <c r="EE1557" s="2"/>
      <c r="EF1557" s="2"/>
      <c r="EG1557" s="2"/>
      <c r="EH1557" s="2"/>
      <c r="EI1557" s="2"/>
      <c r="EJ1557" s="2"/>
      <c r="EK1557" s="2"/>
      <c r="EL1557" s="2"/>
      <c r="EM1557" s="2"/>
      <c r="EN1557" s="2"/>
      <c r="EO1557" s="2"/>
      <c r="EP1557" s="2"/>
      <c r="EQ1557" s="2"/>
      <c r="ER1557" s="2"/>
      <c r="ES1557" s="2"/>
      <c r="ET1557" s="2"/>
      <c r="EU1557" s="2"/>
      <c r="EV1557" s="2"/>
      <c r="EW1557" s="2"/>
      <c r="EX1557" s="2"/>
      <c r="EY1557" s="2"/>
      <c r="EZ1557" s="2"/>
      <c r="FA1557" s="2"/>
      <c r="FB1557" s="2"/>
      <c r="FC1557" s="2"/>
      <c r="FD1557" s="2"/>
      <c r="FE1557" s="2"/>
      <c r="FF1557" s="2"/>
      <c r="FG1557" s="2"/>
      <c r="FH1557" s="2"/>
      <c r="FI1557" s="2"/>
      <c r="FJ1557" s="2"/>
      <c r="FK1557" s="2"/>
      <c r="FL1557" s="2"/>
      <c r="FM1557" s="2"/>
      <c r="FN1557" s="2"/>
      <c r="FO1557" s="2"/>
      <c r="FP1557" s="2"/>
      <c r="FQ1557" s="2"/>
      <c r="FR1557" s="2"/>
      <c r="FS1557" s="2"/>
      <c r="FT1557" s="2"/>
      <c r="FU1557" s="2"/>
      <c r="FV1557" s="2"/>
      <c r="FW1557" s="2"/>
      <c r="FX1557" s="2"/>
      <c r="FY1557" s="2"/>
      <c r="FZ1557" s="2"/>
      <c r="GA1557" s="2"/>
      <c r="GB1557" s="2"/>
      <c r="GC1557" s="2"/>
      <c r="GD1557" s="2"/>
      <c r="GE1557" s="2"/>
      <c r="GF1557" s="2"/>
      <c r="GG1557" s="2"/>
      <c r="GH1557" s="2"/>
      <c r="GI1557" s="2"/>
      <c r="GJ1557" s="2"/>
      <c r="GK1557" s="2"/>
      <c r="GL1557" s="2"/>
      <c r="GM1557" s="2"/>
      <c r="GN1557" s="2"/>
      <c r="GO1557" s="2"/>
      <c r="GP1557" s="2"/>
      <c r="GQ1557" s="2"/>
      <c r="GR1557" s="2"/>
      <c r="GS1557" s="2"/>
      <c r="GT1557" s="2"/>
      <c r="GU1557" s="2"/>
      <c r="GV1557" s="2"/>
      <c r="GW1557" s="2"/>
      <c r="GX1557" s="2"/>
      <c r="GY1557" s="2"/>
      <c r="GZ1557" s="2"/>
      <c r="HA1557" s="2"/>
      <c r="HB1557" s="2"/>
      <c r="HC1557" s="2"/>
      <c r="HD1557" s="2"/>
      <c r="HE1557" s="2"/>
      <c r="HF1557" s="2"/>
      <c r="HG1557" s="2"/>
      <c r="HH1557" s="2"/>
      <c r="HI1557" s="2"/>
      <c r="HJ1557" s="2"/>
      <c r="HK1557" s="2"/>
      <c r="HL1557" s="2"/>
      <c r="HM1557" s="2"/>
      <c r="HN1557" s="2"/>
      <c r="HO1557" s="2"/>
      <c r="HP1557" s="2"/>
      <c r="HQ1557" s="2"/>
      <c r="HR1557" s="2"/>
      <c r="HS1557" s="2"/>
      <c r="HT1557" s="2"/>
      <c r="HU1557" s="2"/>
      <c r="HV1557" s="2"/>
      <c r="HW1557" s="2"/>
      <c r="HX1557" s="2"/>
      <c r="HY1557" s="2"/>
      <c r="HZ1557" s="2"/>
      <c r="IA1557" s="2"/>
      <c r="IB1557" s="2"/>
      <c r="IC1557" s="2"/>
      <c r="ID1557" s="2"/>
      <c r="IE1557" s="2"/>
      <c r="IF1557" s="2"/>
      <c r="IG1557" s="2"/>
      <c r="IH1557" s="2"/>
      <c r="II1557" s="2"/>
      <c r="IJ1557" s="2"/>
      <c r="IK1557" s="2"/>
      <c r="IL1557" s="2"/>
      <c r="IM1557" s="2"/>
      <c r="IN1557" s="2"/>
      <c r="IO1557" s="2"/>
      <c r="IP1557" s="2"/>
      <c r="IQ1557" s="2"/>
      <c r="IR1557" s="2"/>
      <c r="IS1557" s="2"/>
    </row>
    <row r="1558" spans="1:253" s="36" customFormat="1" hidden="1" x14ac:dyDescent="0.25">
      <c r="A1558" s="33"/>
      <c r="B1558" s="168"/>
      <c r="C1558" s="168"/>
      <c r="D1558" s="168"/>
      <c r="E1558" s="168"/>
      <c r="F1558" s="168"/>
      <c r="G1558" s="168"/>
      <c r="H1558" s="168"/>
      <c r="I1558" s="168"/>
      <c r="J1558" s="168"/>
      <c r="K1558" s="168"/>
      <c r="L1558" s="168"/>
      <c r="M1558" s="168"/>
      <c r="N1558" s="168"/>
      <c r="O1558" s="168"/>
      <c r="P1558" s="168"/>
      <c r="Q1558" s="168"/>
      <c r="R1558" s="168"/>
      <c r="S1558" s="168"/>
      <c r="T1558" s="168"/>
      <c r="U1558" s="168"/>
      <c r="V1558" s="168"/>
      <c r="W1558" s="168"/>
      <c r="X1558" s="168"/>
      <c r="Y1558" s="168"/>
      <c r="Z1558" s="168"/>
      <c r="AA1558" s="168"/>
      <c r="AB1558" s="168"/>
      <c r="AC1558" s="168"/>
      <c r="AD1558" s="168"/>
      <c r="AE1558" s="168"/>
      <c r="AF1558" s="168"/>
      <c r="AG1558" s="168"/>
      <c r="AH1558" s="168"/>
      <c r="AI1558" s="63"/>
      <c r="AJ1558" s="144" t="str">
        <f t="shared" si="282"/>
        <v>Riadok bude skrytý.</v>
      </c>
      <c r="AK1558" s="145" t="s">
        <v>207</v>
      </c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51">
        <f t="shared" si="279"/>
        <v>1</v>
      </c>
      <c r="BF1558" s="51">
        <f t="shared" si="281"/>
        <v>0</v>
      </c>
      <c r="BG1558" s="51"/>
      <c r="BH1558" s="51">
        <f t="shared" si="283"/>
        <v>1</v>
      </c>
      <c r="BI1558" s="89">
        <f t="shared" si="280"/>
        <v>0</v>
      </c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108"/>
      <c r="BY1558" s="108"/>
      <c r="BZ1558" s="108"/>
      <c r="CA1558" s="113">
        <f>SI!BY1558</f>
        <v>133</v>
      </c>
      <c r="CB1558" s="113"/>
      <c r="CC1558" s="113"/>
      <c r="CD1558" s="113"/>
      <c r="CE1558" s="113"/>
      <c r="CF1558" s="113"/>
      <c r="CG1558" s="113"/>
      <c r="CH1558" s="140">
        <f>SI!BZ1558</f>
        <v>0</v>
      </c>
      <c r="CI1558" s="108"/>
      <c r="CJ1558" s="108"/>
      <c r="CK1558" s="108"/>
      <c r="CL1558" s="108"/>
      <c r="CM1558" s="108"/>
      <c r="CN1558" s="108"/>
      <c r="CO1558" s="108"/>
      <c r="CP1558" s="108"/>
      <c r="CQ1558" s="108"/>
      <c r="CR1558" s="108"/>
      <c r="CS1558" s="108"/>
      <c r="CT1558" s="108"/>
      <c r="CU1558" s="108"/>
      <c r="CV1558" s="108"/>
      <c r="CW1558" s="108"/>
      <c r="CX1558" s="108"/>
      <c r="CY1558" s="108"/>
      <c r="CZ1558" s="2"/>
      <c r="DA1558" s="2"/>
      <c r="DB1558" s="2"/>
      <c r="DC1558" s="2"/>
      <c r="DD1558" s="2"/>
      <c r="DE1558" s="2"/>
      <c r="DF1558" s="2"/>
      <c r="DG1558" s="2"/>
      <c r="DH1558" s="2"/>
      <c r="DI1558" s="2"/>
      <c r="DJ1558" s="2"/>
      <c r="DK1558" s="2"/>
      <c r="DL1558" s="2"/>
      <c r="DM1558" s="2"/>
      <c r="DN1558" s="2"/>
      <c r="DO1558" s="2"/>
      <c r="DP1558" s="2"/>
      <c r="DQ1558" s="2"/>
      <c r="DR1558" s="2"/>
      <c r="DS1558" s="2"/>
      <c r="DT1558" s="2"/>
      <c r="DU1558" s="2"/>
      <c r="DV1558" s="2"/>
      <c r="DW1558" s="2"/>
      <c r="DX1558" s="2"/>
      <c r="DY1558" s="2"/>
      <c r="DZ1558" s="2"/>
      <c r="EA1558" s="2"/>
      <c r="EB1558" s="2"/>
      <c r="EC1558" s="2"/>
      <c r="ED1558" s="2"/>
      <c r="EE1558" s="2"/>
      <c r="EF1558" s="2"/>
      <c r="EG1558" s="2"/>
      <c r="EH1558" s="2"/>
      <c r="EI1558" s="2"/>
      <c r="EJ1558" s="2"/>
      <c r="EK1558" s="2"/>
      <c r="EL1558" s="2"/>
      <c r="EM1558" s="2"/>
      <c r="EN1558" s="2"/>
      <c r="EO1558" s="2"/>
      <c r="EP1558" s="2"/>
      <c r="EQ1558" s="2"/>
      <c r="ER1558" s="2"/>
      <c r="ES1558" s="2"/>
      <c r="ET1558" s="2"/>
      <c r="EU1558" s="2"/>
      <c r="EV1558" s="2"/>
      <c r="EW1558" s="2"/>
      <c r="EX1558" s="2"/>
      <c r="EY1558" s="2"/>
      <c r="EZ1558" s="2"/>
      <c r="FA1558" s="2"/>
      <c r="FB1558" s="2"/>
      <c r="FC1558" s="2"/>
      <c r="FD1558" s="2"/>
      <c r="FE1558" s="2"/>
      <c r="FF1558" s="2"/>
      <c r="FG1558" s="2"/>
      <c r="FH1558" s="2"/>
      <c r="FI1558" s="2"/>
      <c r="FJ1558" s="2"/>
      <c r="FK1558" s="2"/>
      <c r="FL1558" s="2"/>
      <c r="FM1558" s="2"/>
      <c r="FN1558" s="2"/>
      <c r="FO1558" s="2"/>
      <c r="FP1558" s="2"/>
      <c r="FQ1558" s="2"/>
      <c r="FR1558" s="2"/>
      <c r="FS1558" s="2"/>
      <c r="FT1558" s="2"/>
      <c r="FU1558" s="2"/>
      <c r="FV1558" s="2"/>
      <c r="FW1558" s="2"/>
      <c r="FX1558" s="2"/>
      <c r="FY1558" s="2"/>
      <c r="FZ1558" s="2"/>
      <c r="GA1558" s="2"/>
      <c r="GB1558" s="2"/>
      <c r="GC1558" s="2"/>
      <c r="GD1558" s="2"/>
      <c r="GE1558" s="2"/>
      <c r="GF1558" s="2"/>
      <c r="GG1558" s="2"/>
      <c r="GH1558" s="2"/>
      <c r="GI1558" s="2"/>
      <c r="GJ1558" s="2"/>
      <c r="GK1558" s="2"/>
      <c r="GL1558" s="2"/>
      <c r="GM1558" s="2"/>
      <c r="GN1558" s="2"/>
      <c r="GO1558" s="2"/>
      <c r="GP1558" s="2"/>
      <c r="GQ1558" s="2"/>
      <c r="GR1558" s="2"/>
      <c r="GS1558" s="2"/>
      <c r="GT1558" s="2"/>
      <c r="GU1558" s="2"/>
      <c r="GV1558" s="2"/>
      <c r="GW1558" s="2"/>
      <c r="GX1558" s="2"/>
      <c r="GY1558" s="2"/>
      <c r="GZ1558" s="2"/>
      <c r="HA1558" s="2"/>
      <c r="HB1558" s="2"/>
      <c r="HC1558" s="2"/>
      <c r="HD1558" s="2"/>
      <c r="HE1558" s="2"/>
      <c r="HF1558" s="2"/>
      <c r="HG1558" s="2"/>
      <c r="HH1558" s="2"/>
      <c r="HI1558" s="2"/>
      <c r="HJ1558" s="2"/>
      <c r="HK1558" s="2"/>
      <c r="HL1558" s="2"/>
      <c r="HM1558" s="2"/>
      <c r="HN1558" s="2"/>
      <c r="HO1558" s="2"/>
      <c r="HP1558" s="2"/>
      <c r="HQ1558" s="2"/>
      <c r="HR1558" s="2"/>
      <c r="HS1558" s="2"/>
      <c r="HT1558" s="2"/>
      <c r="HU1558" s="2"/>
      <c r="HV1558" s="2"/>
      <c r="HW1558" s="2"/>
      <c r="HX1558" s="2"/>
      <c r="HY1558" s="2"/>
      <c r="HZ1558" s="2"/>
      <c r="IA1558" s="2"/>
      <c r="IB1558" s="2"/>
      <c r="IC1558" s="2"/>
      <c r="ID1558" s="2"/>
      <c r="IE1558" s="2"/>
      <c r="IF1558" s="2"/>
      <c r="IG1558" s="2"/>
      <c r="IH1558" s="2"/>
      <c r="II1558" s="2"/>
      <c r="IJ1558" s="2"/>
      <c r="IK1558" s="2"/>
      <c r="IL1558" s="2"/>
      <c r="IM1558" s="2"/>
      <c r="IN1558" s="2"/>
      <c r="IO1558" s="2"/>
      <c r="IP1558" s="2"/>
      <c r="IQ1558" s="2"/>
      <c r="IR1558" s="2"/>
      <c r="IS1558" s="2"/>
    </row>
    <row r="1559" spans="1:253" s="36" customFormat="1" hidden="1" x14ac:dyDescent="0.25">
      <c r="A1559" s="33"/>
      <c r="B1559" s="168"/>
      <c r="C1559" s="168"/>
      <c r="D1559" s="168"/>
      <c r="E1559" s="168"/>
      <c r="F1559" s="168"/>
      <c r="G1559" s="168"/>
      <c r="H1559" s="168"/>
      <c r="I1559" s="168"/>
      <c r="J1559" s="168"/>
      <c r="K1559" s="168"/>
      <c r="L1559" s="168"/>
      <c r="M1559" s="168"/>
      <c r="N1559" s="168"/>
      <c r="O1559" s="168"/>
      <c r="P1559" s="168"/>
      <c r="Q1559" s="168"/>
      <c r="R1559" s="168"/>
      <c r="S1559" s="168"/>
      <c r="T1559" s="168"/>
      <c r="U1559" s="168"/>
      <c r="V1559" s="168"/>
      <c r="W1559" s="168"/>
      <c r="X1559" s="168"/>
      <c r="Y1559" s="168"/>
      <c r="Z1559" s="168"/>
      <c r="AA1559" s="168"/>
      <c r="AB1559" s="168"/>
      <c r="AC1559" s="168"/>
      <c r="AD1559" s="168"/>
      <c r="AE1559" s="168"/>
      <c r="AF1559" s="168"/>
      <c r="AG1559" s="168"/>
      <c r="AH1559" s="168"/>
      <c r="AI1559" s="63"/>
      <c r="AJ1559" s="144" t="str">
        <f t="shared" si="282"/>
        <v>Riadok bude skrytý.</v>
      </c>
      <c r="AK1559" s="145" t="s">
        <v>207</v>
      </c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51">
        <f t="shared" si="279"/>
        <v>1</v>
      </c>
      <c r="BF1559" s="51">
        <f t="shared" si="281"/>
        <v>0</v>
      </c>
      <c r="BG1559" s="51"/>
      <c r="BH1559" s="51">
        <f t="shared" si="283"/>
        <v>1</v>
      </c>
      <c r="BI1559" s="89">
        <f t="shared" si="280"/>
        <v>0</v>
      </c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108"/>
      <c r="BY1559" s="108"/>
      <c r="BZ1559" s="108"/>
      <c r="CA1559" s="113">
        <f>SI!BY1559</f>
        <v>139</v>
      </c>
      <c r="CB1559" s="113"/>
      <c r="CC1559" s="113"/>
      <c r="CD1559" s="113"/>
      <c r="CE1559" s="113"/>
      <c r="CF1559" s="113"/>
      <c r="CG1559" s="113"/>
      <c r="CH1559" s="140">
        <f>SI!BZ1559</f>
        <v>0</v>
      </c>
      <c r="CI1559" s="108"/>
      <c r="CJ1559" s="108"/>
      <c r="CK1559" s="108"/>
      <c r="CL1559" s="108"/>
      <c r="CM1559" s="108"/>
      <c r="CN1559" s="108"/>
      <c r="CO1559" s="108"/>
      <c r="CP1559" s="108"/>
      <c r="CQ1559" s="108"/>
      <c r="CR1559" s="108"/>
      <c r="CS1559" s="108"/>
      <c r="CT1559" s="108"/>
      <c r="CU1559" s="108"/>
      <c r="CV1559" s="108"/>
      <c r="CW1559" s="108"/>
      <c r="CX1559" s="108"/>
      <c r="CY1559" s="108"/>
      <c r="CZ1559" s="2"/>
      <c r="DA1559" s="2"/>
      <c r="DB1559" s="2"/>
      <c r="DC1559" s="2"/>
      <c r="DD1559" s="2"/>
      <c r="DE1559" s="2"/>
      <c r="DF1559" s="2"/>
      <c r="DG1559" s="2"/>
      <c r="DH1559" s="2"/>
      <c r="DI1559" s="2"/>
      <c r="DJ1559" s="2"/>
      <c r="DK1559" s="2"/>
      <c r="DL1559" s="2"/>
      <c r="DM1559" s="2"/>
      <c r="DN1559" s="2"/>
      <c r="DO1559" s="2"/>
      <c r="DP1559" s="2"/>
      <c r="DQ1559" s="2"/>
      <c r="DR1559" s="2"/>
      <c r="DS1559" s="2"/>
      <c r="DT1559" s="2"/>
      <c r="DU1559" s="2"/>
      <c r="DV1559" s="2"/>
      <c r="DW1559" s="2"/>
      <c r="DX1559" s="2"/>
      <c r="DY1559" s="2"/>
      <c r="DZ1559" s="2"/>
      <c r="EA1559" s="2"/>
      <c r="EB1559" s="2"/>
      <c r="EC1559" s="2"/>
      <c r="ED1559" s="2"/>
      <c r="EE1559" s="2"/>
      <c r="EF1559" s="2"/>
      <c r="EG1559" s="2"/>
      <c r="EH1559" s="2"/>
      <c r="EI1559" s="2"/>
      <c r="EJ1559" s="2"/>
      <c r="EK1559" s="2"/>
      <c r="EL1559" s="2"/>
      <c r="EM1559" s="2"/>
      <c r="EN1559" s="2"/>
      <c r="EO1559" s="2"/>
      <c r="EP1559" s="2"/>
      <c r="EQ1559" s="2"/>
      <c r="ER1559" s="2"/>
      <c r="ES1559" s="2"/>
      <c r="ET1559" s="2"/>
      <c r="EU1559" s="2"/>
      <c r="EV1559" s="2"/>
      <c r="EW1559" s="2"/>
      <c r="EX1559" s="2"/>
      <c r="EY1559" s="2"/>
      <c r="EZ1559" s="2"/>
      <c r="FA1559" s="2"/>
      <c r="FB1559" s="2"/>
      <c r="FC1559" s="2"/>
      <c r="FD1559" s="2"/>
      <c r="FE1559" s="2"/>
      <c r="FF1559" s="2"/>
      <c r="FG1559" s="2"/>
      <c r="FH1559" s="2"/>
      <c r="FI1559" s="2"/>
      <c r="FJ1559" s="2"/>
      <c r="FK1559" s="2"/>
      <c r="FL1559" s="2"/>
      <c r="FM1559" s="2"/>
      <c r="FN1559" s="2"/>
      <c r="FO1559" s="2"/>
      <c r="FP1559" s="2"/>
      <c r="FQ1559" s="2"/>
      <c r="FR1559" s="2"/>
      <c r="FS1559" s="2"/>
      <c r="FT1559" s="2"/>
      <c r="FU1559" s="2"/>
      <c r="FV1559" s="2"/>
      <c r="FW1559" s="2"/>
      <c r="FX1559" s="2"/>
      <c r="FY1559" s="2"/>
      <c r="FZ1559" s="2"/>
      <c r="GA1559" s="2"/>
      <c r="GB1559" s="2"/>
      <c r="GC1559" s="2"/>
      <c r="GD1559" s="2"/>
      <c r="GE1559" s="2"/>
      <c r="GF1559" s="2"/>
      <c r="GG1559" s="2"/>
      <c r="GH1559" s="2"/>
      <c r="GI1559" s="2"/>
      <c r="GJ1559" s="2"/>
      <c r="GK1559" s="2"/>
      <c r="GL1559" s="2"/>
      <c r="GM1559" s="2"/>
      <c r="GN1559" s="2"/>
      <c r="GO1559" s="2"/>
      <c r="GP1559" s="2"/>
      <c r="GQ1559" s="2"/>
      <c r="GR1559" s="2"/>
      <c r="GS1559" s="2"/>
      <c r="GT1559" s="2"/>
      <c r="GU1559" s="2"/>
      <c r="GV1559" s="2"/>
      <c r="GW1559" s="2"/>
      <c r="GX1559" s="2"/>
      <c r="GY1559" s="2"/>
      <c r="GZ1559" s="2"/>
      <c r="HA1559" s="2"/>
      <c r="HB1559" s="2"/>
      <c r="HC1559" s="2"/>
      <c r="HD1559" s="2"/>
      <c r="HE1559" s="2"/>
      <c r="HF1559" s="2"/>
      <c r="HG1559" s="2"/>
      <c r="HH1559" s="2"/>
      <c r="HI1559" s="2"/>
      <c r="HJ1559" s="2"/>
      <c r="HK1559" s="2"/>
      <c r="HL1559" s="2"/>
      <c r="HM1559" s="2"/>
      <c r="HN1559" s="2"/>
      <c r="HO1559" s="2"/>
      <c r="HP1559" s="2"/>
      <c r="HQ1559" s="2"/>
      <c r="HR1559" s="2"/>
      <c r="HS1559" s="2"/>
      <c r="HT1559" s="2"/>
      <c r="HU1559" s="2"/>
      <c r="HV1559" s="2"/>
      <c r="HW1559" s="2"/>
      <c r="HX1559" s="2"/>
      <c r="HY1559" s="2"/>
      <c r="HZ1559" s="2"/>
      <c r="IA1559" s="2"/>
      <c r="IB1559" s="2"/>
      <c r="IC1559" s="2"/>
      <c r="ID1559" s="2"/>
      <c r="IE1559" s="2"/>
      <c r="IF1559" s="2"/>
      <c r="IG1559" s="2"/>
      <c r="IH1559" s="2"/>
      <c r="II1559" s="2"/>
      <c r="IJ1559" s="2"/>
      <c r="IK1559" s="2"/>
      <c r="IL1559" s="2"/>
      <c r="IM1559" s="2"/>
      <c r="IN1559" s="2"/>
      <c r="IO1559" s="2"/>
      <c r="IP1559" s="2"/>
      <c r="IQ1559" s="2"/>
      <c r="IR1559" s="2"/>
      <c r="IS1559" s="2"/>
    </row>
    <row r="1560" spans="1:253" s="36" customFormat="1" hidden="1" x14ac:dyDescent="0.25">
      <c r="A1560" s="33"/>
      <c r="B1560" s="168"/>
      <c r="C1560" s="168"/>
      <c r="D1560" s="168"/>
      <c r="E1560" s="168"/>
      <c r="F1560" s="168"/>
      <c r="G1560" s="168"/>
      <c r="H1560" s="168"/>
      <c r="I1560" s="168"/>
      <c r="J1560" s="168"/>
      <c r="K1560" s="168"/>
      <c r="L1560" s="168"/>
      <c r="M1560" s="168"/>
      <c r="N1560" s="168"/>
      <c r="O1560" s="168"/>
      <c r="P1560" s="168"/>
      <c r="Q1560" s="168"/>
      <c r="R1560" s="168"/>
      <c r="S1560" s="168"/>
      <c r="T1560" s="168"/>
      <c r="U1560" s="168"/>
      <c r="V1560" s="168"/>
      <c r="W1560" s="168"/>
      <c r="X1560" s="168"/>
      <c r="Y1560" s="168"/>
      <c r="Z1560" s="168"/>
      <c r="AA1560" s="168"/>
      <c r="AB1560" s="168"/>
      <c r="AC1560" s="168"/>
      <c r="AD1560" s="168"/>
      <c r="AE1560" s="168"/>
      <c r="AF1560" s="168"/>
      <c r="AG1560" s="168"/>
      <c r="AH1560" s="168"/>
      <c r="AI1560" s="63"/>
      <c r="AJ1560" s="144" t="str">
        <f t="shared" si="282"/>
        <v>Riadok bude skrytý.</v>
      </c>
      <c r="AK1560" s="145" t="s">
        <v>207</v>
      </c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51">
        <f t="shared" si="279"/>
        <v>1</v>
      </c>
      <c r="BF1560" s="51">
        <f t="shared" si="281"/>
        <v>0</v>
      </c>
      <c r="BG1560" s="51"/>
      <c r="BH1560" s="51">
        <f t="shared" si="283"/>
        <v>1</v>
      </c>
      <c r="BI1560" s="89">
        <f t="shared" si="280"/>
        <v>0</v>
      </c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108"/>
      <c r="BY1560" s="108"/>
      <c r="BZ1560" s="108"/>
      <c r="CA1560" s="113">
        <f>SI!BY1560</f>
        <v>148</v>
      </c>
      <c r="CB1560" s="113"/>
      <c r="CC1560" s="113"/>
      <c r="CD1560" s="113"/>
      <c r="CE1560" s="113"/>
      <c r="CF1560" s="113"/>
      <c r="CG1560" s="113"/>
      <c r="CH1560" s="140">
        <f>SI!BZ1560</f>
        <v>0</v>
      </c>
      <c r="CI1560" s="108"/>
      <c r="CJ1560" s="108"/>
      <c r="CK1560" s="108"/>
      <c r="CL1560" s="108"/>
      <c r="CM1560" s="108"/>
      <c r="CN1560" s="108"/>
      <c r="CO1560" s="108"/>
      <c r="CP1560" s="108"/>
      <c r="CQ1560" s="108"/>
      <c r="CR1560" s="108"/>
      <c r="CS1560" s="108"/>
      <c r="CT1560" s="108"/>
      <c r="CU1560" s="108"/>
      <c r="CV1560" s="108"/>
      <c r="CW1560" s="108"/>
      <c r="CX1560" s="108"/>
      <c r="CY1560" s="108"/>
      <c r="CZ1560" s="2"/>
      <c r="DA1560" s="2"/>
      <c r="DB1560" s="2"/>
      <c r="DC1560" s="2"/>
      <c r="DD1560" s="2"/>
      <c r="DE1560" s="2"/>
      <c r="DF1560" s="2"/>
      <c r="DG1560" s="2"/>
      <c r="DH1560" s="2"/>
      <c r="DI1560" s="2"/>
      <c r="DJ1560" s="2"/>
      <c r="DK1560" s="2"/>
      <c r="DL1560" s="2"/>
      <c r="DM1560" s="2"/>
      <c r="DN1560" s="2"/>
      <c r="DO1560" s="2"/>
      <c r="DP1560" s="2"/>
      <c r="DQ1560" s="2"/>
      <c r="DR1560" s="2"/>
      <c r="DS1560" s="2"/>
      <c r="DT1560" s="2"/>
      <c r="DU1560" s="2"/>
      <c r="DV1560" s="2"/>
      <c r="DW1560" s="2"/>
      <c r="DX1560" s="2"/>
      <c r="DY1560" s="2"/>
      <c r="DZ1560" s="2"/>
      <c r="EA1560" s="2"/>
      <c r="EB1560" s="2"/>
      <c r="EC1560" s="2"/>
      <c r="ED1560" s="2"/>
      <c r="EE1560" s="2"/>
      <c r="EF1560" s="2"/>
      <c r="EG1560" s="2"/>
      <c r="EH1560" s="2"/>
      <c r="EI1560" s="2"/>
      <c r="EJ1560" s="2"/>
      <c r="EK1560" s="2"/>
      <c r="EL1560" s="2"/>
      <c r="EM1560" s="2"/>
      <c r="EN1560" s="2"/>
      <c r="EO1560" s="2"/>
      <c r="EP1560" s="2"/>
      <c r="EQ1560" s="2"/>
      <c r="ER1560" s="2"/>
      <c r="ES1560" s="2"/>
      <c r="ET1560" s="2"/>
      <c r="EU1560" s="2"/>
      <c r="EV1560" s="2"/>
      <c r="EW1560" s="2"/>
      <c r="EX1560" s="2"/>
      <c r="EY1560" s="2"/>
      <c r="EZ1560" s="2"/>
      <c r="FA1560" s="2"/>
      <c r="FB1560" s="2"/>
      <c r="FC1560" s="2"/>
      <c r="FD1560" s="2"/>
      <c r="FE1560" s="2"/>
      <c r="FF1560" s="2"/>
      <c r="FG1560" s="2"/>
      <c r="FH1560" s="2"/>
      <c r="FI1560" s="2"/>
      <c r="FJ1560" s="2"/>
      <c r="FK1560" s="2"/>
      <c r="FL1560" s="2"/>
      <c r="FM1560" s="2"/>
      <c r="FN1560" s="2"/>
      <c r="FO1560" s="2"/>
      <c r="FP1560" s="2"/>
      <c r="FQ1560" s="2"/>
      <c r="FR1560" s="2"/>
      <c r="FS1560" s="2"/>
      <c r="FT1560" s="2"/>
      <c r="FU1560" s="2"/>
      <c r="FV1560" s="2"/>
      <c r="FW1560" s="2"/>
      <c r="FX1560" s="2"/>
      <c r="FY1560" s="2"/>
      <c r="FZ1560" s="2"/>
      <c r="GA1560" s="2"/>
      <c r="GB1560" s="2"/>
      <c r="GC1560" s="2"/>
      <c r="GD1560" s="2"/>
      <c r="GE1560" s="2"/>
      <c r="GF1560" s="2"/>
      <c r="GG1560" s="2"/>
      <c r="GH1560" s="2"/>
      <c r="GI1560" s="2"/>
      <c r="GJ1560" s="2"/>
      <c r="GK1560" s="2"/>
      <c r="GL1560" s="2"/>
      <c r="GM1560" s="2"/>
      <c r="GN1560" s="2"/>
      <c r="GO1560" s="2"/>
      <c r="GP1560" s="2"/>
      <c r="GQ1560" s="2"/>
      <c r="GR1560" s="2"/>
      <c r="GS1560" s="2"/>
      <c r="GT1560" s="2"/>
      <c r="GU1560" s="2"/>
      <c r="GV1560" s="2"/>
      <c r="GW1560" s="2"/>
      <c r="GX1560" s="2"/>
      <c r="GY1560" s="2"/>
      <c r="GZ1560" s="2"/>
      <c r="HA1560" s="2"/>
      <c r="HB1560" s="2"/>
      <c r="HC1560" s="2"/>
      <c r="HD1560" s="2"/>
      <c r="HE1560" s="2"/>
      <c r="HF1560" s="2"/>
      <c r="HG1560" s="2"/>
      <c r="HH1560" s="2"/>
      <c r="HI1560" s="2"/>
      <c r="HJ1560" s="2"/>
      <c r="HK1560" s="2"/>
      <c r="HL1560" s="2"/>
      <c r="HM1560" s="2"/>
      <c r="HN1560" s="2"/>
      <c r="HO1560" s="2"/>
      <c r="HP1560" s="2"/>
      <c r="HQ1560" s="2"/>
      <c r="HR1560" s="2"/>
      <c r="HS1560" s="2"/>
      <c r="HT1560" s="2"/>
      <c r="HU1560" s="2"/>
      <c r="HV1560" s="2"/>
      <c r="HW1560" s="2"/>
      <c r="HX1560" s="2"/>
      <c r="HY1560" s="2"/>
      <c r="HZ1560" s="2"/>
      <c r="IA1560" s="2"/>
      <c r="IB1560" s="2"/>
      <c r="IC1560" s="2"/>
      <c r="ID1560" s="2"/>
      <c r="IE1560" s="2"/>
      <c r="IF1560" s="2"/>
      <c r="IG1560" s="2"/>
      <c r="IH1560" s="2"/>
      <c r="II1560" s="2"/>
      <c r="IJ1560" s="2"/>
      <c r="IK1560" s="2"/>
      <c r="IL1560" s="2"/>
      <c r="IM1560" s="2"/>
      <c r="IN1560" s="2"/>
      <c r="IO1560" s="2"/>
      <c r="IP1560" s="2"/>
      <c r="IQ1560" s="2"/>
      <c r="IR1560" s="2"/>
      <c r="IS1560" s="2"/>
    </row>
    <row r="1561" spans="1:253" s="36" customFormat="1" hidden="1" x14ac:dyDescent="0.25">
      <c r="A1561" s="33"/>
      <c r="B1561" s="168"/>
      <c r="C1561" s="168"/>
      <c r="D1561" s="168"/>
      <c r="E1561" s="168"/>
      <c r="F1561" s="168"/>
      <c r="G1561" s="168"/>
      <c r="H1561" s="168"/>
      <c r="I1561" s="168"/>
      <c r="J1561" s="168"/>
      <c r="K1561" s="168"/>
      <c r="L1561" s="168"/>
      <c r="M1561" s="168"/>
      <c r="N1561" s="168"/>
      <c r="O1561" s="168"/>
      <c r="P1561" s="168"/>
      <c r="Q1561" s="168"/>
      <c r="R1561" s="168"/>
      <c r="S1561" s="168"/>
      <c r="T1561" s="168"/>
      <c r="U1561" s="168"/>
      <c r="V1561" s="168"/>
      <c r="W1561" s="168"/>
      <c r="X1561" s="168"/>
      <c r="Y1561" s="168"/>
      <c r="Z1561" s="168"/>
      <c r="AA1561" s="168"/>
      <c r="AB1561" s="168"/>
      <c r="AC1561" s="168"/>
      <c r="AD1561" s="168"/>
      <c r="AE1561" s="168"/>
      <c r="AF1561" s="168"/>
      <c r="AG1561" s="168"/>
      <c r="AH1561" s="168"/>
      <c r="AI1561" s="63"/>
      <c r="AJ1561" s="144" t="str">
        <f t="shared" si="282"/>
        <v>Riadok bude skrytý.</v>
      </c>
      <c r="AK1561" s="145" t="s">
        <v>207</v>
      </c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51">
        <f t="shared" si="279"/>
        <v>1</v>
      </c>
      <c r="BF1561" s="51">
        <f t="shared" si="281"/>
        <v>0</v>
      </c>
      <c r="BG1561" s="51"/>
      <c r="BH1561" s="51">
        <f t="shared" si="283"/>
        <v>1</v>
      </c>
      <c r="BI1561" s="89">
        <f t="shared" si="280"/>
        <v>0</v>
      </c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108"/>
      <c r="BY1561" s="108"/>
      <c r="BZ1561" s="108"/>
      <c r="CA1561" s="113">
        <f>SI!BY1561</f>
        <v>133</v>
      </c>
      <c r="CB1561" s="113"/>
      <c r="CC1561" s="113"/>
      <c r="CD1561" s="113"/>
      <c r="CE1561" s="113"/>
      <c r="CF1561" s="113"/>
      <c r="CG1561" s="113"/>
      <c r="CH1561" s="140">
        <f>SI!BZ1561</f>
        <v>0</v>
      </c>
      <c r="CI1561" s="108"/>
      <c r="CJ1561" s="108"/>
      <c r="CK1561" s="108"/>
      <c r="CL1561" s="108"/>
      <c r="CM1561" s="108"/>
      <c r="CN1561" s="108"/>
      <c r="CO1561" s="108"/>
      <c r="CP1561" s="108"/>
      <c r="CQ1561" s="108"/>
      <c r="CR1561" s="108"/>
      <c r="CS1561" s="108"/>
      <c r="CT1561" s="108"/>
      <c r="CU1561" s="108"/>
      <c r="CV1561" s="108"/>
      <c r="CW1561" s="108"/>
      <c r="CX1561" s="108"/>
      <c r="CY1561" s="108"/>
      <c r="CZ1561" s="2"/>
      <c r="DA1561" s="2"/>
      <c r="DB1561" s="2"/>
      <c r="DC1561" s="2"/>
      <c r="DD1561" s="2"/>
      <c r="DE1561" s="2"/>
      <c r="DF1561" s="2"/>
      <c r="DG1561" s="2"/>
      <c r="DH1561" s="2"/>
      <c r="DI1561" s="2"/>
      <c r="DJ1561" s="2"/>
      <c r="DK1561" s="2"/>
      <c r="DL1561" s="2"/>
      <c r="DM1561" s="2"/>
      <c r="DN1561" s="2"/>
      <c r="DO1561" s="2"/>
      <c r="DP1561" s="2"/>
      <c r="DQ1561" s="2"/>
      <c r="DR1561" s="2"/>
      <c r="DS1561" s="2"/>
      <c r="DT1561" s="2"/>
      <c r="DU1561" s="2"/>
      <c r="DV1561" s="2"/>
      <c r="DW1561" s="2"/>
      <c r="DX1561" s="2"/>
      <c r="DY1561" s="2"/>
      <c r="DZ1561" s="2"/>
      <c r="EA1561" s="2"/>
      <c r="EB1561" s="2"/>
      <c r="EC1561" s="2"/>
      <c r="ED1561" s="2"/>
      <c r="EE1561" s="2"/>
      <c r="EF1561" s="2"/>
      <c r="EG1561" s="2"/>
      <c r="EH1561" s="2"/>
      <c r="EI1561" s="2"/>
      <c r="EJ1561" s="2"/>
      <c r="EK1561" s="2"/>
      <c r="EL1561" s="2"/>
      <c r="EM1561" s="2"/>
      <c r="EN1561" s="2"/>
      <c r="EO1561" s="2"/>
      <c r="EP1561" s="2"/>
      <c r="EQ1561" s="2"/>
      <c r="ER1561" s="2"/>
      <c r="ES1561" s="2"/>
      <c r="ET1561" s="2"/>
      <c r="EU1561" s="2"/>
      <c r="EV1561" s="2"/>
      <c r="EW1561" s="2"/>
      <c r="EX1561" s="2"/>
      <c r="EY1561" s="2"/>
      <c r="EZ1561" s="2"/>
      <c r="FA1561" s="2"/>
      <c r="FB1561" s="2"/>
      <c r="FC1561" s="2"/>
      <c r="FD1561" s="2"/>
      <c r="FE1561" s="2"/>
      <c r="FF1561" s="2"/>
      <c r="FG1561" s="2"/>
      <c r="FH1561" s="2"/>
      <c r="FI1561" s="2"/>
      <c r="FJ1561" s="2"/>
      <c r="FK1561" s="2"/>
      <c r="FL1561" s="2"/>
      <c r="FM1561" s="2"/>
      <c r="FN1561" s="2"/>
      <c r="FO1561" s="2"/>
      <c r="FP1561" s="2"/>
      <c r="FQ1561" s="2"/>
      <c r="FR1561" s="2"/>
      <c r="FS1561" s="2"/>
      <c r="FT1561" s="2"/>
      <c r="FU1561" s="2"/>
      <c r="FV1561" s="2"/>
      <c r="FW1561" s="2"/>
      <c r="FX1561" s="2"/>
      <c r="FY1561" s="2"/>
      <c r="FZ1561" s="2"/>
      <c r="GA1561" s="2"/>
      <c r="GB1561" s="2"/>
      <c r="GC1561" s="2"/>
      <c r="GD1561" s="2"/>
      <c r="GE1561" s="2"/>
      <c r="GF1561" s="2"/>
      <c r="GG1561" s="2"/>
      <c r="GH1561" s="2"/>
      <c r="GI1561" s="2"/>
      <c r="GJ1561" s="2"/>
      <c r="GK1561" s="2"/>
      <c r="GL1561" s="2"/>
      <c r="GM1561" s="2"/>
      <c r="GN1561" s="2"/>
      <c r="GO1561" s="2"/>
      <c r="GP1561" s="2"/>
      <c r="GQ1561" s="2"/>
      <c r="GR1561" s="2"/>
      <c r="GS1561" s="2"/>
      <c r="GT1561" s="2"/>
      <c r="GU1561" s="2"/>
      <c r="GV1561" s="2"/>
      <c r="GW1561" s="2"/>
      <c r="GX1561" s="2"/>
      <c r="GY1561" s="2"/>
      <c r="GZ1561" s="2"/>
      <c r="HA1561" s="2"/>
      <c r="HB1561" s="2"/>
      <c r="HC1561" s="2"/>
      <c r="HD1561" s="2"/>
      <c r="HE1561" s="2"/>
      <c r="HF1561" s="2"/>
      <c r="HG1561" s="2"/>
      <c r="HH1561" s="2"/>
      <c r="HI1561" s="2"/>
      <c r="HJ1561" s="2"/>
      <c r="HK1561" s="2"/>
      <c r="HL1561" s="2"/>
      <c r="HM1561" s="2"/>
      <c r="HN1561" s="2"/>
      <c r="HO1561" s="2"/>
      <c r="HP1561" s="2"/>
      <c r="HQ1561" s="2"/>
      <c r="HR1561" s="2"/>
      <c r="HS1561" s="2"/>
      <c r="HT1561" s="2"/>
      <c r="HU1561" s="2"/>
      <c r="HV1561" s="2"/>
      <c r="HW1561" s="2"/>
      <c r="HX1561" s="2"/>
      <c r="HY1561" s="2"/>
      <c r="HZ1561" s="2"/>
      <c r="IA1561" s="2"/>
      <c r="IB1561" s="2"/>
      <c r="IC1561" s="2"/>
      <c r="ID1561" s="2"/>
      <c r="IE1561" s="2"/>
      <c r="IF1561" s="2"/>
      <c r="IG1561" s="2"/>
      <c r="IH1561" s="2"/>
      <c r="II1561" s="2"/>
      <c r="IJ1561" s="2"/>
      <c r="IK1561" s="2"/>
      <c r="IL1561" s="2"/>
      <c r="IM1561" s="2"/>
      <c r="IN1561" s="2"/>
      <c r="IO1561" s="2"/>
      <c r="IP1561" s="2"/>
      <c r="IQ1561" s="2"/>
      <c r="IR1561" s="2"/>
      <c r="IS1561" s="2"/>
    </row>
    <row r="1562" spans="1:253" s="36" customFormat="1" hidden="1" x14ac:dyDescent="0.25">
      <c r="A1562" s="33"/>
      <c r="B1562" s="168"/>
      <c r="C1562" s="168"/>
      <c r="D1562" s="168"/>
      <c r="E1562" s="168"/>
      <c r="F1562" s="168"/>
      <c r="G1562" s="168"/>
      <c r="H1562" s="168"/>
      <c r="I1562" s="168"/>
      <c r="J1562" s="168"/>
      <c r="K1562" s="168"/>
      <c r="L1562" s="168"/>
      <c r="M1562" s="168"/>
      <c r="N1562" s="168"/>
      <c r="O1562" s="168"/>
      <c r="P1562" s="168"/>
      <c r="Q1562" s="168"/>
      <c r="R1562" s="168"/>
      <c r="S1562" s="168"/>
      <c r="T1562" s="168"/>
      <c r="U1562" s="168"/>
      <c r="V1562" s="168"/>
      <c r="W1562" s="168"/>
      <c r="X1562" s="168"/>
      <c r="Y1562" s="168"/>
      <c r="Z1562" s="168"/>
      <c r="AA1562" s="168"/>
      <c r="AB1562" s="168"/>
      <c r="AC1562" s="168"/>
      <c r="AD1562" s="168"/>
      <c r="AE1562" s="168"/>
      <c r="AF1562" s="168"/>
      <c r="AG1562" s="168"/>
      <c r="AH1562" s="168"/>
      <c r="AI1562" s="63"/>
      <c r="AJ1562" s="144" t="str">
        <f t="shared" si="282"/>
        <v>Riadok bude skrytý.</v>
      </c>
      <c r="AK1562" s="145" t="s">
        <v>207</v>
      </c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51">
        <f t="shared" si="279"/>
        <v>1</v>
      </c>
      <c r="BF1562" s="51">
        <f t="shared" si="281"/>
        <v>0</v>
      </c>
      <c r="BG1562" s="51"/>
      <c r="BH1562" s="51">
        <f t="shared" si="283"/>
        <v>1</v>
      </c>
      <c r="BI1562" s="89">
        <f t="shared" si="280"/>
        <v>0</v>
      </c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108"/>
      <c r="BY1562" s="108"/>
      <c r="BZ1562" s="108"/>
      <c r="CA1562" s="113">
        <f>SI!BY1562</f>
        <v>130</v>
      </c>
      <c r="CB1562" s="113"/>
      <c r="CC1562" s="113"/>
      <c r="CD1562" s="113"/>
      <c r="CE1562" s="113"/>
      <c r="CF1562" s="113"/>
      <c r="CG1562" s="113"/>
      <c r="CH1562" s="140">
        <f>SI!BZ1562</f>
        <v>0</v>
      </c>
      <c r="CI1562" s="108"/>
      <c r="CJ1562" s="108"/>
      <c r="CK1562" s="108"/>
      <c r="CL1562" s="108"/>
      <c r="CM1562" s="108"/>
      <c r="CN1562" s="108"/>
      <c r="CO1562" s="108"/>
      <c r="CP1562" s="108"/>
      <c r="CQ1562" s="108"/>
      <c r="CR1562" s="108"/>
      <c r="CS1562" s="108"/>
      <c r="CT1562" s="108"/>
      <c r="CU1562" s="108"/>
      <c r="CV1562" s="108"/>
      <c r="CW1562" s="108"/>
      <c r="CX1562" s="108"/>
      <c r="CY1562" s="108"/>
      <c r="CZ1562" s="2"/>
      <c r="DA1562" s="2"/>
      <c r="DB1562" s="2"/>
      <c r="DC1562" s="2"/>
      <c r="DD1562" s="2"/>
      <c r="DE1562" s="2"/>
      <c r="DF1562" s="2"/>
      <c r="DG1562" s="2"/>
      <c r="DH1562" s="2"/>
      <c r="DI1562" s="2"/>
      <c r="DJ1562" s="2"/>
      <c r="DK1562" s="2"/>
      <c r="DL1562" s="2"/>
      <c r="DM1562" s="2"/>
      <c r="DN1562" s="2"/>
      <c r="DO1562" s="2"/>
      <c r="DP1562" s="2"/>
      <c r="DQ1562" s="2"/>
      <c r="DR1562" s="2"/>
      <c r="DS1562" s="2"/>
      <c r="DT1562" s="2"/>
      <c r="DU1562" s="2"/>
      <c r="DV1562" s="2"/>
      <c r="DW1562" s="2"/>
      <c r="DX1562" s="2"/>
      <c r="DY1562" s="2"/>
      <c r="DZ1562" s="2"/>
      <c r="EA1562" s="2"/>
      <c r="EB1562" s="2"/>
      <c r="EC1562" s="2"/>
      <c r="ED1562" s="2"/>
      <c r="EE1562" s="2"/>
      <c r="EF1562" s="2"/>
      <c r="EG1562" s="2"/>
      <c r="EH1562" s="2"/>
      <c r="EI1562" s="2"/>
      <c r="EJ1562" s="2"/>
      <c r="EK1562" s="2"/>
      <c r="EL1562" s="2"/>
      <c r="EM1562" s="2"/>
      <c r="EN1562" s="2"/>
      <c r="EO1562" s="2"/>
      <c r="EP1562" s="2"/>
      <c r="EQ1562" s="2"/>
      <c r="ER1562" s="2"/>
      <c r="ES1562" s="2"/>
      <c r="ET1562" s="2"/>
      <c r="EU1562" s="2"/>
      <c r="EV1562" s="2"/>
      <c r="EW1562" s="2"/>
      <c r="EX1562" s="2"/>
      <c r="EY1562" s="2"/>
      <c r="EZ1562" s="2"/>
      <c r="FA1562" s="2"/>
      <c r="FB1562" s="2"/>
      <c r="FC1562" s="2"/>
      <c r="FD1562" s="2"/>
      <c r="FE1562" s="2"/>
      <c r="FF1562" s="2"/>
      <c r="FG1562" s="2"/>
      <c r="FH1562" s="2"/>
      <c r="FI1562" s="2"/>
      <c r="FJ1562" s="2"/>
      <c r="FK1562" s="2"/>
      <c r="FL1562" s="2"/>
      <c r="FM1562" s="2"/>
      <c r="FN1562" s="2"/>
      <c r="FO1562" s="2"/>
      <c r="FP1562" s="2"/>
      <c r="FQ1562" s="2"/>
      <c r="FR1562" s="2"/>
      <c r="FS1562" s="2"/>
      <c r="FT1562" s="2"/>
      <c r="FU1562" s="2"/>
      <c r="FV1562" s="2"/>
      <c r="FW1562" s="2"/>
      <c r="FX1562" s="2"/>
      <c r="FY1562" s="2"/>
      <c r="FZ1562" s="2"/>
      <c r="GA1562" s="2"/>
      <c r="GB1562" s="2"/>
      <c r="GC1562" s="2"/>
      <c r="GD1562" s="2"/>
      <c r="GE1562" s="2"/>
      <c r="GF1562" s="2"/>
      <c r="GG1562" s="2"/>
      <c r="GH1562" s="2"/>
      <c r="GI1562" s="2"/>
      <c r="GJ1562" s="2"/>
      <c r="GK1562" s="2"/>
      <c r="GL1562" s="2"/>
      <c r="GM1562" s="2"/>
      <c r="GN1562" s="2"/>
      <c r="GO1562" s="2"/>
      <c r="GP1562" s="2"/>
      <c r="GQ1562" s="2"/>
      <c r="GR1562" s="2"/>
      <c r="GS1562" s="2"/>
      <c r="GT1562" s="2"/>
      <c r="GU1562" s="2"/>
      <c r="GV1562" s="2"/>
      <c r="GW1562" s="2"/>
      <c r="GX1562" s="2"/>
      <c r="GY1562" s="2"/>
      <c r="GZ1562" s="2"/>
      <c r="HA1562" s="2"/>
      <c r="HB1562" s="2"/>
      <c r="HC1562" s="2"/>
      <c r="HD1562" s="2"/>
      <c r="HE1562" s="2"/>
      <c r="HF1562" s="2"/>
      <c r="HG1562" s="2"/>
      <c r="HH1562" s="2"/>
      <c r="HI1562" s="2"/>
      <c r="HJ1562" s="2"/>
      <c r="HK1562" s="2"/>
      <c r="HL1562" s="2"/>
      <c r="HM1562" s="2"/>
      <c r="HN1562" s="2"/>
      <c r="HO1562" s="2"/>
      <c r="HP1562" s="2"/>
      <c r="HQ1562" s="2"/>
      <c r="HR1562" s="2"/>
      <c r="HS1562" s="2"/>
      <c r="HT1562" s="2"/>
      <c r="HU1562" s="2"/>
      <c r="HV1562" s="2"/>
      <c r="HW1562" s="2"/>
      <c r="HX1562" s="2"/>
      <c r="HY1562" s="2"/>
      <c r="HZ1562" s="2"/>
      <c r="IA1562" s="2"/>
      <c r="IB1562" s="2"/>
      <c r="IC1562" s="2"/>
      <c r="ID1562" s="2"/>
      <c r="IE1562" s="2"/>
      <c r="IF1562" s="2"/>
      <c r="IG1562" s="2"/>
      <c r="IH1562" s="2"/>
      <c r="II1562" s="2"/>
      <c r="IJ1562" s="2"/>
      <c r="IK1562" s="2"/>
      <c r="IL1562" s="2"/>
      <c r="IM1562" s="2"/>
      <c r="IN1562" s="2"/>
      <c r="IO1562" s="2"/>
      <c r="IP1562" s="2"/>
      <c r="IQ1562" s="2"/>
      <c r="IR1562" s="2"/>
      <c r="IS1562" s="2"/>
    </row>
    <row r="1563" spans="1:253" s="36" customFormat="1" hidden="1" x14ac:dyDescent="0.25">
      <c r="A1563" s="33"/>
      <c r="B1563" s="168"/>
      <c r="C1563" s="168"/>
      <c r="D1563" s="168"/>
      <c r="E1563" s="168"/>
      <c r="F1563" s="168"/>
      <c r="G1563" s="168"/>
      <c r="H1563" s="168"/>
      <c r="I1563" s="168"/>
      <c r="J1563" s="168"/>
      <c r="K1563" s="168"/>
      <c r="L1563" s="168"/>
      <c r="M1563" s="168"/>
      <c r="N1563" s="168"/>
      <c r="O1563" s="168"/>
      <c r="P1563" s="168"/>
      <c r="Q1563" s="168"/>
      <c r="R1563" s="168"/>
      <c r="S1563" s="168"/>
      <c r="T1563" s="168"/>
      <c r="U1563" s="168"/>
      <c r="V1563" s="168"/>
      <c r="W1563" s="168"/>
      <c r="X1563" s="168"/>
      <c r="Y1563" s="168"/>
      <c r="Z1563" s="168"/>
      <c r="AA1563" s="168"/>
      <c r="AB1563" s="168"/>
      <c r="AC1563" s="168"/>
      <c r="AD1563" s="168"/>
      <c r="AE1563" s="168"/>
      <c r="AF1563" s="168"/>
      <c r="AG1563" s="168"/>
      <c r="AH1563" s="168"/>
      <c r="AI1563" s="63"/>
      <c r="AJ1563" s="144" t="str">
        <f t="shared" si="282"/>
        <v>Riadok bude skrytý.</v>
      </c>
      <c r="AK1563" s="145" t="s">
        <v>207</v>
      </c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51">
        <f t="shared" si="279"/>
        <v>1</v>
      </c>
      <c r="BF1563" s="51">
        <f t="shared" si="281"/>
        <v>0</v>
      </c>
      <c r="BG1563" s="51"/>
      <c r="BH1563" s="51">
        <f t="shared" si="283"/>
        <v>1</v>
      </c>
      <c r="BI1563" s="89">
        <f t="shared" si="280"/>
        <v>0</v>
      </c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108"/>
      <c r="BY1563" s="108"/>
      <c r="BZ1563" s="108"/>
      <c r="CA1563" s="113">
        <f>SI!BY1563</f>
        <v>118</v>
      </c>
      <c r="CB1563" s="113"/>
      <c r="CC1563" s="113"/>
      <c r="CD1563" s="113"/>
      <c r="CE1563" s="113"/>
      <c r="CF1563" s="113"/>
      <c r="CG1563" s="113"/>
      <c r="CH1563" s="140">
        <f>SI!BZ1563</f>
        <v>0</v>
      </c>
      <c r="CI1563" s="108"/>
      <c r="CJ1563" s="108"/>
      <c r="CK1563" s="108"/>
      <c r="CL1563" s="108"/>
      <c r="CM1563" s="108"/>
      <c r="CN1563" s="108"/>
      <c r="CO1563" s="108"/>
      <c r="CP1563" s="108"/>
      <c r="CQ1563" s="108"/>
      <c r="CR1563" s="108"/>
      <c r="CS1563" s="108"/>
      <c r="CT1563" s="108"/>
      <c r="CU1563" s="108"/>
      <c r="CV1563" s="108"/>
      <c r="CW1563" s="108"/>
      <c r="CX1563" s="108"/>
      <c r="CY1563" s="108"/>
      <c r="CZ1563" s="2"/>
      <c r="DA1563" s="2"/>
      <c r="DB1563" s="2"/>
      <c r="DC1563" s="2"/>
      <c r="DD1563" s="2"/>
      <c r="DE1563" s="2"/>
      <c r="DF1563" s="2"/>
      <c r="DG1563" s="2"/>
      <c r="DH1563" s="2"/>
      <c r="DI1563" s="2"/>
      <c r="DJ1563" s="2"/>
      <c r="DK1563" s="2"/>
      <c r="DL1563" s="2"/>
      <c r="DM1563" s="2"/>
      <c r="DN1563" s="2"/>
      <c r="DO1563" s="2"/>
      <c r="DP1563" s="2"/>
      <c r="DQ1563" s="2"/>
      <c r="DR1563" s="2"/>
      <c r="DS1563" s="2"/>
      <c r="DT1563" s="2"/>
      <c r="DU1563" s="2"/>
      <c r="DV1563" s="2"/>
      <c r="DW1563" s="2"/>
      <c r="DX1563" s="2"/>
      <c r="DY1563" s="2"/>
      <c r="DZ1563" s="2"/>
      <c r="EA1563" s="2"/>
      <c r="EB1563" s="2"/>
      <c r="EC1563" s="2"/>
      <c r="ED1563" s="2"/>
      <c r="EE1563" s="2"/>
      <c r="EF1563" s="2"/>
      <c r="EG1563" s="2"/>
      <c r="EH1563" s="2"/>
      <c r="EI1563" s="2"/>
      <c r="EJ1563" s="2"/>
      <c r="EK1563" s="2"/>
      <c r="EL1563" s="2"/>
      <c r="EM1563" s="2"/>
      <c r="EN1563" s="2"/>
      <c r="EO1563" s="2"/>
      <c r="EP1563" s="2"/>
      <c r="EQ1563" s="2"/>
      <c r="ER1563" s="2"/>
      <c r="ES1563" s="2"/>
      <c r="ET1563" s="2"/>
      <c r="EU1563" s="2"/>
      <c r="EV1563" s="2"/>
      <c r="EW1563" s="2"/>
      <c r="EX1563" s="2"/>
      <c r="EY1563" s="2"/>
      <c r="EZ1563" s="2"/>
      <c r="FA1563" s="2"/>
      <c r="FB1563" s="2"/>
      <c r="FC1563" s="2"/>
      <c r="FD1563" s="2"/>
      <c r="FE1563" s="2"/>
      <c r="FF1563" s="2"/>
      <c r="FG1563" s="2"/>
      <c r="FH1563" s="2"/>
      <c r="FI1563" s="2"/>
      <c r="FJ1563" s="2"/>
      <c r="FK1563" s="2"/>
      <c r="FL1563" s="2"/>
      <c r="FM1563" s="2"/>
      <c r="FN1563" s="2"/>
      <c r="FO1563" s="2"/>
      <c r="FP1563" s="2"/>
      <c r="FQ1563" s="2"/>
      <c r="FR1563" s="2"/>
      <c r="FS1563" s="2"/>
      <c r="FT1563" s="2"/>
      <c r="FU1563" s="2"/>
      <c r="FV1563" s="2"/>
      <c r="FW1563" s="2"/>
      <c r="FX1563" s="2"/>
      <c r="FY1563" s="2"/>
      <c r="FZ1563" s="2"/>
      <c r="GA1563" s="2"/>
      <c r="GB1563" s="2"/>
      <c r="GC1563" s="2"/>
      <c r="GD1563" s="2"/>
      <c r="GE1563" s="2"/>
      <c r="GF1563" s="2"/>
      <c r="GG1563" s="2"/>
      <c r="GH1563" s="2"/>
      <c r="GI1563" s="2"/>
      <c r="GJ1563" s="2"/>
      <c r="GK1563" s="2"/>
      <c r="GL1563" s="2"/>
      <c r="GM1563" s="2"/>
      <c r="GN1563" s="2"/>
      <c r="GO1563" s="2"/>
      <c r="GP1563" s="2"/>
      <c r="GQ1563" s="2"/>
      <c r="GR1563" s="2"/>
      <c r="GS1563" s="2"/>
      <c r="GT1563" s="2"/>
      <c r="GU1563" s="2"/>
      <c r="GV1563" s="2"/>
      <c r="GW1563" s="2"/>
      <c r="GX1563" s="2"/>
      <c r="GY1563" s="2"/>
      <c r="GZ1563" s="2"/>
      <c r="HA1563" s="2"/>
      <c r="HB1563" s="2"/>
      <c r="HC1563" s="2"/>
      <c r="HD1563" s="2"/>
      <c r="HE1563" s="2"/>
      <c r="HF1563" s="2"/>
      <c r="HG1563" s="2"/>
      <c r="HH1563" s="2"/>
      <c r="HI1563" s="2"/>
      <c r="HJ1563" s="2"/>
      <c r="HK1563" s="2"/>
      <c r="HL1563" s="2"/>
      <c r="HM1563" s="2"/>
      <c r="HN1563" s="2"/>
      <c r="HO1563" s="2"/>
      <c r="HP1563" s="2"/>
      <c r="HQ1563" s="2"/>
      <c r="HR1563" s="2"/>
      <c r="HS1563" s="2"/>
      <c r="HT1563" s="2"/>
      <c r="HU1563" s="2"/>
      <c r="HV1563" s="2"/>
      <c r="HW1563" s="2"/>
      <c r="HX1563" s="2"/>
      <c r="HY1563" s="2"/>
      <c r="HZ1563" s="2"/>
      <c r="IA1563" s="2"/>
      <c r="IB1563" s="2"/>
      <c r="IC1563" s="2"/>
      <c r="ID1563" s="2"/>
      <c r="IE1563" s="2"/>
      <c r="IF1563" s="2"/>
      <c r="IG1563" s="2"/>
      <c r="IH1563" s="2"/>
      <c r="II1563" s="2"/>
      <c r="IJ1563" s="2"/>
      <c r="IK1563" s="2"/>
      <c r="IL1563" s="2"/>
      <c r="IM1563" s="2"/>
      <c r="IN1563" s="2"/>
      <c r="IO1563" s="2"/>
      <c r="IP1563" s="2"/>
      <c r="IQ1563" s="2"/>
      <c r="IR1563" s="2"/>
      <c r="IS1563" s="2"/>
    </row>
    <row r="1564" spans="1:253" s="36" customFormat="1" hidden="1" x14ac:dyDescent="0.25">
      <c r="A1564" s="33"/>
      <c r="B1564" s="168"/>
      <c r="C1564" s="168"/>
      <c r="D1564" s="168"/>
      <c r="E1564" s="168"/>
      <c r="F1564" s="168"/>
      <c r="G1564" s="168"/>
      <c r="H1564" s="168"/>
      <c r="I1564" s="168"/>
      <c r="J1564" s="168"/>
      <c r="K1564" s="168"/>
      <c r="L1564" s="168"/>
      <c r="M1564" s="168"/>
      <c r="N1564" s="168"/>
      <c r="O1564" s="168"/>
      <c r="P1564" s="168"/>
      <c r="Q1564" s="168"/>
      <c r="R1564" s="168"/>
      <c r="S1564" s="168"/>
      <c r="T1564" s="168"/>
      <c r="U1564" s="168"/>
      <c r="V1564" s="168"/>
      <c r="W1564" s="168"/>
      <c r="X1564" s="168"/>
      <c r="Y1564" s="168"/>
      <c r="Z1564" s="168"/>
      <c r="AA1564" s="168"/>
      <c r="AB1564" s="168"/>
      <c r="AC1564" s="168"/>
      <c r="AD1564" s="168"/>
      <c r="AE1564" s="168"/>
      <c r="AF1564" s="168"/>
      <c r="AG1564" s="168"/>
      <c r="AH1564" s="168"/>
      <c r="AI1564" s="63"/>
      <c r="AJ1564" s="144" t="str">
        <f t="shared" si="282"/>
        <v>Riadok bude skrytý.</v>
      </c>
      <c r="AK1564" s="145" t="s">
        <v>207</v>
      </c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51">
        <f t="shared" si="279"/>
        <v>1</v>
      </c>
      <c r="BF1564" s="51">
        <f t="shared" si="281"/>
        <v>0</v>
      </c>
      <c r="BG1564" s="51"/>
      <c r="BH1564" s="51">
        <f t="shared" si="283"/>
        <v>1</v>
      </c>
      <c r="BI1564" s="89">
        <f t="shared" si="280"/>
        <v>0</v>
      </c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108"/>
      <c r="BY1564" s="108"/>
      <c r="BZ1564" s="108"/>
      <c r="CA1564" s="113">
        <f>SI!BY1564</f>
        <v>115</v>
      </c>
      <c r="CB1564" s="113"/>
      <c r="CC1564" s="113"/>
      <c r="CD1564" s="113"/>
      <c r="CE1564" s="113"/>
      <c r="CF1564" s="113"/>
      <c r="CG1564" s="113"/>
      <c r="CH1564" s="140">
        <f>SI!BZ1564</f>
        <v>0</v>
      </c>
      <c r="CI1564" s="108"/>
      <c r="CJ1564" s="108"/>
      <c r="CK1564" s="108"/>
      <c r="CL1564" s="108"/>
      <c r="CM1564" s="108"/>
      <c r="CN1564" s="108"/>
      <c r="CO1564" s="108"/>
      <c r="CP1564" s="108"/>
      <c r="CQ1564" s="108"/>
      <c r="CR1564" s="108"/>
      <c r="CS1564" s="108"/>
      <c r="CT1564" s="108"/>
      <c r="CU1564" s="108"/>
      <c r="CV1564" s="108"/>
      <c r="CW1564" s="108"/>
      <c r="CX1564" s="108"/>
      <c r="CY1564" s="108"/>
      <c r="CZ1564" s="2"/>
      <c r="DA1564" s="2"/>
      <c r="DB1564" s="2"/>
      <c r="DC1564" s="2"/>
      <c r="DD1564" s="2"/>
      <c r="DE1564" s="2"/>
      <c r="DF1564" s="2"/>
      <c r="DG1564" s="2"/>
      <c r="DH1564" s="2"/>
      <c r="DI1564" s="2"/>
      <c r="DJ1564" s="2"/>
      <c r="DK1564" s="2"/>
      <c r="DL1564" s="2"/>
      <c r="DM1564" s="2"/>
      <c r="DN1564" s="2"/>
      <c r="DO1564" s="2"/>
      <c r="DP1564" s="2"/>
      <c r="DQ1564" s="2"/>
      <c r="DR1564" s="2"/>
      <c r="DS1564" s="2"/>
      <c r="DT1564" s="2"/>
      <c r="DU1564" s="2"/>
      <c r="DV1564" s="2"/>
      <c r="DW1564" s="2"/>
      <c r="DX1564" s="2"/>
      <c r="DY1564" s="2"/>
      <c r="DZ1564" s="2"/>
      <c r="EA1564" s="2"/>
      <c r="EB1564" s="2"/>
      <c r="EC1564" s="2"/>
      <c r="ED1564" s="2"/>
      <c r="EE1564" s="2"/>
      <c r="EF1564" s="2"/>
      <c r="EG1564" s="2"/>
      <c r="EH1564" s="2"/>
      <c r="EI1564" s="2"/>
      <c r="EJ1564" s="2"/>
      <c r="EK1564" s="2"/>
      <c r="EL1564" s="2"/>
      <c r="EM1564" s="2"/>
      <c r="EN1564" s="2"/>
      <c r="EO1564" s="2"/>
      <c r="EP1564" s="2"/>
      <c r="EQ1564" s="2"/>
      <c r="ER1564" s="2"/>
      <c r="ES1564" s="2"/>
      <c r="ET1564" s="2"/>
      <c r="EU1564" s="2"/>
      <c r="EV1564" s="2"/>
      <c r="EW1564" s="2"/>
      <c r="EX1564" s="2"/>
      <c r="EY1564" s="2"/>
      <c r="EZ1564" s="2"/>
      <c r="FA1564" s="2"/>
      <c r="FB1564" s="2"/>
      <c r="FC1564" s="2"/>
      <c r="FD1564" s="2"/>
      <c r="FE1564" s="2"/>
      <c r="FF1564" s="2"/>
      <c r="FG1564" s="2"/>
      <c r="FH1564" s="2"/>
      <c r="FI1564" s="2"/>
      <c r="FJ1564" s="2"/>
      <c r="FK1564" s="2"/>
      <c r="FL1564" s="2"/>
      <c r="FM1564" s="2"/>
      <c r="FN1564" s="2"/>
      <c r="FO1564" s="2"/>
      <c r="FP1564" s="2"/>
      <c r="FQ1564" s="2"/>
      <c r="FR1564" s="2"/>
      <c r="FS1564" s="2"/>
      <c r="FT1564" s="2"/>
      <c r="FU1564" s="2"/>
      <c r="FV1564" s="2"/>
      <c r="FW1564" s="2"/>
      <c r="FX1564" s="2"/>
      <c r="FY1564" s="2"/>
      <c r="FZ1564" s="2"/>
      <c r="GA1564" s="2"/>
      <c r="GB1564" s="2"/>
      <c r="GC1564" s="2"/>
      <c r="GD1564" s="2"/>
      <c r="GE1564" s="2"/>
      <c r="GF1564" s="2"/>
      <c r="GG1564" s="2"/>
      <c r="GH1564" s="2"/>
      <c r="GI1564" s="2"/>
      <c r="GJ1564" s="2"/>
      <c r="GK1564" s="2"/>
      <c r="GL1564" s="2"/>
      <c r="GM1564" s="2"/>
      <c r="GN1564" s="2"/>
      <c r="GO1564" s="2"/>
      <c r="GP1564" s="2"/>
      <c r="GQ1564" s="2"/>
      <c r="GR1564" s="2"/>
      <c r="GS1564" s="2"/>
      <c r="GT1564" s="2"/>
      <c r="GU1564" s="2"/>
      <c r="GV1564" s="2"/>
      <c r="GW1564" s="2"/>
      <c r="GX1564" s="2"/>
      <c r="GY1564" s="2"/>
      <c r="GZ1564" s="2"/>
      <c r="HA1564" s="2"/>
      <c r="HB1564" s="2"/>
      <c r="HC1564" s="2"/>
      <c r="HD1564" s="2"/>
      <c r="HE1564" s="2"/>
      <c r="HF1564" s="2"/>
      <c r="HG1564" s="2"/>
      <c r="HH1564" s="2"/>
      <c r="HI1564" s="2"/>
      <c r="HJ1564" s="2"/>
      <c r="HK1564" s="2"/>
      <c r="HL1564" s="2"/>
      <c r="HM1564" s="2"/>
      <c r="HN1564" s="2"/>
      <c r="HO1564" s="2"/>
      <c r="HP1564" s="2"/>
      <c r="HQ1564" s="2"/>
      <c r="HR1564" s="2"/>
      <c r="HS1564" s="2"/>
      <c r="HT1564" s="2"/>
      <c r="HU1564" s="2"/>
      <c r="HV1564" s="2"/>
      <c r="HW1564" s="2"/>
      <c r="HX1564" s="2"/>
      <c r="HY1564" s="2"/>
      <c r="HZ1564" s="2"/>
      <c r="IA1564" s="2"/>
      <c r="IB1564" s="2"/>
      <c r="IC1564" s="2"/>
      <c r="ID1564" s="2"/>
      <c r="IE1564" s="2"/>
      <c r="IF1564" s="2"/>
      <c r="IG1564" s="2"/>
      <c r="IH1564" s="2"/>
      <c r="II1564" s="2"/>
      <c r="IJ1564" s="2"/>
      <c r="IK1564" s="2"/>
      <c r="IL1564" s="2"/>
      <c r="IM1564" s="2"/>
      <c r="IN1564" s="2"/>
      <c r="IO1564" s="2"/>
      <c r="IP1564" s="2"/>
      <c r="IQ1564" s="2"/>
      <c r="IR1564" s="2"/>
      <c r="IS1564" s="2"/>
    </row>
    <row r="1565" spans="1:253" s="36" customFormat="1" x14ac:dyDescent="0.25">
      <c r="A1565" s="33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63"/>
      <c r="AJ1565" s="144" t="str">
        <f t="shared" si="282"/>
        <v>Riadok bude vidieť.</v>
      </c>
      <c r="AK1565" s="145" t="s">
        <v>207</v>
      </c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86">
        <v>1</v>
      </c>
      <c r="BF1565" s="51"/>
      <c r="BG1565" s="51"/>
      <c r="BH1565" s="51">
        <f t="shared" si="283"/>
        <v>1</v>
      </c>
      <c r="BI1565" s="51">
        <f>+IF(BE1565+BF1565+BG1565=0,0,IF(BH1565=0,0,1))</f>
        <v>1</v>
      </c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108"/>
      <c r="BY1565" s="108"/>
      <c r="BZ1565" s="108"/>
      <c r="CA1565" s="113">
        <f>SI!BY1565</f>
        <v>149</v>
      </c>
      <c r="CB1565" s="113"/>
      <c r="CC1565" s="113"/>
      <c r="CD1565" s="113"/>
      <c r="CE1565" s="113"/>
      <c r="CF1565" s="113"/>
      <c r="CG1565" s="113"/>
      <c r="CH1565" s="140">
        <f>SI!BZ1565</f>
        <v>0</v>
      </c>
      <c r="CI1565" s="108"/>
      <c r="CJ1565" s="108"/>
      <c r="CK1565" s="108"/>
      <c r="CL1565" s="108"/>
      <c r="CM1565" s="108"/>
      <c r="CN1565" s="108"/>
      <c r="CO1565" s="108"/>
      <c r="CP1565" s="108"/>
      <c r="CQ1565" s="108"/>
      <c r="CR1565" s="108"/>
      <c r="CS1565" s="108"/>
      <c r="CT1565" s="108"/>
      <c r="CU1565" s="108"/>
      <c r="CV1565" s="108"/>
      <c r="CW1565" s="108"/>
      <c r="CX1565" s="108"/>
      <c r="CY1565" s="108"/>
      <c r="CZ1565" s="2"/>
      <c r="DA1565" s="2"/>
      <c r="DB1565" s="2"/>
      <c r="DC1565" s="2"/>
      <c r="DD1565" s="2"/>
      <c r="DE1565" s="2"/>
      <c r="DF1565" s="2"/>
      <c r="DG1565" s="2"/>
      <c r="DH1565" s="2"/>
      <c r="DI1565" s="2"/>
      <c r="DJ1565" s="2"/>
      <c r="DK1565" s="2"/>
      <c r="DL1565" s="2"/>
      <c r="DM1565" s="2"/>
      <c r="DN1565" s="2"/>
      <c r="DO1565" s="2"/>
      <c r="DP1565" s="2"/>
      <c r="DQ1565" s="2"/>
      <c r="DR1565" s="2"/>
      <c r="DS1565" s="2"/>
      <c r="DT1565" s="2"/>
      <c r="DU1565" s="2"/>
      <c r="DV1565" s="2"/>
      <c r="DW1565" s="2"/>
      <c r="DX1565" s="2"/>
      <c r="DY1565" s="2"/>
      <c r="DZ1565" s="2"/>
      <c r="EA1565" s="2"/>
      <c r="EB1565" s="2"/>
      <c r="EC1565" s="2"/>
      <c r="ED1565" s="2"/>
      <c r="EE1565" s="2"/>
      <c r="EF1565" s="2"/>
      <c r="EG1565" s="2"/>
      <c r="EH1565" s="2"/>
      <c r="EI1565" s="2"/>
      <c r="EJ1565" s="2"/>
      <c r="EK1565" s="2"/>
      <c r="EL1565" s="2"/>
      <c r="EM1565" s="2"/>
      <c r="EN1565" s="2"/>
      <c r="EO1565" s="2"/>
      <c r="EP1565" s="2"/>
      <c r="EQ1565" s="2"/>
      <c r="ER1565" s="2"/>
      <c r="ES1565" s="2"/>
      <c r="ET1565" s="2"/>
      <c r="EU1565" s="2"/>
      <c r="EV1565" s="2"/>
      <c r="EW1565" s="2"/>
      <c r="EX1565" s="2"/>
      <c r="EY1565" s="2"/>
      <c r="EZ1565" s="2"/>
      <c r="FA1565" s="2"/>
      <c r="FB1565" s="2"/>
      <c r="FC1565" s="2"/>
      <c r="FD1565" s="2"/>
      <c r="FE1565" s="2"/>
      <c r="FF1565" s="2"/>
      <c r="FG1565" s="2"/>
      <c r="FH1565" s="2"/>
      <c r="FI1565" s="2"/>
      <c r="FJ1565" s="2"/>
      <c r="FK1565" s="2"/>
      <c r="FL1565" s="2"/>
      <c r="FM1565" s="2"/>
      <c r="FN1565" s="2"/>
      <c r="FO1565" s="2"/>
      <c r="FP1565" s="2"/>
      <c r="FQ1565" s="2"/>
      <c r="FR1565" s="2"/>
      <c r="FS1565" s="2"/>
      <c r="FT1565" s="2"/>
      <c r="FU1565" s="2"/>
      <c r="FV1565" s="2"/>
      <c r="FW1565" s="2"/>
      <c r="FX1565" s="2"/>
      <c r="FY1565" s="2"/>
      <c r="FZ1565" s="2"/>
      <c r="GA1565" s="2"/>
      <c r="GB1565" s="2"/>
      <c r="GC1565" s="2"/>
      <c r="GD1565" s="2"/>
      <c r="GE1565" s="2"/>
      <c r="GF1565" s="2"/>
      <c r="GG1565" s="2"/>
      <c r="GH1565" s="2"/>
      <c r="GI1565" s="2"/>
      <c r="GJ1565" s="2"/>
      <c r="GK1565" s="2"/>
      <c r="GL1565" s="2"/>
      <c r="GM1565" s="2"/>
      <c r="GN1565" s="2"/>
      <c r="GO1565" s="2"/>
      <c r="GP1565" s="2"/>
      <c r="GQ1565" s="2"/>
      <c r="GR1565" s="2"/>
      <c r="GS1565" s="2"/>
      <c r="GT1565" s="2"/>
      <c r="GU1565" s="2"/>
      <c r="GV1565" s="2"/>
      <c r="GW1565" s="2"/>
      <c r="GX1565" s="2"/>
      <c r="GY1565" s="2"/>
      <c r="GZ1565" s="2"/>
      <c r="HA1565" s="2"/>
      <c r="HB1565" s="2"/>
      <c r="HC1565" s="2"/>
      <c r="HD1565" s="2"/>
      <c r="HE1565" s="2"/>
      <c r="HF1565" s="2"/>
      <c r="HG1565" s="2"/>
      <c r="HH1565" s="2"/>
      <c r="HI1565" s="2"/>
      <c r="HJ1565" s="2"/>
      <c r="HK1565" s="2"/>
      <c r="HL1565" s="2"/>
      <c r="HM1565" s="2"/>
      <c r="HN1565" s="2"/>
      <c r="HO1565" s="2"/>
      <c r="HP1565" s="2"/>
      <c r="HQ1565" s="2"/>
      <c r="HR1565" s="2"/>
      <c r="HS1565" s="2"/>
      <c r="HT1565" s="2"/>
      <c r="HU1565" s="2"/>
      <c r="HV1565" s="2"/>
      <c r="HW1565" s="2"/>
      <c r="HX1565" s="2"/>
      <c r="HY1565" s="2"/>
      <c r="HZ1565" s="2"/>
      <c r="IA1565" s="2"/>
      <c r="IB1565" s="2"/>
      <c r="IC1565" s="2"/>
      <c r="ID1565" s="2"/>
      <c r="IE1565" s="2"/>
      <c r="IF1565" s="2"/>
      <c r="IG1565" s="2"/>
      <c r="IH1565" s="2"/>
      <c r="II1565" s="2"/>
      <c r="IJ1565" s="2"/>
      <c r="IK1565" s="2"/>
      <c r="IL1565" s="2"/>
      <c r="IM1565" s="2"/>
      <c r="IN1565" s="2"/>
      <c r="IO1565" s="2"/>
      <c r="IP1565" s="2"/>
      <c r="IQ1565" s="2"/>
      <c r="IR1565" s="2"/>
      <c r="IS1565" s="2"/>
    </row>
    <row r="1566" spans="1:253" x14ac:dyDescent="0.25">
      <c r="A1566" s="33"/>
      <c r="B1566" s="23" t="s">
        <v>398</v>
      </c>
      <c r="C1566" s="22"/>
      <c r="D1566" s="22"/>
      <c r="E1566" s="22"/>
      <c r="F1566" s="22"/>
      <c r="G1566" s="22"/>
      <c r="H1566" s="22"/>
      <c r="I1566" s="22"/>
      <c r="J1566" s="22"/>
      <c r="K1566" s="22"/>
      <c r="L1566" s="22"/>
      <c r="M1566" s="22"/>
      <c r="N1566" s="22"/>
      <c r="O1566" s="22"/>
      <c r="P1566" s="22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  <c r="AA1566" s="22"/>
      <c r="AB1566" s="22"/>
      <c r="AC1566" s="22"/>
      <c r="AD1566" s="22"/>
      <c r="AE1566" s="22"/>
      <c r="AF1566" s="22"/>
      <c r="AG1566" s="22"/>
      <c r="AH1566" s="22"/>
      <c r="AI1566" s="62" t="s">
        <v>168</v>
      </c>
      <c r="AJ1566" s="144" t="str">
        <f t="shared" si="282"/>
        <v>Riadok bude vidieť.</v>
      </c>
      <c r="AK1566" s="145" t="s">
        <v>207</v>
      </c>
      <c r="BE1566" s="86">
        <v>1</v>
      </c>
      <c r="BH1566" s="51">
        <f t="shared" si="283"/>
        <v>1</v>
      </c>
      <c r="BI1566" s="51">
        <f>+IF(BE1566+BF1566+BG1566=0,0,IF(BH1566=0,0,1))</f>
        <v>1</v>
      </c>
      <c r="CA1566" s="113">
        <f>SI!BY1566</f>
        <v>114</v>
      </c>
      <c r="CH1566" s="140">
        <f>SI!BZ1566</f>
        <v>0</v>
      </c>
    </row>
    <row r="1567" spans="1:253" x14ac:dyDescent="0.25">
      <c r="A1567" s="33"/>
      <c r="B1567" s="17"/>
      <c r="D1567" s="17"/>
      <c r="AI1567" s="59"/>
      <c r="AJ1567" s="144" t="str">
        <f t="shared" si="282"/>
        <v>Riadok bude vidieť.</v>
      </c>
      <c r="AK1567" s="145" t="s">
        <v>207</v>
      </c>
      <c r="BE1567" s="86">
        <v>1</v>
      </c>
      <c r="BH1567" s="51">
        <f t="shared" si="283"/>
        <v>1</v>
      </c>
      <c r="BI1567" s="51">
        <f>+IF(BE1567+BF1567+BG1567=0,0,IF(BH1567=0,0,1))</f>
        <v>1</v>
      </c>
      <c r="CA1567" s="113">
        <f>SI!BY1567</f>
        <v>148</v>
      </c>
      <c r="CH1567" s="140">
        <f>SI!BZ1567</f>
        <v>0</v>
      </c>
    </row>
    <row r="1568" spans="1:253" x14ac:dyDescent="0.25">
      <c r="A1568" s="33"/>
      <c r="B1568" s="2" t="s">
        <v>274</v>
      </c>
      <c r="H1568" s="181" t="s">
        <v>79</v>
      </c>
      <c r="I1568" s="181"/>
      <c r="J1568" s="181"/>
      <c r="K1568" s="181"/>
      <c r="L1568" s="2" t="str">
        <f>+IF($H$27&lt;&gt;"",IF(SQRT(INT(FACT(DAY(24324))*FACT(DAY(24385))/576))=CA1568,"bankové úvery, pôžičky a návratné finančné výpomoci.","NEPOVOLENÉ POUŽITIE!"),"NEPOVOLENÉ POUŽITIE!")</f>
        <v>bankové úvery, pôžičky a návratné finančné výpomoci.</v>
      </c>
      <c r="AI1568" s="59"/>
      <c r="AJ1568" s="144" t="str">
        <f t="shared" si="282"/>
        <v>Riadok bude vidieť.</v>
      </c>
      <c r="AK1568" s="145" t="s">
        <v>207</v>
      </c>
      <c r="AN1568" s="21"/>
      <c r="BE1568" s="86">
        <v>1</v>
      </c>
      <c r="BH1568" s="51">
        <f t="shared" si="283"/>
        <v>1</v>
      </c>
      <c r="BI1568" s="51">
        <f>+IF(BE1568+BF1568+BG1568=0,0,IF(BH1568=0,0,1))</f>
        <v>1</v>
      </c>
      <c r="CA1568" s="113">
        <f>SI!BY1568</f>
        <v>5</v>
      </c>
      <c r="CH1568" s="140">
        <f>SI!BZ1568</f>
        <v>0</v>
      </c>
    </row>
    <row r="1569" spans="1:253" s="36" customFormat="1" x14ac:dyDescent="0.25">
      <c r="A1569" s="33"/>
      <c r="B1569" s="2" t="str">
        <f>+IF($F$27&lt;&gt;"",IF((ROUNDDOWN(CODE(MID($F$27,1,1))*3,0)+DAY(36167))*0+(2*LEN(SI!J11))=CA1569,IF(H1568="neeviduje","Účtovná jednotka nemá pre túto časť poznámok obsahovú náplň.","K bankovým úverom, pôžičkam a návratným finančným výpomociam účtovná jednotka  uvádza:"),"NEPOVOLENÉ POUŽITIE!"),"NEPOVOLENÉ POUŽITIE!")</f>
        <v>K bankovým úverom, pôžičkam a návratným finančným výpomociam účtovná jednotka  uvádza:</v>
      </c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60"/>
      <c r="AJ1569" s="144" t="str">
        <f t="shared" si="282"/>
        <v>Riadok bude vidieť.</v>
      </c>
      <c r="AK1569" s="145" t="s">
        <v>207</v>
      </c>
      <c r="AL1569" s="2"/>
      <c r="AM1569" s="2"/>
      <c r="AN1569" s="21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51">
        <f>+IF($H$1568="neeviduje",1,1)</f>
        <v>1</v>
      </c>
      <c r="BF1569" s="51"/>
      <c r="BG1569" s="51"/>
      <c r="BH1569" s="51">
        <f t="shared" si="283"/>
        <v>1</v>
      </c>
      <c r="BI1569" s="51">
        <f>+IF(BE1569+BF1569+BG1569=0,0,IF(BH1569=0,0,1))</f>
        <v>1</v>
      </c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108"/>
      <c r="BY1569" s="108"/>
      <c r="BZ1569" s="108"/>
      <c r="CA1569" s="113">
        <f>SI!BY1569</f>
        <v>28</v>
      </c>
      <c r="CB1569" s="113"/>
      <c r="CC1569" s="113"/>
      <c r="CD1569" s="113"/>
      <c r="CE1569" s="113"/>
      <c r="CF1569" s="113"/>
      <c r="CG1569" s="113"/>
      <c r="CH1569" s="140">
        <f>SI!BZ1569</f>
        <v>0</v>
      </c>
      <c r="CI1569" s="108"/>
      <c r="CJ1569" s="108"/>
      <c r="CK1569" s="108"/>
      <c r="CL1569" s="108"/>
      <c r="CM1569" s="108"/>
      <c r="CN1569" s="108"/>
      <c r="CO1569" s="108"/>
      <c r="CP1569" s="108"/>
      <c r="CQ1569" s="108"/>
      <c r="CR1569" s="108"/>
      <c r="CS1569" s="108"/>
      <c r="CT1569" s="108"/>
      <c r="CU1569" s="108"/>
      <c r="CV1569" s="108"/>
      <c r="CW1569" s="108"/>
      <c r="CX1569" s="108"/>
      <c r="CY1569" s="108"/>
      <c r="CZ1569" s="2"/>
      <c r="DA1569" s="2"/>
      <c r="DB1569" s="2"/>
      <c r="DC1569" s="2"/>
      <c r="DD1569" s="2"/>
      <c r="DE1569" s="2"/>
      <c r="DF1569" s="2"/>
      <c r="DG1569" s="2"/>
      <c r="DH1569" s="2"/>
      <c r="DI1569" s="2"/>
      <c r="DJ1569" s="2"/>
      <c r="DK1569" s="2"/>
      <c r="DL1569" s="2"/>
      <c r="DM1569" s="2"/>
      <c r="DN1569" s="2"/>
      <c r="DO1569" s="2"/>
      <c r="DP1569" s="2"/>
      <c r="DQ1569" s="2"/>
      <c r="DR1569" s="2"/>
      <c r="DS1569" s="2"/>
      <c r="DT1569" s="2"/>
      <c r="DU1569" s="2"/>
      <c r="DV1569" s="2"/>
      <c r="DW1569" s="2"/>
      <c r="DX1569" s="2"/>
      <c r="DY1569" s="2"/>
      <c r="DZ1569" s="2"/>
      <c r="EA1569" s="2"/>
      <c r="EB1569" s="2"/>
      <c r="EC1569" s="2"/>
      <c r="ED1569" s="2"/>
      <c r="EE1569" s="2"/>
      <c r="EF1569" s="2"/>
      <c r="EG1569" s="2"/>
      <c r="EH1569" s="2"/>
      <c r="EI1569" s="2"/>
      <c r="EJ1569" s="2"/>
      <c r="EK1569" s="2"/>
      <c r="EL1569" s="2"/>
      <c r="EM1569" s="2"/>
      <c r="EN1569" s="2"/>
      <c r="EO1569" s="2"/>
      <c r="EP1569" s="2"/>
      <c r="EQ1569" s="2"/>
      <c r="ER1569" s="2"/>
      <c r="ES1569" s="2"/>
      <c r="ET1569" s="2"/>
      <c r="EU1569" s="2"/>
      <c r="EV1569" s="2"/>
      <c r="EW1569" s="2"/>
      <c r="EX1569" s="2"/>
      <c r="EY1569" s="2"/>
      <c r="EZ1569" s="2"/>
      <c r="FA1569" s="2"/>
      <c r="FB1569" s="2"/>
      <c r="FC1569" s="2"/>
      <c r="FD1569" s="2"/>
      <c r="FE1569" s="2"/>
      <c r="FF1569" s="2"/>
      <c r="FG1569" s="2"/>
      <c r="FH1569" s="2"/>
      <c r="FI1569" s="2"/>
      <c r="FJ1569" s="2"/>
      <c r="FK1569" s="2"/>
      <c r="FL1569" s="2"/>
      <c r="FM1569" s="2"/>
      <c r="FN1569" s="2"/>
      <c r="FO1569" s="2"/>
      <c r="FP1569" s="2"/>
      <c r="FQ1569" s="2"/>
      <c r="FR1569" s="2"/>
      <c r="FS1569" s="2"/>
      <c r="FT1569" s="2"/>
      <c r="FU1569" s="2"/>
      <c r="FV1569" s="2"/>
      <c r="FW1569" s="2"/>
      <c r="FX1569" s="2"/>
      <c r="FY1569" s="2"/>
      <c r="FZ1569" s="2"/>
      <c r="GA1569" s="2"/>
      <c r="GB1569" s="2"/>
      <c r="GC1569" s="2"/>
      <c r="GD1569" s="2"/>
      <c r="GE1569" s="2"/>
      <c r="GF1569" s="2"/>
      <c r="GG1569" s="2"/>
      <c r="GH1569" s="2"/>
      <c r="GI1569" s="2"/>
      <c r="GJ1569" s="2"/>
      <c r="GK1569" s="2"/>
      <c r="GL1569" s="2"/>
      <c r="GM1569" s="2"/>
      <c r="GN1569" s="2"/>
      <c r="GO1569" s="2"/>
      <c r="GP1569" s="2"/>
      <c r="GQ1569" s="2"/>
      <c r="GR1569" s="2"/>
      <c r="GS1569" s="2"/>
      <c r="GT1569" s="2"/>
      <c r="GU1569" s="2"/>
      <c r="GV1569" s="2"/>
      <c r="GW1569" s="2"/>
      <c r="GX1569" s="2"/>
      <c r="GY1569" s="2"/>
      <c r="GZ1569" s="2"/>
      <c r="HA1569" s="2"/>
      <c r="HB1569" s="2"/>
      <c r="HC1569" s="2"/>
      <c r="HD1569" s="2"/>
      <c r="HE1569" s="2"/>
      <c r="HF1569" s="2"/>
      <c r="HG1569" s="2"/>
      <c r="HH1569" s="2"/>
      <c r="HI1569" s="2"/>
      <c r="HJ1569" s="2"/>
      <c r="HK1569" s="2"/>
      <c r="HL1569" s="2"/>
      <c r="HM1569" s="2"/>
      <c r="HN1569" s="2"/>
      <c r="HO1569" s="2"/>
      <c r="HP1569" s="2"/>
      <c r="HQ1569" s="2"/>
      <c r="HR1569" s="2"/>
      <c r="HS1569" s="2"/>
      <c r="HT1569" s="2"/>
      <c r="HU1569" s="2"/>
      <c r="HV1569" s="2"/>
      <c r="HW1569" s="2"/>
      <c r="HX1569" s="2"/>
      <c r="HY1569" s="2"/>
      <c r="HZ1569" s="2"/>
      <c r="IA1569" s="2"/>
      <c r="IB1569" s="2"/>
      <c r="IC1569" s="2"/>
      <c r="ID1569" s="2"/>
      <c r="IE1569" s="2"/>
      <c r="IF1569" s="2"/>
      <c r="IG1569" s="2"/>
      <c r="IH1569" s="2"/>
      <c r="II1569" s="2"/>
      <c r="IJ1569" s="2"/>
      <c r="IK1569" s="2"/>
      <c r="IL1569" s="2"/>
      <c r="IM1569" s="2"/>
      <c r="IN1569" s="2"/>
      <c r="IO1569" s="2"/>
      <c r="IP1569" s="2"/>
      <c r="IQ1569" s="2"/>
      <c r="IR1569" s="2"/>
      <c r="IS1569" s="2"/>
    </row>
    <row r="1570" spans="1:253" s="36" customFormat="1" hidden="1" x14ac:dyDescent="0.25">
      <c r="A1570" s="33"/>
      <c r="B1570" s="168"/>
      <c r="C1570" s="168"/>
      <c r="D1570" s="168"/>
      <c r="E1570" s="168"/>
      <c r="F1570" s="168"/>
      <c r="G1570" s="168"/>
      <c r="H1570" s="168"/>
      <c r="I1570" s="168"/>
      <c r="J1570" s="168"/>
      <c r="K1570" s="168"/>
      <c r="L1570" s="168"/>
      <c r="M1570" s="168"/>
      <c r="N1570" s="168"/>
      <c r="O1570" s="168"/>
      <c r="P1570" s="168"/>
      <c r="Q1570" s="168"/>
      <c r="R1570" s="168"/>
      <c r="S1570" s="168"/>
      <c r="T1570" s="168"/>
      <c r="U1570" s="168"/>
      <c r="V1570" s="168"/>
      <c r="W1570" s="168"/>
      <c r="X1570" s="168"/>
      <c r="Y1570" s="168"/>
      <c r="Z1570" s="168"/>
      <c r="AA1570" s="168"/>
      <c r="AB1570" s="168"/>
      <c r="AC1570" s="168"/>
      <c r="AD1570" s="168"/>
      <c r="AE1570" s="168"/>
      <c r="AF1570" s="168"/>
      <c r="AG1570" s="168"/>
      <c r="AH1570" s="168"/>
      <c r="AI1570" s="63"/>
      <c r="AJ1570" s="144" t="str">
        <f t="shared" si="282"/>
        <v>Riadok bude skrytý.</v>
      </c>
      <c r="AK1570" s="145" t="s">
        <v>673</v>
      </c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51">
        <f t="shared" ref="BE1570:BE1600" si="284">+IF($H$1568="neeviduje",0,1)</f>
        <v>1</v>
      </c>
      <c r="BF1570" s="51">
        <f t="shared" ref="BF1570:BF1589" si="285">+IF(B1570="",0,1)</f>
        <v>0</v>
      </c>
      <c r="BG1570" s="51"/>
      <c r="BH1570" s="51">
        <f t="shared" si="283"/>
        <v>0</v>
      </c>
      <c r="BI1570" s="89">
        <f t="shared" ref="BI1570:BI1589" si="286">+IF(BE1570*BF1570=0,0,IF(BH1570=0,0,1))</f>
        <v>0</v>
      </c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108"/>
      <c r="BY1570" s="108"/>
      <c r="BZ1570" s="108"/>
      <c r="CA1570" s="113">
        <f>SI!BY1570</f>
        <v>171</v>
      </c>
      <c r="CB1570" s="113"/>
      <c r="CC1570" s="113"/>
      <c r="CD1570" s="113"/>
      <c r="CE1570" s="113"/>
      <c r="CF1570" s="113"/>
      <c r="CG1570" s="113"/>
      <c r="CH1570" s="140">
        <f>SI!BZ1570</f>
        <v>0</v>
      </c>
      <c r="CI1570" s="108"/>
      <c r="CJ1570" s="108"/>
      <c r="CK1570" s="108"/>
      <c r="CL1570" s="108"/>
      <c r="CM1570" s="108"/>
      <c r="CN1570" s="108"/>
      <c r="CO1570" s="108"/>
      <c r="CP1570" s="108"/>
      <c r="CQ1570" s="108"/>
      <c r="CR1570" s="108"/>
      <c r="CS1570" s="108"/>
      <c r="CT1570" s="108"/>
      <c r="CU1570" s="108"/>
      <c r="CV1570" s="108"/>
      <c r="CW1570" s="108"/>
      <c r="CX1570" s="108"/>
      <c r="CY1570" s="108"/>
      <c r="CZ1570" s="2"/>
      <c r="DA1570" s="2"/>
      <c r="DB1570" s="2"/>
      <c r="DC1570" s="2"/>
      <c r="DD1570" s="2"/>
      <c r="DE1570" s="2"/>
      <c r="DF1570" s="2"/>
      <c r="DG1570" s="2"/>
      <c r="DH1570" s="2"/>
      <c r="DI1570" s="2"/>
      <c r="DJ1570" s="2"/>
      <c r="DK1570" s="2"/>
      <c r="DL1570" s="2"/>
      <c r="DM1570" s="2"/>
      <c r="DN1570" s="2"/>
      <c r="DO1570" s="2"/>
      <c r="DP1570" s="2"/>
      <c r="DQ1570" s="2"/>
      <c r="DR1570" s="2"/>
      <c r="DS1570" s="2"/>
      <c r="DT1570" s="2"/>
      <c r="DU1570" s="2"/>
      <c r="DV1570" s="2"/>
      <c r="DW1570" s="2"/>
      <c r="DX1570" s="2"/>
      <c r="DY1570" s="2"/>
      <c r="DZ1570" s="2"/>
      <c r="EA1570" s="2"/>
      <c r="EB1570" s="2"/>
      <c r="EC1570" s="2"/>
      <c r="ED1570" s="2"/>
      <c r="EE1570" s="2"/>
      <c r="EF1570" s="2"/>
      <c r="EG1570" s="2"/>
      <c r="EH1570" s="2"/>
      <c r="EI1570" s="2"/>
      <c r="EJ1570" s="2"/>
      <c r="EK1570" s="2"/>
      <c r="EL1570" s="2"/>
      <c r="EM1570" s="2"/>
      <c r="EN1570" s="2"/>
      <c r="EO1570" s="2"/>
      <c r="EP1570" s="2"/>
      <c r="EQ1570" s="2"/>
      <c r="ER1570" s="2"/>
      <c r="ES1570" s="2"/>
      <c r="ET1570" s="2"/>
      <c r="EU1570" s="2"/>
      <c r="EV1570" s="2"/>
      <c r="EW1570" s="2"/>
      <c r="EX1570" s="2"/>
      <c r="EY1570" s="2"/>
      <c r="EZ1570" s="2"/>
      <c r="FA1570" s="2"/>
      <c r="FB1570" s="2"/>
      <c r="FC1570" s="2"/>
      <c r="FD1570" s="2"/>
      <c r="FE1570" s="2"/>
      <c r="FF1570" s="2"/>
      <c r="FG1570" s="2"/>
      <c r="FH1570" s="2"/>
      <c r="FI1570" s="2"/>
      <c r="FJ1570" s="2"/>
      <c r="FK1570" s="2"/>
      <c r="FL1570" s="2"/>
      <c r="FM1570" s="2"/>
      <c r="FN1570" s="2"/>
      <c r="FO1570" s="2"/>
      <c r="FP1570" s="2"/>
      <c r="FQ1570" s="2"/>
      <c r="FR1570" s="2"/>
      <c r="FS1570" s="2"/>
      <c r="FT1570" s="2"/>
      <c r="FU1570" s="2"/>
      <c r="FV1570" s="2"/>
      <c r="FW1570" s="2"/>
      <c r="FX1570" s="2"/>
      <c r="FY1570" s="2"/>
      <c r="FZ1570" s="2"/>
      <c r="GA1570" s="2"/>
      <c r="GB1570" s="2"/>
      <c r="GC1570" s="2"/>
      <c r="GD1570" s="2"/>
      <c r="GE1570" s="2"/>
      <c r="GF1570" s="2"/>
      <c r="GG1570" s="2"/>
      <c r="GH1570" s="2"/>
      <c r="GI1570" s="2"/>
      <c r="GJ1570" s="2"/>
      <c r="GK1570" s="2"/>
      <c r="GL1570" s="2"/>
      <c r="GM1570" s="2"/>
      <c r="GN1570" s="2"/>
      <c r="GO1570" s="2"/>
      <c r="GP1570" s="2"/>
      <c r="GQ1570" s="2"/>
      <c r="GR1570" s="2"/>
      <c r="GS1570" s="2"/>
      <c r="GT1570" s="2"/>
      <c r="GU1570" s="2"/>
      <c r="GV1570" s="2"/>
      <c r="GW1570" s="2"/>
      <c r="GX1570" s="2"/>
      <c r="GY1570" s="2"/>
      <c r="GZ1570" s="2"/>
      <c r="HA1570" s="2"/>
      <c r="HB1570" s="2"/>
      <c r="HC1570" s="2"/>
      <c r="HD1570" s="2"/>
      <c r="HE1570" s="2"/>
      <c r="HF1570" s="2"/>
      <c r="HG1570" s="2"/>
      <c r="HH1570" s="2"/>
      <c r="HI1570" s="2"/>
      <c r="HJ1570" s="2"/>
      <c r="HK1570" s="2"/>
      <c r="HL1570" s="2"/>
      <c r="HM1570" s="2"/>
      <c r="HN1570" s="2"/>
      <c r="HO1570" s="2"/>
      <c r="HP1570" s="2"/>
      <c r="HQ1570" s="2"/>
      <c r="HR1570" s="2"/>
      <c r="HS1570" s="2"/>
      <c r="HT1570" s="2"/>
      <c r="HU1570" s="2"/>
      <c r="HV1570" s="2"/>
      <c r="HW1570" s="2"/>
      <c r="HX1570" s="2"/>
      <c r="HY1570" s="2"/>
      <c r="HZ1570" s="2"/>
      <c r="IA1570" s="2"/>
      <c r="IB1570" s="2"/>
      <c r="IC1570" s="2"/>
      <c r="ID1570" s="2"/>
      <c r="IE1570" s="2"/>
      <c r="IF1570" s="2"/>
      <c r="IG1570" s="2"/>
      <c r="IH1570" s="2"/>
      <c r="II1570" s="2"/>
      <c r="IJ1570" s="2"/>
      <c r="IK1570" s="2"/>
      <c r="IL1570" s="2"/>
      <c r="IM1570" s="2"/>
      <c r="IN1570" s="2"/>
      <c r="IO1570" s="2"/>
      <c r="IP1570" s="2"/>
      <c r="IQ1570" s="2"/>
      <c r="IR1570" s="2"/>
      <c r="IS1570" s="2"/>
    </row>
    <row r="1571" spans="1:253" s="36" customFormat="1" x14ac:dyDescent="0.25">
      <c r="A1571" s="33"/>
      <c r="B1571" s="168" t="s">
        <v>678</v>
      </c>
      <c r="C1571" s="168"/>
      <c r="D1571" s="168"/>
      <c r="E1571" s="168"/>
      <c r="F1571" s="168"/>
      <c r="G1571" s="168"/>
      <c r="H1571" s="168"/>
      <c r="I1571" s="168"/>
      <c r="J1571" s="168"/>
      <c r="K1571" s="168"/>
      <c r="L1571" s="168"/>
      <c r="M1571" s="168"/>
      <c r="N1571" s="168"/>
      <c r="O1571" s="168"/>
      <c r="P1571" s="168"/>
      <c r="Q1571" s="168"/>
      <c r="R1571" s="168"/>
      <c r="S1571" s="168"/>
      <c r="T1571" s="168"/>
      <c r="U1571" s="168"/>
      <c r="V1571" s="168"/>
      <c r="W1571" s="168"/>
      <c r="X1571" s="168"/>
      <c r="Y1571" s="168"/>
      <c r="Z1571" s="168"/>
      <c r="AA1571" s="168"/>
      <c r="AB1571" s="168"/>
      <c r="AC1571" s="168"/>
      <c r="AD1571" s="168"/>
      <c r="AE1571" s="168"/>
      <c r="AF1571" s="168"/>
      <c r="AG1571" s="168"/>
      <c r="AH1571" s="168"/>
      <c r="AI1571" s="63"/>
      <c r="AJ1571" s="144" t="str">
        <f t="shared" si="282"/>
        <v>Riadok bude vidieť.</v>
      </c>
      <c r="AK1571" s="145" t="s">
        <v>207</v>
      </c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51">
        <f t="shared" si="284"/>
        <v>1</v>
      </c>
      <c r="BF1571" s="51">
        <f t="shared" si="285"/>
        <v>1</v>
      </c>
      <c r="BG1571" s="51"/>
      <c r="BH1571" s="51">
        <f t="shared" si="283"/>
        <v>1</v>
      </c>
      <c r="BI1571" s="89">
        <f t="shared" si="286"/>
        <v>1</v>
      </c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108"/>
      <c r="BY1571" s="108"/>
      <c r="BZ1571" s="108"/>
      <c r="CA1571" s="113">
        <f>SI!BY1571</f>
        <v>196</v>
      </c>
      <c r="CB1571" s="113"/>
      <c r="CC1571" s="113"/>
      <c r="CD1571" s="113"/>
      <c r="CE1571" s="113"/>
      <c r="CF1571" s="113"/>
      <c r="CG1571" s="113"/>
      <c r="CH1571" s="140">
        <f>SI!BZ1571</f>
        <v>0</v>
      </c>
      <c r="CI1571" s="108"/>
      <c r="CJ1571" s="108"/>
      <c r="CK1571" s="108"/>
      <c r="CL1571" s="108"/>
      <c r="CM1571" s="108"/>
      <c r="CN1571" s="108"/>
      <c r="CO1571" s="108"/>
      <c r="CP1571" s="108"/>
      <c r="CQ1571" s="108"/>
      <c r="CR1571" s="108"/>
      <c r="CS1571" s="108"/>
      <c r="CT1571" s="108"/>
      <c r="CU1571" s="108"/>
      <c r="CV1571" s="108"/>
      <c r="CW1571" s="108"/>
      <c r="CX1571" s="108"/>
      <c r="CY1571" s="108"/>
      <c r="CZ1571" s="2"/>
      <c r="DA1571" s="2"/>
      <c r="DB1571" s="2"/>
      <c r="DC1571" s="2"/>
      <c r="DD1571" s="2"/>
      <c r="DE1571" s="2"/>
      <c r="DF1571" s="2"/>
      <c r="DG1571" s="2"/>
      <c r="DH1571" s="2"/>
      <c r="DI1571" s="2"/>
      <c r="DJ1571" s="2"/>
      <c r="DK1571" s="2"/>
      <c r="DL1571" s="2"/>
      <c r="DM1571" s="2"/>
      <c r="DN1571" s="2"/>
      <c r="DO1571" s="2"/>
      <c r="DP1571" s="2"/>
      <c r="DQ1571" s="2"/>
      <c r="DR1571" s="2"/>
      <c r="DS1571" s="2"/>
      <c r="DT1571" s="2"/>
      <c r="DU1571" s="2"/>
      <c r="DV1571" s="2"/>
      <c r="DW1571" s="2"/>
      <c r="DX1571" s="2"/>
      <c r="DY1571" s="2"/>
      <c r="DZ1571" s="2"/>
      <c r="EA1571" s="2"/>
      <c r="EB1571" s="2"/>
      <c r="EC1571" s="2"/>
      <c r="ED1571" s="2"/>
      <c r="EE1571" s="2"/>
      <c r="EF1571" s="2"/>
      <c r="EG1571" s="2"/>
      <c r="EH1571" s="2"/>
      <c r="EI1571" s="2"/>
      <c r="EJ1571" s="2"/>
      <c r="EK1571" s="2"/>
      <c r="EL1571" s="2"/>
      <c r="EM1571" s="2"/>
      <c r="EN1571" s="2"/>
      <c r="EO1571" s="2"/>
      <c r="EP1571" s="2"/>
      <c r="EQ1571" s="2"/>
      <c r="ER1571" s="2"/>
      <c r="ES1571" s="2"/>
      <c r="ET1571" s="2"/>
      <c r="EU1571" s="2"/>
      <c r="EV1571" s="2"/>
      <c r="EW1571" s="2"/>
      <c r="EX1571" s="2"/>
      <c r="EY1571" s="2"/>
      <c r="EZ1571" s="2"/>
      <c r="FA1571" s="2"/>
      <c r="FB1571" s="2"/>
      <c r="FC1571" s="2"/>
      <c r="FD1571" s="2"/>
      <c r="FE1571" s="2"/>
      <c r="FF1571" s="2"/>
      <c r="FG1571" s="2"/>
      <c r="FH1571" s="2"/>
      <c r="FI1571" s="2"/>
      <c r="FJ1571" s="2"/>
      <c r="FK1571" s="2"/>
      <c r="FL1571" s="2"/>
      <c r="FM1571" s="2"/>
      <c r="FN1571" s="2"/>
      <c r="FO1571" s="2"/>
      <c r="FP1571" s="2"/>
      <c r="FQ1571" s="2"/>
      <c r="FR1571" s="2"/>
      <c r="FS1571" s="2"/>
      <c r="FT1571" s="2"/>
      <c r="FU1571" s="2"/>
      <c r="FV1571" s="2"/>
      <c r="FW1571" s="2"/>
      <c r="FX1571" s="2"/>
      <c r="FY1571" s="2"/>
      <c r="FZ1571" s="2"/>
      <c r="GA1571" s="2"/>
      <c r="GB1571" s="2"/>
      <c r="GC1571" s="2"/>
      <c r="GD1571" s="2"/>
      <c r="GE1571" s="2"/>
      <c r="GF1571" s="2"/>
      <c r="GG1571" s="2"/>
      <c r="GH1571" s="2"/>
      <c r="GI1571" s="2"/>
      <c r="GJ1571" s="2"/>
      <c r="GK1571" s="2"/>
      <c r="GL1571" s="2"/>
      <c r="GM1571" s="2"/>
      <c r="GN1571" s="2"/>
      <c r="GO1571" s="2"/>
      <c r="GP1571" s="2"/>
      <c r="GQ1571" s="2"/>
      <c r="GR1571" s="2"/>
      <c r="GS1571" s="2"/>
      <c r="GT1571" s="2"/>
      <c r="GU1571" s="2"/>
      <c r="GV1571" s="2"/>
      <c r="GW1571" s="2"/>
      <c r="GX1571" s="2"/>
      <c r="GY1571" s="2"/>
      <c r="GZ1571" s="2"/>
      <c r="HA1571" s="2"/>
      <c r="HB1571" s="2"/>
      <c r="HC1571" s="2"/>
      <c r="HD1571" s="2"/>
      <c r="HE1571" s="2"/>
      <c r="HF1571" s="2"/>
      <c r="HG1571" s="2"/>
      <c r="HH1571" s="2"/>
      <c r="HI1571" s="2"/>
      <c r="HJ1571" s="2"/>
      <c r="HK1571" s="2"/>
      <c r="HL1571" s="2"/>
      <c r="HM1571" s="2"/>
      <c r="HN1571" s="2"/>
      <c r="HO1571" s="2"/>
      <c r="HP1571" s="2"/>
      <c r="HQ1571" s="2"/>
      <c r="HR1571" s="2"/>
      <c r="HS1571" s="2"/>
      <c r="HT1571" s="2"/>
      <c r="HU1571" s="2"/>
      <c r="HV1571" s="2"/>
      <c r="HW1571" s="2"/>
      <c r="HX1571" s="2"/>
      <c r="HY1571" s="2"/>
      <c r="HZ1571" s="2"/>
      <c r="IA1571" s="2"/>
      <c r="IB1571" s="2"/>
      <c r="IC1571" s="2"/>
      <c r="ID1571" s="2"/>
      <c r="IE1571" s="2"/>
      <c r="IF1571" s="2"/>
      <c r="IG1571" s="2"/>
      <c r="IH1571" s="2"/>
      <c r="II1571" s="2"/>
      <c r="IJ1571" s="2"/>
      <c r="IK1571" s="2"/>
      <c r="IL1571" s="2"/>
      <c r="IM1571" s="2"/>
      <c r="IN1571" s="2"/>
      <c r="IO1571" s="2"/>
      <c r="IP1571" s="2"/>
      <c r="IQ1571" s="2"/>
      <c r="IR1571" s="2"/>
      <c r="IS1571" s="2"/>
    </row>
    <row r="1572" spans="1:253" s="36" customFormat="1" hidden="1" x14ac:dyDescent="0.25">
      <c r="A1572" s="33"/>
      <c r="B1572" s="168"/>
      <c r="C1572" s="168"/>
      <c r="D1572" s="168"/>
      <c r="E1572" s="168"/>
      <c r="F1572" s="168"/>
      <c r="G1572" s="168"/>
      <c r="H1572" s="168"/>
      <c r="I1572" s="168"/>
      <c r="J1572" s="168"/>
      <c r="K1572" s="168"/>
      <c r="L1572" s="168"/>
      <c r="M1572" s="168"/>
      <c r="N1572" s="168"/>
      <c r="O1572" s="168"/>
      <c r="P1572" s="168"/>
      <c r="Q1572" s="168"/>
      <c r="R1572" s="168"/>
      <c r="S1572" s="168"/>
      <c r="T1572" s="168"/>
      <c r="U1572" s="168"/>
      <c r="V1572" s="168"/>
      <c r="W1572" s="168"/>
      <c r="X1572" s="168"/>
      <c r="Y1572" s="168"/>
      <c r="Z1572" s="168"/>
      <c r="AA1572" s="168"/>
      <c r="AB1572" s="168"/>
      <c r="AC1572" s="168"/>
      <c r="AD1572" s="168"/>
      <c r="AE1572" s="168"/>
      <c r="AF1572" s="168"/>
      <c r="AG1572" s="168"/>
      <c r="AH1572" s="168"/>
      <c r="AI1572" s="63"/>
      <c r="AJ1572" s="144" t="str">
        <f t="shared" si="282"/>
        <v>Riadok bude skrytý.</v>
      </c>
      <c r="AK1572" s="145" t="s">
        <v>207</v>
      </c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51">
        <f t="shared" si="284"/>
        <v>1</v>
      </c>
      <c r="BF1572" s="51">
        <f t="shared" si="285"/>
        <v>0</v>
      </c>
      <c r="BG1572" s="51"/>
      <c r="BH1572" s="51">
        <f t="shared" si="283"/>
        <v>1</v>
      </c>
      <c r="BI1572" s="89">
        <f t="shared" si="286"/>
        <v>0</v>
      </c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108"/>
      <c r="BY1572" s="108"/>
      <c r="BZ1572" s="108"/>
      <c r="CA1572" s="113">
        <f>SI!BY1572</f>
        <v>181</v>
      </c>
      <c r="CB1572" s="113"/>
      <c r="CC1572" s="113"/>
      <c r="CD1572" s="113"/>
      <c r="CE1572" s="113"/>
      <c r="CF1572" s="113"/>
      <c r="CG1572" s="113"/>
      <c r="CH1572" s="140">
        <f>SI!BZ1572</f>
        <v>0</v>
      </c>
      <c r="CI1572" s="108"/>
      <c r="CJ1572" s="108"/>
      <c r="CK1572" s="108"/>
      <c r="CL1572" s="108"/>
      <c r="CM1572" s="108"/>
      <c r="CN1572" s="108"/>
      <c r="CO1572" s="108"/>
      <c r="CP1572" s="108"/>
      <c r="CQ1572" s="108"/>
      <c r="CR1572" s="108"/>
      <c r="CS1572" s="108"/>
      <c r="CT1572" s="108"/>
      <c r="CU1572" s="108"/>
      <c r="CV1572" s="108"/>
      <c r="CW1572" s="108"/>
      <c r="CX1572" s="108"/>
      <c r="CY1572" s="108"/>
      <c r="CZ1572" s="2"/>
      <c r="DA1572" s="2"/>
      <c r="DB1572" s="2"/>
      <c r="DC1572" s="2"/>
      <c r="DD1572" s="2"/>
      <c r="DE1572" s="2"/>
      <c r="DF1572" s="2"/>
      <c r="DG1572" s="2"/>
      <c r="DH1572" s="2"/>
      <c r="DI1572" s="2"/>
      <c r="DJ1572" s="2"/>
      <c r="DK1572" s="2"/>
      <c r="DL1572" s="2"/>
      <c r="DM1572" s="2"/>
      <c r="DN1572" s="2"/>
      <c r="DO1572" s="2"/>
      <c r="DP1572" s="2"/>
      <c r="DQ1572" s="2"/>
      <c r="DR1572" s="2"/>
      <c r="DS1572" s="2"/>
      <c r="DT1572" s="2"/>
      <c r="DU1572" s="2"/>
      <c r="DV1572" s="2"/>
      <c r="DW1572" s="2"/>
      <c r="DX1572" s="2"/>
      <c r="DY1572" s="2"/>
      <c r="DZ1572" s="2"/>
      <c r="EA1572" s="2"/>
      <c r="EB1572" s="2"/>
      <c r="EC1572" s="2"/>
      <c r="ED1572" s="2"/>
      <c r="EE1572" s="2"/>
      <c r="EF1572" s="2"/>
      <c r="EG1572" s="2"/>
      <c r="EH1572" s="2"/>
      <c r="EI1572" s="2"/>
      <c r="EJ1572" s="2"/>
      <c r="EK1572" s="2"/>
      <c r="EL1572" s="2"/>
      <c r="EM1572" s="2"/>
      <c r="EN1572" s="2"/>
      <c r="EO1572" s="2"/>
      <c r="EP1572" s="2"/>
      <c r="EQ1572" s="2"/>
      <c r="ER1572" s="2"/>
      <c r="ES1572" s="2"/>
      <c r="ET1572" s="2"/>
      <c r="EU1572" s="2"/>
      <c r="EV1572" s="2"/>
      <c r="EW1572" s="2"/>
      <c r="EX1572" s="2"/>
      <c r="EY1572" s="2"/>
      <c r="EZ1572" s="2"/>
      <c r="FA1572" s="2"/>
      <c r="FB1572" s="2"/>
      <c r="FC1572" s="2"/>
      <c r="FD1572" s="2"/>
      <c r="FE1572" s="2"/>
      <c r="FF1572" s="2"/>
      <c r="FG1572" s="2"/>
      <c r="FH1572" s="2"/>
      <c r="FI1572" s="2"/>
      <c r="FJ1572" s="2"/>
      <c r="FK1572" s="2"/>
      <c r="FL1572" s="2"/>
      <c r="FM1572" s="2"/>
      <c r="FN1572" s="2"/>
      <c r="FO1572" s="2"/>
      <c r="FP1572" s="2"/>
      <c r="FQ1572" s="2"/>
      <c r="FR1572" s="2"/>
      <c r="FS1572" s="2"/>
      <c r="FT1572" s="2"/>
      <c r="FU1572" s="2"/>
      <c r="FV1572" s="2"/>
      <c r="FW1572" s="2"/>
      <c r="FX1572" s="2"/>
      <c r="FY1572" s="2"/>
      <c r="FZ1572" s="2"/>
      <c r="GA1572" s="2"/>
      <c r="GB1572" s="2"/>
      <c r="GC1572" s="2"/>
      <c r="GD1572" s="2"/>
      <c r="GE1572" s="2"/>
      <c r="GF1572" s="2"/>
      <c r="GG1572" s="2"/>
      <c r="GH1572" s="2"/>
      <c r="GI1572" s="2"/>
      <c r="GJ1572" s="2"/>
      <c r="GK1572" s="2"/>
      <c r="GL1572" s="2"/>
      <c r="GM1572" s="2"/>
      <c r="GN1572" s="2"/>
      <c r="GO1572" s="2"/>
      <c r="GP1572" s="2"/>
      <c r="GQ1572" s="2"/>
      <c r="GR1572" s="2"/>
      <c r="GS1572" s="2"/>
      <c r="GT1572" s="2"/>
      <c r="GU1572" s="2"/>
      <c r="GV1572" s="2"/>
      <c r="GW1572" s="2"/>
      <c r="GX1572" s="2"/>
      <c r="GY1572" s="2"/>
      <c r="GZ1572" s="2"/>
      <c r="HA1572" s="2"/>
      <c r="HB1572" s="2"/>
      <c r="HC1572" s="2"/>
      <c r="HD1572" s="2"/>
      <c r="HE1572" s="2"/>
      <c r="HF1572" s="2"/>
      <c r="HG1572" s="2"/>
      <c r="HH1572" s="2"/>
      <c r="HI1572" s="2"/>
      <c r="HJ1572" s="2"/>
      <c r="HK1572" s="2"/>
      <c r="HL1572" s="2"/>
      <c r="HM1572" s="2"/>
      <c r="HN1572" s="2"/>
      <c r="HO1572" s="2"/>
      <c r="HP1572" s="2"/>
      <c r="HQ1572" s="2"/>
      <c r="HR1572" s="2"/>
      <c r="HS1572" s="2"/>
      <c r="HT1572" s="2"/>
      <c r="HU1572" s="2"/>
      <c r="HV1572" s="2"/>
      <c r="HW1572" s="2"/>
      <c r="HX1572" s="2"/>
      <c r="HY1572" s="2"/>
      <c r="HZ1572" s="2"/>
      <c r="IA1572" s="2"/>
      <c r="IB1572" s="2"/>
      <c r="IC1572" s="2"/>
      <c r="ID1572" s="2"/>
      <c r="IE1572" s="2"/>
      <c r="IF1572" s="2"/>
      <c r="IG1572" s="2"/>
      <c r="IH1572" s="2"/>
      <c r="II1572" s="2"/>
      <c r="IJ1572" s="2"/>
      <c r="IK1572" s="2"/>
      <c r="IL1572" s="2"/>
      <c r="IM1572" s="2"/>
      <c r="IN1572" s="2"/>
      <c r="IO1572" s="2"/>
      <c r="IP1572" s="2"/>
      <c r="IQ1572" s="2"/>
      <c r="IR1572" s="2"/>
      <c r="IS1572" s="2"/>
    </row>
    <row r="1573" spans="1:253" s="36" customFormat="1" hidden="1" x14ac:dyDescent="0.25">
      <c r="A1573" s="33"/>
      <c r="B1573" s="168"/>
      <c r="C1573" s="168"/>
      <c r="D1573" s="168"/>
      <c r="E1573" s="168"/>
      <c r="F1573" s="168"/>
      <c r="G1573" s="168"/>
      <c r="H1573" s="168"/>
      <c r="I1573" s="168"/>
      <c r="J1573" s="168"/>
      <c r="K1573" s="168"/>
      <c r="L1573" s="168"/>
      <c r="M1573" s="168"/>
      <c r="N1573" s="168"/>
      <c r="O1573" s="168"/>
      <c r="P1573" s="168"/>
      <c r="Q1573" s="168"/>
      <c r="R1573" s="168"/>
      <c r="S1573" s="168"/>
      <c r="T1573" s="168"/>
      <c r="U1573" s="168"/>
      <c r="V1573" s="168"/>
      <c r="W1573" s="168"/>
      <c r="X1573" s="168"/>
      <c r="Y1573" s="168"/>
      <c r="Z1573" s="168"/>
      <c r="AA1573" s="168"/>
      <c r="AB1573" s="168"/>
      <c r="AC1573" s="168"/>
      <c r="AD1573" s="168"/>
      <c r="AE1573" s="168"/>
      <c r="AF1573" s="168"/>
      <c r="AG1573" s="168"/>
      <c r="AH1573" s="168"/>
      <c r="AI1573" s="63"/>
      <c r="AJ1573" s="144" t="str">
        <f t="shared" si="282"/>
        <v>Riadok bude skrytý.</v>
      </c>
      <c r="AK1573" s="145" t="s">
        <v>207</v>
      </c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51">
        <f t="shared" si="284"/>
        <v>1</v>
      </c>
      <c r="BF1573" s="51">
        <f t="shared" si="285"/>
        <v>0</v>
      </c>
      <c r="BG1573" s="51"/>
      <c r="BH1573" s="51">
        <f t="shared" si="283"/>
        <v>1</v>
      </c>
      <c r="BI1573" s="89">
        <f t="shared" si="286"/>
        <v>0</v>
      </c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108"/>
      <c r="BY1573" s="108"/>
      <c r="BZ1573" s="108"/>
      <c r="CA1573" s="113">
        <f>SI!BY1573</f>
        <v>131</v>
      </c>
      <c r="CB1573" s="113"/>
      <c r="CC1573" s="113"/>
      <c r="CD1573" s="113"/>
      <c r="CE1573" s="113"/>
      <c r="CF1573" s="113"/>
      <c r="CG1573" s="113"/>
      <c r="CH1573" s="140">
        <f>SI!BZ1573</f>
        <v>0</v>
      </c>
      <c r="CI1573" s="108"/>
      <c r="CJ1573" s="108"/>
      <c r="CK1573" s="108"/>
      <c r="CL1573" s="108"/>
      <c r="CM1573" s="108"/>
      <c r="CN1573" s="108"/>
      <c r="CO1573" s="108"/>
      <c r="CP1573" s="108"/>
      <c r="CQ1573" s="108"/>
      <c r="CR1573" s="108"/>
      <c r="CS1573" s="108"/>
      <c r="CT1573" s="108"/>
      <c r="CU1573" s="108"/>
      <c r="CV1573" s="108"/>
      <c r="CW1573" s="108"/>
      <c r="CX1573" s="108"/>
      <c r="CY1573" s="108"/>
      <c r="CZ1573" s="2"/>
      <c r="DA1573" s="2"/>
      <c r="DB1573" s="2"/>
      <c r="DC1573" s="2"/>
      <c r="DD1573" s="2"/>
      <c r="DE1573" s="2"/>
      <c r="DF1573" s="2"/>
      <c r="DG1573" s="2"/>
      <c r="DH1573" s="2"/>
      <c r="DI1573" s="2"/>
      <c r="DJ1573" s="2"/>
      <c r="DK1573" s="2"/>
      <c r="DL1573" s="2"/>
      <c r="DM1573" s="2"/>
      <c r="DN1573" s="2"/>
      <c r="DO1573" s="2"/>
      <c r="DP1573" s="2"/>
      <c r="DQ1573" s="2"/>
      <c r="DR1573" s="2"/>
      <c r="DS1573" s="2"/>
      <c r="DT1573" s="2"/>
      <c r="DU1573" s="2"/>
      <c r="DV1573" s="2"/>
      <c r="DW1573" s="2"/>
      <c r="DX1573" s="2"/>
      <c r="DY1573" s="2"/>
      <c r="DZ1573" s="2"/>
      <c r="EA1573" s="2"/>
      <c r="EB1573" s="2"/>
      <c r="EC1573" s="2"/>
      <c r="ED1573" s="2"/>
      <c r="EE1573" s="2"/>
      <c r="EF1573" s="2"/>
      <c r="EG1573" s="2"/>
      <c r="EH1573" s="2"/>
      <c r="EI1573" s="2"/>
      <c r="EJ1573" s="2"/>
      <c r="EK1573" s="2"/>
      <c r="EL1573" s="2"/>
      <c r="EM1573" s="2"/>
      <c r="EN1573" s="2"/>
      <c r="EO1573" s="2"/>
      <c r="EP1573" s="2"/>
      <c r="EQ1573" s="2"/>
      <c r="ER1573" s="2"/>
      <c r="ES1573" s="2"/>
      <c r="ET1573" s="2"/>
      <c r="EU1573" s="2"/>
      <c r="EV1573" s="2"/>
      <c r="EW1573" s="2"/>
      <c r="EX1573" s="2"/>
      <c r="EY1573" s="2"/>
      <c r="EZ1573" s="2"/>
      <c r="FA1573" s="2"/>
      <c r="FB1573" s="2"/>
      <c r="FC1573" s="2"/>
      <c r="FD1573" s="2"/>
      <c r="FE1573" s="2"/>
      <c r="FF1573" s="2"/>
      <c r="FG1573" s="2"/>
      <c r="FH1573" s="2"/>
      <c r="FI1573" s="2"/>
      <c r="FJ1573" s="2"/>
      <c r="FK1573" s="2"/>
      <c r="FL1573" s="2"/>
      <c r="FM1573" s="2"/>
      <c r="FN1573" s="2"/>
      <c r="FO1573" s="2"/>
      <c r="FP1573" s="2"/>
      <c r="FQ1573" s="2"/>
      <c r="FR1573" s="2"/>
      <c r="FS1573" s="2"/>
      <c r="FT1573" s="2"/>
      <c r="FU1573" s="2"/>
      <c r="FV1573" s="2"/>
      <c r="FW1573" s="2"/>
      <c r="FX1573" s="2"/>
      <c r="FY1573" s="2"/>
      <c r="FZ1573" s="2"/>
      <c r="GA1573" s="2"/>
      <c r="GB1573" s="2"/>
      <c r="GC1573" s="2"/>
      <c r="GD1573" s="2"/>
      <c r="GE1573" s="2"/>
      <c r="GF1573" s="2"/>
      <c r="GG1573" s="2"/>
      <c r="GH1573" s="2"/>
      <c r="GI1573" s="2"/>
      <c r="GJ1573" s="2"/>
      <c r="GK1573" s="2"/>
      <c r="GL1573" s="2"/>
      <c r="GM1573" s="2"/>
      <c r="GN1573" s="2"/>
      <c r="GO1573" s="2"/>
      <c r="GP1573" s="2"/>
      <c r="GQ1573" s="2"/>
      <c r="GR1573" s="2"/>
      <c r="GS1573" s="2"/>
      <c r="GT1573" s="2"/>
      <c r="GU1573" s="2"/>
      <c r="GV1573" s="2"/>
      <c r="GW1573" s="2"/>
      <c r="GX1573" s="2"/>
      <c r="GY1573" s="2"/>
      <c r="GZ1573" s="2"/>
      <c r="HA1573" s="2"/>
      <c r="HB1573" s="2"/>
      <c r="HC1573" s="2"/>
      <c r="HD1573" s="2"/>
      <c r="HE1573" s="2"/>
      <c r="HF1573" s="2"/>
      <c r="HG1573" s="2"/>
      <c r="HH1573" s="2"/>
      <c r="HI1573" s="2"/>
      <c r="HJ1573" s="2"/>
      <c r="HK1573" s="2"/>
      <c r="HL1573" s="2"/>
      <c r="HM1573" s="2"/>
      <c r="HN1573" s="2"/>
      <c r="HO1573" s="2"/>
      <c r="HP1573" s="2"/>
      <c r="HQ1573" s="2"/>
      <c r="HR1573" s="2"/>
      <c r="HS1573" s="2"/>
      <c r="HT1573" s="2"/>
      <c r="HU1573" s="2"/>
      <c r="HV1573" s="2"/>
      <c r="HW1573" s="2"/>
      <c r="HX1573" s="2"/>
      <c r="HY1573" s="2"/>
      <c r="HZ1573" s="2"/>
      <c r="IA1573" s="2"/>
      <c r="IB1573" s="2"/>
      <c r="IC1573" s="2"/>
      <c r="ID1573" s="2"/>
      <c r="IE1573" s="2"/>
      <c r="IF1573" s="2"/>
      <c r="IG1573" s="2"/>
      <c r="IH1573" s="2"/>
      <c r="II1573" s="2"/>
      <c r="IJ1573" s="2"/>
      <c r="IK1573" s="2"/>
      <c r="IL1573" s="2"/>
      <c r="IM1573" s="2"/>
      <c r="IN1573" s="2"/>
      <c r="IO1573" s="2"/>
      <c r="IP1573" s="2"/>
      <c r="IQ1573" s="2"/>
      <c r="IR1573" s="2"/>
      <c r="IS1573" s="2"/>
    </row>
    <row r="1574" spans="1:253" s="36" customFormat="1" hidden="1" x14ac:dyDescent="0.25">
      <c r="A1574" s="33"/>
      <c r="B1574" s="168"/>
      <c r="C1574" s="168"/>
      <c r="D1574" s="168"/>
      <c r="E1574" s="168"/>
      <c r="F1574" s="168"/>
      <c r="G1574" s="168"/>
      <c r="H1574" s="168"/>
      <c r="I1574" s="168"/>
      <c r="J1574" s="168"/>
      <c r="K1574" s="168"/>
      <c r="L1574" s="168"/>
      <c r="M1574" s="168"/>
      <c r="N1574" s="168"/>
      <c r="O1574" s="168"/>
      <c r="P1574" s="168"/>
      <c r="Q1574" s="168"/>
      <c r="R1574" s="168"/>
      <c r="S1574" s="168"/>
      <c r="T1574" s="168"/>
      <c r="U1574" s="168"/>
      <c r="V1574" s="168"/>
      <c r="W1574" s="168"/>
      <c r="X1574" s="168"/>
      <c r="Y1574" s="168"/>
      <c r="Z1574" s="168"/>
      <c r="AA1574" s="168"/>
      <c r="AB1574" s="168"/>
      <c r="AC1574" s="168"/>
      <c r="AD1574" s="168"/>
      <c r="AE1574" s="168"/>
      <c r="AF1574" s="168"/>
      <c r="AG1574" s="168"/>
      <c r="AH1574" s="168"/>
      <c r="AI1574" s="63"/>
      <c r="AJ1574" s="144" t="str">
        <f t="shared" si="282"/>
        <v>Riadok bude skrytý.</v>
      </c>
      <c r="AK1574" s="145" t="s">
        <v>207</v>
      </c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51">
        <f t="shared" si="284"/>
        <v>1</v>
      </c>
      <c r="BF1574" s="51">
        <f t="shared" si="285"/>
        <v>0</v>
      </c>
      <c r="BG1574" s="51"/>
      <c r="BH1574" s="51">
        <f t="shared" si="283"/>
        <v>1</v>
      </c>
      <c r="BI1574" s="89">
        <f t="shared" si="286"/>
        <v>0</v>
      </c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108"/>
      <c r="BY1574" s="108"/>
      <c r="BZ1574" s="108"/>
      <c r="CA1574" s="113">
        <f>SI!BY1574</f>
        <v>122</v>
      </c>
      <c r="CB1574" s="113"/>
      <c r="CC1574" s="113"/>
      <c r="CD1574" s="113"/>
      <c r="CE1574" s="113"/>
      <c r="CF1574" s="113"/>
      <c r="CG1574" s="113"/>
      <c r="CH1574" s="140">
        <f>SI!BZ1574</f>
        <v>0</v>
      </c>
      <c r="CI1574" s="108"/>
      <c r="CJ1574" s="108"/>
      <c r="CK1574" s="108"/>
      <c r="CL1574" s="108"/>
      <c r="CM1574" s="108"/>
      <c r="CN1574" s="108"/>
      <c r="CO1574" s="108"/>
      <c r="CP1574" s="108"/>
      <c r="CQ1574" s="108"/>
      <c r="CR1574" s="108"/>
      <c r="CS1574" s="108"/>
      <c r="CT1574" s="108"/>
      <c r="CU1574" s="108"/>
      <c r="CV1574" s="108"/>
      <c r="CW1574" s="108"/>
      <c r="CX1574" s="108"/>
      <c r="CY1574" s="108"/>
      <c r="CZ1574" s="2"/>
      <c r="DA1574" s="2"/>
      <c r="DB1574" s="2"/>
      <c r="DC1574" s="2"/>
      <c r="DD1574" s="2"/>
      <c r="DE1574" s="2"/>
      <c r="DF1574" s="2"/>
      <c r="DG1574" s="2"/>
      <c r="DH1574" s="2"/>
      <c r="DI1574" s="2"/>
      <c r="DJ1574" s="2"/>
      <c r="DK1574" s="2"/>
      <c r="DL1574" s="2"/>
      <c r="DM1574" s="2"/>
      <c r="DN1574" s="2"/>
      <c r="DO1574" s="2"/>
      <c r="DP1574" s="2"/>
      <c r="DQ1574" s="2"/>
      <c r="DR1574" s="2"/>
      <c r="DS1574" s="2"/>
      <c r="DT1574" s="2"/>
      <c r="DU1574" s="2"/>
      <c r="DV1574" s="2"/>
      <c r="DW1574" s="2"/>
      <c r="DX1574" s="2"/>
      <c r="DY1574" s="2"/>
      <c r="DZ1574" s="2"/>
      <c r="EA1574" s="2"/>
      <c r="EB1574" s="2"/>
      <c r="EC1574" s="2"/>
      <c r="ED1574" s="2"/>
      <c r="EE1574" s="2"/>
      <c r="EF1574" s="2"/>
      <c r="EG1574" s="2"/>
      <c r="EH1574" s="2"/>
      <c r="EI1574" s="2"/>
      <c r="EJ1574" s="2"/>
      <c r="EK1574" s="2"/>
      <c r="EL1574" s="2"/>
      <c r="EM1574" s="2"/>
      <c r="EN1574" s="2"/>
      <c r="EO1574" s="2"/>
      <c r="EP1574" s="2"/>
      <c r="EQ1574" s="2"/>
      <c r="ER1574" s="2"/>
      <c r="ES1574" s="2"/>
      <c r="ET1574" s="2"/>
      <c r="EU1574" s="2"/>
      <c r="EV1574" s="2"/>
      <c r="EW1574" s="2"/>
      <c r="EX1574" s="2"/>
      <c r="EY1574" s="2"/>
      <c r="EZ1574" s="2"/>
      <c r="FA1574" s="2"/>
      <c r="FB1574" s="2"/>
      <c r="FC1574" s="2"/>
      <c r="FD1574" s="2"/>
      <c r="FE1574" s="2"/>
      <c r="FF1574" s="2"/>
      <c r="FG1574" s="2"/>
      <c r="FH1574" s="2"/>
      <c r="FI1574" s="2"/>
      <c r="FJ1574" s="2"/>
      <c r="FK1574" s="2"/>
      <c r="FL1574" s="2"/>
      <c r="FM1574" s="2"/>
      <c r="FN1574" s="2"/>
      <c r="FO1574" s="2"/>
      <c r="FP1574" s="2"/>
      <c r="FQ1574" s="2"/>
      <c r="FR1574" s="2"/>
      <c r="FS1574" s="2"/>
      <c r="FT1574" s="2"/>
      <c r="FU1574" s="2"/>
      <c r="FV1574" s="2"/>
      <c r="FW1574" s="2"/>
      <c r="FX1574" s="2"/>
      <c r="FY1574" s="2"/>
      <c r="FZ1574" s="2"/>
      <c r="GA1574" s="2"/>
      <c r="GB1574" s="2"/>
      <c r="GC1574" s="2"/>
      <c r="GD1574" s="2"/>
      <c r="GE1574" s="2"/>
      <c r="GF1574" s="2"/>
      <c r="GG1574" s="2"/>
      <c r="GH1574" s="2"/>
      <c r="GI1574" s="2"/>
      <c r="GJ1574" s="2"/>
      <c r="GK1574" s="2"/>
      <c r="GL1574" s="2"/>
      <c r="GM1574" s="2"/>
      <c r="GN1574" s="2"/>
      <c r="GO1574" s="2"/>
      <c r="GP1574" s="2"/>
      <c r="GQ1574" s="2"/>
      <c r="GR1574" s="2"/>
      <c r="GS1574" s="2"/>
      <c r="GT1574" s="2"/>
      <c r="GU1574" s="2"/>
      <c r="GV1574" s="2"/>
      <c r="GW1574" s="2"/>
      <c r="GX1574" s="2"/>
      <c r="GY1574" s="2"/>
      <c r="GZ1574" s="2"/>
      <c r="HA1574" s="2"/>
      <c r="HB1574" s="2"/>
      <c r="HC1574" s="2"/>
      <c r="HD1574" s="2"/>
      <c r="HE1574" s="2"/>
      <c r="HF1574" s="2"/>
      <c r="HG1574" s="2"/>
      <c r="HH1574" s="2"/>
      <c r="HI1574" s="2"/>
      <c r="HJ1574" s="2"/>
      <c r="HK1574" s="2"/>
      <c r="HL1574" s="2"/>
      <c r="HM1574" s="2"/>
      <c r="HN1574" s="2"/>
      <c r="HO1574" s="2"/>
      <c r="HP1574" s="2"/>
      <c r="HQ1574" s="2"/>
      <c r="HR1574" s="2"/>
      <c r="HS1574" s="2"/>
      <c r="HT1574" s="2"/>
      <c r="HU1574" s="2"/>
      <c r="HV1574" s="2"/>
      <c r="HW1574" s="2"/>
      <c r="HX1574" s="2"/>
      <c r="HY1574" s="2"/>
      <c r="HZ1574" s="2"/>
      <c r="IA1574" s="2"/>
      <c r="IB1574" s="2"/>
      <c r="IC1574" s="2"/>
      <c r="ID1574" s="2"/>
      <c r="IE1574" s="2"/>
      <c r="IF1574" s="2"/>
      <c r="IG1574" s="2"/>
      <c r="IH1574" s="2"/>
      <c r="II1574" s="2"/>
      <c r="IJ1574" s="2"/>
      <c r="IK1574" s="2"/>
      <c r="IL1574" s="2"/>
      <c r="IM1574" s="2"/>
      <c r="IN1574" s="2"/>
      <c r="IO1574" s="2"/>
      <c r="IP1574" s="2"/>
      <c r="IQ1574" s="2"/>
      <c r="IR1574" s="2"/>
      <c r="IS1574" s="2"/>
    </row>
    <row r="1575" spans="1:253" s="36" customFormat="1" hidden="1" x14ac:dyDescent="0.25">
      <c r="A1575" s="33"/>
      <c r="B1575" s="168"/>
      <c r="C1575" s="168"/>
      <c r="D1575" s="168"/>
      <c r="E1575" s="168"/>
      <c r="F1575" s="168"/>
      <c r="G1575" s="168"/>
      <c r="H1575" s="168"/>
      <c r="I1575" s="168"/>
      <c r="J1575" s="168"/>
      <c r="K1575" s="168"/>
      <c r="L1575" s="168"/>
      <c r="M1575" s="168"/>
      <c r="N1575" s="168"/>
      <c r="O1575" s="168"/>
      <c r="P1575" s="168"/>
      <c r="Q1575" s="168"/>
      <c r="R1575" s="168"/>
      <c r="S1575" s="168"/>
      <c r="T1575" s="168"/>
      <c r="U1575" s="168"/>
      <c r="V1575" s="168"/>
      <c r="W1575" s="168"/>
      <c r="X1575" s="168"/>
      <c r="Y1575" s="168"/>
      <c r="Z1575" s="168"/>
      <c r="AA1575" s="168"/>
      <c r="AB1575" s="168"/>
      <c r="AC1575" s="168"/>
      <c r="AD1575" s="168"/>
      <c r="AE1575" s="168"/>
      <c r="AF1575" s="168"/>
      <c r="AG1575" s="168"/>
      <c r="AH1575" s="168"/>
      <c r="AI1575" s="63"/>
      <c r="AJ1575" s="144" t="str">
        <f t="shared" si="282"/>
        <v>Riadok bude skrytý.</v>
      </c>
      <c r="AK1575" s="145" t="s">
        <v>207</v>
      </c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51">
        <f t="shared" si="284"/>
        <v>1</v>
      </c>
      <c r="BF1575" s="51">
        <f t="shared" si="285"/>
        <v>0</v>
      </c>
      <c r="BG1575" s="51"/>
      <c r="BH1575" s="51">
        <f t="shared" si="283"/>
        <v>1</v>
      </c>
      <c r="BI1575" s="89">
        <f t="shared" si="286"/>
        <v>0</v>
      </c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108"/>
      <c r="BY1575" s="108"/>
      <c r="BZ1575" s="108"/>
      <c r="CA1575" s="113">
        <f>SI!BY1575</f>
        <v>164</v>
      </c>
      <c r="CB1575" s="113"/>
      <c r="CC1575" s="113"/>
      <c r="CD1575" s="113"/>
      <c r="CE1575" s="113"/>
      <c r="CF1575" s="113"/>
      <c r="CG1575" s="113"/>
      <c r="CH1575" s="140">
        <f>SI!BZ1575</f>
        <v>0</v>
      </c>
      <c r="CI1575" s="108"/>
      <c r="CJ1575" s="108"/>
      <c r="CK1575" s="108"/>
      <c r="CL1575" s="108"/>
      <c r="CM1575" s="108"/>
      <c r="CN1575" s="108"/>
      <c r="CO1575" s="108"/>
      <c r="CP1575" s="108"/>
      <c r="CQ1575" s="108"/>
      <c r="CR1575" s="108"/>
      <c r="CS1575" s="108"/>
      <c r="CT1575" s="108"/>
      <c r="CU1575" s="108"/>
      <c r="CV1575" s="108"/>
      <c r="CW1575" s="108"/>
      <c r="CX1575" s="108"/>
      <c r="CY1575" s="108"/>
      <c r="CZ1575" s="2"/>
      <c r="DA1575" s="2"/>
      <c r="DB1575" s="2"/>
      <c r="DC1575" s="2"/>
      <c r="DD1575" s="2"/>
      <c r="DE1575" s="2"/>
      <c r="DF1575" s="2"/>
      <c r="DG1575" s="2"/>
      <c r="DH1575" s="2"/>
      <c r="DI1575" s="2"/>
      <c r="DJ1575" s="2"/>
      <c r="DK1575" s="2"/>
      <c r="DL1575" s="2"/>
      <c r="DM1575" s="2"/>
      <c r="DN1575" s="2"/>
      <c r="DO1575" s="2"/>
      <c r="DP1575" s="2"/>
      <c r="DQ1575" s="2"/>
      <c r="DR1575" s="2"/>
      <c r="DS1575" s="2"/>
      <c r="DT1575" s="2"/>
      <c r="DU1575" s="2"/>
      <c r="DV1575" s="2"/>
      <c r="DW1575" s="2"/>
      <c r="DX1575" s="2"/>
      <c r="DY1575" s="2"/>
      <c r="DZ1575" s="2"/>
      <c r="EA1575" s="2"/>
      <c r="EB1575" s="2"/>
      <c r="EC1575" s="2"/>
      <c r="ED1575" s="2"/>
      <c r="EE1575" s="2"/>
      <c r="EF1575" s="2"/>
      <c r="EG1575" s="2"/>
      <c r="EH1575" s="2"/>
      <c r="EI1575" s="2"/>
      <c r="EJ1575" s="2"/>
      <c r="EK1575" s="2"/>
      <c r="EL1575" s="2"/>
      <c r="EM1575" s="2"/>
      <c r="EN1575" s="2"/>
      <c r="EO1575" s="2"/>
      <c r="EP1575" s="2"/>
      <c r="EQ1575" s="2"/>
      <c r="ER1575" s="2"/>
      <c r="ES1575" s="2"/>
      <c r="ET1575" s="2"/>
      <c r="EU1575" s="2"/>
      <c r="EV1575" s="2"/>
      <c r="EW1575" s="2"/>
      <c r="EX1575" s="2"/>
      <c r="EY1575" s="2"/>
      <c r="EZ1575" s="2"/>
      <c r="FA1575" s="2"/>
      <c r="FB1575" s="2"/>
      <c r="FC1575" s="2"/>
      <c r="FD1575" s="2"/>
      <c r="FE1575" s="2"/>
      <c r="FF1575" s="2"/>
      <c r="FG1575" s="2"/>
      <c r="FH1575" s="2"/>
      <c r="FI1575" s="2"/>
      <c r="FJ1575" s="2"/>
      <c r="FK1575" s="2"/>
      <c r="FL1575" s="2"/>
      <c r="FM1575" s="2"/>
      <c r="FN1575" s="2"/>
      <c r="FO1575" s="2"/>
      <c r="FP1575" s="2"/>
      <c r="FQ1575" s="2"/>
      <c r="FR1575" s="2"/>
      <c r="FS1575" s="2"/>
      <c r="FT1575" s="2"/>
      <c r="FU1575" s="2"/>
      <c r="FV1575" s="2"/>
      <c r="FW1575" s="2"/>
      <c r="FX1575" s="2"/>
      <c r="FY1575" s="2"/>
      <c r="FZ1575" s="2"/>
      <c r="GA1575" s="2"/>
      <c r="GB1575" s="2"/>
      <c r="GC1575" s="2"/>
      <c r="GD1575" s="2"/>
      <c r="GE1575" s="2"/>
      <c r="GF1575" s="2"/>
      <c r="GG1575" s="2"/>
      <c r="GH1575" s="2"/>
      <c r="GI1575" s="2"/>
      <c r="GJ1575" s="2"/>
      <c r="GK1575" s="2"/>
      <c r="GL1575" s="2"/>
      <c r="GM1575" s="2"/>
      <c r="GN1575" s="2"/>
      <c r="GO1575" s="2"/>
      <c r="GP1575" s="2"/>
      <c r="GQ1575" s="2"/>
      <c r="GR1575" s="2"/>
      <c r="GS1575" s="2"/>
      <c r="GT1575" s="2"/>
      <c r="GU1575" s="2"/>
      <c r="GV1575" s="2"/>
      <c r="GW1575" s="2"/>
      <c r="GX1575" s="2"/>
      <c r="GY1575" s="2"/>
      <c r="GZ1575" s="2"/>
      <c r="HA1575" s="2"/>
      <c r="HB1575" s="2"/>
      <c r="HC1575" s="2"/>
      <c r="HD1575" s="2"/>
      <c r="HE1575" s="2"/>
      <c r="HF1575" s="2"/>
      <c r="HG1575" s="2"/>
      <c r="HH1575" s="2"/>
      <c r="HI1575" s="2"/>
      <c r="HJ1575" s="2"/>
      <c r="HK1575" s="2"/>
      <c r="HL1575" s="2"/>
      <c r="HM1575" s="2"/>
      <c r="HN1575" s="2"/>
      <c r="HO1575" s="2"/>
      <c r="HP1575" s="2"/>
      <c r="HQ1575" s="2"/>
      <c r="HR1575" s="2"/>
      <c r="HS1575" s="2"/>
      <c r="HT1575" s="2"/>
      <c r="HU1575" s="2"/>
      <c r="HV1575" s="2"/>
      <c r="HW1575" s="2"/>
      <c r="HX1575" s="2"/>
      <c r="HY1575" s="2"/>
      <c r="HZ1575" s="2"/>
      <c r="IA1575" s="2"/>
      <c r="IB1575" s="2"/>
      <c r="IC1575" s="2"/>
      <c r="ID1575" s="2"/>
      <c r="IE1575" s="2"/>
      <c r="IF1575" s="2"/>
      <c r="IG1575" s="2"/>
      <c r="IH1575" s="2"/>
      <c r="II1575" s="2"/>
      <c r="IJ1575" s="2"/>
      <c r="IK1575" s="2"/>
      <c r="IL1575" s="2"/>
      <c r="IM1575" s="2"/>
      <c r="IN1575" s="2"/>
      <c r="IO1575" s="2"/>
      <c r="IP1575" s="2"/>
      <c r="IQ1575" s="2"/>
      <c r="IR1575" s="2"/>
      <c r="IS1575" s="2"/>
    </row>
    <row r="1576" spans="1:253" s="36" customFormat="1" hidden="1" x14ac:dyDescent="0.25">
      <c r="A1576" s="33"/>
      <c r="B1576" s="168"/>
      <c r="C1576" s="168"/>
      <c r="D1576" s="168"/>
      <c r="E1576" s="168"/>
      <c r="F1576" s="168"/>
      <c r="G1576" s="168"/>
      <c r="H1576" s="168"/>
      <c r="I1576" s="168"/>
      <c r="J1576" s="168"/>
      <c r="K1576" s="168"/>
      <c r="L1576" s="168"/>
      <c r="M1576" s="168"/>
      <c r="N1576" s="168"/>
      <c r="O1576" s="168"/>
      <c r="P1576" s="168"/>
      <c r="Q1576" s="168"/>
      <c r="R1576" s="168"/>
      <c r="S1576" s="168"/>
      <c r="T1576" s="168"/>
      <c r="U1576" s="168"/>
      <c r="V1576" s="168"/>
      <c r="W1576" s="168"/>
      <c r="X1576" s="168"/>
      <c r="Y1576" s="168"/>
      <c r="Z1576" s="168"/>
      <c r="AA1576" s="168"/>
      <c r="AB1576" s="168"/>
      <c r="AC1576" s="168"/>
      <c r="AD1576" s="168"/>
      <c r="AE1576" s="168"/>
      <c r="AF1576" s="168"/>
      <c r="AG1576" s="168"/>
      <c r="AH1576" s="168"/>
      <c r="AI1576" s="63"/>
      <c r="AJ1576" s="144" t="str">
        <f t="shared" si="282"/>
        <v>Riadok bude skrytý.</v>
      </c>
      <c r="AK1576" s="145" t="s">
        <v>207</v>
      </c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51">
        <f t="shared" si="284"/>
        <v>1</v>
      </c>
      <c r="BF1576" s="51">
        <f t="shared" si="285"/>
        <v>0</v>
      </c>
      <c r="BG1576" s="51"/>
      <c r="BH1576" s="51">
        <f t="shared" si="283"/>
        <v>1</v>
      </c>
      <c r="BI1576" s="89">
        <f t="shared" si="286"/>
        <v>0</v>
      </c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108"/>
      <c r="BY1576" s="108"/>
      <c r="BZ1576" s="108"/>
      <c r="CA1576" s="113">
        <f>SI!BY1576</f>
        <v>123</v>
      </c>
      <c r="CB1576" s="113"/>
      <c r="CC1576" s="113"/>
      <c r="CD1576" s="113"/>
      <c r="CE1576" s="113"/>
      <c r="CF1576" s="113"/>
      <c r="CG1576" s="113"/>
      <c r="CH1576" s="140">
        <f>SI!BZ1576</f>
        <v>0</v>
      </c>
      <c r="CI1576" s="108"/>
      <c r="CJ1576" s="108"/>
      <c r="CK1576" s="108"/>
      <c r="CL1576" s="108"/>
      <c r="CM1576" s="108"/>
      <c r="CN1576" s="108"/>
      <c r="CO1576" s="108"/>
      <c r="CP1576" s="108"/>
      <c r="CQ1576" s="108"/>
      <c r="CR1576" s="108"/>
      <c r="CS1576" s="108"/>
      <c r="CT1576" s="108"/>
      <c r="CU1576" s="108"/>
      <c r="CV1576" s="108"/>
      <c r="CW1576" s="108"/>
      <c r="CX1576" s="108"/>
      <c r="CY1576" s="108"/>
      <c r="CZ1576" s="2"/>
      <c r="DA1576" s="2"/>
      <c r="DB1576" s="2"/>
      <c r="DC1576" s="2"/>
      <c r="DD1576" s="2"/>
      <c r="DE1576" s="2"/>
      <c r="DF1576" s="2"/>
      <c r="DG1576" s="2"/>
      <c r="DH1576" s="2"/>
      <c r="DI1576" s="2"/>
      <c r="DJ1576" s="2"/>
      <c r="DK1576" s="2"/>
      <c r="DL1576" s="2"/>
      <c r="DM1576" s="2"/>
      <c r="DN1576" s="2"/>
      <c r="DO1576" s="2"/>
      <c r="DP1576" s="2"/>
      <c r="DQ1576" s="2"/>
      <c r="DR1576" s="2"/>
      <c r="DS1576" s="2"/>
      <c r="DT1576" s="2"/>
      <c r="DU1576" s="2"/>
      <c r="DV1576" s="2"/>
      <c r="DW1576" s="2"/>
      <c r="DX1576" s="2"/>
      <c r="DY1576" s="2"/>
      <c r="DZ1576" s="2"/>
      <c r="EA1576" s="2"/>
      <c r="EB1576" s="2"/>
      <c r="EC1576" s="2"/>
      <c r="ED1576" s="2"/>
      <c r="EE1576" s="2"/>
      <c r="EF1576" s="2"/>
      <c r="EG1576" s="2"/>
      <c r="EH1576" s="2"/>
      <c r="EI1576" s="2"/>
      <c r="EJ1576" s="2"/>
      <c r="EK1576" s="2"/>
      <c r="EL1576" s="2"/>
      <c r="EM1576" s="2"/>
      <c r="EN1576" s="2"/>
      <c r="EO1576" s="2"/>
      <c r="EP1576" s="2"/>
      <c r="EQ1576" s="2"/>
      <c r="ER1576" s="2"/>
      <c r="ES1576" s="2"/>
      <c r="ET1576" s="2"/>
      <c r="EU1576" s="2"/>
      <c r="EV1576" s="2"/>
      <c r="EW1576" s="2"/>
      <c r="EX1576" s="2"/>
      <c r="EY1576" s="2"/>
      <c r="EZ1576" s="2"/>
      <c r="FA1576" s="2"/>
      <c r="FB1576" s="2"/>
      <c r="FC1576" s="2"/>
      <c r="FD1576" s="2"/>
      <c r="FE1576" s="2"/>
      <c r="FF1576" s="2"/>
      <c r="FG1576" s="2"/>
      <c r="FH1576" s="2"/>
      <c r="FI1576" s="2"/>
      <c r="FJ1576" s="2"/>
      <c r="FK1576" s="2"/>
      <c r="FL1576" s="2"/>
      <c r="FM1576" s="2"/>
      <c r="FN1576" s="2"/>
      <c r="FO1576" s="2"/>
      <c r="FP1576" s="2"/>
      <c r="FQ1576" s="2"/>
      <c r="FR1576" s="2"/>
      <c r="FS1576" s="2"/>
      <c r="FT1576" s="2"/>
      <c r="FU1576" s="2"/>
      <c r="FV1576" s="2"/>
      <c r="FW1576" s="2"/>
      <c r="FX1576" s="2"/>
      <c r="FY1576" s="2"/>
      <c r="FZ1576" s="2"/>
      <c r="GA1576" s="2"/>
      <c r="GB1576" s="2"/>
      <c r="GC1576" s="2"/>
      <c r="GD1576" s="2"/>
      <c r="GE1576" s="2"/>
      <c r="GF1576" s="2"/>
      <c r="GG1576" s="2"/>
      <c r="GH1576" s="2"/>
      <c r="GI1576" s="2"/>
      <c r="GJ1576" s="2"/>
      <c r="GK1576" s="2"/>
      <c r="GL1576" s="2"/>
      <c r="GM1576" s="2"/>
      <c r="GN1576" s="2"/>
      <c r="GO1576" s="2"/>
      <c r="GP1576" s="2"/>
      <c r="GQ1576" s="2"/>
      <c r="GR1576" s="2"/>
      <c r="GS1576" s="2"/>
      <c r="GT1576" s="2"/>
      <c r="GU1576" s="2"/>
      <c r="GV1576" s="2"/>
      <c r="GW1576" s="2"/>
      <c r="GX1576" s="2"/>
      <c r="GY1576" s="2"/>
      <c r="GZ1576" s="2"/>
      <c r="HA1576" s="2"/>
      <c r="HB1576" s="2"/>
      <c r="HC1576" s="2"/>
      <c r="HD1576" s="2"/>
      <c r="HE1576" s="2"/>
      <c r="HF1576" s="2"/>
      <c r="HG1576" s="2"/>
      <c r="HH1576" s="2"/>
      <c r="HI1576" s="2"/>
      <c r="HJ1576" s="2"/>
      <c r="HK1576" s="2"/>
      <c r="HL1576" s="2"/>
      <c r="HM1576" s="2"/>
      <c r="HN1576" s="2"/>
      <c r="HO1576" s="2"/>
      <c r="HP1576" s="2"/>
      <c r="HQ1576" s="2"/>
      <c r="HR1576" s="2"/>
      <c r="HS1576" s="2"/>
      <c r="HT1576" s="2"/>
      <c r="HU1576" s="2"/>
      <c r="HV1576" s="2"/>
      <c r="HW1576" s="2"/>
      <c r="HX1576" s="2"/>
      <c r="HY1576" s="2"/>
      <c r="HZ1576" s="2"/>
      <c r="IA1576" s="2"/>
      <c r="IB1576" s="2"/>
      <c r="IC1576" s="2"/>
      <c r="ID1576" s="2"/>
      <c r="IE1576" s="2"/>
      <c r="IF1576" s="2"/>
      <c r="IG1576" s="2"/>
      <c r="IH1576" s="2"/>
      <c r="II1576" s="2"/>
      <c r="IJ1576" s="2"/>
      <c r="IK1576" s="2"/>
      <c r="IL1576" s="2"/>
      <c r="IM1576" s="2"/>
      <c r="IN1576" s="2"/>
      <c r="IO1576" s="2"/>
      <c r="IP1576" s="2"/>
      <c r="IQ1576" s="2"/>
      <c r="IR1576" s="2"/>
      <c r="IS1576" s="2"/>
    </row>
    <row r="1577" spans="1:253" s="36" customFormat="1" hidden="1" x14ac:dyDescent="0.25">
      <c r="A1577" s="33"/>
      <c r="B1577" s="168"/>
      <c r="C1577" s="168"/>
      <c r="D1577" s="168"/>
      <c r="E1577" s="168"/>
      <c r="F1577" s="168"/>
      <c r="G1577" s="168"/>
      <c r="H1577" s="168"/>
      <c r="I1577" s="168"/>
      <c r="J1577" s="168"/>
      <c r="K1577" s="168"/>
      <c r="L1577" s="168"/>
      <c r="M1577" s="168"/>
      <c r="N1577" s="168"/>
      <c r="O1577" s="168"/>
      <c r="P1577" s="168"/>
      <c r="Q1577" s="168"/>
      <c r="R1577" s="168"/>
      <c r="S1577" s="168"/>
      <c r="T1577" s="168"/>
      <c r="U1577" s="168"/>
      <c r="V1577" s="168"/>
      <c r="W1577" s="168"/>
      <c r="X1577" s="168"/>
      <c r="Y1577" s="168"/>
      <c r="Z1577" s="168"/>
      <c r="AA1577" s="168"/>
      <c r="AB1577" s="168"/>
      <c r="AC1577" s="168"/>
      <c r="AD1577" s="168"/>
      <c r="AE1577" s="168"/>
      <c r="AF1577" s="168"/>
      <c r="AG1577" s="168"/>
      <c r="AH1577" s="168"/>
      <c r="AI1577" s="63"/>
      <c r="AJ1577" s="144" t="str">
        <f t="shared" si="282"/>
        <v>Riadok bude skrytý.</v>
      </c>
      <c r="AK1577" s="145" t="s">
        <v>207</v>
      </c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51">
        <f t="shared" si="284"/>
        <v>1</v>
      </c>
      <c r="BF1577" s="51">
        <f t="shared" si="285"/>
        <v>0</v>
      </c>
      <c r="BG1577" s="51"/>
      <c r="BH1577" s="51">
        <f t="shared" si="283"/>
        <v>1</v>
      </c>
      <c r="BI1577" s="89">
        <f t="shared" si="286"/>
        <v>0</v>
      </c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108"/>
      <c r="BY1577" s="108"/>
      <c r="BZ1577" s="108"/>
      <c r="CA1577" s="113">
        <f>SI!BY1577</f>
        <v>201</v>
      </c>
      <c r="CB1577" s="113"/>
      <c r="CC1577" s="113"/>
      <c r="CD1577" s="113"/>
      <c r="CE1577" s="113"/>
      <c r="CF1577" s="113"/>
      <c r="CG1577" s="113"/>
      <c r="CH1577" s="140">
        <f>SI!BZ1577</f>
        <v>0</v>
      </c>
      <c r="CI1577" s="108"/>
      <c r="CJ1577" s="108"/>
      <c r="CK1577" s="108"/>
      <c r="CL1577" s="108"/>
      <c r="CM1577" s="108"/>
      <c r="CN1577" s="108"/>
      <c r="CO1577" s="108"/>
      <c r="CP1577" s="108"/>
      <c r="CQ1577" s="108"/>
      <c r="CR1577" s="108"/>
      <c r="CS1577" s="108"/>
      <c r="CT1577" s="108"/>
      <c r="CU1577" s="108"/>
      <c r="CV1577" s="108"/>
      <c r="CW1577" s="108"/>
      <c r="CX1577" s="108"/>
      <c r="CY1577" s="108"/>
      <c r="CZ1577" s="2"/>
      <c r="DA1577" s="2"/>
      <c r="DB1577" s="2"/>
      <c r="DC1577" s="2"/>
      <c r="DD1577" s="2"/>
      <c r="DE1577" s="2"/>
      <c r="DF1577" s="2"/>
      <c r="DG1577" s="2"/>
      <c r="DH1577" s="2"/>
      <c r="DI1577" s="2"/>
      <c r="DJ1577" s="2"/>
      <c r="DK1577" s="2"/>
      <c r="DL1577" s="2"/>
      <c r="DM1577" s="2"/>
      <c r="DN1577" s="2"/>
      <c r="DO1577" s="2"/>
      <c r="DP1577" s="2"/>
      <c r="DQ1577" s="2"/>
      <c r="DR1577" s="2"/>
      <c r="DS1577" s="2"/>
      <c r="DT1577" s="2"/>
      <c r="DU1577" s="2"/>
      <c r="DV1577" s="2"/>
      <c r="DW1577" s="2"/>
      <c r="DX1577" s="2"/>
      <c r="DY1577" s="2"/>
      <c r="DZ1577" s="2"/>
      <c r="EA1577" s="2"/>
      <c r="EB1577" s="2"/>
      <c r="EC1577" s="2"/>
      <c r="ED1577" s="2"/>
      <c r="EE1577" s="2"/>
      <c r="EF1577" s="2"/>
      <c r="EG1577" s="2"/>
      <c r="EH1577" s="2"/>
      <c r="EI1577" s="2"/>
      <c r="EJ1577" s="2"/>
      <c r="EK1577" s="2"/>
      <c r="EL1577" s="2"/>
      <c r="EM1577" s="2"/>
      <c r="EN1577" s="2"/>
      <c r="EO1577" s="2"/>
      <c r="EP1577" s="2"/>
      <c r="EQ1577" s="2"/>
      <c r="ER1577" s="2"/>
      <c r="ES1577" s="2"/>
      <c r="ET1577" s="2"/>
      <c r="EU1577" s="2"/>
      <c r="EV1577" s="2"/>
      <c r="EW1577" s="2"/>
      <c r="EX1577" s="2"/>
      <c r="EY1577" s="2"/>
      <c r="EZ1577" s="2"/>
      <c r="FA1577" s="2"/>
      <c r="FB1577" s="2"/>
      <c r="FC1577" s="2"/>
      <c r="FD1577" s="2"/>
      <c r="FE1577" s="2"/>
      <c r="FF1577" s="2"/>
      <c r="FG1577" s="2"/>
      <c r="FH1577" s="2"/>
      <c r="FI1577" s="2"/>
      <c r="FJ1577" s="2"/>
      <c r="FK1577" s="2"/>
      <c r="FL1577" s="2"/>
      <c r="FM1577" s="2"/>
      <c r="FN1577" s="2"/>
      <c r="FO1577" s="2"/>
      <c r="FP1577" s="2"/>
      <c r="FQ1577" s="2"/>
      <c r="FR1577" s="2"/>
      <c r="FS1577" s="2"/>
      <c r="FT1577" s="2"/>
      <c r="FU1577" s="2"/>
      <c r="FV1577" s="2"/>
      <c r="FW1577" s="2"/>
      <c r="FX1577" s="2"/>
      <c r="FY1577" s="2"/>
      <c r="FZ1577" s="2"/>
      <c r="GA1577" s="2"/>
      <c r="GB1577" s="2"/>
      <c r="GC1577" s="2"/>
      <c r="GD1577" s="2"/>
      <c r="GE1577" s="2"/>
      <c r="GF1577" s="2"/>
      <c r="GG1577" s="2"/>
      <c r="GH1577" s="2"/>
      <c r="GI1577" s="2"/>
      <c r="GJ1577" s="2"/>
      <c r="GK1577" s="2"/>
      <c r="GL1577" s="2"/>
      <c r="GM1577" s="2"/>
      <c r="GN1577" s="2"/>
      <c r="GO1577" s="2"/>
      <c r="GP1577" s="2"/>
      <c r="GQ1577" s="2"/>
      <c r="GR1577" s="2"/>
      <c r="GS1577" s="2"/>
      <c r="GT1577" s="2"/>
      <c r="GU1577" s="2"/>
      <c r="GV1577" s="2"/>
      <c r="GW1577" s="2"/>
      <c r="GX1577" s="2"/>
      <c r="GY1577" s="2"/>
      <c r="GZ1577" s="2"/>
      <c r="HA1577" s="2"/>
      <c r="HB1577" s="2"/>
      <c r="HC1577" s="2"/>
      <c r="HD1577" s="2"/>
      <c r="HE1577" s="2"/>
      <c r="HF1577" s="2"/>
      <c r="HG1577" s="2"/>
      <c r="HH1577" s="2"/>
      <c r="HI1577" s="2"/>
      <c r="HJ1577" s="2"/>
      <c r="HK1577" s="2"/>
      <c r="HL1577" s="2"/>
      <c r="HM1577" s="2"/>
      <c r="HN1577" s="2"/>
      <c r="HO1577" s="2"/>
      <c r="HP1577" s="2"/>
      <c r="HQ1577" s="2"/>
      <c r="HR1577" s="2"/>
      <c r="HS1577" s="2"/>
      <c r="HT1577" s="2"/>
      <c r="HU1577" s="2"/>
      <c r="HV1577" s="2"/>
      <c r="HW1577" s="2"/>
      <c r="HX1577" s="2"/>
      <c r="HY1577" s="2"/>
      <c r="HZ1577" s="2"/>
      <c r="IA1577" s="2"/>
      <c r="IB1577" s="2"/>
      <c r="IC1577" s="2"/>
      <c r="ID1577" s="2"/>
      <c r="IE1577" s="2"/>
      <c r="IF1577" s="2"/>
      <c r="IG1577" s="2"/>
      <c r="IH1577" s="2"/>
      <c r="II1577" s="2"/>
      <c r="IJ1577" s="2"/>
      <c r="IK1577" s="2"/>
      <c r="IL1577" s="2"/>
      <c r="IM1577" s="2"/>
      <c r="IN1577" s="2"/>
      <c r="IO1577" s="2"/>
      <c r="IP1577" s="2"/>
      <c r="IQ1577" s="2"/>
      <c r="IR1577" s="2"/>
      <c r="IS1577" s="2"/>
    </row>
    <row r="1578" spans="1:253" s="36" customFormat="1" hidden="1" x14ac:dyDescent="0.25">
      <c r="A1578" s="33"/>
      <c r="B1578" s="168"/>
      <c r="C1578" s="168"/>
      <c r="D1578" s="168"/>
      <c r="E1578" s="168"/>
      <c r="F1578" s="168"/>
      <c r="G1578" s="168"/>
      <c r="H1578" s="168"/>
      <c r="I1578" s="168"/>
      <c r="J1578" s="168"/>
      <c r="K1578" s="168"/>
      <c r="L1578" s="168"/>
      <c r="M1578" s="168"/>
      <c r="N1578" s="168"/>
      <c r="O1578" s="168"/>
      <c r="P1578" s="168"/>
      <c r="Q1578" s="168"/>
      <c r="R1578" s="168"/>
      <c r="S1578" s="168"/>
      <c r="T1578" s="168"/>
      <c r="U1578" s="168"/>
      <c r="V1578" s="168"/>
      <c r="W1578" s="168"/>
      <c r="X1578" s="168"/>
      <c r="Y1578" s="168"/>
      <c r="Z1578" s="168"/>
      <c r="AA1578" s="168"/>
      <c r="AB1578" s="168"/>
      <c r="AC1578" s="168"/>
      <c r="AD1578" s="168"/>
      <c r="AE1578" s="168"/>
      <c r="AF1578" s="168"/>
      <c r="AG1578" s="168"/>
      <c r="AH1578" s="168"/>
      <c r="AI1578" s="63"/>
      <c r="AJ1578" s="144" t="str">
        <f t="shared" si="282"/>
        <v>Riadok bude skrytý.</v>
      </c>
      <c r="AK1578" s="145" t="s">
        <v>207</v>
      </c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51">
        <f t="shared" si="284"/>
        <v>1</v>
      </c>
      <c r="BF1578" s="51">
        <f t="shared" si="285"/>
        <v>0</v>
      </c>
      <c r="BG1578" s="51"/>
      <c r="BH1578" s="51">
        <f t="shared" si="283"/>
        <v>1</v>
      </c>
      <c r="BI1578" s="89">
        <f t="shared" si="286"/>
        <v>0</v>
      </c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108"/>
      <c r="BY1578" s="108"/>
      <c r="BZ1578" s="108"/>
      <c r="CA1578" s="113">
        <f>SI!BY1578</f>
        <v>131</v>
      </c>
      <c r="CB1578" s="113"/>
      <c r="CC1578" s="113"/>
      <c r="CD1578" s="113"/>
      <c r="CE1578" s="113"/>
      <c r="CF1578" s="113"/>
      <c r="CG1578" s="113"/>
      <c r="CH1578" s="140">
        <f>SI!BZ1578</f>
        <v>0</v>
      </c>
      <c r="CI1578" s="108"/>
      <c r="CJ1578" s="108"/>
      <c r="CK1578" s="108"/>
      <c r="CL1578" s="108"/>
      <c r="CM1578" s="108"/>
      <c r="CN1578" s="108"/>
      <c r="CO1578" s="108"/>
      <c r="CP1578" s="108"/>
      <c r="CQ1578" s="108"/>
      <c r="CR1578" s="108"/>
      <c r="CS1578" s="108"/>
      <c r="CT1578" s="108"/>
      <c r="CU1578" s="108"/>
      <c r="CV1578" s="108"/>
      <c r="CW1578" s="108"/>
      <c r="CX1578" s="108"/>
      <c r="CY1578" s="108"/>
      <c r="CZ1578" s="2"/>
      <c r="DA1578" s="2"/>
      <c r="DB1578" s="2"/>
      <c r="DC1578" s="2"/>
      <c r="DD1578" s="2"/>
      <c r="DE1578" s="2"/>
      <c r="DF1578" s="2"/>
      <c r="DG1578" s="2"/>
      <c r="DH1578" s="2"/>
      <c r="DI1578" s="2"/>
      <c r="DJ1578" s="2"/>
      <c r="DK1578" s="2"/>
      <c r="DL1578" s="2"/>
      <c r="DM1578" s="2"/>
      <c r="DN1578" s="2"/>
      <c r="DO1578" s="2"/>
      <c r="DP1578" s="2"/>
      <c r="DQ1578" s="2"/>
      <c r="DR1578" s="2"/>
      <c r="DS1578" s="2"/>
      <c r="DT1578" s="2"/>
      <c r="DU1578" s="2"/>
      <c r="DV1578" s="2"/>
      <c r="DW1578" s="2"/>
      <c r="DX1578" s="2"/>
      <c r="DY1578" s="2"/>
      <c r="DZ1578" s="2"/>
      <c r="EA1578" s="2"/>
      <c r="EB1578" s="2"/>
      <c r="EC1578" s="2"/>
      <c r="ED1578" s="2"/>
      <c r="EE1578" s="2"/>
      <c r="EF1578" s="2"/>
      <c r="EG1578" s="2"/>
      <c r="EH1578" s="2"/>
      <c r="EI1578" s="2"/>
      <c r="EJ1578" s="2"/>
      <c r="EK1578" s="2"/>
      <c r="EL1578" s="2"/>
      <c r="EM1578" s="2"/>
      <c r="EN1578" s="2"/>
      <c r="EO1578" s="2"/>
      <c r="EP1578" s="2"/>
      <c r="EQ1578" s="2"/>
      <c r="ER1578" s="2"/>
      <c r="ES1578" s="2"/>
      <c r="ET1578" s="2"/>
      <c r="EU1578" s="2"/>
      <c r="EV1578" s="2"/>
      <c r="EW1578" s="2"/>
      <c r="EX1578" s="2"/>
      <c r="EY1578" s="2"/>
      <c r="EZ1578" s="2"/>
      <c r="FA1578" s="2"/>
      <c r="FB1578" s="2"/>
      <c r="FC1578" s="2"/>
      <c r="FD1578" s="2"/>
      <c r="FE1578" s="2"/>
      <c r="FF1578" s="2"/>
      <c r="FG1578" s="2"/>
      <c r="FH1578" s="2"/>
      <c r="FI1578" s="2"/>
      <c r="FJ1578" s="2"/>
      <c r="FK1578" s="2"/>
      <c r="FL1578" s="2"/>
      <c r="FM1578" s="2"/>
      <c r="FN1578" s="2"/>
      <c r="FO1578" s="2"/>
      <c r="FP1578" s="2"/>
      <c r="FQ1578" s="2"/>
      <c r="FR1578" s="2"/>
      <c r="FS1578" s="2"/>
      <c r="FT1578" s="2"/>
      <c r="FU1578" s="2"/>
      <c r="FV1578" s="2"/>
      <c r="FW1578" s="2"/>
      <c r="FX1578" s="2"/>
      <c r="FY1578" s="2"/>
      <c r="FZ1578" s="2"/>
      <c r="GA1578" s="2"/>
      <c r="GB1578" s="2"/>
      <c r="GC1578" s="2"/>
      <c r="GD1578" s="2"/>
      <c r="GE1578" s="2"/>
      <c r="GF1578" s="2"/>
      <c r="GG1578" s="2"/>
      <c r="GH1578" s="2"/>
      <c r="GI1578" s="2"/>
      <c r="GJ1578" s="2"/>
      <c r="GK1578" s="2"/>
      <c r="GL1578" s="2"/>
      <c r="GM1578" s="2"/>
      <c r="GN1578" s="2"/>
      <c r="GO1578" s="2"/>
      <c r="GP1578" s="2"/>
      <c r="GQ1578" s="2"/>
      <c r="GR1578" s="2"/>
      <c r="GS1578" s="2"/>
      <c r="GT1578" s="2"/>
      <c r="GU1578" s="2"/>
      <c r="GV1578" s="2"/>
      <c r="GW1578" s="2"/>
      <c r="GX1578" s="2"/>
      <c r="GY1578" s="2"/>
      <c r="GZ1578" s="2"/>
      <c r="HA1578" s="2"/>
      <c r="HB1578" s="2"/>
      <c r="HC1578" s="2"/>
      <c r="HD1578" s="2"/>
      <c r="HE1578" s="2"/>
      <c r="HF1578" s="2"/>
      <c r="HG1578" s="2"/>
      <c r="HH1578" s="2"/>
      <c r="HI1578" s="2"/>
      <c r="HJ1578" s="2"/>
      <c r="HK1578" s="2"/>
      <c r="HL1578" s="2"/>
      <c r="HM1578" s="2"/>
      <c r="HN1578" s="2"/>
      <c r="HO1578" s="2"/>
      <c r="HP1578" s="2"/>
      <c r="HQ1578" s="2"/>
      <c r="HR1578" s="2"/>
      <c r="HS1578" s="2"/>
      <c r="HT1578" s="2"/>
      <c r="HU1578" s="2"/>
      <c r="HV1578" s="2"/>
      <c r="HW1578" s="2"/>
      <c r="HX1578" s="2"/>
      <c r="HY1578" s="2"/>
      <c r="HZ1578" s="2"/>
      <c r="IA1578" s="2"/>
      <c r="IB1578" s="2"/>
      <c r="IC1578" s="2"/>
      <c r="ID1578" s="2"/>
      <c r="IE1578" s="2"/>
      <c r="IF1578" s="2"/>
      <c r="IG1578" s="2"/>
      <c r="IH1578" s="2"/>
      <c r="II1578" s="2"/>
      <c r="IJ1578" s="2"/>
      <c r="IK1578" s="2"/>
      <c r="IL1578" s="2"/>
      <c r="IM1578" s="2"/>
      <c r="IN1578" s="2"/>
      <c r="IO1578" s="2"/>
      <c r="IP1578" s="2"/>
      <c r="IQ1578" s="2"/>
      <c r="IR1578" s="2"/>
      <c r="IS1578" s="2"/>
    </row>
    <row r="1579" spans="1:253" s="36" customFormat="1" hidden="1" x14ac:dyDescent="0.25">
      <c r="A1579" s="33"/>
      <c r="B1579" s="168"/>
      <c r="C1579" s="168"/>
      <c r="D1579" s="168"/>
      <c r="E1579" s="168"/>
      <c r="F1579" s="168"/>
      <c r="G1579" s="168"/>
      <c r="H1579" s="168"/>
      <c r="I1579" s="168"/>
      <c r="J1579" s="168"/>
      <c r="K1579" s="168"/>
      <c r="L1579" s="168"/>
      <c r="M1579" s="168"/>
      <c r="N1579" s="168"/>
      <c r="O1579" s="168"/>
      <c r="P1579" s="168"/>
      <c r="Q1579" s="168"/>
      <c r="R1579" s="168"/>
      <c r="S1579" s="168"/>
      <c r="T1579" s="168"/>
      <c r="U1579" s="168"/>
      <c r="V1579" s="168"/>
      <c r="W1579" s="168"/>
      <c r="X1579" s="168"/>
      <c r="Y1579" s="168"/>
      <c r="Z1579" s="168"/>
      <c r="AA1579" s="168"/>
      <c r="AB1579" s="168"/>
      <c r="AC1579" s="168"/>
      <c r="AD1579" s="168"/>
      <c r="AE1579" s="168"/>
      <c r="AF1579" s="168"/>
      <c r="AG1579" s="168"/>
      <c r="AH1579" s="168"/>
      <c r="AI1579" s="63"/>
      <c r="AJ1579" s="144" t="str">
        <f t="shared" si="282"/>
        <v>Riadok bude skrytý.</v>
      </c>
      <c r="AK1579" s="145" t="s">
        <v>207</v>
      </c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51">
        <f t="shared" si="284"/>
        <v>1</v>
      </c>
      <c r="BF1579" s="51">
        <f t="shared" si="285"/>
        <v>0</v>
      </c>
      <c r="BG1579" s="51"/>
      <c r="BH1579" s="51">
        <f t="shared" si="283"/>
        <v>1</v>
      </c>
      <c r="BI1579" s="89">
        <f t="shared" si="286"/>
        <v>0</v>
      </c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108"/>
      <c r="BY1579" s="108"/>
      <c r="BZ1579" s="108"/>
      <c r="CA1579" s="113">
        <f>SI!BY1579</f>
        <v>172</v>
      </c>
      <c r="CB1579" s="113"/>
      <c r="CC1579" s="113"/>
      <c r="CD1579" s="113"/>
      <c r="CE1579" s="113"/>
      <c r="CF1579" s="113"/>
      <c r="CG1579" s="113"/>
      <c r="CH1579" s="140">
        <f>SI!BZ1579</f>
        <v>0</v>
      </c>
      <c r="CI1579" s="108"/>
      <c r="CJ1579" s="108"/>
      <c r="CK1579" s="108"/>
      <c r="CL1579" s="108"/>
      <c r="CM1579" s="108"/>
      <c r="CN1579" s="108"/>
      <c r="CO1579" s="108"/>
      <c r="CP1579" s="108"/>
      <c r="CQ1579" s="108"/>
      <c r="CR1579" s="108"/>
      <c r="CS1579" s="108"/>
      <c r="CT1579" s="108"/>
      <c r="CU1579" s="108"/>
      <c r="CV1579" s="108"/>
      <c r="CW1579" s="108"/>
      <c r="CX1579" s="108"/>
      <c r="CY1579" s="108"/>
      <c r="CZ1579" s="2"/>
      <c r="DA1579" s="2"/>
      <c r="DB1579" s="2"/>
      <c r="DC1579" s="2"/>
      <c r="DD1579" s="2"/>
      <c r="DE1579" s="2"/>
      <c r="DF1579" s="2"/>
      <c r="DG1579" s="2"/>
      <c r="DH1579" s="2"/>
      <c r="DI1579" s="2"/>
      <c r="DJ1579" s="2"/>
      <c r="DK1579" s="2"/>
      <c r="DL1579" s="2"/>
      <c r="DM1579" s="2"/>
      <c r="DN1579" s="2"/>
      <c r="DO1579" s="2"/>
      <c r="DP1579" s="2"/>
      <c r="DQ1579" s="2"/>
      <c r="DR1579" s="2"/>
      <c r="DS1579" s="2"/>
      <c r="DT1579" s="2"/>
      <c r="DU1579" s="2"/>
      <c r="DV1579" s="2"/>
      <c r="DW1579" s="2"/>
      <c r="DX1579" s="2"/>
      <c r="DY1579" s="2"/>
      <c r="DZ1579" s="2"/>
      <c r="EA1579" s="2"/>
      <c r="EB1579" s="2"/>
      <c r="EC1579" s="2"/>
      <c r="ED1579" s="2"/>
      <c r="EE1579" s="2"/>
      <c r="EF1579" s="2"/>
      <c r="EG1579" s="2"/>
      <c r="EH1579" s="2"/>
      <c r="EI1579" s="2"/>
      <c r="EJ1579" s="2"/>
      <c r="EK1579" s="2"/>
      <c r="EL1579" s="2"/>
      <c r="EM1579" s="2"/>
      <c r="EN1579" s="2"/>
      <c r="EO1579" s="2"/>
      <c r="EP1579" s="2"/>
      <c r="EQ1579" s="2"/>
      <c r="ER1579" s="2"/>
      <c r="ES1579" s="2"/>
      <c r="ET1579" s="2"/>
      <c r="EU1579" s="2"/>
      <c r="EV1579" s="2"/>
      <c r="EW1579" s="2"/>
      <c r="EX1579" s="2"/>
      <c r="EY1579" s="2"/>
      <c r="EZ1579" s="2"/>
      <c r="FA1579" s="2"/>
      <c r="FB1579" s="2"/>
      <c r="FC1579" s="2"/>
      <c r="FD1579" s="2"/>
      <c r="FE1579" s="2"/>
      <c r="FF1579" s="2"/>
      <c r="FG1579" s="2"/>
      <c r="FH1579" s="2"/>
      <c r="FI1579" s="2"/>
      <c r="FJ1579" s="2"/>
      <c r="FK1579" s="2"/>
      <c r="FL1579" s="2"/>
      <c r="FM1579" s="2"/>
      <c r="FN1579" s="2"/>
      <c r="FO1579" s="2"/>
      <c r="FP1579" s="2"/>
      <c r="FQ1579" s="2"/>
      <c r="FR1579" s="2"/>
      <c r="FS1579" s="2"/>
      <c r="FT1579" s="2"/>
      <c r="FU1579" s="2"/>
      <c r="FV1579" s="2"/>
      <c r="FW1579" s="2"/>
      <c r="FX1579" s="2"/>
      <c r="FY1579" s="2"/>
      <c r="FZ1579" s="2"/>
      <c r="GA1579" s="2"/>
      <c r="GB1579" s="2"/>
      <c r="GC1579" s="2"/>
      <c r="GD1579" s="2"/>
      <c r="GE1579" s="2"/>
      <c r="GF1579" s="2"/>
      <c r="GG1579" s="2"/>
      <c r="GH1579" s="2"/>
      <c r="GI1579" s="2"/>
      <c r="GJ1579" s="2"/>
      <c r="GK1579" s="2"/>
      <c r="GL1579" s="2"/>
      <c r="GM1579" s="2"/>
      <c r="GN1579" s="2"/>
      <c r="GO1579" s="2"/>
      <c r="GP1579" s="2"/>
      <c r="GQ1579" s="2"/>
      <c r="GR1579" s="2"/>
      <c r="GS1579" s="2"/>
      <c r="GT1579" s="2"/>
      <c r="GU1579" s="2"/>
      <c r="GV1579" s="2"/>
      <c r="GW1579" s="2"/>
      <c r="GX1579" s="2"/>
      <c r="GY1579" s="2"/>
      <c r="GZ1579" s="2"/>
      <c r="HA1579" s="2"/>
      <c r="HB1579" s="2"/>
      <c r="HC1579" s="2"/>
      <c r="HD1579" s="2"/>
      <c r="HE1579" s="2"/>
      <c r="HF1579" s="2"/>
      <c r="HG1579" s="2"/>
      <c r="HH1579" s="2"/>
      <c r="HI1579" s="2"/>
      <c r="HJ1579" s="2"/>
      <c r="HK1579" s="2"/>
      <c r="HL1579" s="2"/>
      <c r="HM1579" s="2"/>
      <c r="HN1579" s="2"/>
      <c r="HO1579" s="2"/>
      <c r="HP1579" s="2"/>
      <c r="HQ1579" s="2"/>
      <c r="HR1579" s="2"/>
      <c r="HS1579" s="2"/>
      <c r="HT1579" s="2"/>
      <c r="HU1579" s="2"/>
      <c r="HV1579" s="2"/>
      <c r="HW1579" s="2"/>
      <c r="HX1579" s="2"/>
      <c r="HY1579" s="2"/>
      <c r="HZ1579" s="2"/>
      <c r="IA1579" s="2"/>
      <c r="IB1579" s="2"/>
      <c r="IC1579" s="2"/>
      <c r="ID1579" s="2"/>
      <c r="IE1579" s="2"/>
      <c r="IF1579" s="2"/>
      <c r="IG1579" s="2"/>
      <c r="IH1579" s="2"/>
      <c r="II1579" s="2"/>
      <c r="IJ1579" s="2"/>
      <c r="IK1579" s="2"/>
      <c r="IL1579" s="2"/>
      <c r="IM1579" s="2"/>
      <c r="IN1579" s="2"/>
      <c r="IO1579" s="2"/>
      <c r="IP1579" s="2"/>
      <c r="IQ1579" s="2"/>
      <c r="IR1579" s="2"/>
      <c r="IS1579" s="2"/>
    </row>
    <row r="1580" spans="1:253" s="36" customFormat="1" hidden="1" x14ac:dyDescent="0.25">
      <c r="A1580" s="33"/>
      <c r="B1580" s="168"/>
      <c r="C1580" s="168"/>
      <c r="D1580" s="168"/>
      <c r="E1580" s="168"/>
      <c r="F1580" s="168"/>
      <c r="G1580" s="168"/>
      <c r="H1580" s="168"/>
      <c r="I1580" s="168"/>
      <c r="J1580" s="168"/>
      <c r="K1580" s="168"/>
      <c r="L1580" s="168"/>
      <c r="M1580" s="168"/>
      <c r="N1580" s="168"/>
      <c r="O1580" s="168"/>
      <c r="P1580" s="168"/>
      <c r="Q1580" s="168"/>
      <c r="R1580" s="168"/>
      <c r="S1580" s="168"/>
      <c r="T1580" s="168"/>
      <c r="U1580" s="168"/>
      <c r="V1580" s="168"/>
      <c r="W1580" s="168"/>
      <c r="X1580" s="168"/>
      <c r="Y1580" s="168"/>
      <c r="Z1580" s="168"/>
      <c r="AA1580" s="168"/>
      <c r="AB1580" s="168"/>
      <c r="AC1580" s="168"/>
      <c r="AD1580" s="168"/>
      <c r="AE1580" s="168"/>
      <c r="AF1580" s="168"/>
      <c r="AG1580" s="168"/>
      <c r="AH1580" s="168"/>
      <c r="AI1580" s="63"/>
      <c r="AJ1580" s="144" t="str">
        <f t="shared" si="282"/>
        <v>Riadok bude skrytý.</v>
      </c>
      <c r="AK1580" s="145" t="s">
        <v>207</v>
      </c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51">
        <f t="shared" si="284"/>
        <v>1</v>
      </c>
      <c r="BF1580" s="51">
        <f t="shared" si="285"/>
        <v>0</v>
      </c>
      <c r="BG1580" s="51"/>
      <c r="BH1580" s="51">
        <f t="shared" si="283"/>
        <v>1</v>
      </c>
      <c r="BI1580" s="89">
        <f t="shared" si="286"/>
        <v>0</v>
      </c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108"/>
      <c r="BY1580" s="108"/>
      <c r="BZ1580" s="108"/>
      <c r="CA1580" s="113">
        <f>SI!BY1580</f>
        <v>159</v>
      </c>
      <c r="CB1580" s="113"/>
      <c r="CC1580" s="113"/>
      <c r="CD1580" s="113"/>
      <c r="CE1580" s="113"/>
      <c r="CF1580" s="113"/>
      <c r="CG1580" s="113"/>
      <c r="CH1580" s="140">
        <f>SI!BZ1580</f>
        <v>0</v>
      </c>
      <c r="CI1580" s="108"/>
      <c r="CJ1580" s="108"/>
      <c r="CK1580" s="108"/>
      <c r="CL1580" s="108"/>
      <c r="CM1580" s="108"/>
      <c r="CN1580" s="108"/>
      <c r="CO1580" s="108"/>
      <c r="CP1580" s="108"/>
      <c r="CQ1580" s="108"/>
      <c r="CR1580" s="108"/>
      <c r="CS1580" s="108"/>
      <c r="CT1580" s="108"/>
      <c r="CU1580" s="108"/>
      <c r="CV1580" s="108"/>
      <c r="CW1580" s="108"/>
      <c r="CX1580" s="108"/>
      <c r="CY1580" s="108"/>
      <c r="CZ1580" s="2"/>
      <c r="DA1580" s="2"/>
      <c r="DB1580" s="2"/>
      <c r="DC1580" s="2"/>
      <c r="DD1580" s="2"/>
      <c r="DE1580" s="2"/>
      <c r="DF1580" s="2"/>
      <c r="DG1580" s="2"/>
      <c r="DH1580" s="2"/>
      <c r="DI1580" s="2"/>
      <c r="DJ1580" s="2"/>
      <c r="DK1580" s="2"/>
      <c r="DL1580" s="2"/>
      <c r="DM1580" s="2"/>
      <c r="DN1580" s="2"/>
      <c r="DO1580" s="2"/>
      <c r="DP1580" s="2"/>
      <c r="DQ1580" s="2"/>
      <c r="DR1580" s="2"/>
      <c r="DS1580" s="2"/>
      <c r="DT1580" s="2"/>
      <c r="DU1580" s="2"/>
      <c r="DV1580" s="2"/>
      <c r="DW1580" s="2"/>
      <c r="DX1580" s="2"/>
      <c r="DY1580" s="2"/>
      <c r="DZ1580" s="2"/>
      <c r="EA1580" s="2"/>
      <c r="EB1580" s="2"/>
      <c r="EC1580" s="2"/>
      <c r="ED1580" s="2"/>
      <c r="EE1580" s="2"/>
      <c r="EF1580" s="2"/>
      <c r="EG1580" s="2"/>
      <c r="EH1580" s="2"/>
      <c r="EI1580" s="2"/>
      <c r="EJ1580" s="2"/>
      <c r="EK1580" s="2"/>
      <c r="EL1580" s="2"/>
      <c r="EM1580" s="2"/>
      <c r="EN1580" s="2"/>
      <c r="EO1580" s="2"/>
      <c r="EP1580" s="2"/>
      <c r="EQ1580" s="2"/>
      <c r="ER1580" s="2"/>
      <c r="ES1580" s="2"/>
      <c r="ET1580" s="2"/>
      <c r="EU1580" s="2"/>
      <c r="EV1580" s="2"/>
      <c r="EW1580" s="2"/>
      <c r="EX1580" s="2"/>
      <c r="EY1580" s="2"/>
      <c r="EZ1580" s="2"/>
      <c r="FA1580" s="2"/>
      <c r="FB1580" s="2"/>
      <c r="FC1580" s="2"/>
      <c r="FD1580" s="2"/>
      <c r="FE1580" s="2"/>
      <c r="FF1580" s="2"/>
      <c r="FG1580" s="2"/>
      <c r="FH1580" s="2"/>
      <c r="FI1580" s="2"/>
      <c r="FJ1580" s="2"/>
      <c r="FK1580" s="2"/>
      <c r="FL1580" s="2"/>
      <c r="FM1580" s="2"/>
      <c r="FN1580" s="2"/>
      <c r="FO1580" s="2"/>
      <c r="FP1580" s="2"/>
      <c r="FQ1580" s="2"/>
      <c r="FR1580" s="2"/>
      <c r="FS1580" s="2"/>
      <c r="FT1580" s="2"/>
      <c r="FU1580" s="2"/>
      <c r="FV1580" s="2"/>
      <c r="FW1580" s="2"/>
      <c r="FX1580" s="2"/>
      <c r="FY1580" s="2"/>
      <c r="FZ1580" s="2"/>
      <c r="GA1580" s="2"/>
      <c r="GB1580" s="2"/>
      <c r="GC1580" s="2"/>
      <c r="GD1580" s="2"/>
      <c r="GE1580" s="2"/>
      <c r="GF1580" s="2"/>
      <c r="GG1580" s="2"/>
      <c r="GH1580" s="2"/>
      <c r="GI1580" s="2"/>
      <c r="GJ1580" s="2"/>
      <c r="GK1580" s="2"/>
      <c r="GL1580" s="2"/>
      <c r="GM1580" s="2"/>
      <c r="GN1580" s="2"/>
      <c r="GO1580" s="2"/>
      <c r="GP1580" s="2"/>
      <c r="GQ1580" s="2"/>
      <c r="GR1580" s="2"/>
      <c r="GS1580" s="2"/>
      <c r="GT1580" s="2"/>
      <c r="GU1580" s="2"/>
      <c r="GV1580" s="2"/>
      <c r="GW1580" s="2"/>
      <c r="GX1580" s="2"/>
      <c r="GY1580" s="2"/>
      <c r="GZ1580" s="2"/>
      <c r="HA1580" s="2"/>
      <c r="HB1580" s="2"/>
      <c r="HC1580" s="2"/>
      <c r="HD1580" s="2"/>
      <c r="HE1580" s="2"/>
      <c r="HF1580" s="2"/>
      <c r="HG1580" s="2"/>
      <c r="HH1580" s="2"/>
      <c r="HI1580" s="2"/>
      <c r="HJ1580" s="2"/>
      <c r="HK1580" s="2"/>
      <c r="HL1580" s="2"/>
      <c r="HM1580" s="2"/>
      <c r="HN1580" s="2"/>
      <c r="HO1580" s="2"/>
      <c r="HP1580" s="2"/>
      <c r="HQ1580" s="2"/>
      <c r="HR1580" s="2"/>
      <c r="HS1580" s="2"/>
      <c r="HT1580" s="2"/>
      <c r="HU1580" s="2"/>
      <c r="HV1580" s="2"/>
      <c r="HW1580" s="2"/>
      <c r="HX1580" s="2"/>
      <c r="HY1580" s="2"/>
      <c r="HZ1580" s="2"/>
      <c r="IA1580" s="2"/>
      <c r="IB1580" s="2"/>
      <c r="IC1580" s="2"/>
      <c r="ID1580" s="2"/>
      <c r="IE1580" s="2"/>
      <c r="IF1580" s="2"/>
      <c r="IG1580" s="2"/>
      <c r="IH1580" s="2"/>
      <c r="II1580" s="2"/>
      <c r="IJ1580" s="2"/>
      <c r="IK1580" s="2"/>
      <c r="IL1580" s="2"/>
      <c r="IM1580" s="2"/>
      <c r="IN1580" s="2"/>
      <c r="IO1580" s="2"/>
      <c r="IP1580" s="2"/>
      <c r="IQ1580" s="2"/>
      <c r="IR1580" s="2"/>
      <c r="IS1580" s="2"/>
    </row>
    <row r="1581" spans="1:253" s="36" customFormat="1" hidden="1" x14ac:dyDescent="0.25">
      <c r="A1581" s="33"/>
      <c r="B1581" s="168"/>
      <c r="C1581" s="168"/>
      <c r="D1581" s="168"/>
      <c r="E1581" s="168"/>
      <c r="F1581" s="168"/>
      <c r="G1581" s="168"/>
      <c r="H1581" s="168"/>
      <c r="I1581" s="168"/>
      <c r="J1581" s="168"/>
      <c r="K1581" s="168"/>
      <c r="L1581" s="168"/>
      <c r="M1581" s="168"/>
      <c r="N1581" s="168"/>
      <c r="O1581" s="168"/>
      <c r="P1581" s="168"/>
      <c r="Q1581" s="168"/>
      <c r="R1581" s="168"/>
      <c r="S1581" s="168"/>
      <c r="T1581" s="168"/>
      <c r="U1581" s="168"/>
      <c r="V1581" s="168"/>
      <c r="W1581" s="168"/>
      <c r="X1581" s="168"/>
      <c r="Y1581" s="168"/>
      <c r="Z1581" s="168"/>
      <c r="AA1581" s="168"/>
      <c r="AB1581" s="168"/>
      <c r="AC1581" s="168"/>
      <c r="AD1581" s="168"/>
      <c r="AE1581" s="168"/>
      <c r="AF1581" s="168"/>
      <c r="AG1581" s="168"/>
      <c r="AH1581" s="168"/>
      <c r="AI1581" s="63"/>
      <c r="AJ1581" s="144" t="str">
        <f t="shared" si="282"/>
        <v>Riadok bude skrytý.</v>
      </c>
      <c r="AK1581" s="145" t="s">
        <v>207</v>
      </c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51">
        <f t="shared" si="284"/>
        <v>1</v>
      </c>
      <c r="BF1581" s="51">
        <f t="shared" si="285"/>
        <v>0</v>
      </c>
      <c r="BG1581" s="51"/>
      <c r="BH1581" s="51">
        <f t="shared" si="283"/>
        <v>1</v>
      </c>
      <c r="BI1581" s="89">
        <f t="shared" si="286"/>
        <v>0</v>
      </c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108"/>
      <c r="BY1581" s="108"/>
      <c r="BZ1581" s="108"/>
      <c r="CA1581" s="113">
        <f>SI!BY1581</f>
        <v>115</v>
      </c>
      <c r="CB1581" s="113"/>
      <c r="CC1581" s="113"/>
      <c r="CD1581" s="113"/>
      <c r="CE1581" s="113"/>
      <c r="CF1581" s="113"/>
      <c r="CG1581" s="113"/>
      <c r="CH1581" s="140">
        <f>SI!BZ1581</f>
        <v>0</v>
      </c>
      <c r="CI1581" s="108"/>
      <c r="CJ1581" s="108"/>
      <c r="CK1581" s="108"/>
      <c r="CL1581" s="108"/>
      <c r="CM1581" s="108"/>
      <c r="CN1581" s="108"/>
      <c r="CO1581" s="108"/>
      <c r="CP1581" s="108"/>
      <c r="CQ1581" s="108"/>
      <c r="CR1581" s="108"/>
      <c r="CS1581" s="108"/>
      <c r="CT1581" s="108"/>
      <c r="CU1581" s="108"/>
      <c r="CV1581" s="108"/>
      <c r="CW1581" s="108"/>
      <c r="CX1581" s="108"/>
      <c r="CY1581" s="108"/>
      <c r="CZ1581" s="2"/>
      <c r="DA1581" s="2"/>
      <c r="DB1581" s="2"/>
      <c r="DC1581" s="2"/>
      <c r="DD1581" s="2"/>
      <c r="DE1581" s="2"/>
      <c r="DF1581" s="2"/>
      <c r="DG1581" s="2"/>
      <c r="DH1581" s="2"/>
      <c r="DI1581" s="2"/>
      <c r="DJ1581" s="2"/>
      <c r="DK1581" s="2"/>
      <c r="DL1581" s="2"/>
      <c r="DM1581" s="2"/>
      <c r="DN1581" s="2"/>
      <c r="DO1581" s="2"/>
      <c r="DP1581" s="2"/>
      <c r="DQ1581" s="2"/>
      <c r="DR1581" s="2"/>
      <c r="DS1581" s="2"/>
      <c r="DT1581" s="2"/>
      <c r="DU1581" s="2"/>
      <c r="DV1581" s="2"/>
      <c r="DW1581" s="2"/>
      <c r="DX1581" s="2"/>
      <c r="DY1581" s="2"/>
      <c r="DZ1581" s="2"/>
      <c r="EA1581" s="2"/>
      <c r="EB1581" s="2"/>
      <c r="EC1581" s="2"/>
      <c r="ED1581" s="2"/>
      <c r="EE1581" s="2"/>
      <c r="EF1581" s="2"/>
      <c r="EG1581" s="2"/>
      <c r="EH1581" s="2"/>
      <c r="EI1581" s="2"/>
      <c r="EJ1581" s="2"/>
      <c r="EK1581" s="2"/>
      <c r="EL1581" s="2"/>
      <c r="EM1581" s="2"/>
      <c r="EN1581" s="2"/>
      <c r="EO1581" s="2"/>
      <c r="EP1581" s="2"/>
      <c r="EQ1581" s="2"/>
      <c r="ER1581" s="2"/>
      <c r="ES1581" s="2"/>
      <c r="ET1581" s="2"/>
      <c r="EU1581" s="2"/>
      <c r="EV1581" s="2"/>
      <c r="EW1581" s="2"/>
      <c r="EX1581" s="2"/>
      <c r="EY1581" s="2"/>
      <c r="EZ1581" s="2"/>
      <c r="FA1581" s="2"/>
      <c r="FB1581" s="2"/>
      <c r="FC1581" s="2"/>
      <c r="FD1581" s="2"/>
      <c r="FE1581" s="2"/>
      <c r="FF1581" s="2"/>
      <c r="FG1581" s="2"/>
      <c r="FH1581" s="2"/>
      <c r="FI1581" s="2"/>
      <c r="FJ1581" s="2"/>
      <c r="FK1581" s="2"/>
      <c r="FL1581" s="2"/>
      <c r="FM1581" s="2"/>
      <c r="FN1581" s="2"/>
      <c r="FO1581" s="2"/>
      <c r="FP1581" s="2"/>
      <c r="FQ1581" s="2"/>
      <c r="FR1581" s="2"/>
      <c r="FS1581" s="2"/>
      <c r="FT1581" s="2"/>
      <c r="FU1581" s="2"/>
      <c r="FV1581" s="2"/>
      <c r="FW1581" s="2"/>
      <c r="FX1581" s="2"/>
      <c r="FY1581" s="2"/>
      <c r="FZ1581" s="2"/>
      <c r="GA1581" s="2"/>
      <c r="GB1581" s="2"/>
      <c r="GC1581" s="2"/>
      <c r="GD1581" s="2"/>
      <c r="GE1581" s="2"/>
      <c r="GF1581" s="2"/>
      <c r="GG1581" s="2"/>
      <c r="GH1581" s="2"/>
      <c r="GI1581" s="2"/>
      <c r="GJ1581" s="2"/>
      <c r="GK1581" s="2"/>
      <c r="GL1581" s="2"/>
      <c r="GM1581" s="2"/>
      <c r="GN1581" s="2"/>
      <c r="GO1581" s="2"/>
      <c r="GP1581" s="2"/>
      <c r="GQ1581" s="2"/>
      <c r="GR1581" s="2"/>
      <c r="GS1581" s="2"/>
      <c r="GT1581" s="2"/>
      <c r="GU1581" s="2"/>
      <c r="GV1581" s="2"/>
      <c r="GW1581" s="2"/>
      <c r="GX1581" s="2"/>
      <c r="GY1581" s="2"/>
      <c r="GZ1581" s="2"/>
      <c r="HA1581" s="2"/>
      <c r="HB1581" s="2"/>
      <c r="HC1581" s="2"/>
      <c r="HD1581" s="2"/>
      <c r="HE1581" s="2"/>
      <c r="HF1581" s="2"/>
      <c r="HG1581" s="2"/>
      <c r="HH1581" s="2"/>
      <c r="HI1581" s="2"/>
      <c r="HJ1581" s="2"/>
      <c r="HK1581" s="2"/>
      <c r="HL1581" s="2"/>
      <c r="HM1581" s="2"/>
      <c r="HN1581" s="2"/>
      <c r="HO1581" s="2"/>
      <c r="HP1581" s="2"/>
      <c r="HQ1581" s="2"/>
      <c r="HR1581" s="2"/>
      <c r="HS1581" s="2"/>
      <c r="HT1581" s="2"/>
      <c r="HU1581" s="2"/>
      <c r="HV1581" s="2"/>
      <c r="HW1581" s="2"/>
      <c r="HX1581" s="2"/>
      <c r="HY1581" s="2"/>
      <c r="HZ1581" s="2"/>
      <c r="IA1581" s="2"/>
      <c r="IB1581" s="2"/>
      <c r="IC1581" s="2"/>
      <c r="ID1581" s="2"/>
      <c r="IE1581" s="2"/>
      <c r="IF1581" s="2"/>
      <c r="IG1581" s="2"/>
      <c r="IH1581" s="2"/>
      <c r="II1581" s="2"/>
      <c r="IJ1581" s="2"/>
      <c r="IK1581" s="2"/>
      <c r="IL1581" s="2"/>
      <c r="IM1581" s="2"/>
      <c r="IN1581" s="2"/>
      <c r="IO1581" s="2"/>
      <c r="IP1581" s="2"/>
      <c r="IQ1581" s="2"/>
      <c r="IR1581" s="2"/>
      <c r="IS1581" s="2"/>
    </row>
    <row r="1582" spans="1:253" s="36" customFormat="1" hidden="1" x14ac:dyDescent="0.25">
      <c r="A1582" s="33"/>
      <c r="B1582" s="168"/>
      <c r="C1582" s="168"/>
      <c r="D1582" s="168"/>
      <c r="E1582" s="168"/>
      <c r="F1582" s="168"/>
      <c r="G1582" s="168"/>
      <c r="H1582" s="168"/>
      <c r="I1582" s="168"/>
      <c r="J1582" s="168"/>
      <c r="K1582" s="168"/>
      <c r="L1582" s="168"/>
      <c r="M1582" s="168"/>
      <c r="N1582" s="168"/>
      <c r="O1582" s="168"/>
      <c r="P1582" s="168"/>
      <c r="Q1582" s="168"/>
      <c r="R1582" s="168"/>
      <c r="S1582" s="168"/>
      <c r="T1582" s="168"/>
      <c r="U1582" s="168"/>
      <c r="V1582" s="168"/>
      <c r="W1582" s="168"/>
      <c r="X1582" s="168"/>
      <c r="Y1582" s="168"/>
      <c r="Z1582" s="168"/>
      <c r="AA1582" s="168"/>
      <c r="AB1582" s="168"/>
      <c r="AC1582" s="168"/>
      <c r="AD1582" s="168"/>
      <c r="AE1582" s="168"/>
      <c r="AF1582" s="168"/>
      <c r="AG1582" s="168"/>
      <c r="AH1582" s="168"/>
      <c r="AI1582" s="63"/>
      <c r="AJ1582" s="144" t="str">
        <f t="shared" si="282"/>
        <v>Riadok bude skrytý.</v>
      </c>
      <c r="AK1582" s="145" t="s">
        <v>207</v>
      </c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51">
        <f t="shared" si="284"/>
        <v>1</v>
      </c>
      <c r="BF1582" s="51">
        <f t="shared" si="285"/>
        <v>0</v>
      </c>
      <c r="BG1582" s="51"/>
      <c r="BH1582" s="51">
        <f t="shared" si="283"/>
        <v>1</v>
      </c>
      <c r="BI1582" s="89">
        <f t="shared" si="286"/>
        <v>0</v>
      </c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108"/>
      <c r="BY1582" s="108"/>
      <c r="BZ1582" s="108"/>
      <c r="CA1582" s="113">
        <f>SI!BY1582</f>
        <v>177</v>
      </c>
      <c r="CB1582" s="113"/>
      <c r="CC1582" s="113"/>
      <c r="CD1582" s="113"/>
      <c r="CE1582" s="113"/>
      <c r="CF1582" s="113"/>
      <c r="CG1582" s="113"/>
      <c r="CH1582" s="140">
        <f>SI!BZ1582</f>
        <v>0</v>
      </c>
      <c r="CI1582" s="108"/>
      <c r="CJ1582" s="108"/>
      <c r="CK1582" s="108"/>
      <c r="CL1582" s="108"/>
      <c r="CM1582" s="108"/>
      <c r="CN1582" s="108"/>
      <c r="CO1582" s="108"/>
      <c r="CP1582" s="108"/>
      <c r="CQ1582" s="108"/>
      <c r="CR1582" s="108"/>
      <c r="CS1582" s="108"/>
      <c r="CT1582" s="108"/>
      <c r="CU1582" s="108"/>
      <c r="CV1582" s="108"/>
      <c r="CW1582" s="108"/>
      <c r="CX1582" s="108"/>
      <c r="CY1582" s="108"/>
      <c r="CZ1582" s="2"/>
      <c r="DA1582" s="2"/>
      <c r="DB1582" s="2"/>
      <c r="DC1582" s="2"/>
      <c r="DD1582" s="2"/>
      <c r="DE1582" s="2"/>
      <c r="DF1582" s="2"/>
      <c r="DG1582" s="2"/>
      <c r="DH1582" s="2"/>
      <c r="DI1582" s="2"/>
      <c r="DJ1582" s="2"/>
      <c r="DK1582" s="2"/>
      <c r="DL1582" s="2"/>
      <c r="DM1582" s="2"/>
      <c r="DN1582" s="2"/>
      <c r="DO1582" s="2"/>
      <c r="DP1582" s="2"/>
      <c r="DQ1582" s="2"/>
      <c r="DR1582" s="2"/>
      <c r="DS1582" s="2"/>
      <c r="DT1582" s="2"/>
      <c r="DU1582" s="2"/>
      <c r="DV1582" s="2"/>
      <c r="DW1582" s="2"/>
      <c r="DX1582" s="2"/>
      <c r="DY1582" s="2"/>
      <c r="DZ1582" s="2"/>
      <c r="EA1582" s="2"/>
      <c r="EB1582" s="2"/>
      <c r="EC1582" s="2"/>
      <c r="ED1582" s="2"/>
      <c r="EE1582" s="2"/>
      <c r="EF1582" s="2"/>
      <c r="EG1582" s="2"/>
      <c r="EH1582" s="2"/>
      <c r="EI1582" s="2"/>
      <c r="EJ1582" s="2"/>
      <c r="EK1582" s="2"/>
      <c r="EL1582" s="2"/>
      <c r="EM1582" s="2"/>
      <c r="EN1582" s="2"/>
      <c r="EO1582" s="2"/>
      <c r="EP1582" s="2"/>
      <c r="EQ1582" s="2"/>
      <c r="ER1582" s="2"/>
      <c r="ES1582" s="2"/>
      <c r="ET1582" s="2"/>
      <c r="EU1582" s="2"/>
      <c r="EV1582" s="2"/>
      <c r="EW1582" s="2"/>
      <c r="EX1582" s="2"/>
      <c r="EY1582" s="2"/>
      <c r="EZ1582" s="2"/>
      <c r="FA1582" s="2"/>
      <c r="FB1582" s="2"/>
      <c r="FC1582" s="2"/>
      <c r="FD1582" s="2"/>
      <c r="FE1582" s="2"/>
      <c r="FF1582" s="2"/>
      <c r="FG1582" s="2"/>
      <c r="FH1582" s="2"/>
      <c r="FI1582" s="2"/>
      <c r="FJ1582" s="2"/>
      <c r="FK1582" s="2"/>
      <c r="FL1582" s="2"/>
      <c r="FM1582" s="2"/>
      <c r="FN1582" s="2"/>
      <c r="FO1582" s="2"/>
      <c r="FP1582" s="2"/>
      <c r="FQ1582" s="2"/>
      <c r="FR1582" s="2"/>
      <c r="FS1582" s="2"/>
      <c r="FT1582" s="2"/>
      <c r="FU1582" s="2"/>
      <c r="FV1582" s="2"/>
      <c r="FW1582" s="2"/>
      <c r="FX1582" s="2"/>
      <c r="FY1582" s="2"/>
      <c r="FZ1582" s="2"/>
      <c r="GA1582" s="2"/>
      <c r="GB1582" s="2"/>
      <c r="GC1582" s="2"/>
      <c r="GD1582" s="2"/>
      <c r="GE1582" s="2"/>
      <c r="GF1582" s="2"/>
      <c r="GG1582" s="2"/>
      <c r="GH1582" s="2"/>
      <c r="GI1582" s="2"/>
      <c r="GJ1582" s="2"/>
      <c r="GK1582" s="2"/>
      <c r="GL1582" s="2"/>
      <c r="GM1582" s="2"/>
      <c r="GN1582" s="2"/>
      <c r="GO1582" s="2"/>
      <c r="GP1582" s="2"/>
      <c r="GQ1582" s="2"/>
      <c r="GR1582" s="2"/>
      <c r="GS1582" s="2"/>
      <c r="GT1582" s="2"/>
      <c r="GU1582" s="2"/>
      <c r="GV1582" s="2"/>
      <c r="GW1582" s="2"/>
      <c r="GX1582" s="2"/>
      <c r="GY1582" s="2"/>
      <c r="GZ1582" s="2"/>
      <c r="HA1582" s="2"/>
      <c r="HB1582" s="2"/>
      <c r="HC1582" s="2"/>
      <c r="HD1582" s="2"/>
      <c r="HE1582" s="2"/>
      <c r="HF1582" s="2"/>
      <c r="HG1582" s="2"/>
      <c r="HH1582" s="2"/>
      <c r="HI1582" s="2"/>
      <c r="HJ1582" s="2"/>
      <c r="HK1582" s="2"/>
      <c r="HL1582" s="2"/>
      <c r="HM1582" s="2"/>
      <c r="HN1582" s="2"/>
      <c r="HO1582" s="2"/>
      <c r="HP1582" s="2"/>
      <c r="HQ1582" s="2"/>
      <c r="HR1582" s="2"/>
      <c r="HS1582" s="2"/>
      <c r="HT1582" s="2"/>
      <c r="HU1582" s="2"/>
      <c r="HV1582" s="2"/>
      <c r="HW1582" s="2"/>
      <c r="HX1582" s="2"/>
      <c r="HY1582" s="2"/>
      <c r="HZ1582" s="2"/>
      <c r="IA1582" s="2"/>
      <c r="IB1582" s="2"/>
      <c r="IC1582" s="2"/>
      <c r="ID1582" s="2"/>
      <c r="IE1582" s="2"/>
      <c r="IF1582" s="2"/>
      <c r="IG1582" s="2"/>
      <c r="IH1582" s="2"/>
      <c r="II1582" s="2"/>
      <c r="IJ1582" s="2"/>
      <c r="IK1582" s="2"/>
      <c r="IL1582" s="2"/>
      <c r="IM1582" s="2"/>
      <c r="IN1582" s="2"/>
      <c r="IO1582" s="2"/>
      <c r="IP1582" s="2"/>
      <c r="IQ1582" s="2"/>
      <c r="IR1582" s="2"/>
      <c r="IS1582" s="2"/>
    </row>
    <row r="1583" spans="1:253" s="36" customFormat="1" hidden="1" x14ac:dyDescent="0.25">
      <c r="A1583" s="33"/>
      <c r="B1583" s="168"/>
      <c r="C1583" s="168"/>
      <c r="D1583" s="168"/>
      <c r="E1583" s="168"/>
      <c r="F1583" s="168"/>
      <c r="G1583" s="168"/>
      <c r="H1583" s="168"/>
      <c r="I1583" s="168"/>
      <c r="J1583" s="168"/>
      <c r="K1583" s="168"/>
      <c r="L1583" s="168"/>
      <c r="M1583" s="168"/>
      <c r="N1583" s="168"/>
      <c r="O1583" s="168"/>
      <c r="P1583" s="168"/>
      <c r="Q1583" s="168"/>
      <c r="R1583" s="168"/>
      <c r="S1583" s="168"/>
      <c r="T1583" s="168"/>
      <c r="U1583" s="168"/>
      <c r="V1583" s="168"/>
      <c r="W1583" s="168"/>
      <c r="X1583" s="168"/>
      <c r="Y1583" s="168"/>
      <c r="Z1583" s="168"/>
      <c r="AA1583" s="168"/>
      <c r="AB1583" s="168"/>
      <c r="AC1583" s="168"/>
      <c r="AD1583" s="168"/>
      <c r="AE1583" s="168"/>
      <c r="AF1583" s="168"/>
      <c r="AG1583" s="168"/>
      <c r="AH1583" s="168"/>
      <c r="AI1583" s="63"/>
      <c r="AJ1583" s="144" t="str">
        <f t="shared" si="282"/>
        <v>Riadok bude skrytý.</v>
      </c>
      <c r="AK1583" s="145" t="s">
        <v>207</v>
      </c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51">
        <f t="shared" si="284"/>
        <v>1</v>
      </c>
      <c r="BF1583" s="51">
        <f t="shared" si="285"/>
        <v>0</v>
      </c>
      <c r="BG1583" s="51"/>
      <c r="BH1583" s="51">
        <f t="shared" si="283"/>
        <v>1</v>
      </c>
      <c r="BI1583" s="89">
        <f t="shared" si="286"/>
        <v>0</v>
      </c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108"/>
      <c r="BY1583" s="108"/>
      <c r="BZ1583" s="108"/>
      <c r="CA1583" s="113">
        <f>SI!BY1583</f>
        <v>179</v>
      </c>
      <c r="CB1583" s="113"/>
      <c r="CC1583" s="113"/>
      <c r="CD1583" s="113"/>
      <c r="CE1583" s="113"/>
      <c r="CF1583" s="113"/>
      <c r="CG1583" s="113"/>
      <c r="CH1583" s="140">
        <f>SI!BZ1583</f>
        <v>0</v>
      </c>
      <c r="CI1583" s="108"/>
      <c r="CJ1583" s="108"/>
      <c r="CK1583" s="108"/>
      <c r="CL1583" s="108"/>
      <c r="CM1583" s="108"/>
      <c r="CN1583" s="108"/>
      <c r="CO1583" s="108"/>
      <c r="CP1583" s="108"/>
      <c r="CQ1583" s="108"/>
      <c r="CR1583" s="108"/>
      <c r="CS1583" s="108"/>
      <c r="CT1583" s="108"/>
      <c r="CU1583" s="108"/>
      <c r="CV1583" s="108"/>
      <c r="CW1583" s="108"/>
      <c r="CX1583" s="108"/>
      <c r="CY1583" s="108"/>
      <c r="CZ1583" s="2"/>
      <c r="DA1583" s="2"/>
      <c r="DB1583" s="2"/>
      <c r="DC1583" s="2"/>
      <c r="DD1583" s="2"/>
      <c r="DE1583" s="2"/>
      <c r="DF1583" s="2"/>
      <c r="DG1583" s="2"/>
      <c r="DH1583" s="2"/>
      <c r="DI1583" s="2"/>
      <c r="DJ1583" s="2"/>
      <c r="DK1583" s="2"/>
      <c r="DL1583" s="2"/>
      <c r="DM1583" s="2"/>
      <c r="DN1583" s="2"/>
      <c r="DO1583" s="2"/>
      <c r="DP1583" s="2"/>
      <c r="DQ1583" s="2"/>
      <c r="DR1583" s="2"/>
      <c r="DS1583" s="2"/>
      <c r="DT1583" s="2"/>
      <c r="DU1583" s="2"/>
      <c r="DV1583" s="2"/>
      <c r="DW1583" s="2"/>
      <c r="DX1583" s="2"/>
      <c r="DY1583" s="2"/>
      <c r="DZ1583" s="2"/>
      <c r="EA1583" s="2"/>
      <c r="EB1583" s="2"/>
      <c r="EC1583" s="2"/>
      <c r="ED1583" s="2"/>
      <c r="EE1583" s="2"/>
      <c r="EF1583" s="2"/>
      <c r="EG1583" s="2"/>
      <c r="EH1583" s="2"/>
      <c r="EI1583" s="2"/>
      <c r="EJ1583" s="2"/>
      <c r="EK1583" s="2"/>
      <c r="EL1583" s="2"/>
      <c r="EM1583" s="2"/>
      <c r="EN1583" s="2"/>
      <c r="EO1583" s="2"/>
      <c r="EP1583" s="2"/>
      <c r="EQ1583" s="2"/>
      <c r="ER1583" s="2"/>
      <c r="ES1583" s="2"/>
      <c r="ET1583" s="2"/>
      <c r="EU1583" s="2"/>
      <c r="EV1583" s="2"/>
      <c r="EW1583" s="2"/>
      <c r="EX1583" s="2"/>
      <c r="EY1583" s="2"/>
      <c r="EZ1583" s="2"/>
      <c r="FA1583" s="2"/>
      <c r="FB1583" s="2"/>
      <c r="FC1583" s="2"/>
      <c r="FD1583" s="2"/>
      <c r="FE1583" s="2"/>
      <c r="FF1583" s="2"/>
      <c r="FG1583" s="2"/>
      <c r="FH1583" s="2"/>
      <c r="FI1583" s="2"/>
      <c r="FJ1583" s="2"/>
      <c r="FK1583" s="2"/>
      <c r="FL1583" s="2"/>
      <c r="FM1583" s="2"/>
      <c r="FN1583" s="2"/>
      <c r="FO1583" s="2"/>
      <c r="FP1583" s="2"/>
      <c r="FQ1583" s="2"/>
      <c r="FR1583" s="2"/>
      <c r="FS1583" s="2"/>
      <c r="FT1583" s="2"/>
      <c r="FU1583" s="2"/>
      <c r="FV1583" s="2"/>
      <c r="FW1583" s="2"/>
      <c r="FX1583" s="2"/>
      <c r="FY1583" s="2"/>
      <c r="FZ1583" s="2"/>
      <c r="GA1583" s="2"/>
      <c r="GB1583" s="2"/>
      <c r="GC1583" s="2"/>
      <c r="GD1583" s="2"/>
      <c r="GE1583" s="2"/>
      <c r="GF1583" s="2"/>
      <c r="GG1583" s="2"/>
      <c r="GH1583" s="2"/>
      <c r="GI1583" s="2"/>
      <c r="GJ1583" s="2"/>
      <c r="GK1583" s="2"/>
      <c r="GL1583" s="2"/>
      <c r="GM1583" s="2"/>
      <c r="GN1583" s="2"/>
      <c r="GO1583" s="2"/>
      <c r="GP1583" s="2"/>
      <c r="GQ1583" s="2"/>
      <c r="GR1583" s="2"/>
      <c r="GS1583" s="2"/>
      <c r="GT1583" s="2"/>
      <c r="GU1583" s="2"/>
      <c r="GV1583" s="2"/>
      <c r="GW1583" s="2"/>
      <c r="GX1583" s="2"/>
      <c r="GY1583" s="2"/>
      <c r="GZ1583" s="2"/>
      <c r="HA1583" s="2"/>
      <c r="HB1583" s="2"/>
      <c r="HC1583" s="2"/>
      <c r="HD1583" s="2"/>
      <c r="HE1583" s="2"/>
      <c r="HF1583" s="2"/>
      <c r="HG1583" s="2"/>
      <c r="HH1583" s="2"/>
      <c r="HI1583" s="2"/>
      <c r="HJ1583" s="2"/>
      <c r="HK1583" s="2"/>
      <c r="HL1583" s="2"/>
      <c r="HM1583" s="2"/>
      <c r="HN1583" s="2"/>
      <c r="HO1583" s="2"/>
      <c r="HP1583" s="2"/>
      <c r="HQ1583" s="2"/>
      <c r="HR1583" s="2"/>
      <c r="HS1583" s="2"/>
      <c r="HT1583" s="2"/>
      <c r="HU1583" s="2"/>
      <c r="HV1583" s="2"/>
      <c r="HW1583" s="2"/>
      <c r="HX1583" s="2"/>
      <c r="HY1583" s="2"/>
      <c r="HZ1583" s="2"/>
      <c r="IA1583" s="2"/>
      <c r="IB1583" s="2"/>
      <c r="IC1583" s="2"/>
      <c r="ID1583" s="2"/>
      <c r="IE1583" s="2"/>
      <c r="IF1583" s="2"/>
      <c r="IG1583" s="2"/>
      <c r="IH1583" s="2"/>
      <c r="II1583" s="2"/>
      <c r="IJ1583" s="2"/>
      <c r="IK1583" s="2"/>
      <c r="IL1583" s="2"/>
      <c r="IM1583" s="2"/>
      <c r="IN1583" s="2"/>
      <c r="IO1583" s="2"/>
      <c r="IP1583" s="2"/>
      <c r="IQ1583" s="2"/>
      <c r="IR1583" s="2"/>
      <c r="IS1583" s="2"/>
    </row>
    <row r="1584" spans="1:253" s="36" customFormat="1" hidden="1" x14ac:dyDescent="0.25">
      <c r="A1584" s="33"/>
      <c r="B1584" s="168"/>
      <c r="C1584" s="168"/>
      <c r="D1584" s="168"/>
      <c r="E1584" s="168"/>
      <c r="F1584" s="168"/>
      <c r="G1584" s="168"/>
      <c r="H1584" s="168"/>
      <c r="I1584" s="168"/>
      <c r="J1584" s="168"/>
      <c r="K1584" s="168"/>
      <c r="L1584" s="168"/>
      <c r="M1584" s="168"/>
      <c r="N1584" s="168"/>
      <c r="O1584" s="168"/>
      <c r="P1584" s="168"/>
      <c r="Q1584" s="168"/>
      <c r="R1584" s="168"/>
      <c r="S1584" s="168"/>
      <c r="T1584" s="168"/>
      <c r="U1584" s="168"/>
      <c r="V1584" s="168"/>
      <c r="W1584" s="168"/>
      <c r="X1584" s="168"/>
      <c r="Y1584" s="168"/>
      <c r="Z1584" s="168"/>
      <c r="AA1584" s="168"/>
      <c r="AB1584" s="168"/>
      <c r="AC1584" s="168"/>
      <c r="AD1584" s="168"/>
      <c r="AE1584" s="168"/>
      <c r="AF1584" s="168"/>
      <c r="AG1584" s="168"/>
      <c r="AH1584" s="168"/>
      <c r="AI1584" s="63"/>
      <c r="AJ1584" s="144" t="str">
        <f t="shared" si="282"/>
        <v>Riadok bude skrytý.</v>
      </c>
      <c r="AK1584" s="145" t="s">
        <v>207</v>
      </c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51">
        <f t="shared" si="284"/>
        <v>1</v>
      </c>
      <c r="BF1584" s="51">
        <f t="shared" si="285"/>
        <v>0</v>
      </c>
      <c r="BG1584" s="51"/>
      <c r="BH1584" s="51">
        <f t="shared" si="283"/>
        <v>1</v>
      </c>
      <c r="BI1584" s="89">
        <f t="shared" si="286"/>
        <v>0</v>
      </c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108"/>
      <c r="BY1584" s="108"/>
      <c r="BZ1584" s="108"/>
      <c r="CA1584" s="113">
        <f>SI!BY1584</f>
        <v>5</v>
      </c>
      <c r="CB1584" s="113"/>
      <c r="CC1584" s="113"/>
      <c r="CD1584" s="113"/>
      <c r="CE1584" s="113"/>
      <c r="CF1584" s="113"/>
      <c r="CG1584" s="113"/>
      <c r="CH1584" s="140">
        <f>SI!BZ1584</f>
        <v>0</v>
      </c>
      <c r="CI1584" s="108"/>
      <c r="CJ1584" s="108"/>
      <c r="CK1584" s="108"/>
      <c r="CL1584" s="108"/>
      <c r="CM1584" s="108"/>
      <c r="CN1584" s="108"/>
      <c r="CO1584" s="108"/>
      <c r="CP1584" s="108"/>
      <c r="CQ1584" s="108"/>
      <c r="CR1584" s="108"/>
      <c r="CS1584" s="108"/>
      <c r="CT1584" s="108"/>
      <c r="CU1584" s="108"/>
      <c r="CV1584" s="108"/>
      <c r="CW1584" s="108"/>
      <c r="CX1584" s="108"/>
      <c r="CY1584" s="108"/>
      <c r="CZ1584" s="2"/>
      <c r="DA1584" s="2"/>
      <c r="DB1584" s="2"/>
      <c r="DC1584" s="2"/>
      <c r="DD1584" s="2"/>
      <c r="DE1584" s="2"/>
      <c r="DF1584" s="2"/>
      <c r="DG1584" s="2"/>
      <c r="DH1584" s="2"/>
      <c r="DI1584" s="2"/>
      <c r="DJ1584" s="2"/>
      <c r="DK1584" s="2"/>
      <c r="DL1584" s="2"/>
      <c r="DM1584" s="2"/>
      <c r="DN1584" s="2"/>
      <c r="DO1584" s="2"/>
      <c r="DP1584" s="2"/>
      <c r="DQ1584" s="2"/>
      <c r="DR1584" s="2"/>
      <c r="DS1584" s="2"/>
      <c r="DT1584" s="2"/>
      <c r="DU1584" s="2"/>
      <c r="DV1584" s="2"/>
      <c r="DW1584" s="2"/>
      <c r="DX1584" s="2"/>
      <c r="DY1584" s="2"/>
      <c r="DZ1584" s="2"/>
      <c r="EA1584" s="2"/>
      <c r="EB1584" s="2"/>
      <c r="EC1584" s="2"/>
      <c r="ED1584" s="2"/>
      <c r="EE1584" s="2"/>
      <c r="EF1584" s="2"/>
      <c r="EG1584" s="2"/>
      <c r="EH1584" s="2"/>
      <c r="EI1584" s="2"/>
      <c r="EJ1584" s="2"/>
      <c r="EK1584" s="2"/>
      <c r="EL1584" s="2"/>
      <c r="EM1584" s="2"/>
      <c r="EN1584" s="2"/>
      <c r="EO1584" s="2"/>
      <c r="EP1584" s="2"/>
      <c r="EQ1584" s="2"/>
      <c r="ER1584" s="2"/>
      <c r="ES1584" s="2"/>
      <c r="ET1584" s="2"/>
      <c r="EU1584" s="2"/>
      <c r="EV1584" s="2"/>
      <c r="EW1584" s="2"/>
      <c r="EX1584" s="2"/>
      <c r="EY1584" s="2"/>
      <c r="EZ1584" s="2"/>
      <c r="FA1584" s="2"/>
      <c r="FB1584" s="2"/>
      <c r="FC1584" s="2"/>
      <c r="FD1584" s="2"/>
      <c r="FE1584" s="2"/>
      <c r="FF1584" s="2"/>
      <c r="FG1584" s="2"/>
      <c r="FH1584" s="2"/>
      <c r="FI1584" s="2"/>
      <c r="FJ1584" s="2"/>
      <c r="FK1584" s="2"/>
      <c r="FL1584" s="2"/>
      <c r="FM1584" s="2"/>
      <c r="FN1584" s="2"/>
      <c r="FO1584" s="2"/>
      <c r="FP1584" s="2"/>
      <c r="FQ1584" s="2"/>
      <c r="FR1584" s="2"/>
      <c r="FS1584" s="2"/>
      <c r="FT1584" s="2"/>
      <c r="FU1584" s="2"/>
      <c r="FV1584" s="2"/>
      <c r="FW1584" s="2"/>
      <c r="FX1584" s="2"/>
      <c r="FY1584" s="2"/>
      <c r="FZ1584" s="2"/>
      <c r="GA1584" s="2"/>
      <c r="GB1584" s="2"/>
      <c r="GC1584" s="2"/>
      <c r="GD1584" s="2"/>
      <c r="GE1584" s="2"/>
      <c r="GF1584" s="2"/>
      <c r="GG1584" s="2"/>
      <c r="GH1584" s="2"/>
      <c r="GI1584" s="2"/>
      <c r="GJ1584" s="2"/>
      <c r="GK1584" s="2"/>
      <c r="GL1584" s="2"/>
      <c r="GM1584" s="2"/>
      <c r="GN1584" s="2"/>
      <c r="GO1584" s="2"/>
      <c r="GP1584" s="2"/>
      <c r="GQ1584" s="2"/>
      <c r="GR1584" s="2"/>
      <c r="GS1584" s="2"/>
      <c r="GT1584" s="2"/>
      <c r="GU1584" s="2"/>
      <c r="GV1584" s="2"/>
      <c r="GW1584" s="2"/>
      <c r="GX1584" s="2"/>
      <c r="GY1584" s="2"/>
      <c r="GZ1584" s="2"/>
      <c r="HA1584" s="2"/>
      <c r="HB1584" s="2"/>
      <c r="HC1584" s="2"/>
      <c r="HD1584" s="2"/>
      <c r="HE1584" s="2"/>
      <c r="HF1584" s="2"/>
      <c r="HG1584" s="2"/>
      <c r="HH1584" s="2"/>
      <c r="HI1584" s="2"/>
      <c r="HJ1584" s="2"/>
      <c r="HK1584" s="2"/>
      <c r="HL1584" s="2"/>
      <c r="HM1584" s="2"/>
      <c r="HN1584" s="2"/>
      <c r="HO1584" s="2"/>
      <c r="HP1584" s="2"/>
      <c r="HQ1584" s="2"/>
      <c r="HR1584" s="2"/>
      <c r="HS1584" s="2"/>
      <c r="HT1584" s="2"/>
      <c r="HU1584" s="2"/>
      <c r="HV1584" s="2"/>
      <c r="HW1584" s="2"/>
      <c r="HX1584" s="2"/>
      <c r="HY1584" s="2"/>
      <c r="HZ1584" s="2"/>
      <c r="IA1584" s="2"/>
      <c r="IB1584" s="2"/>
      <c r="IC1584" s="2"/>
      <c r="ID1584" s="2"/>
      <c r="IE1584" s="2"/>
      <c r="IF1584" s="2"/>
      <c r="IG1584" s="2"/>
      <c r="IH1584" s="2"/>
      <c r="II1584" s="2"/>
      <c r="IJ1584" s="2"/>
      <c r="IK1584" s="2"/>
      <c r="IL1584" s="2"/>
      <c r="IM1584" s="2"/>
      <c r="IN1584" s="2"/>
      <c r="IO1584" s="2"/>
      <c r="IP1584" s="2"/>
      <c r="IQ1584" s="2"/>
      <c r="IR1584" s="2"/>
      <c r="IS1584" s="2"/>
    </row>
    <row r="1585" spans="1:253" s="36" customFormat="1" hidden="1" x14ac:dyDescent="0.25">
      <c r="A1585" s="33"/>
      <c r="B1585" s="168"/>
      <c r="C1585" s="168"/>
      <c r="D1585" s="168"/>
      <c r="E1585" s="168"/>
      <c r="F1585" s="168"/>
      <c r="G1585" s="168"/>
      <c r="H1585" s="168"/>
      <c r="I1585" s="168"/>
      <c r="J1585" s="168"/>
      <c r="K1585" s="168"/>
      <c r="L1585" s="168"/>
      <c r="M1585" s="168"/>
      <c r="N1585" s="168"/>
      <c r="O1585" s="168"/>
      <c r="P1585" s="168"/>
      <c r="Q1585" s="168"/>
      <c r="R1585" s="168"/>
      <c r="S1585" s="168"/>
      <c r="T1585" s="168"/>
      <c r="U1585" s="168"/>
      <c r="V1585" s="168"/>
      <c r="W1585" s="168"/>
      <c r="X1585" s="168"/>
      <c r="Y1585" s="168"/>
      <c r="Z1585" s="168"/>
      <c r="AA1585" s="168"/>
      <c r="AB1585" s="168"/>
      <c r="AC1585" s="168"/>
      <c r="AD1585" s="168"/>
      <c r="AE1585" s="168"/>
      <c r="AF1585" s="168"/>
      <c r="AG1585" s="168"/>
      <c r="AH1585" s="168"/>
      <c r="AI1585" s="63"/>
      <c r="AJ1585" s="144" t="str">
        <f t="shared" si="282"/>
        <v>Riadok bude skrytý.</v>
      </c>
      <c r="AK1585" s="145" t="s">
        <v>207</v>
      </c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51">
        <f t="shared" si="284"/>
        <v>1</v>
      </c>
      <c r="BF1585" s="51">
        <f t="shared" si="285"/>
        <v>0</v>
      </c>
      <c r="BG1585" s="51"/>
      <c r="BH1585" s="51">
        <f t="shared" si="283"/>
        <v>1</v>
      </c>
      <c r="BI1585" s="89">
        <f t="shared" si="286"/>
        <v>0</v>
      </c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108"/>
      <c r="BY1585" s="108"/>
      <c r="BZ1585" s="108"/>
      <c r="CA1585" s="113">
        <f>SI!BY1585</f>
        <v>141</v>
      </c>
      <c r="CB1585" s="113"/>
      <c r="CC1585" s="113"/>
      <c r="CD1585" s="113"/>
      <c r="CE1585" s="113"/>
      <c r="CF1585" s="113"/>
      <c r="CG1585" s="113"/>
      <c r="CH1585" s="140">
        <f>SI!BZ1585</f>
        <v>0</v>
      </c>
      <c r="CI1585" s="108"/>
      <c r="CJ1585" s="108"/>
      <c r="CK1585" s="108"/>
      <c r="CL1585" s="108"/>
      <c r="CM1585" s="108"/>
      <c r="CN1585" s="108"/>
      <c r="CO1585" s="108"/>
      <c r="CP1585" s="108"/>
      <c r="CQ1585" s="108"/>
      <c r="CR1585" s="108"/>
      <c r="CS1585" s="108"/>
      <c r="CT1585" s="108"/>
      <c r="CU1585" s="108"/>
      <c r="CV1585" s="108"/>
      <c r="CW1585" s="108"/>
      <c r="CX1585" s="108"/>
      <c r="CY1585" s="108"/>
      <c r="CZ1585" s="2"/>
      <c r="DA1585" s="2"/>
      <c r="DB1585" s="2"/>
      <c r="DC1585" s="2"/>
      <c r="DD1585" s="2"/>
      <c r="DE1585" s="2"/>
      <c r="DF1585" s="2"/>
      <c r="DG1585" s="2"/>
      <c r="DH1585" s="2"/>
      <c r="DI1585" s="2"/>
      <c r="DJ1585" s="2"/>
      <c r="DK1585" s="2"/>
      <c r="DL1585" s="2"/>
      <c r="DM1585" s="2"/>
      <c r="DN1585" s="2"/>
      <c r="DO1585" s="2"/>
      <c r="DP1585" s="2"/>
      <c r="DQ1585" s="2"/>
      <c r="DR1585" s="2"/>
      <c r="DS1585" s="2"/>
      <c r="DT1585" s="2"/>
      <c r="DU1585" s="2"/>
      <c r="DV1585" s="2"/>
      <c r="DW1585" s="2"/>
      <c r="DX1585" s="2"/>
      <c r="DY1585" s="2"/>
      <c r="DZ1585" s="2"/>
      <c r="EA1585" s="2"/>
      <c r="EB1585" s="2"/>
      <c r="EC1585" s="2"/>
      <c r="ED1585" s="2"/>
      <c r="EE1585" s="2"/>
      <c r="EF1585" s="2"/>
      <c r="EG1585" s="2"/>
      <c r="EH1585" s="2"/>
      <c r="EI1585" s="2"/>
      <c r="EJ1585" s="2"/>
      <c r="EK1585" s="2"/>
      <c r="EL1585" s="2"/>
      <c r="EM1585" s="2"/>
      <c r="EN1585" s="2"/>
      <c r="EO1585" s="2"/>
      <c r="EP1585" s="2"/>
      <c r="EQ1585" s="2"/>
      <c r="ER1585" s="2"/>
      <c r="ES1585" s="2"/>
      <c r="ET1585" s="2"/>
      <c r="EU1585" s="2"/>
      <c r="EV1585" s="2"/>
      <c r="EW1585" s="2"/>
      <c r="EX1585" s="2"/>
      <c r="EY1585" s="2"/>
      <c r="EZ1585" s="2"/>
      <c r="FA1585" s="2"/>
      <c r="FB1585" s="2"/>
      <c r="FC1585" s="2"/>
      <c r="FD1585" s="2"/>
      <c r="FE1585" s="2"/>
      <c r="FF1585" s="2"/>
      <c r="FG1585" s="2"/>
      <c r="FH1585" s="2"/>
      <c r="FI1585" s="2"/>
      <c r="FJ1585" s="2"/>
      <c r="FK1585" s="2"/>
      <c r="FL1585" s="2"/>
      <c r="FM1585" s="2"/>
      <c r="FN1585" s="2"/>
      <c r="FO1585" s="2"/>
      <c r="FP1585" s="2"/>
      <c r="FQ1585" s="2"/>
      <c r="FR1585" s="2"/>
      <c r="FS1585" s="2"/>
      <c r="FT1585" s="2"/>
      <c r="FU1585" s="2"/>
      <c r="FV1585" s="2"/>
      <c r="FW1585" s="2"/>
      <c r="FX1585" s="2"/>
      <c r="FY1585" s="2"/>
      <c r="FZ1585" s="2"/>
      <c r="GA1585" s="2"/>
      <c r="GB1585" s="2"/>
      <c r="GC1585" s="2"/>
      <c r="GD1585" s="2"/>
      <c r="GE1585" s="2"/>
      <c r="GF1585" s="2"/>
      <c r="GG1585" s="2"/>
      <c r="GH1585" s="2"/>
      <c r="GI1585" s="2"/>
      <c r="GJ1585" s="2"/>
      <c r="GK1585" s="2"/>
      <c r="GL1585" s="2"/>
      <c r="GM1585" s="2"/>
      <c r="GN1585" s="2"/>
      <c r="GO1585" s="2"/>
      <c r="GP1585" s="2"/>
      <c r="GQ1585" s="2"/>
      <c r="GR1585" s="2"/>
      <c r="GS1585" s="2"/>
      <c r="GT1585" s="2"/>
      <c r="GU1585" s="2"/>
      <c r="GV1585" s="2"/>
      <c r="GW1585" s="2"/>
      <c r="GX1585" s="2"/>
      <c r="GY1585" s="2"/>
      <c r="GZ1585" s="2"/>
      <c r="HA1585" s="2"/>
      <c r="HB1585" s="2"/>
      <c r="HC1585" s="2"/>
      <c r="HD1585" s="2"/>
      <c r="HE1585" s="2"/>
      <c r="HF1585" s="2"/>
      <c r="HG1585" s="2"/>
      <c r="HH1585" s="2"/>
      <c r="HI1585" s="2"/>
      <c r="HJ1585" s="2"/>
      <c r="HK1585" s="2"/>
      <c r="HL1585" s="2"/>
      <c r="HM1585" s="2"/>
      <c r="HN1585" s="2"/>
      <c r="HO1585" s="2"/>
      <c r="HP1585" s="2"/>
      <c r="HQ1585" s="2"/>
      <c r="HR1585" s="2"/>
      <c r="HS1585" s="2"/>
      <c r="HT1585" s="2"/>
      <c r="HU1585" s="2"/>
      <c r="HV1585" s="2"/>
      <c r="HW1585" s="2"/>
      <c r="HX1585" s="2"/>
      <c r="HY1585" s="2"/>
      <c r="HZ1585" s="2"/>
      <c r="IA1585" s="2"/>
      <c r="IB1585" s="2"/>
      <c r="IC1585" s="2"/>
      <c r="ID1585" s="2"/>
      <c r="IE1585" s="2"/>
      <c r="IF1585" s="2"/>
      <c r="IG1585" s="2"/>
      <c r="IH1585" s="2"/>
      <c r="II1585" s="2"/>
      <c r="IJ1585" s="2"/>
      <c r="IK1585" s="2"/>
      <c r="IL1585" s="2"/>
      <c r="IM1585" s="2"/>
      <c r="IN1585" s="2"/>
      <c r="IO1585" s="2"/>
      <c r="IP1585" s="2"/>
      <c r="IQ1585" s="2"/>
      <c r="IR1585" s="2"/>
      <c r="IS1585" s="2"/>
    </row>
    <row r="1586" spans="1:253" s="36" customFormat="1" hidden="1" x14ac:dyDescent="0.25">
      <c r="A1586" s="33"/>
      <c r="B1586" s="168"/>
      <c r="C1586" s="168"/>
      <c r="D1586" s="168"/>
      <c r="E1586" s="168"/>
      <c r="F1586" s="168"/>
      <c r="G1586" s="168"/>
      <c r="H1586" s="168"/>
      <c r="I1586" s="168"/>
      <c r="J1586" s="168"/>
      <c r="K1586" s="168"/>
      <c r="L1586" s="168"/>
      <c r="M1586" s="168"/>
      <c r="N1586" s="168"/>
      <c r="O1586" s="168"/>
      <c r="P1586" s="168"/>
      <c r="Q1586" s="168"/>
      <c r="R1586" s="168"/>
      <c r="S1586" s="168"/>
      <c r="T1586" s="168"/>
      <c r="U1586" s="168"/>
      <c r="V1586" s="168"/>
      <c r="W1586" s="168"/>
      <c r="X1586" s="168"/>
      <c r="Y1586" s="168"/>
      <c r="Z1586" s="168"/>
      <c r="AA1586" s="168"/>
      <c r="AB1586" s="168"/>
      <c r="AC1586" s="168"/>
      <c r="AD1586" s="168"/>
      <c r="AE1586" s="168"/>
      <c r="AF1586" s="168"/>
      <c r="AG1586" s="168"/>
      <c r="AH1586" s="168"/>
      <c r="AI1586" s="63"/>
      <c r="AJ1586" s="144" t="str">
        <f t="shared" si="282"/>
        <v>Riadok bude skrytý.</v>
      </c>
      <c r="AK1586" s="145" t="s">
        <v>207</v>
      </c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51">
        <f t="shared" si="284"/>
        <v>1</v>
      </c>
      <c r="BF1586" s="51">
        <f t="shared" si="285"/>
        <v>0</v>
      </c>
      <c r="BG1586" s="51"/>
      <c r="BH1586" s="51">
        <f t="shared" si="283"/>
        <v>1</v>
      </c>
      <c r="BI1586" s="89">
        <f t="shared" si="286"/>
        <v>0</v>
      </c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108"/>
      <c r="BY1586" s="108"/>
      <c r="BZ1586" s="108"/>
      <c r="CA1586" s="113">
        <f>SI!BY1586</f>
        <v>154</v>
      </c>
      <c r="CB1586" s="113"/>
      <c r="CC1586" s="113"/>
      <c r="CD1586" s="113"/>
      <c r="CE1586" s="113"/>
      <c r="CF1586" s="113"/>
      <c r="CG1586" s="113"/>
      <c r="CH1586" s="140">
        <f>SI!BZ1586</f>
        <v>0</v>
      </c>
      <c r="CI1586" s="108"/>
      <c r="CJ1586" s="108"/>
      <c r="CK1586" s="108"/>
      <c r="CL1586" s="108"/>
      <c r="CM1586" s="108"/>
      <c r="CN1586" s="108"/>
      <c r="CO1586" s="108"/>
      <c r="CP1586" s="108"/>
      <c r="CQ1586" s="108"/>
      <c r="CR1586" s="108"/>
      <c r="CS1586" s="108"/>
      <c r="CT1586" s="108"/>
      <c r="CU1586" s="108"/>
      <c r="CV1586" s="108"/>
      <c r="CW1586" s="108"/>
      <c r="CX1586" s="108"/>
      <c r="CY1586" s="108"/>
      <c r="CZ1586" s="2"/>
      <c r="DA1586" s="2"/>
      <c r="DB1586" s="2"/>
      <c r="DC1586" s="2"/>
      <c r="DD1586" s="2"/>
      <c r="DE1586" s="2"/>
      <c r="DF1586" s="2"/>
      <c r="DG1586" s="2"/>
      <c r="DH1586" s="2"/>
      <c r="DI1586" s="2"/>
      <c r="DJ1586" s="2"/>
      <c r="DK1586" s="2"/>
      <c r="DL1586" s="2"/>
      <c r="DM1586" s="2"/>
      <c r="DN1586" s="2"/>
      <c r="DO1586" s="2"/>
      <c r="DP1586" s="2"/>
      <c r="DQ1586" s="2"/>
      <c r="DR1586" s="2"/>
      <c r="DS1586" s="2"/>
      <c r="DT1586" s="2"/>
      <c r="DU1586" s="2"/>
      <c r="DV1586" s="2"/>
      <c r="DW1586" s="2"/>
      <c r="DX1586" s="2"/>
      <c r="DY1586" s="2"/>
      <c r="DZ1586" s="2"/>
      <c r="EA1586" s="2"/>
      <c r="EB1586" s="2"/>
      <c r="EC1586" s="2"/>
      <c r="ED1586" s="2"/>
      <c r="EE1586" s="2"/>
      <c r="EF1586" s="2"/>
      <c r="EG1586" s="2"/>
      <c r="EH1586" s="2"/>
      <c r="EI1586" s="2"/>
      <c r="EJ1586" s="2"/>
      <c r="EK1586" s="2"/>
      <c r="EL1586" s="2"/>
      <c r="EM1586" s="2"/>
      <c r="EN1586" s="2"/>
      <c r="EO1586" s="2"/>
      <c r="EP1586" s="2"/>
      <c r="EQ1586" s="2"/>
      <c r="ER1586" s="2"/>
      <c r="ES1586" s="2"/>
      <c r="ET1586" s="2"/>
      <c r="EU1586" s="2"/>
      <c r="EV1586" s="2"/>
      <c r="EW1586" s="2"/>
      <c r="EX1586" s="2"/>
      <c r="EY1586" s="2"/>
      <c r="EZ1586" s="2"/>
      <c r="FA1586" s="2"/>
      <c r="FB1586" s="2"/>
      <c r="FC1586" s="2"/>
      <c r="FD1586" s="2"/>
      <c r="FE1586" s="2"/>
      <c r="FF1586" s="2"/>
      <c r="FG1586" s="2"/>
      <c r="FH1586" s="2"/>
      <c r="FI1586" s="2"/>
      <c r="FJ1586" s="2"/>
      <c r="FK1586" s="2"/>
      <c r="FL1586" s="2"/>
      <c r="FM1586" s="2"/>
      <c r="FN1586" s="2"/>
      <c r="FO1586" s="2"/>
      <c r="FP1586" s="2"/>
      <c r="FQ1586" s="2"/>
      <c r="FR1586" s="2"/>
      <c r="FS1586" s="2"/>
      <c r="FT1586" s="2"/>
      <c r="FU1586" s="2"/>
      <c r="FV1586" s="2"/>
      <c r="FW1586" s="2"/>
      <c r="FX1586" s="2"/>
      <c r="FY1586" s="2"/>
      <c r="FZ1586" s="2"/>
      <c r="GA1586" s="2"/>
      <c r="GB1586" s="2"/>
      <c r="GC1586" s="2"/>
      <c r="GD1586" s="2"/>
      <c r="GE1586" s="2"/>
      <c r="GF1586" s="2"/>
      <c r="GG1586" s="2"/>
      <c r="GH1586" s="2"/>
      <c r="GI1586" s="2"/>
      <c r="GJ1586" s="2"/>
      <c r="GK1586" s="2"/>
      <c r="GL1586" s="2"/>
      <c r="GM1586" s="2"/>
      <c r="GN1586" s="2"/>
      <c r="GO1586" s="2"/>
      <c r="GP1586" s="2"/>
      <c r="GQ1586" s="2"/>
      <c r="GR1586" s="2"/>
      <c r="GS1586" s="2"/>
      <c r="GT1586" s="2"/>
      <c r="GU1586" s="2"/>
      <c r="GV1586" s="2"/>
      <c r="GW1586" s="2"/>
      <c r="GX1586" s="2"/>
      <c r="GY1586" s="2"/>
      <c r="GZ1586" s="2"/>
      <c r="HA1586" s="2"/>
      <c r="HB1586" s="2"/>
      <c r="HC1586" s="2"/>
      <c r="HD1586" s="2"/>
      <c r="HE1586" s="2"/>
      <c r="HF1586" s="2"/>
      <c r="HG1586" s="2"/>
      <c r="HH1586" s="2"/>
      <c r="HI1586" s="2"/>
      <c r="HJ1586" s="2"/>
      <c r="HK1586" s="2"/>
      <c r="HL1586" s="2"/>
      <c r="HM1586" s="2"/>
      <c r="HN1586" s="2"/>
      <c r="HO1586" s="2"/>
      <c r="HP1586" s="2"/>
      <c r="HQ1586" s="2"/>
      <c r="HR1586" s="2"/>
      <c r="HS1586" s="2"/>
      <c r="HT1586" s="2"/>
      <c r="HU1586" s="2"/>
      <c r="HV1586" s="2"/>
      <c r="HW1586" s="2"/>
      <c r="HX1586" s="2"/>
      <c r="HY1586" s="2"/>
      <c r="HZ1586" s="2"/>
      <c r="IA1586" s="2"/>
      <c r="IB1586" s="2"/>
      <c r="IC1586" s="2"/>
      <c r="ID1586" s="2"/>
      <c r="IE1586" s="2"/>
      <c r="IF1586" s="2"/>
      <c r="IG1586" s="2"/>
      <c r="IH1586" s="2"/>
      <c r="II1586" s="2"/>
      <c r="IJ1586" s="2"/>
      <c r="IK1586" s="2"/>
      <c r="IL1586" s="2"/>
      <c r="IM1586" s="2"/>
      <c r="IN1586" s="2"/>
      <c r="IO1586" s="2"/>
      <c r="IP1586" s="2"/>
      <c r="IQ1586" s="2"/>
      <c r="IR1586" s="2"/>
      <c r="IS1586" s="2"/>
    </row>
    <row r="1587" spans="1:253" s="36" customFormat="1" hidden="1" x14ac:dyDescent="0.25">
      <c r="A1587" s="33"/>
      <c r="B1587" s="168"/>
      <c r="C1587" s="168"/>
      <c r="D1587" s="168"/>
      <c r="E1587" s="168"/>
      <c r="F1587" s="168"/>
      <c r="G1587" s="168"/>
      <c r="H1587" s="168"/>
      <c r="I1587" s="168"/>
      <c r="J1587" s="168"/>
      <c r="K1587" s="168"/>
      <c r="L1587" s="168"/>
      <c r="M1587" s="168"/>
      <c r="N1587" s="168"/>
      <c r="O1587" s="168"/>
      <c r="P1587" s="168"/>
      <c r="Q1587" s="168"/>
      <c r="R1587" s="168"/>
      <c r="S1587" s="168"/>
      <c r="T1587" s="168"/>
      <c r="U1587" s="168"/>
      <c r="V1587" s="168"/>
      <c r="W1587" s="168"/>
      <c r="X1587" s="168"/>
      <c r="Y1587" s="168"/>
      <c r="Z1587" s="168"/>
      <c r="AA1587" s="168"/>
      <c r="AB1587" s="168"/>
      <c r="AC1587" s="168"/>
      <c r="AD1587" s="168"/>
      <c r="AE1587" s="168"/>
      <c r="AF1587" s="168"/>
      <c r="AG1587" s="168"/>
      <c r="AH1587" s="168"/>
      <c r="AI1587" s="63"/>
      <c r="AJ1587" s="144" t="str">
        <f t="shared" si="282"/>
        <v>Riadok bude skrytý.</v>
      </c>
      <c r="AK1587" s="145" t="s">
        <v>207</v>
      </c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51">
        <f t="shared" si="284"/>
        <v>1</v>
      </c>
      <c r="BF1587" s="51">
        <f t="shared" si="285"/>
        <v>0</v>
      </c>
      <c r="BG1587" s="51"/>
      <c r="BH1587" s="51">
        <f t="shared" si="283"/>
        <v>1</v>
      </c>
      <c r="BI1587" s="89">
        <f t="shared" si="286"/>
        <v>0</v>
      </c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108"/>
      <c r="BY1587" s="108"/>
      <c r="BZ1587" s="108"/>
      <c r="CA1587" s="113">
        <f>SI!BY1587</f>
        <v>516</v>
      </c>
      <c r="CB1587" s="113"/>
      <c r="CC1587" s="113"/>
      <c r="CD1587" s="113"/>
      <c r="CE1587" s="113"/>
      <c r="CF1587" s="113"/>
      <c r="CG1587" s="113"/>
      <c r="CH1587" s="140">
        <f>SI!BZ1587</f>
        <v>0</v>
      </c>
      <c r="CI1587" s="108"/>
      <c r="CJ1587" s="108"/>
      <c r="CK1587" s="108"/>
      <c r="CL1587" s="108"/>
      <c r="CM1587" s="108"/>
      <c r="CN1587" s="108"/>
      <c r="CO1587" s="108"/>
      <c r="CP1587" s="108"/>
      <c r="CQ1587" s="108"/>
      <c r="CR1587" s="108"/>
      <c r="CS1587" s="108"/>
      <c r="CT1587" s="108"/>
      <c r="CU1587" s="108"/>
      <c r="CV1587" s="108"/>
      <c r="CW1587" s="108"/>
      <c r="CX1587" s="108"/>
      <c r="CY1587" s="108"/>
      <c r="CZ1587" s="2"/>
      <c r="DA1587" s="2"/>
      <c r="DB1587" s="2"/>
      <c r="DC1587" s="2"/>
      <c r="DD1587" s="2"/>
      <c r="DE1587" s="2"/>
      <c r="DF1587" s="2"/>
      <c r="DG1587" s="2"/>
      <c r="DH1587" s="2"/>
      <c r="DI1587" s="2"/>
      <c r="DJ1587" s="2"/>
      <c r="DK1587" s="2"/>
      <c r="DL1587" s="2"/>
      <c r="DM1587" s="2"/>
      <c r="DN1587" s="2"/>
      <c r="DO1587" s="2"/>
      <c r="DP1587" s="2"/>
      <c r="DQ1587" s="2"/>
      <c r="DR1587" s="2"/>
      <c r="DS1587" s="2"/>
      <c r="DT1587" s="2"/>
      <c r="DU1587" s="2"/>
      <c r="DV1587" s="2"/>
      <c r="DW1587" s="2"/>
      <c r="DX1587" s="2"/>
      <c r="DY1587" s="2"/>
      <c r="DZ1587" s="2"/>
      <c r="EA1587" s="2"/>
      <c r="EB1587" s="2"/>
      <c r="EC1587" s="2"/>
      <c r="ED1587" s="2"/>
      <c r="EE1587" s="2"/>
      <c r="EF1587" s="2"/>
      <c r="EG1587" s="2"/>
      <c r="EH1587" s="2"/>
      <c r="EI1587" s="2"/>
      <c r="EJ1587" s="2"/>
      <c r="EK1587" s="2"/>
      <c r="EL1587" s="2"/>
      <c r="EM1587" s="2"/>
      <c r="EN1587" s="2"/>
      <c r="EO1587" s="2"/>
      <c r="EP1587" s="2"/>
      <c r="EQ1587" s="2"/>
      <c r="ER1587" s="2"/>
      <c r="ES1587" s="2"/>
      <c r="ET1587" s="2"/>
      <c r="EU1587" s="2"/>
      <c r="EV1587" s="2"/>
      <c r="EW1587" s="2"/>
      <c r="EX1587" s="2"/>
      <c r="EY1587" s="2"/>
      <c r="EZ1587" s="2"/>
      <c r="FA1587" s="2"/>
      <c r="FB1587" s="2"/>
      <c r="FC1587" s="2"/>
      <c r="FD1587" s="2"/>
      <c r="FE1587" s="2"/>
      <c r="FF1587" s="2"/>
      <c r="FG1587" s="2"/>
      <c r="FH1587" s="2"/>
      <c r="FI1587" s="2"/>
      <c r="FJ1587" s="2"/>
      <c r="FK1587" s="2"/>
      <c r="FL1587" s="2"/>
      <c r="FM1587" s="2"/>
      <c r="FN1587" s="2"/>
      <c r="FO1587" s="2"/>
      <c r="FP1587" s="2"/>
      <c r="FQ1587" s="2"/>
      <c r="FR1587" s="2"/>
      <c r="FS1587" s="2"/>
      <c r="FT1587" s="2"/>
      <c r="FU1587" s="2"/>
      <c r="FV1587" s="2"/>
      <c r="FW1587" s="2"/>
      <c r="FX1587" s="2"/>
      <c r="FY1587" s="2"/>
      <c r="FZ1587" s="2"/>
      <c r="GA1587" s="2"/>
      <c r="GB1587" s="2"/>
      <c r="GC1587" s="2"/>
      <c r="GD1587" s="2"/>
      <c r="GE1587" s="2"/>
      <c r="GF1587" s="2"/>
      <c r="GG1587" s="2"/>
      <c r="GH1587" s="2"/>
      <c r="GI1587" s="2"/>
      <c r="GJ1587" s="2"/>
      <c r="GK1587" s="2"/>
      <c r="GL1587" s="2"/>
      <c r="GM1587" s="2"/>
      <c r="GN1587" s="2"/>
      <c r="GO1587" s="2"/>
      <c r="GP1587" s="2"/>
      <c r="GQ1587" s="2"/>
      <c r="GR1587" s="2"/>
      <c r="GS1587" s="2"/>
      <c r="GT1587" s="2"/>
      <c r="GU1587" s="2"/>
      <c r="GV1587" s="2"/>
      <c r="GW1587" s="2"/>
      <c r="GX1587" s="2"/>
      <c r="GY1587" s="2"/>
      <c r="GZ1587" s="2"/>
      <c r="HA1587" s="2"/>
      <c r="HB1587" s="2"/>
      <c r="HC1587" s="2"/>
      <c r="HD1587" s="2"/>
      <c r="HE1587" s="2"/>
      <c r="HF1587" s="2"/>
      <c r="HG1587" s="2"/>
      <c r="HH1587" s="2"/>
      <c r="HI1587" s="2"/>
      <c r="HJ1587" s="2"/>
      <c r="HK1587" s="2"/>
      <c r="HL1587" s="2"/>
      <c r="HM1587" s="2"/>
      <c r="HN1587" s="2"/>
      <c r="HO1587" s="2"/>
      <c r="HP1587" s="2"/>
      <c r="HQ1587" s="2"/>
      <c r="HR1587" s="2"/>
      <c r="HS1587" s="2"/>
      <c r="HT1587" s="2"/>
      <c r="HU1587" s="2"/>
      <c r="HV1587" s="2"/>
      <c r="HW1587" s="2"/>
      <c r="HX1587" s="2"/>
      <c r="HY1587" s="2"/>
      <c r="HZ1587" s="2"/>
      <c r="IA1587" s="2"/>
      <c r="IB1587" s="2"/>
      <c r="IC1587" s="2"/>
      <c r="ID1587" s="2"/>
      <c r="IE1587" s="2"/>
      <c r="IF1587" s="2"/>
      <c r="IG1587" s="2"/>
      <c r="IH1587" s="2"/>
      <c r="II1587" s="2"/>
      <c r="IJ1587" s="2"/>
      <c r="IK1587" s="2"/>
      <c r="IL1587" s="2"/>
      <c r="IM1587" s="2"/>
      <c r="IN1587" s="2"/>
      <c r="IO1587" s="2"/>
      <c r="IP1587" s="2"/>
      <c r="IQ1587" s="2"/>
      <c r="IR1587" s="2"/>
      <c r="IS1587" s="2"/>
    </row>
    <row r="1588" spans="1:253" s="36" customFormat="1" hidden="1" x14ac:dyDescent="0.25">
      <c r="A1588" s="33"/>
      <c r="B1588" s="168"/>
      <c r="C1588" s="168"/>
      <c r="D1588" s="168"/>
      <c r="E1588" s="168"/>
      <c r="F1588" s="168"/>
      <c r="G1588" s="168"/>
      <c r="H1588" s="168"/>
      <c r="I1588" s="168"/>
      <c r="J1588" s="168"/>
      <c r="K1588" s="168"/>
      <c r="L1588" s="168"/>
      <c r="M1588" s="168"/>
      <c r="N1588" s="168"/>
      <c r="O1588" s="168"/>
      <c r="P1588" s="168"/>
      <c r="Q1588" s="168"/>
      <c r="R1588" s="168"/>
      <c r="S1588" s="168"/>
      <c r="T1588" s="168"/>
      <c r="U1588" s="168"/>
      <c r="V1588" s="168"/>
      <c r="W1588" s="168"/>
      <c r="X1588" s="168"/>
      <c r="Y1588" s="168"/>
      <c r="Z1588" s="168"/>
      <c r="AA1588" s="168"/>
      <c r="AB1588" s="168"/>
      <c r="AC1588" s="168"/>
      <c r="AD1588" s="168"/>
      <c r="AE1588" s="168"/>
      <c r="AF1588" s="168"/>
      <c r="AG1588" s="168"/>
      <c r="AH1588" s="168"/>
      <c r="AI1588" s="63"/>
      <c r="AJ1588" s="144" t="str">
        <f t="shared" si="282"/>
        <v>Riadok bude skrytý.</v>
      </c>
      <c r="AK1588" s="145" t="s">
        <v>207</v>
      </c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51">
        <f t="shared" si="284"/>
        <v>1</v>
      </c>
      <c r="BF1588" s="51">
        <f t="shared" si="285"/>
        <v>0</v>
      </c>
      <c r="BG1588" s="51"/>
      <c r="BH1588" s="51">
        <f t="shared" si="283"/>
        <v>1</v>
      </c>
      <c r="BI1588" s="89">
        <f t="shared" si="286"/>
        <v>0</v>
      </c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108"/>
      <c r="BY1588" s="108"/>
      <c r="BZ1588" s="108"/>
      <c r="CA1588" s="113">
        <f>SI!BY1588</f>
        <v>185</v>
      </c>
      <c r="CB1588" s="113"/>
      <c r="CC1588" s="113"/>
      <c r="CD1588" s="113"/>
      <c r="CE1588" s="113"/>
      <c r="CF1588" s="113"/>
      <c r="CG1588" s="113"/>
      <c r="CH1588" s="140">
        <f>SI!BZ1588</f>
        <v>0</v>
      </c>
      <c r="CI1588" s="108"/>
      <c r="CJ1588" s="108"/>
      <c r="CK1588" s="108"/>
      <c r="CL1588" s="108"/>
      <c r="CM1588" s="108"/>
      <c r="CN1588" s="108"/>
      <c r="CO1588" s="108"/>
      <c r="CP1588" s="108"/>
      <c r="CQ1588" s="108"/>
      <c r="CR1588" s="108"/>
      <c r="CS1588" s="108"/>
      <c r="CT1588" s="108"/>
      <c r="CU1588" s="108"/>
      <c r="CV1588" s="108"/>
      <c r="CW1588" s="108"/>
      <c r="CX1588" s="108"/>
      <c r="CY1588" s="108"/>
      <c r="CZ1588" s="2"/>
      <c r="DA1588" s="2"/>
      <c r="DB1588" s="2"/>
      <c r="DC1588" s="2"/>
      <c r="DD1588" s="2"/>
      <c r="DE1588" s="2"/>
      <c r="DF1588" s="2"/>
      <c r="DG1588" s="2"/>
      <c r="DH1588" s="2"/>
      <c r="DI1588" s="2"/>
      <c r="DJ1588" s="2"/>
      <c r="DK1588" s="2"/>
      <c r="DL1588" s="2"/>
      <c r="DM1588" s="2"/>
      <c r="DN1588" s="2"/>
      <c r="DO1588" s="2"/>
      <c r="DP1588" s="2"/>
      <c r="DQ1588" s="2"/>
      <c r="DR1588" s="2"/>
      <c r="DS1588" s="2"/>
      <c r="DT1588" s="2"/>
      <c r="DU1588" s="2"/>
      <c r="DV1588" s="2"/>
      <c r="DW1588" s="2"/>
      <c r="DX1588" s="2"/>
      <c r="DY1588" s="2"/>
      <c r="DZ1588" s="2"/>
      <c r="EA1588" s="2"/>
      <c r="EB1588" s="2"/>
      <c r="EC1588" s="2"/>
      <c r="ED1588" s="2"/>
      <c r="EE1588" s="2"/>
      <c r="EF1588" s="2"/>
      <c r="EG1588" s="2"/>
      <c r="EH1588" s="2"/>
      <c r="EI1588" s="2"/>
      <c r="EJ1588" s="2"/>
      <c r="EK1588" s="2"/>
      <c r="EL1588" s="2"/>
      <c r="EM1588" s="2"/>
      <c r="EN1588" s="2"/>
      <c r="EO1588" s="2"/>
      <c r="EP1588" s="2"/>
      <c r="EQ1588" s="2"/>
      <c r="ER1588" s="2"/>
      <c r="ES1588" s="2"/>
      <c r="ET1588" s="2"/>
      <c r="EU1588" s="2"/>
      <c r="EV1588" s="2"/>
      <c r="EW1588" s="2"/>
      <c r="EX1588" s="2"/>
      <c r="EY1588" s="2"/>
      <c r="EZ1588" s="2"/>
      <c r="FA1588" s="2"/>
      <c r="FB1588" s="2"/>
      <c r="FC1588" s="2"/>
      <c r="FD1588" s="2"/>
      <c r="FE1588" s="2"/>
      <c r="FF1588" s="2"/>
      <c r="FG1588" s="2"/>
      <c r="FH1588" s="2"/>
      <c r="FI1588" s="2"/>
      <c r="FJ1588" s="2"/>
      <c r="FK1588" s="2"/>
      <c r="FL1588" s="2"/>
      <c r="FM1588" s="2"/>
      <c r="FN1588" s="2"/>
      <c r="FO1588" s="2"/>
      <c r="FP1588" s="2"/>
      <c r="FQ1588" s="2"/>
      <c r="FR1588" s="2"/>
      <c r="FS1588" s="2"/>
      <c r="FT1588" s="2"/>
      <c r="FU1588" s="2"/>
      <c r="FV1588" s="2"/>
      <c r="FW1588" s="2"/>
      <c r="FX1588" s="2"/>
      <c r="FY1588" s="2"/>
      <c r="FZ1588" s="2"/>
      <c r="GA1588" s="2"/>
      <c r="GB1588" s="2"/>
      <c r="GC1588" s="2"/>
      <c r="GD1588" s="2"/>
      <c r="GE1588" s="2"/>
      <c r="GF1588" s="2"/>
      <c r="GG1588" s="2"/>
      <c r="GH1588" s="2"/>
      <c r="GI1588" s="2"/>
      <c r="GJ1588" s="2"/>
      <c r="GK1588" s="2"/>
      <c r="GL1588" s="2"/>
      <c r="GM1588" s="2"/>
      <c r="GN1588" s="2"/>
      <c r="GO1588" s="2"/>
      <c r="GP1588" s="2"/>
      <c r="GQ1588" s="2"/>
      <c r="GR1588" s="2"/>
      <c r="GS1588" s="2"/>
      <c r="GT1588" s="2"/>
      <c r="GU1588" s="2"/>
      <c r="GV1588" s="2"/>
      <c r="GW1588" s="2"/>
      <c r="GX1588" s="2"/>
      <c r="GY1588" s="2"/>
      <c r="GZ1588" s="2"/>
      <c r="HA1588" s="2"/>
      <c r="HB1588" s="2"/>
      <c r="HC1588" s="2"/>
      <c r="HD1588" s="2"/>
      <c r="HE1588" s="2"/>
      <c r="HF1588" s="2"/>
      <c r="HG1588" s="2"/>
      <c r="HH1588" s="2"/>
      <c r="HI1588" s="2"/>
      <c r="HJ1588" s="2"/>
      <c r="HK1588" s="2"/>
      <c r="HL1588" s="2"/>
      <c r="HM1588" s="2"/>
      <c r="HN1588" s="2"/>
      <c r="HO1588" s="2"/>
      <c r="HP1588" s="2"/>
      <c r="HQ1588" s="2"/>
      <c r="HR1588" s="2"/>
      <c r="HS1588" s="2"/>
      <c r="HT1588" s="2"/>
      <c r="HU1588" s="2"/>
      <c r="HV1588" s="2"/>
      <c r="HW1588" s="2"/>
      <c r="HX1588" s="2"/>
      <c r="HY1588" s="2"/>
      <c r="HZ1588" s="2"/>
      <c r="IA1588" s="2"/>
      <c r="IB1588" s="2"/>
      <c r="IC1588" s="2"/>
      <c r="ID1588" s="2"/>
      <c r="IE1588" s="2"/>
      <c r="IF1588" s="2"/>
      <c r="IG1588" s="2"/>
      <c r="IH1588" s="2"/>
      <c r="II1588" s="2"/>
      <c r="IJ1588" s="2"/>
      <c r="IK1588" s="2"/>
      <c r="IL1588" s="2"/>
      <c r="IM1588" s="2"/>
      <c r="IN1588" s="2"/>
      <c r="IO1588" s="2"/>
      <c r="IP1588" s="2"/>
      <c r="IQ1588" s="2"/>
      <c r="IR1588" s="2"/>
      <c r="IS1588" s="2"/>
    </row>
    <row r="1589" spans="1:253" s="36" customFormat="1" hidden="1" x14ac:dyDescent="0.25">
      <c r="A1589" s="33"/>
      <c r="B1589" s="168"/>
      <c r="C1589" s="168"/>
      <c r="D1589" s="168"/>
      <c r="E1589" s="168"/>
      <c r="F1589" s="168"/>
      <c r="G1589" s="168"/>
      <c r="H1589" s="168"/>
      <c r="I1589" s="168"/>
      <c r="J1589" s="168"/>
      <c r="K1589" s="168"/>
      <c r="L1589" s="168"/>
      <c r="M1589" s="168"/>
      <c r="N1589" s="168"/>
      <c r="O1589" s="168"/>
      <c r="P1589" s="168"/>
      <c r="Q1589" s="168"/>
      <c r="R1589" s="168"/>
      <c r="S1589" s="168"/>
      <c r="T1589" s="168"/>
      <c r="U1589" s="168"/>
      <c r="V1589" s="168"/>
      <c r="W1589" s="168"/>
      <c r="X1589" s="168"/>
      <c r="Y1589" s="168"/>
      <c r="Z1589" s="168"/>
      <c r="AA1589" s="168"/>
      <c r="AB1589" s="168"/>
      <c r="AC1589" s="168"/>
      <c r="AD1589" s="168"/>
      <c r="AE1589" s="168"/>
      <c r="AF1589" s="168"/>
      <c r="AG1589" s="168"/>
      <c r="AH1589" s="168"/>
      <c r="AI1589" s="63"/>
      <c r="AJ1589" s="144" t="str">
        <f t="shared" si="282"/>
        <v>Riadok bude skrytý.</v>
      </c>
      <c r="AK1589" s="145" t="s">
        <v>207</v>
      </c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51">
        <f t="shared" si="284"/>
        <v>1</v>
      </c>
      <c r="BF1589" s="51">
        <f t="shared" si="285"/>
        <v>0</v>
      </c>
      <c r="BG1589" s="51"/>
      <c r="BH1589" s="51">
        <f t="shared" si="283"/>
        <v>1</v>
      </c>
      <c r="BI1589" s="89">
        <f t="shared" si="286"/>
        <v>0</v>
      </c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108"/>
      <c r="BY1589" s="108"/>
      <c r="BZ1589" s="108"/>
      <c r="CA1589" s="113">
        <f>SI!BY1589</f>
        <v>651</v>
      </c>
      <c r="CB1589" s="113"/>
      <c r="CC1589" s="113"/>
      <c r="CD1589" s="113"/>
      <c r="CE1589" s="113"/>
      <c r="CF1589" s="113"/>
      <c r="CG1589" s="113"/>
      <c r="CH1589" s="140">
        <f>SI!BZ1589</f>
        <v>0</v>
      </c>
      <c r="CI1589" s="108"/>
      <c r="CJ1589" s="108"/>
      <c r="CK1589" s="108"/>
      <c r="CL1589" s="108"/>
      <c r="CM1589" s="108"/>
      <c r="CN1589" s="108"/>
      <c r="CO1589" s="108"/>
      <c r="CP1589" s="108"/>
      <c r="CQ1589" s="108"/>
      <c r="CR1589" s="108"/>
      <c r="CS1589" s="108"/>
      <c r="CT1589" s="108"/>
      <c r="CU1589" s="108"/>
      <c r="CV1589" s="108"/>
      <c r="CW1589" s="108"/>
      <c r="CX1589" s="108"/>
      <c r="CY1589" s="108"/>
      <c r="CZ1589" s="2"/>
      <c r="DA1589" s="2"/>
      <c r="DB1589" s="2"/>
      <c r="DC1589" s="2"/>
      <c r="DD1589" s="2"/>
      <c r="DE1589" s="2"/>
      <c r="DF1589" s="2"/>
      <c r="DG1589" s="2"/>
      <c r="DH1589" s="2"/>
      <c r="DI1589" s="2"/>
      <c r="DJ1589" s="2"/>
      <c r="DK1589" s="2"/>
      <c r="DL1589" s="2"/>
      <c r="DM1589" s="2"/>
      <c r="DN1589" s="2"/>
      <c r="DO1589" s="2"/>
      <c r="DP1589" s="2"/>
      <c r="DQ1589" s="2"/>
      <c r="DR1589" s="2"/>
      <c r="DS1589" s="2"/>
      <c r="DT1589" s="2"/>
      <c r="DU1589" s="2"/>
      <c r="DV1589" s="2"/>
      <c r="DW1589" s="2"/>
      <c r="DX1589" s="2"/>
      <c r="DY1589" s="2"/>
      <c r="DZ1589" s="2"/>
      <c r="EA1589" s="2"/>
      <c r="EB1589" s="2"/>
      <c r="EC1589" s="2"/>
      <c r="ED1589" s="2"/>
      <c r="EE1589" s="2"/>
      <c r="EF1589" s="2"/>
      <c r="EG1589" s="2"/>
      <c r="EH1589" s="2"/>
      <c r="EI1589" s="2"/>
      <c r="EJ1589" s="2"/>
      <c r="EK1589" s="2"/>
      <c r="EL1589" s="2"/>
      <c r="EM1589" s="2"/>
      <c r="EN1589" s="2"/>
      <c r="EO1589" s="2"/>
      <c r="EP1589" s="2"/>
      <c r="EQ1589" s="2"/>
      <c r="ER1589" s="2"/>
      <c r="ES1589" s="2"/>
      <c r="ET1589" s="2"/>
      <c r="EU1589" s="2"/>
      <c r="EV1589" s="2"/>
      <c r="EW1589" s="2"/>
      <c r="EX1589" s="2"/>
      <c r="EY1589" s="2"/>
      <c r="EZ1589" s="2"/>
      <c r="FA1589" s="2"/>
      <c r="FB1589" s="2"/>
      <c r="FC1589" s="2"/>
      <c r="FD1589" s="2"/>
      <c r="FE1589" s="2"/>
      <c r="FF1589" s="2"/>
      <c r="FG1589" s="2"/>
      <c r="FH1589" s="2"/>
      <c r="FI1589" s="2"/>
      <c r="FJ1589" s="2"/>
      <c r="FK1589" s="2"/>
      <c r="FL1589" s="2"/>
      <c r="FM1589" s="2"/>
      <c r="FN1589" s="2"/>
      <c r="FO1589" s="2"/>
      <c r="FP1589" s="2"/>
      <c r="FQ1589" s="2"/>
      <c r="FR1589" s="2"/>
      <c r="FS1589" s="2"/>
      <c r="FT1589" s="2"/>
      <c r="FU1589" s="2"/>
      <c r="FV1589" s="2"/>
      <c r="FW1589" s="2"/>
      <c r="FX1589" s="2"/>
      <c r="FY1589" s="2"/>
      <c r="FZ1589" s="2"/>
      <c r="GA1589" s="2"/>
      <c r="GB1589" s="2"/>
      <c r="GC1589" s="2"/>
      <c r="GD1589" s="2"/>
      <c r="GE1589" s="2"/>
      <c r="GF1589" s="2"/>
      <c r="GG1589" s="2"/>
      <c r="GH1589" s="2"/>
      <c r="GI1589" s="2"/>
      <c r="GJ1589" s="2"/>
      <c r="GK1589" s="2"/>
      <c r="GL1589" s="2"/>
      <c r="GM1589" s="2"/>
      <c r="GN1589" s="2"/>
      <c r="GO1589" s="2"/>
      <c r="GP1589" s="2"/>
      <c r="GQ1589" s="2"/>
      <c r="GR1589" s="2"/>
      <c r="GS1589" s="2"/>
      <c r="GT1589" s="2"/>
      <c r="GU1589" s="2"/>
      <c r="GV1589" s="2"/>
      <c r="GW1589" s="2"/>
      <c r="GX1589" s="2"/>
      <c r="GY1589" s="2"/>
      <c r="GZ1589" s="2"/>
      <c r="HA1589" s="2"/>
      <c r="HB1589" s="2"/>
      <c r="HC1589" s="2"/>
      <c r="HD1589" s="2"/>
      <c r="HE1589" s="2"/>
      <c r="HF1589" s="2"/>
      <c r="HG1589" s="2"/>
      <c r="HH1589" s="2"/>
      <c r="HI1589" s="2"/>
      <c r="HJ1589" s="2"/>
      <c r="HK1589" s="2"/>
      <c r="HL1589" s="2"/>
      <c r="HM1589" s="2"/>
      <c r="HN1589" s="2"/>
      <c r="HO1589" s="2"/>
      <c r="HP1589" s="2"/>
      <c r="HQ1589" s="2"/>
      <c r="HR1589" s="2"/>
      <c r="HS1589" s="2"/>
      <c r="HT1589" s="2"/>
      <c r="HU1589" s="2"/>
      <c r="HV1589" s="2"/>
      <c r="HW1589" s="2"/>
      <c r="HX1589" s="2"/>
      <c r="HY1589" s="2"/>
      <c r="HZ1589" s="2"/>
      <c r="IA1589" s="2"/>
      <c r="IB1589" s="2"/>
      <c r="IC1589" s="2"/>
      <c r="ID1589" s="2"/>
      <c r="IE1589" s="2"/>
      <c r="IF1589" s="2"/>
      <c r="IG1589" s="2"/>
      <c r="IH1589" s="2"/>
      <c r="II1589" s="2"/>
      <c r="IJ1589" s="2"/>
      <c r="IK1589" s="2"/>
      <c r="IL1589" s="2"/>
      <c r="IM1589" s="2"/>
      <c r="IN1589" s="2"/>
      <c r="IO1589" s="2"/>
      <c r="IP1589" s="2"/>
      <c r="IQ1589" s="2"/>
      <c r="IR1589" s="2"/>
      <c r="IS1589" s="2"/>
    </row>
    <row r="1590" spans="1:253" s="36" customFormat="1" x14ac:dyDescent="0.25">
      <c r="A1590" s="33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60"/>
      <c r="AJ1590" s="144" t="str">
        <f t="shared" si="282"/>
        <v>Riadok bude vidieť.</v>
      </c>
      <c r="AK1590" s="145" t="s">
        <v>207</v>
      </c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51">
        <f t="shared" si="284"/>
        <v>1</v>
      </c>
      <c r="BF1590" s="51"/>
      <c r="BG1590" s="51"/>
      <c r="BH1590" s="51">
        <f t="shared" si="283"/>
        <v>1</v>
      </c>
      <c r="BI1590" s="51">
        <f t="shared" ref="BI1590:BI1595" si="287">+IF(BE1590+BF1590+BG1590=0,0,IF(BH1590=0,0,1))</f>
        <v>1</v>
      </c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108"/>
      <c r="BY1590" s="108"/>
      <c r="BZ1590" s="108"/>
      <c r="CA1590" s="113">
        <f>SI!BY1590</f>
        <v>151</v>
      </c>
      <c r="CB1590" s="113"/>
      <c r="CC1590" s="113"/>
      <c r="CD1590" s="113"/>
      <c r="CE1590" s="113"/>
      <c r="CF1590" s="113"/>
      <c r="CG1590" s="113"/>
      <c r="CH1590" s="140">
        <f>SI!BZ1590</f>
        <v>0</v>
      </c>
      <c r="CI1590" s="108"/>
      <c r="CJ1590" s="108"/>
      <c r="CK1590" s="108"/>
      <c r="CL1590" s="108"/>
      <c r="CM1590" s="108"/>
      <c r="CN1590" s="108"/>
      <c r="CO1590" s="108"/>
      <c r="CP1590" s="108"/>
      <c r="CQ1590" s="108"/>
      <c r="CR1590" s="108"/>
      <c r="CS1590" s="108"/>
      <c r="CT1590" s="108"/>
      <c r="CU1590" s="108"/>
      <c r="CV1590" s="108"/>
      <c r="CW1590" s="108"/>
      <c r="CX1590" s="108"/>
      <c r="CY1590" s="108"/>
      <c r="CZ1590" s="2"/>
      <c r="DA1590" s="2"/>
      <c r="DB1590" s="2"/>
      <c r="DC1590" s="2"/>
      <c r="DD1590" s="2"/>
      <c r="DE1590" s="2"/>
      <c r="DF1590" s="2"/>
      <c r="DG1590" s="2"/>
      <c r="DH1590" s="2"/>
      <c r="DI1590" s="2"/>
      <c r="DJ1590" s="2"/>
      <c r="DK1590" s="2"/>
      <c r="DL1590" s="2"/>
      <c r="DM1590" s="2"/>
      <c r="DN1590" s="2"/>
      <c r="DO1590" s="2"/>
      <c r="DP1590" s="2"/>
      <c r="DQ1590" s="2"/>
      <c r="DR1590" s="2"/>
      <c r="DS1590" s="2"/>
      <c r="DT1590" s="2"/>
      <c r="DU1590" s="2"/>
      <c r="DV1590" s="2"/>
      <c r="DW1590" s="2"/>
      <c r="DX1590" s="2"/>
      <c r="DY1590" s="2"/>
      <c r="DZ1590" s="2"/>
      <c r="EA1590" s="2"/>
      <c r="EB1590" s="2"/>
      <c r="EC1590" s="2"/>
      <c r="ED1590" s="2"/>
      <c r="EE1590" s="2"/>
      <c r="EF1590" s="2"/>
      <c r="EG1590" s="2"/>
      <c r="EH1590" s="2"/>
      <c r="EI1590" s="2"/>
      <c r="EJ1590" s="2"/>
      <c r="EK1590" s="2"/>
      <c r="EL1590" s="2"/>
      <c r="EM1590" s="2"/>
      <c r="EN1590" s="2"/>
      <c r="EO1590" s="2"/>
      <c r="EP1590" s="2"/>
      <c r="EQ1590" s="2"/>
      <c r="ER1590" s="2"/>
      <c r="ES1590" s="2"/>
      <c r="ET1590" s="2"/>
      <c r="EU1590" s="2"/>
      <c r="EV1590" s="2"/>
      <c r="EW1590" s="2"/>
      <c r="EX1590" s="2"/>
      <c r="EY1590" s="2"/>
      <c r="EZ1590" s="2"/>
      <c r="FA1590" s="2"/>
      <c r="FB1590" s="2"/>
      <c r="FC1590" s="2"/>
      <c r="FD1590" s="2"/>
      <c r="FE1590" s="2"/>
      <c r="FF1590" s="2"/>
      <c r="FG1590" s="2"/>
      <c r="FH1590" s="2"/>
      <c r="FI1590" s="2"/>
      <c r="FJ1590" s="2"/>
      <c r="FK1590" s="2"/>
      <c r="FL1590" s="2"/>
      <c r="FM1590" s="2"/>
      <c r="FN1590" s="2"/>
      <c r="FO1590" s="2"/>
      <c r="FP1590" s="2"/>
      <c r="FQ1590" s="2"/>
      <c r="FR1590" s="2"/>
      <c r="FS1590" s="2"/>
      <c r="FT1590" s="2"/>
      <c r="FU1590" s="2"/>
      <c r="FV1590" s="2"/>
      <c r="FW1590" s="2"/>
      <c r="FX1590" s="2"/>
      <c r="FY1590" s="2"/>
      <c r="FZ1590" s="2"/>
      <c r="GA1590" s="2"/>
      <c r="GB1590" s="2"/>
      <c r="GC1590" s="2"/>
      <c r="GD1590" s="2"/>
      <c r="GE1590" s="2"/>
      <c r="GF1590" s="2"/>
      <c r="GG1590" s="2"/>
      <c r="GH1590" s="2"/>
      <c r="GI1590" s="2"/>
      <c r="GJ1590" s="2"/>
      <c r="GK1590" s="2"/>
      <c r="GL1590" s="2"/>
      <c r="GM1590" s="2"/>
      <c r="GN1590" s="2"/>
      <c r="GO1590" s="2"/>
      <c r="GP1590" s="2"/>
      <c r="GQ1590" s="2"/>
      <c r="GR1590" s="2"/>
      <c r="GS1590" s="2"/>
      <c r="GT1590" s="2"/>
      <c r="GU1590" s="2"/>
      <c r="GV1590" s="2"/>
      <c r="GW1590" s="2"/>
      <c r="GX1590" s="2"/>
      <c r="GY1590" s="2"/>
      <c r="GZ1590" s="2"/>
      <c r="HA1590" s="2"/>
      <c r="HB1590" s="2"/>
      <c r="HC1590" s="2"/>
      <c r="HD1590" s="2"/>
      <c r="HE1590" s="2"/>
      <c r="HF1590" s="2"/>
      <c r="HG1590" s="2"/>
      <c r="HH1590" s="2"/>
      <c r="HI1590" s="2"/>
      <c r="HJ1590" s="2"/>
      <c r="HK1590" s="2"/>
      <c r="HL1590" s="2"/>
      <c r="HM1590" s="2"/>
      <c r="HN1590" s="2"/>
      <c r="HO1590" s="2"/>
      <c r="HP1590" s="2"/>
      <c r="HQ1590" s="2"/>
      <c r="HR1590" s="2"/>
      <c r="HS1590" s="2"/>
      <c r="HT1590" s="2"/>
      <c r="HU1590" s="2"/>
      <c r="HV1590" s="2"/>
      <c r="HW1590" s="2"/>
      <c r="HX1590" s="2"/>
      <c r="HY1590" s="2"/>
      <c r="HZ1590" s="2"/>
      <c r="IA1590" s="2"/>
      <c r="IB1590" s="2"/>
      <c r="IC1590" s="2"/>
      <c r="ID1590" s="2"/>
      <c r="IE1590" s="2"/>
      <c r="IF1590" s="2"/>
      <c r="IG1590" s="2"/>
      <c r="IH1590" s="2"/>
      <c r="II1590" s="2"/>
      <c r="IJ1590" s="2"/>
      <c r="IK1590" s="2"/>
      <c r="IL1590" s="2"/>
      <c r="IM1590" s="2"/>
      <c r="IN1590" s="2"/>
      <c r="IO1590" s="2"/>
      <c r="IP1590" s="2"/>
      <c r="IQ1590" s="2"/>
      <c r="IR1590" s="2"/>
      <c r="IS1590" s="2"/>
    </row>
    <row r="1591" spans="1:253" s="36" customFormat="1" x14ac:dyDescent="0.25">
      <c r="A1591" s="33"/>
      <c r="B1591" s="2" t="str">
        <f>+IF($E$27&lt;&gt;"",IF(ROUNDDOWN(CODE(MID($E$27,1,1))*2,0)*(IF(SI!EE2169="",1,SI!EE2169-3-1))+(LEN(SI!J10)+LEN(SI!J11))=CA1591,IF(H1568="eviduje","Štruktúra bankových úverov, pôžičiek a návratných finančných výpomocí je uvedená v tabuľke:",""),"NEPOVOLENÉ POUŽITIE!"),"NEPOVOLENÉ POUŽITIE!")</f>
        <v>Štruktúra bankových úverov, pôžičiek a návratných finančných výpomocí je uvedená v tabuľke:</v>
      </c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62" t="s">
        <v>168</v>
      </c>
      <c r="AJ1591" s="144" t="str">
        <f t="shared" si="282"/>
        <v>Riadok bude vidieť.</v>
      </c>
      <c r="AK1591" s="145" t="s">
        <v>207</v>
      </c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51">
        <f t="shared" si="284"/>
        <v>1</v>
      </c>
      <c r="BF1591" s="51"/>
      <c r="BG1591" s="51"/>
      <c r="BH1591" s="51">
        <f>IF(AK1591="",1,IF(AK1591="Chcem skryť riadok.",0,1))</f>
        <v>1</v>
      </c>
      <c r="BI1591" s="51">
        <f t="shared" si="287"/>
        <v>1</v>
      </c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108"/>
      <c r="BY1591" s="108"/>
      <c r="BZ1591" s="108"/>
      <c r="CA1591" s="113">
        <f>SI!BY1591</f>
        <v>43</v>
      </c>
      <c r="CB1591" s="113"/>
      <c r="CC1591" s="113"/>
      <c r="CD1591" s="113"/>
      <c r="CE1591" s="113"/>
      <c r="CF1591" s="113"/>
      <c r="CG1591" s="113"/>
      <c r="CH1591" s="140">
        <f>SI!BZ1591</f>
        <v>0</v>
      </c>
      <c r="CI1591" s="108"/>
      <c r="CJ1591" s="108"/>
      <c r="CK1591" s="108"/>
      <c r="CL1591" s="108"/>
      <c r="CM1591" s="108"/>
      <c r="CN1591" s="108"/>
      <c r="CO1591" s="108"/>
      <c r="CP1591" s="108"/>
      <c r="CQ1591" s="108"/>
      <c r="CR1591" s="108"/>
      <c r="CS1591" s="108"/>
      <c r="CT1591" s="108"/>
      <c r="CU1591" s="108"/>
      <c r="CV1591" s="108"/>
      <c r="CW1591" s="108"/>
      <c r="CX1591" s="108"/>
      <c r="CY1591" s="108"/>
      <c r="CZ1591" s="2"/>
      <c r="DA1591" s="2"/>
      <c r="DB1591" s="2"/>
      <c r="DC1591" s="2"/>
      <c r="DD1591" s="2"/>
      <c r="DE1591" s="2"/>
      <c r="DF1591" s="2"/>
      <c r="DG1591" s="2"/>
      <c r="DH1591" s="2"/>
      <c r="DI1591" s="2"/>
      <c r="DJ1591" s="2"/>
      <c r="DK1591" s="2"/>
      <c r="DL1591" s="2"/>
      <c r="DM1591" s="2"/>
      <c r="DN1591" s="2"/>
      <c r="DO1591" s="2"/>
      <c r="DP1591" s="2"/>
      <c r="DQ1591" s="2"/>
      <c r="DR1591" s="2"/>
      <c r="DS1591" s="2"/>
      <c r="DT1591" s="2"/>
      <c r="DU1591" s="2"/>
      <c r="DV1591" s="2"/>
      <c r="DW1591" s="2"/>
      <c r="DX1591" s="2"/>
      <c r="DY1591" s="2"/>
      <c r="DZ1591" s="2"/>
      <c r="EA1591" s="2"/>
      <c r="EB1591" s="2"/>
      <c r="EC1591" s="2"/>
      <c r="ED1591" s="2"/>
      <c r="EE1591" s="2"/>
      <c r="EF1591" s="2"/>
      <c r="EG1591" s="2"/>
      <c r="EH1591" s="2"/>
      <c r="EI1591" s="2"/>
      <c r="EJ1591" s="2"/>
      <c r="EK1591" s="2"/>
      <c r="EL1591" s="2"/>
      <c r="EM1591" s="2"/>
      <c r="EN1591" s="2"/>
      <c r="EO1591" s="2"/>
      <c r="EP1591" s="2"/>
      <c r="EQ1591" s="2"/>
      <c r="ER1591" s="2"/>
      <c r="ES1591" s="2"/>
      <c r="ET1591" s="2"/>
      <c r="EU1591" s="2"/>
      <c r="EV1591" s="2"/>
      <c r="EW1591" s="2"/>
      <c r="EX1591" s="2"/>
      <c r="EY1591" s="2"/>
      <c r="EZ1591" s="2"/>
      <c r="FA1591" s="2"/>
      <c r="FB1591" s="2"/>
      <c r="FC1591" s="2"/>
      <c r="FD1591" s="2"/>
      <c r="FE1591" s="2"/>
      <c r="FF1591" s="2"/>
      <c r="FG1591" s="2"/>
      <c r="FH1591" s="2"/>
      <c r="FI1591" s="2"/>
      <c r="FJ1591" s="2"/>
      <c r="FK1591" s="2"/>
      <c r="FL1591" s="2"/>
      <c r="FM1591" s="2"/>
      <c r="FN1591" s="2"/>
      <c r="FO1591" s="2"/>
      <c r="FP1591" s="2"/>
      <c r="FQ1591" s="2"/>
      <c r="FR1591" s="2"/>
      <c r="FS1591" s="2"/>
      <c r="FT1591" s="2"/>
      <c r="FU1591" s="2"/>
      <c r="FV1591" s="2"/>
      <c r="FW1591" s="2"/>
      <c r="FX1591" s="2"/>
      <c r="FY1591" s="2"/>
      <c r="FZ1591" s="2"/>
      <c r="GA1591" s="2"/>
      <c r="GB1591" s="2"/>
      <c r="GC1591" s="2"/>
      <c r="GD1591" s="2"/>
      <c r="GE1591" s="2"/>
      <c r="GF1591" s="2"/>
      <c r="GG1591" s="2"/>
      <c r="GH1591" s="2"/>
      <c r="GI1591" s="2"/>
      <c r="GJ1591" s="2"/>
      <c r="GK1591" s="2"/>
      <c r="GL1591" s="2"/>
      <c r="GM1591" s="2"/>
      <c r="GN1591" s="2"/>
      <c r="GO1591" s="2"/>
      <c r="GP1591" s="2"/>
      <c r="GQ1591" s="2"/>
      <c r="GR1591" s="2"/>
      <c r="GS1591" s="2"/>
      <c r="GT1591" s="2"/>
      <c r="GU1591" s="2"/>
      <c r="GV1591" s="2"/>
      <c r="GW1591" s="2"/>
      <c r="GX1591" s="2"/>
      <c r="GY1591" s="2"/>
      <c r="GZ1591" s="2"/>
      <c r="HA1591" s="2"/>
      <c r="HB1591" s="2"/>
      <c r="HC1591" s="2"/>
      <c r="HD1591" s="2"/>
      <c r="HE1591" s="2"/>
      <c r="HF1591" s="2"/>
      <c r="HG1591" s="2"/>
      <c r="HH1591" s="2"/>
      <c r="HI1591" s="2"/>
      <c r="HJ1591" s="2"/>
      <c r="HK1591" s="2"/>
      <c r="HL1591" s="2"/>
      <c r="HM1591" s="2"/>
      <c r="HN1591" s="2"/>
      <c r="HO1591" s="2"/>
      <c r="HP1591" s="2"/>
      <c r="HQ1591" s="2"/>
      <c r="HR1591" s="2"/>
      <c r="HS1591" s="2"/>
      <c r="HT1591" s="2"/>
      <c r="HU1591" s="2"/>
      <c r="HV1591" s="2"/>
      <c r="HW1591" s="2"/>
      <c r="HX1591" s="2"/>
      <c r="HY1591" s="2"/>
      <c r="HZ1591" s="2"/>
      <c r="IA1591" s="2"/>
      <c r="IB1591" s="2"/>
      <c r="IC1591" s="2"/>
      <c r="ID1591" s="2"/>
      <c r="IE1591" s="2"/>
      <c r="IF1591" s="2"/>
      <c r="IG1591" s="2"/>
      <c r="IH1591" s="2"/>
      <c r="II1591" s="2"/>
      <c r="IJ1591" s="2"/>
      <c r="IK1591" s="2"/>
      <c r="IL1591" s="2"/>
      <c r="IM1591" s="2"/>
      <c r="IN1591" s="2"/>
      <c r="IO1591" s="2"/>
      <c r="IP1591" s="2"/>
      <c r="IQ1591" s="2"/>
      <c r="IR1591" s="2"/>
      <c r="IS1591" s="2"/>
    </row>
    <row r="1592" spans="1:253" s="36" customFormat="1" x14ac:dyDescent="0.25">
      <c r="A1592" s="33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60"/>
      <c r="AJ1592" s="144" t="str">
        <f t="shared" si="282"/>
        <v>Riadok bude vidieť.</v>
      </c>
      <c r="AK1592" s="145" t="s">
        <v>207</v>
      </c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51">
        <f t="shared" si="284"/>
        <v>1</v>
      </c>
      <c r="BF1592" s="51"/>
      <c r="BG1592" s="51"/>
      <c r="BH1592" s="51">
        <f>IF(AK1592="",1,IF(AK1592="Chcem skryť riadok.",0,1))</f>
        <v>1</v>
      </c>
      <c r="BI1592" s="51">
        <f t="shared" si="287"/>
        <v>1</v>
      </c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108"/>
      <c r="BY1592" s="108"/>
      <c r="BZ1592" s="108"/>
      <c r="CA1592" s="113">
        <f>SI!BY1592</f>
        <v>575</v>
      </c>
      <c r="CB1592" s="113"/>
      <c r="CC1592" s="113"/>
      <c r="CD1592" s="113"/>
      <c r="CE1592" s="113"/>
      <c r="CF1592" s="113"/>
      <c r="CG1592" s="113"/>
      <c r="CH1592" s="140">
        <f>SI!BZ1592</f>
        <v>0</v>
      </c>
      <c r="CI1592" s="108"/>
      <c r="CJ1592" s="108"/>
      <c r="CK1592" s="108"/>
      <c r="CL1592" s="108"/>
      <c r="CM1592" s="108"/>
      <c r="CN1592" s="108"/>
      <c r="CO1592" s="108"/>
      <c r="CP1592" s="108"/>
      <c r="CQ1592" s="108"/>
      <c r="CR1592" s="108"/>
      <c r="CS1592" s="108"/>
      <c r="CT1592" s="108"/>
      <c r="CU1592" s="108"/>
      <c r="CV1592" s="108"/>
      <c r="CW1592" s="108"/>
      <c r="CX1592" s="108"/>
      <c r="CY1592" s="108"/>
      <c r="CZ1592" s="2"/>
      <c r="DA1592" s="2"/>
      <c r="DB1592" s="2"/>
      <c r="DC1592" s="2"/>
      <c r="DD1592" s="2"/>
      <c r="DE1592" s="2"/>
      <c r="DF1592" s="2"/>
      <c r="DG1592" s="2"/>
      <c r="DH1592" s="2"/>
      <c r="DI1592" s="2"/>
      <c r="DJ1592" s="2"/>
      <c r="DK1592" s="2"/>
      <c r="DL1592" s="2"/>
      <c r="DM1592" s="2"/>
      <c r="DN1592" s="2"/>
      <c r="DO1592" s="2"/>
      <c r="DP1592" s="2"/>
      <c r="DQ1592" s="2"/>
      <c r="DR1592" s="2"/>
      <c r="DS1592" s="2"/>
      <c r="DT1592" s="2"/>
      <c r="DU1592" s="2"/>
      <c r="DV1592" s="2"/>
      <c r="DW1592" s="2"/>
      <c r="DX1592" s="2"/>
      <c r="DY1592" s="2"/>
      <c r="DZ1592" s="2"/>
      <c r="EA1592" s="2"/>
      <c r="EB1592" s="2"/>
      <c r="EC1592" s="2"/>
      <c r="ED1592" s="2"/>
      <c r="EE1592" s="2"/>
      <c r="EF1592" s="2"/>
      <c r="EG1592" s="2"/>
      <c r="EH1592" s="2"/>
      <c r="EI1592" s="2"/>
      <c r="EJ1592" s="2"/>
      <c r="EK1592" s="2"/>
      <c r="EL1592" s="2"/>
      <c r="EM1592" s="2"/>
      <c r="EN1592" s="2"/>
      <c r="EO1592" s="2"/>
      <c r="EP1592" s="2"/>
      <c r="EQ1592" s="2"/>
      <c r="ER1592" s="2"/>
      <c r="ES1592" s="2"/>
      <c r="ET1592" s="2"/>
      <c r="EU1592" s="2"/>
      <c r="EV1592" s="2"/>
      <c r="EW1592" s="2"/>
      <c r="EX1592" s="2"/>
      <c r="EY1592" s="2"/>
      <c r="EZ1592" s="2"/>
      <c r="FA1592" s="2"/>
      <c r="FB1592" s="2"/>
      <c r="FC1592" s="2"/>
      <c r="FD1592" s="2"/>
      <c r="FE1592" s="2"/>
      <c r="FF1592" s="2"/>
      <c r="FG1592" s="2"/>
      <c r="FH1592" s="2"/>
      <c r="FI1592" s="2"/>
      <c r="FJ1592" s="2"/>
      <c r="FK1592" s="2"/>
      <c r="FL1592" s="2"/>
      <c r="FM1592" s="2"/>
      <c r="FN1592" s="2"/>
      <c r="FO1592" s="2"/>
      <c r="FP1592" s="2"/>
      <c r="FQ1592" s="2"/>
      <c r="FR1592" s="2"/>
      <c r="FS1592" s="2"/>
      <c r="FT1592" s="2"/>
      <c r="FU1592" s="2"/>
      <c r="FV1592" s="2"/>
      <c r="FW1592" s="2"/>
      <c r="FX1592" s="2"/>
      <c r="FY1592" s="2"/>
      <c r="FZ1592" s="2"/>
      <c r="GA1592" s="2"/>
      <c r="GB1592" s="2"/>
      <c r="GC1592" s="2"/>
      <c r="GD1592" s="2"/>
      <c r="GE1592" s="2"/>
      <c r="GF1592" s="2"/>
      <c r="GG1592" s="2"/>
      <c r="GH1592" s="2"/>
      <c r="GI1592" s="2"/>
      <c r="GJ1592" s="2"/>
      <c r="GK1592" s="2"/>
      <c r="GL1592" s="2"/>
      <c r="GM1592" s="2"/>
      <c r="GN1592" s="2"/>
      <c r="GO1592" s="2"/>
      <c r="GP1592" s="2"/>
      <c r="GQ1592" s="2"/>
      <c r="GR1592" s="2"/>
      <c r="GS1592" s="2"/>
      <c r="GT1592" s="2"/>
      <c r="GU1592" s="2"/>
      <c r="GV1592" s="2"/>
      <c r="GW1592" s="2"/>
      <c r="GX1592" s="2"/>
      <c r="GY1592" s="2"/>
      <c r="GZ1592" s="2"/>
      <c r="HA1592" s="2"/>
      <c r="HB1592" s="2"/>
      <c r="HC1592" s="2"/>
      <c r="HD1592" s="2"/>
      <c r="HE1592" s="2"/>
      <c r="HF1592" s="2"/>
      <c r="HG1592" s="2"/>
      <c r="HH1592" s="2"/>
      <c r="HI1592" s="2"/>
      <c r="HJ1592" s="2"/>
      <c r="HK1592" s="2"/>
      <c r="HL1592" s="2"/>
      <c r="HM1592" s="2"/>
      <c r="HN1592" s="2"/>
      <c r="HO1592" s="2"/>
      <c r="HP1592" s="2"/>
      <c r="HQ1592" s="2"/>
      <c r="HR1592" s="2"/>
      <c r="HS1592" s="2"/>
      <c r="HT1592" s="2"/>
      <c r="HU1592" s="2"/>
      <c r="HV1592" s="2"/>
      <c r="HW1592" s="2"/>
      <c r="HX1592" s="2"/>
      <c r="HY1592" s="2"/>
      <c r="HZ1592" s="2"/>
      <c r="IA1592" s="2"/>
      <c r="IB1592" s="2"/>
      <c r="IC1592" s="2"/>
      <c r="ID1592" s="2"/>
      <c r="IE1592" s="2"/>
      <c r="IF1592" s="2"/>
      <c r="IG1592" s="2"/>
      <c r="IH1592" s="2"/>
      <c r="II1592" s="2"/>
      <c r="IJ1592" s="2"/>
      <c r="IK1592" s="2"/>
      <c r="IL1592" s="2"/>
      <c r="IM1592" s="2"/>
      <c r="IN1592" s="2"/>
      <c r="IO1592" s="2"/>
      <c r="IP1592" s="2"/>
      <c r="IQ1592" s="2"/>
      <c r="IR1592" s="2"/>
      <c r="IS1592" s="2"/>
    </row>
    <row r="1593" spans="1:253" s="36" customFormat="1" ht="24" customHeight="1" x14ac:dyDescent="0.25">
      <c r="A1593" s="33"/>
      <c r="B1593" s="369" t="s">
        <v>399</v>
      </c>
      <c r="C1593" s="370"/>
      <c r="D1593" s="370"/>
      <c r="E1593" s="370"/>
      <c r="F1593" s="370"/>
      <c r="G1593" s="370"/>
      <c r="H1593" s="370"/>
      <c r="I1593" s="371"/>
      <c r="J1593" s="811" t="s">
        <v>112</v>
      </c>
      <c r="K1593" s="812"/>
      <c r="L1593" s="812"/>
      <c r="M1593" s="813"/>
      <c r="N1593" s="811" t="s">
        <v>400</v>
      </c>
      <c r="O1593" s="812"/>
      <c r="P1593" s="812"/>
      <c r="Q1593" s="813"/>
      <c r="R1593" s="811" t="s">
        <v>97</v>
      </c>
      <c r="S1593" s="812"/>
      <c r="T1593" s="812"/>
      <c r="U1593" s="813"/>
      <c r="V1593" s="811" t="s">
        <v>401</v>
      </c>
      <c r="W1593" s="812"/>
      <c r="X1593" s="812"/>
      <c r="Y1593" s="813"/>
      <c r="Z1593" s="473" t="s">
        <v>402</v>
      </c>
      <c r="AA1593" s="473"/>
      <c r="AB1593" s="473"/>
      <c r="AC1593" s="474"/>
      <c r="AD1593" s="472" t="s">
        <v>403</v>
      </c>
      <c r="AE1593" s="473"/>
      <c r="AF1593" s="473"/>
      <c r="AG1593" s="473"/>
      <c r="AH1593" s="474"/>
      <c r="AI1593" s="62" t="s">
        <v>168</v>
      </c>
      <c r="AJ1593" s="144" t="str">
        <f t="shared" si="282"/>
        <v>Riadok bude vidieť.</v>
      </c>
      <c r="AK1593" s="145" t="s">
        <v>207</v>
      </c>
      <c r="AL1593" s="149" t="s">
        <v>502</v>
      </c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51">
        <f t="shared" si="284"/>
        <v>1</v>
      </c>
      <c r="BF1593" s="51"/>
      <c r="BG1593" s="51"/>
      <c r="BH1593" s="51">
        <f>IF(AK1593="",1,IF(AK1593="Chcem skryť riadok.",0,1))</f>
        <v>1</v>
      </c>
      <c r="BI1593" s="51">
        <f t="shared" si="287"/>
        <v>1</v>
      </c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108"/>
      <c r="BY1593" s="108"/>
      <c r="BZ1593" s="108"/>
      <c r="CA1593" s="113">
        <f>SI!BY1593</f>
        <v>178</v>
      </c>
      <c r="CB1593" s="113"/>
      <c r="CC1593" s="113"/>
      <c r="CD1593" s="113"/>
      <c r="CE1593" s="113"/>
      <c r="CF1593" s="113"/>
      <c r="CG1593" s="113"/>
      <c r="CH1593" s="140">
        <f>SI!BZ1593</f>
        <v>0</v>
      </c>
      <c r="CI1593" s="108"/>
      <c r="CJ1593" s="108"/>
      <c r="CK1593" s="108"/>
      <c r="CL1593" s="108"/>
      <c r="CM1593" s="108"/>
      <c r="CN1593" s="108"/>
      <c r="CO1593" s="108"/>
      <c r="CP1593" s="108"/>
      <c r="CQ1593" s="108"/>
      <c r="CR1593" s="108"/>
      <c r="CS1593" s="108"/>
      <c r="CT1593" s="108"/>
      <c r="CU1593" s="108"/>
      <c r="CV1593" s="108"/>
      <c r="CW1593" s="108"/>
      <c r="CX1593" s="108"/>
      <c r="CY1593" s="108"/>
      <c r="CZ1593" s="2"/>
      <c r="DA1593" s="2"/>
      <c r="DB1593" s="2"/>
      <c r="DC1593" s="2"/>
      <c r="DD1593" s="2"/>
      <c r="DE1593" s="2"/>
      <c r="DF1593" s="2"/>
      <c r="DG1593" s="2"/>
      <c r="DH1593" s="2"/>
      <c r="DI1593" s="2"/>
      <c r="DJ1593" s="2"/>
      <c r="DK1593" s="2"/>
      <c r="DL1593" s="2"/>
      <c r="DM1593" s="2"/>
      <c r="DN1593" s="2"/>
      <c r="DO1593" s="2"/>
      <c r="DP1593" s="2"/>
      <c r="DQ1593" s="2"/>
      <c r="DR1593" s="2"/>
      <c r="DS1593" s="2"/>
      <c r="DT1593" s="2"/>
      <c r="DU1593" s="2"/>
      <c r="DV1593" s="2"/>
      <c r="DW1593" s="2"/>
      <c r="DX1593" s="2"/>
      <c r="DY1593" s="2"/>
      <c r="DZ1593" s="2"/>
      <c r="EA1593" s="2"/>
      <c r="EB1593" s="2"/>
      <c r="EC1593" s="2"/>
      <c r="ED1593" s="2"/>
      <c r="EE1593" s="2"/>
      <c r="EF1593" s="2"/>
      <c r="EG1593" s="2"/>
      <c r="EH1593" s="2"/>
      <c r="EI1593" s="2"/>
      <c r="EJ1593" s="2"/>
      <c r="EK1593" s="2"/>
      <c r="EL1593" s="2"/>
      <c r="EM1593" s="2"/>
      <c r="EN1593" s="2"/>
      <c r="EO1593" s="2"/>
      <c r="EP1593" s="2"/>
      <c r="EQ1593" s="2"/>
      <c r="ER1593" s="2"/>
      <c r="ES1593" s="2"/>
      <c r="ET1593" s="2"/>
      <c r="EU1593" s="2"/>
      <c r="EV1593" s="2"/>
      <c r="EW1593" s="2"/>
      <c r="EX1593" s="2"/>
      <c r="EY1593" s="2"/>
      <c r="EZ1593" s="2"/>
      <c r="FA1593" s="2"/>
      <c r="FB1593" s="2"/>
      <c r="FC1593" s="2"/>
      <c r="FD1593" s="2"/>
      <c r="FE1593" s="2"/>
      <c r="FF1593" s="2"/>
      <c r="FG1593" s="2"/>
      <c r="FH1593" s="2"/>
      <c r="FI1593" s="2"/>
      <c r="FJ1593" s="2"/>
      <c r="FK1593" s="2"/>
      <c r="FL1593" s="2"/>
      <c r="FM1593" s="2"/>
      <c r="FN1593" s="2"/>
      <c r="FO1593" s="2"/>
      <c r="FP1593" s="2"/>
      <c r="FQ1593" s="2"/>
      <c r="FR1593" s="2"/>
      <c r="FS1593" s="2"/>
      <c r="FT1593" s="2"/>
      <c r="FU1593" s="2"/>
      <c r="FV1593" s="2"/>
      <c r="FW1593" s="2"/>
      <c r="FX1593" s="2"/>
      <c r="FY1593" s="2"/>
      <c r="FZ1593" s="2"/>
      <c r="GA1593" s="2"/>
      <c r="GB1593" s="2"/>
      <c r="GC1593" s="2"/>
      <c r="GD1593" s="2"/>
      <c r="GE1593" s="2"/>
      <c r="GF1593" s="2"/>
      <c r="GG1593" s="2"/>
      <c r="GH1593" s="2"/>
      <c r="GI1593" s="2"/>
      <c r="GJ1593" s="2"/>
      <c r="GK1593" s="2"/>
      <c r="GL1593" s="2"/>
      <c r="GM1593" s="2"/>
      <c r="GN1593" s="2"/>
      <c r="GO1593" s="2"/>
      <c r="GP1593" s="2"/>
      <c r="GQ1593" s="2"/>
      <c r="GR1593" s="2"/>
      <c r="GS1593" s="2"/>
      <c r="GT1593" s="2"/>
      <c r="GU1593" s="2"/>
      <c r="GV1593" s="2"/>
      <c r="GW1593" s="2"/>
      <c r="GX1593" s="2"/>
      <c r="GY1593" s="2"/>
      <c r="GZ1593" s="2"/>
      <c r="HA1593" s="2"/>
      <c r="HB1593" s="2"/>
      <c r="HC1593" s="2"/>
      <c r="HD1593" s="2"/>
      <c r="HE1593" s="2"/>
      <c r="HF1593" s="2"/>
      <c r="HG1593" s="2"/>
      <c r="HH1593" s="2"/>
      <c r="HI1593" s="2"/>
      <c r="HJ1593" s="2"/>
      <c r="HK1593" s="2"/>
      <c r="HL1593" s="2"/>
      <c r="HM1593" s="2"/>
      <c r="HN1593" s="2"/>
      <c r="HO1593" s="2"/>
      <c r="HP1593" s="2"/>
      <c r="HQ1593" s="2"/>
      <c r="HR1593" s="2"/>
      <c r="HS1593" s="2"/>
      <c r="HT1593" s="2"/>
      <c r="HU1593" s="2"/>
      <c r="HV1593" s="2"/>
      <c r="HW1593" s="2"/>
      <c r="HX1593" s="2"/>
      <c r="HY1593" s="2"/>
      <c r="HZ1593" s="2"/>
      <c r="IA1593" s="2"/>
      <c r="IB1593" s="2"/>
      <c r="IC1593" s="2"/>
      <c r="ID1593" s="2"/>
      <c r="IE1593" s="2"/>
      <c r="IF1593" s="2"/>
      <c r="IG1593" s="2"/>
      <c r="IH1593" s="2"/>
      <c r="II1593" s="2"/>
      <c r="IJ1593" s="2"/>
      <c r="IK1593" s="2"/>
      <c r="IL1593" s="2"/>
      <c r="IM1593" s="2"/>
      <c r="IN1593" s="2"/>
      <c r="IO1593" s="2"/>
      <c r="IP1593" s="2"/>
      <c r="IQ1593" s="2"/>
      <c r="IR1593" s="2"/>
      <c r="IS1593" s="2"/>
    </row>
    <row r="1594" spans="1:253" s="36" customFormat="1" ht="24" customHeight="1" x14ac:dyDescent="0.25">
      <c r="A1594" s="33"/>
      <c r="B1594" s="413"/>
      <c r="C1594" s="414"/>
      <c r="D1594" s="414"/>
      <c r="E1594" s="414"/>
      <c r="F1594" s="414"/>
      <c r="G1594" s="414"/>
      <c r="H1594" s="414"/>
      <c r="I1594" s="415"/>
      <c r="J1594" s="814"/>
      <c r="K1594" s="815"/>
      <c r="L1594" s="815"/>
      <c r="M1594" s="816"/>
      <c r="N1594" s="814"/>
      <c r="O1594" s="815"/>
      <c r="P1594" s="815"/>
      <c r="Q1594" s="816"/>
      <c r="R1594" s="814"/>
      <c r="S1594" s="815"/>
      <c r="T1594" s="815"/>
      <c r="U1594" s="816"/>
      <c r="V1594" s="814"/>
      <c r="W1594" s="815"/>
      <c r="X1594" s="815"/>
      <c r="Y1594" s="816"/>
      <c r="Z1594" s="595"/>
      <c r="AA1594" s="595"/>
      <c r="AB1594" s="595"/>
      <c r="AC1594" s="596"/>
      <c r="AD1594" s="594"/>
      <c r="AE1594" s="595"/>
      <c r="AF1594" s="595"/>
      <c r="AG1594" s="595"/>
      <c r="AH1594" s="596"/>
      <c r="AI1594" s="60"/>
      <c r="AJ1594" s="144" t="str">
        <f t="shared" si="282"/>
        <v>Riadok bude vidieť.</v>
      </c>
      <c r="AK1594" s="145" t="s">
        <v>207</v>
      </c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51">
        <f t="shared" si="284"/>
        <v>1</v>
      </c>
      <c r="BF1594" s="51"/>
      <c r="BG1594" s="51"/>
      <c r="BH1594" s="51">
        <f>IF(AK1594="",1,IF(AK1594="Chcem skryť riadok.",0,1))</f>
        <v>1</v>
      </c>
      <c r="BI1594" s="51">
        <f t="shared" si="287"/>
        <v>1</v>
      </c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108"/>
      <c r="BY1594" s="108"/>
      <c r="BZ1594" s="108"/>
      <c r="CA1594" s="113">
        <f>SI!BY1594</f>
        <v>1051</v>
      </c>
      <c r="CB1594" s="113"/>
      <c r="CC1594" s="113"/>
      <c r="CD1594" s="113"/>
      <c r="CE1594" s="113"/>
      <c r="CF1594" s="113"/>
      <c r="CG1594" s="113"/>
      <c r="CH1594" s="140">
        <f>SI!BZ1594</f>
        <v>0</v>
      </c>
      <c r="CI1594" s="108"/>
      <c r="CJ1594" s="108"/>
      <c r="CK1594" s="108"/>
      <c r="CL1594" s="108"/>
      <c r="CM1594" s="108"/>
      <c r="CN1594" s="108"/>
      <c r="CO1594" s="108"/>
      <c r="CP1594" s="108"/>
      <c r="CQ1594" s="108"/>
      <c r="CR1594" s="108"/>
      <c r="CS1594" s="108"/>
      <c r="CT1594" s="108"/>
      <c r="CU1594" s="108"/>
      <c r="CV1594" s="108"/>
      <c r="CW1594" s="108"/>
      <c r="CX1594" s="108"/>
      <c r="CY1594" s="108"/>
      <c r="CZ1594" s="2"/>
      <c r="DA1594" s="2"/>
      <c r="DB1594" s="2"/>
      <c r="DC1594" s="2"/>
      <c r="DD1594" s="2"/>
      <c r="DE1594" s="2"/>
      <c r="DF1594" s="2"/>
      <c r="DG1594" s="2"/>
      <c r="DH1594" s="2"/>
      <c r="DI1594" s="2"/>
      <c r="DJ1594" s="2"/>
      <c r="DK1594" s="2"/>
      <c r="DL1594" s="2"/>
      <c r="DM1594" s="2"/>
      <c r="DN1594" s="2"/>
      <c r="DO1594" s="2"/>
      <c r="DP1594" s="2"/>
      <c r="DQ1594" s="2"/>
      <c r="DR1594" s="2"/>
      <c r="DS1594" s="2"/>
      <c r="DT1594" s="2"/>
      <c r="DU1594" s="2"/>
      <c r="DV1594" s="2"/>
      <c r="DW1594" s="2"/>
      <c r="DX1594" s="2"/>
      <c r="DY1594" s="2"/>
      <c r="DZ1594" s="2"/>
      <c r="EA1594" s="2"/>
      <c r="EB1594" s="2"/>
      <c r="EC1594" s="2"/>
      <c r="ED1594" s="2"/>
      <c r="EE1594" s="2"/>
      <c r="EF1594" s="2"/>
      <c r="EG1594" s="2"/>
      <c r="EH1594" s="2"/>
      <c r="EI1594" s="2"/>
      <c r="EJ1594" s="2"/>
      <c r="EK1594" s="2"/>
      <c r="EL1594" s="2"/>
      <c r="EM1594" s="2"/>
      <c r="EN1594" s="2"/>
      <c r="EO1594" s="2"/>
      <c r="EP1594" s="2"/>
      <c r="EQ1594" s="2"/>
      <c r="ER1594" s="2"/>
      <c r="ES1594" s="2"/>
      <c r="ET1594" s="2"/>
      <c r="EU1594" s="2"/>
      <c r="EV1594" s="2"/>
      <c r="EW1594" s="2"/>
      <c r="EX1594" s="2"/>
      <c r="EY1594" s="2"/>
      <c r="EZ1594" s="2"/>
      <c r="FA1594" s="2"/>
      <c r="FB1594" s="2"/>
      <c r="FC1594" s="2"/>
      <c r="FD1594" s="2"/>
      <c r="FE1594" s="2"/>
      <c r="FF1594" s="2"/>
      <c r="FG1594" s="2"/>
      <c r="FH1594" s="2"/>
      <c r="FI1594" s="2"/>
      <c r="FJ1594" s="2"/>
      <c r="FK1594" s="2"/>
      <c r="FL1594" s="2"/>
      <c r="FM1594" s="2"/>
      <c r="FN1594" s="2"/>
      <c r="FO1594" s="2"/>
      <c r="FP1594" s="2"/>
      <c r="FQ1594" s="2"/>
      <c r="FR1594" s="2"/>
      <c r="FS1594" s="2"/>
      <c r="FT1594" s="2"/>
      <c r="FU1594" s="2"/>
      <c r="FV1594" s="2"/>
      <c r="FW1594" s="2"/>
      <c r="FX1594" s="2"/>
      <c r="FY1594" s="2"/>
      <c r="FZ1594" s="2"/>
      <c r="GA1594" s="2"/>
      <c r="GB1594" s="2"/>
      <c r="GC1594" s="2"/>
      <c r="GD1594" s="2"/>
      <c r="GE1594" s="2"/>
      <c r="GF1594" s="2"/>
      <c r="GG1594" s="2"/>
      <c r="GH1594" s="2"/>
      <c r="GI1594" s="2"/>
      <c r="GJ1594" s="2"/>
      <c r="GK1594" s="2"/>
      <c r="GL1594" s="2"/>
      <c r="GM1594" s="2"/>
      <c r="GN1594" s="2"/>
      <c r="GO1594" s="2"/>
      <c r="GP1594" s="2"/>
      <c r="GQ1594" s="2"/>
      <c r="GR1594" s="2"/>
      <c r="GS1594" s="2"/>
      <c r="GT1594" s="2"/>
      <c r="GU1594" s="2"/>
      <c r="GV1594" s="2"/>
      <c r="GW1594" s="2"/>
      <c r="GX1594" s="2"/>
      <c r="GY1594" s="2"/>
      <c r="GZ1594" s="2"/>
      <c r="HA1594" s="2"/>
      <c r="HB1594" s="2"/>
      <c r="HC1594" s="2"/>
      <c r="HD1594" s="2"/>
      <c r="HE1594" s="2"/>
      <c r="HF1594" s="2"/>
      <c r="HG1594" s="2"/>
      <c r="HH1594" s="2"/>
      <c r="HI1594" s="2"/>
      <c r="HJ1594" s="2"/>
      <c r="HK1594" s="2"/>
      <c r="HL1594" s="2"/>
      <c r="HM1594" s="2"/>
      <c r="HN1594" s="2"/>
      <c r="HO1594" s="2"/>
      <c r="HP1594" s="2"/>
      <c r="HQ1594" s="2"/>
      <c r="HR1594" s="2"/>
      <c r="HS1594" s="2"/>
      <c r="HT1594" s="2"/>
      <c r="HU1594" s="2"/>
      <c r="HV1594" s="2"/>
      <c r="HW1594" s="2"/>
      <c r="HX1594" s="2"/>
      <c r="HY1594" s="2"/>
      <c r="HZ1594" s="2"/>
      <c r="IA1594" s="2"/>
      <c r="IB1594" s="2"/>
      <c r="IC1594" s="2"/>
      <c r="ID1594" s="2"/>
      <c r="IE1594" s="2"/>
      <c r="IF1594" s="2"/>
      <c r="IG1594" s="2"/>
      <c r="IH1594" s="2"/>
      <c r="II1594" s="2"/>
      <c r="IJ1594" s="2"/>
      <c r="IK1594" s="2"/>
      <c r="IL1594" s="2"/>
      <c r="IM1594" s="2"/>
      <c r="IN1594" s="2"/>
      <c r="IO1594" s="2"/>
      <c r="IP1594" s="2"/>
      <c r="IQ1594" s="2"/>
      <c r="IR1594" s="2"/>
      <c r="IS1594" s="2"/>
    </row>
    <row r="1595" spans="1:253" s="41" customFormat="1" x14ac:dyDescent="0.25">
      <c r="A1595" s="33"/>
      <c r="B1595" s="372"/>
      <c r="C1595" s="373"/>
      <c r="D1595" s="373"/>
      <c r="E1595" s="373"/>
      <c r="F1595" s="373"/>
      <c r="G1595" s="373"/>
      <c r="H1595" s="373"/>
      <c r="I1595" s="374"/>
      <c r="J1595" s="817"/>
      <c r="K1595" s="818"/>
      <c r="L1595" s="818"/>
      <c r="M1595" s="819"/>
      <c r="N1595" s="817"/>
      <c r="O1595" s="818"/>
      <c r="P1595" s="818"/>
      <c r="Q1595" s="819"/>
      <c r="R1595" s="817"/>
      <c r="S1595" s="818"/>
      <c r="T1595" s="818"/>
      <c r="U1595" s="819"/>
      <c r="V1595" s="817"/>
      <c r="W1595" s="818"/>
      <c r="X1595" s="818"/>
      <c r="Y1595" s="819"/>
      <c r="Z1595" s="1171">
        <f>+P85</f>
        <v>2018</v>
      </c>
      <c r="AA1595" s="1172"/>
      <c r="AB1595" s="1172"/>
      <c r="AC1595" s="1173"/>
      <c r="AD1595" s="1527">
        <f>+Z85</f>
        <v>2017</v>
      </c>
      <c r="AE1595" s="1528"/>
      <c r="AF1595" s="1528"/>
      <c r="AG1595" s="1528"/>
      <c r="AH1595" s="1529"/>
      <c r="AI1595" s="60"/>
      <c r="AJ1595" s="144" t="str">
        <f t="shared" si="282"/>
        <v>Riadok bude vidieť.</v>
      </c>
      <c r="AK1595" s="145" t="s">
        <v>207</v>
      </c>
      <c r="AL1595" s="51"/>
      <c r="AM1595" s="51"/>
      <c r="AN1595" s="51"/>
      <c r="AO1595" s="51"/>
      <c r="AP1595" s="51"/>
      <c r="AQ1595" s="51"/>
      <c r="AR1595" s="51"/>
      <c r="AS1595" s="51"/>
      <c r="AT1595" s="51"/>
      <c r="AU1595" s="51"/>
      <c r="AV1595" s="51"/>
      <c r="AW1595" s="51"/>
      <c r="AX1595" s="51"/>
      <c r="AY1595" s="51"/>
      <c r="AZ1595" s="51"/>
      <c r="BA1595" s="51"/>
      <c r="BB1595" s="51"/>
      <c r="BC1595" s="51"/>
      <c r="BD1595" s="51"/>
      <c r="BE1595" s="51">
        <f t="shared" si="284"/>
        <v>1</v>
      </c>
      <c r="BF1595" s="51"/>
      <c r="BG1595" s="51"/>
      <c r="BH1595" s="51">
        <f>IF(AK1595="",1,IF(AK1595="Chcem skryť riadok.",0,1))</f>
        <v>1</v>
      </c>
      <c r="BI1595" s="51">
        <f t="shared" si="287"/>
        <v>1</v>
      </c>
      <c r="BJ1595" s="51"/>
      <c r="BK1595" s="51"/>
      <c r="BL1595" s="51"/>
      <c r="BM1595" s="51"/>
      <c r="BN1595" s="51"/>
      <c r="BO1595" s="51"/>
      <c r="BP1595" s="51"/>
      <c r="BQ1595" s="51"/>
      <c r="BR1595" s="51"/>
      <c r="BS1595" s="51"/>
      <c r="BT1595" s="51"/>
      <c r="BU1595" s="51"/>
      <c r="BV1595" s="51"/>
      <c r="BW1595" s="51"/>
      <c r="BX1595" s="116"/>
      <c r="BY1595" s="116"/>
      <c r="BZ1595" s="116"/>
      <c r="CA1595" s="113">
        <f>SI!BY1595</f>
        <v>125</v>
      </c>
      <c r="CB1595" s="113"/>
      <c r="CC1595" s="113"/>
      <c r="CD1595" s="113"/>
      <c r="CE1595" s="113"/>
      <c r="CF1595" s="113"/>
      <c r="CG1595" s="113"/>
      <c r="CH1595" s="140">
        <f>SI!BZ1595</f>
        <v>0</v>
      </c>
      <c r="CI1595" s="116"/>
      <c r="CJ1595" s="116"/>
      <c r="CK1595" s="116"/>
      <c r="CL1595" s="116"/>
      <c r="CM1595" s="116"/>
      <c r="CN1595" s="116"/>
      <c r="CO1595" s="116"/>
      <c r="CP1595" s="116"/>
      <c r="CQ1595" s="116"/>
      <c r="CR1595" s="116"/>
      <c r="CS1595" s="116"/>
      <c r="CT1595" s="116"/>
      <c r="CU1595" s="116"/>
      <c r="CV1595" s="116"/>
      <c r="CW1595" s="116"/>
      <c r="CX1595" s="116"/>
      <c r="CY1595" s="116"/>
      <c r="CZ1595" s="51"/>
      <c r="DA1595" s="51"/>
      <c r="DB1595" s="51"/>
      <c r="DC1595" s="51"/>
      <c r="DD1595" s="51"/>
      <c r="DE1595" s="51"/>
      <c r="DF1595" s="51"/>
      <c r="DG1595" s="51"/>
      <c r="DH1595" s="51"/>
      <c r="DI1595" s="51"/>
      <c r="DJ1595" s="51"/>
      <c r="DK1595" s="51"/>
      <c r="DL1595" s="51"/>
      <c r="DM1595" s="51"/>
      <c r="DN1595" s="51"/>
      <c r="DO1595" s="51"/>
      <c r="DP1595" s="51"/>
      <c r="DQ1595" s="51"/>
      <c r="DR1595" s="51"/>
      <c r="DS1595" s="51"/>
      <c r="DT1595" s="51"/>
      <c r="DU1595" s="51"/>
      <c r="DV1595" s="51"/>
      <c r="DW1595" s="51"/>
      <c r="DX1595" s="51"/>
      <c r="DY1595" s="51"/>
      <c r="DZ1595" s="51"/>
      <c r="EA1595" s="51"/>
      <c r="EB1595" s="51"/>
      <c r="EC1595" s="51"/>
      <c r="ED1595" s="51"/>
      <c r="EE1595" s="51"/>
      <c r="EF1595" s="51"/>
      <c r="EG1595" s="51"/>
      <c r="EH1595" s="51"/>
      <c r="EI1595" s="51"/>
      <c r="EJ1595" s="51"/>
      <c r="EK1595" s="51"/>
      <c r="EL1595" s="51"/>
      <c r="EM1595" s="51"/>
      <c r="EN1595" s="51"/>
      <c r="EO1595" s="51"/>
      <c r="EP1595" s="51"/>
      <c r="EQ1595" s="51"/>
      <c r="ER1595" s="51"/>
      <c r="ES1595" s="51"/>
      <c r="ET1595" s="51"/>
      <c r="EU1595" s="51"/>
      <c r="EV1595" s="51"/>
      <c r="EW1595" s="51"/>
      <c r="EX1595" s="51"/>
      <c r="EY1595" s="51"/>
      <c r="EZ1595" s="51"/>
      <c r="FA1595" s="51"/>
      <c r="FB1595" s="51"/>
      <c r="FC1595" s="51"/>
      <c r="FD1595" s="51"/>
      <c r="FE1595" s="51"/>
      <c r="FF1595" s="51"/>
      <c r="FG1595" s="51"/>
      <c r="FH1595" s="51"/>
      <c r="FI1595" s="51"/>
      <c r="FJ1595" s="51"/>
      <c r="FK1595" s="51"/>
      <c r="FL1595" s="51"/>
      <c r="FM1595" s="51"/>
      <c r="FN1595" s="51"/>
      <c r="FO1595" s="51"/>
      <c r="FP1595" s="51"/>
      <c r="FQ1595" s="51"/>
      <c r="FR1595" s="51"/>
      <c r="FS1595" s="51"/>
      <c r="FT1595" s="51"/>
      <c r="FU1595" s="51"/>
      <c r="FV1595" s="51"/>
      <c r="FW1595" s="51"/>
      <c r="FX1595" s="51"/>
      <c r="FY1595" s="51"/>
      <c r="FZ1595" s="51"/>
      <c r="GA1595" s="51"/>
      <c r="GB1595" s="51"/>
      <c r="GC1595" s="51"/>
      <c r="GD1595" s="51"/>
      <c r="GE1595" s="51"/>
      <c r="GF1595" s="51"/>
      <c r="GG1595" s="51"/>
      <c r="GH1595" s="51"/>
      <c r="GI1595" s="51"/>
      <c r="GJ1595" s="51"/>
      <c r="GK1595" s="51"/>
      <c r="GL1595" s="51"/>
      <c r="GM1595" s="51"/>
      <c r="GN1595" s="51"/>
      <c r="GO1595" s="51"/>
      <c r="GP1595" s="51"/>
      <c r="GQ1595" s="51"/>
      <c r="GR1595" s="51"/>
      <c r="GS1595" s="51"/>
      <c r="GT1595" s="51"/>
      <c r="GU1595" s="51"/>
      <c r="GV1595" s="51"/>
      <c r="GW1595" s="51"/>
      <c r="GX1595" s="51"/>
      <c r="GY1595" s="51"/>
      <c r="GZ1595" s="51"/>
      <c r="HA1595" s="51"/>
      <c r="HB1595" s="51"/>
      <c r="HC1595" s="51"/>
      <c r="HD1595" s="51"/>
      <c r="HE1595" s="51"/>
      <c r="HF1595" s="51"/>
      <c r="HG1595" s="51"/>
      <c r="HH1595" s="51"/>
      <c r="HI1595" s="51"/>
      <c r="HJ1595" s="51"/>
      <c r="HK1595" s="51"/>
      <c r="HL1595" s="51"/>
      <c r="HM1595" s="51"/>
      <c r="HN1595" s="51"/>
      <c r="HO1595" s="51"/>
      <c r="HP1595" s="51"/>
      <c r="HQ1595" s="51"/>
      <c r="HR1595" s="51"/>
      <c r="HS1595" s="51"/>
      <c r="HT1595" s="51"/>
      <c r="HU1595" s="51"/>
      <c r="HV1595" s="51"/>
      <c r="HW1595" s="51"/>
      <c r="HX1595" s="51"/>
      <c r="HY1595" s="51"/>
      <c r="HZ1595" s="51"/>
      <c r="IA1595" s="51"/>
      <c r="IB1595" s="51"/>
      <c r="IC1595" s="51"/>
      <c r="ID1595" s="51"/>
      <c r="IE1595" s="51"/>
      <c r="IF1595" s="51"/>
      <c r="IG1595" s="51"/>
      <c r="IH1595" s="51"/>
      <c r="II1595" s="51"/>
      <c r="IJ1595" s="51"/>
      <c r="IK1595" s="51"/>
      <c r="IL1595" s="51"/>
      <c r="IM1595" s="51"/>
      <c r="IN1595" s="51"/>
      <c r="IO1595" s="51"/>
      <c r="IP1595" s="51"/>
      <c r="IQ1595" s="51"/>
      <c r="IR1595" s="51"/>
      <c r="IS1595" s="51"/>
    </row>
    <row r="1596" spans="1:253" s="39" customFormat="1" hidden="1" x14ac:dyDescent="0.25">
      <c r="A1596" s="33"/>
      <c r="B1596" s="549" t="s">
        <v>114</v>
      </c>
      <c r="C1596" s="550"/>
      <c r="D1596" s="550"/>
      <c r="E1596" s="550"/>
      <c r="F1596" s="550"/>
      <c r="G1596" s="550"/>
      <c r="H1596" s="550"/>
      <c r="I1596" s="550"/>
      <c r="J1596" s="550"/>
      <c r="K1596" s="550"/>
      <c r="L1596" s="550"/>
      <c r="M1596" s="550"/>
      <c r="N1596" s="550"/>
      <c r="O1596" s="550"/>
      <c r="P1596" s="550"/>
      <c r="Q1596" s="550"/>
      <c r="R1596" s="550"/>
      <c r="S1596" s="550"/>
      <c r="T1596" s="550"/>
      <c r="U1596" s="550"/>
      <c r="V1596" s="550"/>
      <c r="W1596" s="550"/>
      <c r="X1596" s="550"/>
      <c r="Y1596" s="550"/>
      <c r="Z1596" s="550"/>
      <c r="AA1596" s="550"/>
      <c r="AB1596" s="550"/>
      <c r="AC1596" s="550"/>
      <c r="AD1596" s="550"/>
      <c r="AE1596" s="550"/>
      <c r="AF1596" s="550"/>
      <c r="AG1596" s="550"/>
      <c r="AH1596" s="551"/>
      <c r="AI1596" s="60"/>
      <c r="AJ1596" s="144" t="str">
        <f t="shared" si="282"/>
        <v>Riadok bude skrytý.</v>
      </c>
      <c r="AK1596" s="145" t="s">
        <v>207</v>
      </c>
      <c r="AL1596" s="96"/>
      <c r="AM1596" s="96"/>
      <c r="AN1596" s="96"/>
      <c r="AO1596" s="96"/>
      <c r="AP1596" s="96"/>
      <c r="AQ1596" s="96"/>
      <c r="AR1596" s="96"/>
      <c r="AS1596" s="96"/>
      <c r="AT1596" s="96"/>
      <c r="AU1596" s="96"/>
      <c r="AV1596" s="96"/>
      <c r="AW1596" s="96"/>
      <c r="AX1596" s="96"/>
      <c r="AY1596" s="96"/>
      <c r="AZ1596" s="96"/>
      <c r="BA1596" s="96"/>
      <c r="BB1596" s="96"/>
      <c r="BC1596" s="96"/>
      <c r="BD1596" s="96"/>
      <c r="BE1596" s="51">
        <f t="shared" si="284"/>
        <v>1</v>
      </c>
      <c r="BF1596" s="51">
        <f>+IF(B1597="",0,1)</f>
        <v>0</v>
      </c>
      <c r="BG1596" s="84"/>
      <c r="BH1596" s="51">
        <f t="shared" si="283"/>
        <v>1</v>
      </c>
      <c r="BI1596" s="89">
        <f>+IF(BE1596*BF1596=0,0,IF(BH1596=0,0,1))</f>
        <v>0</v>
      </c>
      <c r="BJ1596" s="96"/>
      <c r="BK1596" s="96"/>
      <c r="BL1596" s="96"/>
      <c r="BM1596" s="96"/>
      <c r="BN1596" s="96"/>
      <c r="BO1596" s="96"/>
      <c r="BP1596" s="96"/>
      <c r="BQ1596" s="96"/>
      <c r="BR1596" s="96"/>
      <c r="BS1596" s="96"/>
      <c r="BT1596" s="96"/>
      <c r="BU1596" s="96"/>
      <c r="BV1596" s="96"/>
      <c r="BW1596" s="96"/>
      <c r="BX1596" s="117"/>
      <c r="BY1596" s="117"/>
      <c r="BZ1596" s="117"/>
      <c r="CA1596" s="113">
        <f>SI!BY1596</f>
        <v>1022</v>
      </c>
      <c r="CB1596" s="113"/>
      <c r="CC1596" s="113"/>
      <c r="CD1596" s="113"/>
      <c r="CE1596" s="113"/>
      <c r="CF1596" s="113"/>
      <c r="CG1596" s="113"/>
      <c r="CH1596" s="140">
        <f>SI!BZ1596</f>
        <v>0</v>
      </c>
      <c r="CI1596" s="117"/>
      <c r="CJ1596" s="117"/>
      <c r="CK1596" s="117"/>
      <c r="CL1596" s="117"/>
      <c r="CM1596" s="117"/>
      <c r="CN1596" s="117"/>
      <c r="CO1596" s="117"/>
      <c r="CP1596" s="117"/>
      <c r="CQ1596" s="117"/>
      <c r="CR1596" s="117"/>
      <c r="CS1596" s="117"/>
      <c r="CT1596" s="117"/>
      <c r="CU1596" s="117"/>
      <c r="CV1596" s="117"/>
      <c r="CW1596" s="117"/>
      <c r="CX1596" s="117"/>
      <c r="CY1596" s="117"/>
      <c r="CZ1596" s="96"/>
      <c r="DA1596" s="96"/>
      <c r="DB1596" s="96"/>
      <c r="DC1596" s="96"/>
      <c r="DD1596" s="96"/>
      <c r="DE1596" s="96"/>
      <c r="DF1596" s="96"/>
      <c r="DG1596" s="96"/>
      <c r="DH1596" s="96"/>
      <c r="DI1596" s="96"/>
      <c r="DJ1596" s="96"/>
      <c r="DK1596" s="96"/>
      <c r="DL1596" s="96"/>
      <c r="DM1596" s="96"/>
      <c r="DN1596" s="96"/>
      <c r="DO1596" s="96"/>
      <c r="DP1596" s="96"/>
      <c r="DQ1596" s="96"/>
      <c r="DR1596" s="96"/>
      <c r="DS1596" s="96"/>
      <c r="DT1596" s="96"/>
      <c r="DU1596" s="96"/>
      <c r="DV1596" s="96"/>
      <c r="DW1596" s="96"/>
      <c r="DX1596" s="96"/>
      <c r="DY1596" s="96"/>
      <c r="DZ1596" s="96"/>
      <c r="EA1596" s="96"/>
      <c r="EB1596" s="96"/>
      <c r="EC1596" s="96"/>
      <c r="ED1596" s="96"/>
      <c r="EE1596" s="96"/>
      <c r="EF1596" s="96"/>
      <c r="EG1596" s="96"/>
      <c r="EH1596" s="96"/>
      <c r="EI1596" s="96"/>
      <c r="EJ1596" s="96"/>
      <c r="EK1596" s="96"/>
      <c r="EL1596" s="96"/>
      <c r="EM1596" s="96"/>
      <c r="EN1596" s="96"/>
      <c r="EO1596" s="96"/>
      <c r="EP1596" s="96"/>
      <c r="EQ1596" s="96"/>
      <c r="ER1596" s="96"/>
      <c r="ES1596" s="96"/>
      <c r="ET1596" s="96"/>
      <c r="EU1596" s="96"/>
      <c r="EV1596" s="96"/>
      <c r="EW1596" s="96"/>
      <c r="EX1596" s="96"/>
      <c r="EY1596" s="96"/>
      <c r="EZ1596" s="96"/>
      <c r="FA1596" s="96"/>
      <c r="FB1596" s="96"/>
      <c r="FC1596" s="96"/>
      <c r="FD1596" s="96"/>
      <c r="FE1596" s="96"/>
      <c r="FF1596" s="96"/>
      <c r="FG1596" s="96"/>
      <c r="FH1596" s="96"/>
      <c r="FI1596" s="96"/>
      <c r="FJ1596" s="96"/>
      <c r="FK1596" s="96"/>
      <c r="FL1596" s="96"/>
      <c r="FM1596" s="96"/>
      <c r="FN1596" s="96"/>
      <c r="FO1596" s="96"/>
      <c r="FP1596" s="96"/>
      <c r="FQ1596" s="96"/>
      <c r="FR1596" s="96"/>
      <c r="FS1596" s="96"/>
      <c r="FT1596" s="96"/>
      <c r="FU1596" s="96"/>
      <c r="FV1596" s="96"/>
      <c r="FW1596" s="96"/>
      <c r="FX1596" s="96"/>
      <c r="FY1596" s="96"/>
      <c r="FZ1596" s="96"/>
      <c r="GA1596" s="96"/>
      <c r="GB1596" s="96"/>
      <c r="GC1596" s="96"/>
      <c r="GD1596" s="96"/>
      <c r="GE1596" s="96"/>
      <c r="GF1596" s="96"/>
      <c r="GG1596" s="96"/>
      <c r="GH1596" s="96"/>
      <c r="GI1596" s="96"/>
      <c r="GJ1596" s="96"/>
      <c r="GK1596" s="96"/>
      <c r="GL1596" s="96"/>
      <c r="GM1596" s="96"/>
      <c r="GN1596" s="96"/>
      <c r="GO1596" s="96"/>
      <c r="GP1596" s="96"/>
      <c r="GQ1596" s="96"/>
      <c r="GR1596" s="96"/>
      <c r="GS1596" s="96"/>
      <c r="GT1596" s="96"/>
      <c r="GU1596" s="96"/>
      <c r="GV1596" s="96"/>
      <c r="GW1596" s="96"/>
      <c r="GX1596" s="96"/>
      <c r="GY1596" s="96"/>
      <c r="GZ1596" s="96"/>
      <c r="HA1596" s="96"/>
      <c r="HB1596" s="96"/>
      <c r="HC1596" s="96"/>
      <c r="HD1596" s="96"/>
      <c r="HE1596" s="96"/>
      <c r="HF1596" s="96"/>
      <c r="HG1596" s="96"/>
      <c r="HH1596" s="96"/>
      <c r="HI1596" s="96"/>
      <c r="HJ1596" s="96"/>
      <c r="HK1596" s="96"/>
      <c r="HL1596" s="96"/>
      <c r="HM1596" s="96"/>
      <c r="HN1596" s="96"/>
      <c r="HO1596" s="96"/>
      <c r="HP1596" s="96"/>
      <c r="HQ1596" s="96"/>
      <c r="HR1596" s="96"/>
      <c r="HS1596" s="96"/>
      <c r="HT1596" s="96"/>
      <c r="HU1596" s="96"/>
      <c r="HV1596" s="96"/>
      <c r="HW1596" s="96"/>
      <c r="HX1596" s="96"/>
      <c r="HY1596" s="96"/>
      <c r="HZ1596" s="96"/>
      <c r="IA1596" s="96"/>
      <c r="IB1596" s="96"/>
      <c r="IC1596" s="96"/>
      <c r="ID1596" s="96"/>
      <c r="IE1596" s="96"/>
      <c r="IF1596" s="96"/>
      <c r="IG1596" s="96"/>
      <c r="IH1596" s="96"/>
      <c r="II1596" s="96"/>
      <c r="IJ1596" s="96"/>
      <c r="IK1596" s="96"/>
      <c r="IL1596" s="96"/>
      <c r="IM1596" s="96"/>
      <c r="IN1596" s="96"/>
      <c r="IO1596" s="96"/>
      <c r="IP1596" s="96"/>
      <c r="IQ1596" s="96"/>
      <c r="IR1596" s="96"/>
      <c r="IS1596" s="96"/>
    </row>
    <row r="1597" spans="1:253" s="36" customFormat="1" hidden="1" x14ac:dyDescent="0.25">
      <c r="A1597" s="33"/>
      <c r="B1597" s="568"/>
      <c r="C1597" s="569"/>
      <c r="D1597" s="569"/>
      <c r="E1597" s="569"/>
      <c r="F1597" s="569"/>
      <c r="G1597" s="569"/>
      <c r="H1597" s="569"/>
      <c r="I1597" s="570"/>
      <c r="J1597" s="541"/>
      <c r="K1597" s="539"/>
      <c r="L1597" s="539"/>
      <c r="M1597" s="540"/>
      <c r="N1597" s="538"/>
      <c r="O1597" s="539"/>
      <c r="P1597" s="539"/>
      <c r="Q1597" s="542"/>
      <c r="R1597" s="541"/>
      <c r="S1597" s="539"/>
      <c r="T1597" s="539"/>
      <c r="U1597" s="540"/>
      <c r="V1597" s="538"/>
      <c r="W1597" s="539"/>
      <c r="X1597" s="539"/>
      <c r="Y1597" s="542"/>
      <c r="Z1597" s="541"/>
      <c r="AA1597" s="539"/>
      <c r="AB1597" s="539"/>
      <c r="AC1597" s="540"/>
      <c r="AD1597" s="538"/>
      <c r="AE1597" s="539"/>
      <c r="AF1597" s="539"/>
      <c r="AG1597" s="539"/>
      <c r="AH1597" s="540"/>
      <c r="AI1597" s="60"/>
      <c r="AJ1597" s="144" t="str">
        <f t="shared" si="282"/>
        <v>Riadok bude skrytý.</v>
      </c>
      <c r="AK1597" s="145" t="s">
        <v>207</v>
      </c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51">
        <f t="shared" si="284"/>
        <v>1</v>
      </c>
      <c r="BF1597" s="51">
        <f>+IF(B1597="",0,1)</f>
        <v>0</v>
      </c>
      <c r="BG1597" s="51"/>
      <c r="BH1597" s="51">
        <f t="shared" si="283"/>
        <v>1</v>
      </c>
      <c r="BI1597" s="89">
        <f>+IF(BE1597*BF1597=0,0,IF(BH1597=0,0,1))</f>
        <v>0</v>
      </c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108"/>
      <c r="BY1597" s="108"/>
      <c r="BZ1597" s="108"/>
      <c r="CA1597" s="113">
        <f>SI!BY1597</f>
        <v>204</v>
      </c>
      <c r="CB1597" s="113"/>
      <c r="CC1597" s="113"/>
      <c r="CD1597" s="113"/>
      <c r="CE1597" s="113"/>
      <c r="CF1597" s="113"/>
      <c r="CG1597" s="113"/>
      <c r="CH1597" s="140">
        <f>SI!BZ1597</f>
        <v>0</v>
      </c>
      <c r="CI1597" s="108"/>
      <c r="CJ1597" s="108"/>
      <c r="CK1597" s="108"/>
      <c r="CL1597" s="108"/>
      <c r="CM1597" s="108"/>
      <c r="CN1597" s="108"/>
      <c r="CO1597" s="108"/>
      <c r="CP1597" s="108"/>
      <c r="CQ1597" s="108"/>
      <c r="CR1597" s="108"/>
      <c r="CS1597" s="108"/>
      <c r="CT1597" s="108"/>
      <c r="CU1597" s="108"/>
      <c r="CV1597" s="108"/>
      <c r="CW1597" s="108"/>
      <c r="CX1597" s="108"/>
      <c r="CY1597" s="108"/>
      <c r="CZ1597" s="2"/>
      <c r="DA1597" s="2"/>
      <c r="DB1597" s="2"/>
      <c r="DC1597" s="2"/>
      <c r="DD1597" s="2"/>
      <c r="DE1597" s="2"/>
      <c r="DF1597" s="2"/>
      <c r="DG1597" s="2"/>
      <c r="DH1597" s="2"/>
      <c r="DI1597" s="2"/>
      <c r="DJ1597" s="2"/>
      <c r="DK1597" s="2"/>
      <c r="DL1597" s="2"/>
      <c r="DM1597" s="2"/>
      <c r="DN1597" s="2"/>
      <c r="DO1597" s="2"/>
      <c r="DP1597" s="2"/>
      <c r="DQ1597" s="2"/>
      <c r="DR1597" s="2"/>
      <c r="DS1597" s="2"/>
      <c r="DT1597" s="2"/>
      <c r="DU1597" s="2"/>
      <c r="DV1597" s="2"/>
      <c r="DW1597" s="2"/>
      <c r="DX1597" s="2"/>
      <c r="DY1597" s="2"/>
      <c r="DZ1597" s="2"/>
      <c r="EA1597" s="2"/>
      <c r="EB1597" s="2"/>
      <c r="EC1597" s="2"/>
      <c r="ED1597" s="2"/>
      <c r="EE1597" s="2"/>
      <c r="EF1597" s="2"/>
      <c r="EG1597" s="2"/>
      <c r="EH1597" s="2"/>
      <c r="EI1597" s="2"/>
      <c r="EJ1597" s="2"/>
      <c r="EK1597" s="2"/>
      <c r="EL1597" s="2"/>
      <c r="EM1597" s="2"/>
      <c r="EN1597" s="2"/>
      <c r="EO1597" s="2"/>
      <c r="EP1597" s="2"/>
      <c r="EQ1597" s="2"/>
      <c r="ER1597" s="2"/>
      <c r="ES1597" s="2"/>
      <c r="ET1597" s="2"/>
      <c r="EU1597" s="2"/>
      <c r="EV1597" s="2"/>
      <c r="EW1597" s="2"/>
      <c r="EX1597" s="2"/>
      <c r="EY1597" s="2"/>
      <c r="EZ1597" s="2"/>
      <c r="FA1597" s="2"/>
      <c r="FB1597" s="2"/>
      <c r="FC1597" s="2"/>
      <c r="FD1597" s="2"/>
      <c r="FE1597" s="2"/>
      <c r="FF1597" s="2"/>
      <c r="FG1597" s="2"/>
      <c r="FH1597" s="2"/>
      <c r="FI1597" s="2"/>
      <c r="FJ1597" s="2"/>
      <c r="FK1597" s="2"/>
      <c r="FL1597" s="2"/>
      <c r="FM1597" s="2"/>
      <c r="FN1597" s="2"/>
      <c r="FO1597" s="2"/>
      <c r="FP1597" s="2"/>
      <c r="FQ1597" s="2"/>
      <c r="FR1597" s="2"/>
      <c r="FS1597" s="2"/>
      <c r="FT1597" s="2"/>
      <c r="FU1597" s="2"/>
      <c r="FV1597" s="2"/>
      <c r="FW1597" s="2"/>
      <c r="FX1597" s="2"/>
      <c r="FY1597" s="2"/>
      <c r="FZ1597" s="2"/>
      <c r="GA1597" s="2"/>
      <c r="GB1597" s="2"/>
      <c r="GC1597" s="2"/>
      <c r="GD1597" s="2"/>
      <c r="GE1597" s="2"/>
      <c r="GF1597" s="2"/>
      <c r="GG1597" s="2"/>
      <c r="GH1597" s="2"/>
      <c r="GI1597" s="2"/>
      <c r="GJ1597" s="2"/>
      <c r="GK1597" s="2"/>
      <c r="GL1597" s="2"/>
      <c r="GM1597" s="2"/>
      <c r="GN1597" s="2"/>
      <c r="GO1597" s="2"/>
      <c r="GP1597" s="2"/>
      <c r="GQ1597" s="2"/>
      <c r="GR1597" s="2"/>
      <c r="GS1597" s="2"/>
      <c r="GT1597" s="2"/>
      <c r="GU1597" s="2"/>
      <c r="GV1597" s="2"/>
      <c r="GW1597" s="2"/>
      <c r="GX1597" s="2"/>
      <c r="GY1597" s="2"/>
      <c r="GZ1597" s="2"/>
      <c r="HA1597" s="2"/>
      <c r="HB1597" s="2"/>
      <c r="HC1597" s="2"/>
      <c r="HD1597" s="2"/>
      <c r="HE1597" s="2"/>
      <c r="HF1597" s="2"/>
      <c r="HG1597" s="2"/>
      <c r="HH1597" s="2"/>
      <c r="HI1597" s="2"/>
      <c r="HJ1597" s="2"/>
      <c r="HK1597" s="2"/>
      <c r="HL1597" s="2"/>
      <c r="HM1597" s="2"/>
      <c r="HN1597" s="2"/>
      <c r="HO1597" s="2"/>
      <c r="HP1597" s="2"/>
      <c r="HQ1597" s="2"/>
      <c r="HR1597" s="2"/>
      <c r="HS1597" s="2"/>
      <c r="HT1597" s="2"/>
      <c r="HU1597" s="2"/>
      <c r="HV1597" s="2"/>
      <c r="HW1597" s="2"/>
      <c r="HX1597" s="2"/>
      <c r="HY1597" s="2"/>
      <c r="HZ1597" s="2"/>
      <c r="IA1597" s="2"/>
      <c r="IB1597" s="2"/>
      <c r="IC1597" s="2"/>
      <c r="ID1597" s="2"/>
      <c r="IE1597" s="2"/>
      <c r="IF1597" s="2"/>
      <c r="IG1597" s="2"/>
      <c r="IH1597" s="2"/>
      <c r="II1597" s="2"/>
      <c r="IJ1597" s="2"/>
      <c r="IK1597" s="2"/>
      <c r="IL1597" s="2"/>
      <c r="IM1597" s="2"/>
      <c r="IN1597" s="2"/>
      <c r="IO1597" s="2"/>
      <c r="IP1597" s="2"/>
      <c r="IQ1597" s="2"/>
      <c r="IR1597" s="2"/>
      <c r="IS1597" s="2"/>
    </row>
    <row r="1598" spans="1:253" s="36" customFormat="1" hidden="1" x14ac:dyDescent="0.25">
      <c r="A1598" s="33"/>
      <c r="B1598" s="555"/>
      <c r="C1598" s="556"/>
      <c r="D1598" s="556"/>
      <c r="E1598" s="556"/>
      <c r="F1598" s="556"/>
      <c r="G1598" s="556"/>
      <c r="H1598" s="556"/>
      <c r="I1598" s="557"/>
      <c r="J1598" s="214"/>
      <c r="K1598" s="215"/>
      <c r="L1598" s="215"/>
      <c r="M1598" s="216"/>
      <c r="N1598" s="548"/>
      <c r="O1598" s="215"/>
      <c r="P1598" s="215"/>
      <c r="Q1598" s="283"/>
      <c r="R1598" s="214"/>
      <c r="S1598" s="215"/>
      <c r="T1598" s="215"/>
      <c r="U1598" s="216"/>
      <c r="V1598" s="548"/>
      <c r="W1598" s="215"/>
      <c r="X1598" s="215"/>
      <c r="Y1598" s="283"/>
      <c r="Z1598" s="214"/>
      <c r="AA1598" s="215"/>
      <c r="AB1598" s="215"/>
      <c r="AC1598" s="216"/>
      <c r="AD1598" s="548"/>
      <c r="AE1598" s="215"/>
      <c r="AF1598" s="215"/>
      <c r="AG1598" s="215"/>
      <c r="AH1598" s="216"/>
      <c r="AI1598" s="60"/>
      <c r="AJ1598" s="144" t="str">
        <f t="shared" si="282"/>
        <v>Riadok bude skrytý.</v>
      </c>
      <c r="AK1598" s="145" t="s">
        <v>207</v>
      </c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51">
        <f t="shared" si="284"/>
        <v>1</v>
      </c>
      <c r="BF1598" s="51">
        <f t="shared" ref="BF1598:BF1638" si="288">+IF(B1598="",0,1)</f>
        <v>0</v>
      </c>
      <c r="BG1598" s="51"/>
      <c r="BH1598" s="51">
        <f t="shared" ref="BH1598:BH1639" si="289">IF(AK1598="",1,IF(AK1598="Chcem skryť riadok.",0,1))</f>
        <v>1</v>
      </c>
      <c r="BI1598" s="89">
        <f t="shared" ref="BI1598:BI1638" si="290">+IF(BE1598*BF1598=0,0,IF(BH1598=0,0,1))</f>
        <v>0</v>
      </c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108"/>
      <c r="BY1598" s="108"/>
      <c r="BZ1598" s="108"/>
      <c r="CA1598" s="113">
        <f>SI!BY1598</f>
        <v>901</v>
      </c>
      <c r="CB1598" s="113"/>
      <c r="CC1598" s="113"/>
      <c r="CD1598" s="113"/>
      <c r="CE1598" s="113"/>
      <c r="CF1598" s="113"/>
      <c r="CG1598" s="113"/>
      <c r="CH1598" s="140">
        <f>SI!BZ1598</f>
        <v>0</v>
      </c>
      <c r="CI1598" s="108"/>
      <c r="CJ1598" s="108"/>
      <c r="CK1598" s="108"/>
      <c r="CL1598" s="108"/>
      <c r="CM1598" s="108"/>
      <c r="CN1598" s="108"/>
      <c r="CO1598" s="108"/>
      <c r="CP1598" s="108"/>
      <c r="CQ1598" s="108"/>
      <c r="CR1598" s="108"/>
      <c r="CS1598" s="108"/>
      <c r="CT1598" s="108"/>
      <c r="CU1598" s="108"/>
      <c r="CV1598" s="108"/>
      <c r="CW1598" s="108"/>
      <c r="CX1598" s="108"/>
      <c r="CY1598" s="108"/>
      <c r="CZ1598" s="2"/>
      <c r="DA1598" s="2"/>
      <c r="DB1598" s="2"/>
      <c r="DC1598" s="2"/>
      <c r="DD1598" s="2"/>
      <c r="DE1598" s="2"/>
      <c r="DF1598" s="2"/>
      <c r="DG1598" s="2"/>
      <c r="DH1598" s="2"/>
      <c r="DI1598" s="2"/>
      <c r="DJ1598" s="2"/>
      <c r="DK1598" s="2"/>
      <c r="DL1598" s="2"/>
      <c r="DM1598" s="2"/>
      <c r="DN1598" s="2"/>
      <c r="DO1598" s="2"/>
      <c r="DP1598" s="2"/>
      <c r="DQ1598" s="2"/>
      <c r="DR1598" s="2"/>
      <c r="DS1598" s="2"/>
      <c r="DT1598" s="2"/>
      <c r="DU1598" s="2"/>
      <c r="DV1598" s="2"/>
      <c r="DW1598" s="2"/>
      <c r="DX1598" s="2"/>
      <c r="DY1598" s="2"/>
      <c r="DZ1598" s="2"/>
      <c r="EA1598" s="2"/>
      <c r="EB1598" s="2"/>
      <c r="EC1598" s="2"/>
      <c r="ED1598" s="2"/>
      <c r="EE1598" s="2"/>
      <c r="EF1598" s="2"/>
      <c r="EG1598" s="2"/>
      <c r="EH1598" s="2"/>
      <c r="EI1598" s="2"/>
      <c r="EJ1598" s="2"/>
      <c r="EK1598" s="2"/>
      <c r="EL1598" s="2"/>
      <c r="EM1598" s="2"/>
      <c r="EN1598" s="2"/>
      <c r="EO1598" s="2"/>
      <c r="EP1598" s="2"/>
      <c r="EQ1598" s="2"/>
      <c r="ER1598" s="2"/>
      <c r="ES1598" s="2"/>
      <c r="ET1598" s="2"/>
      <c r="EU1598" s="2"/>
      <c r="EV1598" s="2"/>
      <c r="EW1598" s="2"/>
      <c r="EX1598" s="2"/>
      <c r="EY1598" s="2"/>
      <c r="EZ1598" s="2"/>
      <c r="FA1598" s="2"/>
      <c r="FB1598" s="2"/>
      <c r="FC1598" s="2"/>
      <c r="FD1598" s="2"/>
      <c r="FE1598" s="2"/>
      <c r="FF1598" s="2"/>
      <c r="FG1598" s="2"/>
      <c r="FH1598" s="2"/>
      <c r="FI1598" s="2"/>
      <c r="FJ1598" s="2"/>
      <c r="FK1598" s="2"/>
      <c r="FL1598" s="2"/>
      <c r="FM1598" s="2"/>
      <c r="FN1598" s="2"/>
      <c r="FO1598" s="2"/>
      <c r="FP1598" s="2"/>
      <c r="FQ1598" s="2"/>
      <c r="FR1598" s="2"/>
      <c r="FS1598" s="2"/>
      <c r="FT1598" s="2"/>
      <c r="FU1598" s="2"/>
      <c r="FV1598" s="2"/>
      <c r="FW1598" s="2"/>
      <c r="FX1598" s="2"/>
      <c r="FY1598" s="2"/>
      <c r="FZ1598" s="2"/>
      <c r="GA1598" s="2"/>
      <c r="GB1598" s="2"/>
      <c r="GC1598" s="2"/>
      <c r="GD1598" s="2"/>
      <c r="GE1598" s="2"/>
      <c r="GF1598" s="2"/>
      <c r="GG1598" s="2"/>
      <c r="GH1598" s="2"/>
      <c r="GI1598" s="2"/>
      <c r="GJ1598" s="2"/>
      <c r="GK1598" s="2"/>
      <c r="GL1598" s="2"/>
      <c r="GM1598" s="2"/>
      <c r="GN1598" s="2"/>
      <c r="GO1598" s="2"/>
      <c r="GP1598" s="2"/>
      <c r="GQ1598" s="2"/>
      <c r="GR1598" s="2"/>
      <c r="GS1598" s="2"/>
      <c r="GT1598" s="2"/>
      <c r="GU1598" s="2"/>
      <c r="GV1598" s="2"/>
      <c r="GW1598" s="2"/>
      <c r="GX1598" s="2"/>
      <c r="GY1598" s="2"/>
      <c r="GZ1598" s="2"/>
      <c r="HA1598" s="2"/>
      <c r="HB1598" s="2"/>
      <c r="HC1598" s="2"/>
      <c r="HD1598" s="2"/>
      <c r="HE1598" s="2"/>
      <c r="HF1598" s="2"/>
      <c r="HG1598" s="2"/>
      <c r="HH1598" s="2"/>
      <c r="HI1598" s="2"/>
      <c r="HJ1598" s="2"/>
      <c r="HK1598" s="2"/>
      <c r="HL1598" s="2"/>
      <c r="HM1598" s="2"/>
      <c r="HN1598" s="2"/>
      <c r="HO1598" s="2"/>
      <c r="HP1598" s="2"/>
      <c r="HQ1598" s="2"/>
      <c r="HR1598" s="2"/>
      <c r="HS1598" s="2"/>
      <c r="HT1598" s="2"/>
      <c r="HU1598" s="2"/>
      <c r="HV1598" s="2"/>
      <c r="HW1598" s="2"/>
      <c r="HX1598" s="2"/>
      <c r="HY1598" s="2"/>
      <c r="HZ1598" s="2"/>
      <c r="IA1598" s="2"/>
      <c r="IB1598" s="2"/>
      <c r="IC1598" s="2"/>
      <c r="ID1598" s="2"/>
      <c r="IE1598" s="2"/>
      <c r="IF1598" s="2"/>
      <c r="IG1598" s="2"/>
      <c r="IH1598" s="2"/>
      <c r="II1598" s="2"/>
      <c r="IJ1598" s="2"/>
      <c r="IK1598" s="2"/>
      <c r="IL1598" s="2"/>
      <c r="IM1598" s="2"/>
      <c r="IN1598" s="2"/>
      <c r="IO1598" s="2"/>
      <c r="IP1598" s="2"/>
      <c r="IQ1598" s="2"/>
      <c r="IR1598" s="2"/>
      <c r="IS1598" s="2"/>
    </row>
    <row r="1599" spans="1:253" s="36" customFormat="1" hidden="1" x14ac:dyDescent="0.25">
      <c r="A1599" s="33"/>
      <c r="B1599" s="555"/>
      <c r="C1599" s="556"/>
      <c r="D1599" s="556"/>
      <c r="E1599" s="556"/>
      <c r="F1599" s="556"/>
      <c r="G1599" s="556"/>
      <c r="H1599" s="556"/>
      <c r="I1599" s="557"/>
      <c r="J1599" s="214"/>
      <c r="K1599" s="215"/>
      <c r="L1599" s="215"/>
      <c r="M1599" s="216"/>
      <c r="N1599" s="548"/>
      <c r="O1599" s="215"/>
      <c r="P1599" s="215"/>
      <c r="Q1599" s="283"/>
      <c r="R1599" s="214"/>
      <c r="S1599" s="215"/>
      <c r="T1599" s="215"/>
      <c r="U1599" s="216"/>
      <c r="V1599" s="548"/>
      <c r="W1599" s="215"/>
      <c r="X1599" s="215"/>
      <c r="Y1599" s="283"/>
      <c r="Z1599" s="214"/>
      <c r="AA1599" s="215"/>
      <c r="AB1599" s="215"/>
      <c r="AC1599" s="216"/>
      <c r="AD1599" s="548"/>
      <c r="AE1599" s="215"/>
      <c r="AF1599" s="215"/>
      <c r="AG1599" s="215"/>
      <c r="AH1599" s="216"/>
      <c r="AI1599" s="60"/>
      <c r="AJ1599" s="144" t="str">
        <f t="shared" si="282"/>
        <v>Riadok bude skrytý.</v>
      </c>
      <c r="AK1599" s="145" t="s">
        <v>207</v>
      </c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51">
        <f t="shared" si="284"/>
        <v>1</v>
      </c>
      <c r="BF1599" s="51">
        <f t="shared" si="288"/>
        <v>0</v>
      </c>
      <c r="BG1599" s="51"/>
      <c r="BH1599" s="51">
        <f t="shared" si="289"/>
        <v>1</v>
      </c>
      <c r="BI1599" s="89">
        <f t="shared" si="290"/>
        <v>0</v>
      </c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108"/>
      <c r="BY1599" s="108"/>
      <c r="BZ1599" s="108"/>
      <c r="CA1599" s="113">
        <f>SI!BY1599</f>
        <v>829</v>
      </c>
      <c r="CB1599" s="113"/>
      <c r="CC1599" s="113"/>
      <c r="CD1599" s="113"/>
      <c r="CE1599" s="113"/>
      <c r="CF1599" s="113"/>
      <c r="CG1599" s="113"/>
      <c r="CH1599" s="140">
        <f>SI!BZ1599</f>
        <v>0</v>
      </c>
      <c r="CI1599" s="108"/>
      <c r="CJ1599" s="108"/>
      <c r="CK1599" s="108"/>
      <c r="CL1599" s="108"/>
      <c r="CM1599" s="108"/>
      <c r="CN1599" s="108"/>
      <c r="CO1599" s="108"/>
      <c r="CP1599" s="108"/>
      <c r="CQ1599" s="108"/>
      <c r="CR1599" s="108"/>
      <c r="CS1599" s="108"/>
      <c r="CT1599" s="108"/>
      <c r="CU1599" s="108"/>
      <c r="CV1599" s="108"/>
      <c r="CW1599" s="108"/>
      <c r="CX1599" s="108"/>
      <c r="CY1599" s="108"/>
      <c r="CZ1599" s="2"/>
      <c r="DA1599" s="2"/>
      <c r="DB1599" s="2"/>
      <c r="DC1599" s="2"/>
      <c r="DD1599" s="2"/>
      <c r="DE1599" s="2"/>
      <c r="DF1599" s="2"/>
      <c r="DG1599" s="2"/>
      <c r="DH1599" s="2"/>
      <c r="DI1599" s="2"/>
      <c r="DJ1599" s="2"/>
      <c r="DK1599" s="2"/>
      <c r="DL1599" s="2"/>
      <c r="DM1599" s="2"/>
      <c r="DN1599" s="2"/>
      <c r="DO1599" s="2"/>
      <c r="DP1599" s="2"/>
      <c r="DQ1599" s="2"/>
      <c r="DR1599" s="2"/>
      <c r="DS1599" s="2"/>
      <c r="DT1599" s="2"/>
      <c r="DU1599" s="2"/>
      <c r="DV1599" s="2"/>
      <c r="DW1599" s="2"/>
      <c r="DX1599" s="2"/>
      <c r="DY1599" s="2"/>
      <c r="DZ1599" s="2"/>
      <c r="EA1599" s="2"/>
      <c r="EB1599" s="2"/>
      <c r="EC1599" s="2"/>
      <c r="ED1599" s="2"/>
      <c r="EE1599" s="2"/>
      <c r="EF1599" s="2"/>
      <c r="EG1599" s="2"/>
      <c r="EH1599" s="2"/>
      <c r="EI1599" s="2"/>
      <c r="EJ1599" s="2"/>
      <c r="EK1599" s="2"/>
      <c r="EL1599" s="2"/>
      <c r="EM1599" s="2"/>
      <c r="EN1599" s="2"/>
      <c r="EO1599" s="2"/>
      <c r="EP1599" s="2"/>
      <c r="EQ1599" s="2"/>
      <c r="ER1599" s="2"/>
      <c r="ES1599" s="2"/>
      <c r="ET1599" s="2"/>
      <c r="EU1599" s="2"/>
      <c r="EV1599" s="2"/>
      <c r="EW1599" s="2"/>
      <c r="EX1599" s="2"/>
      <c r="EY1599" s="2"/>
      <c r="EZ1599" s="2"/>
      <c r="FA1599" s="2"/>
      <c r="FB1599" s="2"/>
      <c r="FC1599" s="2"/>
      <c r="FD1599" s="2"/>
      <c r="FE1599" s="2"/>
      <c r="FF1599" s="2"/>
      <c r="FG1599" s="2"/>
      <c r="FH1599" s="2"/>
      <c r="FI1599" s="2"/>
      <c r="FJ1599" s="2"/>
      <c r="FK1599" s="2"/>
      <c r="FL1599" s="2"/>
      <c r="FM1599" s="2"/>
      <c r="FN1599" s="2"/>
      <c r="FO1599" s="2"/>
      <c r="FP1599" s="2"/>
      <c r="FQ1599" s="2"/>
      <c r="FR1599" s="2"/>
      <c r="FS1599" s="2"/>
      <c r="FT1599" s="2"/>
      <c r="FU1599" s="2"/>
      <c r="FV1599" s="2"/>
      <c r="FW1599" s="2"/>
      <c r="FX1599" s="2"/>
      <c r="FY1599" s="2"/>
      <c r="FZ1599" s="2"/>
      <c r="GA1599" s="2"/>
      <c r="GB1599" s="2"/>
      <c r="GC1599" s="2"/>
      <c r="GD1599" s="2"/>
      <c r="GE1599" s="2"/>
      <c r="GF1599" s="2"/>
      <c r="GG1599" s="2"/>
      <c r="GH1599" s="2"/>
      <c r="GI1599" s="2"/>
      <c r="GJ1599" s="2"/>
      <c r="GK1599" s="2"/>
      <c r="GL1599" s="2"/>
      <c r="GM1599" s="2"/>
      <c r="GN1599" s="2"/>
      <c r="GO1599" s="2"/>
      <c r="GP1599" s="2"/>
      <c r="GQ1599" s="2"/>
      <c r="GR1599" s="2"/>
      <c r="GS1599" s="2"/>
      <c r="GT1599" s="2"/>
      <c r="GU1599" s="2"/>
      <c r="GV1599" s="2"/>
      <c r="GW1599" s="2"/>
      <c r="GX1599" s="2"/>
      <c r="GY1599" s="2"/>
      <c r="GZ1599" s="2"/>
      <c r="HA1599" s="2"/>
      <c r="HB1599" s="2"/>
      <c r="HC1599" s="2"/>
      <c r="HD1599" s="2"/>
      <c r="HE1599" s="2"/>
      <c r="HF1599" s="2"/>
      <c r="HG1599" s="2"/>
      <c r="HH1599" s="2"/>
      <c r="HI1599" s="2"/>
      <c r="HJ1599" s="2"/>
      <c r="HK1599" s="2"/>
      <c r="HL1599" s="2"/>
      <c r="HM1599" s="2"/>
      <c r="HN1599" s="2"/>
      <c r="HO1599" s="2"/>
      <c r="HP1599" s="2"/>
      <c r="HQ1599" s="2"/>
      <c r="HR1599" s="2"/>
      <c r="HS1599" s="2"/>
      <c r="HT1599" s="2"/>
      <c r="HU1599" s="2"/>
      <c r="HV1599" s="2"/>
      <c r="HW1599" s="2"/>
      <c r="HX1599" s="2"/>
      <c r="HY1599" s="2"/>
      <c r="HZ1599" s="2"/>
      <c r="IA1599" s="2"/>
      <c r="IB1599" s="2"/>
      <c r="IC1599" s="2"/>
      <c r="ID1599" s="2"/>
      <c r="IE1599" s="2"/>
      <c r="IF1599" s="2"/>
      <c r="IG1599" s="2"/>
      <c r="IH1599" s="2"/>
      <c r="II1599" s="2"/>
      <c r="IJ1599" s="2"/>
      <c r="IK1599" s="2"/>
      <c r="IL1599" s="2"/>
      <c r="IM1599" s="2"/>
      <c r="IN1599" s="2"/>
      <c r="IO1599" s="2"/>
      <c r="IP1599" s="2"/>
      <c r="IQ1599" s="2"/>
      <c r="IR1599" s="2"/>
      <c r="IS1599" s="2"/>
    </row>
    <row r="1600" spans="1:253" s="36" customFormat="1" hidden="1" x14ac:dyDescent="0.25">
      <c r="A1600" s="33"/>
      <c r="B1600" s="555"/>
      <c r="C1600" s="556"/>
      <c r="D1600" s="556"/>
      <c r="E1600" s="556"/>
      <c r="F1600" s="556"/>
      <c r="G1600" s="556"/>
      <c r="H1600" s="556"/>
      <c r="I1600" s="557"/>
      <c r="J1600" s="214"/>
      <c r="K1600" s="215"/>
      <c r="L1600" s="215"/>
      <c r="M1600" s="216"/>
      <c r="N1600" s="548"/>
      <c r="O1600" s="215"/>
      <c r="P1600" s="215"/>
      <c r="Q1600" s="283"/>
      <c r="R1600" s="214"/>
      <c r="S1600" s="215"/>
      <c r="T1600" s="215"/>
      <c r="U1600" s="216"/>
      <c r="V1600" s="548"/>
      <c r="W1600" s="215"/>
      <c r="X1600" s="215"/>
      <c r="Y1600" s="283"/>
      <c r="Z1600" s="214"/>
      <c r="AA1600" s="215"/>
      <c r="AB1600" s="215"/>
      <c r="AC1600" s="216"/>
      <c r="AD1600" s="548"/>
      <c r="AE1600" s="215"/>
      <c r="AF1600" s="215"/>
      <c r="AG1600" s="215"/>
      <c r="AH1600" s="216"/>
      <c r="AI1600" s="60"/>
      <c r="AJ1600" s="144" t="str">
        <f t="shared" si="282"/>
        <v>Riadok bude skrytý.</v>
      </c>
      <c r="AK1600" s="145" t="s">
        <v>207</v>
      </c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51">
        <f t="shared" si="284"/>
        <v>1</v>
      </c>
      <c r="BF1600" s="51">
        <f t="shared" si="288"/>
        <v>0</v>
      </c>
      <c r="BG1600" s="51"/>
      <c r="BH1600" s="51">
        <f t="shared" si="289"/>
        <v>1</v>
      </c>
      <c r="BI1600" s="89">
        <f t="shared" si="290"/>
        <v>0</v>
      </c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108"/>
      <c r="BY1600" s="108"/>
      <c r="BZ1600" s="108"/>
      <c r="CA1600" s="113">
        <f>SI!BY1600</f>
        <v>109</v>
      </c>
      <c r="CB1600" s="113"/>
      <c r="CC1600" s="113"/>
      <c r="CD1600" s="113"/>
      <c r="CE1600" s="113"/>
      <c r="CF1600" s="113"/>
      <c r="CG1600" s="113"/>
      <c r="CH1600" s="140">
        <f>SI!BZ1600</f>
        <v>0</v>
      </c>
      <c r="CI1600" s="108"/>
      <c r="CJ1600" s="108"/>
      <c r="CK1600" s="108"/>
      <c r="CL1600" s="108"/>
      <c r="CM1600" s="108"/>
      <c r="CN1600" s="108"/>
      <c r="CO1600" s="108"/>
      <c r="CP1600" s="108"/>
      <c r="CQ1600" s="108"/>
      <c r="CR1600" s="108"/>
      <c r="CS1600" s="108"/>
      <c r="CT1600" s="108"/>
      <c r="CU1600" s="108"/>
      <c r="CV1600" s="108"/>
      <c r="CW1600" s="108"/>
      <c r="CX1600" s="108"/>
      <c r="CY1600" s="108"/>
      <c r="CZ1600" s="2"/>
      <c r="DA1600" s="2"/>
      <c r="DB1600" s="2"/>
      <c r="DC1600" s="2"/>
      <c r="DD1600" s="2"/>
      <c r="DE1600" s="2"/>
      <c r="DF1600" s="2"/>
      <c r="DG1600" s="2"/>
      <c r="DH1600" s="2"/>
      <c r="DI1600" s="2"/>
      <c r="DJ1600" s="2"/>
      <c r="DK1600" s="2"/>
      <c r="DL1600" s="2"/>
      <c r="DM1600" s="2"/>
      <c r="DN1600" s="2"/>
      <c r="DO1600" s="2"/>
      <c r="DP1600" s="2"/>
      <c r="DQ1600" s="2"/>
      <c r="DR1600" s="2"/>
      <c r="DS1600" s="2"/>
      <c r="DT1600" s="2"/>
      <c r="DU1600" s="2"/>
      <c r="DV1600" s="2"/>
      <c r="DW1600" s="2"/>
      <c r="DX1600" s="2"/>
      <c r="DY1600" s="2"/>
      <c r="DZ1600" s="2"/>
      <c r="EA1600" s="2"/>
      <c r="EB1600" s="2"/>
      <c r="EC1600" s="2"/>
      <c r="ED1600" s="2"/>
      <c r="EE1600" s="2"/>
      <c r="EF1600" s="2"/>
      <c r="EG1600" s="2"/>
      <c r="EH1600" s="2"/>
      <c r="EI1600" s="2"/>
      <c r="EJ1600" s="2"/>
      <c r="EK1600" s="2"/>
      <c r="EL1600" s="2"/>
      <c r="EM1600" s="2"/>
      <c r="EN1600" s="2"/>
      <c r="EO1600" s="2"/>
      <c r="EP1600" s="2"/>
      <c r="EQ1600" s="2"/>
      <c r="ER1600" s="2"/>
      <c r="ES1600" s="2"/>
      <c r="ET1600" s="2"/>
      <c r="EU1600" s="2"/>
      <c r="EV1600" s="2"/>
      <c r="EW1600" s="2"/>
      <c r="EX1600" s="2"/>
      <c r="EY1600" s="2"/>
      <c r="EZ1600" s="2"/>
      <c r="FA1600" s="2"/>
      <c r="FB1600" s="2"/>
      <c r="FC1600" s="2"/>
      <c r="FD1600" s="2"/>
      <c r="FE1600" s="2"/>
      <c r="FF1600" s="2"/>
      <c r="FG1600" s="2"/>
      <c r="FH1600" s="2"/>
      <c r="FI1600" s="2"/>
      <c r="FJ1600" s="2"/>
      <c r="FK1600" s="2"/>
      <c r="FL1600" s="2"/>
      <c r="FM1600" s="2"/>
      <c r="FN1600" s="2"/>
      <c r="FO1600" s="2"/>
      <c r="FP1600" s="2"/>
      <c r="FQ1600" s="2"/>
      <c r="FR1600" s="2"/>
      <c r="FS1600" s="2"/>
      <c r="FT1600" s="2"/>
      <c r="FU1600" s="2"/>
      <c r="FV1600" s="2"/>
      <c r="FW1600" s="2"/>
      <c r="FX1600" s="2"/>
      <c r="FY1600" s="2"/>
      <c r="FZ1600" s="2"/>
      <c r="GA1600" s="2"/>
      <c r="GB1600" s="2"/>
      <c r="GC1600" s="2"/>
      <c r="GD1600" s="2"/>
      <c r="GE1600" s="2"/>
      <c r="GF1600" s="2"/>
      <c r="GG1600" s="2"/>
      <c r="GH1600" s="2"/>
      <c r="GI1600" s="2"/>
      <c r="GJ1600" s="2"/>
      <c r="GK1600" s="2"/>
      <c r="GL1600" s="2"/>
      <c r="GM1600" s="2"/>
      <c r="GN1600" s="2"/>
      <c r="GO1600" s="2"/>
      <c r="GP1600" s="2"/>
      <c r="GQ1600" s="2"/>
      <c r="GR1600" s="2"/>
      <c r="GS1600" s="2"/>
      <c r="GT1600" s="2"/>
      <c r="GU1600" s="2"/>
      <c r="GV1600" s="2"/>
      <c r="GW1600" s="2"/>
      <c r="GX1600" s="2"/>
      <c r="GY1600" s="2"/>
      <c r="GZ1600" s="2"/>
      <c r="HA1600" s="2"/>
      <c r="HB1600" s="2"/>
      <c r="HC1600" s="2"/>
      <c r="HD1600" s="2"/>
      <c r="HE1600" s="2"/>
      <c r="HF1600" s="2"/>
      <c r="HG1600" s="2"/>
      <c r="HH1600" s="2"/>
      <c r="HI1600" s="2"/>
      <c r="HJ1600" s="2"/>
      <c r="HK1600" s="2"/>
      <c r="HL1600" s="2"/>
      <c r="HM1600" s="2"/>
      <c r="HN1600" s="2"/>
      <c r="HO1600" s="2"/>
      <c r="HP1600" s="2"/>
      <c r="HQ1600" s="2"/>
      <c r="HR1600" s="2"/>
      <c r="HS1600" s="2"/>
      <c r="HT1600" s="2"/>
      <c r="HU1600" s="2"/>
      <c r="HV1600" s="2"/>
      <c r="HW1600" s="2"/>
      <c r="HX1600" s="2"/>
      <c r="HY1600" s="2"/>
      <c r="HZ1600" s="2"/>
      <c r="IA1600" s="2"/>
      <c r="IB1600" s="2"/>
      <c r="IC1600" s="2"/>
      <c r="ID1600" s="2"/>
      <c r="IE1600" s="2"/>
      <c r="IF1600" s="2"/>
      <c r="IG1600" s="2"/>
      <c r="IH1600" s="2"/>
      <c r="II1600" s="2"/>
      <c r="IJ1600" s="2"/>
      <c r="IK1600" s="2"/>
      <c r="IL1600" s="2"/>
      <c r="IM1600" s="2"/>
      <c r="IN1600" s="2"/>
      <c r="IO1600" s="2"/>
      <c r="IP1600" s="2"/>
      <c r="IQ1600" s="2"/>
      <c r="IR1600" s="2"/>
      <c r="IS1600" s="2"/>
    </row>
    <row r="1601" spans="1:253" s="36" customFormat="1" hidden="1" x14ac:dyDescent="0.25">
      <c r="A1601" s="33"/>
      <c r="B1601" s="555"/>
      <c r="C1601" s="556"/>
      <c r="D1601" s="556"/>
      <c r="E1601" s="556"/>
      <c r="F1601" s="556"/>
      <c r="G1601" s="556"/>
      <c r="H1601" s="556"/>
      <c r="I1601" s="557"/>
      <c r="J1601" s="214"/>
      <c r="K1601" s="215"/>
      <c r="L1601" s="215"/>
      <c r="M1601" s="216"/>
      <c r="N1601" s="548"/>
      <c r="O1601" s="215"/>
      <c r="P1601" s="215"/>
      <c r="Q1601" s="283"/>
      <c r="R1601" s="214"/>
      <c r="S1601" s="215"/>
      <c r="T1601" s="215"/>
      <c r="U1601" s="216"/>
      <c r="V1601" s="548"/>
      <c r="W1601" s="215"/>
      <c r="X1601" s="215"/>
      <c r="Y1601" s="283"/>
      <c r="Z1601" s="214"/>
      <c r="AA1601" s="215"/>
      <c r="AB1601" s="215"/>
      <c r="AC1601" s="216"/>
      <c r="AD1601" s="548"/>
      <c r="AE1601" s="215"/>
      <c r="AF1601" s="215"/>
      <c r="AG1601" s="215"/>
      <c r="AH1601" s="216"/>
      <c r="AI1601" s="60"/>
      <c r="AJ1601" s="144" t="str">
        <f t="shared" si="282"/>
        <v>Riadok bude skrytý.</v>
      </c>
      <c r="AK1601" s="145" t="s">
        <v>207</v>
      </c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51">
        <f t="shared" ref="BE1601:BE1632" si="291">+IF($H$1568="neeviduje",0,1)</f>
        <v>1</v>
      </c>
      <c r="BF1601" s="51">
        <f t="shared" si="288"/>
        <v>0</v>
      </c>
      <c r="BG1601" s="51"/>
      <c r="BH1601" s="51">
        <f t="shared" si="289"/>
        <v>1</v>
      </c>
      <c r="BI1601" s="89">
        <f t="shared" si="290"/>
        <v>0</v>
      </c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108"/>
      <c r="BY1601" s="108"/>
      <c r="BZ1601" s="108"/>
      <c r="CA1601" s="113">
        <f>SI!BY1601</f>
        <v>135</v>
      </c>
      <c r="CB1601" s="113"/>
      <c r="CC1601" s="113"/>
      <c r="CD1601" s="113"/>
      <c r="CE1601" s="113"/>
      <c r="CF1601" s="113"/>
      <c r="CG1601" s="113"/>
      <c r="CH1601" s="140">
        <f>SI!BZ1601</f>
        <v>0</v>
      </c>
      <c r="CI1601" s="108"/>
      <c r="CJ1601" s="108"/>
      <c r="CK1601" s="108"/>
      <c r="CL1601" s="108"/>
      <c r="CM1601" s="108"/>
      <c r="CN1601" s="108"/>
      <c r="CO1601" s="108"/>
      <c r="CP1601" s="108"/>
      <c r="CQ1601" s="108"/>
      <c r="CR1601" s="108"/>
      <c r="CS1601" s="108"/>
      <c r="CT1601" s="108"/>
      <c r="CU1601" s="108"/>
      <c r="CV1601" s="108"/>
      <c r="CW1601" s="108"/>
      <c r="CX1601" s="108"/>
      <c r="CY1601" s="108"/>
      <c r="CZ1601" s="2"/>
      <c r="DA1601" s="2"/>
      <c r="DB1601" s="2"/>
      <c r="DC1601" s="2"/>
      <c r="DD1601" s="2"/>
      <c r="DE1601" s="2"/>
      <c r="DF1601" s="2"/>
      <c r="DG1601" s="2"/>
      <c r="DH1601" s="2"/>
      <c r="DI1601" s="2"/>
      <c r="DJ1601" s="2"/>
      <c r="DK1601" s="2"/>
      <c r="DL1601" s="2"/>
      <c r="DM1601" s="2"/>
      <c r="DN1601" s="2"/>
      <c r="DO1601" s="2"/>
      <c r="DP1601" s="2"/>
      <c r="DQ1601" s="2"/>
      <c r="DR1601" s="2"/>
      <c r="DS1601" s="2"/>
      <c r="DT1601" s="2"/>
      <c r="DU1601" s="2"/>
      <c r="DV1601" s="2"/>
      <c r="DW1601" s="2"/>
      <c r="DX1601" s="2"/>
      <c r="DY1601" s="2"/>
      <c r="DZ1601" s="2"/>
      <c r="EA1601" s="2"/>
      <c r="EB1601" s="2"/>
      <c r="EC1601" s="2"/>
      <c r="ED1601" s="2"/>
      <c r="EE1601" s="2"/>
      <c r="EF1601" s="2"/>
      <c r="EG1601" s="2"/>
      <c r="EH1601" s="2"/>
      <c r="EI1601" s="2"/>
      <c r="EJ1601" s="2"/>
      <c r="EK1601" s="2"/>
      <c r="EL1601" s="2"/>
      <c r="EM1601" s="2"/>
      <c r="EN1601" s="2"/>
      <c r="EO1601" s="2"/>
      <c r="EP1601" s="2"/>
      <c r="EQ1601" s="2"/>
      <c r="ER1601" s="2"/>
      <c r="ES1601" s="2"/>
      <c r="ET1601" s="2"/>
      <c r="EU1601" s="2"/>
      <c r="EV1601" s="2"/>
      <c r="EW1601" s="2"/>
      <c r="EX1601" s="2"/>
      <c r="EY1601" s="2"/>
      <c r="EZ1601" s="2"/>
      <c r="FA1601" s="2"/>
      <c r="FB1601" s="2"/>
      <c r="FC1601" s="2"/>
      <c r="FD1601" s="2"/>
      <c r="FE1601" s="2"/>
      <c r="FF1601" s="2"/>
      <c r="FG1601" s="2"/>
      <c r="FH1601" s="2"/>
      <c r="FI1601" s="2"/>
      <c r="FJ1601" s="2"/>
      <c r="FK1601" s="2"/>
      <c r="FL1601" s="2"/>
      <c r="FM1601" s="2"/>
      <c r="FN1601" s="2"/>
      <c r="FO1601" s="2"/>
      <c r="FP1601" s="2"/>
      <c r="FQ1601" s="2"/>
      <c r="FR1601" s="2"/>
      <c r="FS1601" s="2"/>
      <c r="FT1601" s="2"/>
      <c r="FU1601" s="2"/>
      <c r="FV1601" s="2"/>
      <c r="FW1601" s="2"/>
      <c r="FX1601" s="2"/>
      <c r="FY1601" s="2"/>
      <c r="FZ1601" s="2"/>
      <c r="GA1601" s="2"/>
      <c r="GB1601" s="2"/>
      <c r="GC1601" s="2"/>
      <c r="GD1601" s="2"/>
      <c r="GE1601" s="2"/>
      <c r="GF1601" s="2"/>
      <c r="GG1601" s="2"/>
      <c r="GH1601" s="2"/>
      <c r="GI1601" s="2"/>
      <c r="GJ1601" s="2"/>
      <c r="GK1601" s="2"/>
      <c r="GL1601" s="2"/>
      <c r="GM1601" s="2"/>
      <c r="GN1601" s="2"/>
      <c r="GO1601" s="2"/>
      <c r="GP1601" s="2"/>
      <c r="GQ1601" s="2"/>
      <c r="GR1601" s="2"/>
      <c r="GS1601" s="2"/>
      <c r="GT1601" s="2"/>
      <c r="GU1601" s="2"/>
      <c r="GV1601" s="2"/>
      <c r="GW1601" s="2"/>
      <c r="GX1601" s="2"/>
      <c r="GY1601" s="2"/>
      <c r="GZ1601" s="2"/>
      <c r="HA1601" s="2"/>
      <c r="HB1601" s="2"/>
      <c r="HC1601" s="2"/>
      <c r="HD1601" s="2"/>
      <c r="HE1601" s="2"/>
      <c r="HF1601" s="2"/>
      <c r="HG1601" s="2"/>
      <c r="HH1601" s="2"/>
      <c r="HI1601" s="2"/>
      <c r="HJ1601" s="2"/>
      <c r="HK1601" s="2"/>
      <c r="HL1601" s="2"/>
      <c r="HM1601" s="2"/>
      <c r="HN1601" s="2"/>
      <c r="HO1601" s="2"/>
      <c r="HP1601" s="2"/>
      <c r="HQ1601" s="2"/>
      <c r="HR1601" s="2"/>
      <c r="HS1601" s="2"/>
      <c r="HT1601" s="2"/>
      <c r="HU1601" s="2"/>
      <c r="HV1601" s="2"/>
      <c r="HW1601" s="2"/>
      <c r="HX1601" s="2"/>
      <c r="HY1601" s="2"/>
      <c r="HZ1601" s="2"/>
      <c r="IA1601" s="2"/>
      <c r="IB1601" s="2"/>
      <c r="IC1601" s="2"/>
      <c r="ID1601" s="2"/>
      <c r="IE1601" s="2"/>
      <c r="IF1601" s="2"/>
      <c r="IG1601" s="2"/>
      <c r="IH1601" s="2"/>
      <c r="II1601" s="2"/>
      <c r="IJ1601" s="2"/>
      <c r="IK1601" s="2"/>
      <c r="IL1601" s="2"/>
      <c r="IM1601" s="2"/>
      <c r="IN1601" s="2"/>
      <c r="IO1601" s="2"/>
      <c r="IP1601" s="2"/>
      <c r="IQ1601" s="2"/>
      <c r="IR1601" s="2"/>
      <c r="IS1601" s="2"/>
    </row>
    <row r="1602" spans="1:253" s="36" customFormat="1" hidden="1" x14ac:dyDescent="0.25">
      <c r="A1602" s="33"/>
      <c r="B1602" s="555"/>
      <c r="C1602" s="556"/>
      <c r="D1602" s="556"/>
      <c r="E1602" s="556"/>
      <c r="F1602" s="556"/>
      <c r="G1602" s="556"/>
      <c r="H1602" s="556"/>
      <c r="I1602" s="557"/>
      <c r="J1602" s="214"/>
      <c r="K1602" s="215"/>
      <c r="L1602" s="215"/>
      <c r="M1602" s="216"/>
      <c r="N1602" s="548"/>
      <c r="O1602" s="215"/>
      <c r="P1602" s="215"/>
      <c r="Q1602" s="283"/>
      <c r="R1602" s="214"/>
      <c r="S1602" s="215"/>
      <c r="T1602" s="215"/>
      <c r="U1602" s="216"/>
      <c r="V1602" s="548"/>
      <c r="W1602" s="215"/>
      <c r="X1602" s="215"/>
      <c r="Y1602" s="283"/>
      <c r="Z1602" s="214"/>
      <c r="AA1602" s="215"/>
      <c r="AB1602" s="215"/>
      <c r="AC1602" s="216"/>
      <c r="AD1602" s="548"/>
      <c r="AE1602" s="215"/>
      <c r="AF1602" s="215"/>
      <c r="AG1602" s="215"/>
      <c r="AH1602" s="216"/>
      <c r="AI1602" s="60"/>
      <c r="AJ1602" s="144" t="str">
        <f t="shared" si="282"/>
        <v>Riadok bude skrytý.</v>
      </c>
      <c r="AK1602" s="145" t="s">
        <v>207</v>
      </c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51">
        <f t="shared" si="291"/>
        <v>1</v>
      </c>
      <c r="BF1602" s="51">
        <f t="shared" si="288"/>
        <v>0</v>
      </c>
      <c r="BG1602" s="51"/>
      <c r="BH1602" s="51">
        <f t="shared" si="289"/>
        <v>1</v>
      </c>
      <c r="BI1602" s="89">
        <f t="shared" si="290"/>
        <v>0</v>
      </c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108"/>
      <c r="BY1602" s="108"/>
      <c r="BZ1602" s="108"/>
      <c r="CA1602" s="113">
        <f>SI!BY1602</f>
        <v>166</v>
      </c>
      <c r="CB1602" s="113"/>
      <c r="CC1602" s="113"/>
      <c r="CD1602" s="113"/>
      <c r="CE1602" s="113"/>
      <c r="CF1602" s="113"/>
      <c r="CG1602" s="113"/>
      <c r="CH1602" s="140">
        <f>SI!BZ1602</f>
        <v>0</v>
      </c>
      <c r="CI1602" s="108"/>
      <c r="CJ1602" s="108"/>
      <c r="CK1602" s="108"/>
      <c r="CL1602" s="108"/>
      <c r="CM1602" s="108"/>
      <c r="CN1602" s="108"/>
      <c r="CO1602" s="108"/>
      <c r="CP1602" s="108"/>
      <c r="CQ1602" s="108"/>
      <c r="CR1602" s="108"/>
      <c r="CS1602" s="108"/>
      <c r="CT1602" s="108"/>
      <c r="CU1602" s="108"/>
      <c r="CV1602" s="108"/>
      <c r="CW1602" s="108"/>
      <c r="CX1602" s="108"/>
      <c r="CY1602" s="108"/>
      <c r="CZ1602" s="2"/>
      <c r="DA1602" s="2"/>
      <c r="DB1602" s="2"/>
      <c r="DC1602" s="2"/>
      <c r="DD1602" s="2"/>
      <c r="DE1602" s="2"/>
      <c r="DF1602" s="2"/>
      <c r="DG1602" s="2"/>
      <c r="DH1602" s="2"/>
      <c r="DI1602" s="2"/>
      <c r="DJ1602" s="2"/>
      <c r="DK1602" s="2"/>
      <c r="DL1602" s="2"/>
      <c r="DM1602" s="2"/>
      <c r="DN1602" s="2"/>
      <c r="DO1602" s="2"/>
      <c r="DP1602" s="2"/>
      <c r="DQ1602" s="2"/>
      <c r="DR1602" s="2"/>
      <c r="DS1602" s="2"/>
      <c r="DT1602" s="2"/>
      <c r="DU1602" s="2"/>
      <c r="DV1602" s="2"/>
      <c r="DW1602" s="2"/>
      <c r="DX1602" s="2"/>
      <c r="DY1602" s="2"/>
      <c r="DZ1602" s="2"/>
      <c r="EA1602" s="2"/>
      <c r="EB1602" s="2"/>
      <c r="EC1602" s="2"/>
      <c r="ED1602" s="2"/>
      <c r="EE1602" s="2"/>
      <c r="EF1602" s="2"/>
      <c r="EG1602" s="2"/>
      <c r="EH1602" s="2"/>
      <c r="EI1602" s="2"/>
      <c r="EJ1602" s="2"/>
      <c r="EK1602" s="2"/>
      <c r="EL1602" s="2"/>
      <c r="EM1602" s="2"/>
      <c r="EN1602" s="2"/>
      <c r="EO1602" s="2"/>
      <c r="EP1602" s="2"/>
      <c r="EQ1602" s="2"/>
      <c r="ER1602" s="2"/>
      <c r="ES1602" s="2"/>
      <c r="ET1602" s="2"/>
      <c r="EU1602" s="2"/>
      <c r="EV1602" s="2"/>
      <c r="EW1602" s="2"/>
      <c r="EX1602" s="2"/>
      <c r="EY1602" s="2"/>
      <c r="EZ1602" s="2"/>
      <c r="FA1602" s="2"/>
      <c r="FB1602" s="2"/>
      <c r="FC1602" s="2"/>
      <c r="FD1602" s="2"/>
      <c r="FE1602" s="2"/>
      <c r="FF1602" s="2"/>
      <c r="FG1602" s="2"/>
      <c r="FH1602" s="2"/>
      <c r="FI1602" s="2"/>
      <c r="FJ1602" s="2"/>
      <c r="FK1602" s="2"/>
      <c r="FL1602" s="2"/>
      <c r="FM1602" s="2"/>
      <c r="FN1602" s="2"/>
      <c r="FO1602" s="2"/>
      <c r="FP1602" s="2"/>
      <c r="FQ1602" s="2"/>
      <c r="FR1602" s="2"/>
      <c r="FS1602" s="2"/>
      <c r="FT1602" s="2"/>
      <c r="FU1602" s="2"/>
      <c r="FV1602" s="2"/>
      <c r="FW1602" s="2"/>
      <c r="FX1602" s="2"/>
      <c r="FY1602" s="2"/>
      <c r="FZ1602" s="2"/>
      <c r="GA1602" s="2"/>
      <c r="GB1602" s="2"/>
      <c r="GC1602" s="2"/>
      <c r="GD1602" s="2"/>
      <c r="GE1602" s="2"/>
      <c r="GF1602" s="2"/>
      <c r="GG1602" s="2"/>
      <c r="GH1602" s="2"/>
      <c r="GI1602" s="2"/>
      <c r="GJ1602" s="2"/>
      <c r="GK1602" s="2"/>
      <c r="GL1602" s="2"/>
      <c r="GM1602" s="2"/>
      <c r="GN1602" s="2"/>
      <c r="GO1602" s="2"/>
      <c r="GP1602" s="2"/>
      <c r="GQ1602" s="2"/>
      <c r="GR1602" s="2"/>
      <c r="GS1602" s="2"/>
      <c r="GT1602" s="2"/>
      <c r="GU1602" s="2"/>
      <c r="GV1602" s="2"/>
      <c r="GW1602" s="2"/>
      <c r="GX1602" s="2"/>
      <c r="GY1602" s="2"/>
      <c r="GZ1602" s="2"/>
      <c r="HA1602" s="2"/>
      <c r="HB1602" s="2"/>
      <c r="HC1602" s="2"/>
      <c r="HD1602" s="2"/>
      <c r="HE1602" s="2"/>
      <c r="HF1602" s="2"/>
      <c r="HG1602" s="2"/>
      <c r="HH1602" s="2"/>
      <c r="HI1602" s="2"/>
      <c r="HJ1602" s="2"/>
      <c r="HK1602" s="2"/>
      <c r="HL1602" s="2"/>
      <c r="HM1602" s="2"/>
      <c r="HN1602" s="2"/>
      <c r="HO1602" s="2"/>
      <c r="HP1602" s="2"/>
      <c r="HQ1602" s="2"/>
      <c r="HR1602" s="2"/>
      <c r="HS1602" s="2"/>
      <c r="HT1602" s="2"/>
      <c r="HU1602" s="2"/>
      <c r="HV1602" s="2"/>
      <c r="HW1602" s="2"/>
      <c r="HX1602" s="2"/>
      <c r="HY1602" s="2"/>
      <c r="HZ1602" s="2"/>
      <c r="IA1602" s="2"/>
      <c r="IB1602" s="2"/>
      <c r="IC1602" s="2"/>
      <c r="ID1602" s="2"/>
      <c r="IE1602" s="2"/>
      <c r="IF1602" s="2"/>
      <c r="IG1602" s="2"/>
      <c r="IH1602" s="2"/>
      <c r="II1602" s="2"/>
      <c r="IJ1602" s="2"/>
      <c r="IK1602" s="2"/>
      <c r="IL1602" s="2"/>
      <c r="IM1602" s="2"/>
      <c r="IN1602" s="2"/>
      <c r="IO1602" s="2"/>
      <c r="IP1602" s="2"/>
      <c r="IQ1602" s="2"/>
      <c r="IR1602" s="2"/>
      <c r="IS1602" s="2"/>
    </row>
    <row r="1603" spans="1:253" s="36" customFormat="1" hidden="1" x14ac:dyDescent="0.25">
      <c r="A1603" s="33"/>
      <c r="B1603" s="555"/>
      <c r="C1603" s="556"/>
      <c r="D1603" s="556"/>
      <c r="E1603" s="556"/>
      <c r="F1603" s="556"/>
      <c r="G1603" s="556"/>
      <c r="H1603" s="556"/>
      <c r="I1603" s="557"/>
      <c r="J1603" s="214"/>
      <c r="K1603" s="215"/>
      <c r="L1603" s="215"/>
      <c r="M1603" s="216"/>
      <c r="N1603" s="548"/>
      <c r="O1603" s="215"/>
      <c r="P1603" s="215"/>
      <c r="Q1603" s="283"/>
      <c r="R1603" s="214"/>
      <c r="S1603" s="215"/>
      <c r="T1603" s="215"/>
      <c r="U1603" s="216"/>
      <c r="V1603" s="548"/>
      <c r="W1603" s="215"/>
      <c r="X1603" s="215"/>
      <c r="Y1603" s="283"/>
      <c r="Z1603" s="214"/>
      <c r="AA1603" s="215"/>
      <c r="AB1603" s="215"/>
      <c r="AC1603" s="216"/>
      <c r="AD1603" s="548"/>
      <c r="AE1603" s="215"/>
      <c r="AF1603" s="215"/>
      <c r="AG1603" s="215"/>
      <c r="AH1603" s="216"/>
      <c r="AI1603" s="60"/>
      <c r="AJ1603" s="144" t="str">
        <f t="shared" si="282"/>
        <v>Riadok bude skrytý.</v>
      </c>
      <c r="AK1603" s="145" t="s">
        <v>207</v>
      </c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51">
        <f t="shared" si="291"/>
        <v>1</v>
      </c>
      <c r="BF1603" s="51">
        <f t="shared" si="288"/>
        <v>0</v>
      </c>
      <c r="BG1603" s="51"/>
      <c r="BH1603" s="51">
        <f t="shared" si="289"/>
        <v>1</v>
      </c>
      <c r="BI1603" s="89">
        <f t="shared" si="290"/>
        <v>0</v>
      </c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108"/>
      <c r="BY1603" s="108"/>
      <c r="BZ1603" s="108"/>
      <c r="CA1603" s="113">
        <f>SI!BY1603</f>
        <v>736</v>
      </c>
      <c r="CB1603" s="113"/>
      <c r="CC1603" s="113"/>
      <c r="CD1603" s="113"/>
      <c r="CE1603" s="113"/>
      <c r="CF1603" s="113"/>
      <c r="CG1603" s="113"/>
      <c r="CH1603" s="140">
        <f>SI!BZ1603</f>
        <v>0</v>
      </c>
      <c r="CI1603" s="108"/>
      <c r="CJ1603" s="108"/>
      <c r="CK1603" s="108"/>
      <c r="CL1603" s="108"/>
      <c r="CM1603" s="108"/>
      <c r="CN1603" s="108"/>
      <c r="CO1603" s="108"/>
      <c r="CP1603" s="108"/>
      <c r="CQ1603" s="108"/>
      <c r="CR1603" s="108"/>
      <c r="CS1603" s="108"/>
      <c r="CT1603" s="108"/>
      <c r="CU1603" s="108"/>
      <c r="CV1603" s="108"/>
      <c r="CW1603" s="108"/>
      <c r="CX1603" s="108"/>
      <c r="CY1603" s="108"/>
      <c r="CZ1603" s="2"/>
      <c r="DA1603" s="2"/>
      <c r="DB1603" s="2"/>
      <c r="DC1603" s="2"/>
      <c r="DD1603" s="2"/>
      <c r="DE1603" s="2"/>
      <c r="DF1603" s="2"/>
      <c r="DG1603" s="2"/>
      <c r="DH1603" s="2"/>
      <c r="DI1603" s="2"/>
      <c r="DJ1603" s="2"/>
      <c r="DK1603" s="2"/>
      <c r="DL1603" s="2"/>
      <c r="DM1603" s="2"/>
      <c r="DN1603" s="2"/>
      <c r="DO1603" s="2"/>
      <c r="DP1603" s="2"/>
      <c r="DQ1603" s="2"/>
      <c r="DR1603" s="2"/>
      <c r="DS1603" s="2"/>
      <c r="DT1603" s="2"/>
      <c r="DU1603" s="2"/>
      <c r="DV1603" s="2"/>
      <c r="DW1603" s="2"/>
      <c r="DX1603" s="2"/>
      <c r="DY1603" s="2"/>
      <c r="DZ1603" s="2"/>
      <c r="EA1603" s="2"/>
      <c r="EB1603" s="2"/>
      <c r="EC1603" s="2"/>
      <c r="ED1603" s="2"/>
      <c r="EE1603" s="2"/>
      <c r="EF1603" s="2"/>
      <c r="EG1603" s="2"/>
      <c r="EH1603" s="2"/>
      <c r="EI1603" s="2"/>
      <c r="EJ1603" s="2"/>
      <c r="EK1603" s="2"/>
      <c r="EL1603" s="2"/>
      <c r="EM1603" s="2"/>
      <c r="EN1603" s="2"/>
      <c r="EO1603" s="2"/>
      <c r="EP1603" s="2"/>
      <c r="EQ1603" s="2"/>
      <c r="ER1603" s="2"/>
      <c r="ES1603" s="2"/>
      <c r="ET1603" s="2"/>
      <c r="EU1603" s="2"/>
      <c r="EV1603" s="2"/>
      <c r="EW1603" s="2"/>
      <c r="EX1603" s="2"/>
      <c r="EY1603" s="2"/>
      <c r="EZ1603" s="2"/>
      <c r="FA1603" s="2"/>
      <c r="FB1603" s="2"/>
      <c r="FC1603" s="2"/>
      <c r="FD1603" s="2"/>
      <c r="FE1603" s="2"/>
      <c r="FF1603" s="2"/>
      <c r="FG1603" s="2"/>
      <c r="FH1603" s="2"/>
      <c r="FI1603" s="2"/>
      <c r="FJ1603" s="2"/>
      <c r="FK1603" s="2"/>
      <c r="FL1603" s="2"/>
      <c r="FM1603" s="2"/>
      <c r="FN1603" s="2"/>
      <c r="FO1603" s="2"/>
      <c r="FP1603" s="2"/>
      <c r="FQ1603" s="2"/>
      <c r="FR1603" s="2"/>
      <c r="FS1603" s="2"/>
      <c r="FT1603" s="2"/>
      <c r="FU1603" s="2"/>
      <c r="FV1603" s="2"/>
      <c r="FW1603" s="2"/>
      <c r="FX1603" s="2"/>
      <c r="FY1603" s="2"/>
      <c r="FZ1603" s="2"/>
      <c r="GA1603" s="2"/>
      <c r="GB1603" s="2"/>
      <c r="GC1603" s="2"/>
      <c r="GD1603" s="2"/>
      <c r="GE1603" s="2"/>
      <c r="GF1603" s="2"/>
      <c r="GG1603" s="2"/>
      <c r="GH1603" s="2"/>
      <c r="GI1603" s="2"/>
      <c r="GJ1603" s="2"/>
      <c r="GK1603" s="2"/>
      <c r="GL1603" s="2"/>
      <c r="GM1603" s="2"/>
      <c r="GN1603" s="2"/>
      <c r="GO1603" s="2"/>
      <c r="GP1603" s="2"/>
      <c r="GQ1603" s="2"/>
      <c r="GR1603" s="2"/>
      <c r="GS1603" s="2"/>
      <c r="GT1603" s="2"/>
      <c r="GU1603" s="2"/>
      <c r="GV1603" s="2"/>
      <c r="GW1603" s="2"/>
      <c r="GX1603" s="2"/>
      <c r="GY1603" s="2"/>
      <c r="GZ1603" s="2"/>
      <c r="HA1603" s="2"/>
      <c r="HB1603" s="2"/>
      <c r="HC1603" s="2"/>
      <c r="HD1603" s="2"/>
      <c r="HE1603" s="2"/>
      <c r="HF1603" s="2"/>
      <c r="HG1603" s="2"/>
      <c r="HH1603" s="2"/>
      <c r="HI1603" s="2"/>
      <c r="HJ1603" s="2"/>
      <c r="HK1603" s="2"/>
      <c r="HL1603" s="2"/>
      <c r="HM1603" s="2"/>
      <c r="HN1603" s="2"/>
      <c r="HO1603" s="2"/>
      <c r="HP1603" s="2"/>
      <c r="HQ1603" s="2"/>
      <c r="HR1603" s="2"/>
      <c r="HS1603" s="2"/>
      <c r="HT1603" s="2"/>
      <c r="HU1603" s="2"/>
      <c r="HV1603" s="2"/>
      <c r="HW1603" s="2"/>
      <c r="HX1603" s="2"/>
      <c r="HY1603" s="2"/>
      <c r="HZ1603" s="2"/>
      <c r="IA1603" s="2"/>
      <c r="IB1603" s="2"/>
      <c r="IC1603" s="2"/>
      <c r="ID1603" s="2"/>
      <c r="IE1603" s="2"/>
      <c r="IF1603" s="2"/>
      <c r="IG1603" s="2"/>
      <c r="IH1603" s="2"/>
      <c r="II1603" s="2"/>
      <c r="IJ1603" s="2"/>
      <c r="IK1603" s="2"/>
      <c r="IL1603" s="2"/>
      <c r="IM1603" s="2"/>
      <c r="IN1603" s="2"/>
      <c r="IO1603" s="2"/>
      <c r="IP1603" s="2"/>
      <c r="IQ1603" s="2"/>
      <c r="IR1603" s="2"/>
      <c r="IS1603" s="2"/>
    </row>
    <row r="1604" spans="1:253" s="36" customFormat="1" hidden="1" x14ac:dyDescent="0.25">
      <c r="A1604" s="33"/>
      <c r="B1604" s="555"/>
      <c r="C1604" s="556"/>
      <c r="D1604" s="556"/>
      <c r="E1604" s="556"/>
      <c r="F1604" s="556"/>
      <c r="G1604" s="556"/>
      <c r="H1604" s="556"/>
      <c r="I1604" s="557"/>
      <c r="J1604" s="214"/>
      <c r="K1604" s="215"/>
      <c r="L1604" s="215"/>
      <c r="M1604" s="216"/>
      <c r="N1604" s="548"/>
      <c r="O1604" s="215"/>
      <c r="P1604" s="215"/>
      <c r="Q1604" s="283"/>
      <c r="R1604" s="214"/>
      <c r="S1604" s="215"/>
      <c r="T1604" s="215"/>
      <c r="U1604" s="216"/>
      <c r="V1604" s="548"/>
      <c r="W1604" s="215"/>
      <c r="X1604" s="215"/>
      <c r="Y1604" s="283"/>
      <c r="Z1604" s="214"/>
      <c r="AA1604" s="215"/>
      <c r="AB1604" s="215"/>
      <c r="AC1604" s="216"/>
      <c r="AD1604" s="548"/>
      <c r="AE1604" s="215"/>
      <c r="AF1604" s="215"/>
      <c r="AG1604" s="215"/>
      <c r="AH1604" s="216"/>
      <c r="AI1604" s="60"/>
      <c r="AJ1604" s="144" t="str">
        <f t="shared" si="282"/>
        <v>Riadok bude skrytý.</v>
      </c>
      <c r="AK1604" s="145" t="s">
        <v>207</v>
      </c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51">
        <f t="shared" si="291"/>
        <v>1</v>
      </c>
      <c r="BF1604" s="51">
        <f t="shared" si="288"/>
        <v>0</v>
      </c>
      <c r="BG1604" s="51"/>
      <c r="BH1604" s="51">
        <f t="shared" si="289"/>
        <v>1</v>
      </c>
      <c r="BI1604" s="89">
        <f t="shared" si="290"/>
        <v>0</v>
      </c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108"/>
      <c r="BY1604" s="108"/>
      <c r="BZ1604" s="108"/>
      <c r="CA1604" s="113">
        <f>SI!BY1604</f>
        <v>124</v>
      </c>
      <c r="CB1604" s="113"/>
      <c r="CC1604" s="113"/>
      <c r="CD1604" s="113"/>
      <c r="CE1604" s="113"/>
      <c r="CF1604" s="113"/>
      <c r="CG1604" s="113"/>
      <c r="CH1604" s="140">
        <f>SI!BZ1604</f>
        <v>0</v>
      </c>
      <c r="CI1604" s="108"/>
      <c r="CJ1604" s="108"/>
      <c r="CK1604" s="108"/>
      <c r="CL1604" s="108"/>
      <c r="CM1604" s="108"/>
      <c r="CN1604" s="108"/>
      <c r="CO1604" s="108"/>
      <c r="CP1604" s="108"/>
      <c r="CQ1604" s="108"/>
      <c r="CR1604" s="108"/>
      <c r="CS1604" s="108"/>
      <c r="CT1604" s="108"/>
      <c r="CU1604" s="108"/>
      <c r="CV1604" s="108"/>
      <c r="CW1604" s="108"/>
      <c r="CX1604" s="108"/>
      <c r="CY1604" s="108"/>
      <c r="CZ1604" s="2"/>
      <c r="DA1604" s="2"/>
      <c r="DB1604" s="2"/>
      <c r="DC1604" s="2"/>
      <c r="DD1604" s="2"/>
      <c r="DE1604" s="2"/>
      <c r="DF1604" s="2"/>
      <c r="DG1604" s="2"/>
      <c r="DH1604" s="2"/>
      <c r="DI1604" s="2"/>
      <c r="DJ1604" s="2"/>
      <c r="DK1604" s="2"/>
      <c r="DL1604" s="2"/>
      <c r="DM1604" s="2"/>
      <c r="DN1604" s="2"/>
      <c r="DO1604" s="2"/>
      <c r="DP1604" s="2"/>
      <c r="DQ1604" s="2"/>
      <c r="DR1604" s="2"/>
      <c r="DS1604" s="2"/>
      <c r="DT1604" s="2"/>
      <c r="DU1604" s="2"/>
      <c r="DV1604" s="2"/>
      <c r="DW1604" s="2"/>
      <c r="DX1604" s="2"/>
      <c r="DY1604" s="2"/>
      <c r="DZ1604" s="2"/>
      <c r="EA1604" s="2"/>
      <c r="EB1604" s="2"/>
      <c r="EC1604" s="2"/>
      <c r="ED1604" s="2"/>
      <c r="EE1604" s="2"/>
      <c r="EF1604" s="2"/>
      <c r="EG1604" s="2"/>
      <c r="EH1604" s="2"/>
      <c r="EI1604" s="2"/>
      <c r="EJ1604" s="2"/>
      <c r="EK1604" s="2"/>
      <c r="EL1604" s="2"/>
      <c r="EM1604" s="2"/>
      <c r="EN1604" s="2"/>
      <c r="EO1604" s="2"/>
      <c r="EP1604" s="2"/>
      <c r="EQ1604" s="2"/>
      <c r="ER1604" s="2"/>
      <c r="ES1604" s="2"/>
      <c r="ET1604" s="2"/>
      <c r="EU1604" s="2"/>
      <c r="EV1604" s="2"/>
      <c r="EW1604" s="2"/>
      <c r="EX1604" s="2"/>
      <c r="EY1604" s="2"/>
      <c r="EZ1604" s="2"/>
      <c r="FA1604" s="2"/>
      <c r="FB1604" s="2"/>
      <c r="FC1604" s="2"/>
      <c r="FD1604" s="2"/>
      <c r="FE1604" s="2"/>
      <c r="FF1604" s="2"/>
      <c r="FG1604" s="2"/>
      <c r="FH1604" s="2"/>
      <c r="FI1604" s="2"/>
      <c r="FJ1604" s="2"/>
      <c r="FK1604" s="2"/>
      <c r="FL1604" s="2"/>
      <c r="FM1604" s="2"/>
      <c r="FN1604" s="2"/>
      <c r="FO1604" s="2"/>
      <c r="FP1604" s="2"/>
      <c r="FQ1604" s="2"/>
      <c r="FR1604" s="2"/>
      <c r="FS1604" s="2"/>
      <c r="FT1604" s="2"/>
      <c r="FU1604" s="2"/>
      <c r="FV1604" s="2"/>
      <c r="FW1604" s="2"/>
      <c r="FX1604" s="2"/>
      <c r="FY1604" s="2"/>
      <c r="FZ1604" s="2"/>
      <c r="GA1604" s="2"/>
      <c r="GB1604" s="2"/>
      <c r="GC1604" s="2"/>
      <c r="GD1604" s="2"/>
      <c r="GE1604" s="2"/>
      <c r="GF1604" s="2"/>
      <c r="GG1604" s="2"/>
      <c r="GH1604" s="2"/>
      <c r="GI1604" s="2"/>
      <c r="GJ1604" s="2"/>
      <c r="GK1604" s="2"/>
      <c r="GL1604" s="2"/>
      <c r="GM1604" s="2"/>
      <c r="GN1604" s="2"/>
      <c r="GO1604" s="2"/>
      <c r="GP1604" s="2"/>
      <c r="GQ1604" s="2"/>
      <c r="GR1604" s="2"/>
      <c r="GS1604" s="2"/>
      <c r="GT1604" s="2"/>
      <c r="GU1604" s="2"/>
      <c r="GV1604" s="2"/>
      <c r="GW1604" s="2"/>
      <c r="GX1604" s="2"/>
      <c r="GY1604" s="2"/>
      <c r="GZ1604" s="2"/>
      <c r="HA1604" s="2"/>
      <c r="HB1604" s="2"/>
      <c r="HC1604" s="2"/>
      <c r="HD1604" s="2"/>
      <c r="HE1604" s="2"/>
      <c r="HF1604" s="2"/>
      <c r="HG1604" s="2"/>
      <c r="HH1604" s="2"/>
      <c r="HI1604" s="2"/>
      <c r="HJ1604" s="2"/>
      <c r="HK1604" s="2"/>
      <c r="HL1604" s="2"/>
      <c r="HM1604" s="2"/>
      <c r="HN1604" s="2"/>
      <c r="HO1604" s="2"/>
      <c r="HP1604" s="2"/>
      <c r="HQ1604" s="2"/>
      <c r="HR1604" s="2"/>
      <c r="HS1604" s="2"/>
      <c r="HT1604" s="2"/>
      <c r="HU1604" s="2"/>
      <c r="HV1604" s="2"/>
      <c r="HW1604" s="2"/>
      <c r="HX1604" s="2"/>
      <c r="HY1604" s="2"/>
      <c r="HZ1604" s="2"/>
      <c r="IA1604" s="2"/>
      <c r="IB1604" s="2"/>
      <c r="IC1604" s="2"/>
      <c r="ID1604" s="2"/>
      <c r="IE1604" s="2"/>
      <c r="IF1604" s="2"/>
      <c r="IG1604" s="2"/>
      <c r="IH1604" s="2"/>
      <c r="II1604" s="2"/>
      <c r="IJ1604" s="2"/>
      <c r="IK1604" s="2"/>
      <c r="IL1604" s="2"/>
      <c r="IM1604" s="2"/>
      <c r="IN1604" s="2"/>
      <c r="IO1604" s="2"/>
      <c r="IP1604" s="2"/>
      <c r="IQ1604" s="2"/>
      <c r="IR1604" s="2"/>
      <c r="IS1604" s="2"/>
    </row>
    <row r="1605" spans="1:253" s="36" customFormat="1" hidden="1" x14ac:dyDescent="0.25">
      <c r="A1605" s="33"/>
      <c r="B1605" s="555"/>
      <c r="C1605" s="556"/>
      <c r="D1605" s="556"/>
      <c r="E1605" s="556"/>
      <c r="F1605" s="556"/>
      <c r="G1605" s="556"/>
      <c r="H1605" s="556"/>
      <c r="I1605" s="557"/>
      <c r="J1605" s="214"/>
      <c r="K1605" s="215"/>
      <c r="L1605" s="215"/>
      <c r="M1605" s="216"/>
      <c r="N1605" s="548"/>
      <c r="O1605" s="215"/>
      <c r="P1605" s="215"/>
      <c r="Q1605" s="283"/>
      <c r="R1605" s="214"/>
      <c r="S1605" s="215"/>
      <c r="T1605" s="215"/>
      <c r="U1605" s="216"/>
      <c r="V1605" s="548"/>
      <c r="W1605" s="215"/>
      <c r="X1605" s="215"/>
      <c r="Y1605" s="283"/>
      <c r="Z1605" s="214"/>
      <c r="AA1605" s="215"/>
      <c r="AB1605" s="215"/>
      <c r="AC1605" s="216"/>
      <c r="AD1605" s="548"/>
      <c r="AE1605" s="215"/>
      <c r="AF1605" s="215"/>
      <c r="AG1605" s="215"/>
      <c r="AH1605" s="216"/>
      <c r="AI1605" s="60"/>
      <c r="AJ1605" s="144" t="str">
        <f t="shared" si="282"/>
        <v>Riadok bude skrytý.</v>
      </c>
      <c r="AK1605" s="145" t="s">
        <v>207</v>
      </c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51">
        <f t="shared" si="291"/>
        <v>1</v>
      </c>
      <c r="BF1605" s="51">
        <f t="shared" si="288"/>
        <v>0</v>
      </c>
      <c r="BG1605" s="51"/>
      <c r="BH1605" s="51">
        <f t="shared" si="289"/>
        <v>1</v>
      </c>
      <c r="BI1605" s="89">
        <f t="shared" si="290"/>
        <v>0</v>
      </c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108"/>
      <c r="BY1605" s="108"/>
      <c r="BZ1605" s="108"/>
      <c r="CA1605" s="113">
        <f>SI!BY1605</f>
        <v>484</v>
      </c>
      <c r="CB1605" s="113"/>
      <c r="CC1605" s="113"/>
      <c r="CD1605" s="113"/>
      <c r="CE1605" s="113"/>
      <c r="CF1605" s="113"/>
      <c r="CG1605" s="113"/>
      <c r="CH1605" s="140">
        <f>SI!BZ1605</f>
        <v>0</v>
      </c>
      <c r="CI1605" s="108"/>
      <c r="CJ1605" s="108"/>
      <c r="CK1605" s="108"/>
      <c r="CL1605" s="108"/>
      <c r="CM1605" s="108"/>
      <c r="CN1605" s="108"/>
      <c r="CO1605" s="108"/>
      <c r="CP1605" s="108"/>
      <c r="CQ1605" s="108"/>
      <c r="CR1605" s="108"/>
      <c r="CS1605" s="108"/>
      <c r="CT1605" s="108"/>
      <c r="CU1605" s="108"/>
      <c r="CV1605" s="108"/>
      <c r="CW1605" s="108"/>
      <c r="CX1605" s="108"/>
      <c r="CY1605" s="108"/>
      <c r="CZ1605" s="2"/>
      <c r="DA1605" s="2"/>
      <c r="DB1605" s="2"/>
      <c r="DC1605" s="2"/>
      <c r="DD1605" s="2"/>
      <c r="DE1605" s="2"/>
      <c r="DF1605" s="2"/>
      <c r="DG1605" s="2"/>
      <c r="DH1605" s="2"/>
      <c r="DI1605" s="2"/>
      <c r="DJ1605" s="2"/>
      <c r="DK1605" s="2"/>
      <c r="DL1605" s="2"/>
      <c r="DM1605" s="2"/>
      <c r="DN1605" s="2"/>
      <c r="DO1605" s="2"/>
      <c r="DP1605" s="2"/>
      <c r="DQ1605" s="2"/>
      <c r="DR1605" s="2"/>
      <c r="DS1605" s="2"/>
      <c r="DT1605" s="2"/>
      <c r="DU1605" s="2"/>
      <c r="DV1605" s="2"/>
      <c r="DW1605" s="2"/>
      <c r="DX1605" s="2"/>
      <c r="DY1605" s="2"/>
      <c r="DZ1605" s="2"/>
      <c r="EA1605" s="2"/>
      <c r="EB1605" s="2"/>
      <c r="EC1605" s="2"/>
      <c r="ED1605" s="2"/>
      <c r="EE1605" s="2"/>
      <c r="EF1605" s="2"/>
      <c r="EG1605" s="2"/>
      <c r="EH1605" s="2"/>
      <c r="EI1605" s="2"/>
      <c r="EJ1605" s="2"/>
      <c r="EK1605" s="2"/>
      <c r="EL1605" s="2"/>
      <c r="EM1605" s="2"/>
      <c r="EN1605" s="2"/>
      <c r="EO1605" s="2"/>
      <c r="EP1605" s="2"/>
      <c r="EQ1605" s="2"/>
      <c r="ER1605" s="2"/>
      <c r="ES1605" s="2"/>
      <c r="ET1605" s="2"/>
      <c r="EU1605" s="2"/>
      <c r="EV1605" s="2"/>
      <c r="EW1605" s="2"/>
      <c r="EX1605" s="2"/>
      <c r="EY1605" s="2"/>
      <c r="EZ1605" s="2"/>
      <c r="FA1605" s="2"/>
      <c r="FB1605" s="2"/>
      <c r="FC1605" s="2"/>
      <c r="FD1605" s="2"/>
      <c r="FE1605" s="2"/>
      <c r="FF1605" s="2"/>
      <c r="FG1605" s="2"/>
      <c r="FH1605" s="2"/>
      <c r="FI1605" s="2"/>
      <c r="FJ1605" s="2"/>
      <c r="FK1605" s="2"/>
      <c r="FL1605" s="2"/>
      <c r="FM1605" s="2"/>
      <c r="FN1605" s="2"/>
      <c r="FO1605" s="2"/>
      <c r="FP1605" s="2"/>
      <c r="FQ1605" s="2"/>
      <c r="FR1605" s="2"/>
      <c r="FS1605" s="2"/>
      <c r="FT1605" s="2"/>
      <c r="FU1605" s="2"/>
      <c r="FV1605" s="2"/>
      <c r="FW1605" s="2"/>
      <c r="FX1605" s="2"/>
      <c r="FY1605" s="2"/>
      <c r="FZ1605" s="2"/>
      <c r="GA1605" s="2"/>
      <c r="GB1605" s="2"/>
      <c r="GC1605" s="2"/>
      <c r="GD1605" s="2"/>
      <c r="GE1605" s="2"/>
      <c r="GF1605" s="2"/>
      <c r="GG1605" s="2"/>
      <c r="GH1605" s="2"/>
      <c r="GI1605" s="2"/>
      <c r="GJ1605" s="2"/>
      <c r="GK1605" s="2"/>
      <c r="GL1605" s="2"/>
      <c r="GM1605" s="2"/>
      <c r="GN1605" s="2"/>
      <c r="GO1605" s="2"/>
      <c r="GP1605" s="2"/>
      <c r="GQ1605" s="2"/>
      <c r="GR1605" s="2"/>
      <c r="GS1605" s="2"/>
      <c r="GT1605" s="2"/>
      <c r="GU1605" s="2"/>
      <c r="GV1605" s="2"/>
      <c r="GW1605" s="2"/>
      <c r="GX1605" s="2"/>
      <c r="GY1605" s="2"/>
      <c r="GZ1605" s="2"/>
      <c r="HA1605" s="2"/>
      <c r="HB1605" s="2"/>
      <c r="HC1605" s="2"/>
      <c r="HD1605" s="2"/>
      <c r="HE1605" s="2"/>
      <c r="HF1605" s="2"/>
      <c r="HG1605" s="2"/>
      <c r="HH1605" s="2"/>
      <c r="HI1605" s="2"/>
      <c r="HJ1605" s="2"/>
      <c r="HK1605" s="2"/>
      <c r="HL1605" s="2"/>
      <c r="HM1605" s="2"/>
      <c r="HN1605" s="2"/>
      <c r="HO1605" s="2"/>
      <c r="HP1605" s="2"/>
      <c r="HQ1605" s="2"/>
      <c r="HR1605" s="2"/>
      <c r="HS1605" s="2"/>
      <c r="HT1605" s="2"/>
      <c r="HU1605" s="2"/>
      <c r="HV1605" s="2"/>
      <c r="HW1605" s="2"/>
      <c r="HX1605" s="2"/>
      <c r="HY1605" s="2"/>
      <c r="HZ1605" s="2"/>
      <c r="IA1605" s="2"/>
      <c r="IB1605" s="2"/>
      <c r="IC1605" s="2"/>
      <c r="ID1605" s="2"/>
      <c r="IE1605" s="2"/>
      <c r="IF1605" s="2"/>
      <c r="IG1605" s="2"/>
      <c r="IH1605" s="2"/>
      <c r="II1605" s="2"/>
      <c r="IJ1605" s="2"/>
      <c r="IK1605" s="2"/>
      <c r="IL1605" s="2"/>
      <c r="IM1605" s="2"/>
      <c r="IN1605" s="2"/>
      <c r="IO1605" s="2"/>
      <c r="IP1605" s="2"/>
      <c r="IQ1605" s="2"/>
      <c r="IR1605" s="2"/>
      <c r="IS1605" s="2"/>
    </row>
    <row r="1606" spans="1:253" s="36" customFormat="1" hidden="1" x14ac:dyDescent="0.25">
      <c r="A1606" s="33"/>
      <c r="B1606" s="558"/>
      <c r="C1606" s="559"/>
      <c r="D1606" s="559"/>
      <c r="E1606" s="559"/>
      <c r="F1606" s="559"/>
      <c r="G1606" s="559"/>
      <c r="H1606" s="559"/>
      <c r="I1606" s="560"/>
      <c r="J1606" s="546"/>
      <c r="K1606" s="544"/>
      <c r="L1606" s="544"/>
      <c r="M1606" s="547"/>
      <c r="N1606" s="543"/>
      <c r="O1606" s="544"/>
      <c r="P1606" s="544"/>
      <c r="Q1606" s="545"/>
      <c r="R1606" s="546"/>
      <c r="S1606" s="544"/>
      <c r="T1606" s="544"/>
      <c r="U1606" s="547"/>
      <c r="V1606" s="543"/>
      <c r="W1606" s="544"/>
      <c r="X1606" s="544"/>
      <c r="Y1606" s="545"/>
      <c r="Z1606" s="546"/>
      <c r="AA1606" s="544"/>
      <c r="AB1606" s="544"/>
      <c r="AC1606" s="547"/>
      <c r="AD1606" s="543"/>
      <c r="AE1606" s="544"/>
      <c r="AF1606" s="544"/>
      <c r="AG1606" s="544"/>
      <c r="AH1606" s="547"/>
      <c r="AI1606" s="60"/>
      <c r="AJ1606" s="144" t="str">
        <f t="shared" si="282"/>
        <v>Riadok bude skrytý.</v>
      </c>
      <c r="AK1606" s="145" t="s">
        <v>207</v>
      </c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51">
        <f t="shared" si="291"/>
        <v>1</v>
      </c>
      <c r="BF1606" s="51">
        <f t="shared" si="288"/>
        <v>0</v>
      </c>
      <c r="BG1606" s="51"/>
      <c r="BH1606" s="51">
        <f t="shared" si="289"/>
        <v>1</v>
      </c>
      <c r="BI1606" s="89">
        <f t="shared" si="290"/>
        <v>0</v>
      </c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108"/>
      <c r="BY1606" s="108"/>
      <c r="BZ1606" s="108"/>
      <c r="CA1606" s="113">
        <f>SI!BY1606</f>
        <v>197</v>
      </c>
      <c r="CB1606" s="113"/>
      <c r="CC1606" s="113"/>
      <c r="CD1606" s="113"/>
      <c r="CE1606" s="113"/>
      <c r="CF1606" s="113"/>
      <c r="CG1606" s="113"/>
      <c r="CH1606" s="140">
        <f>SI!BZ1606</f>
        <v>0</v>
      </c>
      <c r="CI1606" s="108"/>
      <c r="CJ1606" s="108"/>
      <c r="CK1606" s="108"/>
      <c r="CL1606" s="108"/>
      <c r="CM1606" s="108"/>
      <c r="CN1606" s="108"/>
      <c r="CO1606" s="108"/>
      <c r="CP1606" s="108"/>
      <c r="CQ1606" s="108"/>
      <c r="CR1606" s="108"/>
      <c r="CS1606" s="108"/>
      <c r="CT1606" s="108"/>
      <c r="CU1606" s="108"/>
      <c r="CV1606" s="108"/>
      <c r="CW1606" s="108"/>
      <c r="CX1606" s="108"/>
      <c r="CY1606" s="108"/>
      <c r="CZ1606" s="2"/>
      <c r="DA1606" s="2"/>
      <c r="DB1606" s="2"/>
      <c r="DC1606" s="2"/>
      <c r="DD1606" s="2"/>
      <c r="DE1606" s="2"/>
      <c r="DF1606" s="2"/>
      <c r="DG1606" s="2"/>
      <c r="DH1606" s="2"/>
      <c r="DI1606" s="2"/>
      <c r="DJ1606" s="2"/>
      <c r="DK1606" s="2"/>
      <c r="DL1606" s="2"/>
      <c r="DM1606" s="2"/>
      <c r="DN1606" s="2"/>
      <c r="DO1606" s="2"/>
      <c r="DP1606" s="2"/>
      <c r="DQ1606" s="2"/>
      <c r="DR1606" s="2"/>
      <c r="DS1606" s="2"/>
      <c r="DT1606" s="2"/>
      <c r="DU1606" s="2"/>
      <c r="DV1606" s="2"/>
      <c r="DW1606" s="2"/>
      <c r="DX1606" s="2"/>
      <c r="DY1606" s="2"/>
      <c r="DZ1606" s="2"/>
      <c r="EA1606" s="2"/>
      <c r="EB1606" s="2"/>
      <c r="EC1606" s="2"/>
      <c r="ED1606" s="2"/>
      <c r="EE1606" s="2"/>
      <c r="EF1606" s="2"/>
      <c r="EG1606" s="2"/>
      <c r="EH1606" s="2"/>
      <c r="EI1606" s="2"/>
      <c r="EJ1606" s="2"/>
      <c r="EK1606" s="2"/>
      <c r="EL1606" s="2"/>
      <c r="EM1606" s="2"/>
      <c r="EN1606" s="2"/>
      <c r="EO1606" s="2"/>
      <c r="EP1606" s="2"/>
      <c r="EQ1606" s="2"/>
      <c r="ER1606" s="2"/>
      <c r="ES1606" s="2"/>
      <c r="ET1606" s="2"/>
      <c r="EU1606" s="2"/>
      <c r="EV1606" s="2"/>
      <c r="EW1606" s="2"/>
      <c r="EX1606" s="2"/>
      <c r="EY1606" s="2"/>
      <c r="EZ1606" s="2"/>
      <c r="FA1606" s="2"/>
      <c r="FB1606" s="2"/>
      <c r="FC1606" s="2"/>
      <c r="FD1606" s="2"/>
      <c r="FE1606" s="2"/>
      <c r="FF1606" s="2"/>
      <c r="FG1606" s="2"/>
      <c r="FH1606" s="2"/>
      <c r="FI1606" s="2"/>
      <c r="FJ1606" s="2"/>
      <c r="FK1606" s="2"/>
      <c r="FL1606" s="2"/>
      <c r="FM1606" s="2"/>
      <c r="FN1606" s="2"/>
      <c r="FO1606" s="2"/>
      <c r="FP1606" s="2"/>
      <c r="FQ1606" s="2"/>
      <c r="FR1606" s="2"/>
      <c r="FS1606" s="2"/>
      <c r="FT1606" s="2"/>
      <c r="FU1606" s="2"/>
      <c r="FV1606" s="2"/>
      <c r="FW1606" s="2"/>
      <c r="FX1606" s="2"/>
      <c r="FY1606" s="2"/>
      <c r="FZ1606" s="2"/>
      <c r="GA1606" s="2"/>
      <c r="GB1606" s="2"/>
      <c r="GC1606" s="2"/>
      <c r="GD1606" s="2"/>
      <c r="GE1606" s="2"/>
      <c r="GF1606" s="2"/>
      <c r="GG1606" s="2"/>
      <c r="GH1606" s="2"/>
      <c r="GI1606" s="2"/>
      <c r="GJ1606" s="2"/>
      <c r="GK1606" s="2"/>
      <c r="GL1606" s="2"/>
      <c r="GM1606" s="2"/>
      <c r="GN1606" s="2"/>
      <c r="GO1606" s="2"/>
      <c r="GP1606" s="2"/>
      <c r="GQ1606" s="2"/>
      <c r="GR1606" s="2"/>
      <c r="GS1606" s="2"/>
      <c r="GT1606" s="2"/>
      <c r="GU1606" s="2"/>
      <c r="GV1606" s="2"/>
      <c r="GW1606" s="2"/>
      <c r="GX1606" s="2"/>
      <c r="GY1606" s="2"/>
      <c r="GZ1606" s="2"/>
      <c r="HA1606" s="2"/>
      <c r="HB1606" s="2"/>
      <c r="HC1606" s="2"/>
      <c r="HD1606" s="2"/>
      <c r="HE1606" s="2"/>
      <c r="HF1606" s="2"/>
      <c r="HG1606" s="2"/>
      <c r="HH1606" s="2"/>
      <c r="HI1606" s="2"/>
      <c r="HJ1606" s="2"/>
      <c r="HK1606" s="2"/>
      <c r="HL1606" s="2"/>
      <c r="HM1606" s="2"/>
      <c r="HN1606" s="2"/>
      <c r="HO1606" s="2"/>
      <c r="HP1606" s="2"/>
      <c r="HQ1606" s="2"/>
      <c r="HR1606" s="2"/>
      <c r="HS1606" s="2"/>
      <c r="HT1606" s="2"/>
      <c r="HU1606" s="2"/>
      <c r="HV1606" s="2"/>
      <c r="HW1606" s="2"/>
      <c r="HX1606" s="2"/>
      <c r="HY1606" s="2"/>
      <c r="HZ1606" s="2"/>
      <c r="IA1606" s="2"/>
      <c r="IB1606" s="2"/>
      <c r="IC1606" s="2"/>
      <c r="ID1606" s="2"/>
      <c r="IE1606" s="2"/>
      <c r="IF1606" s="2"/>
      <c r="IG1606" s="2"/>
      <c r="IH1606" s="2"/>
      <c r="II1606" s="2"/>
      <c r="IJ1606" s="2"/>
      <c r="IK1606" s="2"/>
      <c r="IL1606" s="2"/>
      <c r="IM1606" s="2"/>
      <c r="IN1606" s="2"/>
      <c r="IO1606" s="2"/>
      <c r="IP1606" s="2"/>
      <c r="IQ1606" s="2"/>
      <c r="IR1606" s="2"/>
      <c r="IS1606" s="2"/>
    </row>
    <row r="1607" spans="1:253" s="36" customFormat="1" hidden="1" x14ac:dyDescent="0.25">
      <c r="A1607" s="33"/>
      <c r="B1607" s="549" t="s">
        <v>404</v>
      </c>
      <c r="C1607" s="550"/>
      <c r="D1607" s="550"/>
      <c r="E1607" s="550"/>
      <c r="F1607" s="550"/>
      <c r="G1607" s="550"/>
      <c r="H1607" s="550"/>
      <c r="I1607" s="550"/>
      <c r="J1607" s="550"/>
      <c r="K1607" s="550"/>
      <c r="L1607" s="550"/>
      <c r="M1607" s="550"/>
      <c r="N1607" s="550"/>
      <c r="O1607" s="550"/>
      <c r="P1607" s="550"/>
      <c r="Q1607" s="550"/>
      <c r="R1607" s="550"/>
      <c r="S1607" s="550"/>
      <c r="T1607" s="550"/>
      <c r="U1607" s="550"/>
      <c r="V1607" s="550"/>
      <c r="W1607" s="550"/>
      <c r="X1607" s="550"/>
      <c r="Y1607" s="550"/>
      <c r="Z1607" s="550"/>
      <c r="AA1607" s="550"/>
      <c r="AB1607" s="550"/>
      <c r="AC1607" s="550"/>
      <c r="AD1607" s="550"/>
      <c r="AE1607" s="550"/>
      <c r="AF1607" s="550"/>
      <c r="AG1607" s="550"/>
      <c r="AH1607" s="551"/>
      <c r="AI1607" s="60"/>
      <c r="AJ1607" s="144" t="str">
        <f t="shared" si="282"/>
        <v>Riadok bude skrytý.</v>
      </c>
      <c r="AK1607" s="145" t="s">
        <v>207</v>
      </c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51">
        <f t="shared" si="291"/>
        <v>1</v>
      </c>
      <c r="BF1607" s="51">
        <f>+IF(B1608="",0,1)</f>
        <v>0</v>
      </c>
      <c r="BG1607" s="51"/>
      <c r="BH1607" s="51">
        <f t="shared" si="289"/>
        <v>1</v>
      </c>
      <c r="BI1607" s="89">
        <f t="shared" si="290"/>
        <v>0</v>
      </c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108"/>
      <c r="BY1607" s="108"/>
      <c r="BZ1607" s="108"/>
      <c r="CA1607" s="113">
        <f>SI!BY1607</f>
        <v>564</v>
      </c>
      <c r="CB1607" s="113"/>
      <c r="CC1607" s="113"/>
      <c r="CD1607" s="113"/>
      <c r="CE1607" s="113"/>
      <c r="CF1607" s="113"/>
      <c r="CG1607" s="113"/>
      <c r="CH1607" s="140">
        <f>SI!BZ1607</f>
        <v>0</v>
      </c>
      <c r="CI1607" s="108"/>
      <c r="CJ1607" s="108"/>
      <c r="CK1607" s="108"/>
      <c r="CL1607" s="108"/>
      <c r="CM1607" s="108"/>
      <c r="CN1607" s="108"/>
      <c r="CO1607" s="108"/>
      <c r="CP1607" s="108"/>
      <c r="CQ1607" s="108"/>
      <c r="CR1607" s="108"/>
      <c r="CS1607" s="108"/>
      <c r="CT1607" s="108"/>
      <c r="CU1607" s="108"/>
      <c r="CV1607" s="108"/>
      <c r="CW1607" s="108"/>
      <c r="CX1607" s="108"/>
      <c r="CY1607" s="108"/>
      <c r="CZ1607" s="2"/>
      <c r="DA1607" s="2"/>
      <c r="DB1607" s="2"/>
      <c r="DC1607" s="2"/>
      <c r="DD1607" s="2"/>
      <c r="DE1607" s="2"/>
      <c r="DF1607" s="2"/>
      <c r="DG1607" s="2"/>
      <c r="DH1607" s="2"/>
      <c r="DI1607" s="2"/>
      <c r="DJ1607" s="2"/>
      <c r="DK1607" s="2"/>
      <c r="DL1607" s="2"/>
      <c r="DM1607" s="2"/>
      <c r="DN1607" s="2"/>
      <c r="DO1607" s="2"/>
      <c r="DP1607" s="2"/>
      <c r="DQ1607" s="2"/>
      <c r="DR1607" s="2"/>
      <c r="DS1607" s="2"/>
      <c r="DT1607" s="2"/>
      <c r="DU1607" s="2"/>
      <c r="DV1607" s="2"/>
      <c r="DW1607" s="2"/>
      <c r="DX1607" s="2"/>
      <c r="DY1607" s="2"/>
      <c r="DZ1607" s="2"/>
      <c r="EA1607" s="2"/>
      <c r="EB1607" s="2"/>
      <c r="EC1607" s="2"/>
      <c r="ED1607" s="2"/>
      <c r="EE1607" s="2"/>
      <c r="EF1607" s="2"/>
      <c r="EG1607" s="2"/>
      <c r="EH1607" s="2"/>
      <c r="EI1607" s="2"/>
      <c r="EJ1607" s="2"/>
      <c r="EK1607" s="2"/>
      <c r="EL1607" s="2"/>
      <c r="EM1607" s="2"/>
      <c r="EN1607" s="2"/>
      <c r="EO1607" s="2"/>
      <c r="EP1607" s="2"/>
      <c r="EQ1607" s="2"/>
      <c r="ER1607" s="2"/>
      <c r="ES1607" s="2"/>
      <c r="ET1607" s="2"/>
      <c r="EU1607" s="2"/>
      <c r="EV1607" s="2"/>
      <c r="EW1607" s="2"/>
      <c r="EX1607" s="2"/>
      <c r="EY1607" s="2"/>
      <c r="EZ1607" s="2"/>
      <c r="FA1607" s="2"/>
      <c r="FB1607" s="2"/>
      <c r="FC1607" s="2"/>
      <c r="FD1607" s="2"/>
      <c r="FE1607" s="2"/>
      <c r="FF1607" s="2"/>
      <c r="FG1607" s="2"/>
      <c r="FH1607" s="2"/>
      <c r="FI1607" s="2"/>
      <c r="FJ1607" s="2"/>
      <c r="FK1607" s="2"/>
      <c r="FL1607" s="2"/>
      <c r="FM1607" s="2"/>
      <c r="FN1607" s="2"/>
      <c r="FO1607" s="2"/>
      <c r="FP1607" s="2"/>
      <c r="FQ1607" s="2"/>
      <c r="FR1607" s="2"/>
      <c r="FS1607" s="2"/>
      <c r="FT1607" s="2"/>
      <c r="FU1607" s="2"/>
      <c r="FV1607" s="2"/>
      <c r="FW1607" s="2"/>
      <c r="FX1607" s="2"/>
      <c r="FY1607" s="2"/>
      <c r="FZ1607" s="2"/>
      <c r="GA1607" s="2"/>
      <c r="GB1607" s="2"/>
      <c r="GC1607" s="2"/>
      <c r="GD1607" s="2"/>
      <c r="GE1607" s="2"/>
      <c r="GF1607" s="2"/>
      <c r="GG1607" s="2"/>
      <c r="GH1607" s="2"/>
      <c r="GI1607" s="2"/>
      <c r="GJ1607" s="2"/>
      <c r="GK1607" s="2"/>
      <c r="GL1607" s="2"/>
      <c r="GM1607" s="2"/>
      <c r="GN1607" s="2"/>
      <c r="GO1607" s="2"/>
      <c r="GP1607" s="2"/>
      <c r="GQ1607" s="2"/>
      <c r="GR1607" s="2"/>
      <c r="GS1607" s="2"/>
      <c r="GT1607" s="2"/>
      <c r="GU1607" s="2"/>
      <c r="GV1607" s="2"/>
      <c r="GW1607" s="2"/>
      <c r="GX1607" s="2"/>
      <c r="GY1607" s="2"/>
      <c r="GZ1607" s="2"/>
      <c r="HA1607" s="2"/>
      <c r="HB1607" s="2"/>
      <c r="HC1607" s="2"/>
      <c r="HD1607" s="2"/>
      <c r="HE1607" s="2"/>
      <c r="HF1607" s="2"/>
      <c r="HG1607" s="2"/>
      <c r="HH1607" s="2"/>
      <c r="HI1607" s="2"/>
      <c r="HJ1607" s="2"/>
      <c r="HK1607" s="2"/>
      <c r="HL1607" s="2"/>
      <c r="HM1607" s="2"/>
      <c r="HN1607" s="2"/>
      <c r="HO1607" s="2"/>
      <c r="HP1607" s="2"/>
      <c r="HQ1607" s="2"/>
      <c r="HR1607" s="2"/>
      <c r="HS1607" s="2"/>
      <c r="HT1607" s="2"/>
      <c r="HU1607" s="2"/>
      <c r="HV1607" s="2"/>
      <c r="HW1607" s="2"/>
      <c r="HX1607" s="2"/>
      <c r="HY1607" s="2"/>
      <c r="HZ1607" s="2"/>
      <c r="IA1607" s="2"/>
      <c r="IB1607" s="2"/>
      <c r="IC1607" s="2"/>
      <c r="ID1607" s="2"/>
      <c r="IE1607" s="2"/>
      <c r="IF1607" s="2"/>
      <c r="IG1607" s="2"/>
      <c r="IH1607" s="2"/>
      <c r="II1607" s="2"/>
      <c r="IJ1607" s="2"/>
      <c r="IK1607" s="2"/>
      <c r="IL1607" s="2"/>
      <c r="IM1607" s="2"/>
      <c r="IN1607" s="2"/>
      <c r="IO1607" s="2"/>
      <c r="IP1607" s="2"/>
      <c r="IQ1607" s="2"/>
      <c r="IR1607" s="2"/>
      <c r="IS1607" s="2"/>
    </row>
    <row r="1608" spans="1:253" s="36" customFormat="1" hidden="1" x14ac:dyDescent="0.25">
      <c r="A1608" s="33"/>
      <c r="B1608" s="568"/>
      <c r="C1608" s="569"/>
      <c r="D1608" s="569"/>
      <c r="E1608" s="569"/>
      <c r="F1608" s="569"/>
      <c r="G1608" s="569"/>
      <c r="H1608" s="569"/>
      <c r="I1608" s="570"/>
      <c r="J1608" s="541"/>
      <c r="K1608" s="539"/>
      <c r="L1608" s="539"/>
      <c r="M1608" s="540"/>
      <c r="N1608" s="538"/>
      <c r="O1608" s="539"/>
      <c r="P1608" s="539"/>
      <c r="Q1608" s="542"/>
      <c r="R1608" s="541"/>
      <c r="S1608" s="539"/>
      <c r="T1608" s="539"/>
      <c r="U1608" s="540"/>
      <c r="V1608" s="538"/>
      <c r="W1608" s="539"/>
      <c r="X1608" s="539"/>
      <c r="Y1608" s="542"/>
      <c r="Z1608" s="541"/>
      <c r="AA1608" s="539"/>
      <c r="AB1608" s="539"/>
      <c r="AC1608" s="540"/>
      <c r="AD1608" s="538"/>
      <c r="AE1608" s="539"/>
      <c r="AF1608" s="539"/>
      <c r="AG1608" s="539"/>
      <c r="AH1608" s="540"/>
      <c r="AI1608" s="60"/>
      <c r="AJ1608" s="144" t="str">
        <f t="shared" si="282"/>
        <v>Riadok bude skrytý.</v>
      </c>
      <c r="AK1608" s="145" t="s">
        <v>207</v>
      </c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51">
        <f t="shared" si="291"/>
        <v>1</v>
      </c>
      <c r="BF1608" s="51">
        <f t="shared" si="288"/>
        <v>0</v>
      </c>
      <c r="BG1608" s="51"/>
      <c r="BH1608" s="51">
        <f t="shared" si="289"/>
        <v>1</v>
      </c>
      <c r="BI1608" s="89">
        <f t="shared" si="290"/>
        <v>0</v>
      </c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108"/>
      <c r="BY1608" s="108"/>
      <c r="BZ1608" s="108"/>
      <c r="CA1608" s="113">
        <f>SI!BY1608</f>
        <v>208</v>
      </c>
      <c r="CB1608" s="113"/>
      <c r="CC1608" s="113"/>
      <c r="CD1608" s="113"/>
      <c r="CE1608" s="113"/>
      <c r="CF1608" s="113"/>
      <c r="CG1608" s="113"/>
      <c r="CH1608" s="140">
        <f>SI!BZ1608</f>
        <v>0</v>
      </c>
      <c r="CI1608" s="108"/>
      <c r="CJ1608" s="108"/>
      <c r="CK1608" s="108"/>
      <c r="CL1608" s="108"/>
      <c r="CM1608" s="108"/>
      <c r="CN1608" s="108"/>
      <c r="CO1608" s="108"/>
      <c r="CP1608" s="108"/>
      <c r="CQ1608" s="108"/>
      <c r="CR1608" s="108"/>
      <c r="CS1608" s="108"/>
      <c r="CT1608" s="108"/>
      <c r="CU1608" s="108"/>
      <c r="CV1608" s="108"/>
      <c r="CW1608" s="108"/>
      <c r="CX1608" s="108"/>
      <c r="CY1608" s="108"/>
      <c r="CZ1608" s="2"/>
      <c r="DA1608" s="2"/>
      <c r="DB1608" s="2"/>
      <c r="DC1608" s="2"/>
      <c r="DD1608" s="2"/>
      <c r="DE1608" s="2"/>
      <c r="DF1608" s="2"/>
      <c r="DG1608" s="2"/>
      <c r="DH1608" s="2"/>
      <c r="DI1608" s="2"/>
      <c r="DJ1608" s="2"/>
      <c r="DK1608" s="2"/>
      <c r="DL1608" s="2"/>
      <c r="DM1608" s="2"/>
      <c r="DN1608" s="2"/>
      <c r="DO1608" s="2"/>
      <c r="DP1608" s="2"/>
      <c r="DQ1608" s="2"/>
      <c r="DR1608" s="2"/>
      <c r="DS1608" s="2"/>
      <c r="DT1608" s="2"/>
      <c r="DU1608" s="2"/>
      <c r="DV1608" s="2"/>
      <c r="DW1608" s="2"/>
      <c r="DX1608" s="2"/>
      <c r="DY1608" s="2"/>
      <c r="DZ1608" s="2"/>
      <c r="EA1608" s="2"/>
      <c r="EB1608" s="2"/>
      <c r="EC1608" s="2"/>
      <c r="ED1608" s="2"/>
      <c r="EE1608" s="2"/>
      <c r="EF1608" s="2"/>
      <c r="EG1608" s="2"/>
      <c r="EH1608" s="2"/>
      <c r="EI1608" s="2"/>
      <c r="EJ1608" s="2"/>
      <c r="EK1608" s="2"/>
      <c r="EL1608" s="2"/>
      <c r="EM1608" s="2"/>
      <c r="EN1608" s="2"/>
      <c r="EO1608" s="2"/>
      <c r="EP1608" s="2"/>
      <c r="EQ1608" s="2"/>
      <c r="ER1608" s="2"/>
      <c r="ES1608" s="2"/>
      <c r="ET1608" s="2"/>
      <c r="EU1608" s="2"/>
      <c r="EV1608" s="2"/>
      <c r="EW1608" s="2"/>
      <c r="EX1608" s="2"/>
      <c r="EY1608" s="2"/>
      <c r="EZ1608" s="2"/>
      <c r="FA1608" s="2"/>
      <c r="FB1608" s="2"/>
      <c r="FC1608" s="2"/>
      <c r="FD1608" s="2"/>
      <c r="FE1608" s="2"/>
      <c r="FF1608" s="2"/>
      <c r="FG1608" s="2"/>
      <c r="FH1608" s="2"/>
      <c r="FI1608" s="2"/>
      <c r="FJ1608" s="2"/>
      <c r="FK1608" s="2"/>
      <c r="FL1608" s="2"/>
      <c r="FM1608" s="2"/>
      <c r="FN1608" s="2"/>
      <c r="FO1608" s="2"/>
      <c r="FP1608" s="2"/>
      <c r="FQ1608" s="2"/>
      <c r="FR1608" s="2"/>
      <c r="FS1608" s="2"/>
      <c r="FT1608" s="2"/>
      <c r="FU1608" s="2"/>
      <c r="FV1608" s="2"/>
      <c r="FW1608" s="2"/>
      <c r="FX1608" s="2"/>
      <c r="FY1608" s="2"/>
      <c r="FZ1608" s="2"/>
      <c r="GA1608" s="2"/>
      <c r="GB1608" s="2"/>
      <c r="GC1608" s="2"/>
      <c r="GD1608" s="2"/>
      <c r="GE1608" s="2"/>
      <c r="GF1608" s="2"/>
      <c r="GG1608" s="2"/>
      <c r="GH1608" s="2"/>
      <c r="GI1608" s="2"/>
      <c r="GJ1608" s="2"/>
      <c r="GK1608" s="2"/>
      <c r="GL1608" s="2"/>
      <c r="GM1608" s="2"/>
      <c r="GN1608" s="2"/>
      <c r="GO1608" s="2"/>
      <c r="GP1608" s="2"/>
      <c r="GQ1608" s="2"/>
      <c r="GR1608" s="2"/>
      <c r="GS1608" s="2"/>
      <c r="GT1608" s="2"/>
      <c r="GU1608" s="2"/>
      <c r="GV1608" s="2"/>
      <c r="GW1608" s="2"/>
      <c r="GX1608" s="2"/>
      <c r="GY1608" s="2"/>
      <c r="GZ1608" s="2"/>
      <c r="HA1608" s="2"/>
      <c r="HB1608" s="2"/>
      <c r="HC1608" s="2"/>
      <c r="HD1608" s="2"/>
      <c r="HE1608" s="2"/>
      <c r="HF1608" s="2"/>
      <c r="HG1608" s="2"/>
      <c r="HH1608" s="2"/>
      <c r="HI1608" s="2"/>
      <c r="HJ1608" s="2"/>
      <c r="HK1608" s="2"/>
      <c r="HL1608" s="2"/>
      <c r="HM1608" s="2"/>
      <c r="HN1608" s="2"/>
      <c r="HO1608" s="2"/>
      <c r="HP1608" s="2"/>
      <c r="HQ1608" s="2"/>
      <c r="HR1608" s="2"/>
      <c r="HS1608" s="2"/>
      <c r="HT1608" s="2"/>
      <c r="HU1608" s="2"/>
      <c r="HV1608" s="2"/>
      <c r="HW1608" s="2"/>
      <c r="HX1608" s="2"/>
      <c r="HY1608" s="2"/>
      <c r="HZ1608" s="2"/>
      <c r="IA1608" s="2"/>
      <c r="IB1608" s="2"/>
      <c r="IC1608" s="2"/>
      <c r="ID1608" s="2"/>
      <c r="IE1608" s="2"/>
      <c r="IF1608" s="2"/>
      <c r="IG1608" s="2"/>
      <c r="IH1608" s="2"/>
      <c r="II1608" s="2"/>
      <c r="IJ1608" s="2"/>
      <c r="IK1608" s="2"/>
      <c r="IL1608" s="2"/>
      <c r="IM1608" s="2"/>
      <c r="IN1608" s="2"/>
      <c r="IO1608" s="2"/>
      <c r="IP1608" s="2"/>
      <c r="IQ1608" s="2"/>
      <c r="IR1608" s="2"/>
      <c r="IS1608" s="2"/>
    </row>
    <row r="1609" spans="1:253" s="36" customFormat="1" hidden="1" x14ac:dyDescent="0.25">
      <c r="A1609" s="33"/>
      <c r="B1609" s="555"/>
      <c r="C1609" s="556"/>
      <c r="D1609" s="556"/>
      <c r="E1609" s="556"/>
      <c r="F1609" s="556"/>
      <c r="G1609" s="556"/>
      <c r="H1609" s="556"/>
      <c r="I1609" s="557"/>
      <c r="J1609" s="214"/>
      <c r="K1609" s="215"/>
      <c r="L1609" s="215"/>
      <c r="M1609" s="216"/>
      <c r="N1609" s="548"/>
      <c r="O1609" s="215"/>
      <c r="P1609" s="215"/>
      <c r="Q1609" s="283"/>
      <c r="R1609" s="214"/>
      <c r="S1609" s="215"/>
      <c r="T1609" s="215"/>
      <c r="U1609" s="216"/>
      <c r="V1609" s="548"/>
      <c r="W1609" s="215"/>
      <c r="X1609" s="215"/>
      <c r="Y1609" s="283"/>
      <c r="Z1609" s="214"/>
      <c r="AA1609" s="215"/>
      <c r="AB1609" s="215"/>
      <c r="AC1609" s="216"/>
      <c r="AD1609" s="548"/>
      <c r="AE1609" s="215"/>
      <c r="AF1609" s="215"/>
      <c r="AG1609" s="215"/>
      <c r="AH1609" s="216"/>
      <c r="AI1609" s="60"/>
      <c r="AJ1609" s="144" t="str">
        <f t="shared" si="282"/>
        <v>Riadok bude skrytý.</v>
      </c>
      <c r="AK1609" s="145" t="s">
        <v>207</v>
      </c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51">
        <f t="shared" si="291"/>
        <v>1</v>
      </c>
      <c r="BF1609" s="51">
        <f t="shared" si="288"/>
        <v>0</v>
      </c>
      <c r="BG1609" s="51"/>
      <c r="BH1609" s="51">
        <f t="shared" si="289"/>
        <v>1</v>
      </c>
      <c r="BI1609" s="89">
        <f t="shared" si="290"/>
        <v>0</v>
      </c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108"/>
      <c r="BY1609" s="108"/>
      <c r="BZ1609" s="108"/>
      <c r="CA1609" s="113">
        <f>SI!BY1609</f>
        <v>666</v>
      </c>
      <c r="CB1609" s="113"/>
      <c r="CC1609" s="113"/>
      <c r="CD1609" s="113"/>
      <c r="CE1609" s="113"/>
      <c r="CF1609" s="113"/>
      <c r="CG1609" s="113"/>
      <c r="CH1609" s="140">
        <f>SI!BZ1609</f>
        <v>0</v>
      </c>
      <c r="CI1609" s="108"/>
      <c r="CJ1609" s="108"/>
      <c r="CK1609" s="108"/>
      <c r="CL1609" s="108"/>
      <c r="CM1609" s="108"/>
      <c r="CN1609" s="108"/>
      <c r="CO1609" s="108"/>
      <c r="CP1609" s="108"/>
      <c r="CQ1609" s="108"/>
      <c r="CR1609" s="108"/>
      <c r="CS1609" s="108"/>
      <c r="CT1609" s="108"/>
      <c r="CU1609" s="108"/>
      <c r="CV1609" s="108"/>
      <c r="CW1609" s="108"/>
      <c r="CX1609" s="108"/>
      <c r="CY1609" s="108"/>
      <c r="CZ1609" s="2"/>
      <c r="DA1609" s="2"/>
      <c r="DB1609" s="2"/>
      <c r="DC1609" s="2"/>
      <c r="DD1609" s="2"/>
      <c r="DE1609" s="2"/>
      <c r="DF1609" s="2"/>
      <c r="DG1609" s="2"/>
      <c r="DH1609" s="2"/>
      <c r="DI1609" s="2"/>
      <c r="DJ1609" s="2"/>
      <c r="DK1609" s="2"/>
      <c r="DL1609" s="2"/>
      <c r="DM1609" s="2"/>
      <c r="DN1609" s="2"/>
      <c r="DO1609" s="2"/>
      <c r="DP1609" s="2"/>
      <c r="DQ1609" s="2"/>
      <c r="DR1609" s="2"/>
      <c r="DS1609" s="2"/>
      <c r="DT1609" s="2"/>
      <c r="DU1609" s="2"/>
      <c r="DV1609" s="2"/>
      <c r="DW1609" s="2"/>
      <c r="DX1609" s="2"/>
      <c r="DY1609" s="2"/>
      <c r="DZ1609" s="2"/>
      <c r="EA1609" s="2"/>
      <c r="EB1609" s="2"/>
      <c r="EC1609" s="2"/>
      <c r="ED1609" s="2"/>
      <c r="EE1609" s="2"/>
      <c r="EF1609" s="2"/>
      <c r="EG1609" s="2"/>
      <c r="EH1609" s="2"/>
      <c r="EI1609" s="2"/>
      <c r="EJ1609" s="2"/>
      <c r="EK1609" s="2"/>
      <c r="EL1609" s="2"/>
      <c r="EM1609" s="2"/>
      <c r="EN1609" s="2"/>
      <c r="EO1609" s="2"/>
      <c r="EP1609" s="2"/>
      <c r="EQ1609" s="2"/>
      <c r="ER1609" s="2"/>
      <c r="ES1609" s="2"/>
      <c r="ET1609" s="2"/>
      <c r="EU1609" s="2"/>
      <c r="EV1609" s="2"/>
      <c r="EW1609" s="2"/>
      <c r="EX1609" s="2"/>
      <c r="EY1609" s="2"/>
      <c r="EZ1609" s="2"/>
      <c r="FA1609" s="2"/>
      <c r="FB1609" s="2"/>
      <c r="FC1609" s="2"/>
      <c r="FD1609" s="2"/>
      <c r="FE1609" s="2"/>
      <c r="FF1609" s="2"/>
      <c r="FG1609" s="2"/>
      <c r="FH1609" s="2"/>
      <c r="FI1609" s="2"/>
      <c r="FJ1609" s="2"/>
      <c r="FK1609" s="2"/>
      <c r="FL1609" s="2"/>
      <c r="FM1609" s="2"/>
      <c r="FN1609" s="2"/>
      <c r="FO1609" s="2"/>
      <c r="FP1609" s="2"/>
      <c r="FQ1609" s="2"/>
      <c r="FR1609" s="2"/>
      <c r="FS1609" s="2"/>
      <c r="FT1609" s="2"/>
      <c r="FU1609" s="2"/>
      <c r="FV1609" s="2"/>
      <c r="FW1609" s="2"/>
      <c r="FX1609" s="2"/>
      <c r="FY1609" s="2"/>
      <c r="FZ1609" s="2"/>
      <c r="GA1609" s="2"/>
      <c r="GB1609" s="2"/>
      <c r="GC1609" s="2"/>
      <c r="GD1609" s="2"/>
      <c r="GE1609" s="2"/>
      <c r="GF1609" s="2"/>
      <c r="GG1609" s="2"/>
      <c r="GH1609" s="2"/>
      <c r="GI1609" s="2"/>
      <c r="GJ1609" s="2"/>
      <c r="GK1609" s="2"/>
      <c r="GL1609" s="2"/>
      <c r="GM1609" s="2"/>
      <c r="GN1609" s="2"/>
      <c r="GO1609" s="2"/>
      <c r="GP1609" s="2"/>
      <c r="GQ1609" s="2"/>
      <c r="GR1609" s="2"/>
      <c r="GS1609" s="2"/>
      <c r="GT1609" s="2"/>
      <c r="GU1609" s="2"/>
      <c r="GV1609" s="2"/>
      <c r="GW1609" s="2"/>
      <c r="GX1609" s="2"/>
      <c r="GY1609" s="2"/>
      <c r="GZ1609" s="2"/>
      <c r="HA1609" s="2"/>
      <c r="HB1609" s="2"/>
      <c r="HC1609" s="2"/>
      <c r="HD1609" s="2"/>
      <c r="HE1609" s="2"/>
      <c r="HF1609" s="2"/>
      <c r="HG1609" s="2"/>
      <c r="HH1609" s="2"/>
      <c r="HI1609" s="2"/>
      <c r="HJ1609" s="2"/>
      <c r="HK1609" s="2"/>
      <c r="HL1609" s="2"/>
      <c r="HM1609" s="2"/>
      <c r="HN1609" s="2"/>
      <c r="HO1609" s="2"/>
      <c r="HP1609" s="2"/>
      <c r="HQ1609" s="2"/>
      <c r="HR1609" s="2"/>
      <c r="HS1609" s="2"/>
      <c r="HT1609" s="2"/>
      <c r="HU1609" s="2"/>
      <c r="HV1609" s="2"/>
      <c r="HW1609" s="2"/>
      <c r="HX1609" s="2"/>
      <c r="HY1609" s="2"/>
      <c r="HZ1609" s="2"/>
      <c r="IA1609" s="2"/>
      <c r="IB1609" s="2"/>
      <c r="IC1609" s="2"/>
      <c r="ID1609" s="2"/>
      <c r="IE1609" s="2"/>
      <c r="IF1609" s="2"/>
      <c r="IG1609" s="2"/>
      <c r="IH1609" s="2"/>
      <c r="II1609" s="2"/>
      <c r="IJ1609" s="2"/>
      <c r="IK1609" s="2"/>
      <c r="IL1609" s="2"/>
      <c r="IM1609" s="2"/>
      <c r="IN1609" s="2"/>
      <c r="IO1609" s="2"/>
      <c r="IP1609" s="2"/>
      <c r="IQ1609" s="2"/>
      <c r="IR1609" s="2"/>
      <c r="IS1609" s="2"/>
    </row>
    <row r="1610" spans="1:253" s="36" customFormat="1" hidden="1" x14ac:dyDescent="0.25">
      <c r="A1610" s="33"/>
      <c r="B1610" s="555"/>
      <c r="C1610" s="556"/>
      <c r="D1610" s="556"/>
      <c r="E1610" s="556"/>
      <c r="F1610" s="556"/>
      <c r="G1610" s="556"/>
      <c r="H1610" s="556"/>
      <c r="I1610" s="557"/>
      <c r="J1610" s="214"/>
      <c r="K1610" s="215"/>
      <c r="L1610" s="215"/>
      <c r="M1610" s="216"/>
      <c r="N1610" s="548"/>
      <c r="O1610" s="215"/>
      <c r="P1610" s="215"/>
      <c r="Q1610" s="283"/>
      <c r="R1610" s="214"/>
      <c r="S1610" s="215"/>
      <c r="T1610" s="215"/>
      <c r="U1610" s="216"/>
      <c r="V1610" s="548"/>
      <c r="W1610" s="215"/>
      <c r="X1610" s="215"/>
      <c r="Y1610" s="283"/>
      <c r="Z1610" s="214"/>
      <c r="AA1610" s="215"/>
      <c r="AB1610" s="215"/>
      <c r="AC1610" s="216"/>
      <c r="AD1610" s="548"/>
      <c r="AE1610" s="215"/>
      <c r="AF1610" s="215"/>
      <c r="AG1610" s="215"/>
      <c r="AH1610" s="216"/>
      <c r="AI1610" s="60"/>
      <c r="AJ1610" s="144" t="str">
        <f t="shared" si="282"/>
        <v>Riadok bude skrytý.</v>
      </c>
      <c r="AK1610" s="145" t="s">
        <v>207</v>
      </c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51">
        <f t="shared" si="291"/>
        <v>1</v>
      </c>
      <c r="BF1610" s="51">
        <f t="shared" si="288"/>
        <v>0</v>
      </c>
      <c r="BG1610" s="51"/>
      <c r="BH1610" s="51">
        <f t="shared" si="289"/>
        <v>1</v>
      </c>
      <c r="BI1610" s="89">
        <f t="shared" si="290"/>
        <v>0</v>
      </c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108"/>
      <c r="BY1610" s="108"/>
      <c r="BZ1610" s="108"/>
      <c r="CA1610" s="113">
        <f>SI!BY1610</f>
        <v>176</v>
      </c>
      <c r="CB1610" s="113"/>
      <c r="CC1610" s="113"/>
      <c r="CD1610" s="113"/>
      <c r="CE1610" s="113"/>
      <c r="CF1610" s="113"/>
      <c r="CG1610" s="113"/>
      <c r="CH1610" s="140">
        <f>SI!BZ1610</f>
        <v>0</v>
      </c>
      <c r="CI1610" s="108"/>
      <c r="CJ1610" s="108"/>
      <c r="CK1610" s="108"/>
      <c r="CL1610" s="108"/>
      <c r="CM1610" s="108"/>
      <c r="CN1610" s="108"/>
      <c r="CO1610" s="108"/>
      <c r="CP1610" s="108"/>
      <c r="CQ1610" s="108"/>
      <c r="CR1610" s="108"/>
      <c r="CS1610" s="108"/>
      <c r="CT1610" s="108"/>
      <c r="CU1610" s="108"/>
      <c r="CV1610" s="108"/>
      <c r="CW1610" s="108"/>
      <c r="CX1610" s="108"/>
      <c r="CY1610" s="108"/>
      <c r="CZ1610" s="2"/>
      <c r="DA1610" s="2"/>
      <c r="DB1610" s="2"/>
      <c r="DC1610" s="2"/>
      <c r="DD1610" s="2"/>
      <c r="DE1610" s="2"/>
      <c r="DF1610" s="2"/>
      <c r="DG1610" s="2"/>
      <c r="DH1610" s="2"/>
      <c r="DI1610" s="2"/>
      <c r="DJ1610" s="2"/>
      <c r="DK1610" s="2"/>
      <c r="DL1610" s="2"/>
      <c r="DM1610" s="2"/>
      <c r="DN1610" s="2"/>
      <c r="DO1610" s="2"/>
      <c r="DP1610" s="2"/>
      <c r="DQ1610" s="2"/>
      <c r="DR1610" s="2"/>
      <c r="DS1610" s="2"/>
      <c r="DT1610" s="2"/>
      <c r="DU1610" s="2"/>
      <c r="DV1610" s="2"/>
      <c r="DW1610" s="2"/>
      <c r="DX1610" s="2"/>
      <c r="DY1610" s="2"/>
      <c r="DZ1610" s="2"/>
      <c r="EA1610" s="2"/>
      <c r="EB1610" s="2"/>
      <c r="EC1610" s="2"/>
      <c r="ED1610" s="2"/>
      <c r="EE1610" s="2"/>
      <c r="EF1610" s="2"/>
      <c r="EG1610" s="2"/>
      <c r="EH1610" s="2"/>
      <c r="EI1610" s="2"/>
      <c r="EJ1610" s="2"/>
      <c r="EK1610" s="2"/>
      <c r="EL1610" s="2"/>
      <c r="EM1610" s="2"/>
      <c r="EN1610" s="2"/>
      <c r="EO1610" s="2"/>
      <c r="EP1610" s="2"/>
      <c r="EQ1610" s="2"/>
      <c r="ER1610" s="2"/>
      <c r="ES1610" s="2"/>
      <c r="ET1610" s="2"/>
      <c r="EU1610" s="2"/>
      <c r="EV1610" s="2"/>
      <c r="EW1610" s="2"/>
      <c r="EX1610" s="2"/>
      <c r="EY1610" s="2"/>
      <c r="EZ1610" s="2"/>
      <c r="FA1610" s="2"/>
      <c r="FB1610" s="2"/>
      <c r="FC1610" s="2"/>
      <c r="FD1610" s="2"/>
      <c r="FE1610" s="2"/>
      <c r="FF1610" s="2"/>
      <c r="FG1610" s="2"/>
      <c r="FH1610" s="2"/>
      <c r="FI1610" s="2"/>
      <c r="FJ1610" s="2"/>
      <c r="FK1610" s="2"/>
      <c r="FL1610" s="2"/>
      <c r="FM1610" s="2"/>
      <c r="FN1610" s="2"/>
      <c r="FO1610" s="2"/>
      <c r="FP1610" s="2"/>
      <c r="FQ1610" s="2"/>
      <c r="FR1610" s="2"/>
      <c r="FS1610" s="2"/>
      <c r="FT1610" s="2"/>
      <c r="FU1610" s="2"/>
      <c r="FV1610" s="2"/>
      <c r="FW1610" s="2"/>
      <c r="FX1610" s="2"/>
      <c r="FY1610" s="2"/>
      <c r="FZ1610" s="2"/>
      <c r="GA1610" s="2"/>
      <c r="GB1610" s="2"/>
      <c r="GC1610" s="2"/>
      <c r="GD1610" s="2"/>
      <c r="GE1610" s="2"/>
      <c r="GF1610" s="2"/>
      <c r="GG1610" s="2"/>
      <c r="GH1610" s="2"/>
      <c r="GI1610" s="2"/>
      <c r="GJ1610" s="2"/>
      <c r="GK1610" s="2"/>
      <c r="GL1610" s="2"/>
      <c r="GM1610" s="2"/>
      <c r="GN1610" s="2"/>
      <c r="GO1610" s="2"/>
      <c r="GP1610" s="2"/>
      <c r="GQ1610" s="2"/>
      <c r="GR1610" s="2"/>
      <c r="GS1610" s="2"/>
      <c r="GT1610" s="2"/>
      <c r="GU1610" s="2"/>
      <c r="GV1610" s="2"/>
      <c r="GW1610" s="2"/>
      <c r="GX1610" s="2"/>
      <c r="GY1610" s="2"/>
      <c r="GZ1610" s="2"/>
      <c r="HA1610" s="2"/>
      <c r="HB1610" s="2"/>
      <c r="HC1610" s="2"/>
      <c r="HD1610" s="2"/>
      <c r="HE1610" s="2"/>
      <c r="HF1610" s="2"/>
      <c r="HG1610" s="2"/>
      <c r="HH1610" s="2"/>
      <c r="HI1610" s="2"/>
      <c r="HJ1610" s="2"/>
      <c r="HK1610" s="2"/>
      <c r="HL1610" s="2"/>
      <c r="HM1610" s="2"/>
      <c r="HN1610" s="2"/>
      <c r="HO1610" s="2"/>
      <c r="HP1610" s="2"/>
      <c r="HQ1610" s="2"/>
      <c r="HR1610" s="2"/>
      <c r="HS1610" s="2"/>
      <c r="HT1610" s="2"/>
      <c r="HU1610" s="2"/>
      <c r="HV1610" s="2"/>
      <c r="HW1610" s="2"/>
      <c r="HX1610" s="2"/>
      <c r="HY1610" s="2"/>
      <c r="HZ1610" s="2"/>
      <c r="IA1610" s="2"/>
      <c r="IB1610" s="2"/>
      <c r="IC1610" s="2"/>
      <c r="ID1610" s="2"/>
      <c r="IE1610" s="2"/>
      <c r="IF1610" s="2"/>
      <c r="IG1610" s="2"/>
      <c r="IH1610" s="2"/>
      <c r="II1610" s="2"/>
      <c r="IJ1610" s="2"/>
      <c r="IK1610" s="2"/>
      <c r="IL1610" s="2"/>
      <c r="IM1610" s="2"/>
      <c r="IN1610" s="2"/>
      <c r="IO1610" s="2"/>
      <c r="IP1610" s="2"/>
      <c r="IQ1610" s="2"/>
      <c r="IR1610" s="2"/>
      <c r="IS1610" s="2"/>
    </row>
    <row r="1611" spans="1:253" s="36" customFormat="1" hidden="1" x14ac:dyDescent="0.25">
      <c r="A1611" s="33"/>
      <c r="B1611" s="555"/>
      <c r="C1611" s="556"/>
      <c r="D1611" s="556"/>
      <c r="E1611" s="556"/>
      <c r="F1611" s="556"/>
      <c r="G1611" s="556"/>
      <c r="H1611" s="556"/>
      <c r="I1611" s="557"/>
      <c r="J1611" s="214"/>
      <c r="K1611" s="215"/>
      <c r="L1611" s="215"/>
      <c r="M1611" s="216"/>
      <c r="N1611" s="548"/>
      <c r="O1611" s="215"/>
      <c r="P1611" s="215"/>
      <c r="Q1611" s="283"/>
      <c r="R1611" s="214"/>
      <c r="S1611" s="215"/>
      <c r="T1611" s="215"/>
      <c r="U1611" s="216"/>
      <c r="V1611" s="548"/>
      <c r="W1611" s="215"/>
      <c r="X1611" s="215"/>
      <c r="Y1611" s="283"/>
      <c r="Z1611" s="214"/>
      <c r="AA1611" s="215"/>
      <c r="AB1611" s="215"/>
      <c r="AC1611" s="216"/>
      <c r="AD1611" s="548"/>
      <c r="AE1611" s="215"/>
      <c r="AF1611" s="215"/>
      <c r="AG1611" s="215"/>
      <c r="AH1611" s="216"/>
      <c r="AI1611" s="60"/>
      <c r="AJ1611" s="144" t="str">
        <f t="shared" si="282"/>
        <v>Riadok bude skrytý.</v>
      </c>
      <c r="AK1611" s="145" t="s">
        <v>207</v>
      </c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51">
        <f t="shared" si="291"/>
        <v>1</v>
      </c>
      <c r="BF1611" s="51">
        <f t="shared" si="288"/>
        <v>0</v>
      </c>
      <c r="BG1611" s="51"/>
      <c r="BH1611" s="51">
        <f t="shared" si="289"/>
        <v>1</v>
      </c>
      <c r="BI1611" s="89">
        <f t="shared" si="290"/>
        <v>0</v>
      </c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108"/>
      <c r="BY1611" s="108"/>
      <c r="BZ1611" s="108"/>
      <c r="CA1611" s="113">
        <f>SI!BY1611</f>
        <v>174</v>
      </c>
      <c r="CB1611" s="113"/>
      <c r="CC1611" s="113"/>
      <c r="CD1611" s="113"/>
      <c r="CE1611" s="113"/>
      <c r="CF1611" s="113"/>
      <c r="CG1611" s="113"/>
      <c r="CH1611" s="140">
        <f>SI!BZ1611</f>
        <v>0</v>
      </c>
      <c r="CI1611" s="108"/>
      <c r="CJ1611" s="108"/>
      <c r="CK1611" s="108"/>
      <c r="CL1611" s="108"/>
      <c r="CM1611" s="108"/>
      <c r="CN1611" s="108"/>
      <c r="CO1611" s="108"/>
      <c r="CP1611" s="108"/>
      <c r="CQ1611" s="108"/>
      <c r="CR1611" s="108"/>
      <c r="CS1611" s="108"/>
      <c r="CT1611" s="108"/>
      <c r="CU1611" s="108"/>
      <c r="CV1611" s="108"/>
      <c r="CW1611" s="108"/>
      <c r="CX1611" s="108"/>
      <c r="CY1611" s="108"/>
      <c r="CZ1611" s="2"/>
      <c r="DA1611" s="2"/>
      <c r="DB1611" s="2"/>
      <c r="DC1611" s="2"/>
      <c r="DD1611" s="2"/>
      <c r="DE1611" s="2"/>
      <c r="DF1611" s="2"/>
      <c r="DG1611" s="2"/>
      <c r="DH1611" s="2"/>
      <c r="DI1611" s="2"/>
      <c r="DJ1611" s="2"/>
      <c r="DK1611" s="2"/>
      <c r="DL1611" s="2"/>
      <c r="DM1611" s="2"/>
      <c r="DN1611" s="2"/>
      <c r="DO1611" s="2"/>
      <c r="DP1611" s="2"/>
      <c r="DQ1611" s="2"/>
      <c r="DR1611" s="2"/>
      <c r="DS1611" s="2"/>
      <c r="DT1611" s="2"/>
      <c r="DU1611" s="2"/>
      <c r="DV1611" s="2"/>
      <c r="DW1611" s="2"/>
      <c r="DX1611" s="2"/>
      <c r="DY1611" s="2"/>
      <c r="DZ1611" s="2"/>
      <c r="EA1611" s="2"/>
      <c r="EB1611" s="2"/>
      <c r="EC1611" s="2"/>
      <c r="ED1611" s="2"/>
      <c r="EE1611" s="2"/>
      <c r="EF1611" s="2"/>
      <c r="EG1611" s="2"/>
      <c r="EH1611" s="2"/>
      <c r="EI1611" s="2"/>
      <c r="EJ1611" s="2"/>
      <c r="EK1611" s="2"/>
      <c r="EL1611" s="2"/>
      <c r="EM1611" s="2"/>
      <c r="EN1611" s="2"/>
      <c r="EO1611" s="2"/>
      <c r="EP1611" s="2"/>
      <c r="EQ1611" s="2"/>
      <c r="ER1611" s="2"/>
      <c r="ES1611" s="2"/>
      <c r="ET1611" s="2"/>
      <c r="EU1611" s="2"/>
      <c r="EV1611" s="2"/>
      <c r="EW1611" s="2"/>
      <c r="EX1611" s="2"/>
      <c r="EY1611" s="2"/>
      <c r="EZ1611" s="2"/>
      <c r="FA1611" s="2"/>
      <c r="FB1611" s="2"/>
      <c r="FC1611" s="2"/>
      <c r="FD1611" s="2"/>
      <c r="FE1611" s="2"/>
      <c r="FF1611" s="2"/>
      <c r="FG1611" s="2"/>
      <c r="FH1611" s="2"/>
      <c r="FI1611" s="2"/>
      <c r="FJ1611" s="2"/>
      <c r="FK1611" s="2"/>
      <c r="FL1611" s="2"/>
      <c r="FM1611" s="2"/>
      <c r="FN1611" s="2"/>
      <c r="FO1611" s="2"/>
      <c r="FP1611" s="2"/>
      <c r="FQ1611" s="2"/>
      <c r="FR1611" s="2"/>
      <c r="FS1611" s="2"/>
      <c r="FT1611" s="2"/>
      <c r="FU1611" s="2"/>
      <c r="FV1611" s="2"/>
      <c r="FW1611" s="2"/>
      <c r="FX1611" s="2"/>
      <c r="FY1611" s="2"/>
      <c r="FZ1611" s="2"/>
      <c r="GA1611" s="2"/>
      <c r="GB1611" s="2"/>
      <c r="GC1611" s="2"/>
      <c r="GD1611" s="2"/>
      <c r="GE1611" s="2"/>
      <c r="GF1611" s="2"/>
      <c r="GG1611" s="2"/>
      <c r="GH1611" s="2"/>
      <c r="GI1611" s="2"/>
      <c r="GJ1611" s="2"/>
      <c r="GK1611" s="2"/>
      <c r="GL1611" s="2"/>
      <c r="GM1611" s="2"/>
      <c r="GN1611" s="2"/>
      <c r="GO1611" s="2"/>
      <c r="GP1611" s="2"/>
      <c r="GQ1611" s="2"/>
      <c r="GR1611" s="2"/>
      <c r="GS1611" s="2"/>
      <c r="GT1611" s="2"/>
      <c r="GU1611" s="2"/>
      <c r="GV1611" s="2"/>
      <c r="GW1611" s="2"/>
      <c r="GX1611" s="2"/>
      <c r="GY1611" s="2"/>
      <c r="GZ1611" s="2"/>
      <c r="HA1611" s="2"/>
      <c r="HB1611" s="2"/>
      <c r="HC1611" s="2"/>
      <c r="HD1611" s="2"/>
      <c r="HE1611" s="2"/>
      <c r="HF1611" s="2"/>
      <c r="HG1611" s="2"/>
      <c r="HH1611" s="2"/>
      <c r="HI1611" s="2"/>
      <c r="HJ1611" s="2"/>
      <c r="HK1611" s="2"/>
      <c r="HL1611" s="2"/>
      <c r="HM1611" s="2"/>
      <c r="HN1611" s="2"/>
      <c r="HO1611" s="2"/>
      <c r="HP1611" s="2"/>
      <c r="HQ1611" s="2"/>
      <c r="HR1611" s="2"/>
      <c r="HS1611" s="2"/>
      <c r="HT1611" s="2"/>
      <c r="HU1611" s="2"/>
      <c r="HV1611" s="2"/>
      <c r="HW1611" s="2"/>
      <c r="HX1611" s="2"/>
      <c r="HY1611" s="2"/>
      <c r="HZ1611" s="2"/>
      <c r="IA1611" s="2"/>
      <c r="IB1611" s="2"/>
      <c r="IC1611" s="2"/>
      <c r="ID1611" s="2"/>
      <c r="IE1611" s="2"/>
      <c r="IF1611" s="2"/>
      <c r="IG1611" s="2"/>
      <c r="IH1611" s="2"/>
      <c r="II1611" s="2"/>
      <c r="IJ1611" s="2"/>
      <c r="IK1611" s="2"/>
      <c r="IL1611" s="2"/>
      <c r="IM1611" s="2"/>
      <c r="IN1611" s="2"/>
      <c r="IO1611" s="2"/>
      <c r="IP1611" s="2"/>
      <c r="IQ1611" s="2"/>
      <c r="IR1611" s="2"/>
      <c r="IS1611" s="2"/>
    </row>
    <row r="1612" spans="1:253" s="36" customFormat="1" hidden="1" x14ac:dyDescent="0.25">
      <c r="A1612" s="33"/>
      <c r="B1612" s="555"/>
      <c r="C1612" s="556"/>
      <c r="D1612" s="556"/>
      <c r="E1612" s="556"/>
      <c r="F1612" s="556"/>
      <c r="G1612" s="556"/>
      <c r="H1612" s="556"/>
      <c r="I1612" s="557"/>
      <c r="J1612" s="214"/>
      <c r="K1612" s="215"/>
      <c r="L1612" s="215"/>
      <c r="M1612" s="216"/>
      <c r="N1612" s="548"/>
      <c r="O1612" s="215"/>
      <c r="P1612" s="215"/>
      <c r="Q1612" s="283"/>
      <c r="R1612" s="214"/>
      <c r="S1612" s="215"/>
      <c r="T1612" s="215"/>
      <c r="U1612" s="216"/>
      <c r="V1612" s="548"/>
      <c r="W1612" s="215"/>
      <c r="X1612" s="215"/>
      <c r="Y1612" s="283"/>
      <c r="Z1612" s="214"/>
      <c r="AA1612" s="215"/>
      <c r="AB1612" s="215"/>
      <c r="AC1612" s="216"/>
      <c r="AD1612" s="548"/>
      <c r="AE1612" s="215"/>
      <c r="AF1612" s="215"/>
      <c r="AG1612" s="215"/>
      <c r="AH1612" s="216"/>
      <c r="AI1612" s="60"/>
      <c r="AJ1612" s="144" t="str">
        <f t="shared" si="282"/>
        <v>Riadok bude skrytý.</v>
      </c>
      <c r="AK1612" s="145" t="s">
        <v>207</v>
      </c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51">
        <f t="shared" si="291"/>
        <v>1</v>
      </c>
      <c r="BF1612" s="51">
        <f t="shared" si="288"/>
        <v>0</v>
      </c>
      <c r="BG1612" s="51"/>
      <c r="BH1612" s="51">
        <f t="shared" si="289"/>
        <v>1</v>
      </c>
      <c r="BI1612" s="89">
        <f t="shared" si="290"/>
        <v>0</v>
      </c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108"/>
      <c r="BY1612" s="108"/>
      <c r="BZ1612" s="108"/>
      <c r="CA1612" s="113">
        <f>SI!BY1612</f>
        <v>132</v>
      </c>
      <c r="CB1612" s="113"/>
      <c r="CC1612" s="113"/>
      <c r="CD1612" s="113"/>
      <c r="CE1612" s="113"/>
      <c r="CF1612" s="113"/>
      <c r="CG1612" s="113"/>
      <c r="CH1612" s="140">
        <f>SI!BZ1612</f>
        <v>0</v>
      </c>
      <c r="CI1612" s="108"/>
      <c r="CJ1612" s="108"/>
      <c r="CK1612" s="108"/>
      <c r="CL1612" s="108"/>
      <c r="CM1612" s="108"/>
      <c r="CN1612" s="108"/>
      <c r="CO1612" s="108"/>
      <c r="CP1612" s="108"/>
      <c r="CQ1612" s="108"/>
      <c r="CR1612" s="108"/>
      <c r="CS1612" s="108"/>
      <c r="CT1612" s="108"/>
      <c r="CU1612" s="108"/>
      <c r="CV1612" s="108"/>
      <c r="CW1612" s="108"/>
      <c r="CX1612" s="108"/>
      <c r="CY1612" s="108"/>
      <c r="CZ1612" s="2"/>
      <c r="DA1612" s="2"/>
      <c r="DB1612" s="2"/>
      <c r="DC1612" s="2"/>
      <c r="DD1612" s="2"/>
      <c r="DE1612" s="2"/>
      <c r="DF1612" s="2"/>
      <c r="DG1612" s="2"/>
      <c r="DH1612" s="2"/>
      <c r="DI1612" s="2"/>
      <c r="DJ1612" s="2"/>
      <c r="DK1612" s="2"/>
      <c r="DL1612" s="2"/>
      <c r="DM1612" s="2"/>
      <c r="DN1612" s="2"/>
      <c r="DO1612" s="2"/>
      <c r="DP1612" s="2"/>
      <c r="DQ1612" s="2"/>
      <c r="DR1612" s="2"/>
      <c r="DS1612" s="2"/>
      <c r="DT1612" s="2"/>
      <c r="DU1612" s="2"/>
      <c r="DV1612" s="2"/>
      <c r="DW1612" s="2"/>
      <c r="DX1612" s="2"/>
      <c r="DY1612" s="2"/>
      <c r="DZ1612" s="2"/>
      <c r="EA1612" s="2"/>
      <c r="EB1612" s="2"/>
      <c r="EC1612" s="2"/>
      <c r="ED1612" s="2"/>
      <c r="EE1612" s="2"/>
      <c r="EF1612" s="2"/>
      <c r="EG1612" s="2"/>
      <c r="EH1612" s="2"/>
      <c r="EI1612" s="2"/>
      <c r="EJ1612" s="2"/>
      <c r="EK1612" s="2"/>
      <c r="EL1612" s="2"/>
      <c r="EM1612" s="2"/>
      <c r="EN1612" s="2"/>
      <c r="EO1612" s="2"/>
      <c r="EP1612" s="2"/>
      <c r="EQ1612" s="2"/>
      <c r="ER1612" s="2"/>
      <c r="ES1612" s="2"/>
      <c r="ET1612" s="2"/>
      <c r="EU1612" s="2"/>
      <c r="EV1612" s="2"/>
      <c r="EW1612" s="2"/>
      <c r="EX1612" s="2"/>
      <c r="EY1612" s="2"/>
      <c r="EZ1612" s="2"/>
      <c r="FA1612" s="2"/>
      <c r="FB1612" s="2"/>
      <c r="FC1612" s="2"/>
      <c r="FD1612" s="2"/>
      <c r="FE1612" s="2"/>
      <c r="FF1612" s="2"/>
      <c r="FG1612" s="2"/>
      <c r="FH1612" s="2"/>
      <c r="FI1612" s="2"/>
      <c r="FJ1612" s="2"/>
      <c r="FK1612" s="2"/>
      <c r="FL1612" s="2"/>
      <c r="FM1612" s="2"/>
      <c r="FN1612" s="2"/>
      <c r="FO1612" s="2"/>
      <c r="FP1612" s="2"/>
      <c r="FQ1612" s="2"/>
      <c r="FR1612" s="2"/>
      <c r="FS1612" s="2"/>
      <c r="FT1612" s="2"/>
      <c r="FU1612" s="2"/>
      <c r="FV1612" s="2"/>
      <c r="FW1612" s="2"/>
      <c r="FX1612" s="2"/>
      <c r="FY1612" s="2"/>
      <c r="FZ1612" s="2"/>
      <c r="GA1612" s="2"/>
      <c r="GB1612" s="2"/>
      <c r="GC1612" s="2"/>
      <c r="GD1612" s="2"/>
      <c r="GE1612" s="2"/>
      <c r="GF1612" s="2"/>
      <c r="GG1612" s="2"/>
      <c r="GH1612" s="2"/>
      <c r="GI1612" s="2"/>
      <c r="GJ1612" s="2"/>
      <c r="GK1612" s="2"/>
      <c r="GL1612" s="2"/>
      <c r="GM1612" s="2"/>
      <c r="GN1612" s="2"/>
      <c r="GO1612" s="2"/>
      <c r="GP1612" s="2"/>
      <c r="GQ1612" s="2"/>
      <c r="GR1612" s="2"/>
      <c r="GS1612" s="2"/>
      <c r="GT1612" s="2"/>
      <c r="GU1612" s="2"/>
      <c r="GV1612" s="2"/>
      <c r="GW1612" s="2"/>
      <c r="GX1612" s="2"/>
      <c r="GY1612" s="2"/>
      <c r="GZ1612" s="2"/>
      <c r="HA1612" s="2"/>
      <c r="HB1612" s="2"/>
      <c r="HC1612" s="2"/>
      <c r="HD1612" s="2"/>
      <c r="HE1612" s="2"/>
      <c r="HF1612" s="2"/>
      <c r="HG1612" s="2"/>
      <c r="HH1612" s="2"/>
      <c r="HI1612" s="2"/>
      <c r="HJ1612" s="2"/>
      <c r="HK1612" s="2"/>
      <c r="HL1612" s="2"/>
      <c r="HM1612" s="2"/>
      <c r="HN1612" s="2"/>
      <c r="HO1612" s="2"/>
      <c r="HP1612" s="2"/>
      <c r="HQ1612" s="2"/>
      <c r="HR1612" s="2"/>
      <c r="HS1612" s="2"/>
      <c r="HT1612" s="2"/>
      <c r="HU1612" s="2"/>
      <c r="HV1612" s="2"/>
      <c r="HW1612" s="2"/>
      <c r="HX1612" s="2"/>
      <c r="HY1612" s="2"/>
      <c r="HZ1612" s="2"/>
      <c r="IA1612" s="2"/>
      <c r="IB1612" s="2"/>
      <c r="IC1612" s="2"/>
      <c r="ID1612" s="2"/>
      <c r="IE1612" s="2"/>
      <c r="IF1612" s="2"/>
      <c r="IG1612" s="2"/>
      <c r="IH1612" s="2"/>
      <c r="II1612" s="2"/>
      <c r="IJ1612" s="2"/>
      <c r="IK1612" s="2"/>
      <c r="IL1612" s="2"/>
      <c r="IM1612" s="2"/>
      <c r="IN1612" s="2"/>
      <c r="IO1612" s="2"/>
      <c r="IP1612" s="2"/>
      <c r="IQ1612" s="2"/>
      <c r="IR1612" s="2"/>
      <c r="IS1612" s="2"/>
    </row>
    <row r="1613" spans="1:253" s="36" customFormat="1" hidden="1" x14ac:dyDescent="0.25">
      <c r="A1613" s="33"/>
      <c r="B1613" s="555"/>
      <c r="C1613" s="556"/>
      <c r="D1613" s="556"/>
      <c r="E1613" s="556"/>
      <c r="F1613" s="556"/>
      <c r="G1613" s="556"/>
      <c r="H1613" s="556"/>
      <c r="I1613" s="557"/>
      <c r="J1613" s="214"/>
      <c r="K1613" s="215"/>
      <c r="L1613" s="215"/>
      <c r="M1613" s="216"/>
      <c r="N1613" s="548"/>
      <c r="O1613" s="215"/>
      <c r="P1613" s="215"/>
      <c r="Q1613" s="283"/>
      <c r="R1613" s="214"/>
      <c r="S1613" s="215"/>
      <c r="T1613" s="215"/>
      <c r="U1613" s="216"/>
      <c r="V1613" s="548"/>
      <c r="W1613" s="215"/>
      <c r="X1613" s="215"/>
      <c r="Y1613" s="283"/>
      <c r="Z1613" s="214"/>
      <c r="AA1613" s="215"/>
      <c r="AB1613" s="215"/>
      <c r="AC1613" s="216"/>
      <c r="AD1613" s="548"/>
      <c r="AE1613" s="215"/>
      <c r="AF1613" s="215"/>
      <c r="AG1613" s="215"/>
      <c r="AH1613" s="216"/>
      <c r="AI1613" s="60"/>
      <c r="AJ1613" s="144" t="str">
        <f t="shared" si="282"/>
        <v>Riadok bude skrytý.</v>
      </c>
      <c r="AK1613" s="145" t="s">
        <v>207</v>
      </c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51">
        <f t="shared" si="291"/>
        <v>1</v>
      </c>
      <c r="BF1613" s="51">
        <f t="shared" si="288"/>
        <v>0</v>
      </c>
      <c r="BG1613" s="51"/>
      <c r="BH1613" s="51">
        <f t="shared" si="289"/>
        <v>1</v>
      </c>
      <c r="BI1613" s="89">
        <f t="shared" si="290"/>
        <v>0</v>
      </c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108"/>
      <c r="BY1613" s="108"/>
      <c r="BZ1613" s="108"/>
      <c r="CA1613" s="113">
        <f>SI!BY1613</f>
        <v>771</v>
      </c>
      <c r="CB1613" s="113"/>
      <c r="CC1613" s="113"/>
      <c r="CD1613" s="113"/>
      <c r="CE1613" s="113"/>
      <c r="CF1613" s="113"/>
      <c r="CG1613" s="113"/>
      <c r="CH1613" s="140">
        <f>SI!BZ1613</f>
        <v>0</v>
      </c>
      <c r="CI1613" s="108"/>
      <c r="CJ1613" s="108"/>
      <c r="CK1613" s="108"/>
      <c r="CL1613" s="108"/>
      <c r="CM1613" s="108"/>
      <c r="CN1613" s="108"/>
      <c r="CO1613" s="108"/>
      <c r="CP1613" s="108"/>
      <c r="CQ1613" s="108"/>
      <c r="CR1613" s="108"/>
      <c r="CS1613" s="108"/>
      <c r="CT1613" s="108"/>
      <c r="CU1613" s="108"/>
      <c r="CV1613" s="108"/>
      <c r="CW1613" s="108"/>
      <c r="CX1613" s="108"/>
      <c r="CY1613" s="108"/>
      <c r="CZ1613" s="2"/>
      <c r="DA1613" s="2"/>
      <c r="DB1613" s="2"/>
      <c r="DC1613" s="2"/>
      <c r="DD1613" s="2"/>
      <c r="DE1613" s="2"/>
      <c r="DF1613" s="2"/>
      <c r="DG1613" s="2"/>
      <c r="DH1613" s="2"/>
      <c r="DI1613" s="2"/>
      <c r="DJ1613" s="2"/>
      <c r="DK1613" s="2"/>
      <c r="DL1613" s="2"/>
      <c r="DM1613" s="2"/>
      <c r="DN1613" s="2"/>
      <c r="DO1613" s="2"/>
      <c r="DP1613" s="2"/>
      <c r="DQ1613" s="2"/>
      <c r="DR1613" s="2"/>
      <c r="DS1613" s="2"/>
      <c r="DT1613" s="2"/>
      <c r="DU1613" s="2"/>
      <c r="DV1613" s="2"/>
      <c r="DW1613" s="2"/>
      <c r="DX1613" s="2"/>
      <c r="DY1613" s="2"/>
      <c r="DZ1613" s="2"/>
      <c r="EA1613" s="2"/>
      <c r="EB1613" s="2"/>
      <c r="EC1613" s="2"/>
      <c r="ED1613" s="2"/>
      <c r="EE1613" s="2"/>
      <c r="EF1613" s="2"/>
      <c r="EG1613" s="2"/>
      <c r="EH1613" s="2"/>
      <c r="EI1613" s="2"/>
      <c r="EJ1613" s="2"/>
      <c r="EK1613" s="2"/>
      <c r="EL1613" s="2"/>
      <c r="EM1613" s="2"/>
      <c r="EN1613" s="2"/>
      <c r="EO1613" s="2"/>
      <c r="EP1613" s="2"/>
      <c r="EQ1613" s="2"/>
      <c r="ER1613" s="2"/>
      <c r="ES1613" s="2"/>
      <c r="ET1613" s="2"/>
      <c r="EU1613" s="2"/>
      <c r="EV1613" s="2"/>
      <c r="EW1613" s="2"/>
      <c r="EX1613" s="2"/>
      <c r="EY1613" s="2"/>
      <c r="EZ1613" s="2"/>
      <c r="FA1613" s="2"/>
      <c r="FB1613" s="2"/>
      <c r="FC1613" s="2"/>
      <c r="FD1613" s="2"/>
      <c r="FE1613" s="2"/>
      <c r="FF1613" s="2"/>
      <c r="FG1613" s="2"/>
      <c r="FH1613" s="2"/>
      <c r="FI1613" s="2"/>
      <c r="FJ1613" s="2"/>
      <c r="FK1613" s="2"/>
      <c r="FL1613" s="2"/>
      <c r="FM1613" s="2"/>
      <c r="FN1613" s="2"/>
      <c r="FO1613" s="2"/>
      <c r="FP1613" s="2"/>
      <c r="FQ1613" s="2"/>
      <c r="FR1613" s="2"/>
      <c r="FS1613" s="2"/>
      <c r="FT1613" s="2"/>
      <c r="FU1613" s="2"/>
      <c r="FV1613" s="2"/>
      <c r="FW1613" s="2"/>
      <c r="FX1613" s="2"/>
      <c r="FY1613" s="2"/>
      <c r="FZ1613" s="2"/>
      <c r="GA1613" s="2"/>
      <c r="GB1613" s="2"/>
      <c r="GC1613" s="2"/>
      <c r="GD1613" s="2"/>
      <c r="GE1613" s="2"/>
      <c r="GF1613" s="2"/>
      <c r="GG1613" s="2"/>
      <c r="GH1613" s="2"/>
      <c r="GI1613" s="2"/>
      <c r="GJ1613" s="2"/>
      <c r="GK1613" s="2"/>
      <c r="GL1613" s="2"/>
      <c r="GM1613" s="2"/>
      <c r="GN1613" s="2"/>
      <c r="GO1613" s="2"/>
      <c r="GP1613" s="2"/>
      <c r="GQ1613" s="2"/>
      <c r="GR1613" s="2"/>
      <c r="GS1613" s="2"/>
      <c r="GT1613" s="2"/>
      <c r="GU1613" s="2"/>
      <c r="GV1613" s="2"/>
      <c r="GW1613" s="2"/>
      <c r="GX1613" s="2"/>
      <c r="GY1613" s="2"/>
      <c r="GZ1613" s="2"/>
      <c r="HA1613" s="2"/>
      <c r="HB1613" s="2"/>
      <c r="HC1613" s="2"/>
      <c r="HD1613" s="2"/>
      <c r="HE1613" s="2"/>
      <c r="HF1613" s="2"/>
      <c r="HG1613" s="2"/>
      <c r="HH1613" s="2"/>
      <c r="HI1613" s="2"/>
      <c r="HJ1613" s="2"/>
      <c r="HK1613" s="2"/>
      <c r="HL1613" s="2"/>
      <c r="HM1613" s="2"/>
      <c r="HN1613" s="2"/>
      <c r="HO1613" s="2"/>
      <c r="HP1613" s="2"/>
      <c r="HQ1613" s="2"/>
      <c r="HR1613" s="2"/>
      <c r="HS1613" s="2"/>
      <c r="HT1613" s="2"/>
      <c r="HU1613" s="2"/>
      <c r="HV1613" s="2"/>
      <c r="HW1613" s="2"/>
      <c r="HX1613" s="2"/>
      <c r="HY1613" s="2"/>
      <c r="HZ1613" s="2"/>
      <c r="IA1613" s="2"/>
      <c r="IB1613" s="2"/>
      <c r="IC1613" s="2"/>
      <c r="ID1613" s="2"/>
      <c r="IE1613" s="2"/>
      <c r="IF1613" s="2"/>
      <c r="IG1613" s="2"/>
      <c r="IH1613" s="2"/>
      <c r="II1613" s="2"/>
      <c r="IJ1613" s="2"/>
      <c r="IK1613" s="2"/>
      <c r="IL1613" s="2"/>
      <c r="IM1613" s="2"/>
      <c r="IN1613" s="2"/>
      <c r="IO1613" s="2"/>
      <c r="IP1613" s="2"/>
      <c r="IQ1613" s="2"/>
      <c r="IR1613" s="2"/>
      <c r="IS1613" s="2"/>
    </row>
    <row r="1614" spans="1:253" s="36" customFormat="1" hidden="1" x14ac:dyDescent="0.25">
      <c r="A1614" s="33"/>
      <c r="B1614" s="555"/>
      <c r="C1614" s="556"/>
      <c r="D1614" s="556"/>
      <c r="E1614" s="556"/>
      <c r="F1614" s="556"/>
      <c r="G1614" s="556"/>
      <c r="H1614" s="556"/>
      <c r="I1614" s="557"/>
      <c r="J1614" s="214"/>
      <c r="K1614" s="215"/>
      <c r="L1614" s="215"/>
      <c r="M1614" s="216"/>
      <c r="N1614" s="548"/>
      <c r="O1614" s="215"/>
      <c r="P1614" s="215"/>
      <c r="Q1614" s="283"/>
      <c r="R1614" s="214"/>
      <c r="S1614" s="215"/>
      <c r="T1614" s="215"/>
      <c r="U1614" s="216"/>
      <c r="V1614" s="548"/>
      <c r="W1614" s="215"/>
      <c r="X1614" s="215"/>
      <c r="Y1614" s="283"/>
      <c r="Z1614" s="214"/>
      <c r="AA1614" s="215"/>
      <c r="AB1614" s="215"/>
      <c r="AC1614" s="216"/>
      <c r="AD1614" s="548"/>
      <c r="AE1614" s="215"/>
      <c r="AF1614" s="215"/>
      <c r="AG1614" s="215"/>
      <c r="AH1614" s="216"/>
      <c r="AI1614" s="60"/>
      <c r="AJ1614" s="144" t="str">
        <f t="shared" si="282"/>
        <v>Riadok bude skrytý.</v>
      </c>
      <c r="AK1614" s="145" t="s">
        <v>207</v>
      </c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51">
        <f t="shared" si="291"/>
        <v>1</v>
      </c>
      <c r="BF1614" s="51">
        <f t="shared" si="288"/>
        <v>0</v>
      </c>
      <c r="BG1614" s="51"/>
      <c r="BH1614" s="51">
        <f t="shared" si="289"/>
        <v>1</v>
      </c>
      <c r="BI1614" s="89">
        <f t="shared" si="290"/>
        <v>0</v>
      </c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108"/>
      <c r="BY1614" s="108"/>
      <c r="BZ1614" s="108"/>
      <c r="CA1614" s="113">
        <f>SI!BY1614</f>
        <v>122</v>
      </c>
      <c r="CB1614" s="113"/>
      <c r="CC1614" s="113"/>
      <c r="CD1614" s="113"/>
      <c r="CE1614" s="113"/>
      <c r="CF1614" s="113"/>
      <c r="CG1614" s="113"/>
      <c r="CH1614" s="140">
        <f>SI!BZ1614</f>
        <v>0</v>
      </c>
      <c r="CI1614" s="108"/>
      <c r="CJ1614" s="108"/>
      <c r="CK1614" s="108"/>
      <c r="CL1614" s="108"/>
      <c r="CM1614" s="108"/>
      <c r="CN1614" s="108"/>
      <c r="CO1614" s="108"/>
      <c r="CP1614" s="108"/>
      <c r="CQ1614" s="108"/>
      <c r="CR1614" s="108"/>
      <c r="CS1614" s="108"/>
      <c r="CT1614" s="108"/>
      <c r="CU1614" s="108"/>
      <c r="CV1614" s="108"/>
      <c r="CW1614" s="108"/>
      <c r="CX1614" s="108"/>
      <c r="CY1614" s="108"/>
      <c r="CZ1614" s="2"/>
      <c r="DA1614" s="2"/>
      <c r="DB1614" s="2"/>
      <c r="DC1614" s="2"/>
      <c r="DD1614" s="2"/>
      <c r="DE1614" s="2"/>
      <c r="DF1614" s="2"/>
      <c r="DG1614" s="2"/>
      <c r="DH1614" s="2"/>
      <c r="DI1614" s="2"/>
      <c r="DJ1614" s="2"/>
      <c r="DK1614" s="2"/>
      <c r="DL1614" s="2"/>
      <c r="DM1614" s="2"/>
      <c r="DN1614" s="2"/>
      <c r="DO1614" s="2"/>
      <c r="DP1614" s="2"/>
      <c r="DQ1614" s="2"/>
      <c r="DR1614" s="2"/>
      <c r="DS1614" s="2"/>
      <c r="DT1614" s="2"/>
      <c r="DU1614" s="2"/>
      <c r="DV1614" s="2"/>
      <c r="DW1614" s="2"/>
      <c r="DX1614" s="2"/>
      <c r="DY1614" s="2"/>
      <c r="DZ1614" s="2"/>
      <c r="EA1614" s="2"/>
      <c r="EB1614" s="2"/>
      <c r="EC1614" s="2"/>
      <c r="ED1614" s="2"/>
      <c r="EE1614" s="2"/>
      <c r="EF1614" s="2"/>
      <c r="EG1614" s="2"/>
      <c r="EH1614" s="2"/>
      <c r="EI1614" s="2"/>
      <c r="EJ1614" s="2"/>
      <c r="EK1614" s="2"/>
      <c r="EL1614" s="2"/>
      <c r="EM1614" s="2"/>
      <c r="EN1614" s="2"/>
      <c r="EO1614" s="2"/>
      <c r="EP1614" s="2"/>
      <c r="EQ1614" s="2"/>
      <c r="ER1614" s="2"/>
      <c r="ES1614" s="2"/>
      <c r="ET1614" s="2"/>
      <c r="EU1614" s="2"/>
      <c r="EV1614" s="2"/>
      <c r="EW1614" s="2"/>
      <c r="EX1614" s="2"/>
      <c r="EY1614" s="2"/>
      <c r="EZ1614" s="2"/>
      <c r="FA1614" s="2"/>
      <c r="FB1614" s="2"/>
      <c r="FC1614" s="2"/>
      <c r="FD1614" s="2"/>
      <c r="FE1614" s="2"/>
      <c r="FF1614" s="2"/>
      <c r="FG1614" s="2"/>
      <c r="FH1614" s="2"/>
      <c r="FI1614" s="2"/>
      <c r="FJ1614" s="2"/>
      <c r="FK1614" s="2"/>
      <c r="FL1614" s="2"/>
      <c r="FM1614" s="2"/>
      <c r="FN1614" s="2"/>
      <c r="FO1614" s="2"/>
      <c r="FP1614" s="2"/>
      <c r="FQ1614" s="2"/>
      <c r="FR1614" s="2"/>
      <c r="FS1614" s="2"/>
      <c r="FT1614" s="2"/>
      <c r="FU1614" s="2"/>
      <c r="FV1614" s="2"/>
      <c r="FW1614" s="2"/>
      <c r="FX1614" s="2"/>
      <c r="FY1614" s="2"/>
      <c r="FZ1614" s="2"/>
      <c r="GA1614" s="2"/>
      <c r="GB1614" s="2"/>
      <c r="GC1614" s="2"/>
      <c r="GD1614" s="2"/>
      <c r="GE1614" s="2"/>
      <c r="GF1614" s="2"/>
      <c r="GG1614" s="2"/>
      <c r="GH1614" s="2"/>
      <c r="GI1614" s="2"/>
      <c r="GJ1614" s="2"/>
      <c r="GK1614" s="2"/>
      <c r="GL1614" s="2"/>
      <c r="GM1614" s="2"/>
      <c r="GN1614" s="2"/>
      <c r="GO1614" s="2"/>
      <c r="GP1614" s="2"/>
      <c r="GQ1614" s="2"/>
      <c r="GR1614" s="2"/>
      <c r="GS1614" s="2"/>
      <c r="GT1614" s="2"/>
      <c r="GU1614" s="2"/>
      <c r="GV1614" s="2"/>
      <c r="GW1614" s="2"/>
      <c r="GX1614" s="2"/>
      <c r="GY1614" s="2"/>
      <c r="GZ1614" s="2"/>
      <c r="HA1614" s="2"/>
      <c r="HB1614" s="2"/>
      <c r="HC1614" s="2"/>
      <c r="HD1614" s="2"/>
      <c r="HE1614" s="2"/>
      <c r="HF1614" s="2"/>
      <c r="HG1614" s="2"/>
      <c r="HH1614" s="2"/>
      <c r="HI1614" s="2"/>
      <c r="HJ1614" s="2"/>
      <c r="HK1614" s="2"/>
      <c r="HL1614" s="2"/>
      <c r="HM1614" s="2"/>
      <c r="HN1614" s="2"/>
      <c r="HO1614" s="2"/>
      <c r="HP1614" s="2"/>
      <c r="HQ1614" s="2"/>
      <c r="HR1614" s="2"/>
      <c r="HS1614" s="2"/>
      <c r="HT1614" s="2"/>
      <c r="HU1614" s="2"/>
      <c r="HV1614" s="2"/>
      <c r="HW1614" s="2"/>
      <c r="HX1614" s="2"/>
      <c r="HY1614" s="2"/>
      <c r="HZ1614" s="2"/>
      <c r="IA1614" s="2"/>
      <c r="IB1614" s="2"/>
      <c r="IC1614" s="2"/>
      <c r="ID1614" s="2"/>
      <c r="IE1614" s="2"/>
      <c r="IF1614" s="2"/>
      <c r="IG1614" s="2"/>
      <c r="IH1614" s="2"/>
      <c r="II1614" s="2"/>
      <c r="IJ1614" s="2"/>
      <c r="IK1614" s="2"/>
      <c r="IL1614" s="2"/>
      <c r="IM1614" s="2"/>
      <c r="IN1614" s="2"/>
      <c r="IO1614" s="2"/>
      <c r="IP1614" s="2"/>
      <c r="IQ1614" s="2"/>
      <c r="IR1614" s="2"/>
      <c r="IS1614" s="2"/>
    </row>
    <row r="1615" spans="1:253" s="36" customFormat="1" hidden="1" x14ac:dyDescent="0.25">
      <c r="A1615" s="33"/>
      <c r="B1615" s="555"/>
      <c r="C1615" s="556"/>
      <c r="D1615" s="556"/>
      <c r="E1615" s="556"/>
      <c r="F1615" s="556"/>
      <c r="G1615" s="556"/>
      <c r="H1615" s="556"/>
      <c r="I1615" s="557"/>
      <c r="J1615" s="214"/>
      <c r="K1615" s="215"/>
      <c r="L1615" s="215"/>
      <c r="M1615" s="216"/>
      <c r="N1615" s="548"/>
      <c r="O1615" s="215"/>
      <c r="P1615" s="215"/>
      <c r="Q1615" s="283"/>
      <c r="R1615" s="214"/>
      <c r="S1615" s="215"/>
      <c r="T1615" s="215"/>
      <c r="U1615" s="216"/>
      <c r="V1615" s="548"/>
      <c r="W1615" s="215"/>
      <c r="X1615" s="215"/>
      <c r="Y1615" s="283"/>
      <c r="Z1615" s="214"/>
      <c r="AA1615" s="215"/>
      <c r="AB1615" s="215"/>
      <c r="AC1615" s="216"/>
      <c r="AD1615" s="548"/>
      <c r="AE1615" s="215"/>
      <c r="AF1615" s="215"/>
      <c r="AG1615" s="215"/>
      <c r="AH1615" s="216"/>
      <c r="AI1615" s="60"/>
      <c r="AJ1615" s="144" t="str">
        <f t="shared" ref="AJ1615:AJ1659" si="292">+IF(BI1615=0,"Riadok bude skrytý.","Riadok bude vidieť.")</f>
        <v>Riadok bude skrytý.</v>
      </c>
      <c r="AK1615" s="145" t="s">
        <v>207</v>
      </c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51">
        <f t="shared" si="291"/>
        <v>1</v>
      </c>
      <c r="BF1615" s="51">
        <f t="shared" si="288"/>
        <v>0</v>
      </c>
      <c r="BG1615" s="51"/>
      <c r="BH1615" s="51">
        <f t="shared" si="289"/>
        <v>1</v>
      </c>
      <c r="BI1615" s="89">
        <f t="shared" si="290"/>
        <v>0</v>
      </c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108"/>
      <c r="BY1615" s="108"/>
      <c r="BZ1615" s="108"/>
      <c r="CA1615" s="113">
        <f>SI!BY1615</f>
        <v>426</v>
      </c>
      <c r="CB1615" s="113"/>
      <c r="CC1615" s="113"/>
      <c r="CD1615" s="113"/>
      <c r="CE1615" s="113"/>
      <c r="CF1615" s="113"/>
      <c r="CG1615" s="113"/>
      <c r="CH1615" s="140">
        <f>SI!BZ1615</f>
        <v>0</v>
      </c>
      <c r="CI1615" s="108"/>
      <c r="CJ1615" s="108"/>
      <c r="CK1615" s="108"/>
      <c r="CL1615" s="108"/>
      <c r="CM1615" s="108"/>
      <c r="CN1615" s="108"/>
      <c r="CO1615" s="108"/>
      <c r="CP1615" s="108"/>
      <c r="CQ1615" s="108"/>
      <c r="CR1615" s="108"/>
      <c r="CS1615" s="108"/>
      <c r="CT1615" s="108"/>
      <c r="CU1615" s="108"/>
      <c r="CV1615" s="108"/>
      <c r="CW1615" s="108"/>
      <c r="CX1615" s="108"/>
      <c r="CY1615" s="108"/>
      <c r="CZ1615" s="2"/>
      <c r="DA1615" s="2"/>
      <c r="DB1615" s="2"/>
      <c r="DC1615" s="2"/>
      <c r="DD1615" s="2"/>
      <c r="DE1615" s="2"/>
      <c r="DF1615" s="2"/>
      <c r="DG1615" s="2"/>
      <c r="DH1615" s="2"/>
      <c r="DI1615" s="2"/>
      <c r="DJ1615" s="2"/>
      <c r="DK1615" s="2"/>
      <c r="DL1615" s="2"/>
      <c r="DM1615" s="2"/>
      <c r="DN1615" s="2"/>
      <c r="DO1615" s="2"/>
      <c r="DP1615" s="2"/>
      <c r="DQ1615" s="2"/>
      <c r="DR1615" s="2"/>
      <c r="DS1615" s="2"/>
      <c r="DT1615" s="2"/>
      <c r="DU1615" s="2"/>
      <c r="DV1615" s="2"/>
      <c r="DW1615" s="2"/>
      <c r="DX1615" s="2"/>
      <c r="DY1615" s="2"/>
      <c r="DZ1615" s="2"/>
      <c r="EA1615" s="2"/>
      <c r="EB1615" s="2"/>
      <c r="EC1615" s="2"/>
      <c r="ED1615" s="2"/>
      <c r="EE1615" s="2"/>
      <c r="EF1615" s="2"/>
      <c r="EG1615" s="2"/>
      <c r="EH1615" s="2"/>
      <c r="EI1615" s="2"/>
      <c r="EJ1615" s="2"/>
      <c r="EK1615" s="2"/>
      <c r="EL1615" s="2"/>
      <c r="EM1615" s="2"/>
      <c r="EN1615" s="2"/>
      <c r="EO1615" s="2"/>
      <c r="EP1615" s="2"/>
      <c r="EQ1615" s="2"/>
      <c r="ER1615" s="2"/>
      <c r="ES1615" s="2"/>
      <c r="ET1615" s="2"/>
      <c r="EU1615" s="2"/>
      <c r="EV1615" s="2"/>
      <c r="EW1615" s="2"/>
      <c r="EX1615" s="2"/>
      <c r="EY1615" s="2"/>
      <c r="EZ1615" s="2"/>
      <c r="FA1615" s="2"/>
      <c r="FB1615" s="2"/>
      <c r="FC1615" s="2"/>
      <c r="FD1615" s="2"/>
      <c r="FE1615" s="2"/>
      <c r="FF1615" s="2"/>
      <c r="FG1615" s="2"/>
      <c r="FH1615" s="2"/>
      <c r="FI1615" s="2"/>
      <c r="FJ1615" s="2"/>
      <c r="FK1615" s="2"/>
      <c r="FL1615" s="2"/>
      <c r="FM1615" s="2"/>
      <c r="FN1615" s="2"/>
      <c r="FO1615" s="2"/>
      <c r="FP1615" s="2"/>
      <c r="FQ1615" s="2"/>
      <c r="FR1615" s="2"/>
      <c r="FS1615" s="2"/>
      <c r="FT1615" s="2"/>
      <c r="FU1615" s="2"/>
      <c r="FV1615" s="2"/>
      <c r="FW1615" s="2"/>
      <c r="FX1615" s="2"/>
      <c r="FY1615" s="2"/>
      <c r="FZ1615" s="2"/>
      <c r="GA1615" s="2"/>
      <c r="GB1615" s="2"/>
      <c r="GC1615" s="2"/>
      <c r="GD1615" s="2"/>
      <c r="GE1615" s="2"/>
      <c r="GF1615" s="2"/>
      <c r="GG1615" s="2"/>
      <c r="GH1615" s="2"/>
      <c r="GI1615" s="2"/>
      <c r="GJ1615" s="2"/>
      <c r="GK1615" s="2"/>
      <c r="GL1615" s="2"/>
      <c r="GM1615" s="2"/>
      <c r="GN1615" s="2"/>
      <c r="GO1615" s="2"/>
      <c r="GP1615" s="2"/>
      <c r="GQ1615" s="2"/>
      <c r="GR1615" s="2"/>
      <c r="GS1615" s="2"/>
      <c r="GT1615" s="2"/>
      <c r="GU1615" s="2"/>
      <c r="GV1615" s="2"/>
      <c r="GW1615" s="2"/>
      <c r="GX1615" s="2"/>
      <c r="GY1615" s="2"/>
      <c r="GZ1615" s="2"/>
      <c r="HA1615" s="2"/>
      <c r="HB1615" s="2"/>
      <c r="HC1615" s="2"/>
      <c r="HD1615" s="2"/>
      <c r="HE1615" s="2"/>
      <c r="HF1615" s="2"/>
      <c r="HG1615" s="2"/>
      <c r="HH1615" s="2"/>
      <c r="HI1615" s="2"/>
      <c r="HJ1615" s="2"/>
      <c r="HK1615" s="2"/>
      <c r="HL1615" s="2"/>
      <c r="HM1615" s="2"/>
      <c r="HN1615" s="2"/>
      <c r="HO1615" s="2"/>
      <c r="HP1615" s="2"/>
      <c r="HQ1615" s="2"/>
      <c r="HR1615" s="2"/>
      <c r="HS1615" s="2"/>
      <c r="HT1615" s="2"/>
      <c r="HU1615" s="2"/>
      <c r="HV1615" s="2"/>
      <c r="HW1615" s="2"/>
      <c r="HX1615" s="2"/>
      <c r="HY1615" s="2"/>
      <c r="HZ1615" s="2"/>
      <c r="IA1615" s="2"/>
      <c r="IB1615" s="2"/>
      <c r="IC1615" s="2"/>
      <c r="ID1615" s="2"/>
      <c r="IE1615" s="2"/>
      <c r="IF1615" s="2"/>
      <c r="IG1615" s="2"/>
      <c r="IH1615" s="2"/>
      <c r="II1615" s="2"/>
      <c r="IJ1615" s="2"/>
      <c r="IK1615" s="2"/>
      <c r="IL1615" s="2"/>
      <c r="IM1615" s="2"/>
      <c r="IN1615" s="2"/>
      <c r="IO1615" s="2"/>
      <c r="IP1615" s="2"/>
      <c r="IQ1615" s="2"/>
      <c r="IR1615" s="2"/>
      <c r="IS1615" s="2"/>
    </row>
    <row r="1616" spans="1:253" s="36" customFormat="1" hidden="1" x14ac:dyDescent="0.25">
      <c r="A1616" s="33"/>
      <c r="B1616" s="555"/>
      <c r="C1616" s="556"/>
      <c r="D1616" s="556"/>
      <c r="E1616" s="556"/>
      <c r="F1616" s="556"/>
      <c r="G1616" s="556"/>
      <c r="H1616" s="556"/>
      <c r="I1616" s="557"/>
      <c r="J1616" s="214"/>
      <c r="K1616" s="215"/>
      <c r="L1616" s="215"/>
      <c r="M1616" s="216"/>
      <c r="N1616" s="548"/>
      <c r="O1616" s="215"/>
      <c r="P1616" s="215"/>
      <c r="Q1616" s="283"/>
      <c r="R1616" s="214"/>
      <c r="S1616" s="215"/>
      <c r="T1616" s="215"/>
      <c r="U1616" s="216"/>
      <c r="V1616" s="548"/>
      <c r="W1616" s="215"/>
      <c r="X1616" s="215"/>
      <c r="Y1616" s="283"/>
      <c r="Z1616" s="214"/>
      <c r="AA1616" s="215"/>
      <c r="AB1616" s="215"/>
      <c r="AC1616" s="216"/>
      <c r="AD1616" s="548"/>
      <c r="AE1616" s="215"/>
      <c r="AF1616" s="215"/>
      <c r="AG1616" s="215"/>
      <c r="AH1616" s="216"/>
      <c r="AI1616" s="60"/>
      <c r="AJ1616" s="144" t="str">
        <f t="shared" si="292"/>
        <v>Riadok bude skrytý.</v>
      </c>
      <c r="AK1616" s="145" t="s">
        <v>207</v>
      </c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51">
        <f t="shared" si="291"/>
        <v>1</v>
      </c>
      <c r="BF1616" s="51">
        <f t="shared" si="288"/>
        <v>0</v>
      </c>
      <c r="BG1616" s="51"/>
      <c r="BH1616" s="51">
        <f t="shared" si="289"/>
        <v>1</v>
      </c>
      <c r="BI1616" s="89">
        <f t="shared" si="290"/>
        <v>0</v>
      </c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108"/>
      <c r="BY1616" s="108"/>
      <c r="BZ1616" s="108"/>
      <c r="CA1616" s="113">
        <f>SI!BY1616</f>
        <v>114</v>
      </c>
      <c r="CB1616" s="113"/>
      <c r="CC1616" s="113"/>
      <c r="CD1616" s="113"/>
      <c r="CE1616" s="113"/>
      <c r="CF1616" s="113"/>
      <c r="CG1616" s="113"/>
      <c r="CH1616" s="140">
        <f>SI!BZ1616</f>
        <v>0</v>
      </c>
      <c r="CI1616" s="108"/>
      <c r="CJ1616" s="108"/>
      <c r="CK1616" s="108"/>
      <c r="CL1616" s="108"/>
      <c r="CM1616" s="108"/>
      <c r="CN1616" s="108"/>
      <c r="CO1616" s="108"/>
      <c r="CP1616" s="108"/>
      <c r="CQ1616" s="108"/>
      <c r="CR1616" s="108"/>
      <c r="CS1616" s="108"/>
      <c r="CT1616" s="108"/>
      <c r="CU1616" s="108"/>
      <c r="CV1616" s="108"/>
      <c r="CW1616" s="108"/>
      <c r="CX1616" s="108"/>
      <c r="CY1616" s="108"/>
      <c r="CZ1616" s="2"/>
      <c r="DA1616" s="2"/>
      <c r="DB1616" s="2"/>
      <c r="DC1616" s="2"/>
      <c r="DD1616" s="2"/>
      <c r="DE1616" s="2"/>
      <c r="DF1616" s="2"/>
      <c r="DG1616" s="2"/>
      <c r="DH1616" s="2"/>
      <c r="DI1616" s="2"/>
      <c r="DJ1616" s="2"/>
      <c r="DK1616" s="2"/>
      <c r="DL1616" s="2"/>
      <c r="DM1616" s="2"/>
      <c r="DN1616" s="2"/>
      <c r="DO1616" s="2"/>
      <c r="DP1616" s="2"/>
      <c r="DQ1616" s="2"/>
      <c r="DR1616" s="2"/>
      <c r="DS1616" s="2"/>
      <c r="DT1616" s="2"/>
      <c r="DU1616" s="2"/>
      <c r="DV1616" s="2"/>
      <c r="DW1616" s="2"/>
      <c r="DX1616" s="2"/>
      <c r="DY1616" s="2"/>
      <c r="DZ1616" s="2"/>
      <c r="EA1616" s="2"/>
      <c r="EB1616" s="2"/>
      <c r="EC1616" s="2"/>
      <c r="ED1616" s="2"/>
      <c r="EE1616" s="2"/>
      <c r="EF1616" s="2"/>
      <c r="EG1616" s="2"/>
      <c r="EH1616" s="2"/>
      <c r="EI1616" s="2"/>
      <c r="EJ1616" s="2"/>
      <c r="EK1616" s="2"/>
      <c r="EL1616" s="2"/>
      <c r="EM1616" s="2"/>
      <c r="EN1616" s="2"/>
      <c r="EO1616" s="2"/>
      <c r="EP1616" s="2"/>
      <c r="EQ1616" s="2"/>
      <c r="ER1616" s="2"/>
      <c r="ES1616" s="2"/>
      <c r="ET1616" s="2"/>
      <c r="EU1616" s="2"/>
      <c r="EV1616" s="2"/>
      <c r="EW1616" s="2"/>
      <c r="EX1616" s="2"/>
      <c r="EY1616" s="2"/>
      <c r="EZ1616" s="2"/>
      <c r="FA1616" s="2"/>
      <c r="FB1616" s="2"/>
      <c r="FC1616" s="2"/>
      <c r="FD1616" s="2"/>
      <c r="FE1616" s="2"/>
      <c r="FF1616" s="2"/>
      <c r="FG1616" s="2"/>
      <c r="FH1616" s="2"/>
      <c r="FI1616" s="2"/>
      <c r="FJ1616" s="2"/>
      <c r="FK1616" s="2"/>
      <c r="FL1616" s="2"/>
      <c r="FM1616" s="2"/>
      <c r="FN1616" s="2"/>
      <c r="FO1616" s="2"/>
      <c r="FP1616" s="2"/>
      <c r="FQ1616" s="2"/>
      <c r="FR1616" s="2"/>
      <c r="FS1616" s="2"/>
      <c r="FT1616" s="2"/>
      <c r="FU1616" s="2"/>
      <c r="FV1616" s="2"/>
      <c r="FW1616" s="2"/>
      <c r="FX1616" s="2"/>
      <c r="FY1616" s="2"/>
      <c r="FZ1616" s="2"/>
      <c r="GA1616" s="2"/>
      <c r="GB1616" s="2"/>
      <c r="GC1616" s="2"/>
      <c r="GD1616" s="2"/>
      <c r="GE1616" s="2"/>
      <c r="GF1616" s="2"/>
      <c r="GG1616" s="2"/>
      <c r="GH1616" s="2"/>
      <c r="GI1616" s="2"/>
      <c r="GJ1616" s="2"/>
      <c r="GK1616" s="2"/>
      <c r="GL1616" s="2"/>
      <c r="GM1616" s="2"/>
      <c r="GN1616" s="2"/>
      <c r="GO1616" s="2"/>
      <c r="GP1616" s="2"/>
      <c r="GQ1616" s="2"/>
      <c r="GR1616" s="2"/>
      <c r="GS1616" s="2"/>
      <c r="GT1616" s="2"/>
      <c r="GU1616" s="2"/>
      <c r="GV1616" s="2"/>
      <c r="GW1616" s="2"/>
      <c r="GX1616" s="2"/>
      <c r="GY1616" s="2"/>
      <c r="GZ1616" s="2"/>
      <c r="HA1616" s="2"/>
      <c r="HB1616" s="2"/>
      <c r="HC1616" s="2"/>
      <c r="HD1616" s="2"/>
      <c r="HE1616" s="2"/>
      <c r="HF1616" s="2"/>
      <c r="HG1616" s="2"/>
      <c r="HH1616" s="2"/>
      <c r="HI1616" s="2"/>
      <c r="HJ1616" s="2"/>
      <c r="HK1616" s="2"/>
      <c r="HL1616" s="2"/>
      <c r="HM1616" s="2"/>
      <c r="HN1616" s="2"/>
      <c r="HO1616" s="2"/>
      <c r="HP1616" s="2"/>
      <c r="HQ1616" s="2"/>
      <c r="HR1616" s="2"/>
      <c r="HS1616" s="2"/>
      <c r="HT1616" s="2"/>
      <c r="HU1616" s="2"/>
      <c r="HV1616" s="2"/>
      <c r="HW1616" s="2"/>
      <c r="HX1616" s="2"/>
      <c r="HY1616" s="2"/>
      <c r="HZ1616" s="2"/>
      <c r="IA1616" s="2"/>
      <c r="IB1616" s="2"/>
      <c r="IC1616" s="2"/>
      <c r="ID1616" s="2"/>
      <c r="IE1616" s="2"/>
      <c r="IF1616" s="2"/>
      <c r="IG1616" s="2"/>
      <c r="IH1616" s="2"/>
      <c r="II1616" s="2"/>
      <c r="IJ1616" s="2"/>
      <c r="IK1616" s="2"/>
      <c r="IL1616" s="2"/>
      <c r="IM1616" s="2"/>
      <c r="IN1616" s="2"/>
      <c r="IO1616" s="2"/>
      <c r="IP1616" s="2"/>
      <c r="IQ1616" s="2"/>
      <c r="IR1616" s="2"/>
      <c r="IS1616" s="2"/>
    </row>
    <row r="1617" spans="1:253" s="36" customFormat="1" hidden="1" x14ac:dyDescent="0.25">
      <c r="A1617" s="33"/>
      <c r="B1617" s="558"/>
      <c r="C1617" s="559"/>
      <c r="D1617" s="559"/>
      <c r="E1617" s="559"/>
      <c r="F1617" s="559"/>
      <c r="G1617" s="559"/>
      <c r="H1617" s="559"/>
      <c r="I1617" s="560"/>
      <c r="J1617" s="546"/>
      <c r="K1617" s="544"/>
      <c r="L1617" s="544"/>
      <c r="M1617" s="547"/>
      <c r="N1617" s="543"/>
      <c r="O1617" s="544"/>
      <c r="P1617" s="544"/>
      <c r="Q1617" s="545"/>
      <c r="R1617" s="546"/>
      <c r="S1617" s="544"/>
      <c r="T1617" s="544"/>
      <c r="U1617" s="547"/>
      <c r="V1617" s="543"/>
      <c r="W1617" s="544"/>
      <c r="X1617" s="544"/>
      <c r="Y1617" s="545"/>
      <c r="Z1617" s="546"/>
      <c r="AA1617" s="544"/>
      <c r="AB1617" s="544"/>
      <c r="AC1617" s="547"/>
      <c r="AD1617" s="543"/>
      <c r="AE1617" s="544"/>
      <c r="AF1617" s="544"/>
      <c r="AG1617" s="544"/>
      <c r="AH1617" s="547"/>
      <c r="AI1617" s="60"/>
      <c r="AJ1617" s="144" t="str">
        <f t="shared" si="292"/>
        <v>Riadok bude skrytý.</v>
      </c>
      <c r="AK1617" s="145" t="s">
        <v>207</v>
      </c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51">
        <f t="shared" si="291"/>
        <v>1</v>
      </c>
      <c r="BF1617" s="51">
        <f t="shared" si="288"/>
        <v>0</v>
      </c>
      <c r="BG1617" s="51"/>
      <c r="BH1617" s="51">
        <f t="shared" si="289"/>
        <v>1</v>
      </c>
      <c r="BI1617" s="89">
        <f t="shared" si="290"/>
        <v>0</v>
      </c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108"/>
      <c r="BY1617" s="108"/>
      <c r="BZ1617" s="108"/>
      <c r="CA1617" s="113">
        <f>SI!BY1617</f>
        <v>151</v>
      </c>
      <c r="CB1617" s="113"/>
      <c r="CC1617" s="113"/>
      <c r="CD1617" s="113"/>
      <c r="CE1617" s="113"/>
      <c r="CF1617" s="113"/>
      <c r="CG1617" s="113"/>
      <c r="CH1617" s="140">
        <f>SI!BZ1617</f>
        <v>0</v>
      </c>
      <c r="CI1617" s="108"/>
      <c r="CJ1617" s="108"/>
      <c r="CK1617" s="108"/>
      <c r="CL1617" s="108"/>
      <c r="CM1617" s="108"/>
      <c r="CN1617" s="108"/>
      <c r="CO1617" s="108"/>
      <c r="CP1617" s="108"/>
      <c r="CQ1617" s="108"/>
      <c r="CR1617" s="108"/>
      <c r="CS1617" s="108"/>
      <c r="CT1617" s="108"/>
      <c r="CU1617" s="108"/>
      <c r="CV1617" s="108"/>
      <c r="CW1617" s="108"/>
      <c r="CX1617" s="108"/>
      <c r="CY1617" s="108"/>
      <c r="CZ1617" s="2"/>
      <c r="DA1617" s="2"/>
      <c r="DB1617" s="2"/>
      <c r="DC1617" s="2"/>
      <c r="DD1617" s="2"/>
      <c r="DE1617" s="2"/>
      <c r="DF1617" s="2"/>
      <c r="DG1617" s="2"/>
      <c r="DH1617" s="2"/>
      <c r="DI1617" s="2"/>
      <c r="DJ1617" s="2"/>
      <c r="DK1617" s="2"/>
      <c r="DL1617" s="2"/>
      <c r="DM1617" s="2"/>
      <c r="DN1617" s="2"/>
      <c r="DO1617" s="2"/>
      <c r="DP1617" s="2"/>
      <c r="DQ1617" s="2"/>
      <c r="DR1617" s="2"/>
      <c r="DS1617" s="2"/>
      <c r="DT1617" s="2"/>
      <c r="DU1617" s="2"/>
      <c r="DV1617" s="2"/>
      <c r="DW1617" s="2"/>
      <c r="DX1617" s="2"/>
      <c r="DY1617" s="2"/>
      <c r="DZ1617" s="2"/>
      <c r="EA1617" s="2"/>
      <c r="EB1617" s="2"/>
      <c r="EC1617" s="2"/>
      <c r="ED1617" s="2"/>
      <c r="EE1617" s="2"/>
      <c r="EF1617" s="2"/>
      <c r="EG1617" s="2"/>
      <c r="EH1617" s="2"/>
      <c r="EI1617" s="2"/>
      <c r="EJ1617" s="2"/>
      <c r="EK1617" s="2"/>
      <c r="EL1617" s="2"/>
      <c r="EM1617" s="2"/>
      <c r="EN1617" s="2"/>
      <c r="EO1617" s="2"/>
      <c r="EP1617" s="2"/>
      <c r="EQ1617" s="2"/>
      <c r="ER1617" s="2"/>
      <c r="ES1617" s="2"/>
      <c r="ET1617" s="2"/>
      <c r="EU1617" s="2"/>
      <c r="EV1617" s="2"/>
      <c r="EW1617" s="2"/>
      <c r="EX1617" s="2"/>
      <c r="EY1617" s="2"/>
      <c r="EZ1617" s="2"/>
      <c r="FA1617" s="2"/>
      <c r="FB1617" s="2"/>
      <c r="FC1617" s="2"/>
      <c r="FD1617" s="2"/>
      <c r="FE1617" s="2"/>
      <c r="FF1617" s="2"/>
      <c r="FG1617" s="2"/>
      <c r="FH1617" s="2"/>
      <c r="FI1617" s="2"/>
      <c r="FJ1617" s="2"/>
      <c r="FK1617" s="2"/>
      <c r="FL1617" s="2"/>
      <c r="FM1617" s="2"/>
      <c r="FN1617" s="2"/>
      <c r="FO1617" s="2"/>
      <c r="FP1617" s="2"/>
      <c r="FQ1617" s="2"/>
      <c r="FR1617" s="2"/>
      <c r="FS1617" s="2"/>
      <c r="FT1617" s="2"/>
      <c r="FU1617" s="2"/>
      <c r="FV1617" s="2"/>
      <c r="FW1617" s="2"/>
      <c r="FX1617" s="2"/>
      <c r="FY1617" s="2"/>
      <c r="FZ1617" s="2"/>
      <c r="GA1617" s="2"/>
      <c r="GB1617" s="2"/>
      <c r="GC1617" s="2"/>
      <c r="GD1617" s="2"/>
      <c r="GE1617" s="2"/>
      <c r="GF1617" s="2"/>
      <c r="GG1617" s="2"/>
      <c r="GH1617" s="2"/>
      <c r="GI1617" s="2"/>
      <c r="GJ1617" s="2"/>
      <c r="GK1617" s="2"/>
      <c r="GL1617" s="2"/>
      <c r="GM1617" s="2"/>
      <c r="GN1617" s="2"/>
      <c r="GO1617" s="2"/>
      <c r="GP1617" s="2"/>
      <c r="GQ1617" s="2"/>
      <c r="GR1617" s="2"/>
      <c r="GS1617" s="2"/>
      <c r="GT1617" s="2"/>
      <c r="GU1617" s="2"/>
      <c r="GV1617" s="2"/>
      <c r="GW1617" s="2"/>
      <c r="GX1617" s="2"/>
      <c r="GY1617" s="2"/>
      <c r="GZ1617" s="2"/>
      <c r="HA1617" s="2"/>
      <c r="HB1617" s="2"/>
      <c r="HC1617" s="2"/>
      <c r="HD1617" s="2"/>
      <c r="HE1617" s="2"/>
      <c r="HF1617" s="2"/>
      <c r="HG1617" s="2"/>
      <c r="HH1617" s="2"/>
      <c r="HI1617" s="2"/>
      <c r="HJ1617" s="2"/>
      <c r="HK1617" s="2"/>
      <c r="HL1617" s="2"/>
      <c r="HM1617" s="2"/>
      <c r="HN1617" s="2"/>
      <c r="HO1617" s="2"/>
      <c r="HP1617" s="2"/>
      <c r="HQ1617" s="2"/>
      <c r="HR1617" s="2"/>
      <c r="HS1617" s="2"/>
      <c r="HT1617" s="2"/>
      <c r="HU1617" s="2"/>
      <c r="HV1617" s="2"/>
      <c r="HW1617" s="2"/>
      <c r="HX1617" s="2"/>
      <c r="HY1617" s="2"/>
      <c r="HZ1617" s="2"/>
      <c r="IA1617" s="2"/>
      <c r="IB1617" s="2"/>
      <c r="IC1617" s="2"/>
      <c r="ID1617" s="2"/>
      <c r="IE1617" s="2"/>
      <c r="IF1617" s="2"/>
      <c r="IG1617" s="2"/>
      <c r="IH1617" s="2"/>
      <c r="II1617" s="2"/>
      <c r="IJ1617" s="2"/>
      <c r="IK1617" s="2"/>
      <c r="IL1617" s="2"/>
      <c r="IM1617" s="2"/>
      <c r="IN1617" s="2"/>
      <c r="IO1617" s="2"/>
      <c r="IP1617" s="2"/>
      <c r="IQ1617" s="2"/>
      <c r="IR1617" s="2"/>
      <c r="IS1617" s="2"/>
    </row>
    <row r="1618" spans="1:253" x14ac:dyDescent="0.25">
      <c r="A1618" s="33"/>
      <c r="B1618" s="549" t="s">
        <v>405</v>
      </c>
      <c r="C1618" s="550"/>
      <c r="D1618" s="550"/>
      <c r="E1618" s="550"/>
      <c r="F1618" s="550"/>
      <c r="G1618" s="550"/>
      <c r="H1618" s="550"/>
      <c r="I1618" s="550"/>
      <c r="J1618" s="550"/>
      <c r="K1618" s="550"/>
      <c r="L1618" s="550"/>
      <c r="M1618" s="550"/>
      <c r="N1618" s="550"/>
      <c r="O1618" s="550"/>
      <c r="P1618" s="550"/>
      <c r="Q1618" s="550"/>
      <c r="R1618" s="550"/>
      <c r="S1618" s="550"/>
      <c r="T1618" s="550"/>
      <c r="U1618" s="550"/>
      <c r="V1618" s="550"/>
      <c r="W1618" s="550"/>
      <c r="X1618" s="550"/>
      <c r="Y1618" s="550"/>
      <c r="Z1618" s="550"/>
      <c r="AA1618" s="550"/>
      <c r="AB1618" s="550"/>
      <c r="AC1618" s="550"/>
      <c r="AD1618" s="550"/>
      <c r="AE1618" s="550"/>
      <c r="AF1618" s="550"/>
      <c r="AG1618" s="550"/>
      <c r="AH1618" s="551"/>
      <c r="AI1618" s="59"/>
      <c r="AJ1618" s="144" t="str">
        <f t="shared" si="292"/>
        <v>Riadok bude vidieť.</v>
      </c>
      <c r="AK1618" s="145" t="s">
        <v>207</v>
      </c>
      <c r="BE1618" s="51">
        <f t="shared" si="291"/>
        <v>1</v>
      </c>
      <c r="BF1618" s="51">
        <f>+IF(B1619="",0,1)</f>
        <v>1</v>
      </c>
      <c r="BH1618" s="51">
        <f t="shared" si="289"/>
        <v>1</v>
      </c>
      <c r="BI1618" s="89">
        <f t="shared" si="290"/>
        <v>1</v>
      </c>
      <c r="CA1618" s="113">
        <f>SI!BY1618</f>
        <v>130</v>
      </c>
      <c r="CH1618" s="140">
        <f>SI!BZ1618</f>
        <v>0</v>
      </c>
    </row>
    <row r="1619" spans="1:253" ht="15" customHeight="1" x14ac:dyDescent="0.25">
      <c r="A1619" s="33"/>
      <c r="B1619" s="568" t="s">
        <v>680</v>
      </c>
      <c r="C1619" s="569"/>
      <c r="D1619" s="569"/>
      <c r="E1619" s="569"/>
      <c r="F1619" s="569"/>
      <c r="G1619" s="569"/>
      <c r="H1619" s="569"/>
      <c r="I1619" s="570"/>
      <c r="J1619" s="541" t="s">
        <v>679</v>
      </c>
      <c r="K1619" s="539"/>
      <c r="L1619" s="539"/>
      <c r="M1619" s="540"/>
      <c r="N1619" s="538">
        <v>0</v>
      </c>
      <c r="O1619" s="539"/>
      <c r="P1619" s="539"/>
      <c r="Q1619" s="542"/>
      <c r="R1619" s="541">
        <v>0</v>
      </c>
      <c r="S1619" s="539"/>
      <c r="T1619" s="539"/>
      <c r="U1619" s="540"/>
      <c r="V1619" s="538">
        <v>0</v>
      </c>
      <c r="W1619" s="539"/>
      <c r="X1619" s="539"/>
      <c r="Y1619" s="542"/>
      <c r="Z1619" s="541">
        <v>153696</v>
      </c>
      <c r="AA1619" s="539"/>
      <c r="AB1619" s="539"/>
      <c r="AC1619" s="540"/>
      <c r="AD1619" s="538">
        <v>153696</v>
      </c>
      <c r="AE1619" s="539"/>
      <c r="AF1619" s="539"/>
      <c r="AG1619" s="539"/>
      <c r="AH1619" s="540"/>
      <c r="AI1619" s="62"/>
      <c r="AJ1619" s="144" t="str">
        <f t="shared" si="292"/>
        <v>Riadok bude vidieť.</v>
      </c>
      <c r="AK1619" s="145" t="s">
        <v>207</v>
      </c>
      <c r="BE1619" s="51">
        <f t="shared" si="291"/>
        <v>1</v>
      </c>
      <c r="BF1619" s="51">
        <f t="shared" si="288"/>
        <v>1</v>
      </c>
      <c r="BH1619" s="51">
        <f t="shared" si="289"/>
        <v>1</v>
      </c>
      <c r="BI1619" s="89">
        <f t="shared" si="290"/>
        <v>1</v>
      </c>
      <c r="CA1619" s="113">
        <f>SI!BY1619</f>
        <v>11</v>
      </c>
      <c r="CH1619" s="140">
        <f>SI!BZ1619</f>
        <v>0</v>
      </c>
    </row>
    <row r="1620" spans="1:253" s="36" customFormat="1" ht="15" hidden="1" customHeight="1" x14ac:dyDescent="0.25">
      <c r="A1620" s="33"/>
      <c r="B1620" s="555"/>
      <c r="C1620" s="556"/>
      <c r="D1620" s="556"/>
      <c r="E1620" s="556"/>
      <c r="F1620" s="556"/>
      <c r="G1620" s="556"/>
      <c r="H1620" s="556"/>
      <c r="I1620" s="557"/>
      <c r="J1620" s="214"/>
      <c r="K1620" s="215"/>
      <c r="L1620" s="215"/>
      <c r="M1620" s="216"/>
      <c r="N1620" s="548"/>
      <c r="O1620" s="215"/>
      <c r="P1620" s="215"/>
      <c r="Q1620" s="283"/>
      <c r="R1620" s="214"/>
      <c r="S1620" s="215"/>
      <c r="T1620" s="215"/>
      <c r="U1620" s="216"/>
      <c r="V1620" s="548"/>
      <c r="W1620" s="215"/>
      <c r="X1620" s="215"/>
      <c r="Y1620" s="283"/>
      <c r="Z1620" s="214"/>
      <c r="AA1620" s="215"/>
      <c r="AB1620" s="215"/>
      <c r="AC1620" s="216"/>
      <c r="AD1620" s="548"/>
      <c r="AE1620" s="215"/>
      <c r="AF1620" s="215"/>
      <c r="AG1620" s="215"/>
      <c r="AH1620" s="216"/>
      <c r="AI1620" s="60"/>
      <c r="AJ1620" s="144" t="str">
        <f t="shared" si="292"/>
        <v>Riadok bude skrytý.</v>
      </c>
      <c r="AK1620" s="145" t="s">
        <v>207</v>
      </c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51">
        <f t="shared" si="291"/>
        <v>1</v>
      </c>
      <c r="BF1620" s="51">
        <f t="shared" si="288"/>
        <v>0</v>
      </c>
      <c r="BG1620" s="51"/>
      <c r="BH1620" s="51">
        <f t="shared" si="289"/>
        <v>1</v>
      </c>
      <c r="BI1620" s="89">
        <f t="shared" si="290"/>
        <v>0</v>
      </c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108"/>
      <c r="BY1620" s="108"/>
      <c r="BZ1620" s="108"/>
      <c r="CA1620" s="113">
        <f>SI!BY1620</f>
        <v>165</v>
      </c>
      <c r="CB1620" s="113"/>
      <c r="CC1620" s="113"/>
      <c r="CD1620" s="113"/>
      <c r="CE1620" s="113"/>
      <c r="CF1620" s="113"/>
      <c r="CG1620" s="113"/>
      <c r="CH1620" s="140">
        <f>SI!BZ1620</f>
        <v>0</v>
      </c>
      <c r="CI1620" s="108"/>
      <c r="CJ1620" s="108"/>
      <c r="CK1620" s="108"/>
      <c r="CL1620" s="108"/>
      <c r="CM1620" s="108"/>
      <c r="CN1620" s="108"/>
      <c r="CO1620" s="108"/>
      <c r="CP1620" s="108"/>
      <c r="CQ1620" s="108"/>
      <c r="CR1620" s="108"/>
      <c r="CS1620" s="108"/>
      <c r="CT1620" s="108"/>
      <c r="CU1620" s="108"/>
      <c r="CV1620" s="108"/>
      <c r="CW1620" s="108"/>
      <c r="CX1620" s="108"/>
      <c r="CY1620" s="108"/>
      <c r="CZ1620" s="2"/>
      <c r="DA1620" s="2"/>
      <c r="DB1620" s="2"/>
      <c r="DC1620" s="2"/>
      <c r="DD1620" s="2"/>
      <c r="DE1620" s="2"/>
      <c r="DF1620" s="2"/>
      <c r="DG1620" s="2"/>
      <c r="DH1620" s="2"/>
      <c r="DI1620" s="2"/>
      <c r="DJ1620" s="2"/>
      <c r="DK1620" s="2"/>
      <c r="DL1620" s="2"/>
      <c r="DM1620" s="2"/>
      <c r="DN1620" s="2"/>
      <c r="DO1620" s="2"/>
      <c r="DP1620" s="2"/>
      <c r="DQ1620" s="2"/>
      <c r="DR1620" s="2"/>
      <c r="DS1620" s="2"/>
      <c r="DT1620" s="2"/>
      <c r="DU1620" s="2"/>
      <c r="DV1620" s="2"/>
      <c r="DW1620" s="2"/>
      <c r="DX1620" s="2"/>
      <c r="DY1620" s="2"/>
      <c r="DZ1620" s="2"/>
      <c r="EA1620" s="2"/>
      <c r="EB1620" s="2"/>
      <c r="EC1620" s="2"/>
      <c r="ED1620" s="2"/>
      <c r="EE1620" s="2"/>
      <c r="EF1620" s="2"/>
      <c r="EG1620" s="2"/>
      <c r="EH1620" s="2"/>
      <c r="EI1620" s="2"/>
      <c r="EJ1620" s="2"/>
      <c r="EK1620" s="2"/>
      <c r="EL1620" s="2"/>
      <c r="EM1620" s="2"/>
      <c r="EN1620" s="2"/>
      <c r="EO1620" s="2"/>
      <c r="EP1620" s="2"/>
      <c r="EQ1620" s="2"/>
      <c r="ER1620" s="2"/>
      <c r="ES1620" s="2"/>
      <c r="ET1620" s="2"/>
      <c r="EU1620" s="2"/>
      <c r="EV1620" s="2"/>
      <c r="EW1620" s="2"/>
      <c r="EX1620" s="2"/>
      <c r="EY1620" s="2"/>
      <c r="EZ1620" s="2"/>
      <c r="FA1620" s="2"/>
      <c r="FB1620" s="2"/>
      <c r="FC1620" s="2"/>
      <c r="FD1620" s="2"/>
      <c r="FE1620" s="2"/>
      <c r="FF1620" s="2"/>
      <c r="FG1620" s="2"/>
      <c r="FH1620" s="2"/>
      <c r="FI1620" s="2"/>
      <c r="FJ1620" s="2"/>
      <c r="FK1620" s="2"/>
      <c r="FL1620" s="2"/>
      <c r="FM1620" s="2"/>
      <c r="FN1620" s="2"/>
      <c r="FO1620" s="2"/>
      <c r="FP1620" s="2"/>
      <c r="FQ1620" s="2"/>
      <c r="FR1620" s="2"/>
      <c r="FS1620" s="2"/>
      <c r="FT1620" s="2"/>
      <c r="FU1620" s="2"/>
      <c r="FV1620" s="2"/>
      <c r="FW1620" s="2"/>
      <c r="FX1620" s="2"/>
      <c r="FY1620" s="2"/>
      <c r="FZ1620" s="2"/>
      <c r="GA1620" s="2"/>
      <c r="GB1620" s="2"/>
      <c r="GC1620" s="2"/>
      <c r="GD1620" s="2"/>
      <c r="GE1620" s="2"/>
      <c r="GF1620" s="2"/>
      <c r="GG1620" s="2"/>
      <c r="GH1620" s="2"/>
      <c r="GI1620" s="2"/>
      <c r="GJ1620" s="2"/>
      <c r="GK1620" s="2"/>
      <c r="GL1620" s="2"/>
      <c r="GM1620" s="2"/>
      <c r="GN1620" s="2"/>
      <c r="GO1620" s="2"/>
      <c r="GP1620" s="2"/>
      <c r="GQ1620" s="2"/>
      <c r="GR1620" s="2"/>
      <c r="GS1620" s="2"/>
      <c r="GT1620" s="2"/>
      <c r="GU1620" s="2"/>
      <c r="GV1620" s="2"/>
      <c r="GW1620" s="2"/>
      <c r="GX1620" s="2"/>
      <c r="GY1620" s="2"/>
      <c r="GZ1620" s="2"/>
      <c r="HA1620" s="2"/>
      <c r="HB1620" s="2"/>
      <c r="HC1620" s="2"/>
      <c r="HD1620" s="2"/>
      <c r="HE1620" s="2"/>
      <c r="HF1620" s="2"/>
      <c r="HG1620" s="2"/>
      <c r="HH1620" s="2"/>
      <c r="HI1620" s="2"/>
      <c r="HJ1620" s="2"/>
      <c r="HK1620" s="2"/>
      <c r="HL1620" s="2"/>
      <c r="HM1620" s="2"/>
      <c r="HN1620" s="2"/>
      <c r="HO1620" s="2"/>
      <c r="HP1620" s="2"/>
      <c r="HQ1620" s="2"/>
      <c r="HR1620" s="2"/>
      <c r="HS1620" s="2"/>
      <c r="HT1620" s="2"/>
      <c r="HU1620" s="2"/>
      <c r="HV1620" s="2"/>
      <c r="HW1620" s="2"/>
      <c r="HX1620" s="2"/>
      <c r="HY1620" s="2"/>
      <c r="HZ1620" s="2"/>
      <c r="IA1620" s="2"/>
      <c r="IB1620" s="2"/>
      <c r="IC1620" s="2"/>
      <c r="ID1620" s="2"/>
      <c r="IE1620" s="2"/>
      <c r="IF1620" s="2"/>
      <c r="IG1620" s="2"/>
      <c r="IH1620" s="2"/>
      <c r="II1620" s="2"/>
      <c r="IJ1620" s="2"/>
      <c r="IK1620" s="2"/>
      <c r="IL1620" s="2"/>
      <c r="IM1620" s="2"/>
      <c r="IN1620" s="2"/>
      <c r="IO1620" s="2"/>
      <c r="IP1620" s="2"/>
      <c r="IQ1620" s="2"/>
      <c r="IR1620" s="2"/>
      <c r="IS1620" s="2"/>
    </row>
    <row r="1621" spans="1:253" s="36" customFormat="1" ht="15" hidden="1" customHeight="1" x14ac:dyDescent="0.25">
      <c r="A1621" s="33"/>
      <c r="B1621" s="555"/>
      <c r="C1621" s="556"/>
      <c r="D1621" s="556"/>
      <c r="E1621" s="556"/>
      <c r="F1621" s="556"/>
      <c r="G1621" s="556"/>
      <c r="H1621" s="556"/>
      <c r="I1621" s="557"/>
      <c r="J1621" s="214"/>
      <c r="K1621" s="215"/>
      <c r="L1621" s="215"/>
      <c r="M1621" s="216"/>
      <c r="N1621" s="548"/>
      <c r="O1621" s="215"/>
      <c r="P1621" s="215"/>
      <c r="Q1621" s="283"/>
      <c r="R1621" s="214"/>
      <c r="S1621" s="215"/>
      <c r="T1621" s="215"/>
      <c r="U1621" s="216"/>
      <c r="V1621" s="548"/>
      <c r="W1621" s="215"/>
      <c r="X1621" s="215"/>
      <c r="Y1621" s="283"/>
      <c r="Z1621" s="214"/>
      <c r="AA1621" s="215"/>
      <c r="AB1621" s="215"/>
      <c r="AC1621" s="216"/>
      <c r="AD1621" s="548"/>
      <c r="AE1621" s="215"/>
      <c r="AF1621" s="215"/>
      <c r="AG1621" s="215"/>
      <c r="AH1621" s="216"/>
      <c r="AI1621" s="60"/>
      <c r="AJ1621" s="144" t="str">
        <f t="shared" si="292"/>
        <v>Riadok bude skrytý.</v>
      </c>
      <c r="AK1621" s="145" t="s">
        <v>207</v>
      </c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51">
        <f t="shared" si="291"/>
        <v>1</v>
      </c>
      <c r="BF1621" s="51">
        <f t="shared" si="288"/>
        <v>0</v>
      </c>
      <c r="BG1621" s="51"/>
      <c r="BH1621" s="51">
        <f t="shared" si="289"/>
        <v>1</v>
      </c>
      <c r="BI1621" s="89">
        <f t="shared" si="290"/>
        <v>0</v>
      </c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108"/>
      <c r="BY1621" s="108"/>
      <c r="BZ1621" s="108"/>
      <c r="CA1621" s="113">
        <f>SI!BY1621</f>
        <v>567</v>
      </c>
      <c r="CB1621" s="113"/>
      <c r="CC1621" s="113"/>
      <c r="CD1621" s="113"/>
      <c r="CE1621" s="113"/>
      <c r="CF1621" s="113"/>
      <c r="CG1621" s="113"/>
      <c r="CH1621" s="140">
        <f>SI!BZ1621</f>
        <v>0</v>
      </c>
      <c r="CI1621" s="108"/>
      <c r="CJ1621" s="108"/>
      <c r="CK1621" s="108"/>
      <c r="CL1621" s="108"/>
      <c r="CM1621" s="108"/>
      <c r="CN1621" s="108"/>
      <c r="CO1621" s="108"/>
      <c r="CP1621" s="108"/>
      <c r="CQ1621" s="108"/>
      <c r="CR1621" s="108"/>
      <c r="CS1621" s="108"/>
      <c r="CT1621" s="108"/>
      <c r="CU1621" s="108"/>
      <c r="CV1621" s="108"/>
      <c r="CW1621" s="108"/>
      <c r="CX1621" s="108"/>
      <c r="CY1621" s="108"/>
      <c r="CZ1621" s="2"/>
      <c r="DA1621" s="2"/>
      <c r="DB1621" s="2"/>
      <c r="DC1621" s="2"/>
      <c r="DD1621" s="2"/>
      <c r="DE1621" s="2"/>
      <c r="DF1621" s="2"/>
      <c r="DG1621" s="2"/>
      <c r="DH1621" s="2"/>
      <c r="DI1621" s="2"/>
      <c r="DJ1621" s="2"/>
      <c r="DK1621" s="2"/>
      <c r="DL1621" s="2"/>
      <c r="DM1621" s="2"/>
      <c r="DN1621" s="2"/>
      <c r="DO1621" s="2"/>
      <c r="DP1621" s="2"/>
      <c r="DQ1621" s="2"/>
      <c r="DR1621" s="2"/>
      <c r="DS1621" s="2"/>
      <c r="DT1621" s="2"/>
      <c r="DU1621" s="2"/>
      <c r="DV1621" s="2"/>
      <c r="DW1621" s="2"/>
      <c r="DX1621" s="2"/>
      <c r="DY1621" s="2"/>
      <c r="DZ1621" s="2"/>
      <c r="EA1621" s="2"/>
      <c r="EB1621" s="2"/>
      <c r="EC1621" s="2"/>
      <c r="ED1621" s="2"/>
      <c r="EE1621" s="2"/>
      <c r="EF1621" s="2"/>
      <c r="EG1621" s="2"/>
      <c r="EH1621" s="2"/>
      <c r="EI1621" s="2"/>
      <c r="EJ1621" s="2"/>
      <c r="EK1621" s="2"/>
      <c r="EL1621" s="2"/>
      <c r="EM1621" s="2"/>
      <c r="EN1621" s="2"/>
      <c r="EO1621" s="2"/>
      <c r="EP1621" s="2"/>
      <c r="EQ1621" s="2"/>
      <c r="ER1621" s="2"/>
      <c r="ES1621" s="2"/>
      <c r="ET1621" s="2"/>
      <c r="EU1621" s="2"/>
      <c r="EV1621" s="2"/>
      <c r="EW1621" s="2"/>
      <c r="EX1621" s="2"/>
      <c r="EY1621" s="2"/>
      <c r="EZ1621" s="2"/>
      <c r="FA1621" s="2"/>
      <c r="FB1621" s="2"/>
      <c r="FC1621" s="2"/>
      <c r="FD1621" s="2"/>
      <c r="FE1621" s="2"/>
      <c r="FF1621" s="2"/>
      <c r="FG1621" s="2"/>
      <c r="FH1621" s="2"/>
      <c r="FI1621" s="2"/>
      <c r="FJ1621" s="2"/>
      <c r="FK1621" s="2"/>
      <c r="FL1621" s="2"/>
      <c r="FM1621" s="2"/>
      <c r="FN1621" s="2"/>
      <c r="FO1621" s="2"/>
      <c r="FP1621" s="2"/>
      <c r="FQ1621" s="2"/>
      <c r="FR1621" s="2"/>
      <c r="FS1621" s="2"/>
      <c r="FT1621" s="2"/>
      <c r="FU1621" s="2"/>
      <c r="FV1621" s="2"/>
      <c r="FW1621" s="2"/>
      <c r="FX1621" s="2"/>
      <c r="FY1621" s="2"/>
      <c r="FZ1621" s="2"/>
      <c r="GA1621" s="2"/>
      <c r="GB1621" s="2"/>
      <c r="GC1621" s="2"/>
      <c r="GD1621" s="2"/>
      <c r="GE1621" s="2"/>
      <c r="GF1621" s="2"/>
      <c r="GG1621" s="2"/>
      <c r="GH1621" s="2"/>
      <c r="GI1621" s="2"/>
      <c r="GJ1621" s="2"/>
      <c r="GK1621" s="2"/>
      <c r="GL1621" s="2"/>
      <c r="GM1621" s="2"/>
      <c r="GN1621" s="2"/>
      <c r="GO1621" s="2"/>
      <c r="GP1621" s="2"/>
      <c r="GQ1621" s="2"/>
      <c r="GR1621" s="2"/>
      <c r="GS1621" s="2"/>
      <c r="GT1621" s="2"/>
      <c r="GU1621" s="2"/>
      <c r="GV1621" s="2"/>
      <c r="GW1621" s="2"/>
      <c r="GX1621" s="2"/>
      <c r="GY1621" s="2"/>
      <c r="GZ1621" s="2"/>
      <c r="HA1621" s="2"/>
      <c r="HB1621" s="2"/>
      <c r="HC1621" s="2"/>
      <c r="HD1621" s="2"/>
      <c r="HE1621" s="2"/>
      <c r="HF1621" s="2"/>
      <c r="HG1621" s="2"/>
      <c r="HH1621" s="2"/>
      <c r="HI1621" s="2"/>
      <c r="HJ1621" s="2"/>
      <c r="HK1621" s="2"/>
      <c r="HL1621" s="2"/>
      <c r="HM1621" s="2"/>
      <c r="HN1621" s="2"/>
      <c r="HO1621" s="2"/>
      <c r="HP1621" s="2"/>
      <c r="HQ1621" s="2"/>
      <c r="HR1621" s="2"/>
      <c r="HS1621" s="2"/>
      <c r="HT1621" s="2"/>
      <c r="HU1621" s="2"/>
      <c r="HV1621" s="2"/>
      <c r="HW1621" s="2"/>
      <c r="HX1621" s="2"/>
      <c r="HY1621" s="2"/>
      <c r="HZ1621" s="2"/>
      <c r="IA1621" s="2"/>
      <c r="IB1621" s="2"/>
      <c r="IC1621" s="2"/>
      <c r="ID1621" s="2"/>
      <c r="IE1621" s="2"/>
      <c r="IF1621" s="2"/>
      <c r="IG1621" s="2"/>
      <c r="IH1621" s="2"/>
      <c r="II1621" s="2"/>
      <c r="IJ1621" s="2"/>
      <c r="IK1621" s="2"/>
      <c r="IL1621" s="2"/>
      <c r="IM1621" s="2"/>
      <c r="IN1621" s="2"/>
      <c r="IO1621" s="2"/>
      <c r="IP1621" s="2"/>
      <c r="IQ1621" s="2"/>
      <c r="IR1621" s="2"/>
      <c r="IS1621" s="2"/>
    </row>
    <row r="1622" spans="1:253" s="36" customFormat="1" ht="15" hidden="1" customHeight="1" x14ac:dyDescent="0.25">
      <c r="A1622" s="33"/>
      <c r="B1622" s="555"/>
      <c r="C1622" s="556"/>
      <c r="D1622" s="556"/>
      <c r="E1622" s="556"/>
      <c r="F1622" s="556"/>
      <c r="G1622" s="556"/>
      <c r="H1622" s="556"/>
      <c r="I1622" s="557"/>
      <c r="J1622" s="214"/>
      <c r="K1622" s="215"/>
      <c r="L1622" s="215"/>
      <c r="M1622" s="216"/>
      <c r="N1622" s="548"/>
      <c r="O1622" s="215"/>
      <c r="P1622" s="215"/>
      <c r="Q1622" s="283"/>
      <c r="R1622" s="214"/>
      <c r="S1622" s="215"/>
      <c r="T1622" s="215"/>
      <c r="U1622" s="216"/>
      <c r="V1622" s="548"/>
      <c r="W1622" s="215"/>
      <c r="X1622" s="215"/>
      <c r="Y1622" s="283"/>
      <c r="Z1622" s="214"/>
      <c r="AA1622" s="215"/>
      <c r="AB1622" s="215"/>
      <c r="AC1622" s="216"/>
      <c r="AD1622" s="548"/>
      <c r="AE1622" s="215"/>
      <c r="AF1622" s="215"/>
      <c r="AG1622" s="215"/>
      <c r="AH1622" s="216"/>
      <c r="AI1622" s="60"/>
      <c r="AJ1622" s="144" t="str">
        <f t="shared" si="292"/>
        <v>Riadok bude skrytý.</v>
      </c>
      <c r="AK1622" s="145" t="s">
        <v>207</v>
      </c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51">
        <f t="shared" si="291"/>
        <v>1</v>
      </c>
      <c r="BF1622" s="51">
        <f t="shared" si="288"/>
        <v>0</v>
      </c>
      <c r="BG1622" s="51"/>
      <c r="BH1622" s="51">
        <f t="shared" si="289"/>
        <v>1</v>
      </c>
      <c r="BI1622" s="89">
        <f t="shared" si="290"/>
        <v>0</v>
      </c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108"/>
      <c r="BY1622" s="108"/>
      <c r="BZ1622" s="108"/>
      <c r="CA1622" s="113">
        <f>SI!BY1622</f>
        <v>161</v>
      </c>
      <c r="CB1622" s="113"/>
      <c r="CC1622" s="113"/>
      <c r="CD1622" s="113"/>
      <c r="CE1622" s="113"/>
      <c r="CF1622" s="113"/>
      <c r="CG1622" s="113"/>
      <c r="CH1622" s="140">
        <f>SI!BZ1622</f>
        <v>0</v>
      </c>
      <c r="CI1622" s="108"/>
      <c r="CJ1622" s="108"/>
      <c r="CK1622" s="108"/>
      <c r="CL1622" s="108"/>
      <c r="CM1622" s="108"/>
      <c r="CN1622" s="108"/>
      <c r="CO1622" s="108"/>
      <c r="CP1622" s="108"/>
      <c r="CQ1622" s="108"/>
      <c r="CR1622" s="108"/>
      <c r="CS1622" s="108"/>
      <c r="CT1622" s="108"/>
      <c r="CU1622" s="108"/>
      <c r="CV1622" s="108"/>
      <c r="CW1622" s="108"/>
      <c r="CX1622" s="108"/>
      <c r="CY1622" s="108"/>
      <c r="CZ1622" s="2"/>
      <c r="DA1622" s="2"/>
      <c r="DB1622" s="2"/>
      <c r="DC1622" s="2"/>
      <c r="DD1622" s="2"/>
      <c r="DE1622" s="2"/>
      <c r="DF1622" s="2"/>
      <c r="DG1622" s="2"/>
      <c r="DH1622" s="2"/>
      <c r="DI1622" s="2"/>
      <c r="DJ1622" s="2"/>
      <c r="DK1622" s="2"/>
      <c r="DL1622" s="2"/>
      <c r="DM1622" s="2"/>
      <c r="DN1622" s="2"/>
      <c r="DO1622" s="2"/>
      <c r="DP1622" s="2"/>
      <c r="DQ1622" s="2"/>
      <c r="DR1622" s="2"/>
      <c r="DS1622" s="2"/>
      <c r="DT1622" s="2"/>
      <c r="DU1622" s="2"/>
      <c r="DV1622" s="2"/>
      <c r="DW1622" s="2"/>
      <c r="DX1622" s="2"/>
      <c r="DY1622" s="2"/>
      <c r="DZ1622" s="2"/>
      <c r="EA1622" s="2"/>
      <c r="EB1622" s="2"/>
      <c r="EC1622" s="2"/>
      <c r="ED1622" s="2"/>
      <c r="EE1622" s="2"/>
      <c r="EF1622" s="2"/>
      <c r="EG1622" s="2"/>
      <c r="EH1622" s="2"/>
      <c r="EI1622" s="2"/>
      <c r="EJ1622" s="2"/>
      <c r="EK1622" s="2"/>
      <c r="EL1622" s="2"/>
      <c r="EM1622" s="2"/>
      <c r="EN1622" s="2"/>
      <c r="EO1622" s="2"/>
      <c r="EP1622" s="2"/>
      <c r="EQ1622" s="2"/>
      <c r="ER1622" s="2"/>
      <c r="ES1622" s="2"/>
      <c r="ET1622" s="2"/>
      <c r="EU1622" s="2"/>
      <c r="EV1622" s="2"/>
      <c r="EW1622" s="2"/>
      <c r="EX1622" s="2"/>
      <c r="EY1622" s="2"/>
      <c r="EZ1622" s="2"/>
      <c r="FA1622" s="2"/>
      <c r="FB1622" s="2"/>
      <c r="FC1622" s="2"/>
      <c r="FD1622" s="2"/>
      <c r="FE1622" s="2"/>
      <c r="FF1622" s="2"/>
      <c r="FG1622" s="2"/>
      <c r="FH1622" s="2"/>
      <c r="FI1622" s="2"/>
      <c r="FJ1622" s="2"/>
      <c r="FK1622" s="2"/>
      <c r="FL1622" s="2"/>
      <c r="FM1622" s="2"/>
      <c r="FN1622" s="2"/>
      <c r="FO1622" s="2"/>
      <c r="FP1622" s="2"/>
      <c r="FQ1622" s="2"/>
      <c r="FR1622" s="2"/>
      <c r="FS1622" s="2"/>
      <c r="FT1622" s="2"/>
      <c r="FU1622" s="2"/>
      <c r="FV1622" s="2"/>
      <c r="FW1622" s="2"/>
      <c r="FX1622" s="2"/>
      <c r="FY1622" s="2"/>
      <c r="FZ1622" s="2"/>
      <c r="GA1622" s="2"/>
      <c r="GB1622" s="2"/>
      <c r="GC1622" s="2"/>
      <c r="GD1622" s="2"/>
      <c r="GE1622" s="2"/>
      <c r="GF1622" s="2"/>
      <c r="GG1622" s="2"/>
      <c r="GH1622" s="2"/>
      <c r="GI1622" s="2"/>
      <c r="GJ1622" s="2"/>
      <c r="GK1622" s="2"/>
      <c r="GL1622" s="2"/>
      <c r="GM1622" s="2"/>
      <c r="GN1622" s="2"/>
      <c r="GO1622" s="2"/>
      <c r="GP1622" s="2"/>
      <c r="GQ1622" s="2"/>
      <c r="GR1622" s="2"/>
      <c r="GS1622" s="2"/>
      <c r="GT1622" s="2"/>
      <c r="GU1622" s="2"/>
      <c r="GV1622" s="2"/>
      <c r="GW1622" s="2"/>
      <c r="GX1622" s="2"/>
      <c r="GY1622" s="2"/>
      <c r="GZ1622" s="2"/>
      <c r="HA1622" s="2"/>
      <c r="HB1622" s="2"/>
      <c r="HC1622" s="2"/>
      <c r="HD1622" s="2"/>
      <c r="HE1622" s="2"/>
      <c r="HF1622" s="2"/>
      <c r="HG1622" s="2"/>
      <c r="HH1622" s="2"/>
      <c r="HI1622" s="2"/>
      <c r="HJ1622" s="2"/>
      <c r="HK1622" s="2"/>
      <c r="HL1622" s="2"/>
      <c r="HM1622" s="2"/>
      <c r="HN1622" s="2"/>
      <c r="HO1622" s="2"/>
      <c r="HP1622" s="2"/>
      <c r="HQ1622" s="2"/>
      <c r="HR1622" s="2"/>
      <c r="HS1622" s="2"/>
      <c r="HT1622" s="2"/>
      <c r="HU1622" s="2"/>
      <c r="HV1622" s="2"/>
      <c r="HW1622" s="2"/>
      <c r="HX1622" s="2"/>
      <c r="HY1622" s="2"/>
      <c r="HZ1622" s="2"/>
      <c r="IA1622" s="2"/>
      <c r="IB1622" s="2"/>
      <c r="IC1622" s="2"/>
      <c r="ID1622" s="2"/>
      <c r="IE1622" s="2"/>
      <c r="IF1622" s="2"/>
      <c r="IG1622" s="2"/>
      <c r="IH1622" s="2"/>
      <c r="II1622" s="2"/>
      <c r="IJ1622" s="2"/>
      <c r="IK1622" s="2"/>
      <c r="IL1622" s="2"/>
      <c r="IM1622" s="2"/>
      <c r="IN1622" s="2"/>
      <c r="IO1622" s="2"/>
      <c r="IP1622" s="2"/>
      <c r="IQ1622" s="2"/>
      <c r="IR1622" s="2"/>
      <c r="IS1622" s="2"/>
    </row>
    <row r="1623" spans="1:253" s="36" customFormat="1" ht="15" hidden="1" customHeight="1" x14ac:dyDescent="0.25">
      <c r="A1623" s="33"/>
      <c r="B1623" s="555"/>
      <c r="C1623" s="556"/>
      <c r="D1623" s="556"/>
      <c r="E1623" s="556"/>
      <c r="F1623" s="556"/>
      <c r="G1623" s="556"/>
      <c r="H1623" s="556"/>
      <c r="I1623" s="557"/>
      <c r="J1623" s="214"/>
      <c r="K1623" s="215"/>
      <c r="L1623" s="215"/>
      <c r="M1623" s="216"/>
      <c r="N1623" s="548"/>
      <c r="O1623" s="215"/>
      <c r="P1623" s="215"/>
      <c r="Q1623" s="283"/>
      <c r="R1623" s="214"/>
      <c r="S1623" s="215"/>
      <c r="T1623" s="215"/>
      <c r="U1623" s="216"/>
      <c r="V1623" s="548"/>
      <c r="W1623" s="215"/>
      <c r="X1623" s="215"/>
      <c r="Y1623" s="283"/>
      <c r="Z1623" s="214"/>
      <c r="AA1623" s="215"/>
      <c r="AB1623" s="215"/>
      <c r="AC1623" s="216"/>
      <c r="AD1623" s="548"/>
      <c r="AE1623" s="215"/>
      <c r="AF1623" s="215"/>
      <c r="AG1623" s="215"/>
      <c r="AH1623" s="216"/>
      <c r="AI1623" s="62"/>
      <c r="AJ1623" s="144" t="str">
        <f t="shared" si="292"/>
        <v>Riadok bude skrytý.</v>
      </c>
      <c r="AK1623" s="145" t="s">
        <v>207</v>
      </c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51">
        <f t="shared" si="291"/>
        <v>1</v>
      </c>
      <c r="BF1623" s="51">
        <f t="shared" si="288"/>
        <v>0</v>
      </c>
      <c r="BG1623" s="51"/>
      <c r="BH1623" s="51">
        <f t="shared" si="289"/>
        <v>1</v>
      </c>
      <c r="BI1623" s="89">
        <f t="shared" si="290"/>
        <v>0</v>
      </c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108"/>
      <c r="BY1623" s="108"/>
      <c r="BZ1623" s="108"/>
      <c r="CA1623" s="113">
        <f>SI!BY1623</f>
        <v>410</v>
      </c>
      <c r="CB1623" s="113"/>
      <c r="CC1623" s="113"/>
      <c r="CD1623" s="113"/>
      <c r="CE1623" s="113"/>
      <c r="CF1623" s="113"/>
      <c r="CG1623" s="113"/>
      <c r="CH1623" s="140">
        <f>SI!BZ1623</f>
        <v>0</v>
      </c>
      <c r="CI1623" s="108"/>
      <c r="CJ1623" s="108"/>
      <c r="CK1623" s="108"/>
      <c r="CL1623" s="108"/>
      <c r="CM1623" s="108"/>
      <c r="CN1623" s="108"/>
      <c r="CO1623" s="108"/>
      <c r="CP1623" s="108"/>
      <c r="CQ1623" s="108"/>
      <c r="CR1623" s="108"/>
      <c r="CS1623" s="108"/>
      <c r="CT1623" s="108"/>
      <c r="CU1623" s="108"/>
      <c r="CV1623" s="108"/>
      <c r="CW1623" s="108"/>
      <c r="CX1623" s="108"/>
      <c r="CY1623" s="108"/>
      <c r="CZ1623" s="2"/>
      <c r="DA1623" s="2"/>
      <c r="DB1623" s="2"/>
      <c r="DC1623" s="2"/>
      <c r="DD1623" s="2"/>
      <c r="DE1623" s="2"/>
      <c r="DF1623" s="2"/>
      <c r="DG1623" s="2"/>
      <c r="DH1623" s="2"/>
      <c r="DI1623" s="2"/>
      <c r="DJ1623" s="2"/>
      <c r="DK1623" s="2"/>
      <c r="DL1623" s="2"/>
      <c r="DM1623" s="2"/>
      <c r="DN1623" s="2"/>
      <c r="DO1623" s="2"/>
      <c r="DP1623" s="2"/>
      <c r="DQ1623" s="2"/>
      <c r="DR1623" s="2"/>
      <c r="DS1623" s="2"/>
      <c r="DT1623" s="2"/>
      <c r="DU1623" s="2"/>
      <c r="DV1623" s="2"/>
      <c r="DW1623" s="2"/>
      <c r="DX1623" s="2"/>
      <c r="DY1623" s="2"/>
      <c r="DZ1623" s="2"/>
      <c r="EA1623" s="2"/>
      <c r="EB1623" s="2"/>
      <c r="EC1623" s="2"/>
      <c r="ED1623" s="2"/>
      <c r="EE1623" s="2"/>
      <c r="EF1623" s="2"/>
      <c r="EG1623" s="2"/>
      <c r="EH1623" s="2"/>
      <c r="EI1623" s="2"/>
      <c r="EJ1623" s="2"/>
      <c r="EK1623" s="2"/>
      <c r="EL1623" s="2"/>
      <c r="EM1623" s="2"/>
      <c r="EN1623" s="2"/>
      <c r="EO1623" s="2"/>
      <c r="EP1623" s="2"/>
      <c r="EQ1623" s="2"/>
      <c r="ER1623" s="2"/>
      <c r="ES1623" s="2"/>
      <c r="ET1623" s="2"/>
      <c r="EU1623" s="2"/>
      <c r="EV1623" s="2"/>
      <c r="EW1623" s="2"/>
      <c r="EX1623" s="2"/>
      <c r="EY1623" s="2"/>
      <c r="EZ1623" s="2"/>
      <c r="FA1623" s="2"/>
      <c r="FB1623" s="2"/>
      <c r="FC1623" s="2"/>
      <c r="FD1623" s="2"/>
      <c r="FE1623" s="2"/>
      <c r="FF1623" s="2"/>
      <c r="FG1623" s="2"/>
      <c r="FH1623" s="2"/>
      <c r="FI1623" s="2"/>
      <c r="FJ1623" s="2"/>
      <c r="FK1623" s="2"/>
      <c r="FL1623" s="2"/>
      <c r="FM1623" s="2"/>
      <c r="FN1623" s="2"/>
      <c r="FO1623" s="2"/>
      <c r="FP1623" s="2"/>
      <c r="FQ1623" s="2"/>
      <c r="FR1623" s="2"/>
      <c r="FS1623" s="2"/>
      <c r="FT1623" s="2"/>
      <c r="FU1623" s="2"/>
      <c r="FV1623" s="2"/>
      <c r="FW1623" s="2"/>
      <c r="FX1623" s="2"/>
      <c r="FY1623" s="2"/>
      <c r="FZ1623" s="2"/>
      <c r="GA1623" s="2"/>
      <c r="GB1623" s="2"/>
      <c r="GC1623" s="2"/>
      <c r="GD1623" s="2"/>
      <c r="GE1623" s="2"/>
      <c r="GF1623" s="2"/>
      <c r="GG1623" s="2"/>
      <c r="GH1623" s="2"/>
      <c r="GI1623" s="2"/>
      <c r="GJ1623" s="2"/>
      <c r="GK1623" s="2"/>
      <c r="GL1623" s="2"/>
      <c r="GM1623" s="2"/>
      <c r="GN1623" s="2"/>
      <c r="GO1623" s="2"/>
      <c r="GP1623" s="2"/>
      <c r="GQ1623" s="2"/>
      <c r="GR1623" s="2"/>
      <c r="GS1623" s="2"/>
      <c r="GT1623" s="2"/>
      <c r="GU1623" s="2"/>
      <c r="GV1623" s="2"/>
      <c r="GW1623" s="2"/>
      <c r="GX1623" s="2"/>
      <c r="GY1623" s="2"/>
      <c r="GZ1623" s="2"/>
      <c r="HA1623" s="2"/>
      <c r="HB1623" s="2"/>
      <c r="HC1623" s="2"/>
      <c r="HD1623" s="2"/>
      <c r="HE1623" s="2"/>
      <c r="HF1623" s="2"/>
      <c r="HG1623" s="2"/>
      <c r="HH1623" s="2"/>
      <c r="HI1623" s="2"/>
      <c r="HJ1623" s="2"/>
      <c r="HK1623" s="2"/>
      <c r="HL1623" s="2"/>
      <c r="HM1623" s="2"/>
      <c r="HN1623" s="2"/>
      <c r="HO1623" s="2"/>
      <c r="HP1623" s="2"/>
      <c r="HQ1623" s="2"/>
      <c r="HR1623" s="2"/>
      <c r="HS1623" s="2"/>
      <c r="HT1623" s="2"/>
      <c r="HU1623" s="2"/>
      <c r="HV1623" s="2"/>
      <c r="HW1623" s="2"/>
      <c r="HX1623" s="2"/>
      <c r="HY1623" s="2"/>
      <c r="HZ1623" s="2"/>
      <c r="IA1623" s="2"/>
      <c r="IB1623" s="2"/>
      <c r="IC1623" s="2"/>
      <c r="ID1623" s="2"/>
      <c r="IE1623" s="2"/>
      <c r="IF1623" s="2"/>
      <c r="IG1623" s="2"/>
      <c r="IH1623" s="2"/>
      <c r="II1623" s="2"/>
      <c r="IJ1623" s="2"/>
      <c r="IK1623" s="2"/>
      <c r="IL1623" s="2"/>
      <c r="IM1623" s="2"/>
      <c r="IN1623" s="2"/>
      <c r="IO1623" s="2"/>
      <c r="IP1623" s="2"/>
      <c r="IQ1623" s="2"/>
      <c r="IR1623" s="2"/>
      <c r="IS1623" s="2"/>
    </row>
    <row r="1624" spans="1:253" s="36" customFormat="1" ht="15" hidden="1" customHeight="1" x14ac:dyDescent="0.25">
      <c r="A1624" s="33"/>
      <c r="B1624" s="555"/>
      <c r="C1624" s="556"/>
      <c r="D1624" s="556"/>
      <c r="E1624" s="556"/>
      <c r="F1624" s="556"/>
      <c r="G1624" s="556"/>
      <c r="H1624" s="556"/>
      <c r="I1624" s="557"/>
      <c r="J1624" s="214"/>
      <c r="K1624" s="215"/>
      <c r="L1624" s="215"/>
      <c r="M1624" s="216"/>
      <c r="N1624" s="548"/>
      <c r="O1624" s="215"/>
      <c r="P1624" s="215"/>
      <c r="Q1624" s="283"/>
      <c r="R1624" s="214"/>
      <c r="S1624" s="215"/>
      <c r="T1624" s="215"/>
      <c r="U1624" s="216"/>
      <c r="V1624" s="548"/>
      <c r="W1624" s="215"/>
      <c r="X1624" s="215"/>
      <c r="Y1624" s="283"/>
      <c r="Z1624" s="214"/>
      <c r="AA1624" s="215"/>
      <c r="AB1624" s="215"/>
      <c r="AC1624" s="216"/>
      <c r="AD1624" s="548"/>
      <c r="AE1624" s="215"/>
      <c r="AF1624" s="215"/>
      <c r="AG1624" s="215"/>
      <c r="AH1624" s="216"/>
      <c r="AI1624" s="60"/>
      <c r="AJ1624" s="144" t="str">
        <f t="shared" si="292"/>
        <v>Riadok bude skrytý.</v>
      </c>
      <c r="AK1624" s="145" t="s">
        <v>207</v>
      </c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51">
        <f t="shared" si="291"/>
        <v>1</v>
      </c>
      <c r="BF1624" s="51">
        <f t="shared" si="288"/>
        <v>0</v>
      </c>
      <c r="BG1624" s="51"/>
      <c r="BH1624" s="51">
        <f t="shared" si="289"/>
        <v>1</v>
      </c>
      <c r="BI1624" s="89">
        <f t="shared" si="290"/>
        <v>0</v>
      </c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108"/>
      <c r="BY1624" s="108"/>
      <c r="BZ1624" s="108"/>
      <c r="CA1624" s="113">
        <f>SI!BY1624</f>
        <v>122</v>
      </c>
      <c r="CB1624" s="113"/>
      <c r="CC1624" s="113"/>
      <c r="CD1624" s="113"/>
      <c r="CE1624" s="113"/>
      <c r="CF1624" s="113"/>
      <c r="CG1624" s="113"/>
      <c r="CH1624" s="140">
        <f>SI!BZ1624</f>
        <v>0</v>
      </c>
      <c r="CI1624" s="108"/>
      <c r="CJ1624" s="108"/>
      <c r="CK1624" s="108"/>
      <c r="CL1624" s="108"/>
      <c r="CM1624" s="108"/>
      <c r="CN1624" s="108"/>
      <c r="CO1624" s="108"/>
      <c r="CP1624" s="108"/>
      <c r="CQ1624" s="108"/>
      <c r="CR1624" s="108"/>
      <c r="CS1624" s="108"/>
      <c r="CT1624" s="108"/>
      <c r="CU1624" s="108"/>
      <c r="CV1624" s="108"/>
      <c r="CW1624" s="108"/>
      <c r="CX1624" s="108"/>
      <c r="CY1624" s="108"/>
      <c r="CZ1624" s="2"/>
      <c r="DA1624" s="2"/>
      <c r="DB1624" s="2"/>
      <c r="DC1624" s="2"/>
      <c r="DD1624" s="2"/>
      <c r="DE1624" s="2"/>
      <c r="DF1624" s="2"/>
      <c r="DG1624" s="2"/>
      <c r="DH1624" s="2"/>
      <c r="DI1624" s="2"/>
      <c r="DJ1624" s="2"/>
      <c r="DK1624" s="2"/>
      <c r="DL1624" s="2"/>
      <c r="DM1624" s="2"/>
      <c r="DN1624" s="2"/>
      <c r="DO1624" s="2"/>
      <c r="DP1624" s="2"/>
      <c r="DQ1624" s="2"/>
      <c r="DR1624" s="2"/>
      <c r="DS1624" s="2"/>
      <c r="DT1624" s="2"/>
      <c r="DU1624" s="2"/>
      <c r="DV1624" s="2"/>
      <c r="DW1624" s="2"/>
      <c r="DX1624" s="2"/>
      <c r="DY1624" s="2"/>
      <c r="DZ1624" s="2"/>
      <c r="EA1624" s="2"/>
      <c r="EB1624" s="2"/>
      <c r="EC1624" s="2"/>
      <c r="ED1624" s="2"/>
      <c r="EE1624" s="2"/>
      <c r="EF1624" s="2"/>
      <c r="EG1624" s="2"/>
      <c r="EH1624" s="2"/>
      <c r="EI1624" s="2"/>
      <c r="EJ1624" s="2"/>
      <c r="EK1624" s="2"/>
      <c r="EL1624" s="2"/>
      <c r="EM1624" s="2"/>
      <c r="EN1624" s="2"/>
      <c r="EO1624" s="2"/>
      <c r="EP1624" s="2"/>
      <c r="EQ1624" s="2"/>
      <c r="ER1624" s="2"/>
      <c r="ES1624" s="2"/>
      <c r="ET1624" s="2"/>
      <c r="EU1624" s="2"/>
      <c r="EV1624" s="2"/>
      <c r="EW1624" s="2"/>
      <c r="EX1624" s="2"/>
      <c r="EY1624" s="2"/>
      <c r="EZ1624" s="2"/>
      <c r="FA1624" s="2"/>
      <c r="FB1624" s="2"/>
      <c r="FC1624" s="2"/>
      <c r="FD1624" s="2"/>
      <c r="FE1624" s="2"/>
      <c r="FF1624" s="2"/>
      <c r="FG1624" s="2"/>
      <c r="FH1624" s="2"/>
      <c r="FI1624" s="2"/>
      <c r="FJ1624" s="2"/>
      <c r="FK1624" s="2"/>
      <c r="FL1624" s="2"/>
      <c r="FM1624" s="2"/>
      <c r="FN1624" s="2"/>
      <c r="FO1624" s="2"/>
      <c r="FP1624" s="2"/>
      <c r="FQ1624" s="2"/>
      <c r="FR1624" s="2"/>
      <c r="FS1624" s="2"/>
      <c r="FT1624" s="2"/>
      <c r="FU1624" s="2"/>
      <c r="FV1624" s="2"/>
      <c r="FW1624" s="2"/>
      <c r="FX1624" s="2"/>
      <c r="FY1624" s="2"/>
      <c r="FZ1624" s="2"/>
      <c r="GA1624" s="2"/>
      <c r="GB1624" s="2"/>
      <c r="GC1624" s="2"/>
      <c r="GD1624" s="2"/>
      <c r="GE1624" s="2"/>
      <c r="GF1624" s="2"/>
      <c r="GG1624" s="2"/>
      <c r="GH1624" s="2"/>
      <c r="GI1624" s="2"/>
      <c r="GJ1624" s="2"/>
      <c r="GK1624" s="2"/>
      <c r="GL1624" s="2"/>
      <c r="GM1624" s="2"/>
      <c r="GN1624" s="2"/>
      <c r="GO1624" s="2"/>
      <c r="GP1624" s="2"/>
      <c r="GQ1624" s="2"/>
      <c r="GR1624" s="2"/>
      <c r="GS1624" s="2"/>
      <c r="GT1624" s="2"/>
      <c r="GU1624" s="2"/>
      <c r="GV1624" s="2"/>
      <c r="GW1624" s="2"/>
      <c r="GX1624" s="2"/>
      <c r="GY1624" s="2"/>
      <c r="GZ1624" s="2"/>
      <c r="HA1624" s="2"/>
      <c r="HB1624" s="2"/>
      <c r="HC1624" s="2"/>
      <c r="HD1624" s="2"/>
      <c r="HE1624" s="2"/>
      <c r="HF1624" s="2"/>
      <c r="HG1624" s="2"/>
      <c r="HH1624" s="2"/>
      <c r="HI1624" s="2"/>
      <c r="HJ1624" s="2"/>
      <c r="HK1624" s="2"/>
      <c r="HL1624" s="2"/>
      <c r="HM1624" s="2"/>
      <c r="HN1624" s="2"/>
      <c r="HO1624" s="2"/>
      <c r="HP1624" s="2"/>
      <c r="HQ1624" s="2"/>
      <c r="HR1624" s="2"/>
      <c r="HS1624" s="2"/>
      <c r="HT1624" s="2"/>
      <c r="HU1624" s="2"/>
      <c r="HV1624" s="2"/>
      <c r="HW1624" s="2"/>
      <c r="HX1624" s="2"/>
      <c r="HY1624" s="2"/>
      <c r="HZ1624" s="2"/>
      <c r="IA1624" s="2"/>
      <c r="IB1624" s="2"/>
      <c r="IC1624" s="2"/>
      <c r="ID1624" s="2"/>
      <c r="IE1624" s="2"/>
      <c r="IF1624" s="2"/>
      <c r="IG1624" s="2"/>
      <c r="IH1624" s="2"/>
      <c r="II1624" s="2"/>
      <c r="IJ1624" s="2"/>
      <c r="IK1624" s="2"/>
      <c r="IL1624" s="2"/>
      <c r="IM1624" s="2"/>
      <c r="IN1624" s="2"/>
      <c r="IO1624" s="2"/>
      <c r="IP1624" s="2"/>
      <c r="IQ1624" s="2"/>
      <c r="IR1624" s="2"/>
      <c r="IS1624" s="2"/>
    </row>
    <row r="1625" spans="1:253" s="36" customFormat="1" ht="15" hidden="1" customHeight="1" x14ac:dyDescent="0.25">
      <c r="A1625" s="33"/>
      <c r="B1625" s="555"/>
      <c r="C1625" s="556"/>
      <c r="D1625" s="556"/>
      <c r="E1625" s="556"/>
      <c r="F1625" s="556"/>
      <c r="G1625" s="556"/>
      <c r="H1625" s="556"/>
      <c r="I1625" s="557"/>
      <c r="J1625" s="214"/>
      <c r="K1625" s="215"/>
      <c r="L1625" s="215"/>
      <c r="M1625" s="216"/>
      <c r="N1625" s="548"/>
      <c r="O1625" s="215"/>
      <c r="P1625" s="215"/>
      <c r="Q1625" s="283"/>
      <c r="R1625" s="214"/>
      <c r="S1625" s="215"/>
      <c r="T1625" s="215"/>
      <c r="U1625" s="216"/>
      <c r="V1625" s="548"/>
      <c r="W1625" s="215"/>
      <c r="X1625" s="215"/>
      <c r="Y1625" s="283"/>
      <c r="Z1625" s="214"/>
      <c r="AA1625" s="215"/>
      <c r="AB1625" s="215"/>
      <c r="AC1625" s="216"/>
      <c r="AD1625" s="548"/>
      <c r="AE1625" s="215"/>
      <c r="AF1625" s="215"/>
      <c r="AG1625" s="215"/>
      <c r="AH1625" s="216"/>
      <c r="AI1625" s="60"/>
      <c r="AJ1625" s="144" t="str">
        <f t="shared" si="292"/>
        <v>Riadok bude skrytý.</v>
      </c>
      <c r="AK1625" s="145" t="s">
        <v>207</v>
      </c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51">
        <f t="shared" si="291"/>
        <v>1</v>
      </c>
      <c r="BF1625" s="51">
        <f t="shared" si="288"/>
        <v>0</v>
      </c>
      <c r="BG1625" s="51"/>
      <c r="BH1625" s="51">
        <f t="shared" si="289"/>
        <v>1</v>
      </c>
      <c r="BI1625" s="89">
        <f t="shared" si="290"/>
        <v>0</v>
      </c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108"/>
      <c r="BY1625" s="108"/>
      <c r="BZ1625" s="108"/>
      <c r="CA1625" s="113">
        <f>SI!BY1625</f>
        <v>169</v>
      </c>
      <c r="CB1625" s="113"/>
      <c r="CC1625" s="113"/>
      <c r="CD1625" s="113"/>
      <c r="CE1625" s="113"/>
      <c r="CF1625" s="113"/>
      <c r="CG1625" s="113"/>
      <c r="CH1625" s="140">
        <f>SI!BZ1625</f>
        <v>0</v>
      </c>
      <c r="CI1625" s="108"/>
      <c r="CJ1625" s="108"/>
      <c r="CK1625" s="108"/>
      <c r="CL1625" s="108"/>
      <c r="CM1625" s="108"/>
      <c r="CN1625" s="108"/>
      <c r="CO1625" s="108"/>
      <c r="CP1625" s="108"/>
      <c r="CQ1625" s="108"/>
      <c r="CR1625" s="108"/>
      <c r="CS1625" s="108"/>
      <c r="CT1625" s="108"/>
      <c r="CU1625" s="108"/>
      <c r="CV1625" s="108"/>
      <c r="CW1625" s="108"/>
      <c r="CX1625" s="108"/>
      <c r="CY1625" s="108"/>
      <c r="CZ1625" s="2"/>
      <c r="DA1625" s="2"/>
      <c r="DB1625" s="2"/>
      <c r="DC1625" s="2"/>
      <c r="DD1625" s="2"/>
      <c r="DE1625" s="2"/>
      <c r="DF1625" s="2"/>
      <c r="DG1625" s="2"/>
      <c r="DH1625" s="2"/>
      <c r="DI1625" s="2"/>
      <c r="DJ1625" s="2"/>
      <c r="DK1625" s="2"/>
      <c r="DL1625" s="2"/>
      <c r="DM1625" s="2"/>
      <c r="DN1625" s="2"/>
      <c r="DO1625" s="2"/>
      <c r="DP1625" s="2"/>
      <c r="DQ1625" s="2"/>
      <c r="DR1625" s="2"/>
      <c r="DS1625" s="2"/>
      <c r="DT1625" s="2"/>
      <c r="DU1625" s="2"/>
      <c r="DV1625" s="2"/>
      <c r="DW1625" s="2"/>
      <c r="DX1625" s="2"/>
      <c r="DY1625" s="2"/>
      <c r="DZ1625" s="2"/>
      <c r="EA1625" s="2"/>
      <c r="EB1625" s="2"/>
      <c r="EC1625" s="2"/>
      <c r="ED1625" s="2"/>
      <c r="EE1625" s="2"/>
      <c r="EF1625" s="2"/>
      <c r="EG1625" s="2"/>
      <c r="EH1625" s="2"/>
      <c r="EI1625" s="2"/>
      <c r="EJ1625" s="2"/>
      <c r="EK1625" s="2"/>
      <c r="EL1625" s="2"/>
      <c r="EM1625" s="2"/>
      <c r="EN1625" s="2"/>
      <c r="EO1625" s="2"/>
      <c r="EP1625" s="2"/>
      <c r="EQ1625" s="2"/>
      <c r="ER1625" s="2"/>
      <c r="ES1625" s="2"/>
      <c r="ET1625" s="2"/>
      <c r="EU1625" s="2"/>
      <c r="EV1625" s="2"/>
      <c r="EW1625" s="2"/>
      <c r="EX1625" s="2"/>
      <c r="EY1625" s="2"/>
      <c r="EZ1625" s="2"/>
      <c r="FA1625" s="2"/>
      <c r="FB1625" s="2"/>
      <c r="FC1625" s="2"/>
      <c r="FD1625" s="2"/>
      <c r="FE1625" s="2"/>
      <c r="FF1625" s="2"/>
      <c r="FG1625" s="2"/>
      <c r="FH1625" s="2"/>
      <c r="FI1625" s="2"/>
      <c r="FJ1625" s="2"/>
      <c r="FK1625" s="2"/>
      <c r="FL1625" s="2"/>
      <c r="FM1625" s="2"/>
      <c r="FN1625" s="2"/>
      <c r="FO1625" s="2"/>
      <c r="FP1625" s="2"/>
      <c r="FQ1625" s="2"/>
      <c r="FR1625" s="2"/>
      <c r="FS1625" s="2"/>
      <c r="FT1625" s="2"/>
      <c r="FU1625" s="2"/>
      <c r="FV1625" s="2"/>
      <c r="FW1625" s="2"/>
      <c r="FX1625" s="2"/>
      <c r="FY1625" s="2"/>
      <c r="FZ1625" s="2"/>
      <c r="GA1625" s="2"/>
      <c r="GB1625" s="2"/>
      <c r="GC1625" s="2"/>
      <c r="GD1625" s="2"/>
      <c r="GE1625" s="2"/>
      <c r="GF1625" s="2"/>
      <c r="GG1625" s="2"/>
      <c r="GH1625" s="2"/>
      <c r="GI1625" s="2"/>
      <c r="GJ1625" s="2"/>
      <c r="GK1625" s="2"/>
      <c r="GL1625" s="2"/>
      <c r="GM1625" s="2"/>
      <c r="GN1625" s="2"/>
      <c r="GO1625" s="2"/>
      <c r="GP1625" s="2"/>
      <c r="GQ1625" s="2"/>
      <c r="GR1625" s="2"/>
      <c r="GS1625" s="2"/>
      <c r="GT1625" s="2"/>
      <c r="GU1625" s="2"/>
      <c r="GV1625" s="2"/>
      <c r="GW1625" s="2"/>
      <c r="GX1625" s="2"/>
      <c r="GY1625" s="2"/>
      <c r="GZ1625" s="2"/>
      <c r="HA1625" s="2"/>
      <c r="HB1625" s="2"/>
      <c r="HC1625" s="2"/>
      <c r="HD1625" s="2"/>
      <c r="HE1625" s="2"/>
      <c r="HF1625" s="2"/>
      <c r="HG1625" s="2"/>
      <c r="HH1625" s="2"/>
      <c r="HI1625" s="2"/>
      <c r="HJ1625" s="2"/>
      <c r="HK1625" s="2"/>
      <c r="HL1625" s="2"/>
      <c r="HM1625" s="2"/>
      <c r="HN1625" s="2"/>
      <c r="HO1625" s="2"/>
      <c r="HP1625" s="2"/>
      <c r="HQ1625" s="2"/>
      <c r="HR1625" s="2"/>
      <c r="HS1625" s="2"/>
      <c r="HT1625" s="2"/>
      <c r="HU1625" s="2"/>
      <c r="HV1625" s="2"/>
      <c r="HW1625" s="2"/>
      <c r="HX1625" s="2"/>
      <c r="HY1625" s="2"/>
      <c r="HZ1625" s="2"/>
      <c r="IA1625" s="2"/>
      <c r="IB1625" s="2"/>
      <c r="IC1625" s="2"/>
      <c r="ID1625" s="2"/>
      <c r="IE1625" s="2"/>
      <c r="IF1625" s="2"/>
      <c r="IG1625" s="2"/>
      <c r="IH1625" s="2"/>
      <c r="II1625" s="2"/>
      <c r="IJ1625" s="2"/>
      <c r="IK1625" s="2"/>
      <c r="IL1625" s="2"/>
      <c r="IM1625" s="2"/>
      <c r="IN1625" s="2"/>
      <c r="IO1625" s="2"/>
      <c r="IP1625" s="2"/>
      <c r="IQ1625" s="2"/>
      <c r="IR1625" s="2"/>
      <c r="IS1625" s="2"/>
    </row>
    <row r="1626" spans="1:253" s="36" customFormat="1" ht="15" hidden="1" customHeight="1" x14ac:dyDescent="0.25">
      <c r="A1626" s="33"/>
      <c r="B1626" s="555"/>
      <c r="C1626" s="556"/>
      <c r="D1626" s="556"/>
      <c r="E1626" s="556"/>
      <c r="F1626" s="556"/>
      <c r="G1626" s="556"/>
      <c r="H1626" s="556"/>
      <c r="I1626" s="557"/>
      <c r="J1626" s="214"/>
      <c r="K1626" s="215"/>
      <c r="L1626" s="215"/>
      <c r="M1626" s="216"/>
      <c r="N1626" s="548"/>
      <c r="O1626" s="215"/>
      <c r="P1626" s="215"/>
      <c r="Q1626" s="283"/>
      <c r="R1626" s="214"/>
      <c r="S1626" s="215"/>
      <c r="T1626" s="215"/>
      <c r="U1626" s="216"/>
      <c r="V1626" s="548"/>
      <c r="W1626" s="215"/>
      <c r="X1626" s="215"/>
      <c r="Y1626" s="283"/>
      <c r="Z1626" s="214"/>
      <c r="AA1626" s="215"/>
      <c r="AB1626" s="215"/>
      <c r="AC1626" s="216"/>
      <c r="AD1626" s="548"/>
      <c r="AE1626" s="215"/>
      <c r="AF1626" s="215"/>
      <c r="AG1626" s="215"/>
      <c r="AH1626" s="216"/>
      <c r="AI1626" s="60"/>
      <c r="AJ1626" s="144" t="str">
        <f t="shared" si="292"/>
        <v>Riadok bude skrytý.</v>
      </c>
      <c r="AK1626" s="145" t="s">
        <v>207</v>
      </c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51">
        <f t="shared" si="291"/>
        <v>1</v>
      </c>
      <c r="BF1626" s="51">
        <f t="shared" si="288"/>
        <v>0</v>
      </c>
      <c r="BG1626" s="51"/>
      <c r="BH1626" s="51">
        <f t="shared" si="289"/>
        <v>1</v>
      </c>
      <c r="BI1626" s="89">
        <f t="shared" si="290"/>
        <v>0</v>
      </c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108"/>
      <c r="BY1626" s="108"/>
      <c r="BZ1626" s="108"/>
      <c r="CA1626" s="113">
        <f>SI!BY1626</f>
        <v>707</v>
      </c>
      <c r="CB1626" s="113"/>
      <c r="CC1626" s="113"/>
      <c r="CD1626" s="113"/>
      <c r="CE1626" s="113"/>
      <c r="CF1626" s="113"/>
      <c r="CG1626" s="113"/>
      <c r="CH1626" s="140">
        <f>SI!BZ1626</f>
        <v>0</v>
      </c>
      <c r="CI1626" s="108"/>
      <c r="CJ1626" s="108"/>
      <c r="CK1626" s="108"/>
      <c r="CL1626" s="108"/>
      <c r="CM1626" s="108"/>
      <c r="CN1626" s="108"/>
      <c r="CO1626" s="108"/>
      <c r="CP1626" s="108"/>
      <c r="CQ1626" s="108"/>
      <c r="CR1626" s="108"/>
      <c r="CS1626" s="108"/>
      <c r="CT1626" s="108"/>
      <c r="CU1626" s="108"/>
      <c r="CV1626" s="108"/>
      <c r="CW1626" s="108"/>
      <c r="CX1626" s="108"/>
      <c r="CY1626" s="108"/>
      <c r="CZ1626" s="2"/>
      <c r="DA1626" s="2"/>
      <c r="DB1626" s="2"/>
      <c r="DC1626" s="2"/>
      <c r="DD1626" s="2"/>
      <c r="DE1626" s="2"/>
      <c r="DF1626" s="2"/>
      <c r="DG1626" s="2"/>
      <c r="DH1626" s="2"/>
      <c r="DI1626" s="2"/>
      <c r="DJ1626" s="2"/>
      <c r="DK1626" s="2"/>
      <c r="DL1626" s="2"/>
      <c r="DM1626" s="2"/>
      <c r="DN1626" s="2"/>
      <c r="DO1626" s="2"/>
      <c r="DP1626" s="2"/>
      <c r="DQ1626" s="2"/>
      <c r="DR1626" s="2"/>
      <c r="DS1626" s="2"/>
      <c r="DT1626" s="2"/>
      <c r="DU1626" s="2"/>
      <c r="DV1626" s="2"/>
      <c r="DW1626" s="2"/>
      <c r="DX1626" s="2"/>
      <c r="DY1626" s="2"/>
      <c r="DZ1626" s="2"/>
      <c r="EA1626" s="2"/>
      <c r="EB1626" s="2"/>
      <c r="EC1626" s="2"/>
      <c r="ED1626" s="2"/>
      <c r="EE1626" s="2"/>
      <c r="EF1626" s="2"/>
      <c r="EG1626" s="2"/>
      <c r="EH1626" s="2"/>
      <c r="EI1626" s="2"/>
      <c r="EJ1626" s="2"/>
      <c r="EK1626" s="2"/>
      <c r="EL1626" s="2"/>
      <c r="EM1626" s="2"/>
      <c r="EN1626" s="2"/>
      <c r="EO1626" s="2"/>
      <c r="EP1626" s="2"/>
      <c r="EQ1626" s="2"/>
      <c r="ER1626" s="2"/>
      <c r="ES1626" s="2"/>
      <c r="ET1626" s="2"/>
      <c r="EU1626" s="2"/>
      <c r="EV1626" s="2"/>
      <c r="EW1626" s="2"/>
      <c r="EX1626" s="2"/>
      <c r="EY1626" s="2"/>
      <c r="EZ1626" s="2"/>
      <c r="FA1626" s="2"/>
      <c r="FB1626" s="2"/>
      <c r="FC1626" s="2"/>
      <c r="FD1626" s="2"/>
      <c r="FE1626" s="2"/>
      <c r="FF1626" s="2"/>
      <c r="FG1626" s="2"/>
      <c r="FH1626" s="2"/>
      <c r="FI1626" s="2"/>
      <c r="FJ1626" s="2"/>
      <c r="FK1626" s="2"/>
      <c r="FL1626" s="2"/>
      <c r="FM1626" s="2"/>
      <c r="FN1626" s="2"/>
      <c r="FO1626" s="2"/>
      <c r="FP1626" s="2"/>
      <c r="FQ1626" s="2"/>
      <c r="FR1626" s="2"/>
      <c r="FS1626" s="2"/>
      <c r="FT1626" s="2"/>
      <c r="FU1626" s="2"/>
      <c r="FV1626" s="2"/>
      <c r="FW1626" s="2"/>
      <c r="FX1626" s="2"/>
      <c r="FY1626" s="2"/>
      <c r="FZ1626" s="2"/>
      <c r="GA1626" s="2"/>
      <c r="GB1626" s="2"/>
      <c r="GC1626" s="2"/>
      <c r="GD1626" s="2"/>
      <c r="GE1626" s="2"/>
      <c r="GF1626" s="2"/>
      <c r="GG1626" s="2"/>
      <c r="GH1626" s="2"/>
      <c r="GI1626" s="2"/>
      <c r="GJ1626" s="2"/>
      <c r="GK1626" s="2"/>
      <c r="GL1626" s="2"/>
      <c r="GM1626" s="2"/>
      <c r="GN1626" s="2"/>
      <c r="GO1626" s="2"/>
      <c r="GP1626" s="2"/>
      <c r="GQ1626" s="2"/>
      <c r="GR1626" s="2"/>
      <c r="GS1626" s="2"/>
      <c r="GT1626" s="2"/>
      <c r="GU1626" s="2"/>
      <c r="GV1626" s="2"/>
      <c r="GW1626" s="2"/>
      <c r="GX1626" s="2"/>
      <c r="GY1626" s="2"/>
      <c r="GZ1626" s="2"/>
      <c r="HA1626" s="2"/>
      <c r="HB1626" s="2"/>
      <c r="HC1626" s="2"/>
      <c r="HD1626" s="2"/>
      <c r="HE1626" s="2"/>
      <c r="HF1626" s="2"/>
      <c r="HG1626" s="2"/>
      <c r="HH1626" s="2"/>
      <c r="HI1626" s="2"/>
      <c r="HJ1626" s="2"/>
      <c r="HK1626" s="2"/>
      <c r="HL1626" s="2"/>
      <c r="HM1626" s="2"/>
      <c r="HN1626" s="2"/>
      <c r="HO1626" s="2"/>
      <c r="HP1626" s="2"/>
      <c r="HQ1626" s="2"/>
      <c r="HR1626" s="2"/>
      <c r="HS1626" s="2"/>
      <c r="HT1626" s="2"/>
      <c r="HU1626" s="2"/>
      <c r="HV1626" s="2"/>
      <c r="HW1626" s="2"/>
      <c r="HX1626" s="2"/>
      <c r="HY1626" s="2"/>
      <c r="HZ1626" s="2"/>
      <c r="IA1626" s="2"/>
      <c r="IB1626" s="2"/>
      <c r="IC1626" s="2"/>
      <c r="ID1626" s="2"/>
      <c r="IE1626" s="2"/>
      <c r="IF1626" s="2"/>
      <c r="IG1626" s="2"/>
      <c r="IH1626" s="2"/>
      <c r="II1626" s="2"/>
      <c r="IJ1626" s="2"/>
      <c r="IK1626" s="2"/>
      <c r="IL1626" s="2"/>
      <c r="IM1626" s="2"/>
      <c r="IN1626" s="2"/>
      <c r="IO1626" s="2"/>
      <c r="IP1626" s="2"/>
      <c r="IQ1626" s="2"/>
      <c r="IR1626" s="2"/>
      <c r="IS1626" s="2"/>
    </row>
    <row r="1627" spans="1:253" s="36" customFormat="1" ht="15" hidden="1" customHeight="1" x14ac:dyDescent="0.25">
      <c r="A1627" s="33"/>
      <c r="B1627" s="555"/>
      <c r="C1627" s="556"/>
      <c r="D1627" s="556"/>
      <c r="E1627" s="556"/>
      <c r="F1627" s="556"/>
      <c r="G1627" s="556"/>
      <c r="H1627" s="556"/>
      <c r="I1627" s="557"/>
      <c r="J1627" s="214"/>
      <c r="K1627" s="215"/>
      <c r="L1627" s="215"/>
      <c r="M1627" s="216"/>
      <c r="N1627" s="548"/>
      <c r="O1627" s="215"/>
      <c r="P1627" s="215"/>
      <c r="Q1627" s="283"/>
      <c r="R1627" s="214"/>
      <c r="S1627" s="215"/>
      <c r="T1627" s="215"/>
      <c r="U1627" s="216"/>
      <c r="V1627" s="548"/>
      <c r="W1627" s="215"/>
      <c r="X1627" s="215"/>
      <c r="Y1627" s="283"/>
      <c r="Z1627" s="214"/>
      <c r="AA1627" s="215"/>
      <c r="AB1627" s="215"/>
      <c r="AC1627" s="216"/>
      <c r="AD1627" s="548"/>
      <c r="AE1627" s="215"/>
      <c r="AF1627" s="215"/>
      <c r="AG1627" s="215"/>
      <c r="AH1627" s="216"/>
      <c r="AI1627" s="60"/>
      <c r="AJ1627" s="144" t="str">
        <f t="shared" si="292"/>
        <v>Riadok bude skrytý.</v>
      </c>
      <c r="AK1627" s="145" t="s">
        <v>207</v>
      </c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51">
        <f t="shared" si="291"/>
        <v>1</v>
      </c>
      <c r="BF1627" s="51">
        <f t="shared" si="288"/>
        <v>0</v>
      </c>
      <c r="BG1627" s="51"/>
      <c r="BH1627" s="51">
        <f t="shared" si="289"/>
        <v>1</v>
      </c>
      <c r="BI1627" s="89">
        <f t="shared" si="290"/>
        <v>0</v>
      </c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108"/>
      <c r="BY1627" s="108"/>
      <c r="BZ1627" s="108"/>
      <c r="CA1627" s="113">
        <f>SI!BY1627</f>
        <v>178</v>
      </c>
      <c r="CB1627" s="113"/>
      <c r="CC1627" s="113"/>
      <c r="CD1627" s="113"/>
      <c r="CE1627" s="113"/>
      <c r="CF1627" s="113"/>
      <c r="CG1627" s="113"/>
      <c r="CH1627" s="140">
        <f>SI!BZ1627</f>
        <v>0</v>
      </c>
      <c r="CI1627" s="108"/>
      <c r="CJ1627" s="108"/>
      <c r="CK1627" s="108"/>
      <c r="CL1627" s="108"/>
      <c r="CM1627" s="108"/>
      <c r="CN1627" s="108"/>
      <c r="CO1627" s="108"/>
      <c r="CP1627" s="108"/>
      <c r="CQ1627" s="108"/>
      <c r="CR1627" s="108"/>
      <c r="CS1627" s="108"/>
      <c r="CT1627" s="108"/>
      <c r="CU1627" s="108"/>
      <c r="CV1627" s="108"/>
      <c r="CW1627" s="108"/>
      <c r="CX1627" s="108"/>
      <c r="CY1627" s="108"/>
      <c r="CZ1627" s="2"/>
      <c r="DA1627" s="2"/>
      <c r="DB1627" s="2"/>
      <c r="DC1627" s="2"/>
      <c r="DD1627" s="2"/>
      <c r="DE1627" s="2"/>
      <c r="DF1627" s="2"/>
      <c r="DG1627" s="2"/>
      <c r="DH1627" s="2"/>
      <c r="DI1627" s="2"/>
      <c r="DJ1627" s="2"/>
      <c r="DK1627" s="2"/>
      <c r="DL1627" s="2"/>
      <c r="DM1627" s="2"/>
      <c r="DN1627" s="2"/>
      <c r="DO1627" s="2"/>
      <c r="DP1627" s="2"/>
      <c r="DQ1627" s="2"/>
      <c r="DR1627" s="2"/>
      <c r="DS1627" s="2"/>
      <c r="DT1627" s="2"/>
      <c r="DU1627" s="2"/>
      <c r="DV1627" s="2"/>
      <c r="DW1627" s="2"/>
      <c r="DX1627" s="2"/>
      <c r="DY1627" s="2"/>
      <c r="DZ1627" s="2"/>
      <c r="EA1627" s="2"/>
      <c r="EB1627" s="2"/>
      <c r="EC1627" s="2"/>
      <c r="ED1627" s="2"/>
      <c r="EE1627" s="2"/>
      <c r="EF1627" s="2"/>
      <c r="EG1627" s="2"/>
      <c r="EH1627" s="2"/>
      <c r="EI1627" s="2"/>
      <c r="EJ1627" s="2"/>
      <c r="EK1627" s="2"/>
      <c r="EL1627" s="2"/>
      <c r="EM1627" s="2"/>
      <c r="EN1627" s="2"/>
      <c r="EO1627" s="2"/>
      <c r="EP1627" s="2"/>
      <c r="EQ1627" s="2"/>
      <c r="ER1627" s="2"/>
      <c r="ES1627" s="2"/>
      <c r="ET1627" s="2"/>
      <c r="EU1627" s="2"/>
      <c r="EV1627" s="2"/>
      <c r="EW1627" s="2"/>
      <c r="EX1627" s="2"/>
      <c r="EY1627" s="2"/>
      <c r="EZ1627" s="2"/>
      <c r="FA1627" s="2"/>
      <c r="FB1627" s="2"/>
      <c r="FC1627" s="2"/>
      <c r="FD1627" s="2"/>
      <c r="FE1627" s="2"/>
      <c r="FF1627" s="2"/>
      <c r="FG1627" s="2"/>
      <c r="FH1627" s="2"/>
      <c r="FI1627" s="2"/>
      <c r="FJ1627" s="2"/>
      <c r="FK1627" s="2"/>
      <c r="FL1627" s="2"/>
      <c r="FM1627" s="2"/>
      <c r="FN1627" s="2"/>
      <c r="FO1627" s="2"/>
      <c r="FP1627" s="2"/>
      <c r="FQ1627" s="2"/>
      <c r="FR1627" s="2"/>
      <c r="FS1627" s="2"/>
      <c r="FT1627" s="2"/>
      <c r="FU1627" s="2"/>
      <c r="FV1627" s="2"/>
      <c r="FW1627" s="2"/>
      <c r="FX1627" s="2"/>
      <c r="FY1627" s="2"/>
      <c r="FZ1627" s="2"/>
      <c r="GA1627" s="2"/>
      <c r="GB1627" s="2"/>
      <c r="GC1627" s="2"/>
      <c r="GD1627" s="2"/>
      <c r="GE1627" s="2"/>
      <c r="GF1627" s="2"/>
      <c r="GG1627" s="2"/>
      <c r="GH1627" s="2"/>
      <c r="GI1627" s="2"/>
      <c r="GJ1627" s="2"/>
      <c r="GK1627" s="2"/>
      <c r="GL1627" s="2"/>
      <c r="GM1627" s="2"/>
      <c r="GN1627" s="2"/>
      <c r="GO1627" s="2"/>
      <c r="GP1627" s="2"/>
      <c r="GQ1627" s="2"/>
      <c r="GR1627" s="2"/>
      <c r="GS1627" s="2"/>
      <c r="GT1627" s="2"/>
      <c r="GU1627" s="2"/>
      <c r="GV1627" s="2"/>
      <c r="GW1627" s="2"/>
      <c r="GX1627" s="2"/>
      <c r="GY1627" s="2"/>
      <c r="GZ1627" s="2"/>
      <c r="HA1627" s="2"/>
      <c r="HB1627" s="2"/>
      <c r="HC1627" s="2"/>
      <c r="HD1627" s="2"/>
      <c r="HE1627" s="2"/>
      <c r="HF1627" s="2"/>
      <c r="HG1627" s="2"/>
      <c r="HH1627" s="2"/>
      <c r="HI1627" s="2"/>
      <c r="HJ1627" s="2"/>
      <c r="HK1627" s="2"/>
      <c r="HL1627" s="2"/>
      <c r="HM1627" s="2"/>
      <c r="HN1627" s="2"/>
      <c r="HO1627" s="2"/>
      <c r="HP1627" s="2"/>
      <c r="HQ1627" s="2"/>
      <c r="HR1627" s="2"/>
      <c r="HS1627" s="2"/>
      <c r="HT1627" s="2"/>
      <c r="HU1627" s="2"/>
      <c r="HV1627" s="2"/>
      <c r="HW1627" s="2"/>
      <c r="HX1627" s="2"/>
      <c r="HY1627" s="2"/>
      <c r="HZ1627" s="2"/>
      <c r="IA1627" s="2"/>
      <c r="IB1627" s="2"/>
      <c r="IC1627" s="2"/>
      <c r="ID1627" s="2"/>
      <c r="IE1627" s="2"/>
      <c r="IF1627" s="2"/>
      <c r="IG1627" s="2"/>
      <c r="IH1627" s="2"/>
      <c r="II1627" s="2"/>
      <c r="IJ1627" s="2"/>
      <c r="IK1627" s="2"/>
      <c r="IL1627" s="2"/>
      <c r="IM1627" s="2"/>
      <c r="IN1627" s="2"/>
      <c r="IO1627" s="2"/>
      <c r="IP1627" s="2"/>
      <c r="IQ1627" s="2"/>
      <c r="IR1627" s="2"/>
      <c r="IS1627" s="2"/>
    </row>
    <row r="1628" spans="1:253" s="36" customFormat="1" hidden="1" x14ac:dyDescent="0.25">
      <c r="A1628" s="33"/>
      <c r="B1628" s="558"/>
      <c r="C1628" s="559"/>
      <c r="D1628" s="559"/>
      <c r="E1628" s="559"/>
      <c r="F1628" s="559"/>
      <c r="G1628" s="559"/>
      <c r="H1628" s="559"/>
      <c r="I1628" s="560"/>
      <c r="J1628" s="546"/>
      <c r="K1628" s="544"/>
      <c r="L1628" s="544"/>
      <c r="M1628" s="547"/>
      <c r="N1628" s="543"/>
      <c r="O1628" s="544"/>
      <c r="P1628" s="544"/>
      <c r="Q1628" s="545"/>
      <c r="R1628" s="546"/>
      <c r="S1628" s="544"/>
      <c r="T1628" s="544"/>
      <c r="U1628" s="547"/>
      <c r="V1628" s="543"/>
      <c r="W1628" s="544"/>
      <c r="X1628" s="544"/>
      <c r="Y1628" s="545"/>
      <c r="Z1628" s="546"/>
      <c r="AA1628" s="544"/>
      <c r="AB1628" s="544"/>
      <c r="AC1628" s="547"/>
      <c r="AD1628" s="543"/>
      <c r="AE1628" s="544"/>
      <c r="AF1628" s="544"/>
      <c r="AG1628" s="544"/>
      <c r="AH1628" s="547"/>
      <c r="AI1628" s="60"/>
      <c r="AJ1628" s="144" t="str">
        <f t="shared" si="292"/>
        <v>Riadok bude skrytý.</v>
      </c>
      <c r="AK1628" s="145" t="s">
        <v>207</v>
      </c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51">
        <f t="shared" si="291"/>
        <v>1</v>
      </c>
      <c r="BF1628" s="51">
        <f t="shared" si="288"/>
        <v>0</v>
      </c>
      <c r="BG1628" s="51"/>
      <c r="BH1628" s="51">
        <f t="shared" si="289"/>
        <v>1</v>
      </c>
      <c r="BI1628" s="89">
        <f t="shared" si="290"/>
        <v>0</v>
      </c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108"/>
      <c r="BY1628" s="108"/>
      <c r="BZ1628" s="108"/>
      <c r="CA1628" s="113">
        <f>SI!BY1628</f>
        <v>224</v>
      </c>
      <c r="CB1628" s="113"/>
      <c r="CC1628" s="113"/>
      <c r="CD1628" s="113"/>
      <c r="CE1628" s="113"/>
      <c r="CF1628" s="113"/>
      <c r="CG1628" s="113"/>
      <c r="CH1628" s="140">
        <f>SI!BZ1628</f>
        <v>0</v>
      </c>
      <c r="CI1628" s="108"/>
      <c r="CJ1628" s="108"/>
      <c r="CK1628" s="108"/>
      <c r="CL1628" s="108"/>
      <c r="CM1628" s="108"/>
      <c r="CN1628" s="108"/>
      <c r="CO1628" s="108"/>
      <c r="CP1628" s="108"/>
      <c r="CQ1628" s="108"/>
      <c r="CR1628" s="108"/>
      <c r="CS1628" s="108"/>
      <c r="CT1628" s="108"/>
      <c r="CU1628" s="108"/>
      <c r="CV1628" s="108"/>
      <c r="CW1628" s="108"/>
      <c r="CX1628" s="108"/>
      <c r="CY1628" s="108"/>
      <c r="CZ1628" s="2"/>
      <c r="DA1628" s="2"/>
      <c r="DB1628" s="2"/>
      <c r="DC1628" s="2"/>
      <c r="DD1628" s="2"/>
      <c r="DE1628" s="2"/>
      <c r="DF1628" s="2"/>
      <c r="DG1628" s="2"/>
      <c r="DH1628" s="2"/>
      <c r="DI1628" s="2"/>
      <c r="DJ1628" s="2"/>
      <c r="DK1628" s="2"/>
      <c r="DL1628" s="2"/>
      <c r="DM1628" s="2"/>
      <c r="DN1628" s="2"/>
      <c r="DO1628" s="2"/>
      <c r="DP1628" s="2"/>
      <c r="DQ1628" s="2"/>
      <c r="DR1628" s="2"/>
      <c r="DS1628" s="2"/>
      <c r="DT1628" s="2"/>
      <c r="DU1628" s="2"/>
      <c r="DV1628" s="2"/>
      <c r="DW1628" s="2"/>
      <c r="DX1628" s="2"/>
      <c r="DY1628" s="2"/>
      <c r="DZ1628" s="2"/>
      <c r="EA1628" s="2"/>
      <c r="EB1628" s="2"/>
      <c r="EC1628" s="2"/>
      <c r="ED1628" s="2"/>
      <c r="EE1628" s="2"/>
      <c r="EF1628" s="2"/>
      <c r="EG1628" s="2"/>
      <c r="EH1628" s="2"/>
      <c r="EI1628" s="2"/>
      <c r="EJ1628" s="2"/>
      <c r="EK1628" s="2"/>
      <c r="EL1628" s="2"/>
      <c r="EM1628" s="2"/>
      <c r="EN1628" s="2"/>
      <c r="EO1628" s="2"/>
      <c r="EP1628" s="2"/>
      <c r="EQ1628" s="2"/>
      <c r="ER1628" s="2"/>
      <c r="ES1628" s="2"/>
      <c r="ET1628" s="2"/>
      <c r="EU1628" s="2"/>
      <c r="EV1628" s="2"/>
      <c r="EW1628" s="2"/>
      <c r="EX1628" s="2"/>
      <c r="EY1628" s="2"/>
      <c r="EZ1628" s="2"/>
      <c r="FA1628" s="2"/>
      <c r="FB1628" s="2"/>
      <c r="FC1628" s="2"/>
      <c r="FD1628" s="2"/>
      <c r="FE1628" s="2"/>
      <c r="FF1628" s="2"/>
      <c r="FG1628" s="2"/>
      <c r="FH1628" s="2"/>
      <c r="FI1628" s="2"/>
      <c r="FJ1628" s="2"/>
      <c r="FK1628" s="2"/>
      <c r="FL1628" s="2"/>
      <c r="FM1628" s="2"/>
      <c r="FN1628" s="2"/>
      <c r="FO1628" s="2"/>
      <c r="FP1628" s="2"/>
      <c r="FQ1628" s="2"/>
      <c r="FR1628" s="2"/>
      <c r="FS1628" s="2"/>
      <c r="FT1628" s="2"/>
      <c r="FU1628" s="2"/>
      <c r="FV1628" s="2"/>
      <c r="FW1628" s="2"/>
      <c r="FX1628" s="2"/>
      <c r="FY1628" s="2"/>
      <c r="FZ1628" s="2"/>
      <c r="GA1628" s="2"/>
      <c r="GB1628" s="2"/>
      <c r="GC1628" s="2"/>
      <c r="GD1628" s="2"/>
      <c r="GE1628" s="2"/>
      <c r="GF1628" s="2"/>
      <c r="GG1628" s="2"/>
      <c r="GH1628" s="2"/>
      <c r="GI1628" s="2"/>
      <c r="GJ1628" s="2"/>
      <c r="GK1628" s="2"/>
      <c r="GL1628" s="2"/>
      <c r="GM1628" s="2"/>
      <c r="GN1628" s="2"/>
      <c r="GO1628" s="2"/>
      <c r="GP1628" s="2"/>
      <c r="GQ1628" s="2"/>
      <c r="GR1628" s="2"/>
      <c r="GS1628" s="2"/>
      <c r="GT1628" s="2"/>
      <c r="GU1628" s="2"/>
      <c r="GV1628" s="2"/>
      <c r="GW1628" s="2"/>
      <c r="GX1628" s="2"/>
      <c r="GY1628" s="2"/>
      <c r="GZ1628" s="2"/>
      <c r="HA1628" s="2"/>
      <c r="HB1628" s="2"/>
      <c r="HC1628" s="2"/>
      <c r="HD1628" s="2"/>
      <c r="HE1628" s="2"/>
      <c r="HF1628" s="2"/>
      <c r="HG1628" s="2"/>
      <c r="HH1628" s="2"/>
      <c r="HI1628" s="2"/>
      <c r="HJ1628" s="2"/>
      <c r="HK1628" s="2"/>
      <c r="HL1628" s="2"/>
      <c r="HM1628" s="2"/>
      <c r="HN1628" s="2"/>
      <c r="HO1628" s="2"/>
      <c r="HP1628" s="2"/>
      <c r="HQ1628" s="2"/>
      <c r="HR1628" s="2"/>
      <c r="HS1628" s="2"/>
      <c r="HT1628" s="2"/>
      <c r="HU1628" s="2"/>
      <c r="HV1628" s="2"/>
      <c r="HW1628" s="2"/>
      <c r="HX1628" s="2"/>
      <c r="HY1628" s="2"/>
      <c r="HZ1628" s="2"/>
      <c r="IA1628" s="2"/>
      <c r="IB1628" s="2"/>
      <c r="IC1628" s="2"/>
      <c r="ID1628" s="2"/>
      <c r="IE1628" s="2"/>
      <c r="IF1628" s="2"/>
      <c r="IG1628" s="2"/>
      <c r="IH1628" s="2"/>
      <c r="II1628" s="2"/>
      <c r="IJ1628" s="2"/>
      <c r="IK1628" s="2"/>
      <c r="IL1628" s="2"/>
      <c r="IM1628" s="2"/>
      <c r="IN1628" s="2"/>
      <c r="IO1628" s="2"/>
      <c r="IP1628" s="2"/>
      <c r="IQ1628" s="2"/>
      <c r="IR1628" s="2"/>
      <c r="IS1628" s="2"/>
    </row>
    <row r="1629" spans="1:253" s="36" customFormat="1" hidden="1" x14ac:dyDescent="0.25">
      <c r="A1629" s="33"/>
      <c r="B1629" s="549" t="s">
        <v>113</v>
      </c>
      <c r="C1629" s="550"/>
      <c r="D1629" s="550"/>
      <c r="E1629" s="550"/>
      <c r="F1629" s="550"/>
      <c r="G1629" s="550"/>
      <c r="H1629" s="550"/>
      <c r="I1629" s="550"/>
      <c r="J1629" s="550"/>
      <c r="K1629" s="550"/>
      <c r="L1629" s="550"/>
      <c r="M1629" s="550"/>
      <c r="N1629" s="550"/>
      <c r="O1629" s="550"/>
      <c r="P1629" s="550"/>
      <c r="Q1629" s="550"/>
      <c r="R1629" s="550"/>
      <c r="S1629" s="550"/>
      <c r="T1629" s="550"/>
      <c r="U1629" s="550"/>
      <c r="V1629" s="550"/>
      <c r="W1629" s="550"/>
      <c r="X1629" s="550"/>
      <c r="Y1629" s="550"/>
      <c r="Z1629" s="550"/>
      <c r="AA1629" s="550"/>
      <c r="AB1629" s="550"/>
      <c r="AC1629" s="550"/>
      <c r="AD1629" s="550"/>
      <c r="AE1629" s="550"/>
      <c r="AF1629" s="550"/>
      <c r="AG1629" s="550"/>
      <c r="AH1629" s="551"/>
      <c r="AI1629" s="60"/>
      <c r="AJ1629" s="144" t="str">
        <f t="shared" si="292"/>
        <v>Riadok bude skrytý.</v>
      </c>
      <c r="AK1629" s="145" t="s">
        <v>207</v>
      </c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51">
        <f t="shared" si="291"/>
        <v>1</v>
      </c>
      <c r="BF1629" s="51">
        <f>+IF(B1630="",0,1)</f>
        <v>0</v>
      </c>
      <c r="BG1629" s="51"/>
      <c r="BH1629" s="51">
        <f t="shared" si="289"/>
        <v>1</v>
      </c>
      <c r="BI1629" s="89">
        <f t="shared" si="290"/>
        <v>0</v>
      </c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108"/>
      <c r="BY1629" s="108"/>
      <c r="BZ1629" s="108"/>
      <c r="CA1629" s="113">
        <f>SI!BY1629</f>
        <v>152</v>
      </c>
      <c r="CB1629" s="113"/>
      <c r="CC1629" s="113"/>
      <c r="CD1629" s="113"/>
      <c r="CE1629" s="113"/>
      <c r="CF1629" s="113"/>
      <c r="CG1629" s="113"/>
      <c r="CH1629" s="140">
        <f>SI!BZ1629</f>
        <v>0</v>
      </c>
      <c r="CI1629" s="108"/>
      <c r="CJ1629" s="108"/>
      <c r="CK1629" s="108"/>
      <c r="CL1629" s="108"/>
      <c r="CM1629" s="108"/>
      <c r="CN1629" s="108"/>
      <c r="CO1629" s="108"/>
      <c r="CP1629" s="108"/>
      <c r="CQ1629" s="108"/>
      <c r="CR1629" s="108"/>
      <c r="CS1629" s="108"/>
      <c r="CT1629" s="108"/>
      <c r="CU1629" s="108"/>
      <c r="CV1629" s="108"/>
      <c r="CW1629" s="108"/>
      <c r="CX1629" s="108"/>
      <c r="CY1629" s="108"/>
      <c r="CZ1629" s="2"/>
      <c r="DA1629" s="2"/>
      <c r="DB1629" s="2"/>
      <c r="DC1629" s="2"/>
      <c r="DD1629" s="2"/>
      <c r="DE1629" s="2"/>
      <c r="DF1629" s="2"/>
      <c r="DG1629" s="2"/>
      <c r="DH1629" s="2"/>
      <c r="DI1629" s="2"/>
      <c r="DJ1629" s="2"/>
      <c r="DK1629" s="2"/>
      <c r="DL1629" s="2"/>
      <c r="DM1629" s="2"/>
      <c r="DN1629" s="2"/>
      <c r="DO1629" s="2"/>
      <c r="DP1629" s="2"/>
      <c r="DQ1629" s="2"/>
      <c r="DR1629" s="2"/>
      <c r="DS1629" s="2"/>
      <c r="DT1629" s="2"/>
      <c r="DU1629" s="2"/>
      <c r="DV1629" s="2"/>
      <c r="DW1629" s="2"/>
      <c r="DX1629" s="2"/>
      <c r="DY1629" s="2"/>
      <c r="DZ1629" s="2"/>
      <c r="EA1629" s="2"/>
      <c r="EB1629" s="2"/>
      <c r="EC1629" s="2"/>
      <c r="ED1629" s="2"/>
      <c r="EE1629" s="2"/>
      <c r="EF1629" s="2"/>
      <c r="EG1629" s="2"/>
      <c r="EH1629" s="2"/>
      <c r="EI1629" s="2"/>
      <c r="EJ1629" s="2"/>
      <c r="EK1629" s="2"/>
      <c r="EL1629" s="2"/>
      <c r="EM1629" s="2"/>
      <c r="EN1629" s="2"/>
      <c r="EO1629" s="2"/>
      <c r="EP1629" s="2"/>
      <c r="EQ1629" s="2"/>
      <c r="ER1629" s="2"/>
      <c r="ES1629" s="2"/>
      <c r="ET1629" s="2"/>
      <c r="EU1629" s="2"/>
      <c r="EV1629" s="2"/>
      <c r="EW1629" s="2"/>
      <c r="EX1629" s="2"/>
      <c r="EY1629" s="2"/>
      <c r="EZ1629" s="2"/>
      <c r="FA1629" s="2"/>
      <c r="FB1629" s="2"/>
      <c r="FC1629" s="2"/>
      <c r="FD1629" s="2"/>
      <c r="FE1629" s="2"/>
      <c r="FF1629" s="2"/>
      <c r="FG1629" s="2"/>
      <c r="FH1629" s="2"/>
      <c r="FI1629" s="2"/>
      <c r="FJ1629" s="2"/>
      <c r="FK1629" s="2"/>
      <c r="FL1629" s="2"/>
      <c r="FM1629" s="2"/>
      <c r="FN1629" s="2"/>
      <c r="FO1629" s="2"/>
      <c r="FP1629" s="2"/>
      <c r="FQ1629" s="2"/>
      <c r="FR1629" s="2"/>
      <c r="FS1629" s="2"/>
      <c r="FT1629" s="2"/>
      <c r="FU1629" s="2"/>
      <c r="FV1629" s="2"/>
      <c r="FW1629" s="2"/>
      <c r="FX1629" s="2"/>
      <c r="FY1629" s="2"/>
      <c r="FZ1629" s="2"/>
      <c r="GA1629" s="2"/>
      <c r="GB1629" s="2"/>
      <c r="GC1629" s="2"/>
      <c r="GD1629" s="2"/>
      <c r="GE1629" s="2"/>
      <c r="GF1629" s="2"/>
      <c r="GG1629" s="2"/>
      <c r="GH1629" s="2"/>
      <c r="GI1629" s="2"/>
      <c r="GJ1629" s="2"/>
      <c r="GK1629" s="2"/>
      <c r="GL1629" s="2"/>
      <c r="GM1629" s="2"/>
      <c r="GN1629" s="2"/>
      <c r="GO1629" s="2"/>
      <c r="GP1629" s="2"/>
      <c r="GQ1629" s="2"/>
      <c r="GR1629" s="2"/>
      <c r="GS1629" s="2"/>
      <c r="GT1629" s="2"/>
      <c r="GU1629" s="2"/>
      <c r="GV1629" s="2"/>
      <c r="GW1629" s="2"/>
      <c r="GX1629" s="2"/>
      <c r="GY1629" s="2"/>
      <c r="GZ1629" s="2"/>
      <c r="HA1629" s="2"/>
      <c r="HB1629" s="2"/>
      <c r="HC1629" s="2"/>
      <c r="HD1629" s="2"/>
      <c r="HE1629" s="2"/>
      <c r="HF1629" s="2"/>
      <c r="HG1629" s="2"/>
      <c r="HH1629" s="2"/>
      <c r="HI1629" s="2"/>
      <c r="HJ1629" s="2"/>
      <c r="HK1629" s="2"/>
      <c r="HL1629" s="2"/>
      <c r="HM1629" s="2"/>
      <c r="HN1629" s="2"/>
      <c r="HO1629" s="2"/>
      <c r="HP1629" s="2"/>
      <c r="HQ1629" s="2"/>
      <c r="HR1629" s="2"/>
      <c r="HS1629" s="2"/>
      <c r="HT1629" s="2"/>
      <c r="HU1629" s="2"/>
      <c r="HV1629" s="2"/>
      <c r="HW1629" s="2"/>
      <c r="HX1629" s="2"/>
      <c r="HY1629" s="2"/>
      <c r="HZ1629" s="2"/>
      <c r="IA1629" s="2"/>
      <c r="IB1629" s="2"/>
      <c r="IC1629" s="2"/>
      <c r="ID1629" s="2"/>
      <c r="IE1629" s="2"/>
      <c r="IF1629" s="2"/>
      <c r="IG1629" s="2"/>
      <c r="IH1629" s="2"/>
      <c r="II1629" s="2"/>
      <c r="IJ1629" s="2"/>
      <c r="IK1629" s="2"/>
      <c r="IL1629" s="2"/>
      <c r="IM1629" s="2"/>
      <c r="IN1629" s="2"/>
      <c r="IO1629" s="2"/>
      <c r="IP1629" s="2"/>
      <c r="IQ1629" s="2"/>
      <c r="IR1629" s="2"/>
      <c r="IS1629" s="2"/>
    </row>
    <row r="1630" spans="1:253" s="36" customFormat="1" hidden="1" x14ac:dyDescent="0.25">
      <c r="A1630" s="33"/>
      <c r="B1630" s="568"/>
      <c r="C1630" s="569"/>
      <c r="D1630" s="569"/>
      <c r="E1630" s="569"/>
      <c r="F1630" s="569"/>
      <c r="G1630" s="569"/>
      <c r="H1630" s="569"/>
      <c r="I1630" s="570"/>
      <c r="J1630" s="541"/>
      <c r="K1630" s="539"/>
      <c r="L1630" s="539"/>
      <c r="M1630" s="540"/>
      <c r="N1630" s="538"/>
      <c r="O1630" s="539"/>
      <c r="P1630" s="539"/>
      <c r="Q1630" s="542"/>
      <c r="R1630" s="541"/>
      <c r="S1630" s="539"/>
      <c r="T1630" s="539"/>
      <c r="U1630" s="540"/>
      <c r="V1630" s="538"/>
      <c r="W1630" s="539"/>
      <c r="X1630" s="539"/>
      <c r="Y1630" s="542"/>
      <c r="Z1630" s="541"/>
      <c r="AA1630" s="539"/>
      <c r="AB1630" s="539"/>
      <c r="AC1630" s="540"/>
      <c r="AD1630" s="538"/>
      <c r="AE1630" s="539"/>
      <c r="AF1630" s="539"/>
      <c r="AG1630" s="539"/>
      <c r="AH1630" s="540"/>
      <c r="AI1630" s="60"/>
      <c r="AJ1630" s="144" t="str">
        <f t="shared" si="292"/>
        <v>Riadok bude skrytý.</v>
      </c>
      <c r="AK1630" s="145" t="s">
        <v>207</v>
      </c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51">
        <f t="shared" si="291"/>
        <v>1</v>
      </c>
      <c r="BF1630" s="51">
        <f t="shared" si="288"/>
        <v>0</v>
      </c>
      <c r="BG1630" s="51"/>
      <c r="BH1630" s="51">
        <f t="shared" si="289"/>
        <v>1</v>
      </c>
      <c r="BI1630" s="89">
        <f t="shared" si="290"/>
        <v>0</v>
      </c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108"/>
      <c r="BY1630" s="108"/>
      <c r="BZ1630" s="108"/>
      <c r="CA1630" s="113">
        <f>SI!BY1630</f>
        <v>660</v>
      </c>
      <c r="CB1630" s="113"/>
      <c r="CC1630" s="113"/>
      <c r="CD1630" s="113"/>
      <c r="CE1630" s="113"/>
      <c r="CF1630" s="113"/>
      <c r="CG1630" s="113"/>
      <c r="CH1630" s="140">
        <f>SI!BZ1630</f>
        <v>0</v>
      </c>
      <c r="CI1630" s="108"/>
      <c r="CJ1630" s="108"/>
      <c r="CK1630" s="108"/>
      <c r="CL1630" s="108"/>
      <c r="CM1630" s="108"/>
      <c r="CN1630" s="108"/>
      <c r="CO1630" s="108"/>
      <c r="CP1630" s="108"/>
      <c r="CQ1630" s="108"/>
      <c r="CR1630" s="108"/>
      <c r="CS1630" s="108"/>
      <c r="CT1630" s="108"/>
      <c r="CU1630" s="108"/>
      <c r="CV1630" s="108"/>
      <c r="CW1630" s="108"/>
      <c r="CX1630" s="108"/>
      <c r="CY1630" s="108"/>
      <c r="CZ1630" s="2"/>
      <c r="DA1630" s="2"/>
      <c r="DB1630" s="2"/>
      <c r="DC1630" s="2"/>
      <c r="DD1630" s="2"/>
      <c r="DE1630" s="2"/>
      <c r="DF1630" s="2"/>
      <c r="DG1630" s="2"/>
      <c r="DH1630" s="2"/>
      <c r="DI1630" s="2"/>
      <c r="DJ1630" s="2"/>
      <c r="DK1630" s="2"/>
      <c r="DL1630" s="2"/>
      <c r="DM1630" s="2"/>
      <c r="DN1630" s="2"/>
      <c r="DO1630" s="2"/>
      <c r="DP1630" s="2"/>
      <c r="DQ1630" s="2"/>
      <c r="DR1630" s="2"/>
      <c r="DS1630" s="2"/>
      <c r="DT1630" s="2"/>
      <c r="DU1630" s="2"/>
      <c r="DV1630" s="2"/>
      <c r="DW1630" s="2"/>
      <c r="DX1630" s="2"/>
      <c r="DY1630" s="2"/>
      <c r="DZ1630" s="2"/>
      <c r="EA1630" s="2"/>
      <c r="EB1630" s="2"/>
      <c r="EC1630" s="2"/>
      <c r="ED1630" s="2"/>
      <c r="EE1630" s="2"/>
      <c r="EF1630" s="2"/>
      <c r="EG1630" s="2"/>
      <c r="EH1630" s="2"/>
      <c r="EI1630" s="2"/>
      <c r="EJ1630" s="2"/>
      <c r="EK1630" s="2"/>
      <c r="EL1630" s="2"/>
      <c r="EM1630" s="2"/>
      <c r="EN1630" s="2"/>
      <c r="EO1630" s="2"/>
      <c r="EP1630" s="2"/>
      <c r="EQ1630" s="2"/>
      <c r="ER1630" s="2"/>
      <c r="ES1630" s="2"/>
      <c r="ET1630" s="2"/>
      <c r="EU1630" s="2"/>
      <c r="EV1630" s="2"/>
      <c r="EW1630" s="2"/>
      <c r="EX1630" s="2"/>
      <c r="EY1630" s="2"/>
      <c r="EZ1630" s="2"/>
      <c r="FA1630" s="2"/>
      <c r="FB1630" s="2"/>
      <c r="FC1630" s="2"/>
      <c r="FD1630" s="2"/>
      <c r="FE1630" s="2"/>
      <c r="FF1630" s="2"/>
      <c r="FG1630" s="2"/>
      <c r="FH1630" s="2"/>
      <c r="FI1630" s="2"/>
      <c r="FJ1630" s="2"/>
      <c r="FK1630" s="2"/>
      <c r="FL1630" s="2"/>
      <c r="FM1630" s="2"/>
      <c r="FN1630" s="2"/>
      <c r="FO1630" s="2"/>
      <c r="FP1630" s="2"/>
      <c r="FQ1630" s="2"/>
      <c r="FR1630" s="2"/>
      <c r="FS1630" s="2"/>
      <c r="FT1630" s="2"/>
      <c r="FU1630" s="2"/>
      <c r="FV1630" s="2"/>
      <c r="FW1630" s="2"/>
      <c r="FX1630" s="2"/>
      <c r="FY1630" s="2"/>
      <c r="FZ1630" s="2"/>
      <c r="GA1630" s="2"/>
      <c r="GB1630" s="2"/>
      <c r="GC1630" s="2"/>
      <c r="GD1630" s="2"/>
      <c r="GE1630" s="2"/>
      <c r="GF1630" s="2"/>
      <c r="GG1630" s="2"/>
      <c r="GH1630" s="2"/>
      <c r="GI1630" s="2"/>
      <c r="GJ1630" s="2"/>
      <c r="GK1630" s="2"/>
      <c r="GL1630" s="2"/>
      <c r="GM1630" s="2"/>
      <c r="GN1630" s="2"/>
      <c r="GO1630" s="2"/>
      <c r="GP1630" s="2"/>
      <c r="GQ1630" s="2"/>
      <c r="GR1630" s="2"/>
      <c r="GS1630" s="2"/>
      <c r="GT1630" s="2"/>
      <c r="GU1630" s="2"/>
      <c r="GV1630" s="2"/>
      <c r="GW1630" s="2"/>
      <c r="GX1630" s="2"/>
      <c r="GY1630" s="2"/>
      <c r="GZ1630" s="2"/>
      <c r="HA1630" s="2"/>
      <c r="HB1630" s="2"/>
      <c r="HC1630" s="2"/>
      <c r="HD1630" s="2"/>
      <c r="HE1630" s="2"/>
      <c r="HF1630" s="2"/>
      <c r="HG1630" s="2"/>
      <c r="HH1630" s="2"/>
      <c r="HI1630" s="2"/>
      <c r="HJ1630" s="2"/>
      <c r="HK1630" s="2"/>
      <c r="HL1630" s="2"/>
      <c r="HM1630" s="2"/>
      <c r="HN1630" s="2"/>
      <c r="HO1630" s="2"/>
      <c r="HP1630" s="2"/>
      <c r="HQ1630" s="2"/>
      <c r="HR1630" s="2"/>
      <c r="HS1630" s="2"/>
      <c r="HT1630" s="2"/>
      <c r="HU1630" s="2"/>
      <c r="HV1630" s="2"/>
      <c r="HW1630" s="2"/>
      <c r="HX1630" s="2"/>
      <c r="HY1630" s="2"/>
      <c r="HZ1630" s="2"/>
      <c r="IA1630" s="2"/>
      <c r="IB1630" s="2"/>
      <c r="IC1630" s="2"/>
      <c r="ID1630" s="2"/>
      <c r="IE1630" s="2"/>
      <c r="IF1630" s="2"/>
      <c r="IG1630" s="2"/>
      <c r="IH1630" s="2"/>
      <c r="II1630" s="2"/>
      <c r="IJ1630" s="2"/>
      <c r="IK1630" s="2"/>
      <c r="IL1630" s="2"/>
      <c r="IM1630" s="2"/>
      <c r="IN1630" s="2"/>
      <c r="IO1630" s="2"/>
      <c r="IP1630" s="2"/>
      <c r="IQ1630" s="2"/>
      <c r="IR1630" s="2"/>
      <c r="IS1630" s="2"/>
    </row>
    <row r="1631" spans="1:253" s="36" customFormat="1" hidden="1" x14ac:dyDescent="0.25">
      <c r="A1631" s="33"/>
      <c r="B1631" s="555"/>
      <c r="C1631" s="556"/>
      <c r="D1631" s="556"/>
      <c r="E1631" s="556"/>
      <c r="F1631" s="556"/>
      <c r="G1631" s="556"/>
      <c r="H1631" s="556"/>
      <c r="I1631" s="557"/>
      <c r="J1631" s="214"/>
      <c r="K1631" s="215"/>
      <c r="L1631" s="215"/>
      <c r="M1631" s="216"/>
      <c r="N1631" s="548"/>
      <c r="O1631" s="215"/>
      <c r="P1631" s="215"/>
      <c r="Q1631" s="283"/>
      <c r="R1631" s="214"/>
      <c r="S1631" s="215"/>
      <c r="T1631" s="215"/>
      <c r="U1631" s="216"/>
      <c r="V1631" s="548"/>
      <c r="W1631" s="215"/>
      <c r="X1631" s="215"/>
      <c r="Y1631" s="283"/>
      <c r="Z1631" s="214"/>
      <c r="AA1631" s="215"/>
      <c r="AB1631" s="215"/>
      <c r="AC1631" s="216"/>
      <c r="AD1631" s="548"/>
      <c r="AE1631" s="215"/>
      <c r="AF1631" s="215"/>
      <c r="AG1631" s="215"/>
      <c r="AH1631" s="216"/>
      <c r="AI1631" s="60"/>
      <c r="AJ1631" s="144" t="str">
        <f t="shared" si="292"/>
        <v>Riadok bude skrytý.</v>
      </c>
      <c r="AK1631" s="145" t="s">
        <v>207</v>
      </c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51">
        <f t="shared" si="291"/>
        <v>1</v>
      </c>
      <c r="BF1631" s="51">
        <f t="shared" si="288"/>
        <v>0</v>
      </c>
      <c r="BG1631" s="51"/>
      <c r="BH1631" s="51">
        <f t="shared" si="289"/>
        <v>1</v>
      </c>
      <c r="BI1631" s="89">
        <f t="shared" si="290"/>
        <v>0</v>
      </c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108"/>
      <c r="BY1631" s="108"/>
      <c r="BZ1631" s="108"/>
      <c r="CA1631" s="113">
        <f>SI!BY1631</f>
        <v>150</v>
      </c>
      <c r="CB1631" s="113"/>
      <c r="CC1631" s="113"/>
      <c r="CD1631" s="113"/>
      <c r="CE1631" s="113"/>
      <c r="CF1631" s="113"/>
      <c r="CG1631" s="113"/>
      <c r="CH1631" s="140">
        <f>SI!BZ1631</f>
        <v>0</v>
      </c>
      <c r="CI1631" s="108"/>
      <c r="CJ1631" s="108"/>
      <c r="CK1631" s="108"/>
      <c r="CL1631" s="108"/>
      <c r="CM1631" s="108"/>
      <c r="CN1631" s="108"/>
      <c r="CO1631" s="108"/>
      <c r="CP1631" s="108"/>
      <c r="CQ1631" s="108"/>
      <c r="CR1631" s="108"/>
      <c r="CS1631" s="108"/>
      <c r="CT1631" s="108"/>
      <c r="CU1631" s="108"/>
      <c r="CV1631" s="108"/>
      <c r="CW1631" s="108"/>
      <c r="CX1631" s="108"/>
      <c r="CY1631" s="108"/>
      <c r="CZ1631" s="2"/>
      <c r="DA1631" s="2"/>
      <c r="DB1631" s="2"/>
      <c r="DC1631" s="2"/>
      <c r="DD1631" s="2"/>
      <c r="DE1631" s="2"/>
      <c r="DF1631" s="2"/>
      <c r="DG1631" s="2"/>
      <c r="DH1631" s="2"/>
      <c r="DI1631" s="2"/>
      <c r="DJ1631" s="2"/>
      <c r="DK1631" s="2"/>
      <c r="DL1631" s="2"/>
      <c r="DM1631" s="2"/>
      <c r="DN1631" s="2"/>
      <c r="DO1631" s="2"/>
      <c r="DP1631" s="2"/>
      <c r="DQ1631" s="2"/>
      <c r="DR1631" s="2"/>
      <c r="DS1631" s="2"/>
      <c r="DT1631" s="2"/>
      <c r="DU1631" s="2"/>
      <c r="DV1631" s="2"/>
      <c r="DW1631" s="2"/>
      <c r="DX1631" s="2"/>
      <c r="DY1631" s="2"/>
      <c r="DZ1631" s="2"/>
      <c r="EA1631" s="2"/>
      <c r="EB1631" s="2"/>
      <c r="EC1631" s="2"/>
      <c r="ED1631" s="2"/>
      <c r="EE1631" s="2"/>
      <c r="EF1631" s="2"/>
      <c r="EG1631" s="2"/>
      <c r="EH1631" s="2"/>
      <c r="EI1631" s="2"/>
      <c r="EJ1631" s="2"/>
      <c r="EK1631" s="2"/>
      <c r="EL1631" s="2"/>
      <c r="EM1631" s="2"/>
      <c r="EN1631" s="2"/>
      <c r="EO1631" s="2"/>
      <c r="EP1631" s="2"/>
      <c r="EQ1631" s="2"/>
      <c r="ER1631" s="2"/>
      <c r="ES1631" s="2"/>
      <c r="ET1631" s="2"/>
      <c r="EU1631" s="2"/>
      <c r="EV1631" s="2"/>
      <c r="EW1631" s="2"/>
      <c r="EX1631" s="2"/>
      <c r="EY1631" s="2"/>
      <c r="EZ1631" s="2"/>
      <c r="FA1631" s="2"/>
      <c r="FB1631" s="2"/>
      <c r="FC1631" s="2"/>
      <c r="FD1631" s="2"/>
      <c r="FE1631" s="2"/>
      <c r="FF1631" s="2"/>
      <c r="FG1631" s="2"/>
      <c r="FH1631" s="2"/>
      <c r="FI1631" s="2"/>
      <c r="FJ1631" s="2"/>
      <c r="FK1631" s="2"/>
      <c r="FL1631" s="2"/>
      <c r="FM1631" s="2"/>
      <c r="FN1631" s="2"/>
      <c r="FO1631" s="2"/>
      <c r="FP1631" s="2"/>
      <c r="FQ1631" s="2"/>
      <c r="FR1631" s="2"/>
      <c r="FS1631" s="2"/>
      <c r="FT1631" s="2"/>
      <c r="FU1631" s="2"/>
      <c r="FV1631" s="2"/>
      <c r="FW1631" s="2"/>
      <c r="FX1631" s="2"/>
      <c r="FY1631" s="2"/>
      <c r="FZ1631" s="2"/>
      <c r="GA1631" s="2"/>
      <c r="GB1631" s="2"/>
      <c r="GC1631" s="2"/>
      <c r="GD1631" s="2"/>
      <c r="GE1631" s="2"/>
      <c r="GF1631" s="2"/>
      <c r="GG1631" s="2"/>
      <c r="GH1631" s="2"/>
      <c r="GI1631" s="2"/>
      <c r="GJ1631" s="2"/>
      <c r="GK1631" s="2"/>
      <c r="GL1631" s="2"/>
      <c r="GM1631" s="2"/>
      <c r="GN1631" s="2"/>
      <c r="GO1631" s="2"/>
      <c r="GP1631" s="2"/>
      <c r="GQ1631" s="2"/>
      <c r="GR1631" s="2"/>
      <c r="GS1631" s="2"/>
      <c r="GT1631" s="2"/>
      <c r="GU1631" s="2"/>
      <c r="GV1631" s="2"/>
      <c r="GW1631" s="2"/>
      <c r="GX1631" s="2"/>
      <c r="GY1631" s="2"/>
      <c r="GZ1631" s="2"/>
      <c r="HA1631" s="2"/>
      <c r="HB1631" s="2"/>
      <c r="HC1631" s="2"/>
      <c r="HD1631" s="2"/>
      <c r="HE1631" s="2"/>
      <c r="HF1631" s="2"/>
      <c r="HG1631" s="2"/>
      <c r="HH1631" s="2"/>
      <c r="HI1631" s="2"/>
      <c r="HJ1631" s="2"/>
      <c r="HK1631" s="2"/>
      <c r="HL1631" s="2"/>
      <c r="HM1631" s="2"/>
      <c r="HN1631" s="2"/>
      <c r="HO1631" s="2"/>
      <c r="HP1631" s="2"/>
      <c r="HQ1631" s="2"/>
      <c r="HR1631" s="2"/>
      <c r="HS1631" s="2"/>
      <c r="HT1631" s="2"/>
      <c r="HU1631" s="2"/>
      <c r="HV1631" s="2"/>
      <c r="HW1631" s="2"/>
      <c r="HX1631" s="2"/>
      <c r="HY1631" s="2"/>
      <c r="HZ1631" s="2"/>
      <c r="IA1631" s="2"/>
      <c r="IB1631" s="2"/>
      <c r="IC1631" s="2"/>
      <c r="ID1631" s="2"/>
      <c r="IE1631" s="2"/>
      <c r="IF1631" s="2"/>
      <c r="IG1631" s="2"/>
      <c r="IH1631" s="2"/>
      <c r="II1631" s="2"/>
      <c r="IJ1631" s="2"/>
      <c r="IK1631" s="2"/>
      <c r="IL1631" s="2"/>
      <c r="IM1631" s="2"/>
      <c r="IN1631" s="2"/>
      <c r="IO1631" s="2"/>
      <c r="IP1631" s="2"/>
      <c r="IQ1631" s="2"/>
      <c r="IR1631" s="2"/>
      <c r="IS1631" s="2"/>
    </row>
    <row r="1632" spans="1:253" s="36" customFormat="1" hidden="1" x14ac:dyDescent="0.25">
      <c r="A1632" s="33"/>
      <c r="B1632" s="555"/>
      <c r="C1632" s="556"/>
      <c r="D1632" s="556"/>
      <c r="E1632" s="556"/>
      <c r="F1632" s="556"/>
      <c r="G1632" s="556"/>
      <c r="H1632" s="556"/>
      <c r="I1632" s="557"/>
      <c r="J1632" s="214"/>
      <c r="K1632" s="215"/>
      <c r="L1632" s="215"/>
      <c r="M1632" s="216"/>
      <c r="N1632" s="548"/>
      <c r="O1632" s="215"/>
      <c r="P1632" s="215"/>
      <c r="Q1632" s="283"/>
      <c r="R1632" s="214"/>
      <c r="S1632" s="215"/>
      <c r="T1632" s="215"/>
      <c r="U1632" s="216"/>
      <c r="V1632" s="548"/>
      <c r="W1632" s="215"/>
      <c r="X1632" s="215"/>
      <c r="Y1632" s="283"/>
      <c r="Z1632" s="214"/>
      <c r="AA1632" s="215"/>
      <c r="AB1632" s="215"/>
      <c r="AC1632" s="216"/>
      <c r="AD1632" s="548"/>
      <c r="AE1632" s="215"/>
      <c r="AF1632" s="215"/>
      <c r="AG1632" s="215"/>
      <c r="AH1632" s="216"/>
      <c r="AI1632" s="60"/>
      <c r="AJ1632" s="144" t="str">
        <f t="shared" si="292"/>
        <v>Riadok bude skrytý.</v>
      </c>
      <c r="AK1632" s="145" t="s">
        <v>207</v>
      </c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51">
        <f t="shared" si="291"/>
        <v>1</v>
      </c>
      <c r="BF1632" s="51">
        <f t="shared" si="288"/>
        <v>0</v>
      </c>
      <c r="BG1632" s="51"/>
      <c r="BH1632" s="51">
        <f t="shared" si="289"/>
        <v>1</v>
      </c>
      <c r="BI1632" s="89">
        <f t="shared" si="290"/>
        <v>0</v>
      </c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108"/>
      <c r="BY1632" s="108"/>
      <c r="BZ1632" s="108"/>
      <c r="CA1632" s="113">
        <f>SI!BY1632</f>
        <v>371</v>
      </c>
      <c r="CB1632" s="113"/>
      <c r="CC1632" s="113"/>
      <c r="CD1632" s="113"/>
      <c r="CE1632" s="113"/>
      <c r="CF1632" s="113"/>
      <c r="CG1632" s="113"/>
      <c r="CH1632" s="140">
        <f>SI!BZ1632</f>
        <v>0</v>
      </c>
      <c r="CI1632" s="108"/>
      <c r="CJ1632" s="108"/>
      <c r="CK1632" s="108"/>
      <c r="CL1632" s="108"/>
      <c r="CM1632" s="108"/>
      <c r="CN1632" s="108"/>
      <c r="CO1632" s="108"/>
      <c r="CP1632" s="108"/>
      <c r="CQ1632" s="108"/>
      <c r="CR1632" s="108"/>
      <c r="CS1632" s="108"/>
      <c r="CT1632" s="108"/>
      <c r="CU1632" s="108"/>
      <c r="CV1632" s="108"/>
      <c r="CW1632" s="108"/>
      <c r="CX1632" s="108"/>
      <c r="CY1632" s="108"/>
      <c r="CZ1632" s="2"/>
      <c r="DA1632" s="2"/>
      <c r="DB1632" s="2"/>
      <c r="DC1632" s="2"/>
      <c r="DD1632" s="2"/>
      <c r="DE1632" s="2"/>
      <c r="DF1632" s="2"/>
      <c r="DG1632" s="2"/>
      <c r="DH1632" s="2"/>
      <c r="DI1632" s="2"/>
      <c r="DJ1632" s="2"/>
      <c r="DK1632" s="2"/>
      <c r="DL1632" s="2"/>
      <c r="DM1632" s="2"/>
      <c r="DN1632" s="2"/>
      <c r="DO1632" s="2"/>
      <c r="DP1632" s="2"/>
      <c r="DQ1632" s="2"/>
      <c r="DR1632" s="2"/>
      <c r="DS1632" s="2"/>
      <c r="DT1632" s="2"/>
      <c r="DU1632" s="2"/>
      <c r="DV1632" s="2"/>
      <c r="DW1632" s="2"/>
      <c r="DX1632" s="2"/>
      <c r="DY1632" s="2"/>
      <c r="DZ1632" s="2"/>
      <c r="EA1632" s="2"/>
      <c r="EB1632" s="2"/>
      <c r="EC1632" s="2"/>
      <c r="ED1632" s="2"/>
      <c r="EE1632" s="2"/>
      <c r="EF1632" s="2"/>
      <c r="EG1632" s="2"/>
      <c r="EH1632" s="2"/>
      <c r="EI1632" s="2"/>
      <c r="EJ1632" s="2"/>
      <c r="EK1632" s="2"/>
      <c r="EL1632" s="2"/>
      <c r="EM1632" s="2"/>
      <c r="EN1632" s="2"/>
      <c r="EO1632" s="2"/>
      <c r="EP1632" s="2"/>
      <c r="EQ1632" s="2"/>
      <c r="ER1632" s="2"/>
      <c r="ES1632" s="2"/>
      <c r="ET1632" s="2"/>
      <c r="EU1632" s="2"/>
      <c r="EV1632" s="2"/>
      <c r="EW1632" s="2"/>
      <c r="EX1632" s="2"/>
      <c r="EY1632" s="2"/>
      <c r="EZ1632" s="2"/>
      <c r="FA1632" s="2"/>
      <c r="FB1632" s="2"/>
      <c r="FC1632" s="2"/>
      <c r="FD1632" s="2"/>
      <c r="FE1632" s="2"/>
      <c r="FF1632" s="2"/>
      <c r="FG1632" s="2"/>
      <c r="FH1632" s="2"/>
      <c r="FI1632" s="2"/>
      <c r="FJ1632" s="2"/>
      <c r="FK1632" s="2"/>
      <c r="FL1632" s="2"/>
      <c r="FM1632" s="2"/>
      <c r="FN1632" s="2"/>
      <c r="FO1632" s="2"/>
      <c r="FP1632" s="2"/>
      <c r="FQ1632" s="2"/>
      <c r="FR1632" s="2"/>
      <c r="FS1632" s="2"/>
      <c r="FT1632" s="2"/>
      <c r="FU1632" s="2"/>
      <c r="FV1632" s="2"/>
      <c r="FW1632" s="2"/>
      <c r="FX1632" s="2"/>
      <c r="FY1632" s="2"/>
      <c r="FZ1632" s="2"/>
      <c r="GA1632" s="2"/>
      <c r="GB1632" s="2"/>
      <c r="GC1632" s="2"/>
      <c r="GD1632" s="2"/>
      <c r="GE1632" s="2"/>
      <c r="GF1632" s="2"/>
      <c r="GG1632" s="2"/>
      <c r="GH1632" s="2"/>
      <c r="GI1632" s="2"/>
      <c r="GJ1632" s="2"/>
      <c r="GK1632" s="2"/>
      <c r="GL1632" s="2"/>
      <c r="GM1632" s="2"/>
      <c r="GN1632" s="2"/>
      <c r="GO1632" s="2"/>
      <c r="GP1632" s="2"/>
      <c r="GQ1632" s="2"/>
      <c r="GR1632" s="2"/>
      <c r="GS1632" s="2"/>
      <c r="GT1632" s="2"/>
      <c r="GU1632" s="2"/>
      <c r="GV1632" s="2"/>
      <c r="GW1632" s="2"/>
      <c r="GX1632" s="2"/>
      <c r="GY1632" s="2"/>
      <c r="GZ1632" s="2"/>
      <c r="HA1632" s="2"/>
      <c r="HB1632" s="2"/>
      <c r="HC1632" s="2"/>
      <c r="HD1632" s="2"/>
      <c r="HE1632" s="2"/>
      <c r="HF1632" s="2"/>
      <c r="HG1632" s="2"/>
      <c r="HH1632" s="2"/>
      <c r="HI1632" s="2"/>
      <c r="HJ1632" s="2"/>
      <c r="HK1632" s="2"/>
      <c r="HL1632" s="2"/>
      <c r="HM1632" s="2"/>
      <c r="HN1632" s="2"/>
      <c r="HO1632" s="2"/>
      <c r="HP1632" s="2"/>
      <c r="HQ1632" s="2"/>
      <c r="HR1632" s="2"/>
      <c r="HS1632" s="2"/>
      <c r="HT1632" s="2"/>
      <c r="HU1632" s="2"/>
      <c r="HV1632" s="2"/>
      <c r="HW1632" s="2"/>
      <c r="HX1632" s="2"/>
      <c r="HY1632" s="2"/>
      <c r="HZ1632" s="2"/>
      <c r="IA1632" s="2"/>
      <c r="IB1632" s="2"/>
      <c r="IC1632" s="2"/>
      <c r="ID1632" s="2"/>
      <c r="IE1632" s="2"/>
      <c r="IF1632" s="2"/>
      <c r="IG1632" s="2"/>
      <c r="IH1632" s="2"/>
      <c r="II1632" s="2"/>
      <c r="IJ1632" s="2"/>
      <c r="IK1632" s="2"/>
      <c r="IL1632" s="2"/>
      <c r="IM1632" s="2"/>
      <c r="IN1632" s="2"/>
      <c r="IO1632" s="2"/>
      <c r="IP1632" s="2"/>
      <c r="IQ1632" s="2"/>
      <c r="IR1632" s="2"/>
      <c r="IS1632" s="2"/>
    </row>
    <row r="1633" spans="1:253" s="36" customFormat="1" hidden="1" x14ac:dyDescent="0.25">
      <c r="A1633" s="33"/>
      <c r="B1633" s="555"/>
      <c r="C1633" s="556"/>
      <c r="D1633" s="556"/>
      <c r="E1633" s="556"/>
      <c r="F1633" s="556"/>
      <c r="G1633" s="556"/>
      <c r="H1633" s="556"/>
      <c r="I1633" s="557"/>
      <c r="J1633" s="214"/>
      <c r="K1633" s="215"/>
      <c r="L1633" s="215"/>
      <c r="M1633" s="216"/>
      <c r="N1633" s="548"/>
      <c r="O1633" s="215"/>
      <c r="P1633" s="215"/>
      <c r="Q1633" s="283"/>
      <c r="R1633" s="214"/>
      <c r="S1633" s="215"/>
      <c r="T1633" s="215"/>
      <c r="U1633" s="216"/>
      <c r="V1633" s="548"/>
      <c r="W1633" s="215"/>
      <c r="X1633" s="215"/>
      <c r="Y1633" s="283"/>
      <c r="Z1633" s="214"/>
      <c r="AA1633" s="215"/>
      <c r="AB1633" s="215"/>
      <c r="AC1633" s="216"/>
      <c r="AD1633" s="548"/>
      <c r="AE1633" s="215"/>
      <c r="AF1633" s="215"/>
      <c r="AG1633" s="215"/>
      <c r="AH1633" s="216"/>
      <c r="AI1633" s="60"/>
      <c r="AJ1633" s="144" t="str">
        <f t="shared" si="292"/>
        <v>Riadok bude skrytý.</v>
      </c>
      <c r="AK1633" s="145" t="s">
        <v>207</v>
      </c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51">
        <f t="shared" ref="BE1633:BE1658" si="293">+IF($H$1568="neeviduje",0,1)</f>
        <v>1</v>
      </c>
      <c r="BF1633" s="51">
        <f t="shared" si="288"/>
        <v>0</v>
      </c>
      <c r="BG1633" s="51"/>
      <c r="BH1633" s="51">
        <f t="shared" si="289"/>
        <v>1</v>
      </c>
      <c r="BI1633" s="89">
        <f t="shared" si="290"/>
        <v>0</v>
      </c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108"/>
      <c r="BY1633" s="108"/>
      <c r="BZ1633" s="108"/>
      <c r="CA1633" s="113">
        <f>SI!BY1633</f>
        <v>199</v>
      </c>
      <c r="CB1633" s="113"/>
      <c r="CC1633" s="113"/>
      <c r="CD1633" s="113"/>
      <c r="CE1633" s="113"/>
      <c r="CF1633" s="113"/>
      <c r="CG1633" s="113"/>
      <c r="CH1633" s="140">
        <f>SI!BZ1633</f>
        <v>0</v>
      </c>
      <c r="CI1633" s="108"/>
      <c r="CJ1633" s="108"/>
      <c r="CK1633" s="108"/>
      <c r="CL1633" s="108"/>
      <c r="CM1633" s="108"/>
      <c r="CN1633" s="108"/>
      <c r="CO1633" s="108"/>
      <c r="CP1633" s="108"/>
      <c r="CQ1633" s="108"/>
      <c r="CR1633" s="108"/>
      <c r="CS1633" s="108"/>
      <c r="CT1633" s="108"/>
      <c r="CU1633" s="108"/>
      <c r="CV1633" s="108"/>
      <c r="CW1633" s="108"/>
      <c r="CX1633" s="108"/>
      <c r="CY1633" s="108"/>
      <c r="CZ1633" s="2"/>
      <c r="DA1633" s="2"/>
      <c r="DB1633" s="2"/>
      <c r="DC1633" s="2"/>
      <c r="DD1633" s="2"/>
      <c r="DE1633" s="2"/>
      <c r="DF1633" s="2"/>
      <c r="DG1633" s="2"/>
      <c r="DH1633" s="2"/>
      <c r="DI1633" s="2"/>
      <c r="DJ1633" s="2"/>
      <c r="DK1633" s="2"/>
      <c r="DL1633" s="2"/>
      <c r="DM1633" s="2"/>
      <c r="DN1633" s="2"/>
      <c r="DO1633" s="2"/>
      <c r="DP1633" s="2"/>
      <c r="DQ1633" s="2"/>
      <c r="DR1633" s="2"/>
      <c r="DS1633" s="2"/>
      <c r="DT1633" s="2"/>
      <c r="DU1633" s="2"/>
      <c r="DV1633" s="2"/>
      <c r="DW1633" s="2"/>
      <c r="DX1633" s="2"/>
      <c r="DY1633" s="2"/>
      <c r="DZ1633" s="2"/>
      <c r="EA1633" s="2"/>
      <c r="EB1633" s="2"/>
      <c r="EC1633" s="2"/>
      <c r="ED1633" s="2"/>
      <c r="EE1633" s="2"/>
      <c r="EF1633" s="2"/>
      <c r="EG1633" s="2"/>
      <c r="EH1633" s="2"/>
      <c r="EI1633" s="2"/>
      <c r="EJ1633" s="2"/>
      <c r="EK1633" s="2"/>
      <c r="EL1633" s="2"/>
      <c r="EM1633" s="2"/>
      <c r="EN1633" s="2"/>
      <c r="EO1633" s="2"/>
      <c r="EP1633" s="2"/>
      <c r="EQ1633" s="2"/>
      <c r="ER1633" s="2"/>
      <c r="ES1633" s="2"/>
      <c r="ET1633" s="2"/>
      <c r="EU1633" s="2"/>
      <c r="EV1633" s="2"/>
      <c r="EW1633" s="2"/>
      <c r="EX1633" s="2"/>
      <c r="EY1633" s="2"/>
      <c r="EZ1633" s="2"/>
      <c r="FA1633" s="2"/>
      <c r="FB1633" s="2"/>
      <c r="FC1633" s="2"/>
      <c r="FD1633" s="2"/>
      <c r="FE1633" s="2"/>
      <c r="FF1633" s="2"/>
      <c r="FG1633" s="2"/>
      <c r="FH1633" s="2"/>
      <c r="FI1633" s="2"/>
      <c r="FJ1633" s="2"/>
      <c r="FK1633" s="2"/>
      <c r="FL1633" s="2"/>
      <c r="FM1633" s="2"/>
      <c r="FN1633" s="2"/>
      <c r="FO1633" s="2"/>
      <c r="FP1633" s="2"/>
      <c r="FQ1633" s="2"/>
      <c r="FR1633" s="2"/>
      <c r="FS1633" s="2"/>
      <c r="FT1633" s="2"/>
      <c r="FU1633" s="2"/>
      <c r="FV1633" s="2"/>
      <c r="FW1633" s="2"/>
      <c r="FX1633" s="2"/>
      <c r="FY1633" s="2"/>
      <c r="FZ1633" s="2"/>
      <c r="GA1633" s="2"/>
      <c r="GB1633" s="2"/>
      <c r="GC1633" s="2"/>
      <c r="GD1633" s="2"/>
      <c r="GE1633" s="2"/>
      <c r="GF1633" s="2"/>
      <c r="GG1633" s="2"/>
      <c r="GH1633" s="2"/>
      <c r="GI1633" s="2"/>
      <c r="GJ1633" s="2"/>
      <c r="GK1633" s="2"/>
      <c r="GL1633" s="2"/>
      <c r="GM1633" s="2"/>
      <c r="GN1633" s="2"/>
      <c r="GO1633" s="2"/>
      <c r="GP1633" s="2"/>
      <c r="GQ1633" s="2"/>
      <c r="GR1633" s="2"/>
      <c r="GS1633" s="2"/>
      <c r="GT1633" s="2"/>
      <c r="GU1633" s="2"/>
      <c r="GV1633" s="2"/>
      <c r="GW1633" s="2"/>
      <c r="GX1633" s="2"/>
      <c r="GY1633" s="2"/>
      <c r="GZ1633" s="2"/>
      <c r="HA1633" s="2"/>
      <c r="HB1633" s="2"/>
      <c r="HC1633" s="2"/>
      <c r="HD1633" s="2"/>
      <c r="HE1633" s="2"/>
      <c r="HF1633" s="2"/>
      <c r="HG1633" s="2"/>
      <c r="HH1633" s="2"/>
      <c r="HI1633" s="2"/>
      <c r="HJ1633" s="2"/>
      <c r="HK1633" s="2"/>
      <c r="HL1633" s="2"/>
      <c r="HM1633" s="2"/>
      <c r="HN1633" s="2"/>
      <c r="HO1633" s="2"/>
      <c r="HP1633" s="2"/>
      <c r="HQ1633" s="2"/>
      <c r="HR1633" s="2"/>
      <c r="HS1633" s="2"/>
      <c r="HT1633" s="2"/>
      <c r="HU1633" s="2"/>
      <c r="HV1633" s="2"/>
      <c r="HW1633" s="2"/>
      <c r="HX1633" s="2"/>
      <c r="HY1633" s="2"/>
      <c r="HZ1633" s="2"/>
      <c r="IA1633" s="2"/>
      <c r="IB1633" s="2"/>
      <c r="IC1633" s="2"/>
      <c r="ID1633" s="2"/>
      <c r="IE1633" s="2"/>
      <c r="IF1633" s="2"/>
      <c r="IG1633" s="2"/>
      <c r="IH1633" s="2"/>
      <c r="II1633" s="2"/>
      <c r="IJ1633" s="2"/>
      <c r="IK1633" s="2"/>
      <c r="IL1633" s="2"/>
      <c r="IM1633" s="2"/>
      <c r="IN1633" s="2"/>
      <c r="IO1633" s="2"/>
      <c r="IP1633" s="2"/>
      <c r="IQ1633" s="2"/>
      <c r="IR1633" s="2"/>
      <c r="IS1633" s="2"/>
    </row>
    <row r="1634" spans="1:253" s="36" customFormat="1" hidden="1" x14ac:dyDescent="0.25">
      <c r="A1634" s="33"/>
      <c r="B1634" s="555"/>
      <c r="C1634" s="556"/>
      <c r="D1634" s="556"/>
      <c r="E1634" s="556"/>
      <c r="F1634" s="556"/>
      <c r="G1634" s="556"/>
      <c r="H1634" s="556"/>
      <c r="I1634" s="557"/>
      <c r="J1634" s="214"/>
      <c r="K1634" s="215"/>
      <c r="L1634" s="215"/>
      <c r="M1634" s="216"/>
      <c r="N1634" s="548"/>
      <c r="O1634" s="215"/>
      <c r="P1634" s="215"/>
      <c r="Q1634" s="283"/>
      <c r="R1634" s="214"/>
      <c r="S1634" s="215"/>
      <c r="T1634" s="215"/>
      <c r="U1634" s="216"/>
      <c r="V1634" s="548"/>
      <c r="W1634" s="215"/>
      <c r="X1634" s="215"/>
      <c r="Y1634" s="283"/>
      <c r="Z1634" s="214"/>
      <c r="AA1634" s="215"/>
      <c r="AB1634" s="215"/>
      <c r="AC1634" s="216"/>
      <c r="AD1634" s="548"/>
      <c r="AE1634" s="215"/>
      <c r="AF1634" s="215"/>
      <c r="AG1634" s="215"/>
      <c r="AH1634" s="216"/>
      <c r="AI1634" s="60"/>
      <c r="AJ1634" s="144" t="str">
        <f t="shared" si="292"/>
        <v>Riadok bude skrytý.</v>
      </c>
      <c r="AK1634" s="145" t="s">
        <v>207</v>
      </c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51">
        <f t="shared" si="293"/>
        <v>1</v>
      </c>
      <c r="BF1634" s="51">
        <f t="shared" si="288"/>
        <v>0</v>
      </c>
      <c r="BG1634" s="51"/>
      <c r="BH1634" s="51">
        <f t="shared" si="289"/>
        <v>1</v>
      </c>
      <c r="BI1634" s="89">
        <f t="shared" si="290"/>
        <v>0</v>
      </c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108"/>
      <c r="BY1634" s="108"/>
      <c r="BZ1634" s="108"/>
      <c r="CA1634" s="113">
        <f>SI!BY1634</f>
        <v>857</v>
      </c>
      <c r="CB1634" s="113"/>
      <c r="CC1634" s="113"/>
      <c r="CD1634" s="113"/>
      <c r="CE1634" s="113"/>
      <c r="CF1634" s="113"/>
      <c r="CG1634" s="113"/>
      <c r="CH1634" s="140">
        <f>SI!BZ1634</f>
        <v>0</v>
      </c>
      <c r="CI1634" s="108"/>
      <c r="CJ1634" s="108"/>
      <c r="CK1634" s="108"/>
      <c r="CL1634" s="108"/>
      <c r="CM1634" s="108"/>
      <c r="CN1634" s="108"/>
      <c r="CO1634" s="108"/>
      <c r="CP1634" s="108"/>
      <c r="CQ1634" s="108"/>
      <c r="CR1634" s="108"/>
      <c r="CS1634" s="108"/>
      <c r="CT1634" s="108"/>
      <c r="CU1634" s="108"/>
      <c r="CV1634" s="108"/>
      <c r="CW1634" s="108"/>
      <c r="CX1634" s="108"/>
      <c r="CY1634" s="108"/>
      <c r="CZ1634" s="2"/>
      <c r="DA1634" s="2"/>
      <c r="DB1634" s="2"/>
      <c r="DC1634" s="2"/>
      <c r="DD1634" s="2"/>
      <c r="DE1634" s="2"/>
      <c r="DF1634" s="2"/>
      <c r="DG1634" s="2"/>
      <c r="DH1634" s="2"/>
      <c r="DI1634" s="2"/>
      <c r="DJ1634" s="2"/>
      <c r="DK1634" s="2"/>
      <c r="DL1634" s="2"/>
      <c r="DM1634" s="2"/>
      <c r="DN1634" s="2"/>
      <c r="DO1634" s="2"/>
      <c r="DP1634" s="2"/>
      <c r="DQ1634" s="2"/>
      <c r="DR1634" s="2"/>
      <c r="DS1634" s="2"/>
      <c r="DT1634" s="2"/>
      <c r="DU1634" s="2"/>
      <c r="DV1634" s="2"/>
      <c r="DW1634" s="2"/>
      <c r="DX1634" s="2"/>
      <c r="DY1634" s="2"/>
      <c r="DZ1634" s="2"/>
      <c r="EA1634" s="2"/>
      <c r="EB1634" s="2"/>
      <c r="EC1634" s="2"/>
      <c r="ED1634" s="2"/>
      <c r="EE1634" s="2"/>
      <c r="EF1634" s="2"/>
      <c r="EG1634" s="2"/>
      <c r="EH1634" s="2"/>
      <c r="EI1634" s="2"/>
      <c r="EJ1634" s="2"/>
      <c r="EK1634" s="2"/>
      <c r="EL1634" s="2"/>
      <c r="EM1634" s="2"/>
      <c r="EN1634" s="2"/>
      <c r="EO1634" s="2"/>
      <c r="EP1634" s="2"/>
      <c r="EQ1634" s="2"/>
      <c r="ER1634" s="2"/>
      <c r="ES1634" s="2"/>
      <c r="ET1634" s="2"/>
      <c r="EU1634" s="2"/>
      <c r="EV1634" s="2"/>
      <c r="EW1634" s="2"/>
      <c r="EX1634" s="2"/>
      <c r="EY1634" s="2"/>
      <c r="EZ1634" s="2"/>
      <c r="FA1634" s="2"/>
      <c r="FB1634" s="2"/>
      <c r="FC1634" s="2"/>
      <c r="FD1634" s="2"/>
      <c r="FE1634" s="2"/>
      <c r="FF1634" s="2"/>
      <c r="FG1634" s="2"/>
      <c r="FH1634" s="2"/>
      <c r="FI1634" s="2"/>
      <c r="FJ1634" s="2"/>
      <c r="FK1634" s="2"/>
      <c r="FL1634" s="2"/>
      <c r="FM1634" s="2"/>
      <c r="FN1634" s="2"/>
      <c r="FO1634" s="2"/>
      <c r="FP1634" s="2"/>
      <c r="FQ1634" s="2"/>
      <c r="FR1634" s="2"/>
      <c r="FS1634" s="2"/>
      <c r="FT1634" s="2"/>
      <c r="FU1634" s="2"/>
      <c r="FV1634" s="2"/>
      <c r="FW1634" s="2"/>
      <c r="FX1634" s="2"/>
      <c r="FY1634" s="2"/>
      <c r="FZ1634" s="2"/>
      <c r="GA1634" s="2"/>
      <c r="GB1634" s="2"/>
      <c r="GC1634" s="2"/>
      <c r="GD1634" s="2"/>
      <c r="GE1634" s="2"/>
      <c r="GF1634" s="2"/>
      <c r="GG1634" s="2"/>
      <c r="GH1634" s="2"/>
      <c r="GI1634" s="2"/>
      <c r="GJ1634" s="2"/>
      <c r="GK1634" s="2"/>
      <c r="GL1634" s="2"/>
      <c r="GM1634" s="2"/>
      <c r="GN1634" s="2"/>
      <c r="GO1634" s="2"/>
      <c r="GP1634" s="2"/>
      <c r="GQ1634" s="2"/>
      <c r="GR1634" s="2"/>
      <c r="GS1634" s="2"/>
      <c r="GT1634" s="2"/>
      <c r="GU1634" s="2"/>
      <c r="GV1634" s="2"/>
      <c r="GW1634" s="2"/>
      <c r="GX1634" s="2"/>
      <c r="GY1634" s="2"/>
      <c r="GZ1634" s="2"/>
      <c r="HA1634" s="2"/>
      <c r="HB1634" s="2"/>
      <c r="HC1634" s="2"/>
      <c r="HD1634" s="2"/>
      <c r="HE1634" s="2"/>
      <c r="HF1634" s="2"/>
      <c r="HG1634" s="2"/>
      <c r="HH1634" s="2"/>
      <c r="HI1634" s="2"/>
      <c r="HJ1634" s="2"/>
      <c r="HK1634" s="2"/>
      <c r="HL1634" s="2"/>
      <c r="HM1634" s="2"/>
      <c r="HN1634" s="2"/>
      <c r="HO1634" s="2"/>
      <c r="HP1634" s="2"/>
      <c r="HQ1634" s="2"/>
      <c r="HR1634" s="2"/>
      <c r="HS1634" s="2"/>
      <c r="HT1634" s="2"/>
      <c r="HU1634" s="2"/>
      <c r="HV1634" s="2"/>
      <c r="HW1634" s="2"/>
      <c r="HX1634" s="2"/>
      <c r="HY1634" s="2"/>
      <c r="HZ1634" s="2"/>
      <c r="IA1634" s="2"/>
      <c r="IB1634" s="2"/>
      <c r="IC1634" s="2"/>
      <c r="ID1634" s="2"/>
      <c r="IE1634" s="2"/>
      <c r="IF1634" s="2"/>
      <c r="IG1634" s="2"/>
      <c r="IH1634" s="2"/>
      <c r="II1634" s="2"/>
      <c r="IJ1634" s="2"/>
      <c r="IK1634" s="2"/>
      <c r="IL1634" s="2"/>
      <c r="IM1634" s="2"/>
      <c r="IN1634" s="2"/>
      <c r="IO1634" s="2"/>
      <c r="IP1634" s="2"/>
      <c r="IQ1634" s="2"/>
      <c r="IR1634" s="2"/>
      <c r="IS1634" s="2"/>
    </row>
    <row r="1635" spans="1:253" s="36" customFormat="1" hidden="1" x14ac:dyDescent="0.25">
      <c r="A1635" s="33"/>
      <c r="B1635" s="555"/>
      <c r="C1635" s="556"/>
      <c r="D1635" s="556"/>
      <c r="E1635" s="556"/>
      <c r="F1635" s="556"/>
      <c r="G1635" s="556"/>
      <c r="H1635" s="556"/>
      <c r="I1635" s="557"/>
      <c r="J1635" s="214"/>
      <c r="K1635" s="215"/>
      <c r="L1635" s="215"/>
      <c r="M1635" s="216"/>
      <c r="N1635" s="548"/>
      <c r="O1635" s="215"/>
      <c r="P1635" s="215"/>
      <c r="Q1635" s="283"/>
      <c r="R1635" s="214"/>
      <c r="S1635" s="215"/>
      <c r="T1635" s="215"/>
      <c r="U1635" s="216"/>
      <c r="V1635" s="548"/>
      <c r="W1635" s="215"/>
      <c r="X1635" s="215"/>
      <c r="Y1635" s="283"/>
      <c r="Z1635" s="214"/>
      <c r="AA1635" s="215"/>
      <c r="AB1635" s="215"/>
      <c r="AC1635" s="216"/>
      <c r="AD1635" s="548"/>
      <c r="AE1635" s="215"/>
      <c r="AF1635" s="215"/>
      <c r="AG1635" s="215"/>
      <c r="AH1635" s="216"/>
      <c r="AI1635" s="60"/>
      <c r="AJ1635" s="144" t="str">
        <f t="shared" si="292"/>
        <v>Riadok bude skrytý.</v>
      </c>
      <c r="AK1635" s="145" t="s">
        <v>207</v>
      </c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51">
        <f t="shared" si="293"/>
        <v>1</v>
      </c>
      <c r="BF1635" s="51">
        <f t="shared" si="288"/>
        <v>0</v>
      </c>
      <c r="BG1635" s="51"/>
      <c r="BH1635" s="51">
        <f t="shared" si="289"/>
        <v>1</v>
      </c>
      <c r="BI1635" s="89">
        <f t="shared" si="290"/>
        <v>0</v>
      </c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108"/>
      <c r="BY1635" s="108"/>
      <c r="BZ1635" s="108"/>
      <c r="CA1635" s="113">
        <f>SI!BY1635</f>
        <v>174</v>
      </c>
      <c r="CB1635" s="113"/>
      <c r="CC1635" s="113"/>
      <c r="CD1635" s="113"/>
      <c r="CE1635" s="113"/>
      <c r="CF1635" s="113"/>
      <c r="CG1635" s="113"/>
      <c r="CH1635" s="140">
        <f>SI!BZ1635</f>
        <v>0</v>
      </c>
      <c r="CI1635" s="108"/>
      <c r="CJ1635" s="108"/>
      <c r="CK1635" s="108"/>
      <c r="CL1635" s="108"/>
      <c r="CM1635" s="108"/>
      <c r="CN1635" s="108"/>
      <c r="CO1635" s="108"/>
      <c r="CP1635" s="108"/>
      <c r="CQ1635" s="108"/>
      <c r="CR1635" s="108"/>
      <c r="CS1635" s="108"/>
      <c r="CT1635" s="108"/>
      <c r="CU1635" s="108"/>
      <c r="CV1635" s="108"/>
      <c r="CW1635" s="108"/>
      <c r="CX1635" s="108"/>
      <c r="CY1635" s="108"/>
      <c r="CZ1635" s="2"/>
      <c r="DA1635" s="2"/>
      <c r="DB1635" s="2"/>
      <c r="DC1635" s="2"/>
      <c r="DD1635" s="2"/>
      <c r="DE1635" s="2"/>
      <c r="DF1635" s="2"/>
      <c r="DG1635" s="2"/>
      <c r="DH1635" s="2"/>
      <c r="DI1635" s="2"/>
      <c r="DJ1635" s="2"/>
      <c r="DK1635" s="2"/>
      <c r="DL1635" s="2"/>
      <c r="DM1635" s="2"/>
      <c r="DN1635" s="2"/>
      <c r="DO1635" s="2"/>
      <c r="DP1635" s="2"/>
      <c r="DQ1635" s="2"/>
      <c r="DR1635" s="2"/>
      <c r="DS1635" s="2"/>
      <c r="DT1635" s="2"/>
      <c r="DU1635" s="2"/>
      <c r="DV1635" s="2"/>
      <c r="DW1635" s="2"/>
      <c r="DX1635" s="2"/>
      <c r="DY1635" s="2"/>
      <c r="DZ1635" s="2"/>
      <c r="EA1635" s="2"/>
      <c r="EB1635" s="2"/>
      <c r="EC1635" s="2"/>
      <c r="ED1635" s="2"/>
      <c r="EE1635" s="2"/>
      <c r="EF1635" s="2"/>
      <c r="EG1635" s="2"/>
      <c r="EH1635" s="2"/>
      <c r="EI1635" s="2"/>
      <c r="EJ1635" s="2"/>
      <c r="EK1635" s="2"/>
      <c r="EL1635" s="2"/>
      <c r="EM1635" s="2"/>
      <c r="EN1635" s="2"/>
      <c r="EO1635" s="2"/>
      <c r="EP1635" s="2"/>
      <c r="EQ1635" s="2"/>
      <c r="ER1635" s="2"/>
      <c r="ES1635" s="2"/>
      <c r="ET1635" s="2"/>
      <c r="EU1635" s="2"/>
      <c r="EV1635" s="2"/>
      <c r="EW1635" s="2"/>
      <c r="EX1635" s="2"/>
      <c r="EY1635" s="2"/>
      <c r="EZ1635" s="2"/>
      <c r="FA1635" s="2"/>
      <c r="FB1635" s="2"/>
      <c r="FC1635" s="2"/>
      <c r="FD1635" s="2"/>
      <c r="FE1635" s="2"/>
      <c r="FF1635" s="2"/>
      <c r="FG1635" s="2"/>
      <c r="FH1635" s="2"/>
      <c r="FI1635" s="2"/>
      <c r="FJ1635" s="2"/>
      <c r="FK1635" s="2"/>
      <c r="FL1635" s="2"/>
      <c r="FM1635" s="2"/>
      <c r="FN1635" s="2"/>
      <c r="FO1635" s="2"/>
      <c r="FP1635" s="2"/>
      <c r="FQ1635" s="2"/>
      <c r="FR1635" s="2"/>
      <c r="FS1635" s="2"/>
      <c r="FT1635" s="2"/>
      <c r="FU1635" s="2"/>
      <c r="FV1635" s="2"/>
      <c r="FW1635" s="2"/>
      <c r="FX1635" s="2"/>
      <c r="FY1635" s="2"/>
      <c r="FZ1635" s="2"/>
      <c r="GA1635" s="2"/>
      <c r="GB1635" s="2"/>
      <c r="GC1635" s="2"/>
      <c r="GD1635" s="2"/>
      <c r="GE1635" s="2"/>
      <c r="GF1635" s="2"/>
      <c r="GG1635" s="2"/>
      <c r="GH1635" s="2"/>
      <c r="GI1635" s="2"/>
      <c r="GJ1635" s="2"/>
      <c r="GK1635" s="2"/>
      <c r="GL1635" s="2"/>
      <c r="GM1635" s="2"/>
      <c r="GN1635" s="2"/>
      <c r="GO1635" s="2"/>
      <c r="GP1635" s="2"/>
      <c r="GQ1635" s="2"/>
      <c r="GR1635" s="2"/>
      <c r="GS1635" s="2"/>
      <c r="GT1635" s="2"/>
      <c r="GU1635" s="2"/>
      <c r="GV1635" s="2"/>
      <c r="GW1635" s="2"/>
      <c r="GX1635" s="2"/>
      <c r="GY1635" s="2"/>
      <c r="GZ1635" s="2"/>
      <c r="HA1635" s="2"/>
      <c r="HB1635" s="2"/>
      <c r="HC1635" s="2"/>
      <c r="HD1635" s="2"/>
      <c r="HE1635" s="2"/>
      <c r="HF1635" s="2"/>
      <c r="HG1635" s="2"/>
      <c r="HH1635" s="2"/>
      <c r="HI1635" s="2"/>
      <c r="HJ1635" s="2"/>
      <c r="HK1635" s="2"/>
      <c r="HL1635" s="2"/>
      <c r="HM1635" s="2"/>
      <c r="HN1635" s="2"/>
      <c r="HO1635" s="2"/>
      <c r="HP1635" s="2"/>
      <c r="HQ1635" s="2"/>
      <c r="HR1635" s="2"/>
      <c r="HS1635" s="2"/>
      <c r="HT1635" s="2"/>
      <c r="HU1635" s="2"/>
      <c r="HV1635" s="2"/>
      <c r="HW1635" s="2"/>
      <c r="HX1635" s="2"/>
      <c r="HY1635" s="2"/>
      <c r="HZ1635" s="2"/>
      <c r="IA1635" s="2"/>
      <c r="IB1635" s="2"/>
      <c r="IC1635" s="2"/>
      <c r="ID1635" s="2"/>
      <c r="IE1635" s="2"/>
      <c r="IF1635" s="2"/>
      <c r="IG1635" s="2"/>
      <c r="IH1635" s="2"/>
      <c r="II1635" s="2"/>
      <c r="IJ1635" s="2"/>
      <c r="IK1635" s="2"/>
      <c r="IL1635" s="2"/>
      <c r="IM1635" s="2"/>
      <c r="IN1635" s="2"/>
      <c r="IO1635" s="2"/>
      <c r="IP1635" s="2"/>
      <c r="IQ1635" s="2"/>
      <c r="IR1635" s="2"/>
      <c r="IS1635" s="2"/>
    </row>
    <row r="1636" spans="1:253" s="36" customFormat="1" hidden="1" x14ac:dyDescent="0.25">
      <c r="A1636" s="33"/>
      <c r="B1636" s="555"/>
      <c r="C1636" s="556"/>
      <c r="D1636" s="556"/>
      <c r="E1636" s="556"/>
      <c r="F1636" s="556"/>
      <c r="G1636" s="556"/>
      <c r="H1636" s="556"/>
      <c r="I1636" s="557"/>
      <c r="J1636" s="214"/>
      <c r="K1636" s="215"/>
      <c r="L1636" s="215"/>
      <c r="M1636" s="216"/>
      <c r="N1636" s="548"/>
      <c r="O1636" s="215"/>
      <c r="P1636" s="215"/>
      <c r="Q1636" s="283"/>
      <c r="R1636" s="214"/>
      <c r="S1636" s="215"/>
      <c r="T1636" s="215"/>
      <c r="U1636" s="216"/>
      <c r="V1636" s="548"/>
      <c r="W1636" s="215"/>
      <c r="X1636" s="215"/>
      <c r="Y1636" s="283"/>
      <c r="Z1636" s="214"/>
      <c r="AA1636" s="215"/>
      <c r="AB1636" s="215"/>
      <c r="AC1636" s="216"/>
      <c r="AD1636" s="548"/>
      <c r="AE1636" s="215"/>
      <c r="AF1636" s="215"/>
      <c r="AG1636" s="215"/>
      <c r="AH1636" s="216"/>
      <c r="AI1636" s="60"/>
      <c r="AJ1636" s="144" t="str">
        <f t="shared" si="292"/>
        <v>Riadok bude skrytý.</v>
      </c>
      <c r="AK1636" s="145" t="s">
        <v>207</v>
      </c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51">
        <f t="shared" si="293"/>
        <v>1</v>
      </c>
      <c r="BF1636" s="51">
        <f t="shared" si="288"/>
        <v>0</v>
      </c>
      <c r="BG1636" s="51"/>
      <c r="BH1636" s="51">
        <f t="shared" si="289"/>
        <v>1</v>
      </c>
      <c r="BI1636" s="89">
        <f t="shared" si="290"/>
        <v>0</v>
      </c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108"/>
      <c r="BY1636" s="108"/>
      <c r="BZ1636" s="108"/>
      <c r="CA1636" s="113">
        <f>SI!BY1636</f>
        <v>306</v>
      </c>
      <c r="CB1636" s="113"/>
      <c r="CC1636" s="113"/>
      <c r="CD1636" s="113"/>
      <c r="CE1636" s="113"/>
      <c r="CF1636" s="113"/>
      <c r="CG1636" s="113"/>
      <c r="CH1636" s="140">
        <f>SI!BZ1636</f>
        <v>0</v>
      </c>
      <c r="CI1636" s="108"/>
      <c r="CJ1636" s="108"/>
      <c r="CK1636" s="108"/>
      <c r="CL1636" s="108"/>
      <c r="CM1636" s="108"/>
      <c r="CN1636" s="108"/>
      <c r="CO1636" s="108"/>
      <c r="CP1636" s="108"/>
      <c r="CQ1636" s="108"/>
      <c r="CR1636" s="108"/>
      <c r="CS1636" s="108"/>
      <c r="CT1636" s="108"/>
      <c r="CU1636" s="108"/>
      <c r="CV1636" s="108"/>
      <c r="CW1636" s="108"/>
      <c r="CX1636" s="108"/>
      <c r="CY1636" s="108"/>
      <c r="CZ1636" s="2"/>
      <c r="DA1636" s="2"/>
      <c r="DB1636" s="2"/>
      <c r="DC1636" s="2"/>
      <c r="DD1636" s="2"/>
      <c r="DE1636" s="2"/>
      <c r="DF1636" s="2"/>
      <c r="DG1636" s="2"/>
      <c r="DH1636" s="2"/>
      <c r="DI1636" s="2"/>
      <c r="DJ1636" s="2"/>
      <c r="DK1636" s="2"/>
      <c r="DL1636" s="2"/>
      <c r="DM1636" s="2"/>
      <c r="DN1636" s="2"/>
      <c r="DO1636" s="2"/>
      <c r="DP1636" s="2"/>
      <c r="DQ1636" s="2"/>
      <c r="DR1636" s="2"/>
      <c r="DS1636" s="2"/>
      <c r="DT1636" s="2"/>
      <c r="DU1636" s="2"/>
      <c r="DV1636" s="2"/>
      <c r="DW1636" s="2"/>
      <c r="DX1636" s="2"/>
      <c r="DY1636" s="2"/>
      <c r="DZ1636" s="2"/>
      <c r="EA1636" s="2"/>
      <c r="EB1636" s="2"/>
      <c r="EC1636" s="2"/>
      <c r="ED1636" s="2"/>
      <c r="EE1636" s="2"/>
      <c r="EF1636" s="2"/>
      <c r="EG1636" s="2"/>
      <c r="EH1636" s="2"/>
      <c r="EI1636" s="2"/>
      <c r="EJ1636" s="2"/>
      <c r="EK1636" s="2"/>
      <c r="EL1636" s="2"/>
      <c r="EM1636" s="2"/>
      <c r="EN1636" s="2"/>
      <c r="EO1636" s="2"/>
      <c r="EP1636" s="2"/>
      <c r="EQ1636" s="2"/>
      <c r="ER1636" s="2"/>
      <c r="ES1636" s="2"/>
      <c r="ET1636" s="2"/>
      <c r="EU1636" s="2"/>
      <c r="EV1636" s="2"/>
      <c r="EW1636" s="2"/>
      <c r="EX1636" s="2"/>
      <c r="EY1636" s="2"/>
      <c r="EZ1636" s="2"/>
      <c r="FA1636" s="2"/>
      <c r="FB1636" s="2"/>
      <c r="FC1636" s="2"/>
      <c r="FD1636" s="2"/>
      <c r="FE1636" s="2"/>
      <c r="FF1636" s="2"/>
      <c r="FG1636" s="2"/>
      <c r="FH1636" s="2"/>
      <c r="FI1636" s="2"/>
      <c r="FJ1636" s="2"/>
      <c r="FK1636" s="2"/>
      <c r="FL1636" s="2"/>
      <c r="FM1636" s="2"/>
      <c r="FN1636" s="2"/>
      <c r="FO1636" s="2"/>
      <c r="FP1636" s="2"/>
      <c r="FQ1636" s="2"/>
      <c r="FR1636" s="2"/>
      <c r="FS1636" s="2"/>
      <c r="FT1636" s="2"/>
      <c r="FU1636" s="2"/>
      <c r="FV1636" s="2"/>
      <c r="FW1636" s="2"/>
      <c r="FX1636" s="2"/>
      <c r="FY1636" s="2"/>
      <c r="FZ1636" s="2"/>
      <c r="GA1636" s="2"/>
      <c r="GB1636" s="2"/>
      <c r="GC1636" s="2"/>
      <c r="GD1636" s="2"/>
      <c r="GE1636" s="2"/>
      <c r="GF1636" s="2"/>
      <c r="GG1636" s="2"/>
      <c r="GH1636" s="2"/>
      <c r="GI1636" s="2"/>
      <c r="GJ1636" s="2"/>
      <c r="GK1636" s="2"/>
      <c r="GL1636" s="2"/>
      <c r="GM1636" s="2"/>
      <c r="GN1636" s="2"/>
      <c r="GO1636" s="2"/>
      <c r="GP1636" s="2"/>
      <c r="GQ1636" s="2"/>
      <c r="GR1636" s="2"/>
      <c r="GS1636" s="2"/>
      <c r="GT1636" s="2"/>
      <c r="GU1636" s="2"/>
      <c r="GV1636" s="2"/>
      <c r="GW1636" s="2"/>
      <c r="GX1636" s="2"/>
      <c r="GY1636" s="2"/>
      <c r="GZ1636" s="2"/>
      <c r="HA1636" s="2"/>
      <c r="HB1636" s="2"/>
      <c r="HC1636" s="2"/>
      <c r="HD1636" s="2"/>
      <c r="HE1636" s="2"/>
      <c r="HF1636" s="2"/>
      <c r="HG1636" s="2"/>
      <c r="HH1636" s="2"/>
      <c r="HI1636" s="2"/>
      <c r="HJ1636" s="2"/>
      <c r="HK1636" s="2"/>
      <c r="HL1636" s="2"/>
      <c r="HM1636" s="2"/>
      <c r="HN1636" s="2"/>
      <c r="HO1636" s="2"/>
      <c r="HP1636" s="2"/>
      <c r="HQ1636" s="2"/>
      <c r="HR1636" s="2"/>
      <c r="HS1636" s="2"/>
      <c r="HT1636" s="2"/>
      <c r="HU1636" s="2"/>
      <c r="HV1636" s="2"/>
      <c r="HW1636" s="2"/>
      <c r="HX1636" s="2"/>
      <c r="HY1636" s="2"/>
      <c r="HZ1636" s="2"/>
      <c r="IA1636" s="2"/>
      <c r="IB1636" s="2"/>
      <c r="IC1636" s="2"/>
      <c r="ID1636" s="2"/>
      <c r="IE1636" s="2"/>
      <c r="IF1636" s="2"/>
      <c r="IG1636" s="2"/>
      <c r="IH1636" s="2"/>
      <c r="II1636" s="2"/>
      <c r="IJ1636" s="2"/>
      <c r="IK1636" s="2"/>
      <c r="IL1636" s="2"/>
      <c r="IM1636" s="2"/>
      <c r="IN1636" s="2"/>
      <c r="IO1636" s="2"/>
      <c r="IP1636" s="2"/>
      <c r="IQ1636" s="2"/>
      <c r="IR1636" s="2"/>
      <c r="IS1636" s="2"/>
    </row>
    <row r="1637" spans="1:253" s="36" customFormat="1" hidden="1" x14ac:dyDescent="0.25">
      <c r="A1637" s="33"/>
      <c r="B1637" s="555"/>
      <c r="C1637" s="556"/>
      <c r="D1637" s="556"/>
      <c r="E1637" s="556"/>
      <c r="F1637" s="556"/>
      <c r="G1637" s="556"/>
      <c r="H1637" s="556"/>
      <c r="I1637" s="557"/>
      <c r="J1637" s="214"/>
      <c r="K1637" s="215"/>
      <c r="L1637" s="215"/>
      <c r="M1637" s="216"/>
      <c r="N1637" s="548"/>
      <c r="O1637" s="215"/>
      <c r="P1637" s="215"/>
      <c r="Q1637" s="283"/>
      <c r="R1637" s="214"/>
      <c r="S1637" s="215"/>
      <c r="T1637" s="215"/>
      <c r="U1637" s="216"/>
      <c r="V1637" s="548"/>
      <c r="W1637" s="215"/>
      <c r="X1637" s="215"/>
      <c r="Y1637" s="283"/>
      <c r="Z1637" s="214"/>
      <c r="AA1637" s="215"/>
      <c r="AB1637" s="215"/>
      <c r="AC1637" s="216"/>
      <c r="AD1637" s="548"/>
      <c r="AE1637" s="215"/>
      <c r="AF1637" s="215"/>
      <c r="AG1637" s="215"/>
      <c r="AH1637" s="216"/>
      <c r="AI1637" s="60"/>
      <c r="AJ1637" s="144" t="str">
        <f t="shared" si="292"/>
        <v>Riadok bude skrytý.</v>
      </c>
      <c r="AK1637" s="145" t="s">
        <v>207</v>
      </c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51">
        <f t="shared" si="293"/>
        <v>1</v>
      </c>
      <c r="BF1637" s="51">
        <f t="shared" si="288"/>
        <v>0</v>
      </c>
      <c r="BG1637" s="51"/>
      <c r="BH1637" s="51">
        <f t="shared" si="289"/>
        <v>1</v>
      </c>
      <c r="BI1637" s="89">
        <f t="shared" si="290"/>
        <v>0</v>
      </c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108"/>
      <c r="BY1637" s="108"/>
      <c r="BZ1637" s="108"/>
      <c r="CA1637" s="113">
        <f>SI!BY1637</f>
        <v>137</v>
      </c>
      <c r="CB1637" s="113"/>
      <c r="CC1637" s="113"/>
      <c r="CD1637" s="113"/>
      <c r="CE1637" s="113"/>
      <c r="CF1637" s="113"/>
      <c r="CG1637" s="113"/>
      <c r="CH1637" s="140">
        <f>SI!BZ1637</f>
        <v>0</v>
      </c>
      <c r="CI1637" s="108"/>
      <c r="CJ1637" s="108"/>
      <c r="CK1637" s="108"/>
      <c r="CL1637" s="108"/>
      <c r="CM1637" s="108"/>
      <c r="CN1637" s="108"/>
      <c r="CO1637" s="108"/>
      <c r="CP1637" s="108"/>
      <c r="CQ1637" s="108"/>
      <c r="CR1637" s="108"/>
      <c r="CS1637" s="108"/>
      <c r="CT1637" s="108"/>
      <c r="CU1637" s="108"/>
      <c r="CV1637" s="108"/>
      <c r="CW1637" s="108"/>
      <c r="CX1637" s="108"/>
      <c r="CY1637" s="108"/>
      <c r="CZ1637" s="2"/>
      <c r="DA1637" s="2"/>
      <c r="DB1637" s="2"/>
      <c r="DC1637" s="2"/>
      <c r="DD1637" s="2"/>
      <c r="DE1637" s="2"/>
      <c r="DF1637" s="2"/>
      <c r="DG1637" s="2"/>
      <c r="DH1637" s="2"/>
      <c r="DI1637" s="2"/>
      <c r="DJ1637" s="2"/>
      <c r="DK1637" s="2"/>
      <c r="DL1637" s="2"/>
      <c r="DM1637" s="2"/>
      <c r="DN1637" s="2"/>
      <c r="DO1637" s="2"/>
      <c r="DP1637" s="2"/>
      <c r="DQ1637" s="2"/>
      <c r="DR1637" s="2"/>
      <c r="DS1637" s="2"/>
      <c r="DT1637" s="2"/>
      <c r="DU1637" s="2"/>
      <c r="DV1637" s="2"/>
      <c r="DW1637" s="2"/>
      <c r="DX1637" s="2"/>
      <c r="DY1637" s="2"/>
      <c r="DZ1637" s="2"/>
      <c r="EA1637" s="2"/>
      <c r="EB1637" s="2"/>
      <c r="EC1637" s="2"/>
      <c r="ED1637" s="2"/>
      <c r="EE1637" s="2"/>
      <c r="EF1637" s="2"/>
      <c r="EG1637" s="2"/>
      <c r="EH1637" s="2"/>
      <c r="EI1637" s="2"/>
      <c r="EJ1637" s="2"/>
      <c r="EK1637" s="2"/>
      <c r="EL1637" s="2"/>
      <c r="EM1637" s="2"/>
      <c r="EN1637" s="2"/>
      <c r="EO1637" s="2"/>
      <c r="EP1637" s="2"/>
      <c r="EQ1637" s="2"/>
      <c r="ER1637" s="2"/>
      <c r="ES1637" s="2"/>
      <c r="ET1637" s="2"/>
      <c r="EU1637" s="2"/>
      <c r="EV1637" s="2"/>
      <c r="EW1637" s="2"/>
      <c r="EX1637" s="2"/>
      <c r="EY1637" s="2"/>
      <c r="EZ1637" s="2"/>
      <c r="FA1637" s="2"/>
      <c r="FB1637" s="2"/>
      <c r="FC1637" s="2"/>
      <c r="FD1637" s="2"/>
      <c r="FE1637" s="2"/>
      <c r="FF1637" s="2"/>
      <c r="FG1637" s="2"/>
      <c r="FH1637" s="2"/>
      <c r="FI1637" s="2"/>
      <c r="FJ1637" s="2"/>
      <c r="FK1637" s="2"/>
      <c r="FL1637" s="2"/>
      <c r="FM1637" s="2"/>
      <c r="FN1637" s="2"/>
      <c r="FO1637" s="2"/>
      <c r="FP1637" s="2"/>
      <c r="FQ1637" s="2"/>
      <c r="FR1637" s="2"/>
      <c r="FS1637" s="2"/>
      <c r="FT1637" s="2"/>
      <c r="FU1637" s="2"/>
      <c r="FV1637" s="2"/>
      <c r="FW1637" s="2"/>
      <c r="FX1637" s="2"/>
      <c r="FY1637" s="2"/>
      <c r="FZ1637" s="2"/>
      <c r="GA1637" s="2"/>
      <c r="GB1637" s="2"/>
      <c r="GC1637" s="2"/>
      <c r="GD1637" s="2"/>
      <c r="GE1637" s="2"/>
      <c r="GF1637" s="2"/>
      <c r="GG1637" s="2"/>
      <c r="GH1637" s="2"/>
      <c r="GI1637" s="2"/>
      <c r="GJ1637" s="2"/>
      <c r="GK1637" s="2"/>
      <c r="GL1637" s="2"/>
      <c r="GM1637" s="2"/>
      <c r="GN1637" s="2"/>
      <c r="GO1637" s="2"/>
      <c r="GP1637" s="2"/>
      <c r="GQ1637" s="2"/>
      <c r="GR1637" s="2"/>
      <c r="GS1637" s="2"/>
      <c r="GT1637" s="2"/>
      <c r="GU1637" s="2"/>
      <c r="GV1637" s="2"/>
      <c r="GW1637" s="2"/>
      <c r="GX1637" s="2"/>
      <c r="GY1637" s="2"/>
      <c r="GZ1637" s="2"/>
      <c r="HA1637" s="2"/>
      <c r="HB1637" s="2"/>
      <c r="HC1637" s="2"/>
      <c r="HD1637" s="2"/>
      <c r="HE1637" s="2"/>
      <c r="HF1637" s="2"/>
      <c r="HG1637" s="2"/>
      <c r="HH1637" s="2"/>
      <c r="HI1637" s="2"/>
      <c r="HJ1637" s="2"/>
      <c r="HK1637" s="2"/>
      <c r="HL1637" s="2"/>
      <c r="HM1637" s="2"/>
      <c r="HN1637" s="2"/>
      <c r="HO1637" s="2"/>
      <c r="HP1637" s="2"/>
      <c r="HQ1637" s="2"/>
      <c r="HR1637" s="2"/>
      <c r="HS1637" s="2"/>
      <c r="HT1637" s="2"/>
      <c r="HU1637" s="2"/>
      <c r="HV1637" s="2"/>
      <c r="HW1637" s="2"/>
      <c r="HX1637" s="2"/>
      <c r="HY1637" s="2"/>
      <c r="HZ1637" s="2"/>
      <c r="IA1637" s="2"/>
      <c r="IB1637" s="2"/>
      <c r="IC1637" s="2"/>
      <c r="ID1637" s="2"/>
      <c r="IE1637" s="2"/>
      <c r="IF1637" s="2"/>
      <c r="IG1637" s="2"/>
      <c r="IH1637" s="2"/>
      <c r="II1637" s="2"/>
      <c r="IJ1637" s="2"/>
      <c r="IK1637" s="2"/>
      <c r="IL1637" s="2"/>
      <c r="IM1637" s="2"/>
      <c r="IN1637" s="2"/>
      <c r="IO1637" s="2"/>
      <c r="IP1637" s="2"/>
      <c r="IQ1637" s="2"/>
      <c r="IR1637" s="2"/>
      <c r="IS1637" s="2"/>
    </row>
    <row r="1638" spans="1:253" s="36" customFormat="1" hidden="1" x14ac:dyDescent="0.25">
      <c r="A1638" s="33"/>
      <c r="B1638" s="555"/>
      <c r="C1638" s="556"/>
      <c r="D1638" s="556"/>
      <c r="E1638" s="556"/>
      <c r="F1638" s="556"/>
      <c r="G1638" s="556"/>
      <c r="H1638" s="556"/>
      <c r="I1638" s="557"/>
      <c r="J1638" s="214"/>
      <c r="K1638" s="215"/>
      <c r="L1638" s="215"/>
      <c r="M1638" s="216"/>
      <c r="N1638" s="548"/>
      <c r="O1638" s="215"/>
      <c r="P1638" s="215"/>
      <c r="Q1638" s="283"/>
      <c r="R1638" s="214"/>
      <c r="S1638" s="215"/>
      <c r="T1638" s="215"/>
      <c r="U1638" s="216"/>
      <c r="V1638" s="548"/>
      <c r="W1638" s="215"/>
      <c r="X1638" s="215"/>
      <c r="Y1638" s="283"/>
      <c r="Z1638" s="214"/>
      <c r="AA1638" s="215"/>
      <c r="AB1638" s="215"/>
      <c r="AC1638" s="216"/>
      <c r="AD1638" s="548"/>
      <c r="AE1638" s="215"/>
      <c r="AF1638" s="215"/>
      <c r="AG1638" s="215"/>
      <c r="AH1638" s="216"/>
      <c r="AI1638" s="60"/>
      <c r="AJ1638" s="144" t="str">
        <f t="shared" si="292"/>
        <v>Riadok bude skrytý.</v>
      </c>
      <c r="AK1638" s="145" t="s">
        <v>207</v>
      </c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51">
        <f t="shared" si="293"/>
        <v>1</v>
      </c>
      <c r="BF1638" s="51">
        <f t="shared" si="288"/>
        <v>0</v>
      </c>
      <c r="BG1638" s="51"/>
      <c r="BH1638" s="51">
        <f t="shared" si="289"/>
        <v>1</v>
      </c>
      <c r="BI1638" s="89">
        <f t="shared" si="290"/>
        <v>0</v>
      </c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108"/>
      <c r="BY1638" s="108"/>
      <c r="BZ1638" s="108"/>
      <c r="CA1638" s="113">
        <f>SI!BY1638</f>
        <v>321</v>
      </c>
      <c r="CB1638" s="113"/>
      <c r="CC1638" s="113"/>
      <c r="CD1638" s="113"/>
      <c r="CE1638" s="113"/>
      <c r="CF1638" s="113"/>
      <c r="CG1638" s="113"/>
      <c r="CH1638" s="140">
        <f>SI!BZ1638</f>
        <v>0</v>
      </c>
      <c r="CI1638" s="108"/>
      <c r="CJ1638" s="108"/>
      <c r="CK1638" s="108"/>
      <c r="CL1638" s="108"/>
      <c r="CM1638" s="108"/>
      <c r="CN1638" s="108"/>
      <c r="CO1638" s="108"/>
      <c r="CP1638" s="108"/>
      <c r="CQ1638" s="108"/>
      <c r="CR1638" s="108"/>
      <c r="CS1638" s="108"/>
      <c r="CT1638" s="108"/>
      <c r="CU1638" s="108"/>
      <c r="CV1638" s="108"/>
      <c r="CW1638" s="108"/>
      <c r="CX1638" s="108"/>
      <c r="CY1638" s="108"/>
      <c r="CZ1638" s="2"/>
      <c r="DA1638" s="2"/>
      <c r="DB1638" s="2"/>
      <c r="DC1638" s="2"/>
      <c r="DD1638" s="2"/>
      <c r="DE1638" s="2"/>
      <c r="DF1638" s="2"/>
      <c r="DG1638" s="2"/>
      <c r="DH1638" s="2"/>
      <c r="DI1638" s="2"/>
      <c r="DJ1638" s="2"/>
      <c r="DK1638" s="2"/>
      <c r="DL1638" s="2"/>
      <c r="DM1638" s="2"/>
      <c r="DN1638" s="2"/>
      <c r="DO1638" s="2"/>
      <c r="DP1638" s="2"/>
      <c r="DQ1638" s="2"/>
      <c r="DR1638" s="2"/>
      <c r="DS1638" s="2"/>
      <c r="DT1638" s="2"/>
      <c r="DU1638" s="2"/>
      <c r="DV1638" s="2"/>
      <c r="DW1638" s="2"/>
      <c r="DX1638" s="2"/>
      <c r="DY1638" s="2"/>
      <c r="DZ1638" s="2"/>
      <c r="EA1638" s="2"/>
      <c r="EB1638" s="2"/>
      <c r="EC1638" s="2"/>
      <c r="ED1638" s="2"/>
      <c r="EE1638" s="2"/>
      <c r="EF1638" s="2"/>
      <c r="EG1638" s="2"/>
      <c r="EH1638" s="2"/>
      <c r="EI1638" s="2"/>
      <c r="EJ1638" s="2"/>
      <c r="EK1638" s="2"/>
      <c r="EL1638" s="2"/>
      <c r="EM1638" s="2"/>
      <c r="EN1638" s="2"/>
      <c r="EO1638" s="2"/>
      <c r="EP1638" s="2"/>
      <c r="EQ1638" s="2"/>
      <c r="ER1638" s="2"/>
      <c r="ES1638" s="2"/>
      <c r="ET1638" s="2"/>
      <c r="EU1638" s="2"/>
      <c r="EV1638" s="2"/>
      <c r="EW1638" s="2"/>
      <c r="EX1638" s="2"/>
      <c r="EY1638" s="2"/>
      <c r="EZ1638" s="2"/>
      <c r="FA1638" s="2"/>
      <c r="FB1638" s="2"/>
      <c r="FC1638" s="2"/>
      <c r="FD1638" s="2"/>
      <c r="FE1638" s="2"/>
      <c r="FF1638" s="2"/>
      <c r="FG1638" s="2"/>
      <c r="FH1638" s="2"/>
      <c r="FI1638" s="2"/>
      <c r="FJ1638" s="2"/>
      <c r="FK1638" s="2"/>
      <c r="FL1638" s="2"/>
      <c r="FM1638" s="2"/>
      <c r="FN1638" s="2"/>
      <c r="FO1638" s="2"/>
      <c r="FP1638" s="2"/>
      <c r="FQ1638" s="2"/>
      <c r="FR1638" s="2"/>
      <c r="FS1638" s="2"/>
      <c r="FT1638" s="2"/>
      <c r="FU1638" s="2"/>
      <c r="FV1638" s="2"/>
      <c r="FW1638" s="2"/>
      <c r="FX1638" s="2"/>
      <c r="FY1638" s="2"/>
      <c r="FZ1638" s="2"/>
      <c r="GA1638" s="2"/>
      <c r="GB1638" s="2"/>
      <c r="GC1638" s="2"/>
      <c r="GD1638" s="2"/>
      <c r="GE1638" s="2"/>
      <c r="GF1638" s="2"/>
      <c r="GG1638" s="2"/>
      <c r="GH1638" s="2"/>
      <c r="GI1638" s="2"/>
      <c r="GJ1638" s="2"/>
      <c r="GK1638" s="2"/>
      <c r="GL1638" s="2"/>
      <c r="GM1638" s="2"/>
      <c r="GN1638" s="2"/>
      <c r="GO1638" s="2"/>
      <c r="GP1638" s="2"/>
      <c r="GQ1638" s="2"/>
      <c r="GR1638" s="2"/>
      <c r="GS1638" s="2"/>
      <c r="GT1638" s="2"/>
      <c r="GU1638" s="2"/>
      <c r="GV1638" s="2"/>
      <c r="GW1638" s="2"/>
      <c r="GX1638" s="2"/>
      <c r="GY1638" s="2"/>
      <c r="GZ1638" s="2"/>
      <c r="HA1638" s="2"/>
      <c r="HB1638" s="2"/>
      <c r="HC1638" s="2"/>
      <c r="HD1638" s="2"/>
      <c r="HE1638" s="2"/>
      <c r="HF1638" s="2"/>
      <c r="HG1638" s="2"/>
      <c r="HH1638" s="2"/>
      <c r="HI1638" s="2"/>
      <c r="HJ1638" s="2"/>
      <c r="HK1638" s="2"/>
      <c r="HL1638" s="2"/>
      <c r="HM1638" s="2"/>
      <c r="HN1638" s="2"/>
      <c r="HO1638" s="2"/>
      <c r="HP1638" s="2"/>
      <c r="HQ1638" s="2"/>
      <c r="HR1638" s="2"/>
      <c r="HS1638" s="2"/>
      <c r="HT1638" s="2"/>
      <c r="HU1638" s="2"/>
      <c r="HV1638" s="2"/>
      <c r="HW1638" s="2"/>
      <c r="HX1638" s="2"/>
      <c r="HY1638" s="2"/>
      <c r="HZ1638" s="2"/>
      <c r="IA1638" s="2"/>
      <c r="IB1638" s="2"/>
      <c r="IC1638" s="2"/>
      <c r="ID1638" s="2"/>
      <c r="IE1638" s="2"/>
      <c r="IF1638" s="2"/>
      <c r="IG1638" s="2"/>
      <c r="IH1638" s="2"/>
      <c r="II1638" s="2"/>
      <c r="IJ1638" s="2"/>
      <c r="IK1638" s="2"/>
      <c r="IL1638" s="2"/>
      <c r="IM1638" s="2"/>
      <c r="IN1638" s="2"/>
      <c r="IO1638" s="2"/>
      <c r="IP1638" s="2"/>
      <c r="IQ1638" s="2"/>
      <c r="IR1638" s="2"/>
      <c r="IS1638" s="2"/>
    </row>
    <row r="1639" spans="1:253" s="36" customFormat="1" x14ac:dyDescent="0.25">
      <c r="A1639" s="33"/>
      <c r="B1639" s="558"/>
      <c r="C1639" s="559"/>
      <c r="D1639" s="559"/>
      <c r="E1639" s="559"/>
      <c r="F1639" s="559"/>
      <c r="G1639" s="559"/>
      <c r="H1639" s="559"/>
      <c r="I1639" s="560"/>
      <c r="J1639" s="546"/>
      <c r="K1639" s="544"/>
      <c r="L1639" s="544"/>
      <c r="M1639" s="547"/>
      <c r="N1639" s="543"/>
      <c r="O1639" s="544"/>
      <c r="P1639" s="544"/>
      <c r="Q1639" s="545"/>
      <c r="R1639" s="546"/>
      <c r="S1639" s="544"/>
      <c r="T1639" s="544"/>
      <c r="U1639" s="547"/>
      <c r="V1639" s="543"/>
      <c r="W1639" s="544"/>
      <c r="X1639" s="544"/>
      <c r="Y1639" s="545"/>
      <c r="Z1639" s="546"/>
      <c r="AA1639" s="544"/>
      <c r="AB1639" s="544"/>
      <c r="AC1639" s="547"/>
      <c r="AD1639" s="543"/>
      <c r="AE1639" s="544"/>
      <c r="AF1639" s="544"/>
      <c r="AG1639" s="544"/>
      <c r="AH1639" s="547"/>
      <c r="AI1639" s="60"/>
      <c r="AJ1639" s="144" t="str">
        <f t="shared" si="292"/>
        <v>Riadok bude vidieť.</v>
      </c>
      <c r="AK1639" s="145" t="s">
        <v>207</v>
      </c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51">
        <f t="shared" si="293"/>
        <v>1</v>
      </c>
      <c r="BF1639" s="51"/>
      <c r="BG1639" s="51"/>
      <c r="BH1639" s="51">
        <f t="shared" si="289"/>
        <v>1</v>
      </c>
      <c r="BI1639" s="51">
        <f>+IF(BE1639+BF1639+BG1639=0,0,IF(BH1639=0,0,1))</f>
        <v>1</v>
      </c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108"/>
      <c r="BY1639" s="108"/>
      <c r="BZ1639" s="108"/>
      <c r="CA1639" s="113">
        <f>SI!BY1639</f>
        <v>371</v>
      </c>
      <c r="CB1639" s="113"/>
      <c r="CC1639" s="113"/>
      <c r="CD1639" s="113"/>
      <c r="CE1639" s="113"/>
      <c r="CF1639" s="113"/>
      <c r="CG1639" s="113"/>
      <c r="CH1639" s="140">
        <f>SI!BZ1639</f>
        <v>0</v>
      </c>
      <c r="CI1639" s="108"/>
      <c r="CJ1639" s="108"/>
      <c r="CK1639" s="108"/>
      <c r="CL1639" s="108"/>
      <c r="CM1639" s="108"/>
      <c r="CN1639" s="108"/>
      <c r="CO1639" s="108"/>
      <c r="CP1639" s="108"/>
      <c r="CQ1639" s="108"/>
      <c r="CR1639" s="108"/>
      <c r="CS1639" s="108"/>
      <c r="CT1639" s="108"/>
      <c r="CU1639" s="108"/>
      <c r="CV1639" s="108"/>
      <c r="CW1639" s="108"/>
      <c r="CX1639" s="108"/>
      <c r="CY1639" s="108"/>
      <c r="CZ1639" s="2"/>
      <c r="DA1639" s="2"/>
      <c r="DB1639" s="2"/>
      <c r="DC1639" s="2"/>
      <c r="DD1639" s="2"/>
      <c r="DE1639" s="2"/>
      <c r="DF1639" s="2"/>
      <c r="DG1639" s="2"/>
      <c r="DH1639" s="2"/>
      <c r="DI1639" s="2"/>
      <c r="DJ1639" s="2"/>
      <c r="DK1639" s="2"/>
      <c r="DL1639" s="2"/>
      <c r="DM1639" s="2"/>
      <c r="DN1639" s="2"/>
      <c r="DO1639" s="2"/>
      <c r="DP1639" s="2"/>
      <c r="DQ1639" s="2"/>
      <c r="DR1639" s="2"/>
      <c r="DS1639" s="2"/>
      <c r="DT1639" s="2"/>
      <c r="DU1639" s="2"/>
      <c r="DV1639" s="2"/>
      <c r="DW1639" s="2"/>
      <c r="DX1639" s="2"/>
      <c r="DY1639" s="2"/>
      <c r="DZ1639" s="2"/>
      <c r="EA1639" s="2"/>
      <c r="EB1639" s="2"/>
      <c r="EC1639" s="2"/>
      <c r="ED1639" s="2"/>
      <c r="EE1639" s="2"/>
      <c r="EF1639" s="2"/>
      <c r="EG1639" s="2"/>
      <c r="EH1639" s="2"/>
      <c r="EI1639" s="2"/>
      <c r="EJ1639" s="2"/>
      <c r="EK1639" s="2"/>
      <c r="EL1639" s="2"/>
      <c r="EM1639" s="2"/>
      <c r="EN1639" s="2"/>
      <c r="EO1639" s="2"/>
      <c r="EP1639" s="2"/>
      <c r="EQ1639" s="2"/>
      <c r="ER1639" s="2"/>
      <c r="ES1639" s="2"/>
      <c r="ET1639" s="2"/>
      <c r="EU1639" s="2"/>
      <c r="EV1639" s="2"/>
      <c r="EW1639" s="2"/>
      <c r="EX1639" s="2"/>
      <c r="EY1639" s="2"/>
      <c r="EZ1639" s="2"/>
      <c r="FA1639" s="2"/>
      <c r="FB1639" s="2"/>
      <c r="FC1639" s="2"/>
      <c r="FD1639" s="2"/>
      <c r="FE1639" s="2"/>
      <c r="FF1639" s="2"/>
      <c r="FG1639" s="2"/>
      <c r="FH1639" s="2"/>
      <c r="FI1639" s="2"/>
      <c r="FJ1639" s="2"/>
      <c r="FK1639" s="2"/>
      <c r="FL1639" s="2"/>
      <c r="FM1639" s="2"/>
      <c r="FN1639" s="2"/>
      <c r="FO1639" s="2"/>
      <c r="FP1639" s="2"/>
      <c r="FQ1639" s="2"/>
      <c r="FR1639" s="2"/>
      <c r="FS1639" s="2"/>
      <c r="FT1639" s="2"/>
      <c r="FU1639" s="2"/>
      <c r="FV1639" s="2"/>
      <c r="FW1639" s="2"/>
      <c r="FX1639" s="2"/>
      <c r="FY1639" s="2"/>
      <c r="FZ1639" s="2"/>
      <c r="GA1639" s="2"/>
      <c r="GB1639" s="2"/>
      <c r="GC1639" s="2"/>
      <c r="GD1639" s="2"/>
      <c r="GE1639" s="2"/>
      <c r="GF1639" s="2"/>
      <c r="GG1639" s="2"/>
      <c r="GH1639" s="2"/>
      <c r="GI1639" s="2"/>
      <c r="GJ1639" s="2"/>
      <c r="GK1639" s="2"/>
      <c r="GL1639" s="2"/>
      <c r="GM1639" s="2"/>
      <c r="GN1639" s="2"/>
      <c r="GO1639" s="2"/>
      <c r="GP1639" s="2"/>
      <c r="GQ1639" s="2"/>
      <c r="GR1639" s="2"/>
      <c r="GS1639" s="2"/>
      <c r="GT1639" s="2"/>
      <c r="GU1639" s="2"/>
      <c r="GV1639" s="2"/>
      <c r="GW1639" s="2"/>
      <c r="GX1639" s="2"/>
      <c r="GY1639" s="2"/>
      <c r="GZ1639" s="2"/>
      <c r="HA1639" s="2"/>
      <c r="HB1639" s="2"/>
      <c r="HC1639" s="2"/>
      <c r="HD1639" s="2"/>
      <c r="HE1639" s="2"/>
      <c r="HF1639" s="2"/>
      <c r="HG1639" s="2"/>
      <c r="HH1639" s="2"/>
      <c r="HI1639" s="2"/>
      <c r="HJ1639" s="2"/>
      <c r="HK1639" s="2"/>
      <c r="HL1639" s="2"/>
      <c r="HM1639" s="2"/>
      <c r="HN1639" s="2"/>
      <c r="HO1639" s="2"/>
      <c r="HP1639" s="2"/>
      <c r="HQ1639" s="2"/>
      <c r="HR1639" s="2"/>
      <c r="HS1639" s="2"/>
      <c r="HT1639" s="2"/>
      <c r="HU1639" s="2"/>
      <c r="HV1639" s="2"/>
      <c r="HW1639" s="2"/>
      <c r="HX1639" s="2"/>
      <c r="HY1639" s="2"/>
      <c r="HZ1639" s="2"/>
      <c r="IA1639" s="2"/>
      <c r="IB1639" s="2"/>
      <c r="IC1639" s="2"/>
      <c r="ID1639" s="2"/>
      <c r="IE1639" s="2"/>
      <c r="IF1639" s="2"/>
      <c r="IG1639" s="2"/>
      <c r="IH1639" s="2"/>
      <c r="II1639" s="2"/>
      <c r="IJ1639" s="2"/>
      <c r="IK1639" s="2"/>
      <c r="IL1639" s="2"/>
      <c r="IM1639" s="2"/>
      <c r="IN1639" s="2"/>
      <c r="IO1639" s="2"/>
      <c r="IP1639" s="2"/>
      <c r="IQ1639" s="2"/>
      <c r="IR1639" s="2"/>
      <c r="IS1639" s="2"/>
    </row>
    <row r="1640" spans="1:253" s="36" customFormat="1" x14ac:dyDescent="0.25">
      <c r="A1640" s="33"/>
      <c r="B1640" s="1569" t="s">
        <v>21</v>
      </c>
      <c r="C1640" s="1570"/>
      <c r="D1640" s="1570"/>
      <c r="E1640" s="1570"/>
      <c r="F1640" s="1570"/>
      <c r="G1640" s="1570"/>
      <c r="H1640" s="1570"/>
      <c r="I1640" s="1570"/>
      <c r="J1640" s="1570"/>
      <c r="K1640" s="1570"/>
      <c r="L1640" s="1570"/>
      <c r="M1640" s="1570"/>
      <c r="N1640" s="1570"/>
      <c r="O1640" s="1570"/>
      <c r="P1640" s="1570"/>
      <c r="Q1640" s="1570"/>
      <c r="R1640" s="1570"/>
      <c r="S1640" s="1570"/>
      <c r="T1640" s="1570"/>
      <c r="U1640" s="1570"/>
      <c r="V1640" s="1570"/>
      <c r="W1640" s="1570"/>
      <c r="X1640" s="1570"/>
      <c r="Y1640" s="1571"/>
      <c r="Z1640" s="1586">
        <f>+SUM(Z1597:AC1606,Z1608:AC1617,Z1619:AC1628,Z1630:AC1639,)</f>
        <v>153696</v>
      </c>
      <c r="AA1640" s="1587"/>
      <c r="AB1640" s="1587"/>
      <c r="AC1640" s="1587"/>
      <c r="AD1640" s="1586">
        <f>+SUM(AD1597:AH1606,AD1608:AH1617,AD1619:AH1628,AD1630:AH1639)</f>
        <v>153696</v>
      </c>
      <c r="AE1640" s="1587"/>
      <c r="AF1640" s="1587"/>
      <c r="AG1640" s="1587"/>
      <c r="AH1640" s="1588"/>
      <c r="AI1640" s="60"/>
      <c r="AJ1640" s="144" t="str">
        <f t="shared" si="292"/>
        <v>Riadok bude vidieť.</v>
      </c>
      <c r="AK1640" s="145" t="s">
        <v>207</v>
      </c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51">
        <f t="shared" si="293"/>
        <v>1</v>
      </c>
      <c r="BF1640" s="51">
        <f>+IF(B1642="",0,1)</f>
        <v>1</v>
      </c>
      <c r="BG1640" s="51"/>
      <c r="BH1640" s="51">
        <f t="shared" ref="BH1640:BH1655" si="294">IF(AK1640="",1,IF(AK1640="Chcem skryť riadok.",0,1))</f>
        <v>1</v>
      </c>
      <c r="BI1640" s="89">
        <f t="shared" ref="BI1640:BI1655" si="295">+IF(BE1640*BF1640=0,0,IF(BH1640=0,0,1))</f>
        <v>1</v>
      </c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108"/>
      <c r="BY1640" s="108"/>
      <c r="BZ1640" s="108"/>
      <c r="CA1640" s="113">
        <f>SI!BY1640</f>
        <v>156</v>
      </c>
      <c r="CB1640" s="113"/>
      <c r="CC1640" s="113"/>
      <c r="CD1640" s="113"/>
      <c r="CE1640" s="113"/>
      <c r="CF1640" s="113"/>
      <c r="CG1640" s="113"/>
      <c r="CH1640" s="140">
        <f>SI!BZ1640</f>
        <v>0</v>
      </c>
      <c r="CI1640" s="108"/>
      <c r="CJ1640" s="108"/>
      <c r="CK1640" s="108"/>
      <c r="CL1640" s="108"/>
      <c r="CM1640" s="108"/>
      <c r="CN1640" s="108"/>
      <c r="CO1640" s="108"/>
      <c r="CP1640" s="108"/>
      <c r="CQ1640" s="108"/>
      <c r="CR1640" s="108"/>
      <c r="CS1640" s="108"/>
      <c r="CT1640" s="108"/>
      <c r="CU1640" s="108"/>
      <c r="CV1640" s="108"/>
      <c r="CW1640" s="108"/>
      <c r="CX1640" s="108"/>
      <c r="CY1640" s="108"/>
      <c r="CZ1640" s="2"/>
      <c r="DA1640" s="2"/>
      <c r="DB1640" s="2"/>
      <c r="DC1640" s="2"/>
      <c r="DD1640" s="2"/>
      <c r="DE1640" s="2"/>
      <c r="DF1640" s="2"/>
      <c r="DG1640" s="2"/>
      <c r="DH1640" s="2"/>
      <c r="DI1640" s="2"/>
      <c r="DJ1640" s="2"/>
      <c r="DK1640" s="2"/>
      <c r="DL1640" s="2"/>
      <c r="DM1640" s="2"/>
      <c r="DN1640" s="2"/>
      <c r="DO1640" s="2"/>
      <c r="DP1640" s="2"/>
      <c r="DQ1640" s="2"/>
      <c r="DR1640" s="2"/>
      <c r="DS1640" s="2"/>
      <c r="DT1640" s="2"/>
      <c r="DU1640" s="2"/>
      <c r="DV1640" s="2"/>
      <c r="DW1640" s="2"/>
      <c r="DX1640" s="2"/>
      <c r="DY1640" s="2"/>
      <c r="DZ1640" s="2"/>
      <c r="EA1640" s="2"/>
      <c r="EB1640" s="2"/>
      <c r="EC1640" s="2"/>
      <c r="ED1640" s="2"/>
      <c r="EE1640" s="2"/>
      <c r="EF1640" s="2"/>
      <c r="EG1640" s="2"/>
      <c r="EH1640" s="2"/>
      <c r="EI1640" s="2"/>
      <c r="EJ1640" s="2"/>
      <c r="EK1640" s="2"/>
      <c r="EL1640" s="2"/>
      <c r="EM1640" s="2"/>
      <c r="EN1640" s="2"/>
      <c r="EO1640" s="2"/>
      <c r="EP1640" s="2"/>
      <c r="EQ1640" s="2"/>
      <c r="ER1640" s="2"/>
      <c r="ES1640" s="2"/>
      <c r="ET1640" s="2"/>
      <c r="EU1640" s="2"/>
      <c r="EV1640" s="2"/>
      <c r="EW1640" s="2"/>
      <c r="EX1640" s="2"/>
      <c r="EY1640" s="2"/>
      <c r="EZ1640" s="2"/>
      <c r="FA1640" s="2"/>
      <c r="FB1640" s="2"/>
      <c r="FC1640" s="2"/>
      <c r="FD1640" s="2"/>
      <c r="FE1640" s="2"/>
      <c r="FF1640" s="2"/>
      <c r="FG1640" s="2"/>
      <c r="FH1640" s="2"/>
      <c r="FI1640" s="2"/>
      <c r="FJ1640" s="2"/>
      <c r="FK1640" s="2"/>
      <c r="FL1640" s="2"/>
      <c r="FM1640" s="2"/>
      <c r="FN1640" s="2"/>
      <c r="FO1640" s="2"/>
      <c r="FP1640" s="2"/>
      <c r="FQ1640" s="2"/>
      <c r="FR1640" s="2"/>
      <c r="FS1640" s="2"/>
      <c r="FT1640" s="2"/>
      <c r="FU1640" s="2"/>
      <c r="FV1640" s="2"/>
      <c r="FW1640" s="2"/>
      <c r="FX1640" s="2"/>
      <c r="FY1640" s="2"/>
      <c r="FZ1640" s="2"/>
      <c r="GA1640" s="2"/>
      <c r="GB1640" s="2"/>
      <c r="GC1640" s="2"/>
      <c r="GD1640" s="2"/>
      <c r="GE1640" s="2"/>
      <c r="GF1640" s="2"/>
      <c r="GG1640" s="2"/>
      <c r="GH1640" s="2"/>
      <c r="GI1640" s="2"/>
      <c r="GJ1640" s="2"/>
      <c r="GK1640" s="2"/>
      <c r="GL1640" s="2"/>
      <c r="GM1640" s="2"/>
      <c r="GN1640" s="2"/>
      <c r="GO1640" s="2"/>
      <c r="GP1640" s="2"/>
      <c r="GQ1640" s="2"/>
      <c r="GR1640" s="2"/>
      <c r="GS1640" s="2"/>
      <c r="GT1640" s="2"/>
      <c r="GU1640" s="2"/>
      <c r="GV1640" s="2"/>
      <c r="GW1640" s="2"/>
      <c r="GX1640" s="2"/>
      <c r="GY1640" s="2"/>
      <c r="GZ1640" s="2"/>
      <c r="HA1640" s="2"/>
      <c r="HB1640" s="2"/>
      <c r="HC1640" s="2"/>
      <c r="HD1640" s="2"/>
      <c r="HE1640" s="2"/>
      <c r="HF1640" s="2"/>
      <c r="HG1640" s="2"/>
      <c r="HH1640" s="2"/>
      <c r="HI1640" s="2"/>
      <c r="HJ1640" s="2"/>
      <c r="HK1640" s="2"/>
      <c r="HL1640" s="2"/>
      <c r="HM1640" s="2"/>
      <c r="HN1640" s="2"/>
      <c r="HO1640" s="2"/>
      <c r="HP1640" s="2"/>
      <c r="HQ1640" s="2"/>
      <c r="HR1640" s="2"/>
      <c r="HS1640" s="2"/>
      <c r="HT1640" s="2"/>
      <c r="HU1640" s="2"/>
      <c r="HV1640" s="2"/>
      <c r="HW1640" s="2"/>
      <c r="HX1640" s="2"/>
      <c r="HY1640" s="2"/>
      <c r="HZ1640" s="2"/>
      <c r="IA1640" s="2"/>
      <c r="IB1640" s="2"/>
      <c r="IC1640" s="2"/>
      <c r="ID1640" s="2"/>
      <c r="IE1640" s="2"/>
      <c r="IF1640" s="2"/>
      <c r="IG1640" s="2"/>
      <c r="IH1640" s="2"/>
      <c r="II1640" s="2"/>
      <c r="IJ1640" s="2"/>
      <c r="IK1640" s="2"/>
      <c r="IL1640" s="2"/>
      <c r="IM1640" s="2"/>
      <c r="IN1640" s="2"/>
      <c r="IO1640" s="2"/>
      <c r="IP1640" s="2"/>
      <c r="IQ1640" s="2"/>
      <c r="IR1640" s="2"/>
      <c r="IS1640" s="2"/>
    </row>
    <row r="1641" spans="1:253" s="36" customFormat="1" x14ac:dyDescent="0.25">
      <c r="A1641" s="33"/>
      <c r="B1641" s="96"/>
      <c r="C1641" s="96"/>
      <c r="D1641" s="96"/>
      <c r="E1641" s="96"/>
      <c r="F1641" s="96"/>
      <c r="G1641" s="96"/>
      <c r="H1641" s="96"/>
      <c r="I1641" s="96"/>
      <c r="J1641" s="96"/>
      <c r="K1641" s="96"/>
      <c r="L1641" s="96"/>
      <c r="M1641" s="96"/>
      <c r="N1641" s="96"/>
      <c r="O1641" s="96"/>
      <c r="P1641" s="96"/>
      <c r="Q1641" s="96"/>
      <c r="R1641" s="96"/>
      <c r="S1641" s="96"/>
      <c r="T1641" s="96"/>
      <c r="U1641" s="96"/>
      <c r="V1641" s="96"/>
      <c r="W1641" s="96"/>
      <c r="X1641" s="96"/>
      <c r="Y1641" s="96"/>
      <c r="Z1641" s="96"/>
      <c r="AA1641" s="96"/>
      <c r="AB1641" s="96"/>
      <c r="AC1641" s="96"/>
      <c r="AD1641" s="96"/>
      <c r="AE1641" s="96"/>
      <c r="AF1641" s="96"/>
      <c r="AG1641" s="96"/>
      <c r="AH1641" s="96"/>
      <c r="AI1641" s="60"/>
      <c r="AJ1641" s="144" t="str">
        <f t="shared" si="292"/>
        <v>Riadok bude vidieť.</v>
      </c>
      <c r="AK1641" s="145" t="s">
        <v>207</v>
      </c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51">
        <f t="shared" si="293"/>
        <v>1</v>
      </c>
      <c r="BF1641" s="51">
        <f>+IF(B1642="",0,1)</f>
        <v>1</v>
      </c>
      <c r="BG1641" s="51"/>
      <c r="BH1641" s="51">
        <f t="shared" si="294"/>
        <v>1</v>
      </c>
      <c r="BI1641" s="89">
        <f t="shared" si="295"/>
        <v>1</v>
      </c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108"/>
      <c r="BY1641" s="108"/>
      <c r="BZ1641" s="108"/>
      <c r="CA1641" s="113">
        <f>SI!BY1641</f>
        <v>977</v>
      </c>
      <c r="CB1641" s="113"/>
      <c r="CC1641" s="113"/>
      <c r="CD1641" s="113"/>
      <c r="CE1641" s="113"/>
      <c r="CF1641" s="113"/>
      <c r="CG1641" s="113"/>
      <c r="CH1641" s="140">
        <f>SI!BZ1641</f>
        <v>0</v>
      </c>
      <c r="CI1641" s="108"/>
      <c r="CJ1641" s="108"/>
      <c r="CK1641" s="108"/>
      <c r="CL1641" s="108"/>
      <c r="CM1641" s="108"/>
      <c r="CN1641" s="108"/>
      <c r="CO1641" s="108"/>
      <c r="CP1641" s="108"/>
      <c r="CQ1641" s="108"/>
      <c r="CR1641" s="108"/>
      <c r="CS1641" s="108"/>
      <c r="CT1641" s="108"/>
      <c r="CU1641" s="108"/>
      <c r="CV1641" s="108"/>
      <c r="CW1641" s="108"/>
      <c r="CX1641" s="108"/>
      <c r="CY1641" s="108"/>
      <c r="CZ1641" s="2"/>
      <c r="DA1641" s="2"/>
      <c r="DB1641" s="2"/>
      <c r="DC1641" s="2"/>
      <c r="DD1641" s="2"/>
      <c r="DE1641" s="2"/>
      <c r="DF1641" s="2"/>
      <c r="DG1641" s="2"/>
      <c r="DH1641" s="2"/>
      <c r="DI1641" s="2"/>
      <c r="DJ1641" s="2"/>
      <c r="DK1641" s="2"/>
      <c r="DL1641" s="2"/>
      <c r="DM1641" s="2"/>
      <c r="DN1641" s="2"/>
      <c r="DO1641" s="2"/>
      <c r="DP1641" s="2"/>
      <c r="DQ1641" s="2"/>
      <c r="DR1641" s="2"/>
      <c r="DS1641" s="2"/>
      <c r="DT1641" s="2"/>
      <c r="DU1641" s="2"/>
      <c r="DV1641" s="2"/>
      <c r="DW1641" s="2"/>
      <c r="DX1641" s="2"/>
      <c r="DY1641" s="2"/>
      <c r="DZ1641" s="2"/>
      <c r="EA1641" s="2"/>
      <c r="EB1641" s="2"/>
      <c r="EC1641" s="2"/>
      <c r="ED1641" s="2"/>
      <c r="EE1641" s="2"/>
      <c r="EF1641" s="2"/>
      <c r="EG1641" s="2"/>
      <c r="EH1641" s="2"/>
      <c r="EI1641" s="2"/>
      <c r="EJ1641" s="2"/>
      <c r="EK1641" s="2"/>
      <c r="EL1641" s="2"/>
      <c r="EM1641" s="2"/>
      <c r="EN1641" s="2"/>
      <c r="EO1641" s="2"/>
      <c r="EP1641" s="2"/>
      <c r="EQ1641" s="2"/>
      <c r="ER1641" s="2"/>
      <c r="ES1641" s="2"/>
      <c r="ET1641" s="2"/>
      <c r="EU1641" s="2"/>
      <c r="EV1641" s="2"/>
      <c r="EW1641" s="2"/>
      <c r="EX1641" s="2"/>
      <c r="EY1641" s="2"/>
      <c r="EZ1641" s="2"/>
      <c r="FA1641" s="2"/>
      <c r="FB1641" s="2"/>
      <c r="FC1641" s="2"/>
      <c r="FD1641" s="2"/>
      <c r="FE1641" s="2"/>
      <c r="FF1641" s="2"/>
      <c r="FG1641" s="2"/>
      <c r="FH1641" s="2"/>
      <c r="FI1641" s="2"/>
      <c r="FJ1641" s="2"/>
      <c r="FK1641" s="2"/>
      <c r="FL1641" s="2"/>
      <c r="FM1641" s="2"/>
      <c r="FN1641" s="2"/>
      <c r="FO1641" s="2"/>
      <c r="FP1641" s="2"/>
      <c r="FQ1641" s="2"/>
      <c r="FR1641" s="2"/>
      <c r="FS1641" s="2"/>
      <c r="FT1641" s="2"/>
      <c r="FU1641" s="2"/>
      <c r="FV1641" s="2"/>
      <c r="FW1641" s="2"/>
      <c r="FX1641" s="2"/>
      <c r="FY1641" s="2"/>
      <c r="FZ1641" s="2"/>
      <c r="GA1641" s="2"/>
      <c r="GB1641" s="2"/>
      <c r="GC1641" s="2"/>
      <c r="GD1641" s="2"/>
      <c r="GE1641" s="2"/>
      <c r="GF1641" s="2"/>
      <c r="GG1641" s="2"/>
      <c r="GH1641" s="2"/>
      <c r="GI1641" s="2"/>
      <c r="GJ1641" s="2"/>
      <c r="GK1641" s="2"/>
      <c r="GL1641" s="2"/>
      <c r="GM1641" s="2"/>
      <c r="GN1641" s="2"/>
      <c r="GO1641" s="2"/>
      <c r="GP1641" s="2"/>
      <c r="GQ1641" s="2"/>
      <c r="GR1641" s="2"/>
      <c r="GS1641" s="2"/>
      <c r="GT1641" s="2"/>
      <c r="GU1641" s="2"/>
      <c r="GV1641" s="2"/>
      <c r="GW1641" s="2"/>
      <c r="GX1641" s="2"/>
      <c r="GY1641" s="2"/>
      <c r="GZ1641" s="2"/>
      <c r="HA1641" s="2"/>
      <c r="HB1641" s="2"/>
      <c r="HC1641" s="2"/>
      <c r="HD1641" s="2"/>
      <c r="HE1641" s="2"/>
      <c r="HF1641" s="2"/>
      <c r="HG1641" s="2"/>
      <c r="HH1641" s="2"/>
      <c r="HI1641" s="2"/>
      <c r="HJ1641" s="2"/>
      <c r="HK1641" s="2"/>
      <c r="HL1641" s="2"/>
      <c r="HM1641" s="2"/>
      <c r="HN1641" s="2"/>
      <c r="HO1641" s="2"/>
      <c r="HP1641" s="2"/>
      <c r="HQ1641" s="2"/>
      <c r="HR1641" s="2"/>
      <c r="HS1641" s="2"/>
      <c r="HT1641" s="2"/>
      <c r="HU1641" s="2"/>
      <c r="HV1641" s="2"/>
      <c r="HW1641" s="2"/>
      <c r="HX1641" s="2"/>
      <c r="HY1641" s="2"/>
      <c r="HZ1641" s="2"/>
      <c r="IA1641" s="2"/>
      <c r="IB1641" s="2"/>
      <c r="IC1641" s="2"/>
      <c r="ID1641" s="2"/>
      <c r="IE1641" s="2"/>
      <c r="IF1641" s="2"/>
      <c r="IG1641" s="2"/>
      <c r="IH1641" s="2"/>
      <c r="II1641" s="2"/>
      <c r="IJ1641" s="2"/>
      <c r="IK1641" s="2"/>
      <c r="IL1641" s="2"/>
      <c r="IM1641" s="2"/>
      <c r="IN1641" s="2"/>
      <c r="IO1641" s="2"/>
      <c r="IP1641" s="2"/>
      <c r="IQ1641" s="2"/>
      <c r="IR1641" s="2"/>
      <c r="IS1641" s="2"/>
    </row>
    <row r="1642" spans="1:253" s="36" customFormat="1" x14ac:dyDescent="0.25">
      <c r="A1642" s="33"/>
      <c r="B1642" s="2" t="s">
        <v>482</v>
      </c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62" t="s">
        <v>168</v>
      </c>
      <c r="AJ1642" s="144" t="str">
        <f t="shared" si="292"/>
        <v>Riadok bude vidieť.</v>
      </c>
      <c r="AK1642" s="145" t="s">
        <v>207</v>
      </c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51">
        <f t="shared" si="293"/>
        <v>1</v>
      </c>
      <c r="BF1642" s="51">
        <f>+IF(B1642="",0,1)</f>
        <v>1</v>
      </c>
      <c r="BG1642" s="51"/>
      <c r="BH1642" s="51">
        <f t="shared" si="294"/>
        <v>1</v>
      </c>
      <c r="BI1642" s="89">
        <f t="shared" si="295"/>
        <v>1</v>
      </c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108"/>
      <c r="BY1642" s="108"/>
      <c r="BZ1642" s="108"/>
      <c r="CA1642" s="113">
        <f>SI!BY1642</f>
        <v>120</v>
      </c>
      <c r="CB1642" s="113"/>
      <c r="CC1642" s="113"/>
      <c r="CD1642" s="113"/>
      <c r="CE1642" s="113"/>
      <c r="CF1642" s="113"/>
      <c r="CG1642" s="113"/>
      <c r="CH1642" s="140">
        <f>SI!BZ1642</f>
        <v>0</v>
      </c>
      <c r="CI1642" s="108"/>
      <c r="CJ1642" s="108"/>
      <c r="CK1642" s="108"/>
      <c r="CL1642" s="108"/>
      <c r="CM1642" s="108"/>
      <c r="CN1642" s="108"/>
      <c r="CO1642" s="108"/>
      <c r="CP1642" s="108"/>
      <c r="CQ1642" s="108"/>
      <c r="CR1642" s="108"/>
      <c r="CS1642" s="108"/>
      <c r="CT1642" s="108"/>
      <c r="CU1642" s="108"/>
      <c r="CV1642" s="108"/>
      <c r="CW1642" s="108"/>
      <c r="CX1642" s="108"/>
      <c r="CY1642" s="108"/>
      <c r="CZ1642" s="2"/>
      <c r="DA1642" s="2"/>
      <c r="DB1642" s="2"/>
      <c r="DC1642" s="2"/>
      <c r="DD1642" s="2"/>
      <c r="DE1642" s="2"/>
      <c r="DF1642" s="2"/>
      <c r="DG1642" s="2"/>
      <c r="DH1642" s="2"/>
      <c r="DI1642" s="2"/>
      <c r="DJ1642" s="2"/>
      <c r="DK1642" s="2"/>
      <c r="DL1642" s="2"/>
      <c r="DM1642" s="2"/>
      <c r="DN1642" s="2"/>
      <c r="DO1642" s="2"/>
      <c r="DP1642" s="2"/>
      <c r="DQ1642" s="2"/>
      <c r="DR1642" s="2"/>
      <c r="DS1642" s="2"/>
      <c r="DT1642" s="2"/>
      <c r="DU1642" s="2"/>
      <c r="DV1642" s="2"/>
      <c r="DW1642" s="2"/>
      <c r="DX1642" s="2"/>
      <c r="DY1642" s="2"/>
      <c r="DZ1642" s="2"/>
      <c r="EA1642" s="2"/>
      <c r="EB1642" s="2"/>
      <c r="EC1642" s="2"/>
      <c r="ED1642" s="2"/>
      <c r="EE1642" s="2"/>
      <c r="EF1642" s="2"/>
      <c r="EG1642" s="2"/>
      <c r="EH1642" s="2"/>
      <c r="EI1642" s="2"/>
      <c r="EJ1642" s="2"/>
      <c r="EK1642" s="2"/>
      <c r="EL1642" s="2"/>
      <c r="EM1642" s="2"/>
      <c r="EN1642" s="2"/>
      <c r="EO1642" s="2"/>
      <c r="EP1642" s="2"/>
      <c r="EQ1642" s="2"/>
      <c r="ER1642" s="2"/>
      <c r="ES1642" s="2"/>
      <c r="ET1642" s="2"/>
      <c r="EU1642" s="2"/>
      <c r="EV1642" s="2"/>
      <c r="EW1642" s="2"/>
      <c r="EX1642" s="2"/>
      <c r="EY1642" s="2"/>
      <c r="EZ1642" s="2"/>
      <c r="FA1642" s="2"/>
      <c r="FB1642" s="2"/>
      <c r="FC1642" s="2"/>
      <c r="FD1642" s="2"/>
      <c r="FE1642" s="2"/>
      <c r="FF1642" s="2"/>
      <c r="FG1642" s="2"/>
      <c r="FH1642" s="2"/>
      <c r="FI1642" s="2"/>
      <c r="FJ1642" s="2"/>
      <c r="FK1642" s="2"/>
      <c r="FL1642" s="2"/>
      <c r="FM1642" s="2"/>
      <c r="FN1642" s="2"/>
      <c r="FO1642" s="2"/>
      <c r="FP1642" s="2"/>
      <c r="FQ1642" s="2"/>
      <c r="FR1642" s="2"/>
      <c r="FS1642" s="2"/>
      <c r="FT1642" s="2"/>
      <c r="FU1642" s="2"/>
      <c r="FV1642" s="2"/>
      <c r="FW1642" s="2"/>
      <c r="FX1642" s="2"/>
      <c r="FY1642" s="2"/>
      <c r="FZ1642" s="2"/>
      <c r="GA1642" s="2"/>
      <c r="GB1642" s="2"/>
      <c r="GC1642" s="2"/>
      <c r="GD1642" s="2"/>
      <c r="GE1642" s="2"/>
      <c r="GF1642" s="2"/>
      <c r="GG1642" s="2"/>
      <c r="GH1642" s="2"/>
      <c r="GI1642" s="2"/>
      <c r="GJ1642" s="2"/>
      <c r="GK1642" s="2"/>
      <c r="GL1642" s="2"/>
      <c r="GM1642" s="2"/>
      <c r="GN1642" s="2"/>
      <c r="GO1642" s="2"/>
      <c r="GP1642" s="2"/>
      <c r="GQ1642" s="2"/>
      <c r="GR1642" s="2"/>
      <c r="GS1642" s="2"/>
      <c r="GT1642" s="2"/>
      <c r="GU1642" s="2"/>
      <c r="GV1642" s="2"/>
      <c r="GW1642" s="2"/>
      <c r="GX1642" s="2"/>
      <c r="GY1642" s="2"/>
      <c r="GZ1642" s="2"/>
      <c r="HA1642" s="2"/>
      <c r="HB1642" s="2"/>
      <c r="HC1642" s="2"/>
      <c r="HD1642" s="2"/>
      <c r="HE1642" s="2"/>
      <c r="HF1642" s="2"/>
      <c r="HG1642" s="2"/>
      <c r="HH1642" s="2"/>
      <c r="HI1642" s="2"/>
      <c r="HJ1642" s="2"/>
      <c r="HK1642" s="2"/>
      <c r="HL1642" s="2"/>
      <c r="HM1642" s="2"/>
      <c r="HN1642" s="2"/>
      <c r="HO1642" s="2"/>
      <c r="HP1642" s="2"/>
      <c r="HQ1642" s="2"/>
      <c r="HR1642" s="2"/>
      <c r="HS1642" s="2"/>
      <c r="HT1642" s="2"/>
      <c r="HU1642" s="2"/>
      <c r="HV1642" s="2"/>
      <c r="HW1642" s="2"/>
      <c r="HX1642" s="2"/>
      <c r="HY1642" s="2"/>
      <c r="HZ1642" s="2"/>
      <c r="IA1642" s="2"/>
      <c r="IB1642" s="2"/>
      <c r="IC1642" s="2"/>
      <c r="ID1642" s="2"/>
      <c r="IE1642" s="2"/>
      <c r="IF1642" s="2"/>
      <c r="IG1642" s="2"/>
      <c r="IH1642" s="2"/>
      <c r="II1642" s="2"/>
      <c r="IJ1642" s="2"/>
      <c r="IK1642" s="2"/>
      <c r="IL1642" s="2"/>
      <c r="IM1642" s="2"/>
      <c r="IN1642" s="2"/>
      <c r="IO1642" s="2"/>
      <c r="IP1642" s="2"/>
      <c r="IQ1642" s="2"/>
      <c r="IR1642" s="2"/>
      <c r="IS1642" s="2"/>
    </row>
    <row r="1643" spans="1:253" s="36" customFormat="1" hidden="1" x14ac:dyDescent="0.25">
      <c r="A1643" s="33"/>
      <c r="B1643" s="168"/>
      <c r="C1643" s="168"/>
      <c r="D1643" s="168"/>
      <c r="E1643" s="168"/>
      <c r="F1643" s="168"/>
      <c r="G1643" s="168"/>
      <c r="H1643" s="168"/>
      <c r="I1643" s="168"/>
      <c r="J1643" s="168"/>
      <c r="K1643" s="168"/>
      <c r="L1643" s="168"/>
      <c r="M1643" s="168"/>
      <c r="N1643" s="168"/>
      <c r="O1643" s="168"/>
      <c r="P1643" s="168"/>
      <c r="Q1643" s="168"/>
      <c r="R1643" s="168"/>
      <c r="S1643" s="168"/>
      <c r="T1643" s="168"/>
      <c r="U1643" s="168"/>
      <c r="V1643" s="168"/>
      <c r="W1643" s="168"/>
      <c r="X1643" s="168"/>
      <c r="Y1643" s="168"/>
      <c r="Z1643" s="168"/>
      <c r="AA1643" s="168"/>
      <c r="AB1643" s="168"/>
      <c r="AC1643" s="168"/>
      <c r="AD1643" s="168"/>
      <c r="AE1643" s="168"/>
      <c r="AF1643" s="168"/>
      <c r="AG1643" s="168"/>
      <c r="AH1643" s="168"/>
      <c r="AI1643" s="60"/>
      <c r="AJ1643" s="144" t="str">
        <f t="shared" si="292"/>
        <v>Riadok bude skrytý.</v>
      </c>
      <c r="AK1643" s="145" t="s">
        <v>207</v>
      </c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51">
        <f t="shared" si="293"/>
        <v>1</v>
      </c>
      <c r="BF1643" s="51">
        <f t="shared" ref="BF1643:BF1655" si="296">+IF(B1643="",0,1)</f>
        <v>0</v>
      </c>
      <c r="BG1643" s="51"/>
      <c r="BH1643" s="51">
        <f t="shared" si="294"/>
        <v>1</v>
      </c>
      <c r="BI1643" s="89">
        <f t="shared" si="295"/>
        <v>0</v>
      </c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108"/>
      <c r="BY1643" s="108"/>
      <c r="BZ1643" s="108"/>
      <c r="CA1643" s="113">
        <f>SI!BY1643</f>
        <v>440</v>
      </c>
      <c r="CB1643" s="113"/>
      <c r="CC1643" s="113"/>
      <c r="CD1643" s="113"/>
      <c r="CE1643" s="113"/>
      <c r="CF1643" s="113"/>
      <c r="CG1643" s="113"/>
      <c r="CH1643" s="140">
        <f>SI!BZ1643</f>
        <v>0</v>
      </c>
      <c r="CI1643" s="108"/>
      <c r="CJ1643" s="108"/>
      <c r="CK1643" s="108"/>
      <c r="CL1643" s="108"/>
      <c r="CM1643" s="108"/>
      <c r="CN1643" s="108"/>
      <c r="CO1643" s="108"/>
      <c r="CP1643" s="108"/>
      <c r="CQ1643" s="108"/>
      <c r="CR1643" s="108"/>
      <c r="CS1643" s="108"/>
      <c r="CT1643" s="108"/>
      <c r="CU1643" s="108"/>
      <c r="CV1643" s="108"/>
      <c r="CW1643" s="108"/>
      <c r="CX1643" s="108"/>
      <c r="CY1643" s="108"/>
      <c r="CZ1643" s="2"/>
      <c r="DA1643" s="2"/>
      <c r="DB1643" s="2"/>
      <c r="DC1643" s="2"/>
      <c r="DD1643" s="2"/>
      <c r="DE1643" s="2"/>
      <c r="DF1643" s="2"/>
      <c r="DG1643" s="2"/>
      <c r="DH1643" s="2"/>
      <c r="DI1643" s="2"/>
      <c r="DJ1643" s="2"/>
      <c r="DK1643" s="2"/>
      <c r="DL1643" s="2"/>
      <c r="DM1643" s="2"/>
      <c r="DN1643" s="2"/>
      <c r="DO1643" s="2"/>
      <c r="DP1643" s="2"/>
      <c r="DQ1643" s="2"/>
      <c r="DR1643" s="2"/>
      <c r="DS1643" s="2"/>
      <c r="DT1643" s="2"/>
      <c r="DU1643" s="2"/>
      <c r="DV1643" s="2"/>
      <c r="DW1643" s="2"/>
      <c r="DX1643" s="2"/>
      <c r="DY1643" s="2"/>
      <c r="DZ1643" s="2"/>
      <c r="EA1643" s="2"/>
      <c r="EB1643" s="2"/>
      <c r="EC1643" s="2"/>
      <c r="ED1643" s="2"/>
      <c r="EE1643" s="2"/>
      <c r="EF1643" s="2"/>
      <c r="EG1643" s="2"/>
      <c r="EH1643" s="2"/>
      <c r="EI1643" s="2"/>
      <c r="EJ1643" s="2"/>
      <c r="EK1643" s="2"/>
      <c r="EL1643" s="2"/>
      <c r="EM1643" s="2"/>
      <c r="EN1643" s="2"/>
      <c r="EO1643" s="2"/>
      <c r="EP1643" s="2"/>
      <c r="EQ1643" s="2"/>
      <c r="ER1643" s="2"/>
      <c r="ES1643" s="2"/>
      <c r="ET1643" s="2"/>
      <c r="EU1643" s="2"/>
      <c r="EV1643" s="2"/>
      <c r="EW1643" s="2"/>
      <c r="EX1643" s="2"/>
      <c r="EY1643" s="2"/>
      <c r="EZ1643" s="2"/>
      <c r="FA1643" s="2"/>
      <c r="FB1643" s="2"/>
      <c r="FC1643" s="2"/>
      <c r="FD1643" s="2"/>
      <c r="FE1643" s="2"/>
      <c r="FF1643" s="2"/>
      <c r="FG1643" s="2"/>
      <c r="FH1643" s="2"/>
      <c r="FI1643" s="2"/>
      <c r="FJ1643" s="2"/>
      <c r="FK1643" s="2"/>
      <c r="FL1643" s="2"/>
      <c r="FM1643" s="2"/>
      <c r="FN1643" s="2"/>
      <c r="FO1643" s="2"/>
      <c r="FP1643" s="2"/>
      <c r="FQ1643" s="2"/>
      <c r="FR1643" s="2"/>
      <c r="FS1643" s="2"/>
      <c r="FT1643" s="2"/>
      <c r="FU1643" s="2"/>
      <c r="FV1643" s="2"/>
      <c r="FW1643" s="2"/>
      <c r="FX1643" s="2"/>
      <c r="FY1643" s="2"/>
      <c r="FZ1643" s="2"/>
      <c r="GA1643" s="2"/>
      <c r="GB1643" s="2"/>
      <c r="GC1643" s="2"/>
      <c r="GD1643" s="2"/>
      <c r="GE1643" s="2"/>
      <c r="GF1643" s="2"/>
      <c r="GG1643" s="2"/>
      <c r="GH1643" s="2"/>
      <c r="GI1643" s="2"/>
      <c r="GJ1643" s="2"/>
      <c r="GK1643" s="2"/>
      <c r="GL1643" s="2"/>
      <c r="GM1643" s="2"/>
      <c r="GN1643" s="2"/>
      <c r="GO1643" s="2"/>
      <c r="GP1643" s="2"/>
      <c r="GQ1643" s="2"/>
      <c r="GR1643" s="2"/>
      <c r="GS1643" s="2"/>
      <c r="GT1643" s="2"/>
      <c r="GU1643" s="2"/>
      <c r="GV1643" s="2"/>
      <c r="GW1643" s="2"/>
      <c r="GX1643" s="2"/>
      <c r="GY1643" s="2"/>
      <c r="GZ1643" s="2"/>
      <c r="HA1643" s="2"/>
      <c r="HB1643" s="2"/>
      <c r="HC1643" s="2"/>
      <c r="HD1643" s="2"/>
      <c r="HE1643" s="2"/>
      <c r="HF1643" s="2"/>
      <c r="HG1643" s="2"/>
      <c r="HH1643" s="2"/>
      <c r="HI1643" s="2"/>
      <c r="HJ1643" s="2"/>
      <c r="HK1643" s="2"/>
      <c r="HL1643" s="2"/>
      <c r="HM1643" s="2"/>
      <c r="HN1643" s="2"/>
      <c r="HO1643" s="2"/>
      <c r="HP1643" s="2"/>
      <c r="HQ1643" s="2"/>
      <c r="HR1643" s="2"/>
      <c r="HS1643" s="2"/>
      <c r="HT1643" s="2"/>
      <c r="HU1643" s="2"/>
      <c r="HV1643" s="2"/>
      <c r="HW1643" s="2"/>
      <c r="HX1643" s="2"/>
      <c r="HY1643" s="2"/>
      <c r="HZ1643" s="2"/>
      <c r="IA1643" s="2"/>
      <c r="IB1643" s="2"/>
      <c r="IC1643" s="2"/>
      <c r="ID1643" s="2"/>
      <c r="IE1643" s="2"/>
      <c r="IF1643" s="2"/>
      <c r="IG1643" s="2"/>
      <c r="IH1643" s="2"/>
      <c r="II1643" s="2"/>
      <c r="IJ1643" s="2"/>
      <c r="IK1643" s="2"/>
      <c r="IL1643" s="2"/>
      <c r="IM1643" s="2"/>
      <c r="IN1643" s="2"/>
      <c r="IO1643" s="2"/>
      <c r="IP1643" s="2"/>
      <c r="IQ1643" s="2"/>
      <c r="IR1643" s="2"/>
      <c r="IS1643" s="2"/>
    </row>
    <row r="1644" spans="1:253" s="36" customFormat="1" hidden="1" x14ac:dyDescent="0.25">
      <c r="A1644" s="33"/>
      <c r="B1644" s="168"/>
      <c r="C1644" s="168"/>
      <c r="D1644" s="168"/>
      <c r="E1644" s="168"/>
      <c r="F1644" s="168"/>
      <c r="G1644" s="168"/>
      <c r="H1644" s="168"/>
      <c r="I1644" s="168"/>
      <c r="J1644" s="168"/>
      <c r="K1644" s="168"/>
      <c r="L1644" s="168"/>
      <c r="M1644" s="168"/>
      <c r="N1644" s="168"/>
      <c r="O1644" s="168"/>
      <c r="P1644" s="168"/>
      <c r="Q1644" s="168"/>
      <c r="R1644" s="168"/>
      <c r="S1644" s="168"/>
      <c r="T1644" s="168"/>
      <c r="U1644" s="168"/>
      <c r="V1644" s="168"/>
      <c r="W1644" s="168"/>
      <c r="X1644" s="168"/>
      <c r="Y1644" s="168"/>
      <c r="Z1644" s="168"/>
      <c r="AA1644" s="168"/>
      <c r="AB1644" s="168"/>
      <c r="AC1644" s="168"/>
      <c r="AD1644" s="168"/>
      <c r="AE1644" s="168"/>
      <c r="AF1644" s="168"/>
      <c r="AG1644" s="168"/>
      <c r="AH1644" s="168"/>
      <c r="AI1644" s="60"/>
      <c r="AJ1644" s="144" t="str">
        <f t="shared" si="292"/>
        <v>Riadok bude skrytý.</v>
      </c>
      <c r="AK1644" s="145" t="s">
        <v>207</v>
      </c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51">
        <f t="shared" si="293"/>
        <v>1</v>
      </c>
      <c r="BF1644" s="51">
        <f t="shared" si="296"/>
        <v>0</v>
      </c>
      <c r="BG1644" s="51"/>
      <c r="BH1644" s="51">
        <f t="shared" si="294"/>
        <v>1</v>
      </c>
      <c r="BI1644" s="89">
        <f t="shared" si="295"/>
        <v>0</v>
      </c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108"/>
      <c r="BY1644" s="108"/>
      <c r="BZ1644" s="108"/>
      <c r="CA1644" s="113">
        <f>SI!BY1644</f>
        <v>144</v>
      </c>
      <c r="CB1644" s="113"/>
      <c r="CC1644" s="113"/>
      <c r="CD1644" s="113"/>
      <c r="CE1644" s="113"/>
      <c r="CF1644" s="113"/>
      <c r="CG1644" s="113"/>
      <c r="CH1644" s="140">
        <f>SI!BZ1644</f>
        <v>0</v>
      </c>
      <c r="CI1644" s="108"/>
      <c r="CJ1644" s="108"/>
      <c r="CK1644" s="108"/>
      <c r="CL1644" s="108"/>
      <c r="CM1644" s="108"/>
      <c r="CN1644" s="108"/>
      <c r="CO1644" s="108"/>
      <c r="CP1644" s="108"/>
      <c r="CQ1644" s="108"/>
      <c r="CR1644" s="108"/>
      <c r="CS1644" s="108"/>
      <c r="CT1644" s="108"/>
      <c r="CU1644" s="108"/>
      <c r="CV1644" s="108"/>
      <c r="CW1644" s="108"/>
      <c r="CX1644" s="108"/>
      <c r="CY1644" s="108"/>
      <c r="CZ1644" s="2"/>
      <c r="DA1644" s="2"/>
      <c r="DB1644" s="2"/>
      <c r="DC1644" s="2"/>
      <c r="DD1644" s="2"/>
      <c r="DE1644" s="2"/>
      <c r="DF1644" s="2"/>
      <c r="DG1644" s="2"/>
      <c r="DH1644" s="2"/>
      <c r="DI1644" s="2"/>
      <c r="DJ1644" s="2"/>
      <c r="DK1644" s="2"/>
      <c r="DL1644" s="2"/>
      <c r="DM1644" s="2"/>
      <c r="DN1644" s="2"/>
      <c r="DO1644" s="2"/>
      <c r="DP1644" s="2"/>
      <c r="DQ1644" s="2"/>
      <c r="DR1644" s="2"/>
      <c r="DS1644" s="2"/>
      <c r="DT1644" s="2"/>
      <c r="DU1644" s="2"/>
      <c r="DV1644" s="2"/>
      <c r="DW1644" s="2"/>
      <c r="DX1644" s="2"/>
      <c r="DY1644" s="2"/>
      <c r="DZ1644" s="2"/>
      <c r="EA1644" s="2"/>
      <c r="EB1644" s="2"/>
      <c r="EC1644" s="2"/>
      <c r="ED1644" s="2"/>
      <c r="EE1644" s="2"/>
      <c r="EF1644" s="2"/>
      <c r="EG1644" s="2"/>
      <c r="EH1644" s="2"/>
      <c r="EI1644" s="2"/>
      <c r="EJ1644" s="2"/>
      <c r="EK1644" s="2"/>
      <c r="EL1644" s="2"/>
      <c r="EM1644" s="2"/>
      <c r="EN1644" s="2"/>
      <c r="EO1644" s="2"/>
      <c r="EP1644" s="2"/>
      <c r="EQ1644" s="2"/>
      <c r="ER1644" s="2"/>
      <c r="ES1644" s="2"/>
      <c r="ET1644" s="2"/>
      <c r="EU1644" s="2"/>
      <c r="EV1644" s="2"/>
      <c r="EW1644" s="2"/>
      <c r="EX1644" s="2"/>
      <c r="EY1644" s="2"/>
      <c r="EZ1644" s="2"/>
      <c r="FA1644" s="2"/>
      <c r="FB1644" s="2"/>
      <c r="FC1644" s="2"/>
      <c r="FD1644" s="2"/>
      <c r="FE1644" s="2"/>
      <c r="FF1644" s="2"/>
      <c r="FG1644" s="2"/>
      <c r="FH1644" s="2"/>
      <c r="FI1644" s="2"/>
      <c r="FJ1644" s="2"/>
      <c r="FK1644" s="2"/>
      <c r="FL1644" s="2"/>
      <c r="FM1644" s="2"/>
      <c r="FN1644" s="2"/>
      <c r="FO1644" s="2"/>
      <c r="FP1644" s="2"/>
      <c r="FQ1644" s="2"/>
      <c r="FR1644" s="2"/>
      <c r="FS1644" s="2"/>
      <c r="FT1644" s="2"/>
      <c r="FU1644" s="2"/>
      <c r="FV1644" s="2"/>
      <c r="FW1644" s="2"/>
      <c r="FX1644" s="2"/>
      <c r="FY1644" s="2"/>
      <c r="FZ1644" s="2"/>
      <c r="GA1644" s="2"/>
      <c r="GB1644" s="2"/>
      <c r="GC1644" s="2"/>
      <c r="GD1644" s="2"/>
      <c r="GE1644" s="2"/>
      <c r="GF1644" s="2"/>
      <c r="GG1644" s="2"/>
      <c r="GH1644" s="2"/>
      <c r="GI1644" s="2"/>
      <c r="GJ1644" s="2"/>
      <c r="GK1644" s="2"/>
      <c r="GL1644" s="2"/>
      <c r="GM1644" s="2"/>
      <c r="GN1644" s="2"/>
      <c r="GO1644" s="2"/>
      <c r="GP1644" s="2"/>
      <c r="GQ1644" s="2"/>
      <c r="GR1644" s="2"/>
      <c r="GS1644" s="2"/>
      <c r="GT1644" s="2"/>
      <c r="GU1644" s="2"/>
      <c r="GV1644" s="2"/>
      <c r="GW1644" s="2"/>
      <c r="GX1644" s="2"/>
      <c r="GY1644" s="2"/>
      <c r="GZ1644" s="2"/>
      <c r="HA1644" s="2"/>
      <c r="HB1644" s="2"/>
      <c r="HC1644" s="2"/>
      <c r="HD1644" s="2"/>
      <c r="HE1644" s="2"/>
      <c r="HF1644" s="2"/>
      <c r="HG1644" s="2"/>
      <c r="HH1644" s="2"/>
      <c r="HI1644" s="2"/>
      <c r="HJ1644" s="2"/>
      <c r="HK1644" s="2"/>
      <c r="HL1644" s="2"/>
      <c r="HM1644" s="2"/>
      <c r="HN1644" s="2"/>
      <c r="HO1644" s="2"/>
      <c r="HP1644" s="2"/>
      <c r="HQ1644" s="2"/>
      <c r="HR1644" s="2"/>
      <c r="HS1644" s="2"/>
      <c r="HT1644" s="2"/>
      <c r="HU1644" s="2"/>
      <c r="HV1644" s="2"/>
      <c r="HW1644" s="2"/>
      <c r="HX1644" s="2"/>
      <c r="HY1644" s="2"/>
      <c r="HZ1644" s="2"/>
      <c r="IA1644" s="2"/>
      <c r="IB1644" s="2"/>
      <c r="IC1644" s="2"/>
      <c r="ID1644" s="2"/>
      <c r="IE1644" s="2"/>
      <c r="IF1644" s="2"/>
      <c r="IG1644" s="2"/>
      <c r="IH1644" s="2"/>
      <c r="II1644" s="2"/>
      <c r="IJ1644" s="2"/>
      <c r="IK1644" s="2"/>
      <c r="IL1644" s="2"/>
      <c r="IM1644" s="2"/>
      <c r="IN1644" s="2"/>
      <c r="IO1644" s="2"/>
      <c r="IP1644" s="2"/>
      <c r="IQ1644" s="2"/>
      <c r="IR1644" s="2"/>
      <c r="IS1644" s="2"/>
    </row>
    <row r="1645" spans="1:253" s="36" customFormat="1" hidden="1" x14ac:dyDescent="0.25">
      <c r="A1645" s="33"/>
      <c r="B1645" s="168"/>
      <c r="C1645" s="168"/>
      <c r="D1645" s="168"/>
      <c r="E1645" s="168"/>
      <c r="F1645" s="168"/>
      <c r="G1645" s="168"/>
      <c r="H1645" s="168"/>
      <c r="I1645" s="168"/>
      <c r="J1645" s="168"/>
      <c r="K1645" s="168"/>
      <c r="L1645" s="168"/>
      <c r="M1645" s="168"/>
      <c r="N1645" s="168"/>
      <c r="O1645" s="168"/>
      <c r="P1645" s="168"/>
      <c r="Q1645" s="168"/>
      <c r="R1645" s="168"/>
      <c r="S1645" s="168"/>
      <c r="T1645" s="168"/>
      <c r="U1645" s="168"/>
      <c r="V1645" s="168"/>
      <c r="W1645" s="168"/>
      <c r="X1645" s="168"/>
      <c r="Y1645" s="168"/>
      <c r="Z1645" s="168"/>
      <c r="AA1645" s="168"/>
      <c r="AB1645" s="168"/>
      <c r="AC1645" s="168"/>
      <c r="AD1645" s="168"/>
      <c r="AE1645" s="168"/>
      <c r="AF1645" s="168"/>
      <c r="AG1645" s="168"/>
      <c r="AH1645" s="168"/>
      <c r="AI1645" s="60"/>
      <c r="AJ1645" s="144" t="str">
        <f t="shared" si="292"/>
        <v>Riadok bude skrytý.</v>
      </c>
      <c r="AK1645" s="145" t="s">
        <v>207</v>
      </c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51">
        <f t="shared" si="293"/>
        <v>1</v>
      </c>
      <c r="BF1645" s="51">
        <f t="shared" si="296"/>
        <v>0</v>
      </c>
      <c r="BG1645" s="51"/>
      <c r="BH1645" s="51">
        <f t="shared" si="294"/>
        <v>1</v>
      </c>
      <c r="BI1645" s="89">
        <f t="shared" si="295"/>
        <v>0</v>
      </c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108"/>
      <c r="BY1645" s="108"/>
      <c r="BZ1645" s="108"/>
      <c r="CA1645" s="113">
        <f>SI!BY1645</f>
        <v>1106</v>
      </c>
      <c r="CB1645" s="113"/>
      <c r="CC1645" s="113"/>
      <c r="CD1645" s="113"/>
      <c r="CE1645" s="113"/>
      <c r="CF1645" s="113"/>
      <c r="CG1645" s="113"/>
      <c r="CH1645" s="140">
        <f>SI!BZ1645</f>
        <v>0</v>
      </c>
      <c r="CI1645" s="108"/>
      <c r="CJ1645" s="108"/>
      <c r="CK1645" s="108"/>
      <c r="CL1645" s="108"/>
      <c r="CM1645" s="108"/>
      <c r="CN1645" s="108"/>
      <c r="CO1645" s="108"/>
      <c r="CP1645" s="108"/>
      <c r="CQ1645" s="108"/>
      <c r="CR1645" s="108"/>
      <c r="CS1645" s="108"/>
      <c r="CT1645" s="108"/>
      <c r="CU1645" s="108"/>
      <c r="CV1645" s="108"/>
      <c r="CW1645" s="108"/>
      <c r="CX1645" s="108"/>
      <c r="CY1645" s="108"/>
      <c r="CZ1645" s="2"/>
      <c r="DA1645" s="2"/>
      <c r="DB1645" s="2"/>
      <c r="DC1645" s="2"/>
      <c r="DD1645" s="2"/>
      <c r="DE1645" s="2"/>
      <c r="DF1645" s="2"/>
      <c r="DG1645" s="2"/>
      <c r="DH1645" s="2"/>
      <c r="DI1645" s="2"/>
      <c r="DJ1645" s="2"/>
      <c r="DK1645" s="2"/>
      <c r="DL1645" s="2"/>
      <c r="DM1645" s="2"/>
      <c r="DN1645" s="2"/>
      <c r="DO1645" s="2"/>
      <c r="DP1645" s="2"/>
      <c r="DQ1645" s="2"/>
      <c r="DR1645" s="2"/>
      <c r="DS1645" s="2"/>
      <c r="DT1645" s="2"/>
      <c r="DU1645" s="2"/>
      <c r="DV1645" s="2"/>
      <c r="DW1645" s="2"/>
      <c r="DX1645" s="2"/>
      <c r="DY1645" s="2"/>
      <c r="DZ1645" s="2"/>
      <c r="EA1645" s="2"/>
      <c r="EB1645" s="2"/>
      <c r="EC1645" s="2"/>
      <c r="ED1645" s="2"/>
      <c r="EE1645" s="2"/>
      <c r="EF1645" s="2"/>
      <c r="EG1645" s="2"/>
      <c r="EH1645" s="2"/>
      <c r="EI1645" s="2"/>
      <c r="EJ1645" s="2"/>
      <c r="EK1645" s="2"/>
      <c r="EL1645" s="2"/>
      <c r="EM1645" s="2"/>
      <c r="EN1645" s="2"/>
      <c r="EO1645" s="2"/>
      <c r="EP1645" s="2"/>
      <c r="EQ1645" s="2"/>
      <c r="ER1645" s="2"/>
      <c r="ES1645" s="2"/>
      <c r="ET1645" s="2"/>
      <c r="EU1645" s="2"/>
      <c r="EV1645" s="2"/>
      <c r="EW1645" s="2"/>
      <c r="EX1645" s="2"/>
      <c r="EY1645" s="2"/>
      <c r="EZ1645" s="2"/>
      <c r="FA1645" s="2"/>
      <c r="FB1645" s="2"/>
      <c r="FC1645" s="2"/>
      <c r="FD1645" s="2"/>
      <c r="FE1645" s="2"/>
      <c r="FF1645" s="2"/>
      <c r="FG1645" s="2"/>
      <c r="FH1645" s="2"/>
      <c r="FI1645" s="2"/>
      <c r="FJ1645" s="2"/>
      <c r="FK1645" s="2"/>
      <c r="FL1645" s="2"/>
      <c r="FM1645" s="2"/>
      <c r="FN1645" s="2"/>
      <c r="FO1645" s="2"/>
      <c r="FP1645" s="2"/>
      <c r="FQ1645" s="2"/>
      <c r="FR1645" s="2"/>
      <c r="FS1645" s="2"/>
      <c r="FT1645" s="2"/>
      <c r="FU1645" s="2"/>
      <c r="FV1645" s="2"/>
      <c r="FW1645" s="2"/>
      <c r="FX1645" s="2"/>
      <c r="FY1645" s="2"/>
      <c r="FZ1645" s="2"/>
      <c r="GA1645" s="2"/>
      <c r="GB1645" s="2"/>
      <c r="GC1645" s="2"/>
      <c r="GD1645" s="2"/>
      <c r="GE1645" s="2"/>
      <c r="GF1645" s="2"/>
      <c r="GG1645" s="2"/>
      <c r="GH1645" s="2"/>
      <c r="GI1645" s="2"/>
      <c r="GJ1645" s="2"/>
      <c r="GK1645" s="2"/>
      <c r="GL1645" s="2"/>
      <c r="GM1645" s="2"/>
      <c r="GN1645" s="2"/>
      <c r="GO1645" s="2"/>
      <c r="GP1645" s="2"/>
      <c r="GQ1645" s="2"/>
      <c r="GR1645" s="2"/>
      <c r="GS1645" s="2"/>
      <c r="GT1645" s="2"/>
      <c r="GU1645" s="2"/>
      <c r="GV1645" s="2"/>
      <c r="GW1645" s="2"/>
      <c r="GX1645" s="2"/>
      <c r="GY1645" s="2"/>
      <c r="GZ1645" s="2"/>
      <c r="HA1645" s="2"/>
      <c r="HB1645" s="2"/>
      <c r="HC1645" s="2"/>
      <c r="HD1645" s="2"/>
      <c r="HE1645" s="2"/>
      <c r="HF1645" s="2"/>
      <c r="HG1645" s="2"/>
      <c r="HH1645" s="2"/>
      <c r="HI1645" s="2"/>
      <c r="HJ1645" s="2"/>
      <c r="HK1645" s="2"/>
      <c r="HL1645" s="2"/>
      <c r="HM1645" s="2"/>
      <c r="HN1645" s="2"/>
      <c r="HO1645" s="2"/>
      <c r="HP1645" s="2"/>
      <c r="HQ1645" s="2"/>
      <c r="HR1645" s="2"/>
      <c r="HS1645" s="2"/>
      <c r="HT1645" s="2"/>
      <c r="HU1645" s="2"/>
      <c r="HV1645" s="2"/>
      <c r="HW1645" s="2"/>
      <c r="HX1645" s="2"/>
      <c r="HY1645" s="2"/>
      <c r="HZ1645" s="2"/>
      <c r="IA1645" s="2"/>
      <c r="IB1645" s="2"/>
      <c r="IC1645" s="2"/>
      <c r="ID1645" s="2"/>
      <c r="IE1645" s="2"/>
      <c r="IF1645" s="2"/>
      <c r="IG1645" s="2"/>
      <c r="IH1645" s="2"/>
      <c r="II1645" s="2"/>
      <c r="IJ1645" s="2"/>
      <c r="IK1645" s="2"/>
      <c r="IL1645" s="2"/>
      <c r="IM1645" s="2"/>
      <c r="IN1645" s="2"/>
      <c r="IO1645" s="2"/>
      <c r="IP1645" s="2"/>
      <c r="IQ1645" s="2"/>
      <c r="IR1645" s="2"/>
      <c r="IS1645" s="2"/>
    </row>
    <row r="1646" spans="1:253" s="36" customFormat="1" hidden="1" x14ac:dyDescent="0.25">
      <c r="A1646" s="33"/>
      <c r="B1646" s="168"/>
      <c r="C1646" s="168"/>
      <c r="D1646" s="168"/>
      <c r="E1646" s="168"/>
      <c r="F1646" s="168"/>
      <c r="G1646" s="168"/>
      <c r="H1646" s="168"/>
      <c r="I1646" s="168"/>
      <c r="J1646" s="168"/>
      <c r="K1646" s="168"/>
      <c r="L1646" s="168"/>
      <c r="M1646" s="168"/>
      <c r="N1646" s="168"/>
      <c r="O1646" s="168"/>
      <c r="P1646" s="168"/>
      <c r="Q1646" s="168"/>
      <c r="R1646" s="168"/>
      <c r="S1646" s="168"/>
      <c r="T1646" s="168"/>
      <c r="U1646" s="168"/>
      <c r="V1646" s="168"/>
      <c r="W1646" s="168"/>
      <c r="X1646" s="168"/>
      <c r="Y1646" s="168"/>
      <c r="Z1646" s="168"/>
      <c r="AA1646" s="168"/>
      <c r="AB1646" s="168"/>
      <c r="AC1646" s="168"/>
      <c r="AD1646" s="168"/>
      <c r="AE1646" s="168"/>
      <c r="AF1646" s="168"/>
      <c r="AG1646" s="168"/>
      <c r="AH1646" s="168"/>
      <c r="AI1646" s="60"/>
      <c r="AJ1646" s="144" t="str">
        <f t="shared" si="292"/>
        <v>Riadok bude skrytý.</v>
      </c>
      <c r="AK1646" s="145" t="s">
        <v>207</v>
      </c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51">
        <f t="shared" si="293"/>
        <v>1</v>
      </c>
      <c r="BF1646" s="51">
        <f t="shared" si="296"/>
        <v>0</v>
      </c>
      <c r="BG1646" s="51"/>
      <c r="BH1646" s="51">
        <f t="shared" si="294"/>
        <v>1</v>
      </c>
      <c r="BI1646" s="89">
        <f t="shared" si="295"/>
        <v>0</v>
      </c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108"/>
      <c r="BY1646" s="108"/>
      <c r="BZ1646" s="108"/>
      <c r="CA1646" s="113">
        <f>SI!BY1646</f>
        <v>177</v>
      </c>
      <c r="CB1646" s="113"/>
      <c r="CC1646" s="113"/>
      <c r="CD1646" s="113"/>
      <c r="CE1646" s="113"/>
      <c r="CF1646" s="113"/>
      <c r="CG1646" s="113"/>
      <c r="CH1646" s="140">
        <f>SI!BZ1646</f>
        <v>0</v>
      </c>
      <c r="CI1646" s="108"/>
      <c r="CJ1646" s="108"/>
      <c r="CK1646" s="108"/>
      <c r="CL1646" s="108"/>
      <c r="CM1646" s="108"/>
      <c r="CN1646" s="108"/>
      <c r="CO1646" s="108"/>
      <c r="CP1646" s="108"/>
      <c r="CQ1646" s="108"/>
      <c r="CR1646" s="108"/>
      <c r="CS1646" s="108"/>
      <c r="CT1646" s="108"/>
      <c r="CU1646" s="108"/>
      <c r="CV1646" s="108"/>
      <c r="CW1646" s="108"/>
      <c r="CX1646" s="108"/>
      <c r="CY1646" s="108"/>
      <c r="CZ1646" s="2"/>
      <c r="DA1646" s="2"/>
      <c r="DB1646" s="2"/>
      <c r="DC1646" s="2"/>
      <c r="DD1646" s="2"/>
      <c r="DE1646" s="2"/>
      <c r="DF1646" s="2"/>
      <c r="DG1646" s="2"/>
      <c r="DH1646" s="2"/>
      <c r="DI1646" s="2"/>
      <c r="DJ1646" s="2"/>
      <c r="DK1646" s="2"/>
      <c r="DL1646" s="2"/>
      <c r="DM1646" s="2"/>
      <c r="DN1646" s="2"/>
      <c r="DO1646" s="2"/>
      <c r="DP1646" s="2"/>
      <c r="DQ1646" s="2"/>
      <c r="DR1646" s="2"/>
      <c r="DS1646" s="2"/>
      <c r="DT1646" s="2"/>
      <c r="DU1646" s="2"/>
      <c r="DV1646" s="2"/>
      <c r="DW1646" s="2"/>
      <c r="DX1646" s="2"/>
      <c r="DY1646" s="2"/>
      <c r="DZ1646" s="2"/>
      <c r="EA1646" s="2"/>
      <c r="EB1646" s="2"/>
      <c r="EC1646" s="2"/>
      <c r="ED1646" s="2"/>
      <c r="EE1646" s="2"/>
      <c r="EF1646" s="2"/>
      <c r="EG1646" s="2"/>
      <c r="EH1646" s="2"/>
      <c r="EI1646" s="2"/>
      <c r="EJ1646" s="2"/>
      <c r="EK1646" s="2"/>
      <c r="EL1646" s="2"/>
      <c r="EM1646" s="2"/>
      <c r="EN1646" s="2"/>
      <c r="EO1646" s="2"/>
      <c r="EP1646" s="2"/>
      <c r="EQ1646" s="2"/>
      <c r="ER1646" s="2"/>
      <c r="ES1646" s="2"/>
      <c r="ET1646" s="2"/>
      <c r="EU1646" s="2"/>
      <c r="EV1646" s="2"/>
      <c r="EW1646" s="2"/>
      <c r="EX1646" s="2"/>
      <c r="EY1646" s="2"/>
      <c r="EZ1646" s="2"/>
      <c r="FA1646" s="2"/>
      <c r="FB1646" s="2"/>
      <c r="FC1646" s="2"/>
      <c r="FD1646" s="2"/>
      <c r="FE1646" s="2"/>
      <c r="FF1646" s="2"/>
      <c r="FG1646" s="2"/>
      <c r="FH1646" s="2"/>
      <c r="FI1646" s="2"/>
      <c r="FJ1646" s="2"/>
      <c r="FK1646" s="2"/>
      <c r="FL1646" s="2"/>
      <c r="FM1646" s="2"/>
      <c r="FN1646" s="2"/>
      <c r="FO1646" s="2"/>
      <c r="FP1646" s="2"/>
      <c r="FQ1646" s="2"/>
      <c r="FR1646" s="2"/>
      <c r="FS1646" s="2"/>
      <c r="FT1646" s="2"/>
      <c r="FU1646" s="2"/>
      <c r="FV1646" s="2"/>
      <c r="FW1646" s="2"/>
      <c r="FX1646" s="2"/>
      <c r="FY1646" s="2"/>
      <c r="FZ1646" s="2"/>
      <c r="GA1646" s="2"/>
      <c r="GB1646" s="2"/>
      <c r="GC1646" s="2"/>
      <c r="GD1646" s="2"/>
      <c r="GE1646" s="2"/>
      <c r="GF1646" s="2"/>
      <c r="GG1646" s="2"/>
      <c r="GH1646" s="2"/>
      <c r="GI1646" s="2"/>
      <c r="GJ1646" s="2"/>
      <c r="GK1646" s="2"/>
      <c r="GL1646" s="2"/>
      <c r="GM1646" s="2"/>
      <c r="GN1646" s="2"/>
      <c r="GO1646" s="2"/>
      <c r="GP1646" s="2"/>
      <c r="GQ1646" s="2"/>
      <c r="GR1646" s="2"/>
      <c r="GS1646" s="2"/>
      <c r="GT1646" s="2"/>
      <c r="GU1646" s="2"/>
      <c r="GV1646" s="2"/>
      <c r="GW1646" s="2"/>
      <c r="GX1646" s="2"/>
      <c r="GY1646" s="2"/>
      <c r="GZ1646" s="2"/>
      <c r="HA1646" s="2"/>
      <c r="HB1646" s="2"/>
      <c r="HC1646" s="2"/>
      <c r="HD1646" s="2"/>
      <c r="HE1646" s="2"/>
      <c r="HF1646" s="2"/>
      <c r="HG1646" s="2"/>
      <c r="HH1646" s="2"/>
      <c r="HI1646" s="2"/>
      <c r="HJ1646" s="2"/>
      <c r="HK1646" s="2"/>
      <c r="HL1646" s="2"/>
      <c r="HM1646" s="2"/>
      <c r="HN1646" s="2"/>
      <c r="HO1646" s="2"/>
      <c r="HP1646" s="2"/>
      <c r="HQ1646" s="2"/>
      <c r="HR1646" s="2"/>
      <c r="HS1646" s="2"/>
      <c r="HT1646" s="2"/>
      <c r="HU1646" s="2"/>
      <c r="HV1646" s="2"/>
      <c r="HW1646" s="2"/>
      <c r="HX1646" s="2"/>
      <c r="HY1646" s="2"/>
      <c r="HZ1646" s="2"/>
      <c r="IA1646" s="2"/>
      <c r="IB1646" s="2"/>
      <c r="IC1646" s="2"/>
      <c r="ID1646" s="2"/>
      <c r="IE1646" s="2"/>
      <c r="IF1646" s="2"/>
      <c r="IG1646" s="2"/>
      <c r="IH1646" s="2"/>
      <c r="II1646" s="2"/>
      <c r="IJ1646" s="2"/>
      <c r="IK1646" s="2"/>
      <c r="IL1646" s="2"/>
      <c r="IM1646" s="2"/>
      <c r="IN1646" s="2"/>
      <c r="IO1646" s="2"/>
      <c r="IP1646" s="2"/>
      <c r="IQ1646" s="2"/>
      <c r="IR1646" s="2"/>
      <c r="IS1646" s="2"/>
    </row>
    <row r="1647" spans="1:253" s="36" customFormat="1" hidden="1" x14ac:dyDescent="0.25">
      <c r="A1647" s="33"/>
      <c r="B1647" s="168"/>
      <c r="C1647" s="168"/>
      <c r="D1647" s="168"/>
      <c r="E1647" s="168"/>
      <c r="F1647" s="168"/>
      <c r="G1647" s="168"/>
      <c r="H1647" s="168"/>
      <c r="I1647" s="168"/>
      <c r="J1647" s="168"/>
      <c r="K1647" s="168"/>
      <c r="L1647" s="168"/>
      <c r="M1647" s="168"/>
      <c r="N1647" s="168"/>
      <c r="O1647" s="168"/>
      <c r="P1647" s="168"/>
      <c r="Q1647" s="168"/>
      <c r="R1647" s="168"/>
      <c r="S1647" s="168"/>
      <c r="T1647" s="168"/>
      <c r="U1647" s="168"/>
      <c r="V1647" s="168"/>
      <c r="W1647" s="168"/>
      <c r="X1647" s="168"/>
      <c r="Y1647" s="168"/>
      <c r="Z1647" s="168"/>
      <c r="AA1647" s="168"/>
      <c r="AB1647" s="168"/>
      <c r="AC1647" s="168"/>
      <c r="AD1647" s="168"/>
      <c r="AE1647" s="168"/>
      <c r="AF1647" s="168"/>
      <c r="AG1647" s="168"/>
      <c r="AH1647" s="168"/>
      <c r="AI1647" s="60"/>
      <c r="AJ1647" s="144" t="str">
        <f t="shared" si="292"/>
        <v>Riadok bude skrytý.</v>
      </c>
      <c r="AK1647" s="145" t="s">
        <v>207</v>
      </c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51">
        <f t="shared" si="293"/>
        <v>1</v>
      </c>
      <c r="BF1647" s="51">
        <f t="shared" si="296"/>
        <v>0</v>
      </c>
      <c r="BG1647" s="51"/>
      <c r="BH1647" s="51">
        <f t="shared" si="294"/>
        <v>1</v>
      </c>
      <c r="BI1647" s="89">
        <f t="shared" si="295"/>
        <v>0</v>
      </c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108"/>
      <c r="BY1647" s="108"/>
      <c r="BZ1647" s="108"/>
      <c r="CA1647" s="113">
        <f>SI!BY1647</f>
        <v>138</v>
      </c>
      <c r="CB1647" s="113"/>
      <c r="CC1647" s="113"/>
      <c r="CD1647" s="113"/>
      <c r="CE1647" s="113"/>
      <c r="CF1647" s="113"/>
      <c r="CG1647" s="113"/>
      <c r="CH1647" s="140">
        <f>SI!BZ1647</f>
        <v>0</v>
      </c>
      <c r="CI1647" s="108"/>
      <c r="CJ1647" s="108"/>
      <c r="CK1647" s="108"/>
      <c r="CL1647" s="108"/>
      <c r="CM1647" s="108"/>
      <c r="CN1647" s="108"/>
      <c r="CO1647" s="108"/>
      <c r="CP1647" s="108"/>
      <c r="CQ1647" s="108"/>
      <c r="CR1647" s="108"/>
      <c r="CS1647" s="108"/>
      <c r="CT1647" s="108"/>
      <c r="CU1647" s="108"/>
      <c r="CV1647" s="108"/>
      <c r="CW1647" s="108"/>
      <c r="CX1647" s="108"/>
      <c r="CY1647" s="108"/>
      <c r="CZ1647" s="2"/>
      <c r="DA1647" s="2"/>
      <c r="DB1647" s="2"/>
      <c r="DC1647" s="2"/>
      <c r="DD1647" s="2"/>
      <c r="DE1647" s="2"/>
      <c r="DF1647" s="2"/>
      <c r="DG1647" s="2"/>
      <c r="DH1647" s="2"/>
      <c r="DI1647" s="2"/>
      <c r="DJ1647" s="2"/>
      <c r="DK1647" s="2"/>
      <c r="DL1647" s="2"/>
      <c r="DM1647" s="2"/>
      <c r="DN1647" s="2"/>
      <c r="DO1647" s="2"/>
      <c r="DP1647" s="2"/>
      <c r="DQ1647" s="2"/>
      <c r="DR1647" s="2"/>
      <c r="DS1647" s="2"/>
      <c r="DT1647" s="2"/>
      <c r="DU1647" s="2"/>
      <c r="DV1647" s="2"/>
      <c r="DW1647" s="2"/>
      <c r="DX1647" s="2"/>
      <c r="DY1647" s="2"/>
      <c r="DZ1647" s="2"/>
      <c r="EA1647" s="2"/>
      <c r="EB1647" s="2"/>
      <c r="EC1647" s="2"/>
      <c r="ED1647" s="2"/>
      <c r="EE1647" s="2"/>
      <c r="EF1647" s="2"/>
      <c r="EG1647" s="2"/>
      <c r="EH1647" s="2"/>
      <c r="EI1647" s="2"/>
      <c r="EJ1647" s="2"/>
      <c r="EK1647" s="2"/>
      <c r="EL1647" s="2"/>
      <c r="EM1647" s="2"/>
      <c r="EN1647" s="2"/>
      <c r="EO1647" s="2"/>
      <c r="EP1647" s="2"/>
      <c r="EQ1647" s="2"/>
      <c r="ER1647" s="2"/>
      <c r="ES1647" s="2"/>
      <c r="ET1647" s="2"/>
      <c r="EU1647" s="2"/>
      <c r="EV1647" s="2"/>
      <c r="EW1647" s="2"/>
      <c r="EX1647" s="2"/>
      <c r="EY1647" s="2"/>
      <c r="EZ1647" s="2"/>
      <c r="FA1647" s="2"/>
      <c r="FB1647" s="2"/>
      <c r="FC1647" s="2"/>
      <c r="FD1647" s="2"/>
      <c r="FE1647" s="2"/>
      <c r="FF1647" s="2"/>
      <c r="FG1647" s="2"/>
      <c r="FH1647" s="2"/>
      <c r="FI1647" s="2"/>
      <c r="FJ1647" s="2"/>
      <c r="FK1647" s="2"/>
      <c r="FL1647" s="2"/>
      <c r="FM1647" s="2"/>
      <c r="FN1647" s="2"/>
      <c r="FO1647" s="2"/>
      <c r="FP1647" s="2"/>
      <c r="FQ1647" s="2"/>
      <c r="FR1647" s="2"/>
      <c r="FS1647" s="2"/>
      <c r="FT1647" s="2"/>
      <c r="FU1647" s="2"/>
      <c r="FV1647" s="2"/>
      <c r="FW1647" s="2"/>
      <c r="FX1647" s="2"/>
      <c r="FY1647" s="2"/>
      <c r="FZ1647" s="2"/>
      <c r="GA1647" s="2"/>
      <c r="GB1647" s="2"/>
      <c r="GC1647" s="2"/>
      <c r="GD1647" s="2"/>
      <c r="GE1647" s="2"/>
      <c r="GF1647" s="2"/>
      <c r="GG1647" s="2"/>
      <c r="GH1647" s="2"/>
      <c r="GI1647" s="2"/>
      <c r="GJ1647" s="2"/>
      <c r="GK1647" s="2"/>
      <c r="GL1647" s="2"/>
      <c r="GM1647" s="2"/>
      <c r="GN1647" s="2"/>
      <c r="GO1647" s="2"/>
      <c r="GP1647" s="2"/>
      <c r="GQ1647" s="2"/>
      <c r="GR1647" s="2"/>
      <c r="GS1647" s="2"/>
      <c r="GT1647" s="2"/>
      <c r="GU1647" s="2"/>
      <c r="GV1647" s="2"/>
      <c r="GW1647" s="2"/>
      <c r="GX1647" s="2"/>
      <c r="GY1647" s="2"/>
      <c r="GZ1647" s="2"/>
      <c r="HA1647" s="2"/>
      <c r="HB1647" s="2"/>
      <c r="HC1647" s="2"/>
      <c r="HD1647" s="2"/>
      <c r="HE1647" s="2"/>
      <c r="HF1647" s="2"/>
      <c r="HG1647" s="2"/>
      <c r="HH1647" s="2"/>
      <c r="HI1647" s="2"/>
      <c r="HJ1647" s="2"/>
      <c r="HK1647" s="2"/>
      <c r="HL1647" s="2"/>
      <c r="HM1647" s="2"/>
      <c r="HN1647" s="2"/>
      <c r="HO1647" s="2"/>
      <c r="HP1647" s="2"/>
      <c r="HQ1647" s="2"/>
      <c r="HR1647" s="2"/>
      <c r="HS1647" s="2"/>
      <c r="HT1647" s="2"/>
      <c r="HU1647" s="2"/>
      <c r="HV1647" s="2"/>
      <c r="HW1647" s="2"/>
      <c r="HX1647" s="2"/>
      <c r="HY1647" s="2"/>
      <c r="HZ1647" s="2"/>
      <c r="IA1647" s="2"/>
      <c r="IB1647" s="2"/>
      <c r="IC1647" s="2"/>
      <c r="ID1647" s="2"/>
      <c r="IE1647" s="2"/>
      <c r="IF1647" s="2"/>
      <c r="IG1647" s="2"/>
      <c r="IH1647" s="2"/>
      <c r="II1647" s="2"/>
      <c r="IJ1647" s="2"/>
      <c r="IK1647" s="2"/>
      <c r="IL1647" s="2"/>
      <c r="IM1647" s="2"/>
      <c r="IN1647" s="2"/>
      <c r="IO1647" s="2"/>
      <c r="IP1647" s="2"/>
      <c r="IQ1647" s="2"/>
      <c r="IR1647" s="2"/>
      <c r="IS1647" s="2"/>
    </row>
    <row r="1648" spans="1:253" s="36" customFormat="1" hidden="1" x14ac:dyDescent="0.25">
      <c r="A1648" s="33"/>
      <c r="B1648" s="168"/>
      <c r="C1648" s="168"/>
      <c r="D1648" s="168"/>
      <c r="E1648" s="168"/>
      <c r="F1648" s="168"/>
      <c r="G1648" s="168"/>
      <c r="H1648" s="168"/>
      <c r="I1648" s="168"/>
      <c r="J1648" s="168"/>
      <c r="K1648" s="168"/>
      <c r="L1648" s="168"/>
      <c r="M1648" s="168"/>
      <c r="N1648" s="168"/>
      <c r="O1648" s="168"/>
      <c r="P1648" s="168"/>
      <c r="Q1648" s="168"/>
      <c r="R1648" s="168"/>
      <c r="S1648" s="168"/>
      <c r="T1648" s="168"/>
      <c r="U1648" s="168"/>
      <c r="V1648" s="168"/>
      <c r="W1648" s="168"/>
      <c r="X1648" s="168"/>
      <c r="Y1648" s="168"/>
      <c r="Z1648" s="168"/>
      <c r="AA1648" s="168"/>
      <c r="AB1648" s="168"/>
      <c r="AC1648" s="168"/>
      <c r="AD1648" s="168"/>
      <c r="AE1648" s="168"/>
      <c r="AF1648" s="168"/>
      <c r="AG1648" s="168"/>
      <c r="AH1648" s="168"/>
      <c r="AI1648" s="60"/>
      <c r="AJ1648" s="144" t="str">
        <f t="shared" si="292"/>
        <v>Riadok bude skrytý.</v>
      </c>
      <c r="AK1648" s="145" t="s">
        <v>207</v>
      </c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51">
        <f t="shared" si="293"/>
        <v>1</v>
      </c>
      <c r="BF1648" s="51">
        <f t="shared" si="296"/>
        <v>0</v>
      </c>
      <c r="BG1648" s="51"/>
      <c r="BH1648" s="51">
        <f t="shared" si="294"/>
        <v>1</v>
      </c>
      <c r="BI1648" s="89">
        <f t="shared" si="295"/>
        <v>0</v>
      </c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108"/>
      <c r="BY1648" s="108"/>
      <c r="BZ1648" s="108"/>
      <c r="CA1648" s="113">
        <f>SI!BY1648</f>
        <v>108</v>
      </c>
      <c r="CB1648" s="113"/>
      <c r="CC1648" s="113"/>
      <c r="CD1648" s="113"/>
      <c r="CE1648" s="113"/>
      <c r="CF1648" s="113"/>
      <c r="CG1648" s="113"/>
      <c r="CH1648" s="140">
        <f>SI!BZ1648</f>
        <v>0</v>
      </c>
      <c r="CI1648" s="108"/>
      <c r="CJ1648" s="108"/>
      <c r="CK1648" s="108"/>
      <c r="CL1648" s="108"/>
      <c r="CM1648" s="108"/>
      <c r="CN1648" s="108"/>
      <c r="CO1648" s="108"/>
      <c r="CP1648" s="108"/>
      <c r="CQ1648" s="108"/>
      <c r="CR1648" s="108"/>
      <c r="CS1648" s="108"/>
      <c r="CT1648" s="108"/>
      <c r="CU1648" s="108"/>
      <c r="CV1648" s="108"/>
      <c r="CW1648" s="108"/>
      <c r="CX1648" s="108"/>
      <c r="CY1648" s="108"/>
      <c r="CZ1648" s="2"/>
      <c r="DA1648" s="2"/>
      <c r="DB1648" s="2"/>
      <c r="DC1648" s="2"/>
      <c r="DD1648" s="2"/>
      <c r="DE1648" s="2"/>
      <c r="DF1648" s="2"/>
      <c r="DG1648" s="2"/>
      <c r="DH1648" s="2"/>
      <c r="DI1648" s="2"/>
      <c r="DJ1648" s="2"/>
      <c r="DK1648" s="2"/>
      <c r="DL1648" s="2"/>
      <c r="DM1648" s="2"/>
      <c r="DN1648" s="2"/>
      <c r="DO1648" s="2"/>
      <c r="DP1648" s="2"/>
      <c r="DQ1648" s="2"/>
      <c r="DR1648" s="2"/>
      <c r="DS1648" s="2"/>
      <c r="DT1648" s="2"/>
      <c r="DU1648" s="2"/>
      <c r="DV1648" s="2"/>
      <c r="DW1648" s="2"/>
      <c r="DX1648" s="2"/>
      <c r="DY1648" s="2"/>
      <c r="DZ1648" s="2"/>
      <c r="EA1648" s="2"/>
      <c r="EB1648" s="2"/>
      <c r="EC1648" s="2"/>
      <c r="ED1648" s="2"/>
      <c r="EE1648" s="2"/>
      <c r="EF1648" s="2"/>
      <c r="EG1648" s="2"/>
      <c r="EH1648" s="2"/>
      <c r="EI1648" s="2"/>
      <c r="EJ1648" s="2"/>
      <c r="EK1648" s="2"/>
      <c r="EL1648" s="2"/>
      <c r="EM1648" s="2"/>
      <c r="EN1648" s="2"/>
      <c r="EO1648" s="2"/>
      <c r="EP1648" s="2"/>
      <c r="EQ1648" s="2"/>
      <c r="ER1648" s="2"/>
      <c r="ES1648" s="2"/>
      <c r="ET1648" s="2"/>
      <c r="EU1648" s="2"/>
      <c r="EV1648" s="2"/>
      <c r="EW1648" s="2"/>
      <c r="EX1648" s="2"/>
      <c r="EY1648" s="2"/>
      <c r="EZ1648" s="2"/>
      <c r="FA1648" s="2"/>
      <c r="FB1648" s="2"/>
      <c r="FC1648" s="2"/>
      <c r="FD1648" s="2"/>
      <c r="FE1648" s="2"/>
      <c r="FF1648" s="2"/>
      <c r="FG1648" s="2"/>
      <c r="FH1648" s="2"/>
      <c r="FI1648" s="2"/>
      <c r="FJ1648" s="2"/>
      <c r="FK1648" s="2"/>
      <c r="FL1648" s="2"/>
      <c r="FM1648" s="2"/>
      <c r="FN1648" s="2"/>
      <c r="FO1648" s="2"/>
      <c r="FP1648" s="2"/>
      <c r="FQ1648" s="2"/>
      <c r="FR1648" s="2"/>
      <c r="FS1648" s="2"/>
      <c r="FT1648" s="2"/>
      <c r="FU1648" s="2"/>
      <c r="FV1648" s="2"/>
      <c r="FW1648" s="2"/>
      <c r="FX1648" s="2"/>
      <c r="FY1648" s="2"/>
      <c r="FZ1648" s="2"/>
      <c r="GA1648" s="2"/>
      <c r="GB1648" s="2"/>
      <c r="GC1648" s="2"/>
      <c r="GD1648" s="2"/>
      <c r="GE1648" s="2"/>
      <c r="GF1648" s="2"/>
      <c r="GG1648" s="2"/>
      <c r="GH1648" s="2"/>
      <c r="GI1648" s="2"/>
      <c r="GJ1648" s="2"/>
      <c r="GK1648" s="2"/>
      <c r="GL1648" s="2"/>
      <c r="GM1648" s="2"/>
      <c r="GN1648" s="2"/>
      <c r="GO1648" s="2"/>
      <c r="GP1648" s="2"/>
      <c r="GQ1648" s="2"/>
      <c r="GR1648" s="2"/>
      <c r="GS1648" s="2"/>
      <c r="GT1648" s="2"/>
      <c r="GU1648" s="2"/>
      <c r="GV1648" s="2"/>
      <c r="GW1648" s="2"/>
      <c r="GX1648" s="2"/>
      <c r="GY1648" s="2"/>
      <c r="GZ1648" s="2"/>
      <c r="HA1648" s="2"/>
      <c r="HB1648" s="2"/>
      <c r="HC1648" s="2"/>
      <c r="HD1648" s="2"/>
      <c r="HE1648" s="2"/>
      <c r="HF1648" s="2"/>
      <c r="HG1648" s="2"/>
      <c r="HH1648" s="2"/>
      <c r="HI1648" s="2"/>
      <c r="HJ1648" s="2"/>
      <c r="HK1648" s="2"/>
      <c r="HL1648" s="2"/>
      <c r="HM1648" s="2"/>
      <c r="HN1648" s="2"/>
      <c r="HO1648" s="2"/>
      <c r="HP1648" s="2"/>
      <c r="HQ1648" s="2"/>
      <c r="HR1648" s="2"/>
      <c r="HS1648" s="2"/>
      <c r="HT1648" s="2"/>
      <c r="HU1648" s="2"/>
      <c r="HV1648" s="2"/>
      <c r="HW1648" s="2"/>
      <c r="HX1648" s="2"/>
      <c r="HY1648" s="2"/>
      <c r="HZ1648" s="2"/>
      <c r="IA1648" s="2"/>
      <c r="IB1648" s="2"/>
      <c r="IC1648" s="2"/>
      <c r="ID1648" s="2"/>
      <c r="IE1648" s="2"/>
      <c r="IF1648" s="2"/>
      <c r="IG1648" s="2"/>
      <c r="IH1648" s="2"/>
      <c r="II1648" s="2"/>
      <c r="IJ1648" s="2"/>
      <c r="IK1648" s="2"/>
      <c r="IL1648" s="2"/>
      <c r="IM1648" s="2"/>
      <c r="IN1648" s="2"/>
      <c r="IO1648" s="2"/>
      <c r="IP1648" s="2"/>
      <c r="IQ1648" s="2"/>
      <c r="IR1648" s="2"/>
      <c r="IS1648" s="2"/>
    </row>
    <row r="1649" spans="1:253" s="36" customFormat="1" hidden="1" x14ac:dyDescent="0.25">
      <c r="A1649" s="33"/>
      <c r="B1649" s="168"/>
      <c r="C1649" s="168"/>
      <c r="D1649" s="168"/>
      <c r="E1649" s="168"/>
      <c r="F1649" s="168"/>
      <c r="G1649" s="168"/>
      <c r="H1649" s="168"/>
      <c r="I1649" s="168"/>
      <c r="J1649" s="168"/>
      <c r="K1649" s="168"/>
      <c r="L1649" s="168"/>
      <c r="M1649" s="168"/>
      <c r="N1649" s="168"/>
      <c r="O1649" s="168"/>
      <c r="P1649" s="168"/>
      <c r="Q1649" s="168"/>
      <c r="R1649" s="168"/>
      <c r="S1649" s="168"/>
      <c r="T1649" s="168"/>
      <c r="U1649" s="168"/>
      <c r="V1649" s="168"/>
      <c r="W1649" s="168"/>
      <c r="X1649" s="168"/>
      <c r="Y1649" s="168"/>
      <c r="Z1649" s="168"/>
      <c r="AA1649" s="168"/>
      <c r="AB1649" s="168"/>
      <c r="AC1649" s="168"/>
      <c r="AD1649" s="168"/>
      <c r="AE1649" s="168"/>
      <c r="AF1649" s="168"/>
      <c r="AG1649" s="168"/>
      <c r="AH1649" s="168"/>
      <c r="AI1649" s="60"/>
      <c r="AJ1649" s="144" t="str">
        <f t="shared" si="292"/>
        <v>Riadok bude skrytý.</v>
      </c>
      <c r="AK1649" s="145" t="s">
        <v>207</v>
      </c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51">
        <f t="shared" si="293"/>
        <v>1</v>
      </c>
      <c r="BF1649" s="51">
        <f t="shared" si="296"/>
        <v>0</v>
      </c>
      <c r="BG1649" s="51"/>
      <c r="BH1649" s="51">
        <f t="shared" si="294"/>
        <v>1</v>
      </c>
      <c r="BI1649" s="89">
        <f t="shared" si="295"/>
        <v>0</v>
      </c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108"/>
      <c r="BY1649" s="108"/>
      <c r="BZ1649" s="108"/>
      <c r="CA1649" s="113">
        <f>SI!BY1649</f>
        <v>161</v>
      </c>
      <c r="CB1649" s="113"/>
      <c r="CC1649" s="113"/>
      <c r="CD1649" s="113"/>
      <c r="CE1649" s="113"/>
      <c r="CF1649" s="113"/>
      <c r="CG1649" s="113"/>
      <c r="CH1649" s="140">
        <f>SI!BZ1649</f>
        <v>0</v>
      </c>
      <c r="CI1649" s="108"/>
      <c r="CJ1649" s="108"/>
      <c r="CK1649" s="108"/>
      <c r="CL1649" s="108"/>
      <c r="CM1649" s="108"/>
      <c r="CN1649" s="108"/>
      <c r="CO1649" s="108"/>
      <c r="CP1649" s="108"/>
      <c r="CQ1649" s="108"/>
      <c r="CR1649" s="108"/>
      <c r="CS1649" s="108"/>
      <c r="CT1649" s="108"/>
      <c r="CU1649" s="108"/>
      <c r="CV1649" s="108"/>
      <c r="CW1649" s="108"/>
      <c r="CX1649" s="108"/>
      <c r="CY1649" s="108"/>
      <c r="CZ1649" s="2"/>
      <c r="DA1649" s="2"/>
      <c r="DB1649" s="2"/>
      <c r="DC1649" s="2"/>
      <c r="DD1649" s="2"/>
      <c r="DE1649" s="2"/>
      <c r="DF1649" s="2"/>
      <c r="DG1649" s="2"/>
      <c r="DH1649" s="2"/>
      <c r="DI1649" s="2"/>
      <c r="DJ1649" s="2"/>
      <c r="DK1649" s="2"/>
      <c r="DL1649" s="2"/>
      <c r="DM1649" s="2"/>
      <c r="DN1649" s="2"/>
      <c r="DO1649" s="2"/>
      <c r="DP1649" s="2"/>
      <c r="DQ1649" s="2"/>
      <c r="DR1649" s="2"/>
      <c r="DS1649" s="2"/>
      <c r="DT1649" s="2"/>
      <c r="DU1649" s="2"/>
      <c r="DV1649" s="2"/>
      <c r="DW1649" s="2"/>
      <c r="DX1649" s="2"/>
      <c r="DY1649" s="2"/>
      <c r="DZ1649" s="2"/>
      <c r="EA1649" s="2"/>
      <c r="EB1649" s="2"/>
      <c r="EC1649" s="2"/>
      <c r="ED1649" s="2"/>
      <c r="EE1649" s="2"/>
      <c r="EF1649" s="2"/>
      <c r="EG1649" s="2"/>
      <c r="EH1649" s="2"/>
      <c r="EI1649" s="2"/>
      <c r="EJ1649" s="2"/>
      <c r="EK1649" s="2"/>
      <c r="EL1649" s="2"/>
      <c r="EM1649" s="2"/>
      <c r="EN1649" s="2"/>
      <c r="EO1649" s="2"/>
      <c r="EP1649" s="2"/>
      <c r="EQ1649" s="2"/>
      <c r="ER1649" s="2"/>
      <c r="ES1649" s="2"/>
      <c r="ET1649" s="2"/>
      <c r="EU1649" s="2"/>
      <c r="EV1649" s="2"/>
      <c r="EW1649" s="2"/>
      <c r="EX1649" s="2"/>
      <c r="EY1649" s="2"/>
      <c r="EZ1649" s="2"/>
      <c r="FA1649" s="2"/>
      <c r="FB1649" s="2"/>
      <c r="FC1649" s="2"/>
      <c r="FD1649" s="2"/>
      <c r="FE1649" s="2"/>
      <c r="FF1649" s="2"/>
      <c r="FG1649" s="2"/>
      <c r="FH1649" s="2"/>
      <c r="FI1649" s="2"/>
      <c r="FJ1649" s="2"/>
      <c r="FK1649" s="2"/>
      <c r="FL1649" s="2"/>
      <c r="FM1649" s="2"/>
      <c r="FN1649" s="2"/>
      <c r="FO1649" s="2"/>
      <c r="FP1649" s="2"/>
      <c r="FQ1649" s="2"/>
      <c r="FR1649" s="2"/>
      <c r="FS1649" s="2"/>
      <c r="FT1649" s="2"/>
      <c r="FU1649" s="2"/>
      <c r="FV1649" s="2"/>
      <c r="FW1649" s="2"/>
      <c r="FX1649" s="2"/>
      <c r="FY1649" s="2"/>
      <c r="FZ1649" s="2"/>
      <c r="GA1649" s="2"/>
      <c r="GB1649" s="2"/>
      <c r="GC1649" s="2"/>
      <c r="GD1649" s="2"/>
      <c r="GE1649" s="2"/>
      <c r="GF1649" s="2"/>
      <c r="GG1649" s="2"/>
      <c r="GH1649" s="2"/>
      <c r="GI1649" s="2"/>
      <c r="GJ1649" s="2"/>
      <c r="GK1649" s="2"/>
      <c r="GL1649" s="2"/>
      <c r="GM1649" s="2"/>
      <c r="GN1649" s="2"/>
      <c r="GO1649" s="2"/>
      <c r="GP1649" s="2"/>
      <c r="GQ1649" s="2"/>
      <c r="GR1649" s="2"/>
      <c r="GS1649" s="2"/>
      <c r="GT1649" s="2"/>
      <c r="GU1649" s="2"/>
      <c r="GV1649" s="2"/>
      <c r="GW1649" s="2"/>
      <c r="GX1649" s="2"/>
      <c r="GY1649" s="2"/>
      <c r="GZ1649" s="2"/>
      <c r="HA1649" s="2"/>
      <c r="HB1649" s="2"/>
      <c r="HC1649" s="2"/>
      <c r="HD1649" s="2"/>
      <c r="HE1649" s="2"/>
      <c r="HF1649" s="2"/>
      <c r="HG1649" s="2"/>
      <c r="HH1649" s="2"/>
      <c r="HI1649" s="2"/>
      <c r="HJ1649" s="2"/>
      <c r="HK1649" s="2"/>
      <c r="HL1649" s="2"/>
      <c r="HM1649" s="2"/>
      <c r="HN1649" s="2"/>
      <c r="HO1649" s="2"/>
      <c r="HP1649" s="2"/>
      <c r="HQ1649" s="2"/>
      <c r="HR1649" s="2"/>
      <c r="HS1649" s="2"/>
      <c r="HT1649" s="2"/>
      <c r="HU1649" s="2"/>
      <c r="HV1649" s="2"/>
      <c r="HW1649" s="2"/>
      <c r="HX1649" s="2"/>
      <c r="HY1649" s="2"/>
      <c r="HZ1649" s="2"/>
      <c r="IA1649" s="2"/>
      <c r="IB1649" s="2"/>
      <c r="IC1649" s="2"/>
      <c r="ID1649" s="2"/>
      <c r="IE1649" s="2"/>
      <c r="IF1649" s="2"/>
      <c r="IG1649" s="2"/>
      <c r="IH1649" s="2"/>
      <c r="II1649" s="2"/>
      <c r="IJ1649" s="2"/>
      <c r="IK1649" s="2"/>
      <c r="IL1649" s="2"/>
      <c r="IM1649" s="2"/>
      <c r="IN1649" s="2"/>
      <c r="IO1649" s="2"/>
      <c r="IP1649" s="2"/>
      <c r="IQ1649" s="2"/>
      <c r="IR1649" s="2"/>
      <c r="IS1649" s="2"/>
    </row>
    <row r="1650" spans="1:253" s="36" customFormat="1" hidden="1" x14ac:dyDescent="0.25">
      <c r="A1650" s="33"/>
      <c r="B1650" s="168"/>
      <c r="C1650" s="168"/>
      <c r="D1650" s="168"/>
      <c r="E1650" s="168"/>
      <c r="F1650" s="168"/>
      <c r="G1650" s="168"/>
      <c r="H1650" s="168"/>
      <c r="I1650" s="168"/>
      <c r="J1650" s="168"/>
      <c r="K1650" s="168"/>
      <c r="L1650" s="168"/>
      <c r="M1650" s="168"/>
      <c r="N1650" s="168"/>
      <c r="O1650" s="168"/>
      <c r="P1650" s="168"/>
      <c r="Q1650" s="168"/>
      <c r="R1650" s="168"/>
      <c r="S1650" s="168"/>
      <c r="T1650" s="168"/>
      <c r="U1650" s="168"/>
      <c r="V1650" s="168"/>
      <c r="W1650" s="168"/>
      <c r="X1650" s="168"/>
      <c r="Y1650" s="168"/>
      <c r="Z1650" s="168"/>
      <c r="AA1650" s="168"/>
      <c r="AB1650" s="168"/>
      <c r="AC1650" s="168"/>
      <c r="AD1650" s="168"/>
      <c r="AE1650" s="168"/>
      <c r="AF1650" s="168"/>
      <c r="AG1650" s="168"/>
      <c r="AH1650" s="168"/>
      <c r="AI1650" s="60"/>
      <c r="AJ1650" s="144" t="str">
        <f t="shared" si="292"/>
        <v>Riadok bude skrytý.</v>
      </c>
      <c r="AK1650" s="145" t="s">
        <v>207</v>
      </c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51">
        <f t="shared" si="293"/>
        <v>1</v>
      </c>
      <c r="BF1650" s="51">
        <f t="shared" si="296"/>
        <v>0</v>
      </c>
      <c r="BG1650" s="51"/>
      <c r="BH1650" s="51">
        <f t="shared" si="294"/>
        <v>1</v>
      </c>
      <c r="BI1650" s="89">
        <f t="shared" si="295"/>
        <v>0</v>
      </c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108"/>
      <c r="BY1650" s="108"/>
      <c r="BZ1650" s="108"/>
      <c r="CA1650" s="113">
        <f>SI!BY1650</f>
        <v>145</v>
      </c>
      <c r="CB1650" s="113"/>
      <c r="CC1650" s="113"/>
      <c r="CD1650" s="113"/>
      <c r="CE1650" s="113"/>
      <c r="CF1650" s="113"/>
      <c r="CG1650" s="113"/>
      <c r="CH1650" s="140">
        <f>SI!BZ1650</f>
        <v>0</v>
      </c>
      <c r="CI1650" s="108"/>
      <c r="CJ1650" s="108"/>
      <c r="CK1650" s="108"/>
      <c r="CL1650" s="108"/>
      <c r="CM1650" s="108"/>
      <c r="CN1650" s="108"/>
      <c r="CO1650" s="108"/>
      <c r="CP1650" s="108"/>
      <c r="CQ1650" s="108"/>
      <c r="CR1650" s="108"/>
      <c r="CS1650" s="108"/>
      <c r="CT1650" s="108"/>
      <c r="CU1650" s="108"/>
      <c r="CV1650" s="108"/>
      <c r="CW1650" s="108"/>
      <c r="CX1650" s="108"/>
      <c r="CY1650" s="108"/>
      <c r="CZ1650" s="2"/>
      <c r="DA1650" s="2"/>
      <c r="DB1650" s="2"/>
      <c r="DC1650" s="2"/>
      <c r="DD1650" s="2"/>
      <c r="DE1650" s="2"/>
      <c r="DF1650" s="2"/>
      <c r="DG1650" s="2"/>
      <c r="DH1650" s="2"/>
      <c r="DI1650" s="2"/>
      <c r="DJ1650" s="2"/>
      <c r="DK1650" s="2"/>
      <c r="DL1650" s="2"/>
      <c r="DM1650" s="2"/>
      <c r="DN1650" s="2"/>
      <c r="DO1650" s="2"/>
      <c r="DP1650" s="2"/>
      <c r="DQ1650" s="2"/>
      <c r="DR1650" s="2"/>
      <c r="DS1650" s="2"/>
      <c r="DT1650" s="2"/>
      <c r="DU1650" s="2"/>
      <c r="DV1650" s="2"/>
      <c r="DW1650" s="2"/>
      <c r="DX1650" s="2"/>
      <c r="DY1650" s="2"/>
      <c r="DZ1650" s="2"/>
      <c r="EA1650" s="2"/>
      <c r="EB1650" s="2"/>
      <c r="EC1650" s="2"/>
      <c r="ED1650" s="2"/>
      <c r="EE1650" s="2"/>
      <c r="EF1650" s="2"/>
      <c r="EG1650" s="2"/>
      <c r="EH1650" s="2"/>
      <c r="EI1650" s="2"/>
      <c r="EJ1650" s="2"/>
      <c r="EK1650" s="2"/>
      <c r="EL1650" s="2"/>
      <c r="EM1650" s="2"/>
      <c r="EN1650" s="2"/>
      <c r="EO1650" s="2"/>
      <c r="EP1650" s="2"/>
      <c r="EQ1650" s="2"/>
      <c r="ER1650" s="2"/>
      <c r="ES1650" s="2"/>
      <c r="ET1650" s="2"/>
      <c r="EU1650" s="2"/>
      <c r="EV1650" s="2"/>
      <c r="EW1650" s="2"/>
      <c r="EX1650" s="2"/>
      <c r="EY1650" s="2"/>
      <c r="EZ1650" s="2"/>
      <c r="FA1650" s="2"/>
      <c r="FB1650" s="2"/>
      <c r="FC1650" s="2"/>
      <c r="FD1650" s="2"/>
      <c r="FE1650" s="2"/>
      <c r="FF1650" s="2"/>
      <c r="FG1650" s="2"/>
      <c r="FH1650" s="2"/>
      <c r="FI1650" s="2"/>
      <c r="FJ1650" s="2"/>
      <c r="FK1650" s="2"/>
      <c r="FL1650" s="2"/>
      <c r="FM1650" s="2"/>
      <c r="FN1650" s="2"/>
      <c r="FO1650" s="2"/>
      <c r="FP1650" s="2"/>
      <c r="FQ1650" s="2"/>
      <c r="FR1650" s="2"/>
      <c r="FS1650" s="2"/>
      <c r="FT1650" s="2"/>
      <c r="FU1650" s="2"/>
      <c r="FV1650" s="2"/>
      <c r="FW1650" s="2"/>
      <c r="FX1650" s="2"/>
      <c r="FY1650" s="2"/>
      <c r="FZ1650" s="2"/>
      <c r="GA1650" s="2"/>
      <c r="GB1650" s="2"/>
      <c r="GC1650" s="2"/>
      <c r="GD1650" s="2"/>
      <c r="GE1650" s="2"/>
      <c r="GF1650" s="2"/>
      <c r="GG1650" s="2"/>
      <c r="GH1650" s="2"/>
      <c r="GI1650" s="2"/>
      <c r="GJ1650" s="2"/>
      <c r="GK1650" s="2"/>
      <c r="GL1650" s="2"/>
      <c r="GM1650" s="2"/>
      <c r="GN1650" s="2"/>
      <c r="GO1650" s="2"/>
      <c r="GP1650" s="2"/>
      <c r="GQ1650" s="2"/>
      <c r="GR1650" s="2"/>
      <c r="GS1650" s="2"/>
      <c r="GT1650" s="2"/>
      <c r="GU1650" s="2"/>
      <c r="GV1650" s="2"/>
      <c r="GW1650" s="2"/>
      <c r="GX1650" s="2"/>
      <c r="GY1650" s="2"/>
      <c r="GZ1650" s="2"/>
      <c r="HA1650" s="2"/>
      <c r="HB1650" s="2"/>
      <c r="HC1650" s="2"/>
      <c r="HD1650" s="2"/>
      <c r="HE1650" s="2"/>
      <c r="HF1650" s="2"/>
      <c r="HG1650" s="2"/>
      <c r="HH1650" s="2"/>
      <c r="HI1650" s="2"/>
      <c r="HJ1650" s="2"/>
      <c r="HK1650" s="2"/>
      <c r="HL1650" s="2"/>
      <c r="HM1650" s="2"/>
      <c r="HN1650" s="2"/>
      <c r="HO1650" s="2"/>
      <c r="HP1650" s="2"/>
      <c r="HQ1650" s="2"/>
      <c r="HR1650" s="2"/>
      <c r="HS1650" s="2"/>
      <c r="HT1650" s="2"/>
      <c r="HU1650" s="2"/>
      <c r="HV1650" s="2"/>
      <c r="HW1650" s="2"/>
      <c r="HX1650" s="2"/>
      <c r="HY1650" s="2"/>
      <c r="HZ1650" s="2"/>
      <c r="IA1650" s="2"/>
      <c r="IB1650" s="2"/>
      <c r="IC1650" s="2"/>
      <c r="ID1650" s="2"/>
      <c r="IE1650" s="2"/>
      <c r="IF1650" s="2"/>
      <c r="IG1650" s="2"/>
      <c r="IH1650" s="2"/>
      <c r="II1650" s="2"/>
      <c r="IJ1650" s="2"/>
      <c r="IK1650" s="2"/>
      <c r="IL1650" s="2"/>
      <c r="IM1650" s="2"/>
      <c r="IN1650" s="2"/>
      <c r="IO1650" s="2"/>
      <c r="IP1650" s="2"/>
      <c r="IQ1650" s="2"/>
      <c r="IR1650" s="2"/>
      <c r="IS1650" s="2"/>
    </row>
    <row r="1651" spans="1:253" s="36" customFormat="1" hidden="1" x14ac:dyDescent="0.25">
      <c r="A1651" s="33"/>
      <c r="B1651" s="168"/>
      <c r="C1651" s="168"/>
      <c r="D1651" s="168"/>
      <c r="E1651" s="168"/>
      <c r="F1651" s="168"/>
      <c r="G1651" s="168"/>
      <c r="H1651" s="168"/>
      <c r="I1651" s="168"/>
      <c r="J1651" s="168"/>
      <c r="K1651" s="168"/>
      <c r="L1651" s="168"/>
      <c r="M1651" s="168"/>
      <c r="N1651" s="168"/>
      <c r="O1651" s="168"/>
      <c r="P1651" s="168"/>
      <c r="Q1651" s="168"/>
      <c r="R1651" s="168"/>
      <c r="S1651" s="168"/>
      <c r="T1651" s="168"/>
      <c r="U1651" s="168"/>
      <c r="V1651" s="168"/>
      <c r="W1651" s="168"/>
      <c r="X1651" s="168"/>
      <c r="Y1651" s="168"/>
      <c r="Z1651" s="168"/>
      <c r="AA1651" s="168"/>
      <c r="AB1651" s="168"/>
      <c r="AC1651" s="168"/>
      <c r="AD1651" s="168"/>
      <c r="AE1651" s="168"/>
      <c r="AF1651" s="168"/>
      <c r="AG1651" s="168"/>
      <c r="AH1651" s="168"/>
      <c r="AI1651" s="60"/>
      <c r="AJ1651" s="144" t="str">
        <f t="shared" si="292"/>
        <v>Riadok bude skrytý.</v>
      </c>
      <c r="AK1651" s="145" t="s">
        <v>207</v>
      </c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51">
        <f t="shared" si="293"/>
        <v>1</v>
      </c>
      <c r="BF1651" s="51">
        <f t="shared" si="296"/>
        <v>0</v>
      </c>
      <c r="BG1651" s="51"/>
      <c r="BH1651" s="51">
        <f t="shared" si="294"/>
        <v>1</v>
      </c>
      <c r="BI1651" s="89">
        <f t="shared" si="295"/>
        <v>0</v>
      </c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108"/>
      <c r="BY1651" s="108"/>
      <c r="BZ1651" s="108"/>
      <c r="CA1651" s="113">
        <f>SI!BY1651</f>
        <v>153</v>
      </c>
      <c r="CB1651" s="113"/>
      <c r="CC1651" s="113"/>
      <c r="CD1651" s="113"/>
      <c r="CE1651" s="113"/>
      <c r="CF1651" s="113"/>
      <c r="CG1651" s="113"/>
      <c r="CH1651" s="140">
        <f>SI!BZ1651</f>
        <v>0</v>
      </c>
      <c r="CI1651" s="108"/>
      <c r="CJ1651" s="108"/>
      <c r="CK1651" s="108"/>
      <c r="CL1651" s="108"/>
      <c r="CM1651" s="108"/>
      <c r="CN1651" s="108"/>
      <c r="CO1651" s="108"/>
      <c r="CP1651" s="108"/>
      <c r="CQ1651" s="108"/>
      <c r="CR1651" s="108"/>
      <c r="CS1651" s="108"/>
      <c r="CT1651" s="108"/>
      <c r="CU1651" s="108"/>
      <c r="CV1651" s="108"/>
      <c r="CW1651" s="108"/>
      <c r="CX1651" s="108"/>
      <c r="CY1651" s="108"/>
      <c r="CZ1651" s="2"/>
      <c r="DA1651" s="2"/>
      <c r="DB1651" s="2"/>
      <c r="DC1651" s="2"/>
      <c r="DD1651" s="2"/>
      <c r="DE1651" s="2"/>
      <c r="DF1651" s="2"/>
      <c r="DG1651" s="2"/>
      <c r="DH1651" s="2"/>
      <c r="DI1651" s="2"/>
      <c r="DJ1651" s="2"/>
      <c r="DK1651" s="2"/>
      <c r="DL1651" s="2"/>
      <c r="DM1651" s="2"/>
      <c r="DN1651" s="2"/>
      <c r="DO1651" s="2"/>
      <c r="DP1651" s="2"/>
      <c r="DQ1651" s="2"/>
      <c r="DR1651" s="2"/>
      <c r="DS1651" s="2"/>
      <c r="DT1651" s="2"/>
      <c r="DU1651" s="2"/>
      <c r="DV1651" s="2"/>
      <c r="DW1651" s="2"/>
      <c r="DX1651" s="2"/>
      <c r="DY1651" s="2"/>
      <c r="DZ1651" s="2"/>
      <c r="EA1651" s="2"/>
      <c r="EB1651" s="2"/>
      <c r="EC1651" s="2"/>
      <c r="ED1651" s="2"/>
      <c r="EE1651" s="2"/>
      <c r="EF1651" s="2"/>
      <c r="EG1651" s="2"/>
      <c r="EH1651" s="2"/>
      <c r="EI1651" s="2"/>
      <c r="EJ1651" s="2"/>
      <c r="EK1651" s="2"/>
      <c r="EL1651" s="2"/>
      <c r="EM1651" s="2"/>
      <c r="EN1651" s="2"/>
      <c r="EO1651" s="2"/>
      <c r="EP1651" s="2"/>
      <c r="EQ1651" s="2"/>
      <c r="ER1651" s="2"/>
      <c r="ES1651" s="2"/>
      <c r="ET1651" s="2"/>
      <c r="EU1651" s="2"/>
      <c r="EV1651" s="2"/>
      <c r="EW1651" s="2"/>
      <c r="EX1651" s="2"/>
      <c r="EY1651" s="2"/>
      <c r="EZ1651" s="2"/>
      <c r="FA1651" s="2"/>
      <c r="FB1651" s="2"/>
      <c r="FC1651" s="2"/>
      <c r="FD1651" s="2"/>
      <c r="FE1651" s="2"/>
      <c r="FF1651" s="2"/>
      <c r="FG1651" s="2"/>
      <c r="FH1651" s="2"/>
      <c r="FI1651" s="2"/>
      <c r="FJ1651" s="2"/>
      <c r="FK1651" s="2"/>
      <c r="FL1651" s="2"/>
      <c r="FM1651" s="2"/>
      <c r="FN1651" s="2"/>
      <c r="FO1651" s="2"/>
      <c r="FP1651" s="2"/>
      <c r="FQ1651" s="2"/>
      <c r="FR1651" s="2"/>
      <c r="FS1651" s="2"/>
      <c r="FT1651" s="2"/>
      <c r="FU1651" s="2"/>
      <c r="FV1651" s="2"/>
      <c r="FW1651" s="2"/>
      <c r="FX1651" s="2"/>
      <c r="FY1651" s="2"/>
      <c r="FZ1651" s="2"/>
      <c r="GA1651" s="2"/>
      <c r="GB1651" s="2"/>
      <c r="GC1651" s="2"/>
      <c r="GD1651" s="2"/>
      <c r="GE1651" s="2"/>
      <c r="GF1651" s="2"/>
      <c r="GG1651" s="2"/>
      <c r="GH1651" s="2"/>
      <c r="GI1651" s="2"/>
      <c r="GJ1651" s="2"/>
      <c r="GK1651" s="2"/>
      <c r="GL1651" s="2"/>
      <c r="GM1651" s="2"/>
      <c r="GN1651" s="2"/>
      <c r="GO1651" s="2"/>
      <c r="GP1651" s="2"/>
      <c r="GQ1651" s="2"/>
      <c r="GR1651" s="2"/>
      <c r="GS1651" s="2"/>
      <c r="GT1651" s="2"/>
      <c r="GU1651" s="2"/>
      <c r="GV1651" s="2"/>
      <c r="GW1651" s="2"/>
      <c r="GX1651" s="2"/>
      <c r="GY1651" s="2"/>
      <c r="GZ1651" s="2"/>
      <c r="HA1651" s="2"/>
      <c r="HB1651" s="2"/>
      <c r="HC1651" s="2"/>
      <c r="HD1651" s="2"/>
      <c r="HE1651" s="2"/>
      <c r="HF1651" s="2"/>
      <c r="HG1651" s="2"/>
      <c r="HH1651" s="2"/>
      <c r="HI1651" s="2"/>
      <c r="HJ1651" s="2"/>
      <c r="HK1651" s="2"/>
      <c r="HL1651" s="2"/>
      <c r="HM1651" s="2"/>
      <c r="HN1651" s="2"/>
      <c r="HO1651" s="2"/>
      <c r="HP1651" s="2"/>
      <c r="HQ1651" s="2"/>
      <c r="HR1651" s="2"/>
      <c r="HS1651" s="2"/>
      <c r="HT1651" s="2"/>
      <c r="HU1651" s="2"/>
      <c r="HV1651" s="2"/>
      <c r="HW1651" s="2"/>
      <c r="HX1651" s="2"/>
      <c r="HY1651" s="2"/>
      <c r="HZ1651" s="2"/>
      <c r="IA1651" s="2"/>
      <c r="IB1651" s="2"/>
      <c r="IC1651" s="2"/>
      <c r="ID1651" s="2"/>
      <c r="IE1651" s="2"/>
      <c r="IF1651" s="2"/>
      <c r="IG1651" s="2"/>
      <c r="IH1651" s="2"/>
      <c r="II1651" s="2"/>
      <c r="IJ1651" s="2"/>
      <c r="IK1651" s="2"/>
      <c r="IL1651" s="2"/>
      <c r="IM1651" s="2"/>
      <c r="IN1651" s="2"/>
      <c r="IO1651" s="2"/>
      <c r="IP1651" s="2"/>
      <c r="IQ1651" s="2"/>
      <c r="IR1651" s="2"/>
      <c r="IS1651" s="2"/>
    </row>
    <row r="1652" spans="1:253" s="36" customFormat="1" hidden="1" x14ac:dyDescent="0.25">
      <c r="A1652" s="33"/>
      <c r="B1652" s="168"/>
      <c r="C1652" s="168"/>
      <c r="D1652" s="168"/>
      <c r="E1652" s="168"/>
      <c r="F1652" s="168"/>
      <c r="G1652" s="168"/>
      <c r="H1652" s="168"/>
      <c r="I1652" s="168"/>
      <c r="J1652" s="168"/>
      <c r="K1652" s="168"/>
      <c r="L1652" s="168"/>
      <c r="M1652" s="168"/>
      <c r="N1652" s="168"/>
      <c r="O1652" s="168"/>
      <c r="P1652" s="168"/>
      <c r="Q1652" s="168"/>
      <c r="R1652" s="168"/>
      <c r="S1652" s="168"/>
      <c r="T1652" s="168"/>
      <c r="U1652" s="168"/>
      <c r="V1652" s="168"/>
      <c r="W1652" s="168"/>
      <c r="X1652" s="168"/>
      <c r="Y1652" s="168"/>
      <c r="Z1652" s="168"/>
      <c r="AA1652" s="168"/>
      <c r="AB1652" s="168"/>
      <c r="AC1652" s="168"/>
      <c r="AD1652" s="168"/>
      <c r="AE1652" s="168"/>
      <c r="AF1652" s="168"/>
      <c r="AG1652" s="168"/>
      <c r="AH1652" s="168"/>
      <c r="AI1652" s="60"/>
      <c r="AJ1652" s="144" t="str">
        <f t="shared" si="292"/>
        <v>Riadok bude skrytý.</v>
      </c>
      <c r="AK1652" s="145" t="s">
        <v>207</v>
      </c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51">
        <f t="shared" si="293"/>
        <v>1</v>
      </c>
      <c r="BF1652" s="51">
        <f t="shared" si="296"/>
        <v>0</v>
      </c>
      <c r="BG1652" s="51"/>
      <c r="BH1652" s="51">
        <f t="shared" si="294"/>
        <v>1</v>
      </c>
      <c r="BI1652" s="89">
        <f t="shared" si="295"/>
        <v>0</v>
      </c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108"/>
      <c r="BY1652" s="108"/>
      <c r="BZ1652" s="108"/>
      <c r="CA1652" s="113">
        <f>SI!BY1652</f>
        <v>179</v>
      </c>
      <c r="CB1652" s="113"/>
      <c r="CC1652" s="113"/>
      <c r="CD1652" s="113"/>
      <c r="CE1652" s="113"/>
      <c r="CF1652" s="113"/>
      <c r="CG1652" s="113"/>
      <c r="CH1652" s="140">
        <f>SI!BZ1652</f>
        <v>0</v>
      </c>
      <c r="CI1652" s="108"/>
      <c r="CJ1652" s="108"/>
      <c r="CK1652" s="108"/>
      <c r="CL1652" s="108"/>
      <c r="CM1652" s="108"/>
      <c r="CN1652" s="108"/>
      <c r="CO1652" s="108"/>
      <c r="CP1652" s="108"/>
      <c r="CQ1652" s="108"/>
      <c r="CR1652" s="108"/>
      <c r="CS1652" s="108"/>
      <c r="CT1652" s="108"/>
      <c r="CU1652" s="108"/>
      <c r="CV1652" s="108"/>
      <c r="CW1652" s="108"/>
      <c r="CX1652" s="108"/>
      <c r="CY1652" s="108"/>
      <c r="CZ1652" s="2"/>
      <c r="DA1652" s="2"/>
      <c r="DB1652" s="2"/>
      <c r="DC1652" s="2"/>
      <c r="DD1652" s="2"/>
      <c r="DE1652" s="2"/>
      <c r="DF1652" s="2"/>
      <c r="DG1652" s="2"/>
      <c r="DH1652" s="2"/>
      <c r="DI1652" s="2"/>
      <c r="DJ1652" s="2"/>
      <c r="DK1652" s="2"/>
      <c r="DL1652" s="2"/>
      <c r="DM1652" s="2"/>
      <c r="DN1652" s="2"/>
      <c r="DO1652" s="2"/>
      <c r="DP1652" s="2"/>
      <c r="DQ1652" s="2"/>
      <c r="DR1652" s="2"/>
      <c r="DS1652" s="2"/>
      <c r="DT1652" s="2"/>
      <c r="DU1652" s="2"/>
      <c r="DV1652" s="2"/>
      <c r="DW1652" s="2"/>
      <c r="DX1652" s="2"/>
      <c r="DY1652" s="2"/>
      <c r="DZ1652" s="2"/>
      <c r="EA1652" s="2"/>
      <c r="EB1652" s="2"/>
      <c r="EC1652" s="2"/>
      <c r="ED1652" s="2"/>
      <c r="EE1652" s="2"/>
      <c r="EF1652" s="2"/>
      <c r="EG1652" s="2"/>
      <c r="EH1652" s="2"/>
      <c r="EI1652" s="2"/>
      <c r="EJ1652" s="2"/>
      <c r="EK1652" s="2"/>
      <c r="EL1652" s="2"/>
      <c r="EM1652" s="2"/>
      <c r="EN1652" s="2"/>
      <c r="EO1652" s="2"/>
      <c r="EP1652" s="2"/>
      <c r="EQ1652" s="2"/>
      <c r="ER1652" s="2"/>
      <c r="ES1652" s="2"/>
      <c r="ET1652" s="2"/>
      <c r="EU1652" s="2"/>
      <c r="EV1652" s="2"/>
      <c r="EW1652" s="2"/>
      <c r="EX1652" s="2"/>
      <c r="EY1652" s="2"/>
      <c r="EZ1652" s="2"/>
      <c r="FA1652" s="2"/>
      <c r="FB1652" s="2"/>
      <c r="FC1652" s="2"/>
      <c r="FD1652" s="2"/>
      <c r="FE1652" s="2"/>
      <c r="FF1652" s="2"/>
      <c r="FG1652" s="2"/>
      <c r="FH1652" s="2"/>
      <c r="FI1652" s="2"/>
      <c r="FJ1652" s="2"/>
      <c r="FK1652" s="2"/>
      <c r="FL1652" s="2"/>
      <c r="FM1652" s="2"/>
      <c r="FN1652" s="2"/>
      <c r="FO1652" s="2"/>
      <c r="FP1652" s="2"/>
      <c r="FQ1652" s="2"/>
      <c r="FR1652" s="2"/>
      <c r="FS1652" s="2"/>
      <c r="FT1652" s="2"/>
      <c r="FU1652" s="2"/>
      <c r="FV1652" s="2"/>
      <c r="FW1652" s="2"/>
      <c r="FX1652" s="2"/>
      <c r="FY1652" s="2"/>
      <c r="FZ1652" s="2"/>
      <c r="GA1652" s="2"/>
      <c r="GB1652" s="2"/>
      <c r="GC1652" s="2"/>
      <c r="GD1652" s="2"/>
      <c r="GE1652" s="2"/>
      <c r="GF1652" s="2"/>
      <c r="GG1652" s="2"/>
      <c r="GH1652" s="2"/>
      <c r="GI1652" s="2"/>
      <c r="GJ1652" s="2"/>
      <c r="GK1652" s="2"/>
      <c r="GL1652" s="2"/>
      <c r="GM1652" s="2"/>
      <c r="GN1652" s="2"/>
      <c r="GO1652" s="2"/>
      <c r="GP1652" s="2"/>
      <c r="GQ1652" s="2"/>
      <c r="GR1652" s="2"/>
      <c r="GS1652" s="2"/>
      <c r="GT1652" s="2"/>
      <c r="GU1652" s="2"/>
      <c r="GV1652" s="2"/>
      <c r="GW1652" s="2"/>
      <c r="GX1652" s="2"/>
      <c r="GY1652" s="2"/>
      <c r="GZ1652" s="2"/>
      <c r="HA1652" s="2"/>
      <c r="HB1652" s="2"/>
      <c r="HC1652" s="2"/>
      <c r="HD1652" s="2"/>
      <c r="HE1652" s="2"/>
      <c r="HF1652" s="2"/>
      <c r="HG1652" s="2"/>
      <c r="HH1652" s="2"/>
      <c r="HI1652" s="2"/>
      <c r="HJ1652" s="2"/>
      <c r="HK1652" s="2"/>
      <c r="HL1652" s="2"/>
      <c r="HM1652" s="2"/>
      <c r="HN1652" s="2"/>
      <c r="HO1652" s="2"/>
      <c r="HP1652" s="2"/>
      <c r="HQ1652" s="2"/>
      <c r="HR1652" s="2"/>
      <c r="HS1652" s="2"/>
      <c r="HT1652" s="2"/>
      <c r="HU1652" s="2"/>
      <c r="HV1652" s="2"/>
      <c r="HW1652" s="2"/>
      <c r="HX1652" s="2"/>
      <c r="HY1652" s="2"/>
      <c r="HZ1652" s="2"/>
      <c r="IA1652" s="2"/>
      <c r="IB1652" s="2"/>
      <c r="IC1652" s="2"/>
      <c r="ID1652" s="2"/>
      <c r="IE1652" s="2"/>
      <c r="IF1652" s="2"/>
      <c r="IG1652" s="2"/>
      <c r="IH1652" s="2"/>
      <c r="II1652" s="2"/>
      <c r="IJ1652" s="2"/>
      <c r="IK1652" s="2"/>
      <c r="IL1652" s="2"/>
      <c r="IM1652" s="2"/>
      <c r="IN1652" s="2"/>
      <c r="IO1652" s="2"/>
      <c r="IP1652" s="2"/>
      <c r="IQ1652" s="2"/>
      <c r="IR1652" s="2"/>
      <c r="IS1652" s="2"/>
    </row>
    <row r="1653" spans="1:253" s="36" customFormat="1" hidden="1" x14ac:dyDescent="0.25">
      <c r="A1653" s="33"/>
      <c r="B1653" s="168"/>
      <c r="C1653" s="168"/>
      <c r="D1653" s="168"/>
      <c r="E1653" s="168"/>
      <c r="F1653" s="168"/>
      <c r="G1653" s="168"/>
      <c r="H1653" s="168"/>
      <c r="I1653" s="168"/>
      <c r="J1653" s="168"/>
      <c r="K1653" s="168"/>
      <c r="L1653" s="168"/>
      <c r="M1653" s="168"/>
      <c r="N1653" s="168"/>
      <c r="O1653" s="168"/>
      <c r="P1653" s="168"/>
      <c r="Q1653" s="168"/>
      <c r="R1653" s="168"/>
      <c r="S1653" s="168"/>
      <c r="T1653" s="168"/>
      <c r="U1653" s="168"/>
      <c r="V1653" s="168"/>
      <c r="W1653" s="168"/>
      <c r="X1653" s="168"/>
      <c r="Y1653" s="168"/>
      <c r="Z1653" s="168"/>
      <c r="AA1653" s="168"/>
      <c r="AB1653" s="168"/>
      <c r="AC1653" s="168"/>
      <c r="AD1653" s="168"/>
      <c r="AE1653" s="168"/>
      <c r="AF1653" s="168"/>
      <c r="AG1653" s="168"/>
      <c r="AH1653" s="168"/>
      <c r="AI1653" s="60"/>
      <c r="AJ1653" s="144" t="str">
        <f t="shared" si="292"/>
        <v>Riadok bude skrytý.</v>
      </c>
      <c r="AK1653" s="145" t="s">
        <v>207</v>
      </c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51">
        <f t="shared" si="293"/>
        <v>1</v>
      </c>
      <c r="BF1653" s="51">
        <f t="shared" si="296"/>
        <v>0</v>
      </c>
      <c r="BG1653" s="51"/>
      <c r="BH1653" s="51">
        <f t="shared" si="294"/>
        <v>1</v>
      </c>
      <c r="BI1653" s="89">
        <f t="shared" si="295"/>
        <v>0</v>
      </c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108"/>
      <c r="BY1653" s="108"/>
      <c r="BZ1653" s="108"/>
      <c r="CA1653" s="113">
        <f>SI!BY1653</f>
        <v>210</v>
      </c>
      <c r="CB1653" s="113"/>
      <c r="CC1653" s="113"/>
      <c r="CD1653" s="113"/>
      <c r="CE1653" s="113"/>
      <c r="CF1653" s="113"/>
      <c r="CG1653" s="113"/>
      <c r="CH1653" s="140">
        <f>SI!BZ1653</f>
        <v>0</v>
      </c>
      <c r="CI1653" s="108"/>
      <c r="CJ1653" s="108"/>
      <c r="CK1653" s="108"/>
      <c r="CL1653" s="108"/>
      <c r="CM1653" s="108"/>
      <c r="CN1653" s="108"/>
      <c r="CO1653" s="108"/>
      <c r="CP1653" s="108"/>
      <c r="CQ1653" s="108"/>
      <c r="CR1653" s="108"/>
      <c r="CS1653" s="108"/>
      <c r="CT1653" s="108"/>
      <c r="CU1653" s="108"/>
      <c r="CV1653" s="108"/>
      <c r="CW1653" s="108"/>
      <c r="CX1653" s="108"/>
      <c r="CY1653" s="108"/>
      <c r="CZ1653" s="2"/>
      <c r="DA1653" s="2"/>
      <c r="DB1653" s="2"/>
      <c r="DC1653" s="2"/>
      <c r="DD1653" s="2"/>
      <c r="DE1653" s="2"/>
      <c r="DF1653" s="2"/>
      <c r="DG1653" s="2"/>
      <c r="DH1653" s="2"/>
      <c r="DI1653" s="2"/>
      <c r="DJ1653" s="2"/>
      <c r="DK1653" s="2"/>
      <c r="DL1653" s="2"/>
      <c r="DM1653" s="2"/>
      <c r="DN1653" s="2"/>
      <c r="DO1653" s="2"/>
      <c r="DP1653" s="2"/>
      <c r="DQ1653" s="2"/>
      <c r="DR1653" s="2"/>
      <c r="DS1653" s="2"/>
      <c r="DT1653" s="2"/>
      <c r="DU1653" s="2"/>
      <c r="DV1653" s="2"/>
      <c r="DW1653" s="2"/>
      <c r="DX1653" s="2"/>
      <c r="DY1653" s="2"/>
      <c r="DZ1653" s="2"/>
      <c r="EA1653" s="2"/>
      <c r="EB1653" s="2"/>
      <c r="EC1653" s="2"/>
      <c r="ED1653" s="2"/>
      <c r="EE1653" s="2"/>
      <c r="EF1653" s="2"/>
      <c r="EG1653" s="2"/>
      <c r="EH1653" s="2"/>
      <c r="EI1653" s="2"/>
      <c r="EJ1653" s="2"/>
      <c r="EK1653" s="2"/>
      <c r="EL1653" s="2"/>
      <c r="EM1653" s="2"/>
      <c r="EN1653" s="2"/>
      <c r="EO1653" s="2"/>
      <c r="EP1653" s="2"/>
      <c r="EQ1653" s="2"/>
      <c r="ER1653" s="2"/>
      <c r="ES1653" s="2"/>
      <c r="ET1653" s="2"/>
      <c r="EU1653" s="2"/>
      <c r="EV1653" s="2"/>
      <c r="EW1653" s="2"/>
      <c r="EX1653" s="2"/>
      <c r="EY1653" s="2"/>
      <c r="EZ1653" s="2"/>
      <c r="FA1653" s="2"/>
      <c r="FB1653" s="2"/>
      <c r="FC1653" s="2"/>
      <c r="FD1653" s="2"/>
      <c r="FE1653" s="2"/>
      <c r="FF1653" s="2"/>
      <c r="FG1653" s="2"/>
      <c r="FH1653" s="2"/>
      <c r="FI1653" s="2"/>
      <c r="FJ1653" s="2"/>
      <c r="FK1653" s="2"/>
      <c r="FL1653" s="2"/>
      <c r="FM1653" s="2"/>
      <c r="FN1653" s="2"/>
      <c r="FO1653" s="2"/>
      <c r="FP1653" s="2"/>
      <c r="FQ1653" s="2"/>
      <c r="FR1653" s="2"/>
      <c r="FS1653" s="2"/>
      <c r="FT1653" s="2"/>
      <c r="FU1653" s="2"/>
      <c r="FV1653" s="2"/>
      <c r="FW1653" s="2"/>
      <c r="FX1653" s="2"/>
      <c r="FY1653" s="2"/>
      <c r="FZ1653" s="2"/>
      <c r="GA1653" s="2"/>
      <c r="GB1653" s="2"/>
      <c r="GC1653" s="2"/>
      <c r="GD1653" s="2"/>
      <c r="GE1653" s="2"/>
      <c r="GF1653" s="2"/>
      <c r="GG1653" s="2"/>
      <c r="GH1653" s="2"/>
      <c r="GI1653" s="2"/>
      <c r="GJ1653" s="2"/>
      <c r="GK1653" s="2"/>
      <c r="GL1653" s="2"/>
      <c r="GM1653" s="2"/>
      <c r="GN1653" s="2"/>
      <c r="GO1653" s="2"/>
      <c r="GP1653" s="2"/>
      <c r="GQ1653" s="2"/>
      <c r="GR1653" s="2"/>
      <c r="GS1653" s="2"/>
      <c r="GT1653" s="2"/>
      <c r="GU1653" s="2"/>
      <c r="GV1653" s="2"/>
      <c r="GW1653" s="2"/>
      <c r="GX1653" s="2"/>
      <c r="GY1653" s="2"/>
      <c r="GZ1653" s="2"/>
      <c r="HA1653" s="2"/>
      <c r="HB1653" s="2"/>
      <c r="HC1653" s="2"/>
      <c r="HD1653" s="2"/>
      <c r="HE1653" s="2"/>
      <c r="HF1653" s="2"/>
      <c r="HG1653" s="2"/>
      <c r="HH1653" s="2"/>
      <c r="HI1653" s="2"/>
      <c r="HJ1653" s="2"/>
      <c r="HK1653" s="2"/>
      <c r="HL1653" s="2"/>
      <c r="HM1653" s="2"/>
      <c r="HN1653" s="2"/>
      <c r="HO1653" s="2"/>
      <c r="HP1653" s="2"/>
      <c r="HQ1653" s="2"/>
      <c r="HR1653" s="2"/>
      <c r="HS1653" s="2"/>
      <c r="HT1653" s="2"/>
      <c r="HU1653" s="2"/>
      <c r="HV1653" s="2"/>
      <c r="HW1653" s="2"/>
      <c r="HX1653" s="2"/>
      <c r="HY1653" s="2"/>
      <c r="HZ1653" s="2"/>
      <c r="IA1653" s="2"/>
      <c r="IB1653" s="2"/>
      <c r="IC1653" s="2"/>
      <c r="ID1653" s="2"/>
      <c r="IE1653" s="2"/>
      <c r="IF1653" s="2"/>
      <c r="IG1653" s="2"/>
      <c r="IH1653" s="2"/>
      <c r="II1653" s="2"/>
      <c r="IJ1653" s="2"/>
      <c r="IK1653" s="2"/>
      <c r="IL1653" s="2"/>
      <c r="IM1653" s="2"/>
      <c r="IN1653" s="2"/>
      <c r="IO1653" s="2"/>
      <c r="IP1653" s="2"/>
      <c r="IQ1653" s="2"/>
      <c r="IR1653" s="2"/>
      <c r="IS1653" s="2"/>
    </row>
    <row r="1654" spans="1:253" s="36" customFormat="1" hidden="1" x14ac:dyDescent="0.25">
      <c r="A1654" s="33"/>
      <c r="B1654" s="168"/>
      <c r="C1654" s="168"/>
      <c r="D1654" s="168"/>
      <c r="E1654" s="168"/>
      <c r="F1654" s="168"/>
      <c r="G1654" s="168"/>
      <c r="H1654" s="168"/>
      <c r="I1654" s="168"/>
      <c r="J1654" s="168"/>
      <c r="K1654" s="168"/>
      <c r="L1654" s="168"/>
      <c r="M1654" s="168"/>
      <c r="N1654" s="168"/>
      <c r="O1654" s="168"/>
      <c r="P1654" s="168"/>
      <c r="Q1654" s="168"/>
      <c r="R1654" s="168"/>
      <c r="S1654" s="168"/>
      <c r="T1654" s="168"/>
      <c r="U1654" s="168"/>
      <c r="V1654" s="168"/>
      <c r="W1654" s="168"/>
      <c r="X1654" s="168"/>
      <c r="Y1654" s="168"/>
      <c r="Z1654" s="168"/>
      <c r="AA1654" s="168"/>
      <c r="AB1654" s="168"/>
      <c r="AC1654" s="168"/>
      <c r="AD1654" s="168"/>
      <c r="AE1654" s="168"/>
      <c r="AF1654" s="168"/>
      <c r="AG1654" s="168"/>
      <c r="AH1654" s="168"/>
      <c r="AI1654" s="60"/>
      <c r="AJ1654" s="144" t="str">
        <f t="shared" si="292"/>
        <v>Riadok bude skrytý.</v>
      </c>
      <c r="AK1654" s="145" t="s">
        <v>207</v>
      </c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51">
        <f t="shared" si="293"/>
        <v>1</v>
      </c>
      <c r="BF1654" s="51">
        <f t="shared" si="296"/>
        <v>0</v>
      </c>
      <c r="BG1654" s="51"/>
      <c r="BH1654" s="51">
        <f t="shared" si="294"/>
        <v>1</v>
      </c>
      <c r="BI1654" s="89">
        <f t="shared" si="295"/>
        <v>0</v>
      </c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108"/>
      <c r="BY1654" s="108"/>
      <c r="BZ1654" s="108"/>
      <c r="CA1654" s="113">
        <f>SI!BY1654</f>
        <v>143</v>
      </c>
      <c r="CB1654" s="113"/>
      <c r="CC1654" s="113"/>
      <c r="CD1654" s="113"/>
      <c r="CE1654" s="113"/>
      <c r="CF1654" s="113"/>
      <c r="CG1654" s="113"/>
      <c r="CH1654" s="140">
        <f>SI!BZ1654</f>
        <v>0</v>
      </c>
      <c r="CI1654" s="108"/>
      <c r="CJ1654" s="108"/>
      <c r="CK1654" s="108"/>
      <c r="CL1654" s="108"/>
      <c r="CM1654" s="108"/>
      <c r="CN1654" s="108"/>
      <c r="CO1654" s="108"/>
      <c r="CP1654" s="108"/>
      <c r="CQ1654" s="108"/>
      <c r="CR1654" s="108"/>
      <c r="CS1654" s="108"/>
      <c r="CT1654" s="108"/>
      <c r="CU1654" s="108"/>
      <c r="CV1654" s="108"/>
      <c r="CW1654" s="108"/>
      <c r="CX1654" s="108"/>
      <c r="CY1654" s="108"/>
      <c r="CZ1654" s="2"/>
      <c r="DA1654" s="2"/>
      <c r="DB1654" s="2"/>
      <c r="DC1654" s="2"/>
      <c r="DD1654" s="2"/>
      <c r="DE1654" s="2"/>
      <c r="DF1654" s="2"/>
      <c r="DG1654" s="2"/>
      <c r="DH1654" s="2"/>
      <c r="DI1654" s="2"/>
      <c r="DJ1654" s="2"/>
      <c r="DK1654" s="2"/>
      <c r="DL1654" s="2"/>
      <c r="DM1654" s="2"/>
      <c r="DN1654" s="2"/>
      <c r="DO1654" s="2"/>
      <c r="DP1654" s="2"/>
      <c r="DQ1654" s="2"/>
      <c r="DR1654" s="2"/>
      <c r="DS1654" s="2"/>
      <c r="DT1654" s="2"/>
      <c r="DU1654" s="2"/>
      <c r="DV1654" s="2"/>
      <c r="DW1654" s="2"/>
      <c r="DX1654" s="2"/>
      <c r="DY1654" s="2"/>
      <c r="DZ1654" s="2"/>
      <c r="EA1654" s="2"/>
      <c r="EB1654" s="2"/>
      <c r="EC1654" s="2"/>
      <c r="ED1654" s="2"/>
      <c r="EE1654" s="2"/>
      <c r="EF1654" s="2"/>
      <c r="EG1654" s="2"/>
      <c r="EH1654" s="2"/>
      <c r="EI1654" s="2"/>
      <c r="EJ1654" s="2"/>
      <c r="EK1654" s="2"/>
      <c r="EL1654" s="2"/>
      <c r="EM1654" s="2"/>
      <c r="EN1654" s="2"/>
      <c r="EO1654" s="2"/>
      <c r="EP1654" s="2"/>
      <c r="EQ1654" s="2"/>
      <c r="ER1654" s="2"/>
      <c r="ES1654" s="2"/>
      <c r="ET1654" s="2"/>
      <c r="EU1654" s="2"/>
      <c r="EV1654" s="2"/>
      <c r="EW1654" s="2"/>
      <c r="EX1654" s="2"/>
      <c r="EY1654" s="2"/>
      <c r="EZ1654" s="2"/>
      <c r="FA1654" s="2"/>
      <c r="FB1654" s="2"/>
      <c r="FC1654" s="2"/>
      <c r="FD1654" s="2"/>
      <c r="FE1654" s="2"/>
      <c r="FF1654" s="2"/>
      <c r="FG1654" s="2"/>
      <c r="FH1654" s="2"/>
      <c r="FI1654" s="2"/>
      <c r="FJ1654" s="2"/>
      <c r="FK1654" s="2"/>
      <c r="FL1654" s="2"/>
      <c r="FM1654" s="2"/>
      <c r="FN1654" s="2"/>
      <c r="FO1654" s="2"/>
      <c r="FP1654" s="2"/>
      <c r="FQ1654" s="2"/>
      <c r="FR1654" s="2"/>
      <c r="FS1654" s="2"/>
      <c r="FT1654" s="2"/>
      <c r="FU1654" s="2"/>
      <c r="FV1654" s="2"/>
      <c r="FW1654" s="2"/>
      <c r="FX1654" s="2"/>
      <c r="FY1654" s="2"/>
      <c r="FZ1654" s="2"/>
      <c r="GA1654" s="2"/>
      <c r="GB1654" s="2"/>
      <c r="GC1654" s="2"/>
      <c r="GD1654" s="2"/>
      <c r="GE1654" s="2"/>
      <c r="GF1654" s="2"/>
      <c r="GG1654" s="2"/>
      <c r="GH1654" s="2"/>
      <c r="GI1654" s="2"/>
      <c r="GJ1654" s="2"/>
      <c r="GK1654" s="2"/>
      <c r="GL1654" s="2"/>
      <c r="GM1654" s="2"/>
      <c r="GN1654" s="2"/>
      <c r="GO1654" s="2"/>
      <c r="GP1654" s="2"/>
      <c r="GQ1654" s="2"/>
      <c r="GR1654" s="2"/>
      <c r="GS1654" s="2"/>
      <c r="GT1654" s="2"/>
      <c r="GU1654" s="2"/>
      <c r="GV1654" s="2"/>
      <c r="GW1654" s="2"/>
      <c r="GX1654" s="2"/>
      <c r="GY1654" s="2"/>
      <c r="GZ1654" s="2"/>
      <c r="HA1654" s="2"/>
      <c r="HB1654" s="2"/>
      <c r="HC1654" s="2"/>
      <c r="HD1654" s="2"/>
      <c r="HE1654" s="2"/>
      <c r="HF1654" s="2"/>
      <c r="HG1654" s="2"/>
      <c r="HH1654" s="2"/>
      <c r="HI1654" s="2"/>
      <c r="HJ1654" s="2"/>
      <c r="HK1654" s="2"/>
      <c r="HL1654" s="2"/>
      <c r="HM1654" s="2"/>
      <c r="HN1654" s="2"/>
      <c r="HO1654" s="2"/>
      <c r="HP1654" s="2"/>
      <c r="HQ1654" s="2"/>
      <c r="HR1654" s="2"/>
      <c r="HS1654" s="2"/>
      <c r="HT1654" s="2"/>
      <c r="HU1654" s="2"/>
      <c r="HV1654" s="2"/>
      <c r="HW1654" s="2"/>
      <c r="HX1654" s="2"/>
      <c r="HY1654" s="2"/>
      <c r="HZ1654" s="2"/>
      <c r="IA1654" s="2"/>
      <c r="IB1654" s="2"/>
      <c r="IC1654" s="2"/>
      <c r="ID1654" s="2"/>
      <c r="IE1654" s="2"/>
      <c r="IF1654" s="2"/>
      <c r="IG1654" s="2"/>
      <c r="IH1654" s="2"/>
      <c r="II1654" s="2"/>
      <c r="IJ1654" s="2"/>
      <c r="IK1654" s="2"/>
      <c r="IL1654" s="2"/>
      <c r="IM1654" s="2"/>
      <c r="IN1654" s="2"/>
      <c r="IO1654" s="2"/>
      <c r="IP1654" s="2"/>
      <c r="IQ1654" s="2"/>
      <c r="IR1654" s="2"/>
      <c r="IS1654" s="2"/>
    </row>
    <row r="1655" spans="1:253" s="36" customFormat="1" hidden="1" x14ac:dyDescent="0.25">
      <c r="A1655" s="33"/>
      <c r="B1655" s="168"/>
      <c r="C1655" s="168"/>
      <c r="D1655" s="168"/>
      <c r="E1655" s="168"/>
      <c r="F1655" s="168"/>
      <c r="G1655" s="168"/>
      <c r="H1655" s="168"/>
      <c r="I1655" s="168"/>
      <c r="J1655" s="168"/>
      <c r="K1655" s="168"/>
      <c r="L1655" s="168"/>
      <c r="M1655" s="168"/>
      <c r="N1655" s="168"/>
      <c r="O1655" s="168"/>
      <c r="P1655" s="168"/>
      <c r="Q1655" s="168"/>
      <c r="R1655" s="168"/>
      <c r="S1655" s="168"/>
      <c r="T1655" s="168"/>
      <c r="U1655" s="168"/>
      <c r="V1655" s="168"/>
      <c r="W1655" s="168"/>
      <c r="X1655" s="168"/>
      <c r="Y1655" s="168"/>
      <c r="Z1655" s="168"/>
      <c r="AA1655" s="168"/>
      <c r="AB1655" s="168"/>
      <c r="AC1655" s="168"/>
      <c r="AD1655" s="168"/>
      <c r="AE1655" s="168"/>
      <c r="AF1655" s="168"/>
      <c r="AG1655" s="168"/>
      <c r="AH1655" s="168"/>
      <c r="AI1655" s="60"/>
      <c r="AJ1655" s="144" t="str">
        <f t="shared" si="292"/>
        <v>Riadok bude skrytý.</v>
      </c>
      <c r="AK1655" s="145" t="s">
        <v>207</v>
      </c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51">
        <f t="shared" si="293"/>
        <v>1</v>
      </c>
      <c r="BF1655" s="51">
        <f t="shared" si="296"/>
        <v>0</v>
      </c>
      <c r="BG1655" s="51"/>
      <c r="BH1655" s="51">
        <f t="shared" si="294"/>
        <v>1</v>
      </c>
      <c r="BI1655" s="89">
        <f t="shared" si="295"/>
        <v>0</v>
      </c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108"/>
      <c r="BY1655" s="108"/>
      <c r="BZ1655" s="108"/>
      <c r="CA1655" s="113">
        <f>SI!BY1655</f>
        <v>759</v>
      </c>
      <c r="CB1655" s="113"/>
      <c r="CC1655" s="113"/>
      <c r="CD1655" s="113"/>
      <c r="CE1655" s="113"/>
      <c r="CF1655" s="113"/>
      <c r="CG1655" s="113"/>
      <c r="CH1655" s="140">
        <f>SI!BZ1655</f>
        <v>0</v>
      </c>
      <c r="CI1655" s="108"/>
      <c r="CJ1655" s="108"/>
      <c r="CK1655" s="108"/>
      <c r="CL1655" s="108"/>
      <c r="CM1655" s="108"/>
      <c r="CN1655" s="108"/>
      <c r="CO1655" s="108"/>
      <c r="CP1655" s="108"/>
      <c r="CQ1655" s="108"/>
      <c r="CR1655" s="108"/>
      <c r="CS1655" s="108"/>
      <c r="CT1655" s="108"/>
      <c r="CU1655" s="108"/>
      <c r="CV1655" s="108"/>
      <c r="CW1655" s="108"/>
      <c r="CX1655" s="108"/>
      <c r="CY1655" s="108"/>
      <c r="CZ1655" s="2"/>
      <c r="DA1655" s="2"/>
      <c r="DB1655" s="2"/>
      <c r="DC1655" s="2"/>
      <c r="DD1655" s="2"/>
      <c r="DE1655" s="2"/>
      <c r="DF1655" s="2"/>
      <c r="DG1655" s="2"/>
      <c r="DH1655" s="2"/>
      <c r="DI1655" s="2"/>
      <c r="DJ1655" s="2"/>
      <c r="DK1655" s="2"/>
      <c r="DL1655" s="2"/>
      <c r="DM1655" s="2"/>
      <c r="DN1655" s="2"/>
      <c r="DO1655" s="2"/>
      <c r="DP1655" s="2"/>
      <c r="DQ1655" s="2"/>
      <c r="DR1655" s="2"/>
      <c r="DS1655" s="2"/>
      <c r="DT1655" s="2"/>
      <c r="DU1655" s="2"/>
      <c r="DV1655" s="2"/>
      <c r="DW1655" s="2"/>
      <c r="DX1655" s="2"/>
      <c r="DY1655" s="2"/>
      <c r="DZ1655" s="2"/>
      <c r="EA1655" s="2"/>
      <c r="EB1655" s="2"/>
      <c r="EC1655" s="2"/>
      <c r="ED1655" s="2"/>
      <c r="EE1655" s="2"/>
      <c r="EF1655" s="2"/>
      <c r="EG1655" s="2"/>
      <c r="EH1655" s="2"/>
      <c r="EI1655" s="2"/>
      <c r="EJ1655" s="2"/>
      <c r="EK1655" s="2"/>
      <c r="EL1655" s="2"/>
      <c r="EM1655" s="2"/>
      <c r="EN1655" s="2"/>
      <c r="EO1655" s="2"/>
      <c r="EP1655" s="2"/>
      <c r="EQ1655" s="2"/>
      <c r="ER1655" s="2"/>
      <c r="ES1655" s="2"/>
      <c r="ET1655" s="2"/>
      <c r="EU1655" s="2"/>
      <c r="EV1655" s="2"/>
      <c r="EW1655" s="2"/>
      <c r="EX1655" s="2"/>
      <c r="EY1655" s="2"/>
      <c r="EZ1655" s="2"/>
      <c r="FA1655" s="2"/>
      <c r="FB1655" s="2"/>
      <c r="FC1655" s="2"/>
      <c r="FD1655" s="2"/>
      <c r="FE1655" s="2"/>
      <c r="FF1655" s="2"/>
      <c r="FG1655" s="2"/>
      <c r="FH1655" s="2"/>
      <c r="FI1655" s="2"/>
      <c r="FJ1655" s="2"/>
      <c r="FK1655" s="2"/>
      <c r="FL1655" s="2"/>
      <c r="FM1655" s="2"/>
      <c r="FN1655" s="2"/>
      <c r="FO1655" s="2"/>
      <c r="FP1655" s="2"/>
      <c r="FQ1655" s="2"/>
      <c r="FR1655" s="2"/>
      <c r="FS1655" s="2"/>
      <c r="FT1655" s="2"/>
      <c r="FU1655" s="2"/>
      <c r="FV1655" s="2"/>
      <c r="FW1655" s="2"/>
      <c r="FX1655" s="2"/>
      <c r="FY1655" s="2"/>
      <c r="FZ1655" s="2"/>
      <c r="GA1655" s="2"/>
      <c r="GB1655" s="2"/>
      <c r="GC1655" s="2"/>
      <c r="GD1655" s="2"/>
      <c r="GE1655" s="2"/>
      <c r="GF1655" s="2"/>
      <c r="GG1655" s="2"/>
      <c r="GH1655" s="2"/>
      <c r="GI1655" s="2"/>
      <c r="GJ1655" s="2"/>
      <c r="GK1655" s="2"/>
      <c r="GL1655" s="2"/>
      <c r="GM1655" s="2"/>
      <c r="GN1655" s="2"/>
      <c r="GO1655" s="2"/>
      <c r="GP1655" s="2"/>
      <c r="GQ1655" s="2"/>
      <c r="GR1655" s="2"/>
      <c r="GS1655" s="2"/>
      <c r="GT1655" s="2"/>
      <c r="GU1655" s="2"/>
      <c r="GV1655" s="2"/>
      <c r="GW1655" s="2"/>
      <c r="GX1655" s="2"/>
      <c r="GY1655" s="2"/>
      <c r="GZ1655" s="2"/>
      <c r="HA1655" s="2"/>
      <c r="HB1655" s="2"/>
      <c r="HC1655" s="2"/>
      <c r="HD1655" s="2"/>
      <c r="HE1655" s="2"/>
      <c r="HF1655" s="2"/>
      <c r="HG1655" s="2"/>
      <c r="HH1655" s="2"/>
      <c r="HI1655" s="2"/>
      <c r="HJ1655" s="2"/>
      <c r="HK1655" s="2"/>
      <c r="HL1655" s="2"/>
      <c r="HM1655" s="2"/>
      <c r="HN1655" s="2"/>
      <c r="HO1655" s="2"/>
      <c r="HP1655" s="2"/>
      <c r="HQ1655" s="2"/>
      <c r="HR1655" s="2"/>
      <c r="HS1655" s="2"/>
      <c r="HT1655" s="2"/>
      <c r="HU1655" s="2"/>
      <c r="HV1655" s="2"/>
      <c r="HW1655" s="2"/>
      <c r="HX1655" s="2"/>
      <c r="HY1655" s="2"/>
      <c r="HZ1655" s="2"/>
      <c r="IA1655" s="2"/>
      <c r="IB1655" s="2"/>
      <c r="IC1655" s="2"/>
      <c r="ID1655" s="2"/>
      <c r="IE1655" s="2"/>
      <c r="IF1655" s="2"/>
      <c r="IG1655" s="2"/>
      <c r="IH1655" s="2"/>
      <c r="II1655" s="2"/>
      <c r="IJ1655" s="2"/>
      <c r="IK1655" s="2"/>
      <c r="IL1655" s="2"/>
      <c r="IM1655" s="2"/>
      <c r="IN1655" s="2"/>
      <c r="IO1655" s="2"/>
      <c r="IP1655" s="2"/>
      <c r="IQ1655" s="2"/>
      <c r="IR1655" s="2"/>
      <c r="IS1655" s="2"/>
    </row>
    <row r="1656" spans="1:253" s="36" customFormat="1" hidden="1" x14ac:dyDescent="0.25">
      <c r="A1656" s="33"/>
      <c r="B1656" s="168"/>
      <c r="C1656" s="168"/>
      <c r="D1656" s="168"/>
      <c r="E1656" s="168"/>
      <c r="F1656" s="168"/>
      <c r="G1656" s="168"/>
      <c r="H1656" s="168"/>
      <c r="I1656" s="168"/>
      <c r="J1656" s="168"/>
      <c r="K1656" s="168"/>
      <c r="L1656" s="168"/>
      <c r="M1656" s="168"/>
      <c r="N1656" s="168"/>
      <c r="O1656" s="168"/>
      <c r="P1656" s="168"/>
      <c r="Q1656" s="168"/>
      <c r="R1656" s="168"/>
      <c r="S1656" s="168"/>
      <c r="T1656" s="168"/>
      <c r="U1656" s="168"/>
      <c r="V1656" s="168"/>
      <c r="W1656" s="168"/>
      <c r="X1656" s="168"/>
      <c r="Y1656" s="168"/>
      <c r="Z1656" s="168"/>
      <c r="AA1656" s="168"/>
      <c r="AB1656" s="168"/>
      <c r="AC1656" s="168"/>
      <c r="AD1656" s="168"/>
      <c r="AE1656" s="168"/>
      <c r="AF1656" s="168"/>
      <c r="AG1656" s="168"/>
      <c r="AH1656" s="168"/>
      <c r="AI1656" s="60"/>
      <c r="AJ1656" s="144" t="str">
        <f t="shared" si="292"/>
        <v>Riadok bude skrytý.</v>
      </c>
      <c r="AK1656" s="145" t="s">
        <v>207</v>
      </c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51">
        <f t="shared" si="293"/>
        <v>1</v>
      </c>
      <c r="BF1656" s="51">
        <f>+IF(B1656="",0,1)</f>
        <v>0</v>
      </c>
      <c r="BG1656" s="51"/>
      <c r="BH1656" s="51">
        <f>IF(AK1656="",1,IF(AK1656="Chcem skryť riadok.",0,1))</f>
        <v>1</v>
      </c>
      <c r="BI1656" s="89">
        <f>+IF(BE1656*BF1656=0,0,IF(BH1656=0,0,1))</f>
        <v>0</v>
      </c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108"/>
      <c r="BY1656" s="108"/>
      <c r="BZ1656" s="108"/>
      <c r="CA1656" s="113">
        <f>SI!BY1656</f>
        <v>192</v>
      </c>
      <c r="CB1656" s="113"/>
      <c r="CC1656" s="113"/>
      <c r="CD1656" s="113"/>
      <c r="CE1656" s="113"/>
      <c r="CF1656" s="113"/>
      <c r="CG1656" s="113"/>
      <c r="CH1656" s="140">
        <f>SI!BZ1656</f>
        <v>0</v>
      </c>
      <c r="CI1656" s="108"/>
      <c r="CJ1656" s="108"/>
      <c r="CK1656" s="108"/>
      <c r="CL1656" s="108"/>
      <c r="CM1656" s="108"/>
      <c r="CN1656" s="108"/>
      <c r="CO1656" s="108"/>
      <c r="CP1656" s="108"/>
      <c r="CQ1656" s="108"/>
      <c r="CR1656" s="108"/>
      <c r="CS1656" s="108"/>
      <c r="CT1656" s="108"/>
      <c r="CU1656" s="108"/>
      <c r="CV1656" s="108"/>
      <c r="CW1656" s="108"/>
      <c r="CX1656" s="108"/>
      <c r="CY1656" s="108"/>
      <c r="CZ1656" s="2"/>
      <c r="DA1656" s="2"/>
      <c r="DB1656" s="2"/>
      <c r="DC1656" s="2"/>
      <c r="DD1656" s="2"/>
      <c r="DE1656" s="2"/>
      <c r="DF1656" s="2"/>
      <c r="DG1656" s="2"/>
      <c r="DH1656" s="2"/>
      <c r="DI1656" s="2"/>
      <c r="DJ1656" s="2"/>
      <c r="DK1656" s="2"/>
      <c r="DL1656" s="2"/>
      <c r="DM1656" s="2"/>
      <c r="DN1656" s="2"/>
      <c r="DO1656" s="2"/>
      <c r="DP1656" s="2"/>
      <c r="DQ1656" s="2"/>
      <c r="DR1656" s="2"/>
      <c r="DS1656" s="2"/>
      <c r="DT1656" s="2"/>
      <c r="DU1656" s="2"/>
      <c r="DV1656" s="2"/>
      <c r="DW1656" s="2"/>
      <c r="DX1656" s="2"/>
      <c r="DY1656" s="2"/>
      <c r="DZ1656" s="2"/>
      <c r="EA1656" s="2"/>
      <c r="EB1656" s="2"/>
      <c r="EC1656" s="2"/>
      <c r="ED1656" s="2"/>
      <c r="EE1656" s="2"/>
      <c r="EF1656" s="2"/>
      <c r="EG1656" s="2"/>
      <c r="EH1656" s="2"/>
      <c r="EI1656" s="2"/>
      <c r="EJ1656" s="2"/>
      <c r="EK1656" s="2"/>
      <c r="EL1656" s="2"/>
      <c r="EM1656" s="2"/>
      <c r="EN1656" s="2"/>
      <c r="EO1656" s="2"/>
      <c r="EP1656" s="2"/>
      <c r="EQ1656" s="2"/>
      <c r="ER1656" s="2"/>
      <c r="ES1656" s="2"/>
      <c r="ET1656" s="2"/>
      <c r="EU1656" s="2"/>
      <c r="EV1656" s="2"/>
      <c r="EW1656" s="2"/>
      <c r="EX1656" s="2"/>
      <c r="EY1656" s="2"/>
      <c r="EZ1656" s="2"/>
      <c r="FA1656" s="2"/>
      <c r="FB1656" s="2"/>
      <c r="FC1656" s="2"/>
      <c r="FD1656" s="2"/>
      <c r="FE1656" s="2"/>
      <c r="FF1656" s="2"/>
      <c r="FG1656" s="2"/>
      <c r="FH1656" s="2"/>
      <c r="FI1656" s="2"/>
      <c r="FJ1656" s="2"/>
      <c r="FK1656" s="2"/>
      <c r="FL1656" s="2"/>
      <c r="FM1656" s="2"/>
      <c r="FN1656" s="2"/>
      <c r="FO1656" s="2"/>
      <c r="FP1656" s="2"/>
      <c r="FQ1656" s="2"/>
      <c r="FR1656" s="2"/>
      <c r="FS1656" s="2"/>
      <c r="FT1656" s="2"/>
      <c r="FU1656" s="2"/>
      <c r="FV1656" s="2"/>
      <c r="FW1656" s="2"/>
      <c r="FX1656" s="2"/>
      <c r="FY1656" s="2"/>
      <c r="FZ1656" s="2"/>
      <c r="GA1656" s="2"/>
      <c r="GB1656" s="2"/>
      <c r="GC1656" s="2"/>
      <c r="GD1656" s="2"/>
      <c r="GE1656" s="2"/>
      <c r="GF1656" s="2"/>
      <c r="GG1656" s="2"/>
      <c r="GH1656" s="2"/>
      <c r="GI1656" s="2"/>
      <c r="GJ1656" s="2"/>
      <c r="GK1656" s="2"/>
      <c r="GL1656" s="2"/>
      <c r="GM1656" s="2"/>
      <c r="GN1656" s="2"/>
      <c r="GO1656" s="2"/>
      <c r="GP1656" s="2"/>
      <c r="GQ1656" s="2"/>
      <c r="GR1656" s="2"/>
      <c r="GS1656" s="2"/>
      <c r="GT1656" s="2"/>
      <c r="GU1656" s="2"/>
      <c r="GV1656" s="2"/>
      <c r="GW1656" s="2"/>
      <c r="GX1656" s="2"/>
      <c r="GY1656" s="2"/>
      <c r="GZ1656" s="2"/>
      <c r="HA1656" s="2"/>
      <c r="HB1656" s="2"/>
      <c r="HC1656" s="2"/>
      <c r="HD1656" s="2"/>
      <c r="HE1656" s="2"/>
      <c r="HF1656" s="2"/>
      <c r="HG1656" s="2"/>
      <c r="HH1656" s="2"/>
      <c r="HI1656" s="2"/>
      <c r="HJ1656" s="2"/>
      <c r="HK1656" s="2"/>
      <c r="HL1656" s="2"/>
      <c r="HM1656" s="2"/>
      <c r="HN1656" s="2"/>
      <c r="HO1656" s="2"/>
      <c r="HP1656" s="2"/>
      <c r="HQ1656" s="2"/>
      <c r="HR1656" s="2"/>
      <c r="HS1656" s="2"/>
      <c r="HT1656" s="2"/>
      <c r="HU1656" s="2"/>
      <c r="HV1656" s="2"/>
      <c r="HW1656" s="2"/>
      <c r="HX1656" s="2"/>
      <c r="HY1656" s="2"/>
      <c r="HZ1656" s="2"/>
      <c r="IA1656" s="2"/>
      <c r="IB1656" s="2"/>
      <c r="IC1656" s="2"/>
      <c r="ID1656" s="2"/>
      <c r="IE1656" s="2"/>
      <c r="IF1656" s="2"/>
      <c r="IG1656" s="2"/>
      <c r="IH1656" s="2"/>
      <c r="II1656" s="2"/>
      <c r="IJ1656" s="2"/>
      <c r="IK1656" s="2"/>
      <c r="IL1656" s="2"/>
      <c r="IM1656" s="2"/>
      <c r="IN1656" s="2"/>
      <c r="IO1656" s="2"/>
      <c r="IP1656" s="2"/>
      <c r="IQ1656" s="2"/>
      <c r="IR1656" s="2"/>
      <c r="IS1656" s="2"/>
    </row>
    <row r="1657" spans="1:253" s="36" customFormat="1" hidden="1" x14ac:dyDescent="0.25">
      <c r="A1657" s="33"/>
      <c r="B1657" s="168"/>
      <c r="C1657" s="168"/>
      <c r="D1657" s="168"/>
      <c r="E1657" s="168"/>
      <c r="F1657" s="168"/>
      <c r="G1657" s="168"/>
      <c r="H1657" s="168"/>
      <c r="I1657" s="168"/>
      <c r="J1657" s="168"/>
      <c r="K1657" s="168"/>
      <c r="L1657" s="168"/>
      <c r="M1657" s="168"/>
      <c r="N1657" s="168"/>
      <c r="O1657" s="168"/>
      <c r="P1657" s="168"/>
      <c r="Q1657" s="168"/>
      <c r="R1657" s="168"/>
      <c r="S1657" s="168"/>
      <c r="T1657" s="168"/>
      <c r="U1657" s="168"/>
      <c r="V1657" s="168"/>
      <c r="W1657" s="168"/>
      <c r="X1657" s="168"/>
      <c r="Y1657" s="168"/>
      <c r="Z1657" s="168"/>
      <c r="AA1657" s="168"/>
      <c r="AB1657" s="168"/>
      <c r="AC1657" s="168"/>
      <c r="AD1657" s="168"/>
      <c r="AE1657" s="168"/>
      <c r="AF1657" s="168"/>
      <c r="AG1657" s="168"/>
      <c r="AH1657" s="168"/>
      <c r="AI1657" s="60"/>
      <c r="AJ1657" s="144" t="str">
        <f t="shared" si="292"/>
        <v>Riadok bude skrytý.</v>
      </c>
      <c r="AK1657" s="145" t="s">
        <v>207</v>
      </c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51">
        <f t="shared" si="293"/>
        <v>1</v>
      </c>
      <c r="BF1657" s="51">
        <f>+IF(B1657="",0,1)</f>
        <v>0</v>
      </c>
      <c r="BG1657" s="51"/>
      <c r="BH1657" s="51">
        <f>IF(AK1657="",1,IF(AK1657="Chcem skryť riadok.",0,1))</f>
        <v>1</v>
      </c>
      <c r="BI1657" s="89">
        <f>+IF(BE1657*BF1657=0,0,IF(BH1657=0,0,1))</f>
        <v>0</v>
      </c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108"/>
      <c r="BY1657" s="108"/>
      <c r="BZ1657" s="108"/>
      <c r="CA1657" s="113">
        <f>SI!BY1657</f>
        <v>4</v>
      </c>
      <c r="CB1657" s="113"/>
      <c r="CC1657" s="113"/>
      <c r="CD1657" s="113"/>
      <c r="CE1657" s="113"/>
      <c r="CF1657" s="113"/>
      <c r="CG1657" s="113"/>
      <c r="CH1657" s="140">
        <f>SI!BZ1657</f>
        <v>0</v>
      </c>
      <c r="CI1657" s="108"/>
      <c r="CJ1657" s="108"/>
      <c r="CK1657" s="108"/>
      <c r="CL1657" s="108"/>
      <c r="CM1657" s="108"/>
      <c r="CN1657" s="108"/>
      <c r="CO1657" s="108"/>
      <c r="CP1657" s="108"/>
      <c r="CQ1657" s="108"/>
      <c r="CR1657" s="108"/>
      <c r="CS1657" s="108"/>
      <c r="CT1657" s="108"/>
      <c r="CU1657" s="108"/>
      <c r="CV1657" s="108"/>
      <c r="CW1657" s="108"/>
      <c r="CX1657" s="108"/>
      <c r="CY1657" s="108"/>
      <c r="CZ1657" s="2"/>
      <c r="DA1657" s="2"/>
      <c r="DB1657" s="2"/>
      <c r="DC1657" s="2"/>
      <c r="DD1657" s="2"/>
      <c r="DE1657" s="2"/>
      <c r="DF1657" s="2"/>
      <c r="DG1657" s="2"/>
      <c r="DH1657" s="2"/>
      <c r="DI1657" s="2"/>
      <c r="DJ1657" s="2"/>
      <c r="DK1657" s="2"/>
      <c r="DL1657" s="2"/>
      <c r="DM1657" s="2"/>
      <c r="DN1657" s="2"/>
      <c r="DO1657" s="2"/>
      <c r="DP1657" s="2"/>
      <c r="DQ1657" s="2"/>
      <c r="DR1657" s="2"/>
      <c r="DS1657" s="2"/>
      <c r="DT1657" s="2"/>
      <c r="DU1657" s="2"/>
      <c r="DV1657" s="2"/>
      <c r="DW1657" s="2"/>
      <c r="DX1657" s="2"/>
      <c r="DY1657" s="2"/>
      <c r="DZ1657" s="2"/>
      <c r="EA1657" s="2"/>
      <c r="EB1657" s="2"/>
      <c r="EC1657" s="2"/>
      <c r="ED1657" s="2"/>
      <c r="EE1657" s="2"/>
      <c r="EF1657" s="2"/>
      <c r="EG1657" s="2"/>
      <c r="EH1657" s="2"/>
      <c r="EI1657" s="2"/>
      <c r="EJ1657" s="2"/>
      <c r="EK1657" s="2"/>
      <c r="EL1657" s="2"/>
      <c r="EM1657" s="2"/>
      <c r="EN1657" s="2"/>
      <c r="EO1657" s="2"/>
      <c r="EP1657" s="2"/>
      <c r="EQ1657" s="2"/>
      <c r="ER1657" s="2"/>
      <c r="ES1657" s="2"/>
      <c r="ET1657" s="2"/>
      <c r="EU1657" s="2"/>
      <c r="EV1657" s="2"/>
      <c r="EW1657" s="2"/>
      <c r="EX1657" s="2"/>
      <c r="EY1657" s="2"/>
      <c r="EZ1657" s="2"/>
      <c r="FA1657" s="2"/>
      <c r="FB1657" s="2"/>
      <c r="FC1657" s="2"/>
      <c r="FD1657" s="2"/>
      <c r="FE1657" s="2"/>
      <c r="FF1657" s="2"/>
      <c r="FG1657" s="2"/>
      <c r="FH1657" s="2"/>
      <c r="FI1657" s="2"/>
      <c r="FJ1657" s="2"/>
      <c r="FK1657" s="2"/>
      <c r="FL1657" s="2"/>
      <c r="FM1657" s="2"/>
      <c r="FN1657" s="2"/>
      <c r="FO1657" s="2"/>
      <c r="FP1657" s="2"/>
      <c r="FQ1657" s="2"/>
      <c r="FR1657" s="2"/>
      <c r="FS1657" s="2"/>
      <c r="FT1657" s="2"/>
      <c r="FU1657" s="2"/>
      <c r="FV1657" s="2"/>
      <c r="FW1657" s="2"/>
      <c r="FX1657" s="2"/>
      <c r="FY1657" s="2"/>
      <c r="FZ1657" s="2"/>
      <c r="GA1657" s="2"/>
      <c r="GB1657" s="2"/>
      <c r="GC1657" s="2"/>
      <c r="GD1657" s="2"/>
      <c r="GE1657" s="2"/>
      <c r="GF1657" s="2"/>
      <c r="GG1657" s="2"/>
      <c r="GH1657" s="2"/>
      <c r="GI1657" s="2"/>
      <c r="GJ1657" s="2"/>
      <c r="GK1657" s="2"/>
      <c r="GL1657" s="2"/>
      <c r="GM1657" s="2"/>
      <c r="GN1657" s="2"/>
      <c r="GO1657" s="2"/>
      <c r="GP1657" s="2"/>
      <c r="GQ1657" s="2"/>
      <c r="GR1657" s="2"/>
      <c r="GS1657" s="2"/>
      <c r="GT1657" s="2"/>
      <c r="GU1657" s="2"/>
      <c r="GV1657" s="2"/>
      <c r="GW1657" s="2"/>
      <c r="GX1657" s="2"/>
      <c r="GY1657" s="2"/>
      <c r="GZ1657" s="2"/>
      <c r="HA1657" s="2"/>
      <c r="HB1657" s="2"/>
      <c r="HC1657" s="2"/>
      <c r="HD1657" s="2"/>
      <c r="HE1657" s="2"/>
      <c r="HF1657" s="2"/>
      <c r="HG1657" s="2"/>
      <c r="HH1657" s="2"/>
      <c r="HI1657" s="2"/>
      <c r="HJ1657" s="2"/>
      <c r="HK1657" s="2"/>
      <c r="HL1657" s="2"/>
      <c r="HM1657" s="2"/>
      <c r="HN1657" s="2"/>
      <c r="HO1657" s="2"/>
      <c r="HP1657" s="2"/>
      <c r="HQ1657" s="2"/>
      <c r="HR1657" s="2"/>
      <c r="HS1657" s="2"/>
      <c r="HT1657" s="2"/>
      <c r="HU1657" s="2"/>
      <c r="HV1657" s="2"/>
      <c r="HW1657" s="2"/>
      <c r="HX1657" s="2"/>
      <c r="HY1657" s="2"/>
      <c r="HZ1657" s="2"/>
      <c r="IA1657" s="2"/>
      <c r="IB1657" s="2"/>
      <c r="IC1657" s="2"/>
      <c r="ID1657" s="2"/>
      <c r="IE1657" s="2"/>
      <c r="IF1657" s="2"/>
      <c r="IG1657" s="2"/>
      <c r="IH1657" s="2"/>
      <c r="II1657" s="2"/>
      <c r="IJ1657" s="2"/>
      <c r="IK1657" s="2"/>
      <c r="IL1657" s="2"/>
      <c r="IM1657" s="2"/>
      <c r="IN1657" s="2"/>
      <c r="IO1657" s="2"/>
      <c r="IP1657" s="2"/>
      <c r="IQ1657" s="2"/>
      <c r="IR1657" s="2"/>
      <c r="IS1657" s="2"/>
    </row>
    <row r="1658" spans="1:253" s="36" customFormat="1" hidden="1" x14ac:dyDescent="0.25">
      <c r="A1658" s="33"/>
      <c r="B1658" s="168"/>
      <c r="C1658" s="168"/>
      <c r="D1658" s="168"/>
      <c r="E1658" s="168"/>
      <c r="F1658" s="168"/>
      <c r="G1658" s="168"/>
      <c r="H1658" s="168"/>
      <c r="I1658" s="168"/>
      <c r="J1658" s="168"/>
      <c r="K1658" s="168"/>
      <c r="L1658" s="168"/>
      <c r="M1658" s="168"/>
      <c r="N1658" s="168"/>
      <c r="O1658" s="168"/>
      <c r="P1658" s="168"/>
      <c r="Q1658" s="168"/>
      <c r="R1658" s="168"/>
      <c r="S1658" s="168"/>
      <c r="T1658" s="168"/>
      <c r="U1658" s="168"/>
      <c r="V1658" s="168"/>
      <c r="W1658" s="168"/>
      <c r="X1658" s="168"/>
      <c r="Y1658" s="168"/>
      <c r="Z1658" s="168"/>
      <c r="AA1658" s="168"/>
      <c r="AB1658" s="168"/>
      <c r="AC1658" s="168"/>
      <c r="AD1658" s="168"/>
      <c r="AE1658" s="168"/>
      <c r="AF1658" s="168"/>
      <c r="AG1658" s="168"/>
      <c r="AH1658" s="168"/>
      <c r="AI1658" s="60"/>
      <c r="AJ1658" s="144" t="str">
        <f t="shared" si="292"/>
        <v>Riadok bude skrytý.</v>
      </c>
      <c r="AK1658" s="145" t="s">
        <v>207</v>
      </c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51">
        <f t="shared" si="293"/>
        <v>1</v>
      </c>
      <c r="BF1658" s="51">
        <f>+IF(B1658="",0,1)</f>
        <v>0</v>
      </c>
      <c r="BG1658" s="51"/>
      <c r="BH1658" s="51">
        <f>IF(AK1658="",1,IF(AK1658="Chcem skryť riadok.",0,1))</f>
        <v>1</v>
      </c>
      <c r="BI1658" s="89">
        <f>+IF(BE1658*BF1658=0,0,IF(BH1658=0,0,1))</f>
        <v>0</v>
      </c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108"/>
      <c r="BY1658" s="108"/>
      <c r="BZ1658" s="108"/>
      <c r="CA1658" s="113">
        <f>SI!BY1658</f>
        <v>181</v>
      </c>
      <c r="CB1658" s="113"/>
      <c r="CC1658" s="113"/>
      <c r="CD1658" s="113"/>
      <c r="CE1658" s="113"/>
      <c r="CF1658" s="113"/>
      <c r="CG1658" s="113"/>
      <c r="CH1658" s="140">
        <f>SI!BZ1658</f>
        <v>0</v>
      </c>
      <c r="CI1658" s="108"/>
      <c r="CJ1658" s="108"/>
      <c r="CK1658" s="108"/>
      <c r="CL1658" s="108"/>
      <c r="CM1658" s="108"/>
      <c r="CN1658" s="108"/>
      <c r="CO1658" s="108"/>
      <c r="CP1658" s="108"/>
      <c r="CQ1658" s="108"/>
      <c r="CR1658" s="108"/>
      <c r="CS1658" s="108"/>
      <c r="CT1658" s="108"/>
      <c r="CU1658" s="108"/>
      <c r="CV1658" s="108"/>
      <c r="CW1658" s="108"/>
      <c r="CX1658" s="108"/>
      <c r="CY1658" s="108"/>
      <c r="CZ1658" s="2"/>
      <c r="DA1658" s="2"/>
      <c r="DB1658" s="2"/>
      <c r="DC1658" s="2"/>
      <c r="DD1658" s="2"/>
      <c r="DE1658" s="2"/>
      <c r="DF1658" s="2"/>
      <c r="DG1658" s="2"/>
      <c r="DH1658" s="2"/>
      <c r="DI1658" s="2"/>
      <c r="DJ1658" s="2"/>
      <c r="DK1658" s="2"/>
      <c r="DL1658" s="2"/>
      <c r="DM1658" s="2"/>
      <c r="DN1658" s="2"/>
      <c r="DO1658" s="2"/>
      <c r="DP1658" s="2"/>
      <c r="DQ1658" s="2"/>
      <c r="DR1658" s="2"/>
      <c r="DS1658" s="2"/>
      <c r="DT1658" s="2"/>
      <c r="DU1658" s="2"/>
      <c r="DV1658" s="2"/>
      <c r="DW1658" s="2"/>
      <c r="DX1658" s="2"/>
      <c r="DY1658" s="2"/>
      <c r="DZ1658" s="2"/>
      <c r="EA1658" s="2"/>
      <c r="EB1658" s="2"/>
      <c r="EC1658" s="2"/>
      <c r="ED1658" s="2"/>
      <c r="EE1658" s="2"/>
      <c r="EF1658" s="2"/>
      <c r="EG1658" s="2"/>
      <c r="EH1658" s="2"/>
      <c r="EI1658" s="2"/>
      <c r="EJ1658" s="2"/>
      <c r="EK1658" s="2"/>
      <c r="EL1658" s="2"/>
      <c r="EM1658" s="2"/>
      <c r="EN1658" s="2"/>
      <c r="EO1658" s="2"/>
      <c r="EP1658" s="2"/>
      <c r="EQ1658" s="2"/>
      <c r="ER1658" s="2"/>
      <c r="ES1658" s="2"/>
      <c r="ET1658" s="2"/>
      <c r="EU1658" s="2"/>
      <c r="EV1658" s="2"/>
      <c r="EW1658" s="2"/>
      <c r="EX1658" s="2"/>
      <c r="EY1658" s="2"/>
      <c r="EZ1658" s="2"/>
      <c r="FA1658" s="2"/>
      <c r="FB1658" s="2"/>
      <c r="FC1658" s="2"/>
      <c r="FD1658" s="2"/>
      <c r="FE1658" s="2"/>
      <c r="FF1658" s="2"/>
      <c r="FG1658" s="2"/>
      <c r="FH1658" s="2"/>
      <c r="FI1658" s="2"/>
      <c r="FJ1658" s="2"/>
      <c r="FK1658" s="2"/>
      <c r="FL1658" s="2"/>
      <c r="FM1658" s="2"/>
      <c r="FN1658" s="2"/>
      <c r="FO1658" s="2"/>
      <c r="FP1658" s="2"/>
      <c r="FQ1658" s="2"/>
      <c r="FR1658" s="2"/>
      <c r="FS1658" s="2"/>
      <c r="FT1658" s="2"/>
      <c r="FU1658" s="2"/>
      <c r="FV1658" s="2"/>
      <c r="FW1658" s="2"/>
      <c r="FX1658" s="2"/>
      <c r="FY1658" s="2"/>
      <c r="FZ1658" s="2"/>
      <c r="GA1658" s="2"/>
      <c r="GB1658" s="2"/>
      <c r="GC1658" s="2"/>
      <c r="GD1658" s="2"/>
      <c r="GE1658" s="2"/>
      <c r="GF1658" s="2"/>
      <c r="GG1658" s="2"/>
      <c r="GH1658" s="2"/>
      <c r="GI1658" s="2"/>
      <c r="GJ1658" s="2"/>
      <c r="GK1658" s="2"/>
      <c r="GL1658" s="2"/>
      <c r="GM1658" s="2"/>
      <c r="GN1658" s="2"/>
      <c r="GO1658" s="2"/>
      <c r="GP1658" s="2"/>
      <c r="GQ1658" s="2"/>
      <c r="GR1658" s="2"/>
      <c r="GS1658" s="2"/>
      <c r="GT1658" s="2"/>
      <c r="GU1658" s="2"/>
      <c r="GV1658" s="2"/>
      <c r="GW1658" s="2"/>
      <c r="GX1658" s="2"/>
      <c r="GY1658" s="2"/>
      <c r="GZ1658" s="2"/>
      <c r="HA1658" s="2"/>
      <c r="HB1658" s="2"/>
      <c r="HC1658" s="2"/>
      <c r="HD1658" s="2"/>
      <c r="HE1658" s="2"/>
      <c r="HF1658" s="2"/>
      <c r="HG1658" s="2"/>
      <c r="HH1658" s="2"/>
      <c r="HI1658" s="2"/>
      <c r="HJ1658" s="2"/>
      <c r="HK1658" s="2"/>
      <c r="HL1658" s="2"/>
      <c r="HM1658" s="2"/>
      <c r="HN1658" s="2"/>
      <c r="HO1658" s="2"/>
      <c r="HP1658" s="2"/>
      <c r="HQ1658" s="2"/>
      <c r="HR1658" s="2"/>
      <c r="HS1658" s="2"/>
      <c r="HT1658" s="2"/>
      <c r="HU1658" s="2"/>
      <c r="HV1658" s="2"/>
      <c r="HW1658" s="2"/>
      <c r="HX1658" s="2"/>
      <c r="HY1658" s="2"/>
      <c r="HZ1658" s="2"/>
      <c r="IA1658" s="2"/>
      <c r="IB1658" s="2"/>
      <c r="IC1658" s="2"/>
      <c r="ID1658" s="2"/>
      <c r="IE1658" s="2"/>
      <c r="IF1658" s="2"/>
      <c r="IG1658" s="2"/>
      <c r="IH1658" s="2"/>
      <c r="II1658" s="2"/>
      <c r="IJ1658" s="2"/>
      <c r="IK1658" s="2"/>
      <c r="IL1658" s="2"/>
      <c r="IM1658" s="2"/>
      <c r="IN1658" s="2"/>
      <c r="IO1658" s="2"/>
      <c r="IP1658" s="2"/>
      <c r="IQ1658" s="2"/>
      <c r="IR1658" s="2"/>
      <c r="IS1658" s="2"/>
    </row>
    <row r="1659" spans="1:253" ht="15.75" thickBot="1" x14ac:dyDescent="0.3">
      <c r="A1659" s="33"/>
      <c r="AI1659" s="59"/>
      <c r="AJ1659" s="144" t="str">
        <f t="shared" si="292"/>
        <v>Riadok bude vidieť.</v>
      </c>
      <c r="BE1659" s="86">
        <v>1</v>
      </c>
      <c r="BH1659" s="51">
        <f>IF(AK1659="",1,IF(AK1659="Chcem skryť riadok.",0,1))</f>
        <v>1</v>
      </c>
      <c r="BI1659" s="51">
        <f>+IF(BE1659+BF1659+BG1659=0,0,IF(BH1659=0,0,1))</f>
        <v>1</v>
      </c>
      <c r="CA1659" s="113">
        <f>SI!BY1659</f>
        <v>388</v>
      </c>
      <c r="CH1659" s="140">
        <f>SI!BZ1659</f>
        <v>0</v>
      </c>
    </row>
    <row r="1660" spans="1:253" ht="16.5" thickBot="1" x14ac:dyDescent="0.3">
      <c r="A1660" s="33"/>
      <c r="B1660" s="45" t="str">
        <f>+IF($J$27&lt;&gt;"",IF((CODE(MID($J$27,1,1)))*(GCD(121,132))*0+(LEN(SI!J13)+LEN(SI!J14))=CA1660,"Informácie, ktoré dopĺňajú a vysvetľujú údaje vo výkaze ziskov a strát","NEPOVOLENÉ POUŽITIE!"),"NEPOVOLENÉ POUŽITIE!")</f>
        <v>Informácie, ktoré dopĺňajú a vysvetľujú údaje vo výkaze ziskov a strát</v>
      </c>
      <c r="C1660" s="46"/>
      <c r="D1660" s="47"/>
      <c r="E1660" s="46"/>
      <c r="F1660" s="46"/>
      <c r="G1660" s="46"/>
      <c r="H1660" s="46"/>
      <c r="I1660" s="46"/>
      <c r="J1660" s="46"/>
      <c r="K1660" s="46"/>
      <c r="L1660" s="46"/>
      <c r="M1660" s="46"/>
      <c r="N1660" s="46"/>
      <c r="O1660" s="46"/>
      <c r="P1660" s="49"/>
      <c r="Q1660" s="49"/>
      <c r="R1660" s="49"/>
      <c r="S1660" s="49"/>
      <c r="T1660" s="49"/>
      <c r="U1660" s="49"/>
      <c r="V1660" s="49"/>
      <c r="W1660" s="122"/>
      <c r="X1660" s="122"/>
      <c r="Y1660" s="122"/>
      <c r="Z1660" s="122"/>
      <c r="AA1660" s="122"/>
      <c r="AB1660" s="122"/>
      <c r="AC1660" s="122"/>
      <c r="AD1660" s="122"/>
      <c r="AE1660" s="122"/>
      <c r="AF1660" s="122"/>
      <c r="AG1660" s="122"/>
      <c r="AH1660" s="131"/>
      <c r="AI1660" s="62" t="s">
        <v>168</v>
      </c>
      <c r="AJ1660" s="144" t="str">
        <f t="shared" ref="AJ1660:AJ1703" si="297">+IF(BI1660=0,"Riadok bude skrytý.","Riadok bude vidieť.")</f>
        <v>Riadok bude vidieť.</v>
      </c>
      <c r="BE1660" s="86">
        <v>1</v>
      </c>
      <c r="BH1660" s="51">
        <f t="shared" ref="BH1660:BH1703" si="298">IF(AK1660="",1,IF(AK1660="Chcem skryť riadok.",0,1))</f>
        <v>1</v>
      </c>
      <c r="BI1660" s="51">
        <f t="shared" ref="BI1660:BI1665" si="299">+IF(BE1660+BF1660+BG1660=0,0,IF(BH1660=0,0,1))</f>
        <v>1</v>
      </c>
      <c r="CA1660" s="113">
        <f>SI!BY1660</f>
        <v>16</v>
      </c>
      <c r="CH1660" s="140">
        <f>SI!BZ1660</f>
        <v>0</v>
      </c>
    </row>
    <row r="1661" spans="1:253" x14ac:dyDescent="0.25">
      <c r="A1661" s="33"/>
      <c r="AI1661" s="59"/>
      <c r="AJ1661" s="144" t="str">
        <f t="shared" si="297"/>
        <v>Riadok bude vidieť.</v>
      </c>
      <c r="BE1661" s="86">
        <v>1</v>
      </c>
      <c r="BH1661" s="51">
        <f t="shared" si="298"/>
        <v>1</v>
      </c>
      <c r="BI1661" s="51">
        <f t="shared" si="299"/>
        <v>1</v>
      </c>
      <c r="CA1661" s="113">
        <f>SI!BY1661</f>
        <v>153</v>
      </c>
      <c r="CH1661" s="140">
        <f>SI!BZ1661</f>
        <v>0</v>
      </c>
    </row>
    <row r="1662" spans="1:253" x14ac:dyDescent="0.25">
      <c r="A1662" s="33"/>
      <c r="B1662" s="23" t="s">
        <v>420</v>
      </c>
      <c r="C1662" s="22"/>
      <c r="D1662" s="22"/>
      <c r="E1662" s="22"/>
      <c r="F1662" s="22"/>
      <c r="G1662" s="22"/>
      <c r="H1662" s="22"/>
      <c r="I1662" s="22"/>
      <c r="J1662" s="22"/>
      <c r="K1662" s="22"/>
      <c r="L1662" s="22"/>
      <c r="M1662" s="22"/>
      <c r="N1662" s="22"/>
      <c r="O1662" s="22"/>
      <c r="P1662" s="22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  <c r="AA1662" s="22"/>
      <c r="AB1662" s="22"/>
      <c r="AC1662" s="22"/>
      <c r="AD1662" s="22"/>
      <c r="AE1662" s="22"/>
      <c r="AF1662" s="22"/>
      <c r="AG1662" s="22"/>
      <c r="AH1662" s="22"/>
      <c r="AI1662" s="59"/>
      <c r="AJ1662" s="144" t="str">
        <f t="shared" si="297"/>
        <v>Riadok bude vidieť.</v>
      </c>
      <c r="AK1662" s="145" t="s">
        <v>207</v>
      </c>
      <c r="BE1662" s="86">
        <v>1</v>
      </c>
      <c r="BH1662" s="51">
        <f t="shared" si="298"/>
        <v>1</v>
      </c>
      <c r="BI1662" s="51">
        <f t="shared" si="299"/>
        <v>1</v>
      </c>
      <c r="CA1662" s="113">
        <f>SI!BY1662</f>
        <v>166</v>
      </c>
      <c r="CH1662" s="140">
        <f>SI!BZ1662</f>
        <v>0</v>
      </c>
    </row>
    <row r="1663" spans="1:253" x14ac:dyDescent="0.25">
      <c r="A1663" s="33"/>
      <c r="B1663" s="17"/>
      <c r="D1663" s="17"/>
      <c r="AI1663" s="59"/>
      <c r="AJ1663" s="144" t="str">
        <f t="shared" si="297"/>
        <v>Riadok bude vidieť.</v>
      </c>
      <c r="AK1663" s="145" t="s">
        <v>207</v>
      </c>
      <c r="BE1663" s="86">
        <v>1</v>
      </c>
      <c r="BH1663" s="51">
        <f t="shared" si="298"/>
        <v>1</v>
      </c>
      <c r="BI1663" s="51">
        <f t="shared" si="299"/>
        <v>1</v>
      </c>
      <c r="CA1663" s="113">
        <f>SI!BY1663</f>
        <v>189</v>
      </c>
      <c r="CH1663" s="140">
        <f>SI!BZ1663</f>
        <v>0</v>
      </c>
    </row>
    <row r="1664" spans="1:253" x14ac:dyDescent="0.25">
      <c r="A1664" s="33"/>
      <c r="B1664" s="2" t="s">
        <v>282</v>
      </c>
      <c r="H1664" s="181" t="s">
        <v>644</v>
      </c>
      <c r="I1664" s="181"/>
      <c r="J1664" s="181"/>
      <c r="K1664" s="181"/>
      <c r="L1664" s="181"/>
      <c r="M1664" s="2" t="str">
        <f>+IF($L$27&lt;&gt;"",IF((ROUNDDOWN(CODE(MID($L$27,1,1)),0)-(BIN2DEC(1010)/10))*(IF(SI!EE2409="",1,SI!EE2409-1-1-1))+(LEN(SI!J10)+LEN(SI!J13))=CA1664,"tržby za vlastné výkony, tovar alebo z podnikateľkej činnosti.","NEPOVOLENÉ POUŽITIE!"),"NEPOVOLENÉ POUŽITIE!")</f>
        <v>tržby za vlastné výkony, tovar alebo z podnikateľkej činnosti.</v>
      </c>
      <c r="AI1664" s="59"/>
      <c r="AJ1664" s="144" t="str">
        <f t="shared" si="297"/>
        <v>Riadok bude vidieť.</v>
      </c>
      <c r="AK1664" s="145" t="s">
        <v>207</v>
      </c>
      <c r="AN1664" s="21"/>
      <c r="BE1664" s="86">
        <v>1</v>
      </c>
      <c r="BH1664" s="51">
        <f t="shared" si="298"/>
        <v>1</v>
      </c>
      <c r="BI1664" s="51">
        <f t="shared" si="299"/>
        <v>1</v>
      </c>
      <c r="CA1664" s="113">
        <f>SI!BY1664</f>
        <v>40</v>
      </c>
      <c r="CH1664" s="140">
        <f>SI!BZ1664</f>
        <v>0</v>
      </c>
    </row>
    <row r="1665" spans="1:257" s="36" customFormat="1" x14ac:dyDescent="0.25">
      <c r="A1665" s="33"/>
      <c r="B1665" s="2" t="str">
        <f>+IF($F$27&lt;&gt;"",IF((ROUNDDOWN(CODE(MID($F$27,1,1))*3,0)+DAY(36167))*0+(2*LEN(SI!J11))=CA1665,IF(H1664="dosahovala","K tržbám za vlastné výkony, tovar a z podnikateľskej činnosti účtovná jednotka uvádza nasledujúce údaje:","Účtovná jednotka nemá pre túto časť poznámok obsahovú náplň."),"NEPOVOLENÉ POUŽITIE!"),"NEPOVOLENÉ POUŽITIE!")</f>
        <v>K tržbám za vlastné výkony, tovar a z podnikateľskej činnosti účtovná jednotka uvádza nasledujúce údaje:</v>
      </c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60"/>
      <c r="AJ1665" s="144" t="str">
        <f t="shared" si="297"/>
        <v>Riadok bude vidieť.</v>
      </c>
      <c r="AK1665" s="145" t="s">
        <v>207</v>
      </c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55">
        <f>+IF($H$1664="nedosahovala",1,1)</f>
        <v>1</v>
      </c>
      <c r="BF1665" s="51"/>
      <c r="BG1665" s="51"/>
      <c r="BH1665" s="51">
        <f t="shared" si="298"/>
        <v>1</v>
      </c>
      <c r="BI1665" s="51">
        <f t="shared" si="299"/>
        <v>1</v>
      </c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108"/>
      <c r="BY1665" s="108"/>
      <c r="BZ1665" s="108"/>
      <c r="CA1665" s="113">
        <f>SI!BY1665</f>
        <v>28</v>
      </c>
      <c r="CB1665" s="113"/>
      <c r="CC1665" s="113"/>
      <c r="CD1665" s="113"/>
      <c r="CE1665" s="113"/>
      <c r="CF1665" s="113"/>
      <c r="CG1665" s="113"/>
      <c r="CH1665" s="140">
        <f>SI!BZ1665</f>
        <v>0</v>
      </c>
      <c r="CI1665" s="108"/>
      <c r="CJ1665" s="108"/>
      <c r="CK1665" s="108"/>
      <c r="CL1665" s="108"/>
      <c r="CM1665" s="108"/>
      <c r="CN1665" s="108"/>
      <c r="CO1665" s="108"/>
      <c r="CP1665" s="108"/>
      <c r="CQ1665" s="108"/>
      <c r="CR1665" s="108"/>
      <c r="CS1665" s="108"/>
      <c r="CT1665" s="108"/>
      <c r="CU1665" s="108"/>
      <c r="CV1665" s="108"/>
      <c r="CW1665" s="108"/>
      <c r="CX1665" s="108"/>
      <c r="CY1665" s="108"/>
      <c r="CZ1665" s="2"/>
      <c r="DA1665" s="2"/>
      <c r="DB1665" s="2"/>
      <c r="DC1665" s="2"/>
      <c r="DD1665" s="2"/>
      <c r="DE1665" s="2"/>
      <c r="DF1665" s="2"/>
      <c r="DG1665" s="2"/>
      <c r="DH1665" s="2"/>
      <c r="DI1665" s="2"/>
      <c r="DJ1665" s="2"/>
      <c r="DK1665" s="2"/>
      <c r="DL1665" s="2"/>
      <c r="DM1665" s="2"/>
      <c r="DN1665" s="2"/>
      <c r="DO1665" s="2"/>
      <c r="DP1665" s="2"/>
      <c r="DQ1665" s="2"/>
      <c r="DR1665" s="2"/>
      <c r="DS1665" s="2"/>
      <c r="DT1665" s="2"/>
      <c r="DU1665" s="2"/>
      <c r="DV1665" s="2"/>
      <c r="DW1665" s="2"/>
      <c r="DX1665" s="2"/>
      <c r="DY1665" s="2"/>
      <c r="DZ1665" s="2"/>
      <c r="EA1665" s="2"/>
      <c r="EB1665" s="2"/>
      <c r="EC1665" s="2"/>
      <c r="ED1665" s="2"/>
      <c r="EE1665" s="2"/>
      <c r="EF1665" s="2"/>
      <c r="EG1665" s="2"/>
      <c r="EH1665" s="2"/>
      <c r="EI1665" s="2"/>
      <c r="EJ1665" s="2"/>
      <c r="EK1665" s="2"/>
      <c r="EL1665" s="2"/>
      <c r="EM1665" s="2"/>
      <c r="EN1665" s="2"/>
      <c r="EO1665" s="2"/>
      <c r="EP1665" s="2"/>
      <c r="EQ1665" s="2"/>
      <c r="ER1665" s="2"/>
      <c r="ES1665" s="2"/>
      <c r="ET1665" s="2"/>
      <c r="EU1665" s="2"/>
      <c r="EV1665" s="2"/>
      <c r="EW1665" s="2"/>
      <c r="EX1665" s="2"/>
      <c r="EY1665" s="2"/>
      <c r="EZ1665" s="2"/>
      <c r="FA1665" s="2"/>
      <c r="FB1665" s="2"/>
      <c r="FC1665" s="2"/>
      <c r="FD1665" s="2"/>
      <c r="FE1665" s="2"/>
      <c r="FF1665" s="2"/>
      <c r="FG1665" s="2"/>
      <c r="FH1665" s="2"/>
      <c r="FI1665" s="2"/>
      <c r="FJ1665" s="2"/>
      <c r="FK1665" s="2"/>
      <c r="FL1665" s="2"/>
      <c r="FM1665" s="2"/>
      <c r="FN1665" s="2"/>
      <c r="FO1665" s="2"/>
      <c r="FP1665" s="2"/>
      <c r="FQ1665" s="2"/>
      <c r="FR1665" s="2"/>
      <c r="FS1665" s="2"/>
      <c r="FT1665" s="2"/>
      <c r="FU1665" s="2"/>
      <c r="FV1665" s="2"/>
      <c r="FW1665" s="2"/>
      <c r="FX1665" s="2"/>
      <c r="FY1665" s="2"/>
      <c r="FZ1665" s="2"/>
      <c r="GA1665" s="2"/>
      <c r="GB1665" s="2"/>
      <c r="GC1665" s="2"/>
      <c r="GD1665" s="2"/>
      <c r="GE1665" s="2"/>
      <c r="GF1665" s="2"/>
      <c r="GG1665" s="2"/>
      <c r="GH1665" s="2"/>
      <c r="GI1665" s="2"/>
      <c r="GJ1665" s="2"/>
      <c r="GK1665" s="2"/>
      <c r="GL1665" s="2"/>
      <c r="GM1665" s="2"/>
      <c r="GN1665" s="2"/>
      <c r="GO1665" s="2"/>
      <c r="GP1665" s="2"/>
      <c r="GQ1665" s="2"/>
      <c r="GR1665" s="2"/>
      <c r="GS1665" s="2"/>
      <c r="GT1665" s="2"/>
      <c r="GU1665" s="2"/>
      <c r="GV1665" s="2"/>
      <c r="GW1665" s="2"/>
      <c r="GX1665" s="2"/>
      <c r="GY1665" s="2"/>
      <c r="GZ1665" s="2"/>
      <c r="HA1665" s="2"/>
      <c r="HB1665" s="2"/>
      <c r="HC1665" s="2"/>
      <c r="HD1665" s="2"/>
      <c r="HE1665" s="2"/>
      <c r="HF1665" s="2"/>
      <c r="HG1665" s="2"/>
      <c r="HH1665" s="2"/>
      <c r="HI1665" s="2"/>
      <c r="HJ1665" s="2"/>
      <c r="HK1665" s="2"/>
      <c r="HL1665" s="2"/>
      <c r="HM1665" s="2"/>
      <c r="HN1665" s="2"/>
      <c r="HO1665" s="2"/>
      <c r="HP1665" s="2"/>
      <c r="HQ1665" s="2"/>
      <c r="HR1665" s="2"/>
      <c r="HS1665" s="2"/>
      <c r="HT1665" s="2"/>
      <c r="HU1665" s="2"/>
      <c r="HV1665" s="2"/>
      <c r="HW1665" s="2"/>
      <c r="HX1665" s="2"/>
      <c r="HY1665" s="2"/>
      <c r="HZ1665" s="2"/>
      <c r="IA1665" s="2"/>
      <c r="IB1665" s="2"/>
      <c r="IC1665" s="2"/>
      <c r="ID1665" s="2"/>
      <c r="IE1665" s="2"/>
      <c r="IF1665" s="2"/>
      <c r="IG1665" s="2"/>
      <c r="IH1665" s="2"/>
      <c r="II1665" s="2"/>
      <c r="IJ1665" s="2"/>
      <c r="IK1665" s="2"/>
      <c r="IL1665" s="2"/>
      <c r="IM1665" s="2"/>
      <c r="IN1665" s="2"/>
      <c r="IO1665" s="2"/>
      <c r="IP1665" s="2"/>
      <c r="IQ1665" s="2"/>
      <c r="IR1665" s="2"/>
      <c r="IS1665" s="2"/>
    </row>
    <row r="1666" spans="1:257" s="36" customFormat="1" hidden="1" x14ac:dyDescent="0.25">
      <c r="A1666" s="33"/>
      <c r="B1666" s="168"/>
      <c r="C1666" s="168"/>
      <c r="D1666" s="168"/>
      <c r="E1666" s="168"/>
      <c r="F1666" s="168"/>
      <c r="G1666" s="168"/>
      <c r="H1666" s="168"/>
      <c r="I1666" s="168"/>
      <c r="J1666" s="168"/>
      <c r="K1666" s="168"/>
      <c r="L1666" s="168"/>
      <c r="M1666" s="168"/>
      <c r="N1666" s="168"/>
      <c r="O1666" s="168"/>
      <c r="P1666" s="168"/>
      <c r="Q1666" s="168"/>
      <c r="R1666" s="168"/>
      <c r="S1666" s="168"/>
      <c r="T1666" s="168"/>
      <c r="U1666" s="168"/>
      <c r="V1666" s="168"/>
      <c r="W1666" s="168"/>
      <c r="X1666" s="168"/>
      <c r="Y1666" s="168"/>
      <c r="Z1666" s="168"/>
      <c r="AA1666" s="168"/>
      <c r="AB1666" s="168"/>
      <c r="AC1666" s="168"/>
      <c r="AD1666" s="168"/>
      <c r="AE1666" s="168"/>
      <c r="AF1666" s="168"/>
      <c r="AG1666" s="168"/>
      <c r="AH1666" s="168"/>
      <c r="AI1666" s="63"/>
      <c r="AJ1666" s="144" t="str">
        <f t="shared" si="297"/>
        <v>Riadok bude skrytý.</v>
      </c>
      <c r="AK1666" s="145" t="s">
        <v>207</v>
      </c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55">
        <f t="shared" ref="BE1666:BE1705" si="300">+IF($H$1664="nedosahovala",0,1)</f>
        <v>1</v>
      </c>
      <c r="BF1666" s="51">
        <f t="shared" ref="BF1666:BF1685" si="301">+IF(B1666="",0,1)</f>
        <v>0</v>
      </c>
      <c r="BG1666" s="51"/>
      <c r="BH1666" s="51">
        <f t="shared" si="298"/>
        <v>1</v>
      </c>
      <c r="BI1666" s="89">
        <f t="shared" ref="BI1666:BI1685" si="302">+IF(BE1666*BF1666=0,0,IF(BH1666=0,0,1))</f>
        <v>0</v>
      </c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108"/>
      <c r="BY1666" s="108"/>
      <c r="BZ1666" s="108"/>
      <c r="CA1666" s="113">
        <f>SI!BY1666</f>
        <v>186</v>
      </c>
      <c r="CB1666" s="113"/>
      <c r="CC1666" s="113"/>
      <c r="CD1666" s="113"/>
      <c r="CE1666" s="113"/>
      <c r="CF1666" s="113"/>
      <c r="CG1666" s="113"/>
      <c r="CH1666" s="140">
        <f>SI!BZ1666</f>
        <v>0</v>
      </c>
      <c r="CI1666" s="108"/>
      <c r="CJ1666" s="108"/>
      <c r="CK1666" s="108"/>
      <c r="CL1666" s="108"/>
      <c r="CM1666" s="108"/>
      <c r="CN1666" s="108"/>
      <c r="CO1666" s="108"/>
      <c r="CP1666" s="108"/>
      <c r="CQ1666" s="108"/>
      <c r="CR1666" s="108"/>
      <c r="CS1666" s="108"/>
      <c r="CT1666" s="108"/>
      <c r="CU1666" s="108"/>
      <c r="CV1666" s="108"/>
      <c r="CW1666" s="108"/>
      <c r="CX1666" s="108"/>
      <c r="CY1666" s="108"/>
      <c r="CZ1666" s="2"/>
      <c r="DA1666" s="2"/>
      <c r="DB1666" s="2"/>
      <c r="DC1666" s="2"/>
      <c r="DD1666" s="2"/>
      <c r="DE1666" s="2"/>
      <c r="DF1666" s="2"/>
      <c r="DG1666" s="2"/>
      <c r="DH1666" s="2"/>
      <c r="DI1666" s="2"/>
      <c r="DJ1666" s="2"/>
      <c r="DK1666" s="2"/>
      <c r="DL1666" s="2"/>
      <c r="DM1666" s="2"/>
      <c r="DN1666" s="2"/>
      <c r="DO1666" s="2"/>
      <c r="DP1666" s="2"/>
      <c r="DQ1666" s="2"/>
      <c r="DR1666" s="2"/>
      <c r="DS1666" s="2"/>
      <c r="DT1666" s="2"/>
      <c r="DU1666" s="2"/>
      <c r="DV1666" s="2"/>
      <c r="DW1666" s="2"/>
      <c r="DX1666" s="2"/>
      <c r="DY1666" s="2"/>
      <c r="DZ1666" s="2"/>
      <c r="EA1666" s="2"/>
      <c r="EB1666" s="2"/>
      <c r="EC1666" s="2"/>
      <c r="ED1666" s="2"/>
      <c r="EE1666" s="2"/>
      <c r="EF1666" s="2"/>
      <c r="EG1666" s="2"/>
      <c r="EH1666" s="2"/>
      <c r="EI1666" s="2"/>
      <c r="EJ1666" s="2"/>
      <c r="EK1666" s="2"/>
      <c r="EL1666" s="2"/>
      <c r="EM1666" s="2"/>
      <c r="EN1666" s="2"/>
      <c r="EO1666" s="2"/>
      <c r="EP1666" s="2"/>
      <c r="EQ1666" s="2"/>
      <c r="ER1666" s="2"/>
      <c r="ES1666" s="2"/>
      <c r="ET1666" s="2"/>
      <c r="EU1666" s="2"/>
      <c r="EV1666" s="2"/>
      <c r="EW1666" s="2"/>
      <c r="EX1666" s="2"/>
      <c r="EY1666" s="2"/>
      <c r="EZ1666" s="2"/>
      <c r="FA1666" s="2"/>
      <c r="FB1666" s="2"/>
      <c r="FC1666" s="2"/>
      <c r="FD1666" s="2"/>
      <c r="FE1666" s="2"/>
      <c r="FF1666" s="2"/>
      <c r="FG1666" s="2"/>
      <c r="FH1666" s="2"/>
      <c r="FI1666" s="2"/>
      <c r="FJ1666" s="2"/>
      <c r="FK1666" s="2"/>
      <c r="FL1666" s="2"/>
      <c r="FM1666" s="2"/>
      <c r="FN1666" s="2"/>
      <c r="FO1666" s="2"/>
      <c r="FP1666" s="2"/>
      <c r="FQ1666" s="2"/>
      <c r="FR1666" s="2"/>
      <c r="FS1666" s="2"/>
      <c r="FT1666" s="2"/>
      <c r="FU1666" s="2"/>
      <c r="FV1666" s="2"/>
      <c r="FW1666" s="2"/>
      <c r="FX1666" s="2"/>
      <c r="FY1666" s="2"/>
      <c r="FZ1666" s="2"/>
      <c r="GA1666" s="2"/>
      <c r="GB1666" s="2"/>
      <c r="GC1666" s="2"/>
      <c r="GD1666" s="2"/>
      <c r="GE1666" s="2"/>
      <c r="GF1666" s="2"/>
      <c r="GG1666" s="2"/>
      <c r="GH1666" s="2"/>
      <c r="GI1666" s="2"/>
      <c r="GJ1666" s="2"/>
      <c r="GK1666" s="2"/>
      <c r="GL1666" s="2"/>
      <c r="GM1666" s="2"/>
      <c r="GN1666" s="2"/>
      <c r="GO1666" s="2"/>
      <c r="GP1666" s="2"/>
      <c r="GQ1666" s="2"/>
      <c r="GR1666" s="2"/>
      <c r="GS1666" s="2"/>
      <c r="GT1666" s="2"/>
      <c r="GU1666" s="2"/>
      <c r="GV1666" s="2"/>
      <c r="GW1666" s="2"/>
      <c r="GX1666" s="2"/>
      <c r="GY1666" s="2"/>
      <c r="GZ1666" s="2"/>
      <c r="HA1666" s="2"/>
      <c r="HB1666" s="2"/>
      <c r="HC1666" s="2"/>
      <c r="HD1666" s="2"/>
      <c r="HE1666" s="2"/>
      <c r="HF1666" s="2"/>
      <c r="HG1666" s="2"/>
      <c r="HH1666" s="2"/>
      <c r="HI1666" s="2"/>
      <c r="HJ1666" s="2"/>
      <c r="HK1666" s="2"/>
      <c r="HL1666" s="2"/>
      <c r="HM1666" s="2"/>
      <c r="HN1666" s="2"/>
      <c r="HO1666" s="2"/>
      <c r="HP1666" s="2"/>
      <c r="HQ1666" s="2"/>
      <c r="HR1666" s="2"/>
      <c r="HS1666" s="2"/>
      <c r="HT1666" s="2"/>
      <c r="HU1666" s="2"/>
      <c r="HV1666" s="2"/>
      <c r="HW1666" s="2"/>
      <c r="HX1666" s="2"/>
      <c r="HY1666" s="2"/>
      <c r="HZ1666" s="2"/>
      <c r="IA1666" s="2"/>
      <c r="IB1666" s="2"/>
      <c r="IC1666" s="2"/>
      <c r="ID1666" s="2"/>
      <c r="IE1666" s="2"/>
      <c r="IF1666" s="2"/>
      <c r="IG1666" s="2"/>
      <c r="IH1666" s="2"/>
      <c r="II1666" s="2"/>
      <c r="IJ1666" s="2"/>
      <c r="IK1666" s="2"/>
      <c r="IL1666" s="2"/>
      <c r="IM1666" s="2"/>
      <c r="IN1666" s="2"/>
      <c r="IO1666" s="2"/>
      <c r="IP1666" s="2"/>
      <c r="IQ1666" s="2"/>
      <c r="IR1666" s="2"/>
      <c r="IS1666" s="2"/>
    </row>
    <row r="1667" spans="1:257" s="36" customFormat="1" x14ac:dyDescent="0.25">
      <c r="A1667" s="33"/>
      <c r="B1667" s="168" t="s">
        <v>697</v>
      </c>
      <c r="C1667" s="168"/>
      <c r="D1667" s="168"/>
      <c r="E1667" s="168"/>
      <c r="F1667" s="168"/>
      <c r="G1667" s="168"/>
      <c r="H1667" s="168"/>
      <c r="I1667" s="168"/>
      <c r="J1667" s="168"/>
      <c r="K1667" s="168"/>
      <c r="L1667" s="168"/>
      <c r="M1667" s="168"/>
      <c r="N1667" s="168"/>
      <c r="O1667" s="168"/>
      <c r="P1667" s="168"/>
      <c r="Q1667" s="168"/>
      <c r="R1667" s="168"/>
      <c r="S1667" s="168"/>
      <c r="T1667" s="168"/>
      <c r="U1667" s="168"/>
      <c r="V1667" s="168"/>
      <c r="W1667" s="168"/>
      <c r="X1667" s="168"/>
      <c r="Y1667" s="168"/>
      <c r="Z1667" s="168"/>
      <c r="AA1667" s="168"/>
      <c r="AB1667" s="168"/>
      <c r="AC1667" s="168"/>
      <c r="AD1667" s="168"/>
      <c r="AE1667" s="168"/>
      <c r="AF1667" s="168"/>
      <c r="AG1667" s="168"/>
      <c r="AH1667" s="168"/>
      <c r="AI1667" s="63"/>
      <c r="AJ1667" s="144" t="str">
        <f t="shared" si="297"/>
        <v>Riadok bude vidieť.</v>
      </c>
      <c r="AK1667" s="145" t="s">
        <v>207</v>
      </c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55">
        <f t="shared" si="300"/>
        <v>1</v>
      </c>
      <c r="BF1667" s="51">
        <f t="shared" si="301"/>
        <v>1</v>
      </c>
      <c r="BG1667" s="51"/>
      <c r="BH1667" s="51">
        <f t="shared" si="298"/>
        <v>1</v>
      </c>
      <c r="BI1667" s="89">
        <f t="shared" si="302"/>
        <v>1</v>
      </c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108"/>
      <c r="BY1667" s="108"/>
      <c r="BZ1667" s="108"/>
      <c r="CA1667" s="113">
        <f>SI!BY1667</f>
        <v>172</v>
      </c>
      <c r="CB1667" s="113"/>
      <c r="CC1667" s="113"/>
      <c r="CD1667" s="113"/>
      <c r="CE1667" s="113"/>
      <c r="CF1667" s="113"/>
      <c r="CG1667" s="113"/>
      <c r="CH1667" s="140">
        <f>SI!BZ1667</f>
        <v>0</v>
      </c>
      <c r="CI1667" s="108"/>
      <c r="CJ1667" s="108"/>
      <c r="CK1667" s="108"/>
      <c r="CL1667" s="108"/>
      <c r="CM1667" s="108"/>
      <c r="CN1667" s="108"/>
      <c r="CO1667" s="108"/>
      <c r="CP1667" s="108"/>
      <c r="CQ1667" s="108"/>
      <c r="CR1667" s="108"/>
      <c r="CS1667" s="108"/>
      <c r="CT1667" s="108"/>
      <c r="CU1667" s="108"/>
      <c r="CV1667" s="108"/>
      <c r="CW1667" s="108"/>
      <c r="CX1667" s="108"/>
      <c r="CY1667" s="108"/>
      <c r="CZ1667" s="2"/>
      <c r="DA1667" s="2"/>
      <c r="DB1667" s="2"/>
      <c r="DC1667" s="2"/>
      <c r="DD1667" s="2"/>
      <c r="DE1667" s="2"/>
      <c r="DF1667" s="2"/>
      <c r="DG1667" s="2"/>
      <c r="DH1667" s="2"/>
      <c r="DI1667" s="2"/>
      <c r="DJ1667" s="2"/>
      <c r="DK1667" s="2"/>
      <c r="DL1667" s="2"/>
      <c r="DM1667" s="2"/>
      <c r="DN1667" s="2"/>
      <c r="DO1667" s="2"/>
      <c r="DP1667" s="2"/>
      <c r="DQ1667" s="2"/>
      <c r="DR1667" s="2"/>
      <c r="DS1667" s="2"/>
      <c r="DT1667" s="2"/>
      <c r="DU1667" s="2"/>
      <c r="DV1667" s="2"/>
      <c r="DW1667" s="2"/>
      <c r="DX1667" s="2"/>
      <c r="DY1667" s="2"/>
      <c r="DZ1667" s="2"/>
      <c r="EA1667" s="2"/>
      <c r="EB1667" s="2"/>
      <c r="EC1667" s="2"/>
      <c r="ED1667" s="2"/>
      <c r="EE1667" s="2"/>
      <c r="EF1667" s="2"/>
      <c r="EG1667" s="2"/>
      <c r="EH1667" s="2"/>
      <c r="EI1667" s="2"/>
      <c r="EJ1667" s="2"/>
      <c r="EK1667" s="2"/>
      <c r="EL1667" s="2"/>
      <c r="EM1667" s="2"/>
      <c r="EN1667" s="2"/>
      <c r="EO1667" s="2"/>
      <c r="EP1667" s="2"/>
      <c r="EQ1667" s="2"/>
      <c r="ER1667" s="2"/>
      <c r="ES1667" s="2"/>
      <c r="ET1667" s="2"/>
      <c r="EU1667" s="2"/>
      <c r="EV1667" s="2"/>
      <c r="EW1667" s="2"/>
      <c r="EX1667" s="2"/>
      <c r="EY1667" s="2"/>
      <c r="EZ1667" s="2"/>
      <c r="FA1667" s="2"/>
      <c r="FB1667" s="2"/>
      <c r="FC1667" s="2"/>
      <c r="FD1667" s="2"/>
      <c r="FE1667" s="2"/>
      <c r="FF1667" s="2"/>
      <c r="FG1667" s="2"/>
      <c r="FH1667" s="2"/>
      <c r="FI1667" s="2"/>
      <c r="FJ1667" s="2"/>
      <c r="FK1667" s="2"/>
      <c r="FL1667" s="2"/>
      <c r="FM1667" s="2"/>
      <c r="FN1667" s="2"/>
      <c r="FO1667" s="2"/>
      <c r="FP1667" s="2"/>
      <c r="FQ1667" s="2"/>
      <c r="FR1667" s="2"/>
      <c r="FS1667" s="2"/>
      <c r="FT1667" s="2"/>
      <c r="FU1667" s="2"/>
      <c r="FV1667" s="2"/>
      <c r="FW1667" s="2"/>
      <c r="FX1667" s="2"/>
      <c r="FY1667" s="2"/>
      <c r="FZ1667" s="2"/>
      <c r="GA1667" s="2"/>
      <c r="GB1667" s="2"/>
      <c r="GC1667" s="2"/>
      <c r="GD1667" s="2"/>
      <c r="GE1667" s="2"/>
      <c r="GF1667" s="2"/>
      <c r="GG1667" s="2"/>
      <c r="GH1667" s="2"/>
      <c r="GI1667" s="2"/>
      <c r="GJ1667" s="2"/>
      <c r="GK1667" s="2"/>
      <c r="GL1667" s="2"/>
      <c r="GM1667" s="2"/>
      <c r="GN1667" s="2"/>
      <c r="GO1667" s="2"/>
      <c r="GP1667" s="2"/>
      <c r="GQ1667" s="2"/>
      <c r="GR1667" s="2"/>
      <c r="GS1667" s="2"/>
      <c r="GT1667" s="2"/>
      <c r="GU1667" s="2"/>
      <c r="GV1667" s="2"/>
      <c r="GW1667" s="2"/>
      <c r="GX1667" s="2"/>
      <c r="GY1667" s="2"/>
      <c r="GZ1667" s="2"/>
      <c r="HA1667" s="2"/>
      <c r="HB1667" s="2"/>
      <c r="HC1667" s="2"/>
      <c r="HD1667" s="2"/>
      <c r="HE1667" s="2"/>
      <c r="HF1667" s="2"/>
      <c r="HG1667" s="2"/>
      <c r="HH1667" s="2"/>
      <c r="HI1667" s="2"/>
      <c r="HJ1667" s="2"/>
      <c r="HK1667" s="2"/>
      <c r="HL1667" s="2"/>
      <c r="HM1667" s="2"/>
      <c r="HN1667" s="2"/>
      <c r="HO1667" s="2"/>
      <c r="HP1667" s="2"/>
      <c r="HQ1667" s="2"/>
      <c r="HR1667" s="2"/>
      <c r="HS1667" s="2"/>
      <c r="HT1667" s="2"/>
      <c r="HU1667" s="2"/>
      <c r="HV1667" s="2"/>
      <c r="HW1667" s="2"/>
      <c r="HX1667" s="2"/>
      <c r="HY1667" s="2"/>
      <c r="HZ1667" s="2"/>
      <c r="IA1667" s="2"/>
      <c r="IB1667" s="2"/>
      <c r="IC1667" s="2"/>
      <c r="ID1667" s="2"/>
      <c r="IE1667" s="2"/>
      <c r="IF1667" s="2"/>
      <c r="IG1667" s="2"/>
      <c r="IH1667" s="2"/>
      <c r="II1667" s="2"/>
      <c r="IJ1667" s="2"/>
      <c r="IK1667" s="2"/>
      <c r="IL1667" s="2"/>
      <c r="IM1667" s="2"/>
      <c r="IN1667" s="2"/>
      <c r="IO1667" s="2"/>
      <c r="IP1667" s="2"/>
      <c r="IQ1667" s="2"/>
      <c r="IR1667" s="2"/>
      <c r="IS1667" s="2"/>
      <c r="IW1667" s="36">
        <v>602</v>
      </c>
    </row>
    <row r="1668" spans="1:257" s="36" customFormat="1" hidden="1" x14ac:dyDescent="0.25">
      <c r="A1668" s="33"/>
      <c r="B1668" s="168"/>
      <c r="C1668" s="168"/>
      <c r="D1668" s="168"/>
      <c r="E1668" s="168"/>
      <c r="F1668" s="168"/>
      <c r="G1668" s="168"/>
      <c r="H1668" s="168"/>
      <c r="I1668" s="168"/>
      <c r="J1668" s="168"/>
      <c r="K1668" s="168"/>
      <c r="L1668" s="168"/>
      <c r="M1668" s="168"/>
      <c r="N1668" s="168"/>
      <c r="O1668" s="168"/>
      <c r="P1668" s="168"/>
      <c r="Q1668" s="168"/>
      <c r="R1668" s="168"/>
      <c r="S1668" s="168"/>
      <c r="T1668" s="168"/>
      <c r="U1668" s="168"/>
      <c r="V1668" s="168"/>
      <c r="W1668" s="168"/>
      <c r="X1668" s="168"/>
      <c r="Y1668" s="168"/>
      <c r="Z1668" s="168"/>
      <c r="AA1668" s="168"/>
      <c r="AB1668" s="168"/>
      <c r="AC1668" s="168"/>
      <c r="AD1668" s="168"/>
      <c r="AE1668" s="168"/>
      <c r="AF1668" s="168"/>
      <c r="AG1668" s="168"/>
      <c r="AH1668" s="168"/>
      <c r="AI1668" s="63"/>
      <c r="AJ1668" s="144" t="str">
        <f t="shared" si="297"/>
        <v>Riadok bude skrytý.</v>
      </c>
      <c r="AK1668" s="145" t="s">
        <v>207</v>
      </c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55">
        <f t="shared" si="300"/>
        <v>1</v>
      </c>
      <c r="BF1668" s="51">
        <f t="shared" si="301"/>
        <v>0</v>
      </c>
      <c r="BG1668" s="51"/>
      <c r="BH1668" s="51">
        <f t="shared" si="298"/>
        <v>1</v>
      </c>
      <c r="BI1668" s="89">
        <f t="shared" si="302"/>
        <v>0</v>
      </c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108"/>
      <c r="BY1668" s="108"/>
      <c r="BZ1668" s="108"/>
      <c r="CA1668" s="113">
        <f>SI!BY1668</f>
        <v>173</v>
      </c>
      <c r="CB1668" s="113"/>
      <c r="CC1668" s="113"/>
      <c r="CD1668" s="113"/>
      <c r="CE1668" s="113"/>
      <c r="CF1668" s="113"/>
      <c r="CG1668" s="113"/>
      <c r="CH1668" s="140">
        <f>SI!BZ1668</f>
        <v>0</v>
      </c>
      <c r="CI1668" s="108"/>
      <c r="CJ1668" s="108"/>
      <c r="CK1668" s="108"/>
      <c r="CL1668" s="108"/>
      <c r="CM1668" s="108"/>
      <c r="CN1668" s="108"/>
      <c r="CO1668" s="108"/>
      <c r="CP1668" s="108"/>
      <c r="CQ1668" s="108"/>
      <c r="CR1668" s="108"/>
      <c r="CS1668" s="108"/>
      <c r="CT1668" s="108"/>
      <c r="CU1668" s="108"/>
      <c r="CV1668" s="108"/>
      <c r="CW1668" s="108"/>
      <c r="CX1668" s="108"/>
      <c r="CY1668" s="108"/>
      <c r="CZ1668" s="2"/>
      <c r="DA1668" s="2"/>
      <c r="DB1668" s="2"/>
      <c r="DC1668" s="2"/>
      <c r="DD1668" s="2"/>
      <c r="DE1668" s="2"/>
      <c r="DF1668" s="2"/>
      <c r="DG1668" s="2"/>
      <c r="DH1668" s="2"/>
      <c r="DI1668" s="2"/>
      <c r="DJ1668" s="2"/>
      <c r="DK1668" s="2"/>
      <c r="DL1668" s="2"/>
      <c r="DM1668" s="2"/>
      <c r="DN1668" s="2"/>
      <c r="DO1668" s="2"/>
      <c r="DP1668" s="2"/>
      <c r="DQ1668" s="2"/>
      <c r="DR1668" s="2"/>
      <c r="DS1668" s="2"/>
      <c r="DT1668" s="2"/>
      <c r="DU1668" s="2"/>
      <c r="DV1668" s="2"/>
      <c r="DW1668" s="2"/>
      <c r="DX1668" s="2"/>
      <c r="DY1668" s="2"/>
      <c r="DZ1668" s="2"/>
      <c r="EA1668" s="2"/>
      <c r="EB1668" s="2"/>
      <c r="EC1668" s="2"/>
      <c r="ED1668" s="2"/>
      <c r="EE1668" s="2"/>
      <c r="EF1668" s="2"/>
      <c r="EG1668" s="2"/>
      <c r="EH1668" s="2"/>
      <c r="EI1668" s="2"/>
      <c r="EJ1668" s="2"/>
      <c r="EK1668" s="2"/>
      <c r="EL1668" s="2"/>
      <c r="EM1668" s="2"/>
      <c r="EN1668" s="2"/>
      <c r="EO1668" s="2"/>
      <c r="EP1668" s="2"/>
      <c r="EQ1668" s="2"/>
      <c r="ER1668" s="2"/>
      <c r="ES1668" s="2"/>
      <c r="ET1668" s="2"/>
      <c r="EU1668" s="2"/>
      <c r="EV1668" s="2"/>
      <c r="EW1668" s="2"/>
      <c r="EX1668" s="2"/>
      <c r="EY1668" s="2"/>
      <c r="EZ1668" s="2"/>
      <c r="FA1668" s="2"/>
      <c r="FB1668" s="2"/>
      <c r="FC1668" s="2"/>
      <c r="FD1668" s="2"/>
      <c r="FE1668" s="2"/>
      <c r="FF1668" s="2"/>
      <c r="FG1668" s="2"/>
      <c r="FH1668" s="2"/>
      <c r="FI1668" s="2"/>
      <c r="FJ1668" s="2"/>
      <c r="FK1668" s="2"/>
      <c r="FL1668" s="2"/>
      <c r="FM1668" s="2"/>
      <c r="FN1668" s="2"/>
      <c r="FO1668" s="2"/>
      <c r="FP1668" s="2"/>
      <c r="FQ1668" s="2"/>
      <c r="FR1668" s="2"/>
      <c r="FS1668" s="2"/>
      <c r="FT1668" s="2"/>
      <c r="FU1668" s="2"/>
      <c r="FV1668" s="2"/>
      <c r="FW1668" s="2"/>
      <c r="FX1668" s="2"/>
      <c r="FY1668" s="2"/>
      <c r="FZ1668" s="2"/>
      <c r="GA1668" s="2"/>
      <c r="GB1668" s="2"/>
      <c r="GC1668" s="2"/>
      <c r="GD1668" s="2"/>
      <c r="GE1668" s="2"/>
      <c r="GF1668" s="2"/>
      <c r="GG1668" s="2"/>
      <c r="GH1668" s="2"/>
      <c r="GI1668" s="2"/>
      <c r="GJ1668" s="2"/>
      <c r="GK1668" s="2"/>
      <c r="GL1668" s="2"/>
      <c r="GM1668" s="2"/>
      <c r="GN1668" s="2"/>
      <c r="GO1668" s="2"/>
      <c r="GP1668" s="2"/>
      <c r="GQ1668" s="2"/>
      <c r="GR1668" s="2"/>
      <c r="GS1668" s="2"/>
      <c r="GT1668" s="2"/>
      <c r="GU1668" s="2"/>
      <c r="GV1668" s="2"/>
      <c r="GW1668" s="2"/>
      <c r="GX1668" s="2"/>
      <c r="GY1668" s="2"/>
      <c r="GZ1668" s="2"/>
      <c r="HA1668" s="2"/>
      <c r="HB1668" s="2"/>
      <c r="HC1668" s="2"/>
      <c r="HD1668" s="2"/>
      <c r="HE1668" s="2"/>
      <c r="HF1668" s="2"/>
      <c r="HG1668" s="2"/>
      <c r="HH1668" s="2"/>
      <c r="HI1668" s="2"/>
      <c r="HJ1668" s="2"/>
      <c r="HK1668" s="2"/>
      <c r="HL1668" s="2"/>
      <c r="HM1668" s="2"/>
      <c r="HN1668" s="2"/>
      <c r="HO1668" s="2"/>
      <c r="HP1668" s="2"/>
      <c r="HQ1668" s="2"/>
      <c r="HR1668" s="2"/>
      <c r="HS1668" s="2"/>
      <c r="HT1668" s="2"/>
      <c r="HU1668" s="2"/>
      <c r="HV1668" s="2"/>
      <c r="HW1668" s="2"/>
      <c r="HX1668" s="2"/>
      <c r="HY1668" s="2"/>
      <c r="HZ1668" s="2"/>
      <c r="IA1668" s="2"/>
      <c r="IB1668" s="2"/>
      <c r="IC1668" s="2"/>
      <c r="ID1668" s="2"/>
      <c r="IE1668" s="2"/>
      <c r="IF1668" s="2"/>
      <c r="IG1668" s="2"/>
      <c r="IH1668" s="2"/>
      <c r="II1668" s="2"/>
      <c r="IJ1668" s="2"/>
      <c r="IK1668" s="2"/>
      <c r="IL1668" s="2"/>
      <c r="IM1668" s="2"/>
      <c r="IN1668" s="2"/>
      <c r="IO1668" s="2"/>
      <c r="IP1668" s="2"/>
      <c r="IQ1668" s="2"/>
      <c r="IR1668" s="2"/>
      <c r="IS1668" s="2"/>
    </row>
    <row r="1669" spans="1:257" s="36" customFormat="1" hidden="1" x14ac:dyDescent="0.25">
      <c r="A1669" s="33"/>
      <c r="B1669" s="168"/>
      <c r="C1669" s="168"/>
      <c r="D1669" s="168"/>
      <c r="E1669" s="168"/>
      <c r="F1669" s="168"/>
      <c r="G1669" s="168"/>
      <c r="H1669" s="168"/>
      <c r="I1669" s="168"/>
      <c r="J1669" s="168"/>
      <c r="K1669" s="168"/>
      <c r="L1669" s="168"/>
      <c r="M1669" s="168"/>
      <c r="N1669" s="168"/>
      <c r="O1669" s="168"/>
      <c r="P1669" s="168"/>
      <c r="Q1669" s="168"/>
      <c r="R1669" s="168"/>
      <c r="S1669" s="168"/>
      <c r="T1669" s="168"/>
      <c r="U1669" s="168"/>
      <c r="V1669" s="168"/>
      <c r="W1669" s="168"/>
      <c r="X1669" s="168"/>
      <c r="Y1669" s="168"/>
      <c r="Z1669" s="168"/>
      <c r="AA1669" s="168"/>
      <c r="AB1669" s="168"/>
      <c r="AC1669" s="168"/>
      <c r="AD1669" s="168"/>
      <c r="AE1669" s="168"/>
      <c r="AF1669" s="168"/>
      <c r="AG1669" s="168"/>
      <c r="AH1669" s="168"/>
      <c r="AI1669" s="63"/>
      <c r="AJ1669" s="144" t="str">
        <f t="shared" si="297"/>
        <v>Riadok bude skrytý.</v>
      </c>
      <c r="AK1669" s="145" t="s">
        <v>207</v>
      </c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55">
        <f t="shared" si="300"/>
        <v>1</v>
      </c>
      <c r="BF1669" s="51">
        <f t="shared" si="301"/>
        <v>0</v>
      </c>
      <c r="BG1669" s="51"/>
      <c r="BH1669" s="51">
        <f t="shared" si="298"/>
        <v>1</v>
      </c>
      <c r="BI1669" s="89">
        <f t="shared" si="302"/>
        <v>0</v>
      </c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108"/>
      <c r="BY1669" s="108"/>
      <c r="BZ1669" s="108"/>
      <c r="CA1669" s="113">
        <f>SI!BY1669</f>
        <v>94</v>
      </c>
      <c r="CB1669" s="113"/>
      <c r="CC1669" s="113"/>
      <c r="CD1669" s="113"/>
      <c r="CE1669" s="113"/>
      <c r="CF1669" s="113"/>
      <c r="CG1669" s="113"/>
      <c r="CH1669" s="140">
        <f>SI!BZ1669</f>
        <v>0</v>
      </c>
      <c r="CI1669" s="108"/>
      <c r="CJ1669" s="108"/>
      <c r="CK1669" s="108"/>
      <c r="CL1669" s="108"/>
      <c r="CM1669" s="108"/>
      <c r="CN1669" s="108"/>
      <c r="CO1669" s="108"/>
      <c r="CP1669" s="108"/>
      <c r="CQ1669" s="108"/>
      <c r="CR1669" s="108"/>
      <c r="CS1669" s="108"/>
      <c r="CT1669" s="108"/>
      <c r="CU1669" s="108"/>
      <c r="CV1669" s="108"/>
      <c r="CW1669" s="108"/>
      <c r="CX1669" s="108"/>
      <c r="CY1669" s="108"/>
      <c r="CZ1669" s="2"/>
      <c r="DA1669" s="2"/>
      <c r="DB1669" s="2"/>
      <c r="DC1669" s="2"/>
      <c r="DD1669" s="2"/>
      <c r="DE1669" s="2"/>
      <c r="DF1669" s="2"/>
      <c r="DG1669" s="2"/>
      <c r="DH1669" s="2"/>
      <c r="DI1669" s="2"/>
      <c r="DJ1669" s="2"/>
      <c r="DK1669" s="2"/>
      <c r="DL1669" s="2"/>
      <c r="DM1669" s="2"/>
      <c r="DN1669" s="2"/>
      <c r="DO1669" s="2"/>
      <c r="DP1669" s="2"/>
      <c r="DQ1669" s="2"/>
      <c r="DR1669" s="2"/>
      <c r="DS1669" s="2"/>
      <c r="DT1669" s="2"/>
      <c r="DU1669" s="2"/>
      <c r="DV1669" s="2"/>
      <c r="DW1669" s="2"/>
      <c r="DX1669" s="2"/>
      <c r="DY1669" s="2"/>
      <c r="DZ1669" s="2"/>
      <c r="EA1669" s="2"/>
      <c r="EB1669" s="2"/>
      <c r="EC1669" s="2"/>
      <c r="ED1669" s="2"/>
      <c r="EE1669" s="2"/>
      <c r="EF1669" s="2"/>
      <c r="EG1669" s="2"/>
      <c r="EH1669" s="2"/>
      <c r="EI1669" s="2"/>
      <c r="EJ1669" s="2"/>
      <c r="EK1669" s="2"/>
      <c r="EL1669" s="2"/>
      <c r="EM1669" s="2"/>
      <c r="EN1669" s="2"/>
      <c r="EO1669" s="2"/>
      <c r="EP1669" s="2"/>
      <c r="EQ1669" s="2"/>
      <c r="ER1669" s="2"/>
      <c r="ES1669" s="2"/>
      <c r="ET1669" s="2"/>
      <c r="EU1669" s="2"/>
      <c r="EV1669" s="2"/>
      <c r="EW1669" s="2"/>
      <c r="EX1669" s="2"/>
      <c r="EY1669" s="2"/>
      <c r="EZ1669" s="2"/>
      <c r="FA1669" s="2"/>
      <c r="FB1669" s="2"/>
      <c r="FC1669" s="2"/>
      <c r="FD1669" s="2"/>
      <c r="FE1669" s="2"/>
      <c r="FF1669" s="2"/>
      <c r="FG1669" s="2"/>
      <c r="FH1669" s="2"/>
      <c r="FI1669" s="2"/>
      <c r="FJ1669" s="2"/>
      <c r="FK1669" s="2"/>
      <c r="FL1669" s="2"/>
      <c r="FM1669" s="2"/>
      <c r="FN1669" s="2"/>
      <c r="FO1669" s="2"/>
      <c r="FP1669" s="2"/>
      <c r="FQ1669" s="2"/>
      <c r="FR1669" s="2"/>
      <c r="FS1669" s="2"/>
      <c r="FT1669" s="2"/>
      <c r="FU1669" s="2"/>
      <c r="FV1669" s="2"/>
      <c r="FW1669" s="2"/>
      <c r="FX1669" s="2"/>
      <c r="FY1669" s="2"/>
      <c r="FZ1669" s="2"/>
      <c r="GA1669" s="2"/>
      <c r="GB1669" s="2"/>
      <c r="GC1669" s="2"/>
      <c r="GD1669" s="2"/>
      <c r="GE1669" s="2"/>
      <c r="GF1669" s="2"/>
      <c r="GG1669" s="2"/>
      <c r="GH1669" s="2"/>
      <c r="GI1669" s="2"/>
      <c r="GJ1669" s="2"/>
      <c r="GK1669" s="2"/>
      <c r="GL1669" s="2"/>
      <c r="GM1669" s="2"/>
      <c r="GN1669" s="2"/>
      <c r="GO1669" s="2"/>
      <c r="GP1669" s="2"/>
      <c r="GQ1669" s="2"/>
      <c r="GR1669" s="2"/>
      <c r="GS1669" s="2"/>
      <c r="GT1669" s="2"/>
      <c r="GU1669" s="2"/>
      <c r="GV1669" s="2"/>
      <c r="GW1669" s="2"/>
      <c r="GX1669" s="2"/>
      <c r="GY1669" s="2"/>
      <c r="GZ1669" s="2"/>
      <c r="HA1669" s="2"/>
      <c r="HB1669" s="2"/>
      <c r="HC1669" s="2"/>
      <c r="HD1669" s="2"/>
      <c r="HE1669" s="2"/>
      <c r="HF1669" s="2"/>
      <c r="HG1669" s="2"/>
      <c r="HH1669" s="2"/>
      <c r="HI1669" s="2"/>
      <c r="HJ1669" s="2"/>
      <c r="HK1669" s="2"/>
      <c r="HL1669" s="2"/>
      <c r="HM1669" s="2"/>
      <c r="HN1669" s="2"/>
      <c r="HO1669" s="2"/>
      <c r="HP1669" s="2"/>
      <c r="HQ1669" s="2"/>
      <c r="HR1669" s="2"/>
      <c r="HS1669" s="2"/>
      <c r="HT1669" s="2"/>
      <c r="HU1669" s="2"/>
      <c r="HV1669" s="2"/>
      <c r="HW1669" s="2"/>
      <c r="HX1669" s="2"/>
      <c r="HY1669" s="2"/>
      <c r="HZ1669" s="2"/>
      <c r="IA1669" s="2"/>
      <c r="IB1669" s="2"/>
      <c r="IC1669" s="2"/>
      <c r="ID1669" s="2"/>
      <c r="IE1669" s="2"/>
      <c r="IF1669" s="2"/>
      <c r="IG1669" s="2"/>
      <c r="IH1669" s="2"/>
      <c r="II1669" s="2"/>
      <c r="IJ1669" s="2"/>
      <c r="IK1669" s="2"/>
      <c r="IL1669" s="2"/>
      <c r="IM1669" s="2"/>
      <c r="IN1669" s="2"/>
      <c r="IO1669" s="2"/>
      <c r="IP1669" s="2"/>
      <c r="IQ1669" s="2"/>
      <c r="IR1669" s="2"/>
      <c r="IS1669" s="2"/>
    </row>
    <row r="1670" spans="1:257" s="36" customFormat="1" hidden="1" x14ac:dyDescent="0.25">
      <c r="A1670" s="33"/>
      <c r="B1670" s="168"/>
      <c r="C1670" s="168"/>
      <c r="D1670" s="168"/>
      <c r="E1670" s="168"/>
      <c r="F1670" s="168"/>
      <c r="G1670" s="168"/>
      <c r="H1670" s="168"/>
      <c r="I1670" s="168"/>
      <c r="J1670" s="168"/>
      <c r="K1670" s="168"/>
      <c r="L1670" s="168"/>
      <c r="M1670" s="168"/>
      <c r="N1670" s="168"/>
      <c r="O1670" s="168"/>
      <c r="P1670" s="168"/>
      <c r="Q1670" s="168"/>
      <c r="R1670" s="168"/>
      <c r="S1670" s="168"/>
      <c r="T1670" s="168"/>
      <c r="U1670" s="168"/>
      <c r="V1670" s="168"/>
      <c r="W1670" s="168"/>
      <c r="X1670" s="168"/>
      <c r="Y1670" s="168"/>
      <c r="Z1670" s="168"/>
      <c r="AA1670" s="168"/>
      <c r="AB1670" s="168"/>
      <c r="AC1670" s="168"/>
      <c r="AD1670" s="168"/>
      <c r="AE1670" s="168"/>
      <c r="AF1670" s="168"/>
      <c r="AG1670" s="168"/>
      <c r="AH1670" s="168"/>
      <c r="AI1670" s="63"/>
      <c r="AJ1670" s="144" t="str">
        <f t="shared" si="297"/>
        <v>Riadok bude skrytý.</v>
      </c>
      <c r="AK1670" s="145" t="s">
        <v>207</v>
      </c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55">
        <f t="shared" si="300"/>
        <v>1</v>
      </c>
      <c r="BF1670" s="51">
        <f t="shared" si="301"/>
        <v>0</v>
      </c>
      <c r="BG1670" s="51"/>
      <c r="BH1670" s="51">
        <f t="shared" si="298"/>
        <v>1</v>
      </c>
      <c r="BI1670" s="89">
        <f t="shared" si="302"/>
        <v>0</v>
      </c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108"/>
      <c r="BY1670" s="108"/>
      <c r="BZ1670" s="108"/>
      <c r="CA1670" s="113">
        <f>SI!BY1670</f>
        <v>187</v>
      </c>
      <c r="CB1670" s="113"/>
      <c r="CC1670" s="113"/>
      <c r="CD1670" s="113"/>
      <c r="CE1670" s="113"/>
      <c r="CF1670" s="113"/>
      <c r="CG1670" s="113"/>
      <c r="CH1670" s="140">
        <f>SI!BZ1670</f>
        <v>0</v>
      </c>
      <c r="CI1670" s="108"/>
      <c r="CJ1670" s="108"/>
      <c r="CK1670" s="108"/>
      <c r="CL1670" s="108"/>
      <c r="CM1670" s="108"/>
      <c r="CN1670" s="108"/>
      <c r="CO1670" s="108"/>
      <c r="CP1670" s="108"/>
      <c r="CQ1670" s="108"/>
      <c r="CR1670" s="108"/>
      <c r="CS1670" s="108"/>
      <c r="CT1670" s="108"/>
      <c r="CU1670" s="108"/>
      <c r="CV1670" s="108"/>
      <c r="CW1670" s="108"/>
      <c r="CX1670" s="108"/>
      <c r="CY1670" s="108"/>
      <c r="CZ1670" s="2"/>
      <c r="DA1670" s="2"/>
      <c r="DB1670" s="2"/>
      <c r="DC1670" s="2"/>
      <c r="DD1670" s="2"/>
      <c r="DE1670" s="2"/>
      <c r="DF1670" s="2"/>
      <c r="DG1670" s="2"/>
      <c r="DH1670" s="2"/>
      <c r="DI1670" s="2"/>
      <c r="DJ1670" s="2"/>
      <c r="DK1670" s="2"/>
      <c r="DL1670" s="2"/>
      <c r="DM1670" s="2"/>
      <c r="DN1670" s="2"/>
      <c r="DO1670" s="2"/>
      <c r="DP1670" s="2"/>
      <c r="DQ1670" s="2"/>
      <c r="DR1670" s="2"/>
      <c r="DS1670" s="2"/>
      <c r="DT1670" s="2"/>
      <c r="DU1670" s="2"/>
      <c r="DV1670" s="2"/>
      <c r="DW1670" s="2"/>
      <c r="DX1670" s="2"/>
      <c r="DY1670" s="2"/>
      <c r="DZ1670" s="2"/>
      <c r="EA1670" s="2"/>
      <c r="EB1670" s="2"/>
      <c r="EC1670" s="2"/>
      <c r="ED1670" s="2"/>
      <c r="EE1670" s="2"/>
      <c r="EF1670" s="2"/>
      <c r="EG1670" s="2"/>
      <c r="EH1670" s="2"/>
      <c r="EI1670" s="2"/>
      <c r="EJ1670" s="2"/>
      <c r="EK1670" s="2"/>
      <c r="EL1670" s="2"/>
      <c r="EM1670" s="2"/>
      <c r="EN1670" s="2"/>
      <c r="EO1670" s="2"/>
      <c r="EP1670" s="2"/>
      <c r="EQ1670" s="2"/>
      <c r="ER1670" s="2"/>
      <c r="ES1670" s="2"/>
      <c r="ET1670" s="2"/>
      <c r="EU1670" s="2"/>
      <c r="EV1670" s="2"/>
      <c r="EW1670" s="2"/>
      <c r="EX1670" s="2"/>
      <c r="EY1670" s="2"/>
      <c r="EZ1670" s="2"/>
      <c r="FA1670" s="2"/>
      <c r="FB1670" s="2"/>
      <c r="FC1670" s="2"/>
      <c r="FD1670" s="2"/>
      <c r="FE1670" s="2"/>
      <c r="FF1670" s="2"/>
      <c r="FG1670" s="2"/>
      <c r="FH1670" s="2"/>
      <c r="FI1670" s="2"/>
      <c r="FJ1670" s="2"/>
      <c r="FK1670" s="2"/>
      <c r="FL1670" s="2"/>
      <c r="FM1670" s="2"/>
      <c r="FN1670" s="2"/>
      <c r="FO1670" s="2"/>
      <c r="FP1670" s="2"/>
      <c r="FQ1670" s="2"/>
      <c r="FR1670" s="2"/>
      <c r="FS1670" s="2"/>
      <c r="FT1670" s="2"/>
      <c r="FU1670" s="2"/>
      <c r="FV1670" s="2"/>
      <c r="FW1670" s="2"/>
      <c r="FX1670" s="2"/>
      <c r="FY1670" s="2"/>
      <c r="FZ1670" s="2"/>
      <c r="GA1670" s="2"/>
      <c r="GB1670" s="2"/>
      <c r="GC1670" s="2"/>
      <c r="GD1670" s="2"/>
      <c r="GE1670" s="2"/>
      <c r="GF1670" s="2"/>
      <c r="GG1670" s="2"/>
      <c r="GH1670" s="2"/>
      <c r="GI1670" s="2"/>
      <c r="GJ1670" s="2"/>
      <c r="GK1670" s="2"/>
      <c r="GL1670" s="2"/>
      <c r="GM1670" s="2"/>
      <c r="GN1670" s="2"/>
      <c r="GO1670" s="2"/>
      <c r="GP1670" s="2"/>
      <c r="GQ1670" s="2"/>
      <c r="GR1670" s="2"/>
      <c r="GS1670" s="2"/>
      <c r="GT1670" s="2"/>
      <c r="GU1670" s="2"/>
      <c r="GV1670" s="2"/>
      <c r="GW1670" s="2"/>
      <c r="GX1670" s="2"/>
      <c r="GY1670" s="2"/>
      <c r="GZ1670" s="2"/>
      <c r="HA1670" s="2"/>
      <c r="HB1670" s="2"/>
      <c r="HC1670" s="2"/>
      <c r="HD1670" s="2"/>
      <c r="HE1670" s="2"/>
      <c r="HF1670" s="2"/>
      <c r="HG1670" s="2"/>
      <c r="HH1670" s="2"/>
      <c r="HI1670" s="2"/>
      <c r="HJ1670" s="2"/>
      <c r="HK1670" s="2"/>
      <c r="HL1670" s="2"/>
      <c r="HM1670" s="2"/>
      <c r="HN1670" s="2"/>
      <c r="HO1670" s="2"/>
      <c r="HP1670" s="2"/>
      <c r="HQ1670" s="2"/>
      <c r="HR1670" s="2"/>
      <c r="HS1670" s="2"/>
      <c r="HT1670" s="2"/>
      <c r="HU1670" s="2"/>
      <c r="HV1670" s="2"/>
      <c r="HW1670" s="2"/>
      <c r="HX1670" s="2"/>
      <c r="HY1670" s="2"/>
      <c r="HZ1670" s="2"/>
      <c r="IA1670" s="2"/>
      <c r="IB1670" s="2"/>
      <c r="IC1670" s="2"/>
      <c r="ID1670" s="2"/>
      <c r="IE1670" s="2"/>
      <c r="IF1670" s="2"/>
      <c r="IG1670" s="2"/>
      <c r="IH1670" s="2"/>
      <c r="II1670" s="2"/>
      <c r="IJ1670" s="2"/>
      <c r="IK1670" s="2"/>
      <c r="IL1670" s="2"/>
      <c r="IM1670" s="2"/>
      <c r="IN1670" s="2"/>
      <c r="IO1670" s="2"/>
      <c r="IP1670" s="2"/>
      <c r="IQ1670" s="2"/>
      <c r="IR1670" s="2"/>
      <c r="IS1670" s="2"/>
    </row>
    <row r="1671" spans="1:257" s="36" customFormat="1" hidden="1" x14ac:dyDescent="0.25">
      <c r="A1671" s="33"/>
      <c r="B1671" s="168"/>
      <c r="C1671" s="168"/>
      <c r="D1671" s="168"/>
      <c r="E1671" s="168"/>
      <c r="F1671" s="168"/>
      <c r="G1671" s="168"/>
      <c r="H1671" s="168"/>
      <c r="I1671" s="168"/>
      <c r="J1671" s="168"/>
      <c r="K1671" s="168"/>
      <c r="L1671" s="168"/>
      <c r="M1671" s="168"/>
      <c r="N1671" s="168"/>
      <c r="O1671" s="168"/>
      <c r="P1671" s="168"/>
      <c r="Q1671" s="168"/>
      <c r="R1671" s="168"/>
      <c r="S1671" s="168"/>
      <c r="T1671" s="168"/>
      <c r="U1671" s="168"/>
      <c r="V1671" s="168"/>
      <c r="W1671" s="168"/>
      <c r="X1671" s="168"/>
      <c r="Y1671" s="168"/>
      <c r="Z1671" s="168"/>
      <c r="AA1671" s="168"/>
      <c r="AB1671" s="168"/>
      <c r="AC1671" s="168"/>
      <c r="AD1671" s="168"/>
      <c r="AE1671" s="168"/>
      <c r="AF1671" s="168"/>
      <c r="AG1671" s="168"/>
      <c r="AH1671" s="168"/>
      <c r="AI1671" s="63"/>
      <c r="AJ1671" s="144" t="str">
        <f t="shared" si="297"/>
        <v>Riadok bude skrytý.</v>
      </c>
      <c r="AK1671" s="145" t="s">
        <v>207</v>
      </c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55">
        <f t="shared" si="300"/>
        <v>1</v>
      </c>
      <c r="BF1671" s="51">
        <f t="shared" si="301"/>
        <v>0</v>
      </c>
      <c r="BG1671" s="51"/>
      <c r="BH1671" s="51">
        <f t="shared" si="298"/>
        <v>1</v>
      </c>
      <c r="BI1671" s="89">
        <f t="shared" si="302"/>
        <v>0</v>
      </c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108"/>
      <c r="BY1671" s="108"/>
      <c r="BZ1671" s="108"/>
      <c r="CA1671" s="113">
        <f>SI!BY1671</f>
        <v>180</v>
      </c>
      <c r="CB1671" s="113"/>
      <c r="CC1671" s="113"/>
      <c r="CD1671" s="113"/>
      <c r="CE1671" s="113"/>
      <c r="CF1671" s="113"/>
      <c r="CG1671" s="113"/>
      <c r="CH1671" s="140">
        <f>SI!BZ1671</f>
        <v>0</v>
      </c>
      <c r="CI1671" s="108"/>
      <c r="CJ1671" s="108"/>
      <c r="CK1671" s="108"/>
      <c r="CL1671" s="108"/>
      <c r="CM1671" s="108"/>
      <c r="CN1671" s="108"/>
      <c r="CO1671" s="108"/>
      <c r="CP1671" s="108"/>
      <c r="CQ1671" s="108"/>
      <c r="CR1671" s="108"/>
      <c r="CS1671" s="108"/>
      <c r="CT1671" s="108"/>
      <c r="CU1671" s="108"/>
      <c r="CV1671" s="108"/>
      <c r="CW1671" s="108"/>
      <c r="CX1671" s="108"/>
      <c r="CY1671" s="108"/>
      <c r="CZ1671" s="2"/>
      <c r="DA1671" s="2"/>
      <c r="DB1671" s="2"/>
      <c r="DC1671" s="2"/>
      <c r="DD1671" s="2"/>
      <c r="DE1671" s="2"/>
      <c r="DF1671" s="2"/>
      <c r="DG1671" s="2"/>
      <c r="DH1671" s="2"/>
      <c r="DI1671" s="2"/>
      <c r="DJ1671" s="2"/>
      <c r="DK1671" s="2"/>
      <c r="DL1671" s="2"/>
      <c r="DM1671" s="2"/>
      <c r="DN1671" s="2"/>
      <c r="DO1671" s="2"/>
      <c r="DP1671" s="2"/>
      <c r="DQ1671" s="2"/>
      <c r="DR1671" s="2"/>
      <c r="DS1671" s="2"/>
      <c r="DT1671" s="2"/>
      <c r="DU1671" s="2"/>
      <c r="DV1671" s="2"/>
      <c r="DW1671" s="2"/>
      <c r="DX1671" s="2"/>
      <c r="DY1671" s="2"/>
      <c r="DZ1671" s="2"/>
      <c r="EA1671" s="2"/>
      <c r="EB1671" s="2"/>
      <c r="EC1671" s="2"/>
      <c r="ED1671" s="2"/>
      <c r="EE1671" s="2"/>
      <c r="EF1671" s="2"/>
      <c r="EG1671" s="2"/>
      <c r="EH1671" s="2"/>
      <c r="EI1671" s="2"/>
      <c r="EJ1671" s="2"/>
      <c r="EK1671" s="2"/>
      <c r="EL1671" s="2"/>
      <c r="EM1671" s="2"/>
      <c r="EN1671" s="2"/>
      <c r="EO1671" s="2"/>
      <c r="EP1671" s="2"/>
      <c r="EQ1671" s="2"/>
      <c r="ER1671" s="2"/>
      <c r="ES1671" s="2"/>
      <c r="ET1671" s="2"/>
      <c r="EU1671" s="2"/>
      <c r="EV1671" s="2"/>
      <c r="EW1671" s="2"/>
      <c r="EX1671" s="2"/>
      <c r="EY1671" s="2"/>
      <c r="EZ1671" s="2"/>
      <c r="FA1671" s="2"/>
      <c r="FB1671" s="2"/>
      <c r="FC1671" s="2"/>
      <c r="FD1671" s="2"/>
      <c r="FE1671" s="2"/>
      <c r="FF1671" s="2"/>
      <c r="FG1671" s="2"/>
      <c r="FH1671" s="2"/>
      <c r="FI1671" s="2"/>
      <c r="FJ1671" s="2"/>
      <c r="FK1671" s="2"/>
      <c r="FL1671" s="2"/>
      <c r="FM1671" s="2"/>
      <c r="FN1671" s="2"/>
      <c r="FO1671" s="2"/>
      <c r="FP1671" s="2"/>
      <c r="FQ1671" s="2"/>
      <c r="FR1671" s="2"/>
      <c r="FS1671" s="2"/>
      <c r="FT1671" s="2"/>
      <c r="FU1671" s="2"/>
      <c r="FV1671" s="2"/>
      <c r="FW1671" s="2"/>
      <c r="FX1671" s="2"/>
      <c r="FY1671" s="2"/>
      <c r="FZ1671" s="2"/>
      <c r="GA1671" s="2"/>
      <c r="GB1671" s="2"/>
      <c r="GC1671" s="2"/>
      <c r="GD1671" s="2"/>
      <c r="GE1671" s="2"/>
      <c r="GF1671" s="2"/>
      <c r="GG1671" s="2"/>
      <c r="GH1671" s="2"/>
      <c r="GI1671" s="2"/>
      <c r="GJ1671" s="2"/>
      <c r="GK1671" s="2"/>
      <c r="GL1671" s="2"/>
      <c r="GM1671" s="2"/>
      <c r="GN1671" s="2"/>
      <c r="GO1671" s="2"/>
      <c r="GP1671" s="2"/>
      <c r="GQ1671" s="2"/>
      <c r="GR1671" s="2"/>
      <c r="GS1671" s="2"/>
      <c r="GT1671" s="2"/>
      <c r="GU1671" s="2"/>
      <c r="GV1671" s="2"/>
      <c r="GW1671" s="2"/>
      <c r="GX1671" s="2"/>
      <c r="GY1671" s="2"/>
      <c r="GZ1671" s="2"/>
      <c r="HA1671" s="2"/>
      <c r="HB1671" s="2"/>
      <c r="HC1671" s="2"/>
      <c r="HD1671" s="2"/>
      <c r="HE1671" s="2"/>
      <c r="HF1671" s="2"/>
      <c r="HG1671" s="2"/>
      <c r="HH1671" s="2"/>
      <c r="HI1671" s="2"/>
      <c r="HJ1671" s="2"/>
      <c r="HK1671" s="2"/>
      <c r="HL1671" s="2"/>
      <c r="HM1671" s="2"/>
      <c r="HN1671" s="2"/>
      <c r="HO1671" s="2"/>
      <c r="HP1671" s="2"/>
      <c r="HQ1671" s="2"/>
      <c r="HR1671" s="2"/>
      <c r="HS1671" s="2"/>
      <c r="HT1671" s="2"/>
      <c r="HU1671" s="2"/>
      <c r="HV1671" s="2"/>
      <c r="HW1671" s="2"/>
      <c r="HX1671" s="2"/>
      <c r="HY1671" s="2"/>
      <c r="HZ1671" s="2"/>
      <c r="IA1671" s="2"/>
      <c r="IB1671" s="2"/>
      <c r="IC1671" s="2"/>
      <c r="ID1671" s="2"/>
      <c r="IE1671" s="2"/>
      <c r="IF1671" s="2"/>
      <c r="IG1671" s="2"/>
      <c r="IH1671" s="2"/>
      <c r="II1671" s="2"/>
      <c r="IJ1671" s="2"/>
      <c r="IK1671" s="2"/>
      <c r="IL1671" s="2"/>
      <c r="IM1671" s="2"/>
      <c r="IN1671" s="2"/>
      <c r="IO1671" s="2"/>
      <c r="IP1671" s="2"/>
      <c r="IQ1671" s="2"/>
      <c r="IR1671" s="2"/>
      <c r="IS1671" s="2"/>
    </row>
    <row r="1672" spans="1:257" s="36" customFormat="1" hidden="1" x14ac:dyDescent="0.25">
      <c r="A1672" s="33"/>
      <c r="B1672" s="168"/>
      <c r="C1672" s="168"/>
      <c r="D1672" s="168"/>
      <c r="E1672" s="168"/>
      <c r="F1672" s="168"/>
      <c r="G1672" s="168"/>
      <c r="H1672" s="168"/>
      <c r="I1672" s="168"/>
      <c r="J1672" s="168"/>
      <c r="K1672" s="168"/>
      <c r="L1672" s="168"/>
      <c r="M1672" s="168"/>
      <c r="N1672" s="168"/>
      <c r="O1672" s="168"/>
      <c r="P1672" s="168"/>
      <c r="Q1672" s="168"/>
      <c r="R1672" s="168"/>
      <c r="S1672" s="168"/>
      <c r="T1672" s="168"/>
      <c r="U1672" s="168"/>
      <c r="V1672" s="168"/>
      <c r="W1672" s="168"/>
      <c r="X1672" s="168"/>
      <c r="Y1672" s="168"/>
      <c r="Z1672" s="168"/>
      <c r="AA1672" s="168"/>
      <c r="AB1672" s="168"/>
      <c r="AC1672" s="168"/>
      <c r="AD1672" s="168"/>
      <c r="AE1672" s="168"/>
      <c r="AF1672" s="168"/>
      <c r="AG1672" s="168"/>
      <c r="AH1672" s="168"/>
      <c r="AI1672" s="63"/>
      <c r="AJ1672" s="144" t="str">
        <f t="shared" si="297"/>
        <v>Riadok bude skrytý.</v>
      </c>
      <c r="AK1672" s="145" t="s">
        <v>207</v>
      </c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55">
        <f t="shared" si="300"/>
        <v>1</v>
      </c>
      <c r="BF1672" s="51">
        <f t="shared" si="301"/>
        <v>0</v>
      </c>
      <c r="BG1672" s="51"/>
      <c r="BH1672" s="51">
        <f t="shared" si="298"/>
        <v>1</v>
      </c>
      <c r="BI1672" s="89">
        <f t="shared" si="302"/>
        <v>0</v>
      </c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108"/>
      <c r="BY1672" s="108"/>
      <c r="BZ1672" s="108"/>
      <c r="CA1672" s="113">
        <f>SI!BY1672</f>
        <v>146</v>
      </c>
      <c r="CB1672" s="113"/>
      <c r="CC1672" s="113"/>
      <c r="CD1672" s="113"/>
      <c r="CE1672" s="113"/>
      <c r="CF1672" s="113"/>
      <c r="CG1672" s="113"/>
      <c r="CH1672" s="140">
        <f>SI!BZ1672</f>
        <v>0</v>
      </c>
      <c r="CI1672" s="108"/>
      <c r="CJ1672" s="108"/>
      <c r="CK1672" s="108"/>
      <c r="CL1672" s="108"/>
      <c r="CM1672" s="108"/>
      <c r="CN1672" s="108"/>
      <c r="CO1672" s="108"/>
      <c r="CP1672" s="108"/>
      <c r="CQ1672" s="108"/>
      <c r="CR1672" s="108"/>
      <c r="CS1672" s="108"/>
      <c r="CT1672" s="108"/>
      <c r="CU1672" s="108"/>
      <c r="CV1672" s="108"/>
      <c r="CW1672" s="108"/>
      <c r="CX1672" s="108"/>
      <c r="CY1672" s="108"/>
      <c r="CZ1672" s="2"/>
      <c r="DA1672" s="2"/>
      <c r="DB1672" s="2"/>
      <c r="DC1672" s="2"/>
      <c r="DD1672" s="2"/>
      <c r="DE1672" s="2"/>
      <c r="DF1672" s="2"/>
      <c r="DG1672" s="2"/>
      <c r="DH1672" s="2"/>
      <c r="DI1672" s="2"/>
      <c r="DJ1672" s="2"/>
      <c r="DK1672" s="2"/>
      <c r="DL1672" s="2"/>
      <c r="DM1672" s="2"/>
      <c r="DN1672" s="2"/>
      <c r="DO1672" s="2"/>
      <c r="DP1672" s="2"/>
      <c r="DQ1672" s="2"/>
      <c r="DR1672" s="2"/>
      <c r="DS1672" s="2"/>
      <c r="DT1672" s="2"/>
      <c r="DU1672" s="2"/>
      <c r="DV1672" s="2"/>
      <c r="DW1672" s="2"/>
      <c r="DX1672" s="2"/>
      <c r="DY1672" s="2"/>
      <c r="DZ1672" s="2"/>
      <c r="EA1672" s="2"/>
      <c r="EB1672" s="2"/>
      <c r="EC1672" s="2"/>
      <c r="ED1672" s="2"/>
      <c r="EE1672" s="2"/>
      <c r="EF1672" s="2"/>
      <c r="EG1672" s="2"/>
      <c r="EH1672" s="2"/>
      <c r="EI1672" s="2"/>
      <c r="EJ1672" s="2"/>
      <c r="EK1672" s="2"/>
      <c r="EL1672" s="2"/>
      <c r="EM1672" s="2"/>
      <c r="EN1672" s="2"/>
      <c r="EO1672" s="2"/>
      <c r="EP1672" s="2"/>
      <c r="EQ1672" s="2"/>
      <c r="ER1672" s="2"/>
      <c r="ES1672" s="2"/>
      <c r="ET1672" s="2"/>
      <c r="EU1672" s="2"/>
      <c r="EV1672" s="2"/>
      <c r="EW1672" s="2"/>
      <c r="EX1672" s="2"/>
      <c r="EY1672" s="2"/>
      <c r="EZ1672" s="2"/>
      <c r="FA1672" s="2"/>
      <c r="FB1672" s="2"/>
      <c r="FC1672" s="2"/>
      <c r="FD1672" s="2"/>
      <c r="FE1672" s="2"/>
      <c r="FF1672" s="2"/>
      <c r="FG1672" s="2"/>
      <c r="FH1672" s="2"/>
      <c r="FI1672" s="2"/>
      <c r="FJ1672" s="2"/>
      <c r="FK1672" s="2"/>
      <c r="FL1672" s="2"/>
      <c r="FM1672" s="2"/>
      <c r="FN1672" s="2"/>
      <c r="FO1672" s="2"/>
      <c r="FP1672" s="2"/>
      <c r="FQ1672" s="2"/>
      <c r="FR1672" s="2"/>
      <c r="FS1672" s="2"/>
      <c r="FT1672" s="2"/>
      <c r="FU1672" s="2"/>
      <c r="FV1672" s="2"/>
      <c r="FW1672" s="2"/>
      <c r="FX1672" s="2"/>
      <c r="FY1672" s="2"/>
      <c r="FZ1672" s="2"/>
      <c r="GA1672" s="2"/>
      <c r="GB1672" s="2"/>
      <c r="GC1672" s="2"/>
      <c r="GD1672" s="2"/>
      <c r="GE1672" s="2"/>
      <c r="GF1672" s="2"/>
      <c r="GG1672" s="2"/>
      <c r="GH1672" s="2"/>
      <c r="GI1672" s="2"/>
      <c r="GJ1672" s="2"/>
      <c r="GK1672" s="2"/>
      <c r="GL1672" s="2"/>
      <c r="GM1672" s="2"/>
      <c r="GN1672" s="2"/>
      <c r="GO1672" s="2"/>
      <c r="GP1672" s="2"/>
      <c r="GQ1672" s="2"/>
      <c r="GR1672" s="2"/>
      <c r="GS1672" s="2"/>
      <c r="GT1672" s="2"/>
      <c r="GU1672" s="2"/>
      <c r="GV1672" s="2"/>
      <c r="GW1672" s="2"/>
      <c r="GX1672" s="2"/>
      <c r="GY1672" s="2"/>
      <c r="GZ1672" s="2"/>
      <c r="HA1672" s="2"/>
      <c r="HB1672" s="2"/>
      <c r="HC1672" s="2"/>
      <c r="HD1672" s="2"/>
      <c r="HE1672" s="2"/>
      <c r="HF1672" s="2"/>
      <c r="HG1672" s="2"/>
      <c r="HH1672" s="2"/>
      <c r="HI1672" s="2"/>
      <c r="HJ1672" s="2"/>
      <c r="HK1672" s="2"/>
      <c r="HL1672" s="2"/>
      <c r="HM1672" s="2"/>
      <c r="HN1672" s="2"/>
      <c r="HO1672" s="2"/>
      <c r="HP1672" s="2"/>
      <c r="HQ1672" s="2"/>
      <c r="HR1672" s="2"/>
      <c r="HS1672" s="2"/>
      <c r="HT1672" s="2"/>
      <c r="HU1672" s="2"/>
      <c r="HV1672" s="2"/>
      <c r="HW1672" s="2"/>
      <c r="HX1672" s="2"/>
      <c r="HY1672" s="2"/>
      <c r="HZ1672" s="2"/>
      <c r="IA1672" s="2"/>
      <c r="IB1672" s="2"/>
      <c r="IC1672" s="2"/>
      <c r="ID1672" s="2"/>
      <c r="IE1672" s="2"/>
      <c r="IF1672" s="2"/>
      <c r="IG1672" s="2"/>
      <c r="IH1672" s="2"/>
      <c r="II1672" s="2"/>
      <c r="IJ1672" s="2"/>
      <c r="IK1672" s="2"/>
      <c r="IL1672" s="2"/>
      <c r="IM1672" s="2"/>
      <c r="IN1672" s="2"/>
      <c r="IO1672" s="2"/>
      <c r="IP1672" s="2"/>
      <c r="IQ1672" s="2"/>
      <c r="IR1672" s="2"/>
      <c r="IS1672" s="2"/>
    </row>
    <row r="1673" spans="1:257" s="36" customFormat="1" hidden="1" x14ac:dyDescent="0.25">
      <c r="A1673" s="33"/>
      <c r="B1673" s="168"/>
      <c r="C1673" s="168"/>
      <c r="D1673" s="168"/>
      <c r="E1673" s="168"/>
      <c r="F1673" s="168"/>
      <c r="G1673" s="168"/>
      <c r="H1673" s="168"/>
      <c r="I1673" s="168"/>
      <c r="J1673" s="168"/>
      <c r="K1673" s="168"/>
      <c r="L1673" s="168"/>
      <c r="M1673" s="168"/>
      <c r="N1673" s="168"/>
      <c r="O1673" s="168"/>
      <c r="P1673" s="168"/>
      <c r="Q1673" s="168"/>
      <c r="R1673" s="168"/>
      <c r="S1673" s="168"/>
      <c r="T1673" s="168"/>
      <c r="U1673" s="168"/>
      <c r="V1673" s="168"/>
      <c r="W1673" s="168"/>
      <c r="X1673" s="168"/>
      <c r="Y1673" s="168"/>
      <c r="Z1673" s="168"/>
      <c r="AA1673" s="168"/>
      <c r="AB1673" s="168"/>
      <c r="AC1673" s="168"/>
      <c r="AD1673" s="168"/>
      <c r="AE1673" s="168"/>
      <c r="AF1673" s="168"/>
      <c r="AG1673" s="168"/>
      <c r="AH1673" s="168"/>
      <c r="AI1673" s="63"/>
      <c r="AJ1673" s="144" t="str">
        <f t="shared" si="297"/>
        <v>Riadok bude skrytý.</v>
      </c>
      <c r="AK1673" s="145" t="s">
        <v>207</v>
      </c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55">
        <f t="shared" si="300"/>
        <v>1</v>
      </c>
      <c r="BF1673" s="51">
        <f t="shared" si="301"/>
        <v>0</v>
      </c>
      <c r="BG1673" s="51"/>
      <c r="BH1673" s="51">
        <f t="shared" si="298"/>
        <v>1</v>
      </c>
      <c r="BI1673" s="89">
        <f t="shared" si="302"/>
        <v>0</v>
      </c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108"/>
      <c r="BY1673" s="108"/>
      <c r="BZ1673" s="108"/>
      <c r="CA1673" s="113">
        <f>SI!BY1673</f>
        <v>177</v>
      </c>
      <c r="CB1673" s="113"/>
      <c r="CC1673" s="113"/>
      <c r="CD1673" s="113"/>
      <c r="CE1673" s="113"/>
      <c r="CF1673" s="113"/>
      <c r="CG1673" s="113"/>
      <c r="CH1673" s="140">
        <f>SI!BZ1673</f>
        <v>0</v>
      </c>
      <c r="CI1673" s="108"/>
      <c r="CJ1673" s="108"/>
      <c r="CK1673" s="108"/>
      <c r="CL1673" s="108"/>
      <c r="CM1673" s="108"/>
      <c r="CN1673" s="108"/>
      <c r="CO1673" s="108"/>
      <c r="CP1673" s="108"/>
      <c r="CQ1673" s="108"/>
      <c r="CR1673" s="108"/>
      <c r="CS1673" s="108"/>
      <c r="CT1673" s="108"/>
      <c r="CU1673" s="108"/>
      <c r="CV1673" s="108"/>
      <c r="CW1673" s="108"/>
      <c r="CX1673" s="108"/>
      <c r="CY1673" s="108"/>
      <c r="CZ1673" s="2"/>
      <c r="DA1673" s="2"/>
      <c r="DB1673" s="2"/>
      <c r="DC1673" s="2"/>
      <c r="DD1673" s="2"/>
      <c r="DE1673" s="2"/>
      <c r="DF1673" s="2"/>
      <c r="DG1673" s="2"/>
      <c r="DH1673" s="2"/>
      <c r="DI1673" s="2"/>
      <c r="DJ1673" s="2"/>
      <c r="DK1673" s="2"/>
      <c r="DL1673" s="2"/>
      <c r="DM1673" s="2"/>
      <c r="DN1673" s="2"/>
      <c r="DO1673" s="2"/>
      <c r="DP1673" s="2"/>
      <c r="DQ1673" s="2"/>
      <c r="DR1673" s="2"/>
      <c r="DS1673" s="2"/>
      <c r="DT1673" s="2"/>
      <c r="DU1673" s="2"/>
      <c r="DV1673" s="2"/>
      <c r="DW1673" s="2"/>
      <c r="DX1673" s="2"/>
      <c r="DY1673" s="2"/>
      <c r="DZ1673" s="2"/>
      <c r="EA1673" s="2"/>
      <c r="EB1673" s="2"/>
      <c r="EC1673" s="2"/>
      <c r="ED1673" s="2"/>
      <c r="EE1673" s="2"/>
      <c r="EF1673" s="2"/>
      <c r="EG1673" s="2"/>
      <c r="EH1673" s="2"/>
      <c r="EI1673" s="2"/>
      <c r="EJ1673" s="2"/>
      <c r="EK1673" s="2"/>
      <c r="EL1673" s="2"/>
      <c r="EM1673" s="2"/>
      <c r="EN1673" s="2"/>
      <c r="EO1673" s="2"/>
      <c r="EP1673" s="2"/>
      <c r="EQ1673" s="2"/>
      <c r="ER1673" s="2"/>
      <c r="ES1673" s="2"/>
      <c r="ET1673" s="2"/>
      <c r="EU1673" s="2"/>
      <c r="EV1673" s="2"/>
      <c r="EW1673" s="2"/>
      <c r="EX1673" s="2"/>
      <c r="EY1673" s="2"/>
      <c r="EZ1673" s="2"/>
      <c r="FA1673" s="2"/>
      <c r="FB1673" s="2"/>
      <c r="FC1673" s="2"/>
      <c r="FD1673" s="2"/>
      <c r="FE1673" s="2"/>
      <c r="FF1673" s="2"/>
      <c r="FG1673" s="2"/>
      <c r="FH1673" s="2"/>
      <c r="FI1673" s="2"/>
      <c r="FJ1673" s="2"/>
      <c r="FK1673" s="2"/>
      <c r="FL1673" s="2"/>
      <c r="FM1673" s="2"/>
      <c r="FN1673" s="2"/>
      <c r="FO1673" s="2"/>
      <c r="FP1673" s="2"/>
      <c r="FQ1673" s="2"/>
      <c r="FR1673" s="2"/>
      <c r="FS1673" s="2"/>
      <c r="FT1673" s="2"/>
      <c r="FU1673" s="2"/>
      <c r="FV1673" s="2"/>
      <c r="FW1673" s="2"/>
      <c r="FX1673" s="2"/>
      <c r="FY1673" s="2"/>
      <c r="FZ1673" s="2"/>
      <c r="GA1673" s="2"/>
      <c r="GB1673" s="2"/>
      <c r="GC1673" s="2"/>
      <c r="GD1673" s="2"/>
      <c r="GE1673" s="2"/>
      <c r="GF1673" s="2"/>
      <c r="GG1673" s="2"/>
      <c r="GH1673" s="2"/>
      <c r="GI1673" s="2"/>
      <c r="GJ1673" s="2"/>
      <c r="GK1673" s="2"/>
      <c r="GL1673" s="2"/>
      <c r="GM1673" s="2"/>
      <c r="GN1673" s="2"/>
      <c r="GO1673" s="2"/>
      <c r="GP1673" s="2"/>
      <c r="GQ1673" s="2"/>
      <c r="GR1673" s="2"/>
      <c r="GS1673" s="2"/>
      <c r="GT1673" s="2"/>
      <c r="GU1673" s="2"/>
      <c r="GV1673" s="2"/>
      <c r="GW1673" s="2"/>
      <c r="GX1673" s="2"/>
      <c r="GY1673" s="2"/>
      <c r="GZ1673" s="2"/>
      <c r="HA1673" s="2"/>
      <c r="HB1673" s="2"/>
      <c r="HC1673" s="2"/>
      <c r="HD1673" s="2"/>
      <c r="HE1673" s="2"/>
      <c r="HF1673" s="2"/>
      <c r="HG1673" s="2"/>
      <c r="HH1673" s="2"/>
      <c r="HI1673" s="2"/>
      <c r="HJ1673" s="2"/>
      <c r="HK1673" s="2"/>
      <c r="HL1673" s="2"/>
      <c r="HM1673" s="2"/>
      <c r="HN1673" s="2"/>
      <c r="HO1673" s="2"/>
      <c r="HP1673" s="2"/>
      <c r="HQ1673" s="2"/>
      <c r="HR1673" s="2"/>
      <c r="HS1673" s="2"/>
      <c r="HT1673" s="2"/>
      <c r="HU1673" s="2"/>
      <c r="HV1673" s="2"/>
      <c r="HW1673" s="2"/>
      <c r="HX1673" s="2"/>
      <c r="HY1673" s="2"/>
      <c r="HZ1673" s="2"/>
      <c r="IA1673" s="2"/>
      <c r="IB1673" s="2"/>
      <c r="IC1673" s="2"/>
      <c r="ID1673" s="2"/>
      <c r="IE1673" s="2"/>
      <c r="IF1673" s="2"/>
      <c r="IG1673" s="2"/>
      <c r="IH1673" s="2"/>
      <c r="II1673" s="2"/>
      <c r="IJ1673" s="2"/>
      <c r="IK1673" s="2"/>
      <c r="IL1673" s="2"/>
      <c r="IM1673" s="2"/>
      <c r="IN1673" s="2"/>
      <c r="IO1673" s="2"/>
      <c r="IP1673" s="2"/>
      <c r="IQ1673" s="2"/>
      <c r="IR1673" s="2"/>
      <c r="IS1673" s="2"/>
    </row>
    <row r="1674" spans="1:257" s="36" customFormat="1" hidden="1" x14ac:dyDescent="0.25">
      <c r="A1674" s="33"/>
      <c r="B1674" s="168"/>
      <c r="C1674" s="168"/>
      <c r="D1674" s="168"/>
      <c r="E1674" s="168"/>
      <c r="F1674" s="168"/>
      <c r="G1674" s="168"/>
      <c r="H1674" s="168"/>
      <c r="I1674" s="168"/>
      <c r="J1674" s="168"/>
      <c r="K1674" s="168"/>
      <c r="L1674" s="168"/>
      <c r="M1674" s="168"/>
      <c r="N1674" s="168"/>
      <c r="O1674" s="168"/>
      <c r="P1674" s="168"/>
      <c r="Q1674" s="168"/>
      <c r="R1674" s="168"/>
      <c r="S1674" s="168"/>
      <c r="T1674" s="168"/>
      <c r="U1674" s="168"/>
      <c r="V1674" s="168"/>
      <c r="W1674" s="168"/>
      <c r="X1674" s="168"/>
      <c r="Y1674" s="168"/>
      <c r="Z1674" s="168"/>
      <c r="AA1674" s="168"/>
      <c r="AB1674" s="168"/>
      <c r="AC1674" s="168"/>
      <c r="AD1674" s="168"/>
      <c r="AE1674" s="168"/>
      <c r="AF1674" s="168"/>
      <c r="AG1674" s="168"/>
      <c r="AH1674" s="168"/>
      <c r="AI1674" s="63"/>
      <c r="AJ1674" s="144" t="str">
        <f t="shared" si="297"/>
        <v>Riadok bude skrytý.</v>
      </c>
      <c r="AK1674" s="145" t="s">
        <v>207</v>
      </c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55">
        <f t="shared" si="300"/>
        <v>1</v>
      </c>
      <c r="BF1674" s="51">
        <f t="shared" si="301"/>
        <v>0</v>
      </c>
      <c r="BG1674" s="51"/>
      <c r="BH1674" s="51">
        <f t="shared" si="298"/>
        <v>1</v>
      </c>
      <c r="BI1674" s="89">
        <f t="shared" si="302"/>
        <v>0</v>
      </c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108"/>
      <c r="BY1674" s="108"/>
      <c r="BZ1674" s="108"/>
      <c r="CA1674" s="113">
        <f>SI!BY1674</f>
        <v>158</v>
      </c>
      <c r="CB1674" s="113"/>
      <c r="CC1674" s="113"/>
      <c r="CD1674" s="113"/>
      <c r="CE1674" s="113"/>
      <c r="CF1674" s="113"/>
      <c r="CG1674" s="113"/>
      <c r="CH1674" s="140">
        <f>SI!BZ1674</f>
        <v>0</v>
      </c>
      <c r="CI1674" s="108"/>
      <c r="CJ1674" s="108"/>
      <c r="CK1674" s="108"/>
      <c r="CL1674" s="108"/>
      <c r="CM1674" s="108"/>
      <c r="CN1674" s="108"/>
      <c r="CO1674" s="108"/>
      <c r="CP1674" s="108"/>
      <c r="CQ1674" s="108"/>
      <c r="CR1674" s="108"/>
      <c r="CS1674" s="108"/>
      <c r="CT1674" s="108"/>
      <c r="CU1674" s="108"/>
      <c r="CV1674" s="108"/>
      <c r="CW1674" s="108"/>
      <c r="CX1674" s="108"/>
      <c r="CY1674" s="108"/>
      <c r="CZ1674" s="2"/>
      <c r="DA1674" s="2"/>
      <c r="DB1674" s="2"/>
      <c r="DC1674" s="2"/>
      <c r="DD1674" s="2"/>
      <c r="DE1674" s="2"/>
      <c r="DF1674" s="2"/>
      <c r="DG1674" s="2"/>
      <c r="DH1674" s="2"/>
      <c r="DI1674" s="2"/>
      <c r="DJ1674" s="2"/>
      <c r="DK1674" s="2"/>
      <c r="DL1674" s="2"/>
      <c r="DM1674" s="2"/>
      <c r="DN1674" s="2"/>
      <c r="DO1674" s="2"/>
      <c r="DP1674" s="2"/>
      <c r="DQ1674" s="2"/>
      <c r="DR1674" s="2"/>
      <c r="DS1674" s="2"/>
      <c r="DT1674" s="2"/>
      <c r="DU1674" s="2"/>
      <c r="DV1674" s="2"/>
      <c r="DW1674" s="2"/>
      <c r="DX1674" s="2"/>
      <c r="DY1674" s="2"/>
      <c r="DZ1674" s="2"/>
      <c r="EA1674" s="2"/>
      <c r="EB1674" s="2"/>
      <c r="EC1674" s="2"/>
      <c r="ED1674" s="2"/>
      <c r="EE1674" s="2"/>
      <c r="EF1674" s="2"/>
      <c r="EG1674" s="2"/>
      <c r="EH1674" s="2"/>
      <c r="EI1674" s="2"/>
      <c r="EJ1674" s="2"/>
      <c r="EK1674" s="2"/>
      <c r="EL1674" s="2"/>
      <c r="EM1674" s="2"/>
      <c r="EN1674" s="2"/>
      <c r="EO1674" s="2"/>
      <c r="EP1674" s="2"/>
      <c r="EQ1674" s="2"/>
      <c r="ER1674" s="2"/>
      <c r="ES1674" s="2"/>
      <c r="ET1674" s="2"/>
      <c r="EU1674" s="2"/>
      <c r="EV1674" s="2"/>
      <c r="EW1674" s="2"/>
      <c r="EX1674" s="2"/>
      <c r="EY1674" s="2"/>
      <c r="EZ1674" s="2"/>
      <c r="FA1674" s="2"/>
      <c r="FB1674" s="2"/>
      <c r="FC1674" s="2"/>
      <c r="FD1674" s="2"/>
      <c r="FE1674" s="2"/>
      <c r="FF1674" s="2"/>
      <c r="FG1674" s="2"/>
      <c r="FH1674" s="2"/>
      <c r="FI1674" s="2"/>
      <c r="FJ1674" s="2"/>
      <c r="FK1674" s="2"/>
      <c r="FL1674" s="2"/>
      <c r="FM1674" s="2"/>
      <c r="FN1674" s="2"/>
      <c r="FO1674" s="2"/>
      <c r="FP1674" s="2"/>
      <c r="FQ1674" s="2"/>
      <c r="FR1674" s="2"/>
      <c r="FS1674" s="2"/>
      <c r="FT1674" s="2"/>
      <c r="FU1674" s="2"/>
      <c r="FV1674" s="2"/>
      <c r="FW1674" s="2"/>
      <c r="FX1674" s="2"/>
      <c r="FY1674" s="2"/>
      <c r="FZ1674" s="2"/>
      <c r="GA1674" s="2"/>
      <c r="GB1674" s="2"/>
      <c r="GC1674" s="2"/>
      <c r="GD1674" s="2"/>
      <c r="GE1674" s="2"/>
      <c r="GF1674" s="2"/>
      <c r="GG1674" s="2"/>
      <c r="GH1674" s="2"/>
      <c r="GI1674" s="2"/>
      <c r="GJ1674" s="2"/>
      <c r="GK1674" s="2"/>
      <c r="GL1674" s="2"/>
      <c r="GM1674" s="2"/>
      <c r="GN1674" s="2"/>
      <c r="GO1674" s="2"/>
      <c r="GP1674" s="2"/>
      <c r="GQ1674" s="2"/>
      <c r="GR1674" s="2"/>
      <c r="GS1674" s="2"/>
      <c r="GT1674" s="2"/>
      <c r="GU1674" s="2"/>
      <c r="GV1674" s="2"/>
      <c r="GW1674" s="2"/>
      <c r="GX1674" s="2"/>
      <c r="GY1674" s="2"/>
      <c r="GZ1674" s="2"/>
      <c r="HA1674" s="2"/>
      <c r="HB1674" s="2"/>
      <c r="HC1674" s="2"/>
      <c r="HD1674" s="2"/>
      <c r="HE1674" s="2"/>
      <c r="HF1674" s="2"/>
      <c r="HG1674" s="2"/>
      <c r="HH1674" s="2"/>
      <c r="HI1674" s="2"/>
      <c r="HJ1674" s="2"/>
      <c r="HK1674" s="2"/>
      <c r="HL1674" s="2"/>
      <c r="HM1674" s="2"/>
      <c r="HN1674" s="2"/>
      <c r="HO1674" s="2"/>
      <c r="HP1674" s="2"/>
      <c r="HQ1674" s="2"/>
      <c r="HR1674" s="2"/>
      <c r="HS1674" s="2"/>
      <c r="HT1674" s="2"/>
      <c r="HU1674" s="2"/>
      <c r="HV1674" s="2"/>
      <c r="HW1674" s="2"/>
      <c r="HX1674" s="2"/>
      <c r="HY1674" s="2"/>
      <c r="HZ1674" s="2"/>
      <c r="IA1674" s="2"/>
      <c r="IB1674" s="2"/>
      <c r="IC1674" s="2"/>
      <c r="ID1674" s="2"/>
      <c r="IE1674" s="2"/>
      <c r="IF1674" s="2"/>
      <c r="IG1674" s="2"/>
      <c r="IH1674" s="2"/>
      <c r="II1674" s="2"/>
      <c r="IJ1674" s="2"/>
      <c r="IK1674" s="2"/>
      <c r="IL1674" s="2"/>
      <c r="IM1674" s="2"/>
      <c r="IN1674" s="2"/>
      <c r="IO1674" s="2"/>
      <c r="IP1674" s="2"/>
      <c r="IQ1674" s="2"/>
      <c r="IR1674" s="2"/>
      <c r="IS1674" s="2"/>
    </row>
    <row r="1675" spans="1:257" s="36" customFormat="1" hidden="1" x14ac:dyDescent="0.25">
      <c r="A1675" s="33"/>
      <c r="B1675" s="168"/>
      <c r="C1675" s="168"/>
      <c r="D1675" s="168"/>
      <c r="E1675" s="168"/>
      <c r="F1675" s="168"/>
      <c r="G1675" s="168"/>
      <c r="H1675" s="168"/>
      <c r="I1675" s="168"/>
      <c r="J1675" s="168"/>
      <c r="K1675" s="168"/>
      <c r="L1675" s="168"/>
      <c r="M1675" s="168"/>
      <c r="N1675" s="168"/>
      <c r="O1675" s="168"/>
      <c r="P1675" s="168"/>
      <c r="Q1675" s="168"/>
      <c r="R1675" s="168"/>
      <c r="S1675" s="168"/>
      <c r="T1675" s="168"/>
      <c r="U1675" s="168"/>
      <c r="V1675" s="168"/>
      <c r="W1675" s="168"/>
      <c r="X1675" s="168"/>
      <c r="Y1675" s="168"/>
      <c r="Z1675" s="168"/>
      <c r="AA1675" s="168"/>
      <c r="AB1675" s="168"/>
      <c r="AC1675" s="168"/>
      <c r="AD1675" s="168"/>
      <c r="AE1675" s="168"/>
      <c r="AF1675" s="168"/>
      <c r="AG1675" s="168"/>
      <c r="AH1675" s="168"/>
      <c r="AI1675" s="63"/>
      <c r="AJ1675" s="144" t="str">
        <f t="shared" si="297"/>
        <v>Riadok bude skrytý.</v>
      </c>
      <c r="AK1675" s="145" t="s">
        <v>207</v>
      </c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55">
        <f t="shared" si="300"/>
        <v>1</v>
      </c>
      <c r="BF1675" s="51">
        <f t="shared" si="301"/>
        <v>0</v>
      </c>
      <c r="BG1675" s="51"/>
      <c r="BH1675" s="51">
        <f t="shared" si="298"/>
        <v>1</v>
      </c>
      <c r="BI1675" s="89">
        <f t="shared" si="302"/>
        <v>0</v>
      </c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108"/>
      <c r="BY1675" s="108"/>
      <c r="BZ1675" s="108"/>
      <c r="CA1675" s="113">
        <f>SI!BY1675</f>
        <v>2</v>
      </c>
      <c r="CB1675" s="113"/>
      <c r="CC1675" s="113"/>
      <c r="CD1675" s="113"/>
      <c r="CE1675" s="113"/>
      <c r="CF1675" s="113"/>
      <c r="CG1675" s="113"/>
      <c r="CH1675" s="140">
        <f>SI!BZ1675</f>
        <v>0</v>
      </c>
      <c r="CI1675" s="108"/>
      <c r="CJ1675" s="108"/>
      <c r="CK1675" s="108"/>
      <c r="CL1675" s="108"/>
      <c r="CM1675" s="108"/>
      <c r="CN1675" s="108"/>
      <c r="CO1675" s="108"/>
      <c r="CP1675" s="108"/>
      <c r="CQ1675" s="108"/>
      <c r="CR1675" s="108"/>
      <c r="CS1675" s="108"/>
      <c r="CT1675" s="108"/>
      <c r="CU1675" s="108"/>
      <c r="CV1675" s="108"/>
      <c r="CW1675" s="108"/>
      <c r="CX1675" s="108"/>
      <c r="CY1675" s="108"/>
      <c r="CZ1675" s="2"/>
      <c r="DA1675" s="2"/>
      <c r="DB1675" s="2"/>
      <c r="DC1675" s="2"/>
      <c r="DD1675" s="2"/>
      <c r="DE1675" s="2"/>
      <c r="DF1675" s="2"/>
      <c r="DG1675" s="2"/>
      <c r="DH1675" s="2"/>
      <c r="DI1675" s="2"/>
      <c r="DJ1675" s="2"/>
      <c r="DK1675" s="2"/>
      <c r="DL1675" s="2"/>
      <c r="DM1675" s="2"/>
      <c r="DN1675" s="2"/>
      <c r="DO1675" s="2"/>
      <c r="DP1675" s="2"/>
      <c r="DQ1675" s="2"/>
      <c r="DR1675" s="2"/>
      <c r="DS1675" s="2"/>
      <c r="DT1675" s="2"/>
      <c r="DU1675" s="2"/>
      <c r="DV1675" s="2"/>
      <c r="DW1675" s="2"/>
      <c r="DX1675" s="2"/>
      <c r="DY1675" s="2"/>
      <c r="DZ1675" s="2"/>
      <c r="EA1675" s="2"/>
      <c r="EB1675" s="2"/>
      <c r="EC1675" s="2"/>
      <c r="ED1675" s="2"/>
      <c r="EE1675" s="2"/>
      <c r="EF1675" s="2"/>
      <c r="EG1675" s="2"/>
      <c r="EH1675" s="2"/>
      <c r="EI1675" s="2"/>
      <c r="EJ1675" s="2"/>
      <c r="EK1675" s="2"/>
      <c r="EL1675" s="2"/>
      <c r="EM1675" s="2"/>
      <c r="EN1675" s="2"/>
      <c r="EO1675" s="2"/>
      <c r="EP1675" s="2"/>
      <c r="EQ1675" s="2"/>
      <c r="ER1675" s="2"/>
      <c r="ES1675" s="2"/>
      <c r="ET1675" s="2"/>
      <c r="EU1675" s="2"/>
      <c r="EV1675" s="2"/>
      <c r="EW1675" s="2"/>
      <c r="EX1675" s="2"/>
      <c r="EY1675" s="2"/>
      <c r="EZ1675" s="2"/>
      <c r="FA1675" s="2"/>
      <c r="FB1675" s="2"/>
      <c r="FC1675" s="2"/>
      <c r="FD1675" s="2"/>
      <c r="FE1675" s="2"/>
      <c r="FF1675" s="2"/>
      <c r="FG1675" s="2"/>
      <c r="FH1675" s="2"/>
      <c r="FI1675" s="2"/>
      <c r="FJ1675" s="2"/>
      <c r="FK1675" s="2"/>
      <c r="FL1675" s="2"/>
      <c r="FM1675" s="2"/>
      <c r="FN1675" s="2"/>
      <c r="FO1675" s="2"/>
      <c r="FP1675" s="2"/>
      <c r="FQ1675" s="2"/>
      <c r="FR1675" s="2"/>
      <c r="FS1675" s="2"/>
      <c r="FT1675" s="2"/>
      <c r="FU1675" s="2"/>
      <c r="FV1675" s="2"/>
      <c r="FW1675" s="2"/>
      <c r="FX1675" s="2"/>
      <c r="FY1675" s="2"/>
      <c r="FZ1675" s="2"/>
      <c r="GA1675" s="2"/>
      <c r="GB1675" s="2"/>
      <c r="GC1675" s="2"/>
      <c r="GD1675" s="2"/>
      <c r="GE1675" s="2"/>
      <c r="GF1675" s="2"/>
      <c r="GG1675" s="2"/>
      <c r="GH1675" s="2"/>
      <c r="GI1675" s="2"/>
      <c r="GJ1675" s="2"/>
      <c r="GK1675" s="2"/>
      <c r="GL1675" s="2"/>
      <c r="GM1675" s="2"/>
      <c r="GN1675" s="2"/>
      <c r="GO1675" s="2"/>
      <c r="GP1675" s="2"/>
      <c r="GQ1675" s="2"/>
      <c r="GR1675" s="2"/>
      <c r="GS1675" s="2"/>
      <c r="GT1675" s="2"/>
      <c r="GU1675" s="2"/>
      <c r="GV1675" s="2"/>
      <c r="GW1675" s="2"/>
      <c r="GX1675" s="2"/>
      <c r="GY1675" s="2"/>
      <c r="GZ1675" s="2"/>
      <c r="HA1675" s="2"/>
      <c r="HB1675" s="2"/>
      <c r="HC1675" s="2"/>
      <c r="HD1675" s="2"/>
      <c r="HE1675" s="2"/>
      <c r="HF1675" s="2"/>
      <c r="HG1675" s="2"/>
      <c r="HH1675" s="2"/>
      <c r="HI1675" s="2"/>
      <c r="HJ1675" s="2"/>
      <c r="HK1675" s="2"/>
      <c r="HL1675" s="2"/>
      <c r="HM1675" s="2"/>
      <c r="HN1675" s="2"/>
      <c r="HO1675" s="2"/>
      <c r="HP1675" s="2"/>
      <c r="HQ1675" s="2"/>
      <c r="HR1675" s="2"/>
      <c r="HS1675" s="2"/>
      <c r="HT1675" s="2"/>
      <c r="HU1675" s="2"/>
      <c r="HV1675" s="2"/>
      <c r="HW1675" s="2"/>
      <c r="HX1675" s="2"/>
      <c r="HY1675" s="2"/>
      <c r="HZ1675" s="2"/>
      <c r="IA1675" s="2"/>
      <c r="IB1675" s="2"/>
      <c r="IC1675" s="2"/>
      <c r="ID1675" s="2"/>
      <c r="IE1675" s="2"/>
      <c r="IF1675" s="2"/>
      <c r="IG1675" s="2"/>
      <c r="IH1675" s="2"/>
      <c r="II1675" s="2"/>
      <c r="IJ1675" s="2"/>
      <c r="IK1675" s="2"/>
      <c r="IL1675" s="2"/>
      <c r="IM1675" s="2"/>
      <c r="IN1675" s="2"/>
      <c r="IO1675" s="2"/>
      <c r="IP1675" s="2"/>
      <c r="IQ1675" s="2"/>
      <c r="IR1675" s="2"/>
      <c r="IS1675" s="2"/>
    </row>
    <row r="1676" spans="1:257" s="36" customFormat="1" hidden="1" x14ac:dyDescent="0.25">
      <c r="A1676" s="33"/>
      <c r="B1676" s="168"/>
      <c r="C1676" s="168"/>
      <c r="D1676" s="168"/>
      <c r="E1676" s="168"/>
      <c r="F1676" s="168"/>
      <c r="G1676" s="168"/>
      <c r="H1676" s="168"/>
      <c r="I1676" s="168"/>
      <c r="J1676" s="168"/>
      <c r="K1676" s="168"/>
      <c r="L1676" s="168"/>
      <c r="M1676" s="168"/>
      <c r="N1676" s="168"/>
      <c r="O1676" s="168"/>
      <c r="P1676" s="168"/>
      <c r="Q1676" s="168"/>
      <c r="R1676" s="168"/>
      <c r="S1676" s="168"/>
      <c r="T1676" s="168"/>
      <c r="U1676" s="168"/>
      <c r="V1676" s="168"/>
      <c r="W1676" s="168"/>
      <c r="X1676" s="168"/>
      <c r="Y1676" s="168"/>
      <c r="Z1676" s="168"/>
      <c r="AA1676" s="168"/>
      <c r="AB1676" s="168"/>
      <c r="AC1676" s="168"/>
      <c r="AD1676" s="168"/>
      <c r="AE1676" s="168"/>
      <c r="AF1676" s="168"/>
      <c r="AG1676" s="168"/>
      <c r="AH1676" s="168"/>
      <c r="AI1676" s="63"/>
      <c r="AJ1676" s="144" t="str">
        <f t="shared" si="297"/>
        <v>Riadok bude skrytý.</v>
      </c>
      <c r="AK1676" s="145" t="s">
        <v>207</v>
      </c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55">
        <f t="shared" si="300"/>
        <v>1</v>
      </c>
      <c r="BF1676" s="51">
        <f t="shared" si="301"/>
        <v>0</v>
      </c>
      <c r="BG1676" s="51"/>
      <c r="BH1676" s="51">
        <f t="shared" si="298"/>
        <v>1</v>
      </c>
      <c r="BI1676" s="89">
        <f t="shared" si="302"/>
        <v>0</v>
      </c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108"/>
      <c r="BY1676" s="108"/>
      <c r="BZ1676" s="108"/>
      <c r="CA1676" s="113">
        <f>SI!BY1676</f>
        <v>29</v>
      </c>
      <c r="CB1676" s="113"/>
      <c r="CC1676" s="113"/>
      <c r="CD1676" s="113"/>
      <c r="CE1676" s="113"/>
      <c r="CF1676" s="113"/>
      <c r="CG1676" s="113"/>
      <c r="CH1676" s="140">
        <f>SI!BZ1676</f>
        <v>0</v>
      </c>
      <c r="CI1676" s="108"/>
      <c r="CJ1676" s="108"/>
      <c r="CK1676" s="108"/>
      <c r="CL1676" s="108"/>
      <c r="CM1676" s="108"/>
      <c r="CN1676" s="108"/>
      <c r="CO1676" s="108"/>
      <c r="CP1676" s="108"/>
      <c r="CQ1676" s="108"/>
      <c r="CR1676" s="108"/>
      <c r="CS1676" s="108"/>
      <c r="CT1676" s="108"/>
      <c r="CU1676" s="108"/>
      <c r="CV1676" s="108"/>
      <c r="CW1676" s="108"/>
      <c r="CX1676" s="108"/>
      <c r="CY1676" s="108"/>
      <c r="CZ1676" s="2"/>
      <c r="DA1676" s="2"/>
      <c r="DB1676" s="2"/>
      <c r="DC1676" s="2"/>
      <c r="DD1676" s="2"/>
      <c r="DE1676" s="2"/>
      <c r="DF1676" s="2"/>
      <c r="DG1676" s="2"/>
      <c r="DH1676" s="2"/>
      <c r="DI1676" s="2"/>
      <c r="DJ1676" s="2"/>
      <c r="DK1676" s="2"/>
      <c r="DL1676" s="2"/>
      <c r="DM1676" s="2"/>
      <c r="DN1676" s="2"/>
      <c r="DO1676" s="2"/>
      <c r="DP1676" s="2"/>
      <c r="DQ1676" s="2"/>
      <c r="DR1676" s="2"/>
      <c r="DS1676" s="2"/>
      <c r="DT1676" s="2"/>
      <c r="DU1676" s="2"/>
      <c r="DV1676" s="2"/>
      <c r="DW1676" s="2"/>
      <c r="DX1676" s="2"/>
      <c r="DY1676" s="2"/>
      <c r="DZ1676" s="2"/>
      <c r="EA1676" s="2"/>
      <c r="EB1676" s="2"/>
      <c r="EC1676" s="2"/>
      <c r="ED1676" s="2"/>
      <c r="EE1676" s="2"/>
      <c r="EF1676" s="2"/>
      <c r="EG1676" s="2"/>
      <c r="EH1676" s="2"/>
      <c r="EI1676" s="2"/>
      <c r="EJ1676" s="2"/>
      <c r="EK1676" s="2"/>
      <c r="EL1676" s="2"/>
      <c r="EM1676" s="2"/>
      <c r="EN1676" s="2"/>
      <c r="EO1676" s="2"/>
      <c r="EP1676" s="2"/>
      <c r="EQ1676" s="2"/>
      <c r="ER1676" s="2"/>
      <c r="ES1676" s="2"/>
      <c r="ET1676" s="2"/>
      <c r="EU1676" s="2"/>
      <c r="EV1676" s="2"/>
      <c r="EW1676" s="2"/>
      <c r="EX1676" s="2"/>
      <c r="EY1676" s="2"/>
      <c r="EZ1676" s="2"/>
      <c r="FA1676" s="2"/>
      <c r="FB1676" s="2"/>
      <c r="FC1676" s="2"/>
      <c r="FD1676" s="2"/>
      <c r="FE1676" s="2"/>
      <c r="FF1676" s="2"/>
      <c r="FG1676" s="2"/>
      <c r="FH1676" s="2"/>
      <c r="FI1676" s="2"/>
      <c r="FJ1676" s="2"/>
      <c r="FK1676" s="2"/>
      <c r="FL1676" s="2"/>
      <c r="FM1676" s="2"/>
      <c r="FN1676" s="2"/>
      <c r="FO1676" s="2"/>
      <c r="FP1676" s="2"/>
      <c r="FQ1676" s="2"/>
      <c r="FR1676" s="2"/>
      <c r="FS1676" s="2"/>
      <c r="FT1676" s="2"/>
      <c r="FU1676" s="2"/>
      <c r="FV1676" s="2"/>
      <c r="FW1676" s="2"/>
      <c r="FX1676" s="2"/>
      <c r="FY1676" s="2"/>
      <c r="FZ1676" s="2"/>
      <c r="GA1676" s="2"/>
      <c r="GB1676" s="2"/>
      <c r="GC1676" s="2"/>
      <c r="GD1676" s="2"/>
      <c r="GE1676" s="2"/>
      <c r="GF1676" s="2"/>
      <c r="GG1676" s="2"/>
      <c r="GH1676" s="2"/>
      <c r="GI1676" s="2"/>
      <c r="GJ1676" s="2"/>
      <c r="GK1676" s="2"/>
      <c r="GL1676" s="2"/>
      <c r="GM1676" s="2"/>
      <c r="GN1676" s="2"/>
      <c r="GO1676" s="2"/>
      <c r="GP1676" s="2"/>
      <c r="GQ1676" s="2"/>
      <c r="GR1676" s="2"/>
      <c r="GS1676" s="2"/>
      <c r="GT1676" s="2"/>
      <c r="GU1676" s="2"/>
      <c r="GV1676" s="2"/>
      <c r="GW1676" s="2"/>
      <c r="GX1676" s="2"/>
      <c r="GY1676" s="2"/>
      <c r="GZ1676" s="2"/>
      <c r="HA1676" s="2"/>
      <c r="HB1676" s="2"/>
      <c r="HC1676" s="2"/>
      <c r="HD1676" s="2"/>
      <c r="HE1676" s="2"/>
      <c r="HF1676" s="2"/>
      <c r="HG1676" s="2"/>
      <c r="HH1676" s="2"/>
      <c r="HI1676" s="2"/>
      <c r="HJ1676" s="2"/>
      <c r="HK1676" s="2"/>
      <c r="HL1676" s="2"/>
      <c r="HM1676" s="2"/>
      <c r="HN1676" s="2"/>
      <c r="HO1676" s="2"/>
      <c r="HP1676" s="2"/>
      <c r="HQ1676" s="2"/>
      <c r="HR1676" s="2"/>
      <c r="HS1676" s="2"/>
      <c r="HT1676" s="2"/>
      <c r="HU1676" s="2"/>
      <c r="HV1676" s="2"/>
      <c r="HW1676" s="2"/>
      <c r="HX1676" s="2"/>
      <c r="HY1676" s="2"/>
      <c r="HZ1676" s="2"/>
      <c r="IA1676" s="2"/>
      <c r="IB1676" s="2"/>
      <c r="IC1676" s="2"/>
      <c r="ID1676" s="2"/>
      <c r="IE1676" s="2"/>
      <c r="IF1676" s="2"/>
      <c r="IG1676" s="2"/>
      <c r="IH1676" s="2"/>
      <c r="II1676" s="2"/>
      <c r="IJ1676" s="2"/>
      <c r="IK1676" s="2"/>
      <c r="IL1676" s="2"/>
      <c r="IM1676" s="2"/>
      <c r="IN1676" s="2"/>
      <c r="IO1676" s="2"/>
      <c r="IP1676" s="2"/>
      <c r="IQ1676" s="2"/>
      <c r="IR1676" s="2"/>
      <c r="IS1676" s="2"/>
    </row>
    <row r="1677" spans="1:257" s="36" customFormat="1" hidden="1" x14ac:dyDescent="0.25">
      <c r="A1677" s="33"/>
      <c r="B1677" s="168"/>
      <c r="C1677" s="168"/>
      <c r="D1677" s="168"/>
      <c r="E1677" s="168"/>
      <c r="F1677" s="168"/>
      <c r="G1677" s="168"/>
      <c r="H1677" s="168"/>
      <c r="I1677" s="168"/>
      <c r="J1677" s="168"/>
      <c r="K1677" s="168"/>
      <c r="L1677" s="168"/>
      <c r="M1677" s="168"/>
      <c r="N1677" s="168"/>
      <c r="O1677" s="168"/>
      <c r="P1677" s="168"/>
      <c r="Q1677" s="168"/>
      <c r="R1677" s="168"/>
      <c r="S1677" s="168"/>
      <c r="T1677" s="168"/>
      <c r="U1677" s="168"/>
      <c r="V1677" s="168"/>
      <c r="W1677" s="168"/>
      <c r="X1677" s="168"/>
      <c r="Y1677" s="168"/>
      <c r="Z1677" s="168"/>
      <c r="AA1677" s="168"/>
      <c r="AB1677" s="168"/>
      <c r="AC1677" s="168"/>
      <c r="AD1677" s="168"/>
      <c r="AE1677" s="168"/>
      <c r="AF1677" s="168"/>
      <c r="AG1677" s="168"/>
      <c r="AH1677" s="168"/>
      <c r="AI1677" s="63"/>
      <c r="AJ1677" s="144" t="str">
        <f t="shared" si="297"/>
        <v>Riadok bude skrytý.</v>
      </c>
      <c r="AK1677" s="145" t="s">
        <v>207</v>
      </c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55">
        <f t="shared" si="300"/>
        <v>1</v>
      </c>
      <c r="BF1677" s="51">
        <f t="shared" si="301"/>
        <v>0</v>
      </c>
      <c r="BG1677" s="51"/>
      <c r="BH1677" s="51">
        <f t="shared" si="298"/>
        <v>1</v>
      </c>
      <c r="BI1677" s="89">
        <f t="shared" si="302"/>
        <v>0</v>
      </c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108"/>
      <c r="BY1677" s="108"/>
      <c r="BZ1677" s="108"/>
      <c r="CA1677" s="113">
        <f>SI!BY1677</f>
        <v>136</v>
      </c>
      <c r="CB1677" s="113"/>
      <c r="CC1677" s="113"/>
      <c r="CD1677" s="113"/>
      <c r="CE1677" s="113"/>
      <c r="CF1677" s="113"/>
      <c r="CG1677" s="113"/>
      <c r="CH1677" s="140">
        <f>SI!BZ1677</f>
        <v>0</v>
      </c>
      <c r="CI1677" s="108"/>
      <c r="CJ1677" s="108"/>
      <c r="CK1677" s="108"/>
      <c r="CL1677" s="108"/>
      <c r="CM1677" s="108"/>
      <c r="CN1677" s="108"/>
      <c r="CO1677" s="108"/>
      <c r="CP1677" s="108"/>
      <c r="CQ1677" s="108"/>
      <c r="CR1677" s="108"/>
      <c r="CS1677" s="108"/>
      <c r="CT1677" s="108"/>
      <c r="CU1677" s="108"/>
      <c r="CV1677" s="108"/>
      <c r="CW1677" s="108"/>
      <c r="CX1677" s="108"/>
      <c r="CY1677" s="108"/>
      <c r="CZ1677" s="2"/>
      <c r="DA1677" s="2"/>
      <c r="DB1677" s="2"/>
      <c r="DC1677" s="2"/>
      <c r="DD1677" s="2"/>
      <c r="DE1677" s="2"/>
      <c r="DF1677" s="2"/>
      <c r="DG1677" s="2"/>
      <c r="DH1677" s="2"/>
      <c r="DI1677" s="2"/>
      <c r="DJ1677" s="2"/>
      <c r="DK1677" s="2"/>
      <c r="DL1677" s="2"/>
      <c r="DM1677" s="2"/>
      <c r="DN1677" s="2"/>
      <c r="DO1677" s="2"/>
      <c r="DP1677" s="2"/>
      <c r="DQ1677" s="2"/>
      <c r="DR1677" s="2"/>
      <c r="DS1677" s="2"/>
      <c r="DT1677" s="2"/>
      <c r="DU1677" s="2"/>
      <c r="DV1677" s="2"/>
      <c r="DW1677" s="2"/>
      <c r="DX1677" s="2"/>
      <c r="DY1677" s="2"/>
      <c r="DZ1677" s="2"/>
      <c r="EA1677" s="2"/>
      <c r="EB1677" s="2"/>
      <c r="EC1677" s="2"/>
      <c r="ED1677" s="2"/>
      <c r="EE1677" s="2"/>
      <c r="EF1677" s="2"/>
      <c r="EG1677" s="2"/>
      <c r="EH1677" s="2"/>
      <c r="EI1677" s="2"/>
      <c r="EJ1677" s="2"/>
      <c r="EK1677" s="2"/>
      <c r="EL1677" s="2"/>
      <c r="EM1677" s="2"/>
      <c r="EN1677" s="2"/>
      <c r="EO1677" s="2"/>
      <c r="EP1677" s="2"/>
      <c r="EQ1677" s="2"/>
      <c r="ER1677" s="2"/>
      <c r="ES1677" s="2"/>
      <c r="ET1677" s="2"/>
      <c r="EU1677" s="2"/>
      <c r="EV1677" s="2"/>
      <c r="EW1677" s="2"/>
      <c r="EX1677" s="2"/>
      <c r="EY1677" s="2"/>
      <c r="EZ1677" s="2"/>
      <c r="FA1677" s="2"/>
      <c r="FB1677" s="2"/>
      <c r="FC1677" s="2"/>
      <c r="FD1677" s="2"/>
      <c r="FE1677" s="2"/>
      <c r="FF1677" s="2"/>
      <c r="FG1677" s="2"/>
      <c r="FH1677" s="2"/>
      <c r="FI1677" s="2"/>
      <c r="FJ1677" s="2"/>
      <c r="FK1677" s="2"/>
      <c r="FL1677" s="2"/>
      <c r="FM1677" s="2"/>
      <c r="FN1677" s="2"/>
      <c r="FO1677" s="2"/>
      <c r="FP1677" s="2"/>
      <c r="FQ1677" s="2"/>
      <c r="FR1677" s="2"/>
      <c r="FS1677" s="2"/>
      <c r="FT1677" s="2"/>
      <c r="FU1677" s="2"/>
      <c r="FV1677" s="2"/>
      <c r="FW1677" s="2"/>
      <c r="FX1677" s="2"/>
      <c r="FY1677" s="2"/>
      <c r="FZ1677" s="2"/>
      <c r="GA1677" s="2"/>
      <c r="GB1677" s="2"/>
      <c r="GC1677" s="2"/>
      <c r="GD1677" s="2"/>
      <c r="GE1677" s="2"/>
      <c r="GF1677" s="2"/>
      <c r="GG1677" s="2"/>
      <c r="GH1677" s="2"/>
      <c r="GI1677" s="2"/>
      <c r="GJ1677" s="2"/>
      <c r="GK1677" s="2"/>
      <c r="GL1677" s="2"/>
      <c r="GM1677" s="2"/>
      <c r="GN1677" s="2"/>
      <c r="GO1677" s="2"/>
      <c r="GP1677" s="2"/>
      <c r="GQ1677" s="2"/>
      <c r="GR1677" s="2"/>
      <c r="GS1677" s="2"/>
      <c r="GT1677" s="2"/>
      <c r="GU1677" s="2"/>
      <c r="GV1677" s="2"/>
      <c r="GW1677" s="2"/>
      <c r="GX1677" s="2"/>
      <c r="GY1677" s="2"/>
      <c r="GZ1677" s="2"/>
      <c r="HA1677" s="2"/>
      <c r="HB1677" s="2"/>
      <c r="HC1677" s="2"/>
      <c r="HD1677" s="2"/>
      <c r="HE1677" s="2"/>
      <c r="HF1677" s="2"/>
      <c r="HG1677" s="2"/>
      <c r="HH1677" s="2"/>
      <c r="HI1677" s="2"/>
      <c r="HJ1677" s="2"/>
      <c r="HK1677" s="2"/>
      <c r="HL1677" s="2"/>
      <c r="HM1677" s="2"/>
      <c r="HN1677" s="2"/>
      <c r="HO1677" s="2"/>
      <c r="HP1677" s="2"/>
      <c r="HQ1677" s="2"/>
      <c r="HR1677" s="2"/>
      <c r="HS1677" s="2"/>
      <c r="HT1677" s="2"/>
      <c r="HU1677" s="2"/>
      <c r="HV1677" s="2"/>
      <c r="HW1677" s="2"/>
      <c r="HX1677" s="2"/>
      <c r="HY1677" s="2"/>
      <c r="HZ1677" s="2"/>
      <c r="IA1677" s="2"/>
      <c r="IB1677" s="2"/>
      <c r="IC1677" s="2"/>
      <c r="ID1677" s="2"/>
      <c r="IE1677" s="2"/>
      <c r="IF1677" s="2"/>
      <c r="IG1677" s="2"/>
      <c r="IH1677" s="2"/>
      <c r="II1677" s="2"/>
      <c r="IJ1677" s="2"/>
      <c r="IK1677" s="2"/>
      <c r="IL1677" s="2"/>
      <c r="IM1677" s="2"/>
      <c r="IN1677" s="2"/>
      <c r="IO1677" s="2"/>
      <c r="IP1677" s="2"/>
      <c r="IQ1677" s="2"/>
      <c r="IR1677" s="2"/>
      <c r="IS1677" s="2"/>
    </row>
    <row r="1678" spans="1:257" s="36" customFormat="1" hidden="1" x14ac:dyDescent="0.25">
      <c r="A1678" s="33"/>
      <c r="B1678" s="168"/>
      <c r="C1678" s="168"/>
      <c r="D1678" s="168"/>
      <c r="E1678" s="168"/>
      <c r="F1678" s="168"/>
      <c r="G1678" s="168"/>
      <c r="H1678" s="168"/>
      <c r="I1678" s="168"/>
      <c r="J1678" s="168"/>
      <c r="K1678" s="168"/>
      <c r="L1678" s="168"/>
      <c r="M1678" s="168"/>
      <c r="N1678" s="168"/>
      <c r="O1678" s="168"/>
      <c r="P1678" s="168"/>
      <c r="Q1678" s="168"/>
      <c r="R1678" s="168"/>
      <c r="S1678" s="168"/>
      <c r="T1678" s="168"/>
      <c r="U1678" s="168"/>
      <c r="V1678" s="168"/>
      <c r="W1678" s="168"/>
      <c r="X1678" s="168"/>
      <c r="Y1678" s="168"/>
      <c r="Z1678" s="168"/>
      <c r="AA1678" s="168"/>
      <c r="AB1678" s="168"/>
      <c r="AC1678" s="168"/>
      <c r="AD1678" s="168"/>
      <c r="AE1678" s="168"/>
      <c r="AF1678" s="168"/>
      <c r="AG1678" s="168"/>
      <c r="AH1678" s="168"/>
      <c r="AI1678" s="63"/>
      <c r="AJ1678" s="144" t="str">
        <f t="shared" si="297"/>
        <v>Riadok bude skrytý.</v>
      </c>
      <c r="AK1678" s="145" t="s">
        <v>207</v>
      </c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55">
        <f t="shared" si="300"/>
        <v>1</v>
      </c>
      <c r="BF1678" s="51">
        <f t="shared" si="301"/>
        <v>0</v>
      </c>
      <c r="BG1678" s="51"/>
      <c r="BH1678" s="51">
        <f t="shared" si="298"/>
        <v>1</v>
      </c>
      <c r="BI1678" s="89">
        <f t="shared" si="302"/>
        <v>0</v>
      </c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108"/>
      <c r="BY1678" s="108"/>
      <c r="BZ1678" s="108"/>
      <c r="CA1678" s="113">
        <f>SI!BY1678</f>
        <v>366</v>
      </c>
      <c r="CB1678" s="113"/>
      <c r="CC1678" s="113"/>
      <c r="CD1678" s="113"/>
      <c r="CE1678" s="113"/>
      <c r="CF1678" s="113"/>
      <c r="CG1678" s="113"/>
      <c r="CH1678" s="140">
        <f>SI!BZ1678</f>
        <v>0</v>
      </c>
      <c r="CI1678" s="108"/>
      <c r="CJ1678" s="108"/>
      <c r="CK1678" s="108"/>
      <c r="CL1678" s="108"/>
      <c r="CM1678" s="108"/>
      <c r="CN1678" s="108"/>
      <c r="CO1678" s="108"/>
      <c r="CP1678" s="108"/>
      <c r="CQ1678" s="108"/>
      <c r="CR1678" s="108"/>
      <c r="CS1678" s="108"/>
      <c r="CT1678" s="108"/>
      <c r="CU1678" s="108"/>
      <c r="CV1678" s="108"/>
      <c r="CW1678" s="108"/>
      <c r="CX1678" s="108"/>
      <c r="CY1678" s="108"/>
      <c r="CZ1678" s="2"/>
      <c r="DA1678" s="2"/>
      <c r="DB1678" s="2"/>
      <c r="DC1678" s="2"/>
      <c r="DD1678" s="2"/>
      <c r="DE1678" s="2"/>
      <c r="DF1678" s="2"/>
      <c r="DG1678" s="2"/>
      <c r="DH1678" s="2"/>
      <c r="DI1678" s="2"/>
      <c r="DJ1678" s="2"/>
      <c r="DK1678" s="2"/>
      <c r="DL1678" s="2"/>
      <c r="DM1678" s="2"/>
      <c r="DN1678" s="2"/>
      <c r="DO1678" s="2"/>
      <c r="DP1678" s="2"/>
      <c r="DQ1678" s="2"/>
      <c r="DR1678" s="2"/>
      <c r="DS1678" s="2"/>
      <c r="DT1678" s="2"/>
      <c r="DU1678" s="2"/>
      <c r="DV1678" s="2"/>
      <c r="DW1678" s="2"/>
      <c r="DX1678" s="2"/>
      <c r="DY1678" s="2"/>
      <c r="DZ1678" s="2"/>
      <c r="EA1678" s="2"/>
      <c r="EB1678" s="2"/>
      <c r="EC1678" s="2"/>
      <c r="ED1678" s="2"/>
      <c r="EE1678" s="2"/>
      <c r="EF1678" s="2"/>
      <c r="EG1678" s="2"/>
      <c r="EH1678" s="2"/>
      <c r="EI1678" s="2"/>
      <c r="EJ1678" s="2"/>
      <c r="EK1678" s="2"/>
      <c r="EL1678" s="2"/>
      <c r="EM1678" s="2"/>
      <c r="EN1678" s="2"/>
      <c r="EO1678" s="2"/>
      <c r="EP1678" s="2"/>
      <c r="EQ1678" s="2"/>
      <c r="ER1678" s="2"/>
      <c r="ES1678" s="2"/>
      <c r="ET1678" s="2"/>
      <c r="EU1678" s="2"/>
      <c r="EV1678" s="2"/>
      <c r="EW1678" s="2"/>
      <c r="EX1678" s="2"/>
      <c r="EY1678" s="2"/>
      <c r="EZ1678" s="2"/>
      <c r="FA1678" s="2"/>
      <c r="FB1678" s="2"/>
      <c r="FC1678" s="2"/>
      <c r="FD1678" s="2"/>
      <c r="FE1678" s="2"/>
      <c r="FF1678" s="2"/>
      <c r="FG1678" s="2"/>
      <c r="FH1678" s="2"/>
      <c r="FI1678" s="2"/>
      <c r="FJ1678" s="2"/>
      <c r="FK1678" s="2"/>
      <c r="FL1678" s="2"/>
      <c r="FM1678" s="2"/>
      <c r="FN1678" s="2"/>
      <c r="FO1678" s="2"/>
      <c r="FP1678" s="2"/>
      <c r="FQ1678" s="2"/>
      <c r="FR1678" s="2"/>
      <c r="FS1678" s="2"/>
      <c r="FT1678" s="2"/>
      <c r="FU1678" s="2"/>
      <c r="FV1678" s="2"/>
      <c r="FW1678" s="2"/>
      <c r="FX1678" s="2"/>
      <c r="FY1678" s="2"/>
      <c r="FZ1678" s="2"/>
      <c r="GA1678" s="2"/>
      <c r="GB1678" s="2"/>
      <c r="GC1678" s="2"/>
      <c r="GD1678" s="2"/>
      <c r="GE1678" s="2"/>
      <c r="GF1678" s="2"/>
      <c r="GG1678" s="2"/>
      <c r="GH1678" s="2"/>
      <c r="GI1678" s="2"/>
      <c r="GJ1678" s="2"/>
      <c r="GK1678" s="2"/>
      <c r="GL1678" s="2"/>
      <c r="GM1678" s="2"/>
      <c r="GN1678" s="2"/>
      <c r="GO1678" s="2"/>
      <c r="GP1678" s="2"/>
      <c r="GQ1678" s="2"/>
      <c r="GR1678" s="2"/>
      <c r="GS1678" s="2"/>
      <c r="GT1678" s="2"/>
      <c r="GU1678" s="2"/>
      <c r="GV1678" s="2"/>
      <c r="GW1678" s="2"/>
      <c r="GX1678" s="2"/>
      <c r="GY1678" s="2"/>
      <c r="GZ1678" s="2"/>
      <c r="HA1678" s="2"/>
      <c r="HB1678" s="2"/>
      <c r="HC1678" s="2"/>
      <c r="HD1678" s="2"/>
      <c r="HE1678" s="2"/>
      <c r="HF1678" s="2"/>
      <c r="HG1678" s="2"/>
      <c r="HH1678" s="2"/>
      <c r="HI1678" s="2"/>
      <c r="HJ1678" s="2"/>
      <c r="HK1678" s="2"/>
      <c r="HL1678" s="2"/>
      <c r="HM1678" s="2"/>
      <c r="HN1678" s="2"/>
      <c r="HO1678" s="2"/>
      <c r="HP1678" s="2"/>
      <c r="HQ1678" s="2"/>
      <c r="HR1678" s="2"/>
      <c r="HS1678" s="2"/>
      <c r="HT1678" s="2"/>
      <c r="HU1678" s="2"/>
      <c r="HV1678" s="2"/>
      <c r="HW1678" s="2"/>
      <c r="HX1678" s="2"/>
      <c r="HY1678" s="2"/>
      <c r="HZ1678" s="2"/>
      <c r="IA1678" s="2"/>
      <c r="IB1678" s="2"/>
      <c r="IC1678" s="2"/>
      <c r="ID1678" s="2"/>
      <c r="IE1678" s="2"/>
      <c r="IF1678" s="2"/>
      <c r="IG1678" s="2"/>
      <c r="IH1678" s="2"/>
      <c r="II1678" s="2"/>
      <c r="IJ1678" s="2"/>
      <c r="IK1678" s="2"/>
      <c r="IL1678" s="2"/>
      <c r="IM1678" s="2"/>
      <c r="IN1678" s="2"/>
      <c r="IO1678" s="2"/>
      <c r="IP1678" s="2"/>
      <c r="IQ1678" s="2"/>
      <c r="IR1678" s="2"/>
      <c r="IS1678" s="2"/>
    </row>
    <row r="1679" spans="1:257" s="36" customFormat="1" hidden="1" x14ac:dyDescent="0.25">
      <c r="A1679" s="33"/>
      <c r="B1679" s="168"/>
      <c r="C1679" s="168"/>
      <c r="D1679" s="168"/>
      <c r="E1679" s="168"/>
      <c r="F1679" s="168"/>
      <c r="G1679" s="168"/>
      <c r="H1679" s="168"/>
      <c r="I1679" s="168"/>
      <c r="J1679" s="168"/>
      <c r="K1679" s="168"/>
      <c r="L1679" s="168"/>
      <c r="M1679" s="168"/>
      <c r="N1679" s="168"/>
      <c r="O1679" s="168"/>
      <c r="P1679" s="168"/>
      <c r="Q1679" s="168"/>
      <c r="R1679" s="168"/>
      <c r="S1679" s="168"/>
      <c r="T1679" s="168"/>
      <c r="U1679" s="168"/>
      <c r="V1679" s="168"/>
      <c r="W1679" s="168"/>
      <c r="X1679" s="168"/>
      <c r="Y1679" s="168"/>
      <c r="Z1679" s="168"/>
      <c r="AA1679" s="168"/>
      <c r="AB1679" s="168"/>
      <c r="AC1679" s="168"/>
      <c r="AD1679" s="168"/>
      <c r="AE1679" s="168"/>
      <c r="AF1679" s="168"/>
      <c r="AG1679" s="168"/>
      <c r="AH1679" s="168"/>
      <c r="AI1679" s="63"/>
      <c r="AJ1679" s="144" t="str">
        <f t="shared" si="297"/>
        <v>Riadok bude skrytý.</v>
      </c>
      <c r="AK1679" s="145" t="s">
        <v>207</v>
      </c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55">
        <f t="shared" si="300"/>
        <v>1</v>
      </c>
      <c r="BF1679" s="51">
        <f t="shared" si="301"/>
        <v>0</v>
      </c>
      <c r="BG1679" s="51"/>
      <c r="BH1679" s="51">
        <f t="shared" si="298"/>
        <v>1</v>
      </c>
      <c r="BI1679" s="89">
        <f t="shared" si="302"/>
        <v>0</v>
      </c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108"/>
      <c r="BY1679" s="108"/>
      <c r="BZ1679" s="108"/>
      <c r="CA1679" s="113">
        <f>SI!BY1679</f>
        <v>194</v>
      </c>
      <c r="CB1679" s="113"/>
      <c r="CC1679" s="113"/>
      <c r="CD1679" s="113"/>
      <c r="CE1679" s="113"/>
      <c r="CF1679" s="113"/>
      <c r="CG1679" s="113"/>
      <c r="CH1679" s="140">
        <f>SI!BZ1679</f>
        <v>0</v>
      </c>
      <c r="CI1679" s="108"/>
      <c r="CJ1679" s="108"/>
      <c r="CK1679" s="108"/>
      <c r="CL1679" s="108"/>
      <c r="CM1679" s="108"/>
      <c r="CN1679" s="108"/>
      <c r="CO1679" s="108"/>
      <c r="CP1679" s="108"/>
      <c r="CQ1679" s="108"/>
      <c r="CR1679" s="108"/>
      <c r="CS1679" s="108"/>
      <c r="CT1679" s="108"/>
      <c r="CU1679" s="108"/>
      <c r="CV1679" s="108"/>
      <c r="CW1679" s="108"/>
      <c r="CX1679" s="108"/>
      <c r="CY1679" s="108"/>
      <c r="CZ1679" s="2"/>
      <c r="DA1679" s="2"/>
      <c r="DB1679" s="2"/>
      <c r="DC1679" s="2"/>
      <c r="DD1679" s="2"/>
      <c r="DE1679" s="2"/>
      <c r="DF1679" s="2"/>
      <c r="DG1679" s="2"/>
      <c r="DH1679" s="2"/>
      <c r="DI1679" s="2"/>
      <c r="DJ1679" s="2"/>
      <c r="DK1679" s="2"/>
      <c r="DL1679" s="2"/>
      <c r="DM1679" s="2"/>
      <c r="DN1679" s="2"/>
      <c r="DO1679" s="2"/>
      <c r="DP1679" s="2"/>
      <c r="DQ1679" s="2"/>
      <c r="DR1679" s="2"/>
      <c r="DS1679" s="2"/>
      <c r="DT1679" s="2"/>
      <c r="DU1679" s="2"/>
      <c r="DV1679" s="2"/>
      <c r="DW1679" s="2"/>
      <c r="DX1679" s="2"/>
      <c r="DY1679" s="2"/>
      <c r="DZ1679" s="2"/>
      <c r="EA1679" s="2"/>
      <c r="EB1679" s="2"/>
      <c r="EC1679" s="2"/>
      <c r="ED1679" s="2"/>
      <c r="EE1679" s="2"/>
      <c r="EF1679" s="2"/>
      <c r="EG1679" s="2"/>
      <c r="EH1679" s="2"/>
      <c r="EI1679" s="2"/>
      <c r="EJ1679" s="2"/>
      <c r="EK1679" s="2"/>
      <c r="EL1679" s="2"/>
      <c r="EM1679" s="2"/>
      <c r="EN1679" s="2"/>
      <c r="EO1679" s="2"/>
      <c r="EP1679" s="2"/>
      <c r="EQ1679" s="2"/>
      <c r="ER1679" s="2"/>
      <c r="ES1679" s="2"/>
      <c r="ET1679" s="2"/>
      <c r="EU1679" s="2"/>
      <c r="EV1679" s="2"/>
      <c r="EW1679" s="2"/>
      <c r="EX1679" s="2"/>
      <c r="EY1679" s="2"/>
      <c r="EZ1679" s="2"/>
      <c r="FA1679" s="2"/>
      <c r="FB1679" s="2"/>
      <c r="FC1679" s="2"/>
      <c r="FD1679" s="2"/>
      <c r="FE1679" s="2"/>
      <c r="FF1679" s="2"/>
      <c r="FG1679" s="2"/>
      <c r="FH1679" s="2"/>
      <c r="FI1679" s="2"/>
      <c r="FJ1679" s="2"/>
      <c r="FK1679" s="2"/>
      <c r="FL1679" s="2"/>
      <c r="FM1679" s="2"/>
      <c r="FN1679" s="2"/>
      <c r="FO1679" s="2"/>
      <c r="FP1679" s="2"/>
      <c r="FQ1679" s="2"/>
      <c r="FR1679" s="2"/>
      <c r="FS1679" s="2"/>
      <c r="FT1679" s="2"/>
      <c r="FU1679" s="2"/>
      <c r="FV1679" s="2"/>
      <c r="FW1679" s="2"/>
      <c r="FX1679" s="2"/>
      <c r="FY1679" s="2"/>
      <c r="FZ1679" s="2"/>
      <c r="GA1679" s="2"/>
      <c r="GB1679" s="2"/>
      <c r="GC1679" s="2"/>
      <c r="GD1679" s="2"/>
      <c r="GE1679" s="2"/>
      <c r="GF1679" s="2"/>
      <c r="GG1679" s="2"/>
      <c r="GH1679" s="2"/>
      <c r="GI1679" s="2"/>
      <c r="GJ1679" s="2"/>
      <c r="GK1679" s="2"/>
      <c r="GL1679" s="2"/>
      <c r="GM1679" s="2"/>
      <c r="GN1679" s="2"/>
      <c r="GO1679" s="2"/>
      <c r="GP1679" s="2"/>
      <c r="GQ1679" s="2"/>
      <c r="GR1679" s="2"/>
      <c r="GS1679" s="2"/>
      <c r="GT1679" s="2"/>
      <c r="GU1679" s="2"/>
      <c r="GV1679" s="2"/>
      <c r="GW1679" s="2"/>
      <c r="GX1679" s="2"/>
      <c r="GY1679" s="2"/>
      <c r="GZ1679" s="2"/>
      <c r="HA1679" s="2"/>
      <c r="HB1679" s="2"/>
      <c r="HC1679" s="2"/>
      <c r="HD1679" s="2"/>
      <c r="HE1679" s="2"/>
      <c r="HF1679" s="2"/>
      <c r="HG1679" s="2"/>
      <c r="HH1679" s="2"/>
      <c r="HI1679" s="2"/>
      <c r="HJ1679" s="2"/>
      <c r="HK1679" s="2"/>
      <c r="HL1679" s="2"/>
      <c r="HM1679" s="2"/>
      <c r="HN1679" s="2"/>
      <c r="HO1679" s="2"/>
      <c r="HP1679" s="2"/>
      <c r="HQ1679" s="2"/>
      <c r="HR1679" s="2"/>
      <c r="HS1679" s="2"/>
      <c r="HT1679" s="2"/>
      <c r="HU1679" s="2"/>
      <c r="HV1679" s="2"/>
      <c r="HW1679" s="2"/>
      <c r="HX1679" s="2"/>
      <c r="HY1679" s="2"/>
      <c r="HZ1679" s="2"/>
      <c r="IA1679" s="2"/>
      <c r="IB1679" s="2"/>
      <c r="IC1679" s="2"/>
      <c r="ID1679" s="2"/>
      <c r="IE1679" s="2"/>
      <c r="IF1679" s="2"/>
      <c r="IG1679" s="2"/>
      <c r="IH1679" s="2"/>
      <c r="II1679" s="2"/>
      <c r="IJ1679" s="2"/>
      <c r="IK1679" s="2"/>
      <c r="IL1679" s="2"/>
      <c r="IM1679" s="2"/>
      <c r="IN1679" s="2"/>
      <c r="IO1679" s="2"/>
      <c r="IP1679" s="2"/>
      <c r="IQ1679" s="2"/>
      <c r="IR1679" s="2"/>
      <c r="IS1679" s="2"/>
    </row>
    <row r="1680" spans="1:257" s="36" customFormat="1" hidden="1" x14ac:dyDescent="0.25">
      <c r="A1680" s="33"/>
      <c r="B1680" s="168"/>
      <c r="C1680" s="168"/>
      <c r="D1680" s="168"/>
      <c r="E1680" s="168"/>
      <c r="F1680" s="168"/>
      <c r="G1680" s="168"/>
      <c r="H1680" s="168"/>
      <c r="I1680" s="168"/>
      <c r="J1680" s="168"/>
      <c r="K1680" s="168"/>
      <c r="L1680" s="168"/>
      <c r="M1680" s="168"/>
      <c r="N1680" s="168"/>
      <c r="O1680" s="168"/>
      <c r="P1680" s="168"/>
      <c r="Q1680" s="168"/>
      <c r="R1680" s="168"/>
      <c r="S1680" s="168"/>
      <c r="T1680" s="168"/>
      <c r="U1680" s="168"/>
      <c r="V1680" s="168"/>
      <c r="W1680" s="168"/>
      <c r="X1680" s="168"/>
      <c r="Y1680" s="168"/>
      <c r="Z1680" s="168"/>
      <c r="AA1680" s="168"/>
      <c r="AB1680" s="168"/>
      <c r="AC1680" s="168"/>
      <c r="AD1680" s="168"/>
      <c r="AE1680" s="168"/>
      <c r="AF1680" s="168"/>
      <c r="AG1680" s="168"/>
      <c r="AH1680" s="168"/>
      <c r="AI1680" s="63"/>
      <c r="AJ1680" s="144" t="str">
        <f t="shared" si="297"/>
        <v>Riadok bude skrytý.</v>
      </c>
      <c r="AK1680" s="145" t="s">
        <v>207</v>
      </c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55">
        <f t="shared" si="300"/>
        <v>1</v>
      </c>
      <c r="BF1680" s="51">
        <f t="shared" si="301"/>
        <v>0</v>
      </c>
      <c r="BG1680" s="51"/>
      <c r="BH1680" s="51">
        <f t="shared" si="298"/>
        <v>1</v>
      </c>
      <c r="BI1680" s="89">
        <f t="shared" si="302"/>
        <v>0</v>
      </c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108"/>
      <c r="BY1680" s="108"/>
      <c r="BZ1680" s="108"/>
      <c r="CA1680" s="113">
        <f>SI!BY1680</f>
        <v>688</v>
      </c>
      <c r="CB1680" s="113"/>
      <c r="CC1680" s="113"/>
      <c r="CD1680" s="113"/>
      <c r="CE1680" s="113"/>
      <c r="CF1680" s="113"/>
      <c r="CG1680" s="113"/>
      <c r="CH1680" s="140">
        <f>SI!BZ1680</f>
        <v>0</v>
      </c>
      <c r="CI1680" s="108"/>
      <c r="CJ1680" s="108"/>
      <c r="CK1680" s="108"/>
      <c r="CL1680" s="108"/>
      <c r="CM1680" s="108"/>
      <c r="CN1680" s="108"/>
      <c r="CO1680" s="108"/>
      <c r="CP1680" s="108"/>
      <c r="CQ1680" s="108"/>
      <c r="CR1680" s="108"/>
      <c r="CS1680" s="108"/>
      <c r="CT1680" s="108"/>
      <c r="CU1680" s="108"/>
      <c r="CV1680" s="108"/>
      <c r="CW1680" s="108"/>
      <c r="CX1680" s="108"/>
      <c r="CY1680" s="108"/>
      <c r="CZ1680" s="2"/>
      <c r="DA1680" s="2"/>
      <c r="DB1680" s="2"/>
      <c r="DC1680" s="2"/>
      <c r="DD1680" s="2"/>
      <c r="DE1680" s="2"/>
      <c r="DF1680" s="2"/>
      <c r="DG1680" s="2"/>
      <c r="DH1680" s="2"/>
      <c r="DI1680" s="2"/>
      <c r="DJ1680" s="2"/>
      <c r="DK1680" s="2"/>
      <c r="DL1680" s="2"/>
      <c r="DM1680" s="2"/>
      <c r="DN1680" s="2"/>
      <c r="DO1680" s="2"/>
      <c r="DP1680" s="2"/>
      <c r="DQ1680" s="2"/>
      <c r="DR1680" s="2"/>
      <c r="DS1680" s="2"/>
      <c r="DT1680" s="2"/>
      <c r="DU1680" s="2"/>
      <c r="DV1680" s="2"/>
      <c r="DW1680" s="2"/>
      <c r="DX1680" s="2"/>
      <c r="DY1680" s="2"/>
      <c r="DZ1680" s="2"/>
      <c r="EA1680" s="2"/>
      <c r="EB1680" s="2"/>
      <c r="EC1680" s="2"/>
      <c r="ED1680" s="2"/>
      <c r="EE1680" s="2"/>
      <c r="EF1680" s="2"/>
      <c r="EG1680" s="2"/>
      <c r="EH1680" s="2"/>
      <c r="EI1680" s="2"/>
      <c r="EJ1680" s="2"/>
      <c r="EK1680" s="2"/>
      <c r="EL1680" s="2"/>
      <c r="EM1680" s="2"/>
      <c r="EN1680" s="2"/>
      <c r="EO1680" s="2"/>
      <c r="EP1680" s="2"/>
      <c r="EQ1680" s="2"/>
      <c r="ER1680" s="2"/>
      <c r="ES1680" s="2"/>
      <c r="ET1680" s="2"/>
      <c r="EU1680" s="2"/>
      <c r="EV1680" s="2"/>
      <c r="EW1680" s="2"/>
      <c r="EX1680" s="2"/>
      <c r="EY1680" s="2"/>
      <c r="EZ1680" s="2"/>
      <c r="FA1680" s="2"/>
      <c r="FB1680" s="2"/>
      <c r="FC1680" s="2"/>
      <c r="FD1680" s="2"/>
      <c r="FE1680" s="2"/>
      <c r="FF1680" s="2"/>
      <c r="FG1680" s="2"/>
      <c r="FH1680" s="2"/>
      <c r="FI1680" s="2"/>
      <c r="FJ1680" s="2"/>
      <c r="FK1680" s="2"/>
      <c r="FL1680" s="2"/>
      <c r="FM1680" s="2"/>
      <c r="FN1680" s="2"/>
      <c r="FO1680" s="2"/>
      <c r="FP1680" s="2"/>
      <c r="FQ1680" s="2"/>
      <c r="FR1680" s="2"/>
      <c r="FS1680" s="2"/>
      <c r="FT1680" s="2"/>
      <c r="FU1680" s="2"/>
      <c r="FV1680" s="2"/>
      <c r="FW1680" s="2"/>
      <c r="FX1680" s="2"/>
      <c r="FY1680" s="2"/>
      <c r="FZ1680" s="2"/>
      <c r="GA1680" s="2"/>
      <c r="GB1680" s="2"/>
      <c r="GC1680" s="2"/>
      <c r="GD1680" s="2"/>
      <c r="GE1680" s="2"/>
      <c r="GF1680" s="2"/>
      <c r="GG1680" s="2"/>
      <c r="GH1680" s="2"/>
      <c r="GI1680" s="2"/>
      <c r="GJ1680" s="2"/>
      <c r="GK1680" s="2"/>
      <c r="GL1680" s="2"/>
      <c r="GM1680" s="2"/>
      <c r="GN1680" s="2"/>
      <c r="GO1680" s="2"/>
      <c r="GP1680" s="2"/>
      <c r="GQ1680" s="2"/>
      <c r="GR1680" s="2"/>
      <c r="GS1680" s="2"/>
      <c r="GT1680" s="2"/>
      <c r="GU1680" s="2"/>
      <c r="GV1680" s="2"/>
      <c r="GW1680" s="2"/>
      <c r="GX1680" s="2"/>
      <c r="GY1680" s="2"/>
      <c r="GZ1680" s="2"/>
      <c r="HA1680" s="2"/>
      <c r="HB1680" s="2"/>
      <c r="HC1680" s="2"/>
      <c r="HD1680" s="2"/>
      <c r="HE1680" s="2"/>
      <c r="HF1680" s="2"/>
      <c r="HG1680" s="2"/>
      <c r="HH1680" s="2"/>
      <c r="HI1680" s="2"/>
      <c r="HJ1680" s="2"/>
      <c r="HK1680" s="2"/>
      <c r="HL1680" s="2"/>
      <c r="HM1680" s="2"/>
      <c r="HN1680" s="2"/>
      <c r="HO1680" s="2"/>
      <c r="HP1680" s="2"/>
      <c r="HQ1680" s="2"/>
      <c r="HR1680" s="2"/>
      <c r="HS1680" s="2"/>
      <c r="HT1680" s="2"/>
      <c r="HU1680" s="2"/>
      <c r="HV1680" s="2"/>
      <c r="HW1680" s="2"/>
      <c r="HX1680" s="2"/>
      <c r="HY1680" s="2"/>
      <c r="HZ1680" s="2"/>
      <c r="IA1680" s="2"/>
      <c r="IB1680" s="2"/>
      <c r="IC1680" s="2"/>
      <c r="ID1680" s="2"/>
      <c r="IE1680" s="2"/>
      <c r="IF1680" s="2"/>
      <c r="IG1680" s="2"/>
      <c r="IH1680" s="2"/>
      <c r="II1680" s="2"/>
      <c r="IJ1680" s="2"/>
      <c r="IK1680" s="2"/>
      <c r="IL1680" s="2"/>
      <c r="IM1680" s="2"/>
      <c r="IN1680" s="2"/>
      <c r="IO1680" s="2"/>
      <c r="IP1680" s="2"/>
      <c r="IQ1680" s="2"/>
      <c r="IR1680" s="2"/>
      <c r="IS1680" s="2"/>
    </row>
    <row r="1681" spans="1:253" s="36" customFormat="1" hidden="1" x14ac:dyDescent="0.25">
      <c r="A1681" s="33"/>
      <c r="B1681" s="168"/>
      <c r="C1681" s="168"/>
      <c r="D1681" s="168"/>
      <c r="E1681" s="168"/>
      <c r="F1681" s="168"/>
      <c r="G1681" s="168"/>
      <c r="H1681" s="168"/>
      <c r="I1681" s="168"/>
      <c r="J1681" s="168"/>
      <c r="K1681" s="168"/>
      <c r="L1681" s="168"/>
      <c r="M1681" s="168"/>
      <c r="N1681" s="168"/>
      <c r="O1681" s="168"/>
      <c r="P1681" s="168"/>
      <c r="Q1681" s="168"/>
      <c r="R1681" s="168"/>
      <c r="S1681" s="168"/>
      <c r="T1681" s="168"/>
      <c r="U1681" s="168"/>
      <c r="V1681" s="168"/>
      <c r="W1681" s="168"/>
      <c r="X1681" s="168"/>
      <c r="Y1681" s="168"/>
      <c r="Z1681" s="168"/>
      <c r="AA1681" s="168"/>
      <c r="AB1681" s="168"/>
      <c r="AC1681" s="168"/>
      <c r="AD1681" s="168"/>
      <c r="AE1681" s="168"/>
      <c r="AF1681" s="168"/>
      <c r="AG1681" s="168"/>
      <c r="AH1681" s="168"/>
      <c r="AI1681" s="63"/>
      <c r="AJ1681" s="144" t="str">
        <f t="shared" si="297"/>
        <v>Riadok bude skrytý.</v>
      </c>
      <c r="AK1681" s="145" t="s">
        <v>207</v>
      </c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55">
        <f t="shared" si="300"/>
        <v>1</v>
      </c>
      <c r="BF1681" s="51">
        <f t="shared" si="301"/>
        <v>0</v>
      </c>
      <c r="BG1681" s="51"/>
      <c r="BH1681" s="51">
        <f t="shared" si="298"/>
        <v>1</v>
      </c>
      <c r="BI1681" s="89">
        <f t="shared" si="302"/>
        <v>0</v>
      </c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108"/>
      <c r="BY1681" s="108"/>
      <c r="BZ1681" s="108"/>
      <c r="CA1681" s="113">
        <f>SI!BY1681</f>
        <v>110</v>
      </c>
      <c r="CB1681" s="113"/>
      <c r="CC1681" s="113"/>
      <c r="CD1681" s="113"/>
      <c r="CE1681" s="113"/>
      <c r="CF1681" s="113"/>
      <c r="CG1681" s="113"/>
      <c r="CH1681" s="140">
        <f>SI!BZ1681</f>
        <v>0</v>
      </c>
      <c r="CI1681" s="108"/>
      <c r="CJ1681" s="108"/>
      <c r="CK1681" s="108"/>
      <c r="CL1681" s="108"/>
      <c r="CM1681" s="108"/>
      <c r="CN1681" s="108"/>
      <c r="CO1681" s="108"/>
      <c r="CP1681" s="108"/>
      <c r="CQ1681" s="108"/>
      <c r="CR1681" s="108"/>
      <c r="CS1681" s="108"/>
      <c r="CT1681" s="108"/>
      <c r="CU1681" s="108"/>
      <c r="CV1681" s="108"/>
      <c r="CW1681" s="108"/>
      <c r="CX1681" s="108"/>
      <c r="CY1681" s="108"/>
      <c r="CZ1681" s="2"/>
      <c r="DA1681" s="2"/>
      <c r="DB1681" s="2"/>
      <c r="DC1681" s="2"/>
      <c r="DD1681" s="2"/>
      <c r="DE1681" s="2"/>
      <c r="DF1681" s="2"/>
      <c r="DG1681" s="2"/>
      <c r="DH1681" s="2"/>
      <c r="DI1681" s="2"/>
      <c r="DJ1681" s="2"/>
      <c r="DK1681" s="2"/>
      <c r="DL1681" s="2"/>
      <c r="DM1681" s="2"/>
      <c r="DN1681" s="2"/>
      <c r="DO1681" s="2"/>
      <c r="DP1681" s="2"/>
      <c r="DQ1681" s="2"/>
      <c r="DR1681" s="2"/>
      <c r="DS1681" s="2"/>
      <c r="DT1681" s="2"/>
      <c r="DU1681" s="2"/>
      <c r="DV1681" s="2"/>
      <c r="DW1681" s="2"/>
      <c r="DX1681" s="2"/>
      <c r="DY1681" s="2"/>
      <c r="DZ1681" s="2"/>
      <c r="EA1681" s="2"/>
      <c r="EB1681" s="2"/>
      <c r="EC1681" s="2"/>
      <c r="ED1681" s="2"/>
      <c r="EE1681" s="2"/>
      <c r="EF1681" s="2"/>
      <c r="EG1681" s="2"/>
      <c r="EH1681" s="2"/>
      <c r="EI1681" s="2"/>
      <c r="EJ1681" s="2"/>
      <c r="EK1681" s="2"/>
      <c r="EL1681" s="2"/>
      <c r="EM1681" s="2"/>
      <c r="EN1681" s="2"/>
      <c r="EO1681" s="2"/>
      <c r="EP1681" s="2"/>
      <c r="EQ1681" s="2"/>
      <c r="ER1681" s="2"/>
      <c r="ES1681" s="2"/>
      <c r="ET1681" s="2"/>
      <c r="EU1681" s="2"/>
      <c r="EV1681" s="2"/>
      <c r="EW1681" s="2"/>
      <c r="EX1681" s="2"/>
      <c r="EY1681" s="2"/>
      <c r="EZ1681" s="2"/>
      <c r="FA1681" s="2"/>
      <c r="FB1681" s="2"/>
      <c r="FC1681" s="2"/>
      <c r="FD1681" s="2"/>
      <c r="FE1681" s="2"/>
      <c r="FF1681" s="2"/>
      <c r="FG1681" s="2"/>
      <c r="FH1681" s="2"/>
      <c r="FI1681" s="2"/>
      <c r="FJ1681" s="2"/>
      <c r="FK1681" s="2"/>
      <c r="FL1681" s="2"/>
      <c r="FM1681" s="2"/>
      <c r="FN1681" s="2"/>
      <c r="FO1681" s="2"/>
      <c r="FP1681" s="2"/>
      <c r="FQ1681" s="2"/>
      <c r="FR1681" s="2"/>
      <c r="FS1681" s="2"/>
      <c r="FT1681" s="2"/>
      <c r="FU1681" s="2"/>
      <c r="FV1681" s="2"/>
      <c r="FW1681" s="2"/>
      <c r="FX1681" s="2"/>
      <c r="FY1681" s="2"/>
      <c r="FZ1681" s="2"/>
      <c r="GA1681" s="2"/>
      <c r="GB1681" s="2"/>
      <c r="GC1681" s="2"/>
      <c r="GD1681" s="2"/>
      <c r="GE1681" s="2"/>
      <c r="GF1681" s="2"/>
      <c r="GG1681" s="2"/>
      <c r="GH1681" s="2"/>
      <c r="GI1681" s="2"/>
      <c r="GJ1681" s="2"/>
      <c r="GK1681" s="2"/>
      <c r="GL1681" s="2"/>
      <c r="GM1681" s="2"/>
      <c r="GN1681" s="2"/>
      <c r="GO1681" s="2"/>
      <c r="GP1681" s="2"/>
      <c r="GQ1681" s="2"/>
      <c r="GR1681" s="2"/>
      <c r="GS1681" s="2"/>
      <c r="GT1681" s="2"/>
      <c r="GU1681" s="2"/>
      <c r="GV1681" s="2"/>
      <c r="GW1681" s="2"/>
      <c r="GX1681" s="2"/>
      <c r="GY1681" s="2"/>
      <c r="GZ1681" s="2"/>
      <c r="HA1681" s="2"/>
      <c r="HB1681" s="2"/>
      <c r="HC1681" s="2"/>
      <c r="HD1681" s="2"/>
      <c r="HE1681" s="2"/>
      <c r="HF1681" s="2"/>
      <c r="HG1681" s="2"/>
      <c r="HH1681" s="2"/>
      <c r="HI1681" s="2"/>
      <c r="HJ1681" s="2"/>
      <c r="HK1681" s="2"/>
      <c r="HL1681" s="2"/>
      <c r="HM1681" s="2"/>
      <c r="HN1681" s="2"/>
      <c r="HO1681" s="2"/>
      <c r="HP1681" s="2"/>
      <c r="HQ1681" s="2"/>
      <c r="HR1681" s="2"/>
      <c r="HS1681" s="2"/>
      <c r="HT1681" s="2"/>
      <c r="HU1681" s="2"/>
      <c r="HV1681" s="2"/>
      <c r="HW1681" s="2"/>
      <c r="HX1681" s="2"/>
      <c r="HY1681" s="2"/>
      <c r="HZ1681" s="2"/>
      <c r="IA1681" s="2"/>
      <c r="IB1681" s="2"/>
      <c r="IC1681" s="2"/>
      <c r="ID1681" s="2"/>
      <c r="IE1681" s="2"/>
      <c r="IF1681" s="2"/>
      <c r="IG1681" s="2"/>
      <c r="IH1681" s="2"/>
      <c r="II1681" s="2"/>
      <c r="IJ1681" s="2"/>
      <c r="IK1681" s="2"/>
      <c r="IL1681" s="2"/>
      <c r="IM1681" s="2"/>
      <c r="IN1681" s="2"/>
      <c r="IO1681" s="2"/>
      <c r="IP1681" s="2"/>
      <c r="IQ1681" s="2"/>
      <c r="IR1681" s="2"/>
      <c r="IS1681" s="2"/>
    </row>
    <row r="1682" spans="1:253" s="36" customFormat="1" hidden="1" x14ac:dyDescent="0.25">
      <c r="A1682" s="33"/>
      <c r="B1682" s="168"/>
      <c r="C1682" s="168"/>
      <c r="D1682" s="168"/>
      <c r="E1682" s="168"/>
      <c r="F1682" s="168"/>
      <c r="G1682" s="168"/>
      <c r="H1682" s="168"/>
      <c r="I1682" s="168"/>
      <c r="J1682" s="168"/>
      <c r="K1682" s="168"/>
      <c r="L1682" s="168"/>
      <c r="M1682" s="168"/>
      <c r="N1682" s="168"/>
      <c r="O1682" s="168"/>
      <c r="P1682" s="168"/>
      <c r="Q1682" s="168"/>
      <c r="R1682" s="168"/>
      <c r="S1682" s="168"/>
      <c r="T1682" s="168"/>
      <c r="U1682" s="168"/>
      <c r="V1682" s="168"/>
      <c r="W1682" s="168"/>
      <c r="X1682" s="168"/>
      <c r="Y1682" s="168"/>
      <c r="Z1682" s="168"/>
      <c r="AA1682" s="168"/>
      <c r="AB1682" s="168"/>
      <c r="AC1682" s="168"/>
      <c r="AD1682" s="168"/>
      <c r="AE1682" s="168"/>
      <c r="AF1682" s="168"/>
      <c r="AG1682" s="168"/>
      <c r="AH1682" s="168"/>
      <c r="AI1682" s="63"/>
      <c r="AJ1682" s="144" t="str">
        <f t="shared" si="297"/>
        <v>Riadok bude skrytý.</v>
      </c>
      <c r="AK1682" s="145" t="s">
        <v>207</v>
      </c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55">
        <f t="shared" si="300"/>
        <v>1</v>
      </c>
      <c r="BF1682" s="51">
        <f t="shared" si="301"/>
        <v>0</v>
      </c>
      <c r="BG1682" s="51"/>
      <c r="BH1682" s="51">
        <f t="shared" si="298"/>
        <v>1</v>
      </c>
      <c r="BI1682" s="89">
        <f t="shared" si="302"/>
        <v>0</v>
      </c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108"/>
      <c r="BY1682" s="108"/>
      <c r="BZ1682" s="108"/>
      <c r="CA1682" s="113">
        <f>SI!BY1682</f>
        <v>142</v>
      </c>
      <c r="CB1682" s="113"/>
      <c r="CC1682" s="113"/>
      <c r="CD1682" s="113"/>
      <c r="CE1682" s="113"/>
      <c r="CF1682" s="113"/>
      <c r="CG1682" s="113"/>
      <c r="CH1682" s="140">
        <f>SI!BZ1682</f>
        <v>0</v>
      </c>
      <c r="CI1682" s="108"/>
      <c r="CJ1682" s="108"/>
      <c r="CK1682" s="108"/>
      <c r="CL1682" s="108"/>
      <c r="CM1682" s="108"/>
      <c r="CN1682" s="108"/>
      <c r="CO1682" s="108"/>
      <c r="CP1682" s="108"/>
      <c r="CQ1682" s="108"/>
      <c r="CR1682" s="108"/>
      <c r="CS1682" s="108"/>
      <c r="CT1682" s="108"/>
      <c r="CU1682" s="108"/>
      <c r="CV1682" s="108"/>
      <c r="CW1682" s="108"/>
      <c r="CX1682" s="108"/>
      <c r="CY1682" s="108"/>
      <c r="CZ1682" s="2"/>
      <c r="DA1682" s="2"/>
      <c r="DB1682" s="2"/>
      <c r="DC1682" s="2"/>
      <c r="DD1682" s="2"/>
      <c r="DE1682" s="2"/>
      <c r="DF1682" s="2"/>
      <c r="DG1682" s="2"/>
      <c r="DH1682" s="2"/>
      <c r="DI1682" s="2"/>
      <c r="DJ1682" s="2"/>
      <c r="DK1682" s="2"/>
      <c r="DL1682" s="2"/>
      <c r="DM1682" s="2"/>
      <c r="DN1682" s="2"/>
      <c r="DO1682" s="2"/>
      <c r="DP1682" s="2"/>
      <c r="DQ1682" s="2"/>
      <c r="DR1682" s="2"/>
      <c r="DS1682" s="2"/>
      <c r="DT1682" s="2"/>
      <c r="DU1682" s="2"/>
      <c r="DV1682" s="2"/>
      <c r="DW1682" s="2"/>
      <c r="DX1682" s="2"/>
      <c r="DY1682" s="2"/>
      <c r="DZ1682" s="2"/>
      <c r="EA1682" s="2"/>
      <c r="EB1682" s="2"/>
      <c r="EC1682" s="2"/>
      <c r="ED1682" s="2"/>
      <c r="EE1682" s="2"/>
      <c r="EF1682" s="2"/>
      <c r="EG1682" s="2"/>
      <c r="EH1682" s="2"/>
      <c r="EI1682" s="2"/>
      <c r="EJ1682" s="2"/>
      <c r="EK1682" s="2"/>
      <c r="EL1682" s="2"/>
      <c r="EM1682" s="2"/>
      <c r="EN1682" s="2"/>
      <c r="EO1682" s="2"/>
      <c r="EP1682" s="2"/>
      <c r="EQ1682" s="2"/>
      <c r="ER1682" s="2"/>
      <c r="ES1682" s="2"/>
      <c r="ET1682" s="2"/>
      <c r="EU1682" s="2"/>
      <c r="EV1682" s="2"/>
      <c r="EW1682" s="2"/>
      <c r="EX1682" s="2"/>
      <c r="EY1682" s="2"/>
      <c r="EZ1682" s="2"/>
      <c r="FA1682" s="2"/>
      <c r="FB1682" s="2"/>
      <c r="FC1682" s="2"/>
      <c r="FD1682" s="2"/>
      <c r="FE1682" s="2"/>
      <c r="FF1682" s="2"/>
      <c r="FG1682" s="2"/>
      <c r="FH1682" s="2"/>
      <c r="FI1682" s="2"/>
      <c r="FJ1682" s="2"/>
      <c r="FK1682" s="2"/>
      <c r="FL1682" s="2"/>
      <c r="FM1682" s="2"/>
      <c r="FN1682" s="2"/>
      <c r="FO1682" s="2"/>
      <c r="FP1682" s="2"/>
      <c r="FQ1682" s="2"/>
      <c r="FR1682" s="2"/>
      <c r="FS1682" s="2"/>
      <c r="FT1682" s="2"/>
      <c r="FU1682" s="2"/>
      <c r="FV1682" s="2"/>
      <c r="FW1682" s="2"/>
      <c r="FX1682" s="2"/>
      <c r="FY1682" s="2"/>
      <c r="FZ1682" s="2"/>
      <c r="GA1682" s="2"/>
      <c r="GB1682" s="2"/>
      <c r="GC1682" s="2"/>
      <c r="GD1682" s="2"/>
      <c r="GE1682" s="2"/>
      <c r="GF1682" s="2"/>
      <c r="GG1682" s="2"/>
      <c r="GH1682" s="2"/>
      <c r="GI1682" s="2"/>
      <c r="GJ1682" s="2"/>
      <c r="GK1682" s="2"/>
      <c r="GL1682" s="2"/>
      <c r="GM1682" s="2"/>
      <c r="GN1682" s="2"/>
      <c r="GO1682" s="2"/>
      <c r="GP1682" s="2"/>
      <c r="GQ1682" s="2"/>
      <c r="GR1682" s="2"/>
      <c r="GS1682" s="2"/>
      <c r="GT1682" s="2"/>
      <c r="GU1682" s="2"/>
      <c r="GV1682" s="2"/>
      <c r="GW1682" s="2"/>
      <c r="GX1682" s="2"/>
      <c r="GY1682" s="2"/>
      <c r="GZ1682" s="2"/>
      <c r="HA1682" s="2"/>
      <c r="HB1682" s="2"/>
      <c r="HC1682" s="2"/>
      <c r="HD1682" s="2"/>
      <c r="HE1682" s="2"/>
      <c r="HF1682" s="2"/>
      <c r="HG1682" s="2"/>
      <c r="HH1682" s="2"/>
      <c r="HI1682" s="2"/>
      <c r="HJ1682" s="2"/>
      <c r="HK1682" s="2"/>
      <c r="HL1682" s="2"/>
      <c r="HM1682" s="2"/>
      <c r="HN1682" s="2"/>
      <c r="HO1682" s="2"/>
      <c r="HP1682" s="2"/>
      <c r="HQ1682" s="2"/>
      <c r="HR1682" s="2"/>
      <c r="HS1682" s="2"/>
      <c r="HT1682" s="2"/>
      <c r="HU1682" s="2"/>
      <c r="HV1682" s="2"/>
      <c r="HW1682" s="2"/>
      <c r="HX1682" s="2"/>
      <c r="HY1682" s="2"/>
      <c r="HZ1682" s="2"/>
      <c r="IA1682" s="2"/>
      <c r="IB1682" s="2"/>
      <c r="IC1682" s="2"/>
      <c r="ID1682" s="2"/>
      <c r="IE1682" s="2"/>
      <c r="IF1682" s="2"/>
      <c r="IG1682" s="2"/>
      <c r="IH1682" s="2"/>
      <c r="II1682" s="2"/>
      <c r="IJ1682" s="2"/>
      <c r="IK1682" s="2"/>
      <c r="IL1682" s="2"/>
      <c r="IM1682" s="2"/>
      <c r="IN1682" s="2"/>
      <c r="IO1682" s="2"/>
      <c r="IP1682" s="2"/>
      <c r="IQ1682" s="2"/>
      <c r="IR1682" s="2"/>
      <c r="IS1682" s="2"/>
    </row>
    <row r="1683" spans="1:253" s="36" customFormat="1" hidden="1" x14ac:dyDescent="0.25">
      <c r="A1683" s="33"/>
      <c r="B1683" s="168"/>
      <c r="C1683" s="168"/>
      <c r="D1683" s="168"/>
      <c r="E1683" s="168"/>
      <c r="F1683" s="168"/>
      <c r="G1683" s="168"/>
      <c r="H1683" s="168"/>
      <c r="I1683" s="168"/>
      <c r="J1683" s="168"/>
      <c r="K1683" s="168"/>
      <c r="L1683" s="168"/>
      <c r="M1683" s="168"/>
      <c r="N1683" s="168"/>
      <c r="O1683" s="168"/>
      <c r="P1683" s="168"/>
      <c r="Q1683" s="168"/>
      <c r="R1683" s="168"/>
      <c r="S1683" s="168"/>
      <c r="T1683" s="168"/>
      <c r="U1683" s="168"/>
      <c r="V1683" s="168"/>
      <c r="W1683" s="168"/>
      <c r="X1683" s="168"/>
      <c r="Y1683" s="168"/>
      <c r="Z1683" s="168"/>
      <c r="AA1683" s="168"/>
      <c r="AB1683" s="168"/>
      <c r="AC1683" s="168"/>
      <c r="AD1683" s="168"/>
      <c r="AE1683" s="168"/>
      <c r="AF1683" s="168"/>
      <c r="AG1683" s="168"/>
      <c r="AH1683" s="168"/>
      <c r="AI1683" s="63"/>
      <c r="AJ1683" s="144" t="str">
        <f t="shared" si="297"/>
        <v>Riadok bude skrytý.</v>
      </c>
      <c r="AK1683" s="145" t="s">
        <v>207</v>
      </c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55">
        <f t="shared" si="300"/>
        <v>1</v>
      </c>
      <c r="BF1683" s="51">
        <f t="shared" si="301"/>
        <v>0</v>
      </c>
      <c r="BG1683" s="51"/>
      <c r="BH1683" s="51">
        <f t="shared" si="298"/>
        <v>1</v>
      </c>
      <c r="BI1683" s="89">
        <f t="shared" si="302"/>
        <v>0</v>
      </c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108"/>
      <c r="BY1683" s="108"/>
      <c r="BZ1683" s="108"/>
      <c r="CA1683" s="113">
        <f>SI!BY1683</f>
        <v>117</v>
      </c>
      <c r="CB1683" s="113"/>
      <c r="CC1683" s="113"/>
      <c r="CD1683" s="113"/>
      <c r="CE1683" s="113"/>
      <c r="CF1683" s="113"/>
      <c r="CG1683" s="113"/>
      <c r="CH1683" s="140">
        <f>SI!BZ1683</f>
        <v>0</v>
      </c>
      <c r="CI1683" s="108"/>
      <c r="CJ1683" s="108"/>
      <c r="CK1683" s="108"/>
      <c r="CL1683" s="108"/>
      <c r="CM1683" s="108"/>
      <c r="CN1683" s="108"/>
      <c r="CO1683" s="108"/>
      <c r="CP1683" s="108"/>
      <c r="CQ1683" s="108"/>
      <c r="CR1683" s="108"/>
      <c r="CS1683" s="108"/>
      <c r="CT1683" s="108"/>
      <c r="CU1683" s="108"/>
      <c r="CV1683" s="108"/>
      <c r="CW1683" s="108"/>
      <c r="CX1683" s="108"/>
      <c r="CY1683" s="108"/>
      <c r="CZ1683" s="2"/>
      <c r="DA1683" s="2"/>
      <c r="DB1683" s="2"/>
      <c r="DC1683" s="2"/>
      <c r="DD1683" s="2"/>
      <c r="DE1683" s="2"/>
      <c r="DF1683" s="2"/>
      <c r="DG1683" s="2"/>
      <c r="DH1683" s="2"/>
      <c r="DI1683" s="2"/>
      <c r="DJ1683" s="2"/>
      <c r="DK1683" s="2"/>
      <c r="DL1683" s="2"/>
      <c r="DM1683" s="2"/>
      <c r="DN1683" s="2"/>
      <c r="DO1683" s="2"/>
      <c r="DP1683" s="2"/>
      <c r="DQ1683" s="2"/>
      <c r="DR1683" s="2"/>
      <c r="DS1683" s="2"/>
      <c r="DT1683" s="2"/>
      <c r="DU1683" s="2"/>
      <c r="DV1683" s="2"/>
      <c r="DW1683" s="2"/>
      <c r="DX1683" s="2"/>
      <c r="DY1683" s="2"/>
      <c r="DZ1683" s="2"/>
      <c r="EA1683" s="2"/>
      <c r="EB1683" s="2"/>
      <c r="EC1683" s="2"/>
      <c r="ED1683" s="2"/>
      <c r="EE1683" s="2"/>
      <c r="EF1683" s="2"/>
      <c r="EG1683" s="2"/>
      <c r="EH1683" s="2"/>
      <c r="EI1683" s="2"/>
      <c r="EJ1683" s="2"/>
      <c r="EK1683" s="2"/>
      <c r="EL1683" s="2"/>
      <c r="EM1683" s="2"/>
      <c r="EN1683" s="2"/>
      <c r="EO1683" s="2"/>
      <c r="EP1683" s="2"/>
      <c r="EQ1683" s="2"/>
      <c r="ER1683" s="2"/>
      <c r="ES1683" s="2"/>
      <c r="ET1683" s="2"/>
      <c r="EU1683" s="2"/>
      <c r="EV1683" s="2"/>
      <c r="EW1683" s="2"/>
      <c r="EX1683" s="2"/>
      <c r="EY1683" s="2"/>
      <c r="EZ1683" s="2"/>
      <c r="FA1683" s="2"/>
      <c r="FB1683" s="2"/>
      <c r="FC1683" s="2"/>
      <c r="FD1683" s="2"/>
      <c r="FE1683" s="2"/>
      <c r="FF1683" s="2"/>
      <c r="FG1683" s="2"/>
      <c r="FH1683" s="2"/>
      <c r="FI1683" s="2"/>
      <c r="FJ1683" s="2"/>
      <c r="FK1683" s="2"/>
      <c r="FL1683" s="2"/>
      <c r="FM1683" s="2"/>
      <c r="FN1683" s="2"/>
      <c r="FO1683" s="2"/>
      <c r="FP1683" s="2"/>
      <c r="FQ1683" s="2"/>
      <c r="FR1683" s="2"/>
      <c r="FS1683" s="2"/>
      <c r="FT1683" s="2"/>
      <c r="FU1683" s="2"/>
      <c r="FV1683" s="2"/>
      <c r="FW1683" s="2"/>
      <c r="FX1683" s="2"/>
      <c r="FY1683" s="2"/>
      <c r="FZ1683" s="2"/>
      <c r="GA1683" s="2"/>
      <c r="GB1683" s="2"/>
      <c r="GC1683" s="2"/>
      <c r="GD1683" s="2"/>
      <c r="GE1683" s="2"/>
      <c r="GF1683" s="2"/>
      <c r="GG1683" s="2"/>
      <c r="GH1683" s="2"/>
      <c r="GI1683" s="2"/>
      <c r="GJ1683" s="2"/>
      <c r="GK1683" s="2"/>
      <c r="GL1683" s="2"/>
      <c r="GM1683" s="2"/>
      <c r="GN1683" s="2"/>
      <c r="GO1683" s="2"/>
      <c r="GP1683" s="2"/>
      <c r="GQ1683" s="2"/>
      <c r="GR1683" s="2"/>
      <c r="GS1683" s="2"/>
      <c r="GT1683" s="2"/>
      <c r="GU1683" s="2"/>
      <c r="GV1683" s="2"/>
      <c r="GW1683" s="2"/>
      <c r="GX1683" s="2"/>
      <c r="GY1683" s="2"/>
      <c r="GZ1683" s="2"/>
      <c r="HA1683" s="2"/>
      <c r="HB1683" s="2"/>
      <c r="HC1683" s="2"/>
      <c r="HD1683" s="2"/>
      <c r="HE1683" s="2"/>
      <c r="HF1683" s="2"/>
      <c r="HG1683" s="2"/>
      <c r="HH1683" s="2"/>
      <c r="HI1683" s="2"/>
      <c r="HJ1683" s="2"/>
      <c r="HK1683" s="2"/>
      <c r="HL1683" s="2"/>
      <c r="HM1683" s="2"/>
      <c r="HN1683" s="2"/>
      <c r="HO1683" s="2"/>
      <c r="HP1683" s="2"/>
      <c r="HQ1683" s="2"/>
      <c r="HR1683" s="2"/>
      <c r="HS1683" s="2"/>
      <c r="HT1683" s="2"/>
      <c r="HU1683" s="2"/>
      <c r="HV1683" s="2"/>
      <c r="HW1683" s="2"/>
      <c r="HX1683" s="2"/>
      <c r="HY1683" s="2"/>
      <c r="HZ1683" s="2"/>
      <c r="IA1683" s="2"/>
      <c r="IB1683" s="2"/>
      <c r="IC1683" s="2"/>
      <c r="ID1683" s="2"/>
      <c r="IE1683" s="2"/>
      <c r="IF1683" s="2"/>
      <c r="IG1683" s="2"/>
      <c r="IH1683" s="2"/>
      <c r="II1683" s="2"/>
      <c r="IJ1683" s="2"/>
      <c r="IK1683" s="2"/>
      <c r="IL1683" s="2"/>
      <c r="IM1683" s="2"/>
      <c r="IN1683" s="2"/>
      <c r="IO1683" s="2"/>
      <c r="IP1683" s="2"/>
      <c r="IQ1683" s="2"/>
      <c r="IR1683" s="2"/>
      <c r="IS1683" s="2"/>
    </row>
    <row r="1684" spans="1:253" s="36" customFormat="1" hidden="1" x14ac:dyDescent="0.25">
      <c r="A1684" s="33"/>
      <c r="B1684" s="168"/>
      <c r="C1684" s="168"/>
      <c r="D1684" s="168"/>
      <c r="E1684" s="168"/>
      <c r="F1684" s="168"/>
      <c r="G1684" s="168"/>
      <c r="H1684" s="168"/>
      <c r="I1684" s="168"/>
      <c r="J1684" s="168"/>
      <c r="K1684" s="168"/>
      <c r="L1684" s="168"/>
      <c r="M1684" s="168"/>
      <c r="N1684" s="168"/>
      <c r="O1684" s="168"/>
      <c r="P1684" s="168"/>
      <c r="Q1684" s="168"/>
      <c r="R1684" s="168"/>
      <c r="S1684" s="168"/>
      <c r="T1684" s="168"/>
      <c r="U1684" s="168"/>
      <c r="V1684" s="168"/>
      <c r="W1684" s="168"/>
      <c r="X1684" s="168"/>
      <c r="Y1684" s="168"/>
      <c r="Z1684" s="168"/>
      <c r="AA1684" s="168"/>
      <c r="AB1684" s="168"/>
      <c r="AC1684" s="168"/>
      <c r="AD1684" s="168"/>
      <c r="AE1684" s="168"/>
      <c r="AF1684" s="168"/>
      <c r="AG1684" s="168"/>
      <c r="AH1684" s="168"/>
      <c r="AI1684" s="63"/>
      <c r="AJ1684" s="144" t="str">
        <f t="shared" si="297"/>
        <v>Riadok bude skrytý.</v>
      </c>
      <c r="AK1684" s="145" t="s">
        <v>207</v>
      </c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55">
        <f t="shared" si="300"/>
        <v>1</v>
      </c>
      <c r="BF1684" s="51">
        <f t="shared" si="301"/>
        <v>0</v>
      </c>
      <c r="BG1684" s="51"/>
      <c r="BH1684" s="51">
        <f t="shared" si="298"/>
        <v>1</v>
      </c>
      <c r="BI1684" s="89">
        <f t="shared" si="302"/>
        <v>0</v>
      </c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108"/>
      <c r="BY1684" s="108"/>
      <c r="BZ1684" s="108"/>
      <c r="CA1684" s="113">
        <f>SI!BY1684</f>
        <v>160</v>
      </c>
      <c r="CB1684" s="113"/>
      <c r="CC1684" s="113"/>
      <c r="CD1684" s="113"/>
      <c r="CE1684" s="113"/>
      <c r="CF1684" s="113"/>
      <c r="CG1684" s="113"/>
      <c r="CH1684" s="140">
        <f>SI!BZ1684</f>
        <v>0</v>
      </c>
      <c r="CI1684" s="108"/>
      <c r="CJ1684" s="108"/>
      <c r="CK1684" s="108"/>
      <c r="CL1684" s="108"/>
      <c r="CM1684" s="108"/>
      <c r="CN1684" s="108"/>
      <c r="CO1684" s="108"/>
      <c r="CP1684" s="108"/>
      <c r="CQ1684" s="108"/>
      <c r="CR1684" s="108"/>
      <c r="CS1684" s="108"/>
      <c r="CT1684" s="108"/>
      <c r="CU1684" s="108"/>
      <c r="CV1684" s="108"/>
      <c r="CW1684" s="108"/>
      <c r="CX1684" s="108"/>
      <c r="CY1684" s="108"/>
      <c r="CZ1684" s="2"/>
      <c r="DA1684" s="2"/>
      <c r="DB1684" s="2"/>
      <c r="DC1684" s="2"/>
      <c r="DD1684" s="2"/>
      <c r="DE1684" s="2"/>
      <c r="DF1684" s="2"/>
      <c r="DG1684" s="2"/>
      <c r="DH1684" s="2"/>
      <c r="DI1684" s="2"/>
      <c r="DJ1684" s="2"/>
      <c r="DK1684" s="2"/>
      <c r="DL1684" s="2"/>
      <c r="DM1684" s="2"/>
      <c r="DN1684" s="2"/>
      <c r="DO1684" s="2"/>
      <c r="DP1684" s="2"/>
      <c r="DQ1684" s="2"/>
      <c r="DR1684" s="2"/>
      <c r="DS1684" s="2"/>
      <c r="DT1684" s="2"/>
      <c r="DU1684" s="2"/>
      <c r="DV1684" s="2"/>
      <c r="DW1684" s="2"/>
      <c r="DX1684" s="2"/>
      <c r="DY1684" s="2"/>
      <c r="DZ1684" s="2"/>
      <c r="EA1684" s="2"/>
      <c r="EB1684" s="2"/>
      <c r="EC1684" s="2"/>
      <c r="ED1684" s="2"/>
      <c r="EE1684" s="2"/>
      <c r="EF1684" s="2"/>
      <c r="EG1684" s="2"/>
      <c r="EH1684" s="2"/>
      <c r="EI1684" s="2"/>
      <c r="EJ1684" s="2"/>
      <c r="EK1684" s="2"/>
      <c r="EL1684" s="2"/>
      <c r="EM1684" s="2"/>
      <c r="EN1684" s="2"/>
      <c r="EO1684" s="2"/>
      <c r="EP1684" s="2"/>
      <c r="EQ1684" s="2"/>
      <c r="ER1684" s="2"/>
      <c r="ES1684" s="2"/>
      <c r="ET1684" s="2"/>
      <c r="EU1684" s="2"/>
      <c r="EV1684" s="2"/>
      <c r="EW1684" s="2"/>
      <c r="EX1684" s="2"/>
      <c r="EY1684" s="2"/>
      <c r="EZ1684" s="2"/>
      <c r="FA1684" s="2"/>
      <c r="FB1684" s="2"/>
      <c r="FC1684" s="2"/>
      <c r="FD1684" s="2"/>
      <c r="FE1684" s="2"/>
      <c r="FF1684" s="2"/>
      <c r="FG1684" s="2"/>
      <c r="FH1684" s="2"/>
      <c r="FI1684" s="2"/>
      <c r="FJ1684" s="2"/>
      <c r="FK1684" s="2"/>
      <c r="FL1684" s="2"/>
      <c r="FM1684" s="2"/>
      <c r="FN1684" s="2"/>
      <c r="FO1684" s="2"/>
      <c r="FP1684" s="2"/>
      <c r="FQ1684" s="2"/>
      <c r="FR1684" s="2"/>
      <c r="FS1684" s="2"/>
      <c r="FT1684" s="2"/>
      <c r="FU1684" s="2"/>
      <c r="FV1684" s="2"/>
      <c r="FW1684" s="2"/>
      <c r="FX1684" s="2"/>
      <c r="FY1684" s="2"/>
      <c r="FZ1684" s="2"/>
      <c r="GA1684" s="2"/>
      <c r="GB1684" s="2"/>
      <c r="GC1684" s="2"/>
      <c r="GD1684" s="2"/>
      <c r="GE1684" s="2"/>
      <c r="GF1684" s="2"/>
      <c r="GG1684" s="2"/>
      <c r="GH1684" s="2"/>
      <c r="GI1684" s="2"/>
      <c r="GJ1684" s="2"/>
      <c r="GK1684" s="2"/>
      <c r="GL1684" s="2"/>
      <c r="GM1684" s="2"/>
      <c r="GN1684" s="2"/>
      <c r="GO1684" s="2"/>
      <c r="GP1684" s="2"/>
      <c r="GQ1684" s="2"/>
      <c r="GR1684" s="2"/>
      <c r="GS1684" s="2"/>
      <c r="GT1684" s="2"/>
      <c r="GU1684" s="2"/>
      <c r="GV1684" s="2"/>
      <c r="GW1684" s="2"/>
      <c r="GX1684" s="2"/>
      <c r="GY1684" s="2"/>
      <c r="GZ1684" s="2"/>
      <c r="HA1684" s="2"/>
      <c r="HB1684" s="2"/>
      <c r="HC1684" s="2"/>
      <c r="HD1684" s="2"/>
      <c r="HE1684" s="2"/>
      <c r="HF1684" s="2"/>
      <c r="HG1684" s="2"/>
      <c r="HH1684" s="2"/>
      <c r="HI1684" s="2"/>
      <c r="HJ1684" s="2"/>
      <c r="HK1684" s="2"/>
      <c r="HL1684" s="2"/>
      <c r="HM1684" s="2"/>
      <c r="HN1684" s="2"/>
      <c r="HO1684" s="2"/>
      <c r="HP1684" s="2"/>
      <c r="HQ1684" s="2"/>
      <c r="HR1684" s="2"/>
      <c r="HS1684" s="2"/>
      <c r="HT1684" s="2"/>
      <c r="HU1684" s="2"/>
      <c r="HV1684" s="2"/>
      <c r="HW1684" s="2"/>
      <c r="HX1684" s="2"/>
      <c r="HY1684" s="2"/>
      <c r="HZ1684" s="2"/>
      <c r="IA1684" s="2"/>
      <c r="IB1684" s="2"/>
      <c r="IC1684" s="2"/>
      <c r="ID1684" s="2"/>
      <c r="IE1684" s="2"/>
      <c r="IF1684" s="2"/>
      <c r="IG1684" s="2"/>
      <c r="IH1684" s="2"/>
      <c r="II1684" s="2"/>
      <c r="IJ1684" s="2"/>
      <c r="IK1684" s="2"/>
      <c r="IL1684" s="2"/>
      <c r="IM1684" s="2"/>
      <c r="IN1684" s="2"/>
      <c r="IO1684" s="2"/>
      <c r="IP1684" s="2"/>
      <c r="IQ1684" s="2"/>
      <c r="IR1684" s="2"/>
      <c r="IS1684" s="2"/>
    </row>
    <row r="1685" spans="1:253" s="36" customFormat="1" hidden="1" x14ac:dyDescent="0.25">
      <c r="A1685" s="33"/>
      <c r="B1685" s="168"/>
      <c r="C1685" s="168"/>
      <c r="D1685" s="168"/>
      <c r="E1685" s="168"/>
      <c r="F1685" s="168"/>
      <c r="G1685" s="168"/>
      <c r="H1685" s="168"/>
      <c r="I1685" s="168"/>
      <c r="J1685" s="168"/>
      <c r="K1685" s="168"/>
      <c r="L1685" s="168"/>
      <c r="M1685" s="168"/>
      <c r="N1685" s="168"/>
      <c r="O1685" s="168"/>
      <c r="P1685" s="168"/>
      <c r="Q1685" s="168"/>
      <c r="R1685" s="168"/>
      <c r="S1685" s="168"/>
      <c r="T1685" s="168"/>
      <c r="U1685" s="168"/>
      <c r="V1685" s="168"/>
      <c r="W1685" s="168"/>
      <c r="X1685" s="168"/>
      <c r="Y1685" s="168"/>
      <c r="Z1685" s="168"/>
      <c r="AA1685" s="168"/>
      <c r="AB1685" s="168"/>
      <c r="AC1685" s="168"/>
      <c r="AD1685" s="168"/>
      <c r="AE1685" s="168"/>
      <c r="AF1685" s="168"/>
      <c r="AG1685" s="168"/>
      <c r="AH1685" s="168"/>
      <c r="AI1685" s="63"/>
      <c r="AJ1685" s="144" t="str">
        <f t="shared" si="297"/>
        <v>Riadok bude skrytý.</v>
      </c>
      <c r="AK1685" s="145" t="s">
        <v>207</v>
      </c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55">
        <f t="shared" si="300"/>
        <v>1</v>
      </c>
      <c r="BF1685" s="51">
        <f t="shared" si="301"/>
        <v>0</v>
      </c>
      <c r="BG1685" s="51"/>
      <c r="BH1685" s="51">
        <f t="shared" si="298"/>
        <v>1</v>
      </c>
      <c r="BI1685" s="89">
        <f t="shared" si="302"/>
        <v>0</v>
      </c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108"/>
      <c r="BY1685" s="108"/>
      <c r="BZ1685" s="108"/>
      <c r="CA1685" s="113">
        <f>SI!BY1685</f>
        <v>126</v>
      </c>
      <c r="CB1685" s="113"/>
      <c r="CC1685" s="113"/>
      <c r="CD1685" s="113"/>
      <c r="CE1685" s="113"/>
      <c r="CF1685" s="113"/>
      <c r="CG1685" s="113"/>
      <c r="CH1685" s="140">
        <f>SI!BZ1685</f>
        <v>0</v>
      </c>
      <c r="CI1685" s="108"/>
      <c r="CJ1685" s="108"/>
      <c r="CK1685" s="108"/>
      <c r="CL1685" s="108"/>
      <c r="CM1685" s="108"/>
      <c r="CN1685" s="108"/>
      <c r="CO1685" s="108"/>
      <c r="CP1685" s="108"/>
      <c r="CQ1685" s="108"/>
      <c r="CR1685" s="108"/>
      <c r="CS1685" s="108"/>
      <c r="CT1685" s="108"/>
      <c r="CU1685" s="108"/>
      <c r="CV1685" s="108"/>
      <c r="CW1685" s="108"/>
      <c r="CX1685" s="108"/>
      <c r="CY1685" s="108"/>
      <c r="CZ1685" s="2"/>
      <c r="DA1685" s="2"/>
      <c r="DB1685" s="2"/>
      <c r="DC1685" s="2"/>
      <c r="DD1685" s="2"/>
      <c r="DE1685" s="2"/>
      <c r="DF1685" s="2"/>
      <c r="DG1685" s="2"/>
      <c r="DH1685" s="2"/>
      <c r="DI1685" s="2"/>
      <c r="DJ1685" s="2"/>
      <c r="DK1685" s="2"/>
      <c r="DL1685" s="2"/>
      <c r="DM1685" s="2"/>
      <c r="DN1685" s="2"/>
      <c r="DO1685" s="2"/>
      <c r="DP1685" s="2"/>
      <c r="DQ1685" s="2"/>
      <c r="DR1685" s="2"/>
      <c r="DS1685" s="2"/>
      <c r="DT1685" s="2"/>
      <c r="DU1685" s="2"/>
      <c r="DV1685" s="2"/>
      <c r="DW1685" s="2"/>
      <c r="DX1685" s="2"/>
      <c r="DY1685" s="2"/>
      <c r="DZ1685" s="2"/>
      <c r="EA1685" s="2"/>
      <c r="EB1685" s="2"/>
      <c r="EC1685" s="2"/>
      <c r="ED1685" s="2"/>
      <c r="EE1685" s="2"/>
      <c r="EF1685" s="2"/>
      <c r="EG1685" s="2"/>
      <c r="EH1685" s="2"/>
      <c r="EI1685" s="2"/>
      <c r="EJ1685" s="2"/>
      <c r="EK1685" s="2"/>
      <c r="EL1685" s="2"/>
      <c r="EM1685" s="2"/>
      <c r="EN1685" s="2"/>
      <c r="EO1685" s="2"/>
      <c r="EP1685" s="2"/>
      <c r="EQ1685" s="2"/>
      <c r="ER1685" s="2"/>
      <c r="ES1685" s="2"/>
      <c r="ET1685" s="2"/>
      <c r="EU1685" s="2"/>
      <c r="EV1685" s="2"/>
      <c r="EW1685" s="2"/>
      <c r="EX1685" s="2"/>
      <c r="EY1685" s="2"/>
      <c r="EZ1685" s="2"/>
      <c r="FA1685" s="2"/>
      <c r="FB1685" s="2"/>
      <c r="FC1685" s="2"/>
      <c r="FD1685" s="2"/>
      <c r="FE1685" s="2"/>
      <c r="FF1685" s="2"/>
      <c r="FG1685" s="2"/>
      <c r="FH1685" s="2"/>
      <c r="FI1685" s="2"/>
      <c r="FJ1685" s="2"/>
      <c r="FK1685" s="2"/>
      <c r="FL1685" s="2"/>
      <c r="FM1685" s="2"/>
      <c r="FN1685" s="2"/>
      <c r="FO1685" s="2"/>
      <c r="FP1685" s="2"/>
      <c r="FQ1685" s="2"/>
      <c r="FR1685" s="2"/>
      <c r="FS1685" s="2"/>
      <c r="FT1685" s="2"/>
      <c r="FU1685" s="2"/>
      <c r="FV1685" s="2"/>
      <c r="FW1685" s="2"/>
      <c r="FX1685" s="2"/>
      <c r="FY1685" s="2"/>
      <c r="FZ1685" s="2"/>
      <c r="GA1685" s="2"/>
      <c r="GB1685" s="2"/>
      <c r="GC1685" s="2"/>
      <c r="GD1685" s="2"/>
      <c r="GE1685" s="2"/>
      <c r="GF1685" s="2"/>
      <c r="GG1685" s="2"/>
      <c r="GH1685" s="2"/>
      <c r="GI1685" s="2"/>
      <c r="GJ1685" s="2"/>
      <c r="GK1685" s="2"/>
      <c r="GL1685" s="2"/>
      <c r="GM1685" s="2"/>
      <c r="GN1685" s="2"/>
      <c r="GO1685" s="2"/>
      <c r="GP1685" s="2"/>
      <c r="GQ1685" s="2"/>
      <c r="GR1685" s="2"/>
      <c r="GS1685" s="2"/>
      <c r="GT1685" s="2"/>
      <c r="GU1685" s="2"/>
      <c r="GV1685" s="2"/>
      <c r="GW1685" s="2"/>
      <c r="GX1685" s="2"/>
      <c r="GY1685" s="2"/>
      <c r="GZ1685" s="2"/>
      <c r="HA1685" s="2"/>
      <c r="HB1685" s="2"/>
      <c r="HC1685" s="2"/>
      <c r="HD1685" s="2"/>
      <c r="HE1685" s="2"/>
      <c r="HF1685" s="2"/>
      <c r="HG1685" s="2"/>
      <c r="HH1685" s="2"/>
      <c r="HI1685" s="2"/>
      <c r="HJ1685" s="2"/>
      <c r="HK1685" s="2"/>
      <c r="HL1685" s="2"/>
      <c r="HM1685" s="2"/>
      <c r="HN1685" s="2"/>
      <c r="HO1685" s="2"/>
      <c r="HP1685" s="2"/>
      <c r="HQ1685" s="2"/>
      <c r="HR1685" s="2"/>
      <c r="HS1685" s="2"/>
      <c r="HT1685" s="2"/>
      <c r="HU1685" s="2"/>
      <c r="HV1685" s="2"/>
      <c r="HW1685" s="2"/>
      <c r="HX1685" s="2"/>
      <c r="HY1685" s="2"/>
      <c r="HZ1685" s="2"/>
      <c r="IA1685" s="2"/>
      <c r="IB1685" s="2"/>
      <c r="IC1685" s="2"/>
      <c r="ID1685" s="2"/>
      <c r="IE1685" s="2"/>
      <c r="IF1685" s="2"/>
      <c r="IG1685" s="2"/>
      <c r="IH1685" s="2"/>
      <c r="II1685" s="2"/>
      <c r="IJ1685" s="2"/>
      <c r="IK1685" s="2"/>
      <c r="IL1685" s="2"/>
      <c r="IM1685" s="2"/>
      <c r="IN1685" s="2"/>
      <c r="IO1685" s="2"/>
      <c r="IP1685" s="2"/>
      <c r="IQ1685" s="2"/>
      <c r="IR1685" s="2"/>
      <c r="IS1685" s="2"/>
    </row>
    <row r="1686" spans="1:253" s="36" customFormat="1" x14ac:dyDescent="0.25">
      <c r="A1686" s="33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60"/>
      <c r="AJ1686" s="144" t="str">
        <f t="shared" si="297"/>
        <v>Riadok bude vidieť.</v>
      </c>
      <c r="AK1686" s="145" t="s">
        <v>207</v>
      </c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55">
        <f t="shared" si="300"/>
        <v>1</v>
      </c>
      <c r="BF1686" s="51"/>
      <c r="BG1686" s="51"/>
      <c r="BH1686" s="51">
        <f t="shared" si="298"/>
        <v>1</v>
      </c>
      <c r="BI1686" s="51">
        <f t="shared" ref="BI1686:BI1692" si="303">+IF(BE1686+BF1686+BG1686=0,0,IF(BH1686=0,0,1))</f>
        <v>1</v>
      </c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108"/>
      <c r="BY1686" s="108"/>
      <c r="BZ1686" s="108"/>
      <c r="CA1686" s="113">
        <f>SI!BY1686</f>
        <v>624</v>
      </c>
      <c r="CB1686" s="113"/>
      <c r="CC1686" s="113"/>
      <c r="CD1686" s="113"/>
      <c r="CE1686" s="113"/>
      <c r="CF1686" s="113"/>
      <c r="CG1686" s="113"/>
      <c r="CH1686" s="140">
        <f>SI!BZ1686</f>
        <v>0</v>
      </c>
      <c r="CI1686" s="108"/>
      <c r="CJ1686" s="108"/>
      <c r="CK1686" s="108"/>
      <c r="CL1686" s="108"/>
      <c r="CM1686" s="108"/>
      <c r="CN1686" s="108"/>
      <c r="CO1686" s="108"/>
      <c r="CP1686" s="108"/>
      <c r="CQ1686" s="108"/>
      <c r="CR1686" s="108"/>
      <c r="CS1686" s="108"/>
      <c r="CT1686" s="108"/>
      <c r="CU1686" s="108"/>
      <c r="CV1686" s="108"/>
      <c r="CW1686" s="108"/>
      <c r="CX1686" s="108"/>
      <c r="CY1686" s="108"/>
      <c r="CZ1686" s="2"/>
      <c r="DA1686" s="2"/>
      <c r="DB1686" s="2"/>
      <c r="DC1686" s="2"/>
      <c r="DD1686" s="2"/>
      <c r="DE1686" s="2"/>
      <c r="DF1686" s="2"/>
      <c r="DG1686" s="2"/>
      <c r="DH1686" s="2"/>
      <c r="DI1686" s="2"/>
      <c r="DJ1686" s="2"/>
      <c r="DK1686" s="2"/>
      <c r="DL1686" s="2"/>
      <c r="DM1686" s="2"/>
      <c r="DN1686" s="2"/>
      <c r="DO1686" s="2"/>
      <c r="DP1686" s="2"/>
      <c r="DQ1686" s="2"/>
      <c r="DR1686" s="2"/>
      <c r="DS1686" s="2"/>
      <c r="DT1686" s="2"/>
      <c r="DU1686" s="2"/>
      <c r="DV1686" s="2"/>
      <c r="DW1686" s="2"/>
      <c r="DX1686" s="2"/>
      <c r="DY1686" s="2"/>
      <c r="DZ1686" s="2"/>
      <c r="EA1686" s="2"/>
      <c r="EB1686" s="2"/>
      <c r="EC1686" s="2"/>
      <c r="ED1686" s="2"/>
      <c r="EE1686" s="2"/>
      <c r="EF1686" s="2"/>
      <c r="EG1686" s="2"/>
      <c r="EH1686" s="2"/>
      <c r="EI1686" s="2"/>
      <c r="EJ1686" s="2"/>
      <c r="EK1686" s="2"/>
      <c r="EL1686" s="2"/>
      <c r="EM1686" s="2"/>
      <c r="EN1686" s="2"/>
      <c r="EO1686" s="2"/>
      <c r="EP1686" s="2"/>
      <c r="EQ1686" s="2"/>
      <c r="ER1686" s="2"/>
      <c r="ES1686" s="2"/>
      <c r="ET1686" s="2"/>
      <c r="EU1686" s="2"/>
      <c r="EV1686" s="2"/>
      <c r="EW1686" s="2"/>
      <c r="EX1686" s="2"/>
      <c r="EY1686" s="2"/>
      <c r="EZ1686" s="2"/>
      <c r="FA1686" s="2"/>
      <c r="FB1686" s="2"/>
      <c r="FC1686" s="2"/>
      <c r="FD1686" s="2"/>
      <c r="FE1686" s="2"/>
      <c r="FF1686" s="2"/>
      <c r="FG1686" s="2"/>
      <c r="FH1686" s="2"/>
      <c r="FI1686" s="2"/>
      <c r="FJ1686" s="2"/>
      <c r="FK1686" s="2"/>
      <c r="FL1686" s="2"/>
      <c r="FM1686" s="2"/>
      <c r="FN1686" s="2"/>
      <c r="FO1686" s="2"/>
      <c r="FP1686" s="2"/>
      <c r="FQ1686" s="2"/>
      <c r="FR1686" s="2"/>
      <c r="FS1686" s="2"/>
      <c r="FT1686" s="2"/>
      <c r="FU1686" s="2"/>
      <c r="FV1686" s="2"/>
      <c r="FW1686" s="2"/>
      <c r="FX1686" s="2"/>
      <c r="FY1686" s="2"/>
      <c r="FZ1686" s="2"/>
      <c r="GA1686" s="2"/>
      <c r="GB1686" s="2"/>
      <c r="GC1686" s="2"/>
      <c r="GD1686" s="2"/>
      <c r="GE1686" s="2"/>
      <c r="GF1686" s="2"/>
      <c r="GG1686" s="2"/>
      <c r="GH1686" s="2"/>
      <c r="GI1686" s="2"/>
      <c r="GJ1686" s="2"/>
      <c r="GK1686" s="2"/>
      <c r="GL1686" s="2"/>
      <c r="GM1686" s="2"/>
      <c r="GN1686" s="2"/>
      <c r="GO1686" s="2"/>
      <c r="GP1686" s="2"/>
      <c r="GQ1686" s="2"/>
      <c r="GR1686" s="2"/>
      <c r="GS1686" s="2"/>
      <c r="GT1686" s="2"/>
      <c r="GU1686" s="2"/>
      <c r="GV1686" s="2"/>
      <c r="GW1686" s="2"/>
      <c r="GX1686" s="2"/>
      <c r="GY1686" s="2"/>
      <c r="GZ1686" s="2"/>
      <c r="HA1686" s="2"/>
      <c r="HB1686" s="2"/>
      <c r="HC1686" s="2"/>
      <c r="HD1686" s="2"/>
      <c r="HE1686" s="2"/>
      <c r="HF1686" s="2"/>
      <c r="HG1686" s="2"/>
      <c r="HH1686" s="2"/>
      <c r="HI1686" s="2"/>
      <c r="HJ1686" s="2"/>
      <c r="HK1686" s="2"/>
      <c r="HL1686" s="2"/>
      <c r="HM1686" s="2"/>
      <c r="HN1686" s="2"/>
      <c r="HO1686" s="2"/>
      <c r="HP1686" s="2"/>
      <c r="HQ1686" s="2"/>
      <c r="HR1686" s="2"/>
      <c r="HS1686" s="2"/>
      <c r="HT1686" s="2"/>
      <c r="HU1686" s="2"/>
      <c r="HV1686" s="2"/>
      <c r="HW1686" s="2"/>
      <c r="HX1686" s="2"/>
      <c r="HY1686" s="2"/>
      <c r="HZ1686" s="2"/>
      <c r="IA1686" s="2"/>
      <c r="IB1686" s="2"/>
      <c r="IC1686" s="2"/>
      <c r="ID1686" s="2"/>
      <c r="IE1686" s="2"/>
      <c r="IF1686" s="2"/>
      <c r="IG1686" s="2"/>
      <c r="IH1686" s="2"/>
      <c r="II1686" s="2"/>
      <c r="IJ1686" s="2"/>
      <c r="IK1686" s="2"/>
      <c r="IL1686" s="2"/>
      <c r="IM1686" s="2"/>
      <c r="IN1686" s="2"/>
      <c r="IO1686" s="2"/>
      <c r="IP1686" s="2"/>
      <c r="IQ1686" s="2"/>
      <c r="IR1686" s="2"/>
      <c r="IS1686" s="2"/>
    </row>
    <row r="1687" spans="1:253" x14ac:dyDescent="0.25">
      <c r="A1687" s="33"/>
      <c r="B1687" s="2" t="str">
        <f>+IF($K$27&lt;&gt;"",IF((CODE(MID($K$27,1,1))/100)&lt;10,IF(COMBIN(LEN(SI!J11),2)=CA1687,"Tržby za vlastné výkony a tovar podľa hlavných druhov výrobkov, služieb hlavnej činnosti a podnikateľskej","NEPOVOLENÉ POUŽITIE !"),"NEPOVOLENÉ POUŽITIE!"),"NEPOVOLENÉ POUŽITIE !")</f>
        <v>Tržby za vlastné výkony a tovar podľa hlavných druhov výrobkov, služieb hlavnej činnosti a podnikateľskej</v>
      </c>
      <c r="AI1687" s="62" t="s">
        <v>168</v>
      </c>
      <c r="AJ1687" s="144" t="str">
        <f t="shared" si="297"/>
        <v>Riadok bude vidieť.</v>
      </c>
      <c r="AK1687" s="145" t="s">
        <v>207</v>
      </c>
      <c r="BE1687" s="55">
        <f t="shared" si="300"/>
        <v>1</v>
      </c>
      <c r="BH1687" s="51">
        <f t="shared" si="298"/>
        <v>1</v>
      </c>
      <c r="BI1687" s="51">
        <f t="shared" si="303"/>
        <v>1</v>
      </c>
      <c r="CA1687" s="113">
        <f>SI!BY1687</f>
        <v>91</v>
      </c>
      <c r="CH1687" s="140">
        <f>SI!BZ1687</f>
        <v>0</v>
      </c>
    </row>
    <row r="1688" spans="1:253" x14ac:dyDescent="0.25">
      <c r="A1688" s="33"/>
      <c r="B1688" s="2" t="str">
        <f>+IF($H$27&lt;&gt;"",IF(SQRT(INT(FACT(DAY(24324))*FACT(DAY(24385))/576))=CA1688,"činnosti účtovnej jednotky sú uvedené v tabuľke: ","NEPOVOLENÉ POUŽITIE!"),"NEPOVOLENÉ POUŽITIE!")</f>
        <v xml:space="preserve">činnosti účtovnej jednotky sú uvedené v tabuľke: </v>
      </c>
      <c r="AI1688" s="63"/>
      <c r="AJ1688" s="144" t="str">
        <f t="shared" si="297"/>
        <v>Riadok bude vidieť.</v>
      </c>
      <c r="AK1688" s="145" t="s">
        <v>207</v>
      </c>
      <c r="BE1688" s="55">
        <f t="shared" si="300"/>
        <v>1</v>
      </c>
      <c r="BH1688" s="51">
        <f t="shared" si="298"/>
        <v>1</v>
      </c>
      <c r="BI1688" s="51">
        <f t="shared" si="303"/>
        <v>1</v>
      </c>
      <c r="CA1688" s="113">
        <f>SI!BY1688</f>
        <v>5</v>
      </c>
      <c r="CH1688" s="140">
        <f>SI!BZ1688</f>
        <v>0</v>
      </c>
    </row>
    <row r="1689" spans="1:253" x14ac:dyDescent="0.25">
      <c r="A1689" s="33"/>
      <c r="AI1689" s="59"/>
      <c r="AJ1689" s="144" t="str">
        <f t="shared" si="297"/>
        <v>Riadok bude vidieť.</v>
      </c>
      <c r="AK1689" s="145" t="s">
        <v>207</v>
      </c>
      <c r="BE1689" s="55">
        <f t="shared" si="300"/>
        <v>1</v>
      </c>
      <c r="BH1689" s="51">
        <f t="shared" si="298"/>
        <v>1</v>
      </c>
      <c r="BI1689" s="51">
        <f t="shared" si="303"/>
        <v>1</v>
      </c>
      <c r="CA1689" s="113">
        <f>SI!BY1689</f>
        <v>163</v>
      </c>
      <c r="CH1689" s="140">
        <f>SI!BZ1689</f>
        <v>0</v>
      </c>
    </row>
    <row r="1690" spans="1:253" x14ac:dyDescent="0.25">
      <c r="A1690" s="33"/>
      <c r="B1690" s="1193" t="s">
        <v>407</v>
      </c>
      <c r="C1690" s="1194"/>
      <c r="D1690" s="1194"/>
      <c r="E1690" s="1194"/>
      <c r="F1690" s="1194"/>
      <c r="G1690" s="1194"/>
      <c r="H1690" s="1194"/>
      <c r="I1690" s="1194"/>
      <c r="J1690" s="1195"/>
      <c r="K1690" s="530" t="s">
        <v>409</v>
      </c>
      <c r="L1690" s="531"/>
      <c r="M1690" s="531"/>
      <c r="N1690" s="531"/>
      <c r="O1690" s="531"/>
      <c r="P1690" s="531"/>
      <c r="Q1690" s="531"/>
      <c r="R1690" s="531"/>
      <c r="S1690" s="530" t="s">
        <v>410</v>
      </c>
      <c r="T1690" s="531"/>
      <c r="U1690" s="531"/>
      <c r="V1690" s="531"/>
      <c r="W1690" s="531"/>
      <c r="X1690" s="531"/>
      <c r="Y1690" s="531"/>
      <c r="Z1690" s="531"/>
      <c r="AA1690" s="530" t="s">
        <v>408</v>
      </c>
      <c r="AB1690" s="531"/>
      <c r="AC1690" s="531"/>
      <c r="AD1690" s="531"/>
      <c r="AE1690" s="531"/>
      <c r="AF1690" s="531"/>
      <c r="AG1690" s="531"/>
      <c r="AH1690" s="561"/>
      <c r="AI1690" s="62" t="s">
        <v>168</v>
      </c>
      <c r="AJ1690" s="144" t="str">
        <f t="shared" si="297"/>
        <v>Riadok bude vidieť.</v>
      </c>
      <c r="AK1690" s="145" t="s">
        <v>207</v>
      </c>
      <c r="AL1690" s="56"/>
      <c r="AM1690" s="7"/>
      <c r="BE1690" s="55">
        <f t="shared" si="300"/>
        <v>1</v>
      </c>
      <c r="BH1690" s="51">
        <f t="shared" si="298"/>
        <v>1</v>
      </c>
      <c r="BI1690" s="51">
        <f t="shared" si="303"/>
        <v>1</v>
      </c>
      <c r="CA1690" s="113">
        <f>SI!BY1690</f>
        <v>681</v>
      </c>
      <c r="CH1690" s="140">
        <f>SI!BZ1690</f>
        <v>0</v>
      </c>
    </row>
    <row r="1691" spans="1:253" ht="15" customHeight="1" x14ac:dyDescent="0.25">
      <c r="A1691" s="33"/>
      <c r="B1691" s="1206" t="s">
        <v>411</v>
      </c>
      <c r="C1691" s="1207"/>
      <c r="D1691" s="1207"/>
      <c r="E1691" s="1207"/>
      <c r="F1691" s="1207"/>
      <c r="G1691" s="1207"/>
      <c r="H1691" s="1207"/>
      <c r="I1691" s="1207"/>
      <c r="J1691" s="1208"/>
      <c r="K1691" s="311">
        <f>+P85</f>
        <v>2018</v>
      </c>
      <c r="L1691" s="1196"/>
      <c r="M1691" s="1196"/>
      <c r="N1691" s="1197"/>
      <c r="O1691" s="1198">
        <f>+Z85</f>
        <v>2017</v>
      </c>
      <c r="P1691" s="1196"/>
      <c r="Q1691" s="1196"/>
      <c r="R1691" s="1199"/>
      <c r="S1691" s="311">
        <f>+P85</f>
        <v>2018</v>
      </c>
      <c r="T1691" s="1196"/>
      <c r="U1691" s="1196"/>
      <c r="V1691" s="1197"/>
      <c r="W1691" s="1198">
        <f>+Z85</f>
        <v>2017</v>
      </c>
      <c r="X1691" s="1196"/>
      <c r="Y1691" s="1196"/>
      <c r="Z1691" s="1199"/>
      <c r="AA1691" s="311">
        <f>+P85</f>
        <v>2018</v>
      </c>
      <c r="AB1691" s="1196"/>
      <c r="AC1691" s="1196"/>
      <c r="AD1691" s="1197"/>
      <c r="AE1691" s="1198">
        <f>+Z85</f>
        <v>2017</v>
      </c>
      <c r="AF1691" s="1196"/>
      <c r="AG1691" s="1196"/>
      <c r="AH1691" s="1199"/>
      <c r="AI1691" s="59"/>
      <c r="AJ1691" s="144" t="str">
        <f t="shared" si="297"/>
        <v>Riadok bude vidieť.</v>
      </c>
      <c r="AK1691" s="145" t="s">
        <v>207</v>
      </c>
      <c r="AL1691" s="56"/>
      <c r="AM1691" s="56"/>
      <c r="BE1691" s="55">
        <f t="shared" si="300"/>
        <v>1</v>
      </c>
      <c r="BH1691" s="51">
        <f t="shared" si="298"/>
        <v>1</v>
      </c>
      <c r="BI1691" s="51">
        <f t="shared" si="303"/>
        <v>1</v>
      </c>
      <c r="CA1691" s="113">
        <f>SI!BY1691</f>
        <v>880</v>
      </c>
      <c r="CH1691" s="140">
        <f>SI!BZ1691</f>
        <v>0</v>
      </c>
    </row>
    <row r="1692" spans="1:253" x14ac:dyDescent="0.25">
      <c r="A1692" s="33"/>
      <c r="B1692" s="1200" t="s">
        <v>412</v>
      </c>
      <c r="C1692" s="1201"/>
      <c r="D1692" s="1201"/>
      <c r="E1692" s="1201"/>
      <c r="F1692" s="1201"/>
      <c r="G1692" s="1201"/>
      <c r="H1692" s="1201"/>
      <c r="I1692" s="1201"/>
      <c r="J1692" s="1202"/>
      <c r="K1692" s="132"/>
      <c r="L1692" s="133"/>
      <c r="M1692" s="133"/>
      <c r="N1692" s="134"/>
      <c r="O1692" s="135"/>
      <c r="P1692" s="133"/>
      <c r="Q1692" s="133"/>
      <c r="R1692" s="136"/>
      <c r="S1692" s="132"/>
      <c r="T1692" s="133"/>
      <c r="U1692" s="133"/>
      <c r="V1692" s="134"/>
      <c r="W1692" s="135"/>
      <c r="X1692" s="133"/>
      <c r="Y1692" s="133"/>
      <c r="Z1692" s="136"/>
      <c r="AA1692" s="132"/>
      <c r="AB1692" s="133"/>
      <c r="AC1692" s="133"/>
      <c r="AD1692" s="134"/>
      <c r="AE1692" s="135"/>
      <c r="AF1692" s="133"/>
      <c r="AG1692" s="133"/>
      <c r="AH1692" s="136"/>
      <c r="AI1692" s="59"/>
      <c r="AJ1692" s="144" t="str">
        <f t="shared" si="297"/>
        <v>Riadok bude vidieť.</v>
      </c>
      <c r="AK1692" s="145" t="s">
        <v>207</v>
      </c>
      <c r="AL1692" s="56"/>
      <c r="AM1692" s="56"/>
      <c r="BE1692" s="55">
        <f t="shared" si="300"/>
        <v>1</v>
      </c>
      <c r="BH1692" s="51">
        <f t="shared" si="298"/>
        <v>1</v>
      </c>
      <c r="BI1692" s="51">
        <f t="shared" si="303"/>
        <v>1</v>
      </c>
      <c r="CA1692" s="113">
        <f>SI!BY1692</f>
        <v>199</v>
      </c>
      <c r="CH1692" s="140">
        <f>SI!BZ1692</f>
        <v>0</v>
      </c>
    </row>
    <row r="1693" spans="1:253" x14ac:dyDescent="0.25">
      <c r="A1693" s="33"/>
      <c r="B1693" s="363" t="s">
        <v>602</v>
      </c>
      <c r="C1693" s="364"/>
      <c r="D1693" s="364"/>
      <c r="E1693" s="364"/>
      <c r="F1693" s="364"/>
      <c r="G1693" s="364"/>
      <c r="H1693" s="364"/>
      <c r="I1693" s="364"/>
      <c r="J1693" s="365"/>
      <c r="K1693" s="362"/>
      <c r="L1693" s="348"/>
      <c r="M1693" s="348"/>
      <c r="N1693" s="348"/>
      <c r="O1693" s="347"/>
      <c r="P1693" s="348"/>
      <c r="Q1693" s="348"/>
      <c r="R1693" s="349"/>
      <c r="S1693" s="362">
        <v>4132457</v>
      </c>
      <c r="T1693" s="348"/>
      <c r="U1693" s="348"/>
      <c r="V1693" s="348"/>
      <c r="W1693" s="347">
        <v>4684593</v>
      </c>
      <c r="X1693" s="348"/>
      <c r="Y1693" s="348"/>
      <c r="Z1693" s="349"/>
      <c r="AA1693" s="362"/>
      <c r="AB1693" s="348"/>
      <c r="AC1693" s="348"/>
      <c r="AD1693" s="348"/>
      <c r="AE1693" s="347"/>
      <c r="AF1693" s="348"/>
      <c r="AG1693" s="348"/>
      <c r="AH1693" s="349"/>
      <c r="AI1693" s="59"/>
      <c r="AJ1693" s="144" t="str">
        <f t="shared" si="297"/>
        <v>Riadok bude vidieť.</v>
      </c>
      <c r="AK1693" s="145" t="s">
        <v>207</v>
      </c>
      <c r="AL1693" s="56"/>
      <c r="AM1693" s="56"/>
      <c r="BE1693" s="55">
        <f t="shared" si="300"/>
        <v>1</v>
      </c>
      <c r="BF1693" s="51">
        <f>+IF(B1693="",0,1)</f>
        <v>1</v>
      </c>
      <c r="BH1693" s="51">
        <f t="shared" si="298"/>
        <v>1</v>
      </c>
      <c r="BI1693" s="89">
        <f>+IF(BE1693*BF1693=0,0,IF(BH1693=0,0,1))</f>
        <v>1</v>
      </c>
      <c r="CA1693" s="113">
        <f>SI!BY1693</f>
        <v>750</v>
      </c>
      <c r="CH1693" s="140">
        <f>SI!BZ1693</f>
        <v>0</v>
      </c>
    </row>
    <row r="1694" spans="1:253" hidden="1" x14ac:dyDescent="0.25">
      <c r="A1694" s="33"/>
      <c r="B1694" s="527"/>
      <c r="C1694" s="528"/>
      <c r="D1694" s="528"/>
      <c r="E1694" s="528"/>
      <c r="F1694" s="528"/>
      <c r="G1694" s="528"/>
      <c r="H1694" s="528"/>
      <c r="I1694" s="528"/>
      <c r="J1694" s="529"/>
      <c r="K1694" s="223"/>
      <c r="L1694" s="224"/>
      <c r="M1694" s="224"/>
      <c r="N1694" s="224"/>
      <c r="O1694" s="283"/>
      <c r="P1694" s="224"/>
      <c r="Q1694" s="224"/>
      <c r="R1694" s="225"/>
      <c r="S1694" s="223"/>
      <c r="T1694" s="224"/>
      <c r="U1694" s="224"/>
      <c r="V1694" s="224"/>
      <c r="W1694" s="283"/>
      <c r="X1694" s="224"/>
      <c r="Y1694" s="224"/>
      <c r="Z1694" s="225"/>
      <c r="AA1694" s="223"/>
      <c r="AB1694" s="224"/>
      <c r="AC1694" s="224"/>
      <c r="AD1694" s="224"/>
      <c r="AE1694" s="283"/>
      <c r="AF1694" s="224"/>
      <c r="AG1694" s="224"/>
      <c r="AH1694" s="225"/>
      <c r="AI1694" s="59"/>
      <c r="AJ1694" s="144" t="str">
        <f t="shared" si="297"/>
        <v>Riadok bude skrytý.</v>
      </c>
      <c r="AK1694" s="145" t="s">
        <v>207</v>
      </c>
      <c r="AL1694" s="43"/>
      <c r="AM1694" s="7"/>
      <c r="BE1694" s="55">
        <f t="shared" si="300"/>
        <v>1</v>
      </c>
      <c r="BF1694" s="51">
        <f>+IF(B1694="",0,1)</f>
        <v>0</v>
      </c>
      <c r="BH1694" s="51">
        <f>IF(AK1694="",1,IF(AK1694="Chcem skryť riadok.",0,1))</f>
        <v>1</v>
      </c>
      <c r="BI1694" s="89">
        <f>+IF(BE1694*BF1694=0,0,IF(BH1694=0,0,1))</f>
        <v>0</v>
      </c>
      <c r="CA1694" s="113">
        <f>SI!BY1694</f>
        <v>131</v>
      </c>
      <c r="CH1694" s="140">
        <f>SI!BZ1694</f>
        <v>0</v>
      </c>
    </row>
    <row r="1695" spans="1:253" x14ac:dyDescent="0.25">
      <c r="A1695" s="33"/>
      <c r="B1695" s="527" t="s">
        <v>603</v>
      </c>
      <c r="C1695" s="528"/>
      <c r="D1695" s="528"/>
      <c r="E1695" s="528"/>
      <c r="F1695" s="528"/>
      <c r="G1695" s="528"/>
      <c r="H1695" s="528"/>
      <c r="I1695" s="528"/>
      <c r="J1695" s="529"/>
      <c r="K1695" s="223"/>
      <c r="L1695" s="224"/>
      <c r="M1695" s="224"/>
      <c r="N1695" s="224"/>
      <c r="O1695" s="283"/>
      <c r="P1695" s="224"/>
      <c r="Q1695" s="224"/>
      <c r="R1695" s="225"/>
      <c r="S1695" s="223"/>
      <c r="T1695" s="224"/>
      <c r="U1695" s="224"/>
      <c r="V1695" s="224"/>
      <c r="W1695" s="283">
        <v>21877</v>
      </c>
      <c r="X1695" s="224"/>
      <c r="Y1695" s="224"/>
      <c r="Z1695" s="225"/>
      <c r="AA1695" s="223"/>
      <c r="AB1695" s="224"/>
      <c r="AC1695" s="224"/>
      <c r="AD1695" s="224"/>
      <c r="AE1695" s="283"/>
      <c r="AF1695" s="224"/>
      <c r="AG1695" s="224"/>
      <c r="AH1695" s="225"/>
      <c r="AI1695" s="59"/>
      <c r="AJ1695" s="144" t="str">
        <f t="shared" si="297"/>
        <v>Riadok bude vidieť.</v>
      </c>
      <c r="AK1695" s="145" t="s">
        <v>207</v>
      </c>
      <c r="AL1695" s="56"/>
      <c r="AM1695" s="7"/>
      <c r="BE1695" s="55">
        <f t="shared" si="300"/>
        <v>1</v>
      </c>
      <c r="BF1695" s="51">
        <f>+IF(B1695="",0,1)</f>
        <v>1</v>
      </c>
      <c r="BH1695" s="51">
        <f>IF(AK1695="",1,IF(AK1695="Chcem skryť riadok.",0,1))</f>
        <v>1</v>
      </c>
      <c r="BI1695" s="89">
        <f>+IF(BE1695*BF1695=0,0,IF(BH1695=0,0,1))</f>
        <v>1</v>
      </c>
      <c r="CA1695" s="113">
        <f>SI!BY1695</f>
        <v>913</v>
      </c>
      <c r="CH1695" s="140">
        <f>SI!BZ1695</f>
        <v>0</v>
      </c>
    </row>
    <row r="1696" spans="1:253" x14ac:dyDescent="0.25">
      <c r="A1696" s="33"/>
      <c r="B1696" s="527" t="s">
        <v>604</v>
      </c>
      <c r="C1696" s="528"/>
      <c r="D1696" s="528"/>
      <c r="E1696" s="528"/>
      <c r="F1696" s="528"/>
      <c r="G1696" s="528"/>
      <c r="H1696" s="528"/>
      <c r="I1696" s="528"/>
      <c r="J1696" s="529"/>
      <c r="K1696" s="223"/>
      <c r="L1696" s="224"/>
      <c r="M1696" s="224"/>
      <c r="N1696" s="224"/>
      <c r="O1696" s="283"/>
      <c r="P1696" s="224"/>
      <c r="Q1696" s="224"/>
      <c r="R1696" s="225"/>
      <c r="S1696" s="223">
        <v>95741</v>
      </c>
      <c r="T1696" s="224"/>
      <c r="U1696" s="224"/>
      <c r="V1696" s="224"/>
      <c r="W1696" s="283">
        <v>55278</v>
      </c>
      <c r="X1696" s="224"/>
      <c r="Y1696" s="224"/>
      <c r="Z1696" s="225"/>
      <c r="AA1696" s="223"/>
      <c r="AB1696" s="224"/>
      <c r="AC1696" s="224"/>
      <c r="AD1696" s="224"/>
      <c r="AE1696" s="283"/>
      <c r="AF1696" s="224"/>
      <c r="AG1696" s="224"/>
      <c r="AH1696" s="225"/>
      <c r="AI1696" s="59"/>
      <c r="AJ1696" s="144" t="str">
        <f t="shared" si="297"/>
        <v>Riadok bude vidieť.</v>
      </c>
      <c r="AK1696" s="145" t="s">
        <v>207</v>
      </c>
      <c r="AL1696" s="56"/>
      <c r="AM1696" s="7"/>
      <c r="BE1696" s="55">
        <f t="shared" si="300"/>
        <v>1</v>
      </c>
      <c r="BF1696" s="51">
        <f t="shared" ref="BF1696:BF1704" si="304">+IF(B1696="",0,1)</f>
        <v>1</v>
      </c>
      <c r="BH1696" s="51">
        <f t="shared" si="298"/>
        <v>1</v>
      </c>
      <c r="BI1696" s="89">
        <f t="shared" ref="BI1696:BI1703" si="305">+IF(BE1696*BF1696=0,0,IF(BH1696=0,0,1))</f>
        <v>1</v>
      </c>
      <c r="CA1696" s="113">
        <f>SI!BY1696</f>
        <v>110</v>
      </c>
      <c r="CH1696" s="140">
        <f>SI!BZ1696</f>
        <v>0</v>
      </c>
    </row>
    <row r="1697" spans="1:253" x14ac:dyDescent="0.25">
      <c r="A1697" s="33"/>
      <c r="B1697" s="527" t="s">
        <v>699</v>
      </c>
      <c r="C1697" s="528"/>
      <c r="D1697" s="528"/>
      <c r="E1697" s="528"/>
      <c r="F1697" s="528"/>
      <c r="G1697" s="528"/>
      <c r="H1697" s="528"/>
      <c r="I1697" s="528"/>
      <c r="J1697" s="529"/>
      <c r="K1697" s="223"/>
      <c r="L1697" s="224"/>
      <c r="M1697" s="224"/>
      <c r="N1697" s="224"/>
      <c r="O1697" s="283"/>
      <c r="P1697" s="224"/>
      <c r="Q1697" s="224"/>
      <c r="R1697" s="225"/>
      <c r="S1697" s="223">
        <v>140430</v>
      </c>
      <c r="T1697" s="224"/>
      <c r="U1697" s="224"/>
      <c r="V1697" s="224"/>
      <c r="W1697" s="283">
        <v>131225</v>
      </c>
      <c r="X1697" s="224"/>
      <c r="Y1697" s="224"/>
      <c r="Z1697" s="225"/>
      <c r="AA1697" s="223"/>
      <c r="AB1697" s="224"/>
      <c r="AC1697" s="224"/>
      <c r="AD1697" s="224"/>
      <c r="AE1697" s="283"/>
      <c r="AF1697" s="224"/>
      <c r="AG1697" s="224"/>
      <c r="AH1697" s="225"/>
      <c r="AI1697" s="59"/>
      <c r="AJ1697" s="144" t="str">
        <f t="shared" si="297"/>
        <v>Riadok bude vidieť.</v>
      </c>
      <c r="AK1697" s="145" t="s">
        <v>207</v>
      </c>
      <c r="AL1697" s="56"/>
      <c r="AM1697" s="7"/>
      <c r="BE1697" s="55">
        <f t="shared" si="300"/>
        <v>1</v>
      </c>
      <c r="BF1697" s="51">
        <f t="shared" si="304"/>
        <v>1</v>
      </c>
      <c r="BH1697" s="51">
        <f t="shared" si="298"/>
        <v>1</v>
      </c>
      <c r="BI1697" s="89">
        <f t="shared" si="305"/>
        <v>1</v>
      </c>
      <c r="CA1697" s="113">
        <f>SI!BY1697</f>
        <v>6</v>
      </c>
      <c r="CH1697" s="140">
        <f>SI!BZ1697</f>
        <v>0</v>
      </c>
    </row>
    <row r="1698" spans="1:253" x14ac:dyDescent="0.25">
      <c r="A1698" s="33"/>
      <c r="B1698" s="527" t="s">
        <v>656</v>
      </c>
      <c r="C1698" s="528"/>
      <c r="D1698" s="528"/>
      <c r="E1698" s="528"/>
      <c r="F1698" s="528"/>
      <c r="G1698" s="528"/>
      <c r="H1698" s="528"/>
      <c r="I1698" s="528"/>
      <c r="J1698" s="529"/>
      <c r="K1698" s="223"/>
      <c r="L1698" s="224"/>
      <c r="M1698" s="224"/>
      <c r="N1698" s="224"/>
      <c r="O1698" s="283"/>
      <c r="P1698" s="224"/>
      <c r="Q1698" s="224"/>
      <c r="R1698" s="225"/>
      <c r="S1698" s="223">
        <v>9435</v>
      </c>
      <c r="T1698" s="224"/>
      <c r="U1698" s="224"/>
      <c r="V1698" s="224"/>
      <c r="W1698" s="283">
        <v>51661</v>
      </c>
      <c r="X1698" s="224"/>
      <c r="Y1698" s="224"/>
      <c r="Z1698" s="225"/>
      <c r="AA1698" s="223">
        <v>5864</v>
      </c>
      <c r="AB1698" s="224"/>
      <c r="AC1698" s="224"/>
      <c r="AD1698" s="224"/>
      <c r="AE1698" s="283"/>
      <c r="AF1698" s="224"/>
      <c r="AG1698" s="224"/>
      <c r="AH1698" s="225"/>
      <c r="AI1698" s="59"/>
      <c r="AJ1698" s="144" t="str">
        <f t="shared" si="297"/>
        <v>Riadok bude vidieť.</v>
      </c>
      <c r="AK1698" s="145" t="s">
        <v>207</v>
      </c>
      <c r="AL1698" s="56"/>
      <c r="AM1698" s="7"/>
      <c r="BE1698" s="55">
        <f t="shared" si="300"/>
        <v>1</v>
      </c>
      <c r="BF1698" s="51">
        <f t="shared" si="304"/>
        <v>1</v>
      </c>
      <c r="BH1698" s="51">
        <f t="shared" si="298"/>
        <v>1</v>
      </c>
      <c r="BI1698" s="89">
        <f t="shared" si="305"/>
        <v>1</v>
      </c>
      <c r="CA1698" s="113">
        <f>SI!BY1698</f>
        <v>181</v>
      </c>
      <c r="CH1698" s="140">
        <f>SI!BZ1698</f>
        <v>0</v>
      </c>
    </row>
    <row r="1699" spans="1:253" x14ac:dyDescent="0.25">
      <c r="A1699" s="33"/>
      <c r="B1699" s="527" t="s">
        <v>698</v>
      </c>
      <c r="C1699" s="528"/>
      <c r="D1699" s="528"/>
      <c r="E1699" s="528"/>
      <c r="F1699" s="528"/>
      <c r="G1699" s="528"/>
      <c r="H1699" s="528"/>
      <c r="I1699" s="528"/>
      <c r="J1699" s="529"/>
      <c r="K1699" s="223"/>
      <c r="L1699" s="224"/>
      <c r="M1699" s="224"/>
      <c r="N1699" s="224"/>
      <c r="O1699" s="283"/>
      <c r="P1699" s="224"/>
      <c r="Q1699" s="224"/>
      <c r="R1699" s="225"/>
      <c r="S1699" s="223"/>
      <c r="T1699" s="224"/>
      <c r="U1699" s="224"/>
      <c r="V1699" s="224"/>
      <c r="W1699" s="283">
        <v>0</v>
      </c>
      <c r="X1699" s="224"/>
      <c r="Y1699" s="224"/>
      <c r="Z1699" s="225"/>
      <c r="AA1699" s="223">
        <v>371</v>
      </c>
      <c r="AB1699" s="224"/>
      <c r="AC1699" s="224"/>
      <c r="AD1699" s="224"/>
      <c r="AE1699" s="283"/>
      <c r="AF1699" s="224"/>
      <c r="AG1699" s="224"/>
      <c r="AH1699" s="225"/>
      <c r="AI1699" s="59"/>
      <c r="AJ1699" s="144" t="str">
        <f t="shared" si="297"/>
        <v>Riadok bude vidieť.</v>
      </c>
      <c r="AK1699" s="145" t="s">
        <v>207</v>
      </c>
      <c r="AL1699" s="56"/>
      <c r="AM1699" s="7"/>
      <c r="BE1699" s="55">
        <f t="shared" si="300"/>
        <v>1</v>
      </c>
      <c r="BF1699" s="51">
        <f t="shared" si="304"/>
        <v>1</v>
      </c>
      <c r="BH1699" s="51">
        <f t="shared" si="298"/>
        <v>1</v>
      </c>
      <c r="BI1699" s="89">
        <f t="shared" si="305"/>
        <v>1</v>
      </c>
      <c r="CA1699" s="113">
        <f>SI!BY1699</f>
        <v>901</v>
      </c>
      <c r="CH1699" s="140">
        <f>SI!BZ1699</f>
        <v>0</v>
      </c>
    </row>
    <row r="1700" spans="1:253" x14ac:dyDescent="0.25">
      <c r="A1700" s="33"/>
      <c r="B1700" s="527" t="s">
        <v>705</v>
      </c>
      <c r="C1700" s="528"/>
      <c r="D1700" s="528"/>
      <c r="E1700" s="528"/>
      <c r="F1700" s="528"/>
      <c r="G1700" s="528"/>
      <c r="H1700" s="528"/>
      <c r="I1700" s="528"/>
      <c r="J1700" s="529"/>
      <c r="K1700" s="223"/>
      <c r="L1700" s="224"/>
      <c r="M1700" s="224"/>
      <c r="N1700" s="224"/>
      <c r="O1700" s="283"/>
      <c r="P1700" s="224"/>
      <c r="Q1700" s="224"/>
      <c r="R1700" s="225"/>
      <c r="S1700" s="223">
        <v>286106</v>
      </c>
      <c r="T1700" s="224"/>
      <c r="U1700" s="224"/>
      <c r="V1700" s="224"/>
      <c r="W1700" s="283"/>
      <c r="X1700" s="224"/>
      <c r="Y1700" s="224"/>
      <c r="Z1700" s="225"/>
      <c r="AA1700" s="223">
        <v>3862</v>
      </c>
      <c r="AB1700" s="224"/>
      <c r="AC1700" s="224"/>
      <c r="AD1700" s="224"/>
      <c r="AE1700" s="283"/>
      <c r="AF1700" s="224"/>
      <c r="AG1700" s="224"/>
      <c r="AH1700" s="225"/>
      <c r="AI1700" s="59"/>
      <c r="AJ1700" s="144" t="str">
        <f t="shared" si="297"/>
        <v>Riadok bude vidieť.</v>
      </c>
      <c r="AK1700" s="145" t="s">
        <v>207</v>
      </c>
      <c r="BE1700" s="55">
        <f t="shared" si="300"/>
        <v>1</v>
      </c>
      <c r="BF1700" s="51">
        <f t="shared" si="304"/>
        <v>1</v>
      </c>
      <c r="BH1700" s="51">
        <f t="shared" si="298"/>
        <v>1</v>
      </c>
      <c r="BI1700" s="89">
        <f t="shared" si="305"/>
        <v>1</v>
      </c>
      <c r="CA1700" s="113">
        <f>SI!BY1700</f>
        <v>201</v>
      </c>
      <c r="CH1700" s="140">
        <f>SI!BZ1700</f>
        <v>0</v>
      </c>
    </row>
    <row r="1701" spans="1:253" x14ac:dyDescent="0.25">
      <c r="A1701" s="33"/>
      <c r="B1701" s="527" t="s">
        <v>634</v>
      </c>
      <c r="C1701" s="528"/>
      <c r="D1701" s="528"/>
      <c r="E1701" s="528"/>
      <c r="F1701" s="528"/>
      <c r="G1701" s="528"/>
      <c r="H1701" s="528"/>
      <c r="I1701" s="528"/>
      <c r="J1701" s="529"/>
      <c r="K1701" s="223"/>
      <c r="L1701" s="224"/>
      <c r="M1701" s="224"/>
      <c r="N1701" s="224"/>
      <c r="O1701" s="283"/>
      <c r="P1701" s="224"/>
      <c r="Q1701" s="224"/>
      <c r="R1701" s="225"/>
      <c r="S1701" s="223"/>
      <c r="T1701" s="224"/>
      <c r="U1701" s="224"/>
      <c r="V1701" s="224"/>
      <c r="W1701" s="283">
        <v>0</v>
      </c>
      <c r="X1701" s="224"/>
      <c r="Y1701" s="224"/>
      <c r="Z1701" s="225"/>
      <c r="AA1701" s="223">
        <v>134189</v>
      </c>
      <c r="AB1701" s="224"/>
      <c r="AC1701" s="224"/>
      <c r="AD1701" s="224"/>
      <c r="AE1701" s="283">
        <v>98436</v>
      </c>
      <c r="AF1701" s="224"/>
      <c r="AG1701" s="224"/>
      <c r="AH1701" s="225"/>
      <c r="AI1701" s="59"/>
      <c r="AJ1701" s="144" t="str">
        <f t="shared" si="297"/>
        <v>Riadok bude vidieť.</v>
      </c>
      <c r="AK1701" s="145" t="s">
        <v>207</v>
      </c>
      <c r="AL1701" s="56"/>
      <c r="AM1701" s="7"/>
      <c r="BE1701" s="55">
        <f t="shared" si="300"/>
        <v>1</v>
      </c>
      <c r="BF1701" s="51">
        <f t="shared" si="304"/>
        <v>1</v>
      </c>
      <c r="BH1701" s="51">
        <f t="shared" si="298"/>
        <v>1</v>
      </c>
      <c r="BI1701" s="89">
        <f t="shared" si="305"/>
        <v>1</v>
      </c>
      <c r="CA1701" s="113">
        <f>SI!BY1701</f>
        <v>1003</v>
      </c>
      <c r="CH1701" s="140">
        <f>SI!BZ1701</f>
        <v>0</v>
      </c>
    </row>
    <row r="1702" spans="1:253" x14ac:dyDescent="0.25">
      <c r="A1702" s="33"/>
      <c r="B1702" s="527" t="s">
        <v>654</v>
      </c>
      <c r="C1702" s="528"/>
      <c r="D1702" s="528"/>
      <c r="E1702" s="528"/>
      <c r="F1702" s="528"/>
      <c r="G1702" s="528"/>
      <c r="H1702" s="528"/>
      <c r="I1702" s="528"/>
      <c r="J1702" s="529"/>
      <c r="K1702" s="223"/>
      <c r="L1702" s="224"/>
      <c r="M1702" s="224"/>
      <c r="N1702" s="224"/>
      <c r="O1702" s="283"/>
      <c r="P1702" s="224"/>
      <c r="Q1702" s="224"/>
      <c r="R1702" s="225"/>
      <c r="S1702" s="223">
        <v>0</v>
      </c>
      <c r="T1702" s="224"/>
      <c r="U1702" s="224"/>
      <c r="V1702" s="224"/>
      <c r="W1702" s="283">
        <v>614</v>
      </c>
      <c r="X1702" s="224"/>
      <c r="Y1702" s="224"/>
      <c r="Z1702" s="225"/>
      <c r="AA1702" s="223">
        <v>0</v>
      </c>
      <c r="AB1702" s="224"/>
      <c r="AC1702" s="224"/>
      <c r="AD1702" s="224"/>
      <c r="AE1702" s="283">
        <v>0</v>
      </c>
      <c r="AF1702" s="224"/>
      <c r="AG1702" s="224"/>
      <c r="AH1702" s="225"/>
      <c r="AI1702" s="59"/>
      <c r="AJ1702" s="144" t="str">
        <f t="shared" si="297"/>
        <v>Riadok bude vidieť.</v>
      </c>
      <c r="AK1702" s="145" t="s">
        <v>207</v>
      </c>
      <c r="AM1702" s="7"/>
      <c r="BE1702" s="55">
        <f t="shared" si="300"/>
        <v>1</v>
      </c>
      <c r="BF1702" s="51">
        <f t="shared" si="304"/>
        <v>1</v>
      </c>
      <c r="BH1702" s="51">
        <f t="shared" si="298"/>
        <v>1</v>
      </c>
      <c r="BI1702" s="89">
        <f t="shared" si="305"/>
        <v>1</v>
      </c>
      <c r="CA1702" s="113">
        <f>SI!BY1702</f>
        <v>138</v>
      </c>
      <c r="CH1702" s="140">
        <f>SI!BZ1702</f>
        <v>0</v>
      </c>
    </row>
    <row r="1703" spans="1:253" x14ac:dyDescent="0.25">
      <c r="A1703" s="33"/>
      <c r="B1703" s="527" t="s">
        <v>653</v>
      </c>
      <c r="C1703" s="528"/>
      <c r="D1703" s="528"/>
      <c r="E1703" s="528"/>
      <c r="F1703" s="528"/>
      <c r="G1703" s="528"/>
      <c r="H1703" s="528"/>
      <c r="I1703" s="528"/>
      <c r="J1703" s="529"/>
      <c r="K1703" s="223"/>
      <c r="L1703" s="224"/>
      <c r="M1703" s="224"/>
      <c r="N1703" s="224"/>
      <c r="O1703" s="283"/>
      <c r="P1703" s="224"/>
      <c r="Q1703" s="224"/>
      <c r="R1703" s="225"/>
      <c r="S1703" s="223">
        <v>15000</v>
      </c>
      <c r="T1703" s="224"/>
      <c r="U1703" s="224"/>
      <c r="V1703" s="224"/>
      <c r="W1703" s="283">
        <v>35318</v>
      </c>
      <c r="X1703" s="224"/>
      <c r="Y1703" s="224"/>
      <c r="Z1703" s="225"/>
      <c r="AA1703" s="223"/>
      <c r="AB1703" s="224"/>
      <c r="AC1703" s="224"/>
      <c r="AD1703" s="224"/>
      <c r="AE1703" s="283"/>
      <c r="AF1703" s="224"/>
      <c r="AG1703" s="224"/>
      <c r="AH1703" s="225"/>
      <c r="AI1703" s="59"/>
      <c r="AJ1703" s="144" t="str">
        <f t="shared" si="297"/>
        <v>Riadok bude vidieť.</v>
      </c>
      <c r="AK1703" s="145" t="s">
        <v>207</v>
      </c>
      <c r="AM1703" s="7"/>
      <c r="BE1703" s="55">
        <f t="shared" si="300"/>
        <v>1</v>
      </c>
      <c r="BF1703" s="51">
        <f t="shared" si="304"/>
        <v>1</v>
      </c>
      <c r="BH1703" s="51">
        <f t="shared" si="298"/>
        <v>1</v>
      </c>
      <c r="BI1703" s="89">
        <f t="shared" si="305"/>
        <v>1</v>
      </c>
      <c r="CA1703" s="113">
        <f>SI!BY1703</f>
        <v>139</v>
      </c>
      <c r="CH1703" s="140">
        <f>SI!BZ1703</f>
        <v>0</v>
      </c>
    </row>
    <row r="1704" spans="1:253" x14ac:dyDescent="0.25">
      <c r="A1704" s="33"/>
      <c r="B1704" s="1359" t="s">
        <v>645</v>
      </c>
      <c r="C1704" s="1360"/>
      <c r="D1704" s="1360"/>
      <c r="E1704" s="1360"/>
      <c r="F1704" s="1360"/>
      <c r="G1704" s="1360"/>
      <c r="H1704" s="1360"/>
      <c r="I1704" s="1360"/>
      <c r="J1704" s="1361"/>
      <c r="K1704" s="244"/>
      <c r="L1704" s="245"/>
      <c r="M1704" s="245"/>
      <c r="N1704" s="245"/>
      <c r="O1704" s="1293"/>
      <c r="P1704" s="245"/>
      <c r="Q1704" s="245"/>
      <c r="R1704" s="246"/>
      <c r="S1704" s="244"/>
      <c r="T1704" s="245"/>
      <c r="U1704" s="245"/>
      <c r="V1704" s="245"/>
      <c r="W1704" s="1293">
        <v>9998</v>
      </c>
      <c r="X1704" s="245"/>
      <c r="Y1704" s="245"/>
      <c r="Z1704" s="246"/>
      <c r="AA1704" s="244"/>
      <c r="AB1704" s="245"/>
      <c r="AC1704" s="245"/>
      <c r="AD1704" s="245"/>
      <c r="AE1704" s="1293"/>
      <c r="AF1704" s="245"/>
      <c r="AG1704" s="245"/>
      <c r="AH1704" s="246"/>
      <c r="AI1704" s="59"/>
      <c r="AJ1704" s="144" t="str">
        <f t="shared" ref="AJ1704:AJ1767" si="306">+IF(BI1704=0,"Riadok bude skrytý.","Riadok bude vidieť.")</f>
        <v>Riadok bude vidieť.</v>
      </c>
      <c r="AK1704" s="145" t="s">
        <v>207</v>
      </c>
      <c r="AM1704" s="7"/>
      <c r="BE1704" s="55">
        <f t="shared" si="300"/>
        <v>1</v>
      </c>
      <c r="BF1704" s="51">
        <f t="shared" si="304"/>
        <v>1</v>
      </c>
      <c r="BH1704" s="51">
        <f t="shared" ref="BH1704:BH1767" si="307">IF(AK1704="",1,IF(AK1704="Chcem skryť riadok.",0,1))</f>
        <v>1</v>
      </c>
      <c r="BI1704" s="51">
        <f t="shared" ref="BI1704:BI1710" si="308">+IF(BE1704+BF1704+BG1704=0,0,IF(BH1704=0,0,1))</f>
        <v>1</v>
      </c>
      <c r="CA1704" s="113">
        <f>SI!BY1704</f>
        <v>107</v>
      </c>
      <c r="CH1704" s="140">
        <f>SI!BZ1704</f>
        <v>0</v>
      </c>
    </row>
    <row r="1705" spans="1:253" x14ac:dyDescent="0.25">
      <c r="A1705" s="33"/>
      <c r="B1705" s="357" t="s">
        <v>21</v>
      </c>
      <c r="C1705" s="358"/>
      <c r="D1705" s="358"/>
      <c r="E1705" s="358"/>
      <c r="F1705" s="358"/>
      <c r="G1705" s="358"/>
      <c r="H1705" s="358"/>
      <c r="I1705" s="358"/>
      <c r="J1705" s="1362"/>
      <c r="K1705" s="602">
        <f>+SUM(K1693:N1704)</f>
        <v>0</v>
      </c>
      <c r="L1705" s="603"/>
      <c r="M1705" s="603"/>
      <c r="N1705" s="603"/>
      <c r="O1705" s="923">
        <f>+SUM(O1693:R1704)</f>
        <v>0</v>
      </c>
      <c r="P1705" s="603"/>
      <c r="Q1705" s="603"/>
      <c r="R1705" s="604"/>
      <c r="S1705" s="602">
        <f>+SUM(S1693:V1704)</f>
        <v>4679169</v>
      </c>
      <c r="T1705" s="603"/>
      <c r="U1705" s="603"/>
      <c r="V1705" s="603"/>
      <c r="W1705" s="923">
        <f>+SUM(W1693:Z1704)</f>
        <v>4990564</v>
      </c>
      <c r="X1705" s="603"/>
      <c r="Y1705" s="603"/>
      <c r="Z1705" s="604"/>
      <c r="AA1705" s="602">
        <f>+SUM(AA1693:AD1704)</f>
        <v>144286</v>
      </c>
      <c r="AB1705" s="603"/>
      <c r="AC1705" s="603"/>
      <c r="AD1705" s="603"/>
      <c r="AE1705" s="923">
        <f>+SUM(AE1693:AH1704)</f>
        <v>98436</v>
      </c>
      <c r="AF1705" s="603"/>
      <c r="AG1705" s="603"/>
      <c r="AH1705" s="604"/>
      <c r="AI1705" s="59"/>
      <c r="AJ1705" s="144" t="str">
        <f t="shared" si="306"/>
        <v>Riadok bude vidieť.</v>
      </c>
      <c r="AK1705" s="145" t="s">
        <v>207</v>
      </c>
      <c r="AM1705" s="7"/>
      <c r="BE1705" s="55">
        <f t="shared" si="300"/>
        <v>1</v>
      </c>
      <c r="BH1705" s="51">
        <f t="shared" si="307"/>
        <v>1</v>
      </c>
      <c r="BI1705" s="51">
        <f t="shared" si="308"/>
        <v>1</v>
      </c>
      <c r="CA1705" s="113">
        <f>SI!BY1705</f>
        <v>240</v>
      </c>
      <c r="CH1705" s="140">
        <f>SI!BZ1705</f>
        <v>0</v>
      </c>
    </row>
    <row r="1706" spans="1:253" x14ac:dyDescent="0.25">
      <c r="A1706" s="33"/>
      <c r="AI1706" s="59"/>
      <c r="AJ1706" s="144" t="str">
        <f t="shared" si="306"/>
        <v>Riadok bude vidieť.</v>
      </c>
      <c r="AK1706" s="145" t="s">
        <v>207</v>
      </c>
      <c r="BE1706" s="86">
        <v>1</v>
      </c>
      <c r="BH1706" s="51">
        <f t="shared" si="307"/>
        <v>1</v>
      </c>
      <c r="BI1706" s="51">
        <f t="shared" si="308"/>
        <v>1</v>
      </c>
      <c r="CA1706" s="113">
        <f>SI!BY1706</f>
        <v>105</v>
      </c>
      <c r="CH1706" s="140">
        <f>SI!BZ1706</f>
        <v>0</v>
      </c>
    </row>
    <row r="1707" spans="1:253" x14ac:dyDescent="0.25">
      <c r="A1707" s="33"/>
      <c r="B1707" s="23" t="s">
        <v>413</v>
      </c>
      <c r="C1707" s="22"/>
      <c r="D1707" s="22"/>
      <c r="E1707" s="22"/>
      <c r="F1707" s="22"/>
      <c r="G1707" s="22"/>
      <c r="H1707" s="22"/>
      <c r="I1707" s="22"/>
      <c r="J1707" s="22"/>
      <c r="K1707" s="22"/>
      <c r="L1707" s="22"/>
      <c r="M1707" s="22"/>
      <c r="N1707" s="22"/>
      <c r="O1707" s="22"/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  <c r="AG1707" s="22"/>
      <c r="AH1707" s="22"/>
      <c r="AI1707" s="62" t="s">
        <v>168</v>
      </c>
      <c r="AJ1707" s="144" t="str">
        <f t="shared" si="306"/>
        <v>Riadok bude vidieť.</v>
      </c>
      <c r="AK1707" s="145" t="s">
        <v>207</v>
      </c>
      <c r="BE1707" s="86">
        <v>1</v>
      </c>
      <c r="BH1707" s="51">
        <f t="shared" si="307"/>
        <v>1</v>
      </c>
      <c r="BI1707" s="51">
        <f t="shared" si="308"/>
        <v>1</v>
      </c>
      <c r="CA1707" s="113">
        <f>SI!BY1707</f>
        <v>1087</v>
      </c>
      <c r="CH1707" s="140">
        <f>SI!BZ1707</f>
        <v>0</v>
      </c>
    </row>
    <row r="1708" spans="1:253" x14ac:dyDescent="0.25">
      <c r="A1708" s="33"/>
      <c r="B1708" s="17"/>
      <c r="D1708" s="17"/>
      <c r="AI1708" s="59"/>
      <c r="AJ1708" s="144" t="str">
        <f t="shared" si="306"/>
        <v>Riadok bude vidieť.</v>
      </c>
      <c r="AK1708" s="145" t="s">
        <v>207</v>
      </c>
      <c r="BE1708" s="86">
        <v>1</v>
      </c>
      <c r="BH1708" s="51">
        <f t="shared" si="307"/>
        <v>1</v>
      </c>
      <c r="BI1708" s="51">
        <f t="shared" si="308"/>
        <v>1</v>
      </c>
      <c r="CA1708" s="113">
        <f>SI!BY1708</f>
        <v>147</v>
      </c>
      <c r="CH1708" s="140">
        <f>SI!BZ1708</f>
        <v>0</v>
      </c>
    </row>
    <row r="1709" spans="1:253" x14ac:dyDescent="0.25">
      <c r="A1709" s="33"/>
      <c r="B1709" s="2" t="s">
        <v>282</v>
      </c>
      <c r="H1709" s="181" t="s">
        <v>79</v>
      </c>
      <c r="I1709" s="181"/>
      <c r="J1709" s="181"/>
      <c r="K1709" s="181"/>
      <c r="L1709" s="181"/>
      <c r="M1709" s="2" t="str">
        <f>+IF($I$27&lt;&gt;"",IF(CODE(MID($I$27,1,1))*(IF(SI!EE2454="",1,SI!EE2454-1-1))+ROUNDDOWN(LEN(SI!J13)/2,0)=CA1709,"prijaté dary, osobitné výnosy, prijaté zákonné poplatky a iné výnosy.","NEPOVOLENÉ POUŽITIE!"),"NEPOVOLENÉ POUŽITIE!")</f>
        <v>prijaté dary, osobitné výnosy, prijaté zákonné poplatky a iné výnosy.</v>
      </c>
      <c r="AI1709" s="59"/>
      <c r="AJ1709" s="144" t="str">
        <f t="shared" si="306"/>
        <v>Riadok bude vidieť.</v>
      </c>
      <c r="AK1709" s="145" t="s">
        <v>207</v>
      </c>
      <c r="AL1709" s="24"/>
      <c r="AN1709" s="21"/>
      <c r="BE1709" s="86">
        <v>1</v>
      </c>
      <c r="BH1709" s="51">
        <f t="shared" si="307"/>
        <v>1</v>
      </c>
      <c r="BI1709" s="51">
        <f t="shared" si="308"/>
        <v>1</v>
      </c>
      <c r="CA1709" s="113">
        <f>SI!BY1709</f>
        <v>5</v>
      </c>
      <c r="CH1709" s="140">
        <f>SI!BZ1709</f>
        <v>0</v>
      </c>
    </row>
    <row r="1710" spans="1:253" s="36" customFormat="1" x14ac:dyDescent="0.25">
      <c r="A1710" s="33"/>
      <c r="B1710" s="2" t="str">
        <f>+IF($F$27&lt;&gt;"",IF((ROUNDDOWN(CODE(MID($F$27,1,1))*3,0)+DAY(36167))*(IF(SI!EE2455="",1,SI!EE2455-1))+(2*LEN(SI!J11))=CA1710,IF(H1709="neeviduje","Účtovná jednotka nemá pre túto časť poznámok obsahovú náplň.","K prijatý darom, osobitným výnosom, zákonným poplatkom a iným výnosom účtovná jednotka uvádza:"),"NEPOVOLENÉ POUŽITIE!"),"NEPOVOLENÉ POUŽITIE!")</f>
        <v>K prijatý darom, osobitným výnosom, zákonným poplatkom a iným výnosom účtovná jednotka uvádza:</v>
      </c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60"/>
      <c r="AJ1710" s="144" t="str">
        <f t="shared" si="306"/>
        <v>Riadok bude vidieť.</v>
      </c>
      <c r="AK1710" s="145" t="s">
        <v>207</v>
      </c>
      <c r="AL1710" s="24"/>
      <c r="AM1710" s="2"/>
      <c r="AN1710" s="21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51">
        <f>+IF($H$1709="neeviduje",1,1)</f>
        <v>1</v>
      </c>
      <c r="BF1710" s="51"/>
      <c r="BG1710" s="51"/>
      <c r="BH1710" s="51">
        <f t="shared" si="307"/>
        <v>1</v>
      </c>
      <c r="BI1710" s="51">
        <f t="shared" si="308"/>
        <v>1</v>
      </c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108"/>
      <c r="BY1710" s="108"/>
      <c r="BZ1710" s="108"/>
      <c r="CA1710" s="113">
        <f>SI!BY1710</f>
        <v>28</v>
      </c>
      <c r="CB1710" s="113"/>
      <c r="CC1710" s="113"/>
      <c r="CD1710" s="113"/>
      <c r="CE1710" s="113"/>
      <c r="CF1710" s="113"/>
      <c r="CG1710" s="113"/>
      <c r="CH1710" s="140">
        <f>SI!BZ1710</f>
        <v>0</v>
      </c>
      <c r="CI1710" s="108"/>
      <c r="CJ1710" s="108"/>
      <c r="CK1710" s="108"/>
      <c r="CL1710" s="108"/>
      <c r="CM1710" s="108"/>
      <c r="CN1710" s="108"/>
      <c r="CO1710" s="108"/>
      <c r="CP1710" s="108"/>
      <c r="CQ1710" s="108"/>
      <c r="CR1710" s="108"/>
      <c r="CS1710" s="108"/>
      <c r="CT1710" s="108"/>
      <c r="CU1710" s="108"/>
      <c r="CV1710" s="108"/>
      <c r="CW1710" s="108"/>
      <c r="CX1710" s="108"/>
      <c r="CY1710" s="108"/>
      <c r="CZ1710" s="2"/>
      <c r="DA1710" s="2"/>
      <c r="DB1710" s="2"/>
      <c r="DC1710" s="2"/>
      <c r="DD1710" s="2"/>
      <c r="DE1710" s="2"/>
      <c r="DF1710" s="2"/>
      <c r="DG1710" s="2"/>
      <c r="DH1710" s="2"/>
      <c r="DI1710" s="2"/>
      <c r="DJ1710" s="2"/>
      <c r="DK1710" s="2"/>
      <c r="DL1710" s="2"/>
      <c r="DM1710" s="2"/>
      <c r="DN1710" s="2"/>
      <c r="DO1710" s="2"/>
      <c r="DP1710" s="2"/>
      <c r="DQ1710" s="2"/>
      <c r="DR1710" s="2"/>
      <c r="DS1710" s="2"/>
      <c r="DT1710" s="2"/>
      <c r="DU1710" s="2"/>
      <c r="DV1710" s="2"/>
      <c r="DW1710" s="2"/>
      <c r="DX1710" s="2"/>
      <c r="DY1710" s="2"/>
      <c r="DZ1710" s="2"/>
      <c r="EA1710" s="2"/>
      <c r="EB1710" s="2"/>
      <c r="EC1710" s="2"/>
      <c r="ED1710" s="2"/>
      <c r="EE1710" s="2"/>
      <c r="EF1710" s="2"/>
      <c r="EG1710" s="2"/>
      <c r="EH1710" s="2"/>
      <c r="EI1710" s="2"/>
      <c r="EJ1710" s="2"/>
      <c r="EK1710" s="2"/>
      <c r="EL1710" s="2"/>
      <c r="EM1710" s="2"/>
      <c r="EN1710" s="2"/>
      <c r="EO1710" s="2"/>
      <c r="EP1710" s="2"/>
      <c r="EQ1710" s="2"/>
      <c r="ER1710" s="2"/>
      <c r="ES1710" s="2"/>
      <c r="ET1710" s="2"/>
      <c r="EU1710" s="2"/>
      <c r="EV1710" s="2"/>
      <c r="EW1710" s="2"/>
      <c r="EX1710" s="2"/>
      <c r="EY1710" s="2"/>
      <c r="EZ1710" s="2"/>
      <c r="FA1710" s="2"/>
      <c r="FB1710" s="2"/>
      <c r="FC1710" s="2"/>
      <c r="FD1710" s="2"/>
      <c r="FE1710" s="2"/>
      <c r="FF1710" s="2"/>
      <c r="FG1710" s="2"/>
      <c r="FH1710" s="2"/>
      <c r="FI1710" s="2"/>
      <c r="FJ1710" s="2"/>
      <c r="FK1710" s="2"/>
      <c r="FL1710" s="2"/>
      <c r="FM1710" s="2"/>
      <c r="FN1710" s="2"/>
      <c r="FO1710" s="2"/>
      <c r="FP1710" s="2"/>
      <c r="FQ1710" s="2"/>
      <c r="FR1710" s="2"/>
      <c r="FS1710" s="2"/>
      <c r="FT1710" s="2"/>
      <c r="FU1710" s="2"/>
      <c r="FV1710" s="2"/>
      <c r="FW1710" s="2"/>
      <c r="FX1710" s="2"/>
      <c r="FY1710" s="2"/>
      <c r="FZ1710" s="2"/>
      <c r="GA1710" s="2"/>
      <c r="GB1710" s="2"/>
      <c r="GC1710" s="2"/>
      <c r="GD1710" s="2"/>
      <c r="GE1710" s="2"/>
      <c r="GF1710" s="2"/>
      <c r="GG1710" s="2"/>
      <c r="GH1710" s="2"/>
      <c r="GI1710" s="2"/>
      <c r="GJ1710" s="2"/>
      <c r="GK1710" s="2"/>
      <c r="GL1710" s="2"/>
      <c r="GM1710" s="2"/>
      <c r="GN1710" s="2"/>
      <c r="GO1710" s="2"/>
      <c r="GP1710" s="2"/>
      <c r="GQ1710" s="2"/>
      <c r="GR1710" s="2"/>
      <c r="GS1710" s="2"/>
      <c r="GT1710" s="2"/>
      <c r="GU1710" s="2"/>
      <c r="GV1710" s="2"/>
      <c r="GW1710" s="2"/>
      <c r="GX1710" s="2"/>
      <c r="GY1710" s="2"/>
      <c r="GZ1710" s="2"/>
      <c r="HA1710" s="2"/>
      <c r="HB1710" s="2"/>
      <c r="HC1710" s="2"/>
      <c r="HD1710" s="2"/>
      <c r="HE1710" s="2"/>
      <c r="HF1710" s="2"/>
      <c r="HG1710" s="2"/>
      <c r="HH1710" s="2"/>
      <c r="HI1710" s="2"/>
      <c r="HJ1710" s="2"/>
      <c r="HK1710" s="2"/>
      <c r="HL1710" s="2"/>
      <c r="HM1710" s="2"/>
      <c r="HN1710" s="2"/>
      <c r="HO1710" s="2"/>
      <c r="HP1710" s="2"/>
      <c r="HQ1710" s="2"/>
      <c r="HR1710" s="2"/>
      <c r="HS1710" s="2"/>
      <c r="HT1710" s="2"/>
      <c r="HU1710" s="2"/>
      <c r="HV1710" s="2"/>
      <c r="HW1710" s="2"/>
      <c r="HX1710" s="2"/>
      <c r="HY1710" s="2"/>
      <c r="HZ1710" s="2"/>
      <c r="IA1710" s="2"/>
      <c r="IB1710" s="2"/>
      <c r="IC1710" s="2"/>
      <c r="ID1710" s="2"/>
      <c r="IE1710" s="2"/>
      <c r="IF1710" s="2"/>
      <c r="IG1710" s="2"/>
      <c r="IH1710" s="2"/>
      <c r="II1710" s="2"/>
      <c r="IJ1710" s="2"/>
      <c r="IK1710" s="2"/>
      <c r="IL1710" s="2"/>
      <c r="IM1710" s="2"/>
      <c r="IN1710" s="2"/>
      <c r="IO1710" s="2"/>
      <c r="IP1710" s="2"/>
      <c r="IQ1710" s="2"/>
      <c r="IR1710" s="2"/>
      <c r="IS1710" s="2"/>
    </row>
    <row r="1711" spans="1:253" s="36" customFormat="1" hidden="1" x14ac:dyDescent="0.25">
      <c r="A1711" s="33"/>
      <c r="B1711" s="168"/>
      <c r="C1711" s="168"/>
      <c r="D1711" s="168"/>
      <c r="E1711" s="168"/>
      <c r="F1711" s="168"/>
      <c r="G1711" s="168"/>
      <c r="H1711" s="168"/>
      <c r="I1711" s="168"/>
      <c r="J1711" s="168"/>
      <c r="K1711" s="168"/>
      <c r="L1711" s="168"/>
      <c r="M1711" s="168"/>
      <c r="N1711" s="168"/>
      <c r="O1711" s="168"/>
      <c r="P1711" s="168"/>
      <c r="Q1711" s="168"/>
      <c r="R1711" s="168"/>
      <c r="S1711" s="168"/>
      <c r="T1711" s="168"/>
      <c r="U1711" s="168"/>
      <c r="V1711" s="168"/>
      <c r="W1711" s="168"/>
      <c r="X1711" s="168"/>
      <c r="Y1711" s="168"/>
      <c r="Z1711" s="168"/>
      <c r="AA1711" s="168"/>
      <c r="AB1711" s="168"/>
      <c r="AC1711" s="168"/>
      <c r="AD1711" s="168"/>
      <c r="AE1711" s="168"/>
      <c r="AF1711" s="168"/>
      <c r="AG1711" s="168"/>
      <c r="AH1711" s="168"/>
      <c r="AI1711" s="63"/>
      <c r="AJ1711" s="144" t="str">
        <f t="shared" si="306"/>
        <v>Riadok bude skrytý.</v>
      </c>
      <c r="AK1711" s="145" t="s">
        <v>207</v>
      </c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51">
        <f>+IF($H$1709="neeviduje",0,1)</f>
        <v>1</v>
      </c>
      <c r="BF1711" s="51">
        <f t="shared" ref="BF1711:BF1730" si="309">+IF(B1711="",0,1)</f>
        <v>0</v>
      </c>
      <c r="BG1711" s="51"/>
      <c r="BH1711" s="51">
        <f t="shared" si="307"/>
        <v>1</v>
      </c>
      <c r="BI1711" s="89">
        <f t="shared" ref="BI1711:BI1730" si="310">+IF(BE1711*BF1711=0,0,IF(BH1711=0,0,1))</f>
        <v>0</v>
      </c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108"/>
      <c r="BY1711" s="108"/>
      <c r="BZ1711" s="108"/>
      <c r="CA1711" s="113">
        <f>SI!BY1711</f>
        <v>300</v>
      </c>
      <c r="CB1711" s="113"/>
      <c r="CC1711" s="113"/>
      <c r="CD1711" s="113"/>
      <c r="CE1711" s="113"/>
      <c r="CF1711" s="113"/>
      <c r="CG1711" s="113"/>
      <c r="CH1711" s="140">
        <f>SI!BZ1711</f>
        <v>0</v>
      </c>
      <c r="CI1711" s="108"/>
      <c r="CJ1711" s="108"/>
      <c r="CK1711" s="108"/>
      <c r="CL1711" s="108"/>
      <c r="CM1711" s="108"/>
      <c r="CN1711" s="108"/>
      <c r="CO1711" s="108"/>
      <c r="CP1711" s="108"/>
      <c r="CQ1711" s="108"/>
      <c r="CR1711" s="108"/>
      <c r="CS1711" s="108"/>
      <c r="CT1711" s="108"/>
      <c r="CU1711" s="108"/>
      <c r="CV1711" s="108"/>
      <c r="CW1711" s="108"/>
      <c r="CX1711" s="108"/>
      <c r="CY1711" s="108"/>
      <c r="CZ1711" s="2"/>
      <c r="DA1711" s="2"/>
      <c r="DB1711" s="2"/>
      <c r="DC1711" s="2"/>
      <c r="DD1711" s="2"/>
      <c r="DE1711" s="2"/>
      <c r="DF1711" s="2"/>
      <c r="DG1711" s="2"/>
      <c r="DH1711" s="2"/>
      <c r="DI1711" s="2"/>
      <c r="DJ1711" s="2"/>
      <c r="DK1711" s="2"/>
      <c r="DL1711" s="2"/>
      <c r="DM1711" s="2"/>
      <c r="DN1711" s="2"/>
      <c r="DO1711" s="2"/>
      <c r="DP1711" s="2"/>
      <c r="DQ1711" s="2"/>
      <c r="DR1711" s="2"/>
      <c r="DS1711" s="2"/>
      <c r="DT1711" s="2"/>
      <c r="DU1711" s="2"/>
      <c r="DV1711" s="2"/>
      <c r="DW1711" s="2"/>
      <c r="DX1711" s="2"/>
      <c r="DY1711" s="2"/>
      <c r="DZ1711" s="2"/>
      <c r="EA1711" s="2"/>
      <c r="EB1711" s="2"/>
      <c r="EC1711" s="2"/>
      <c r="ED1711" s="2"/>
      <c r="EE1711" s="2"/>
      <c r="EF1711" s="2"/>
      <c r="EG1711" s="2"/>
      <c r="EH1711" s="2"/>
      <c r="EI1711" s="2"/>
      <c r="EJ1711" s="2"/>
      <c r="EK1711" s="2"/>
      <c r="EL1711" s="2"/>
      <c r="EM1711" s="2"/>
      <c r="EN1711" s="2"/>
      <c r="EO1711" s="2"/>
      <c r="EP1711" s="2"/>
      <c r="EQ1711" s="2"/>
      <c r="ER1711" s="2"/>
      <c r="ES1711" s="2"/>
      <c r="ET1711" s="2"/>
      <c r="EU1711" s="2"/>
      <c r="EV1711" s="2"/>
      <c r="EW1711" s="2"/>
      <c r="EX1711" s="2"/>
      <c r="EY1711" s="2"/>
      <c r="EZ1711" s="2"/>
      <c r="FA1711" s="2"/>
      <c r="FB1711" s="2"/>
      <c r="FC1711" s="2"/>
      <c r="FD1711" s="2"/>
      <c r="FE1711" s="2"/>
      <c r="FF1711" s="2"/>
      <c r="FG1711" s="2"/>
      <c r="FH1711" s="2"/>
      <c r="FI1711" s="2"/>
      <c r="FJ1711" s="2"/>
      <c r="FK1711" s="2"/>
      <c r="FL1711" s="2"/>
      <c r="FM1711" s="2"/>
      <c r="FN1711" s="2"/>
      <c r="FO1711" s="2"/>
      <c r="FP1711" s="2"/>
      <c r="FQ1711" s="2"/>
      <c r="FR1711" s="2"/>
      <c r="FS1711" s="2"/>
      <c r="FT1711" s="2"/>
      <c r="FU1711" s="2"/>
      <c r="FV1711" s="2"/>
      <c r="FW1711" s="2"/>
      <c r="FX1711" s="2"/>
      <c r="FY1711" s="2"/>
      <c r="FZ1711" s="2"/>
      <c r="GA1711" s="2"/>
      <c r="GB1711" s="2"/>
      <c r="GC1711" s="2"/>
      <c r="GD1711" s="2"/>
      <c r="GE1711" s="2"/>
      <c r="GF1711" s="2"/>
      <c r="GG1711" s="2"/>
      <c r="GH1711" s="2"/>
      <c r="GI1711" s="2"/>
      <c r="GJ1711" s="2"/>
      <c r="GK1711" s="2"/>
      <c r="GL1711" s="2"/>
      <c r="GM1711" s="2"/>
      <c r="GN1711" s="2"/>
      <c r="GO1711" s="2"/>
      <c r="GP1711" s="2"/>
      <c r="GQ1711" s="2"/>
      <c r="GR1711" s="2"/>
      <c r="GS1711" s="2"/>
      <c r="GT1711" s="2"/>
      <c r="GU1711" s="2"/>
      <c r="GV1711" s="2"/>
      <c r="GW1711" s="2"/>
      <c r="GX1711" s="2"/>
      <c r="GY1711" s="2"/>
      <c r="GZ1711" s="2"/>
      <c r="HA1711" s="2"/>
      <c r="HB1711" s="2"/>
      <c r="HC1711" s="2"/>
      <c r="HD1711" s="2"/>
      <c r="HE1711" s="2"/>
      <c r="HF1711" s="2"/>
      <c r="HG1711" s="2"/>
      <c r="HH1711" s="2"/>
      <c r="HI1711" s="2"/>
      <c r="HJ1711" s="2"/>
      <c r="HK1711" s="2"/>
      <c r="HL1711" s="2"/>
      <c r="HM1711" s="2"/>
      <c r="HN1711" s="2"/>
      <c r="HO1711" s="2"/>
      <c r="HP1711" s="2"/>
      <c r="HQ1711" s="2"/>
      <c r="HR1711" s="2"/>
      <c r="HS1711" s="2"/>
      <c r="HT1711" s="2"/>
      <c r="HU1711" s="2"/>
      <c r="HV1711" s="2"/>
      <c r="HW1711" s="2"/>
      <c r="HX1711" s="2"/>
      <c r="HY1711" s="2"/>
      <c r="HZ1711" s="2"/>
      <c r="IA1711" s="2"/>
      <c r="IB1711" s="2"/>
      <c r="IC1711" s="2"/>
      <c r="ID1711" s="2"/>
      <c r="IE1711" s="2"/>
      <c r="IF1711" s="2"/>
      <c r="IG1711" s="2"/>
      <c r="IH1711" s="2"/>
      <c r="II1711" s="2"/>
      <c r="IJ1711" s="2"/>
      <c r="IK1711" s="2"/>
      <c r="IL1711" s="2"/>
      <c r="IM1711" s="2"/>
      <c r="IN1711" s="2"/>
      <c r="IO1711" s="2"/>
      <c r="IP1711" s="2"/>
      <c r="IQ1711" s="2"/>
      <c r="IR1711" s="2"/>
      <c r="IS1711" s="2"/>
    </row>
    <row r="1712" spans="1:253" s="36" customFormat="1" x14ac:dyDescent="0.25">
      <c r="A1712" s="33"/>
      <c r="B1712" s="168" t="s">
        <v>677</v>
      </c>
      <c r="C1712" s="168"/>
      <c r="D1712" s="168"/>
      <c r="E1712" s="168"/>
      <c r="F1712" s="168"/>
      <c r="G1712" s="168"/>
      <c r="H1712" s="168"/>
      <c r="I1712" s="168"/>
      <c r="J1712" s="168"/>
      <c r="K1712" s="168"/>
      <c r="L1712" s="168"/>
      <c r="M1712" s="168"/>
      <c r="N1712" s="168"/>
      <c r="O1712" s="168"/>
      <c r="P1712" s="168"/>
      <c r="Q1712" s="168"/>
      <c r="R1712" s="168"/>
      <c r="S1712" s="168"/>
      <c r="T1712" s="168"/>
      <c r="U1712" s="168"/>
      <c r="V1712" s="168"/>
      <c r="W1712" s="168"/>
      <c r="X1712" s="168"/>
      <c r="Y1712" s="168"/>
      <c r="Z1712" s="168"/>
      <c r="AA1712" s="168"/>
      <c r="AB1712" s="168"/>
      <c r="AC1712" s="168"/>
      <c r="AD1712" s="168"/>
      <c r="AE1712" s="168"/>
      <c r="AF1712" s="168"/>
      <c r="AG1712" s="168"/>
      <c r="AH1712" s="168"/>
      <c r="AI1712" s="63"/>
      <c r="AJ1712" s="144" t="str">
        <f t="shared" si="306"/>
        <v>Riadok bude vidieť.</v>
      </c>
      <c r="AK1712" s="145" t="s">
        <v>207</v>
      </c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51">
        <f t="shared" ref="BE1712:BE1747" si="311">+IF($H$1709="neeviduje",0,1)</f>
        <v>1</v>
      </c>
      <c r="BF1712" s="51">
        <f t="shared" si="309"/>
        <v>1</v>
      </c>
      <c r="BG1712" s="51"/>
      <c r="BH1712" s="51">
        <f t="shared" si="307"/>
        <v>1</v>
      </c>
      <c r="BI1712" s="89">
        <f t="shared" si="310"/>
        <v>1</v>
      </c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108"/>
      <c r="BY1712" s="108"/>
      <c r="BZ1712" s="108"/>
      <c r="CA1712" s="113">
        <f>SI!BY1712</f>
        <v>9</v>
      </c>
      <c r="CB1712" s="113"/>
      <c r="CC1712" s="113"/>
      <c r="CD1712" s="113"/>
      <c r="CE1712" s="113"/>
      <c r="CF1712" s="113"/>
      <c r="CG1712" s="113"/>
      <c r="CH1712" s="140">
        <f>SI!BZ1712</f>
        <v>0</v>
      </c>
      <c r="CI1712" s="108"/>
      <c r="CJ1712" s="108"/>
      <c r="CK1712" s="108"/>
      <c r="CL1712" s="108"/>
      <c r="CM1712" s="108"/>
      <c r="CN1712" s="108"/>
      <c r="CO1712" s="108"/>
      <c r="CP1712" s="108"/>
      <c r="CQ1712" s="108"/>
      <c r="CR1712" s="108"/>
      <c r="CS1712" s="108"/>
      <c r="CT1712" s="108"/>
      <c r="CU1712" s="108"/>
      <c r="CV1712" s="108"/>
      <c r="CW1712" s="108"/>
      <c r="CX1712" s="108"/>
      <c r="CY1712" s="108"/>
      <c r="CZ1712" s="2"/>
      <c r="DA1712" s="2"/>
      <c r="DB1712" s="2"/>
      <c r="DC1712" s="2"/>
      <c r="DD1712" s="2"/>
      <c r="DE1712" s="2"/>
      <c r="DF1712" s="2"/>
      <c r="DG1712" s="2"/>
      <c r="DH1712" s="2"/>
      <c r="DI1712" s="2"/>
      <c r="DJ1712" s="2"/>
      <c r="DK1712" s="2"/>
      <c r="DL1712" s="2"/>
      <c r="DM1712" s="2"/>
      <c r="DN1712" s="2"/>
      <c r="DO1712" s="2"/>
      <c r="DP1712" s="2"/>
      <c r="DQ1712" s="2"/>
      <c r="DR1712" s="2"/>
      <c r="DS1712" s="2"/>
      <c r="DT1712" s="2"/>
      <c r="DU1712" s="2"/>
      <c r="DV1712" s="2"/>
      <c r="DW1712" s="2"/>
      <c r="DX1712" s="2"/>
      <c r="DY1712" s="2"/>
      <c r="DZ1712" s="2"/>
      <c r="EA1712" s="2"/>
      <c r="EB1712" s="2"/>
      <c r="EC1712" s="2"/>
      <c r="ED1712" s="2"/>
      <c r="EE1712" s="2"/>
      <c r="EF1712" s="2"/>
      <c r="EG1712" s="2"/>
      <c r="EH1712" s="2"/>
      <c r="EI1712" s="2"/>
      <c r="EJ1712" s="2"/>
      <c r="EK1712" s="2"/>
      <c r="EL1712" s="2"/>
      <c r="EM1712" s="2"/>
      <c r="EN1712" s="2"/>
      <c r="EO1712" s="2"/>
      <c r="EP1712" s="2"/>
      <c r="EQ1712" s="2"/>
      <c r="ER1712" s="2"/>
      <c r="ES1712" s="2"/>
      <c r="ET1712" s="2"/>
      <c r="EU1712" s="2"/>
      <c r="EV1712" s="2"/>
      <c r="EW1712" s="2"/>
      <c r="EX1712" s="2"/>
      <c r="EY1712" s="2"/>
      <c r="EZ1712" s="2"/>
      <c r="FA1712" s="2"/>
      <c r="FB1712" s="2"/>
      <c r="FC1712" s="2"/>
      <c r="FD1712" s="2"/>
      <c r="FE1712" s="2"/>
      <c r="FF1712" s="2"/>
      <c r="FG1712" s="2"/>
      <c r="FH1712" s="2"/>
      <c r="FI1712" s="2"/>
      <c r="FJ1712" s="2"/>
      <c r="FK1712" s="2"/>
      <c r="FL1712" s="2"/>
      <c r="FM1712" s="2"/>
      <c r="FN1712" s="2"/>
      <c r="FO1712" s="2"/>
      <c r="FP1712" s="2"/>
      <c r="FQ1712" s="2"/>
      <c r="FR1712" s="2"/>
      <c r="FS1712" s="2"/>
      <c r="FT1712" s="2"/>
      <c r="FU1712" s="2"/>
      <c r="FV1712" s="2"/>
      <c r="FW1712" s="2"/>
      <c r="FX1712" s="2"/>
      <c r="FY1712" s="2"/>
      <c r="FZ1712" s="2"/>
      <c r="GA1712" s="2"/>
      <c r="GB1712" s="2"/>
      <c r="GC1712" s="2"/>
      <c r="GD1712" s="2"/>
      <c r="GE1712" s="2"/>
      <c r="GF1712" s="2"/>
      <c r="GG1712" s="2"/>
      <c r="GH1712" s="2"/>
      <c r="GI1712" s="2"/>
      <c r="GJ1712" s="2"/>
      <c r="GK1712" s="2"/>
      <c r="GL1712" s="2"/>
      <c r="GM1712" s="2"/>
      <c r="GN1712" s="2"/>
      <c r="GO1712" s="2"/>
      <c r="GP1712" s="2"/>
      <c r="GQ1712" s="2"/>
      <c r="GR1712" s="2"/>
      <c r="GS1712" s="2"/>
      <c r="GT1712" s="2"/>
      <c r="GU1712" s="2"/>
      <c r="GV1712" s="2"/>
      <c r="GW1712" s="2"/>
      <c r="GX1712" s="2"/>
      <c r="GY1712" s="2"/>
      <c r="GZ1712" s="2"/>
      <c r="HA1712" s="2"/>
      <c r="HB1712" s="2"/>
      <c r="HC1712" s="2"/>
      <c r="HD1712" s="2"/>
      <c r="HE1712" s="2"/>
      <c r="HF1712" s="2"/>
      <c r="HG1712" s="2"/>
      <c r="HH1712" s="2"/>
      <c r="HI1712" s="2"/>
      <c r="HJ1712" s="2"/>
      <c r="HK1712" s="2"/>
      <c r="HL1712" s="2"/>
      <c r="HM1712" s="2"/>
      <c r="HN1712" s="2"/>
      <c r="HO1712" s="2"/>
      <c r="HP1712" s="2"/>
      <c r="HQ1712" s="2"/>
      <c r="HR1712" s="2"/>
      <c r="HS1712" s="2"/>
      <c r="HT1712" s="2"/>
      <c r="HU1712" s="2"/>
      <c r="HV1712" s="2"/>
      <c r="HW1712" s="2"/>
      <c r="HX1712" s="2"/>
      <c r="HY1712" s="2"/>
      <c r="HZ1712" s="2"/>
      <c r="IA1712" s="2"/>
      <c r="IB1712" s="2"/>
      <c r="IC1712" s="2"/>
      <c r="ID1712" s="2"/>
      <c r="IE1712" s="2"/>
      <c r="IF1712" s="2"/>
      <c r="IG1712" s="2"/>
      <c r="IH1712" s="2"/>
      <c r="II1712" s="2"/>
      <c r="IJ1712" s="2"/>
      <c r="IK1712" s="2"/>
      <c r="IL1712" s="2"/>
      <c r="IM1712" s="2"/>
      <c r="IN1712" s="2"/>
      <c r="IO1712" s="2"/>
      <c r="IP1712" s="2"/>
      <c r="IQ1712" s="2"/>
      <c r="IR1712" s="2"/>
      <c r="IS1712" s="2"/>
    </row>
    <row r="1713" spans="1:253" s="36" customFormat="1" x14ac:dyDescent="0.25">
      <c r="A1713" s="33"/>
      <c r="B1713" s="168" t="s">
        <v>706</v>
      </c>
      <c r="C1713" s="168"/>
      <c r="D1713" s="168"/>
      <c r="E1713" s="168"/>
      <c r="F1713" s="168"/>
      <c r="G1713" s="168"/>
      <c r="H1713" s="168"/>
      <c r="I1713" s="168"/>
      <c r="J1713" s="168"/>
      <c r="K1713" s="168"/>
      <c r="L1713" s="168"/>
      <c r="M1713" s="168"/>
      <c r="N1713" s="168"/>
      <c r="O1713" s="168"/>
      <c r="P1713" s="168"/>
      <c r="Q1713" s="168"/>
      <c r="R1713" s="168"/>
      <c r="S1713" s="168"/>
      <c r="T1713" s="168"/>
      <c r="U1713" s="168"/>
      <c r="V1713" s="168"/>
      <c r="W1713" s="168"/>
      <c r="X1713" s="168"/>
      <c r="Y1713" s="168"/>
      <c r="Z1713" s="168"/>
      <c r="AA1713" s="168"/>
      <c r="AB1713" s="168"/>
      <c r="AC1713" s="168"/>
      <c r="AD1713" s="168"/>
      <c r="AE1713" s="168"/>
      <c r="AF1713" s="168"/>
      <c r="AG1713" s="168"/>
      <c r="AH1713" s="168"/>
      <c r="AI1713" s="63"/>
      <c r="AJ1713" s="144" t="str">
        <f t="shared" si="306"/>
        <v>Riadok bude vidieť.</v>
      </c>
      <c r="AK1713" s="145" t="s">
        <v>207</v>
      </c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51">
        <f t="shared" si="311"/>
        <v>1</v>
      </c>
      <c r="BF1713" s="51">
        <f t="shared" si="309"/>
        <v>1</v>
      </c>
      <c r="BG1713" s="51"/>
      <c r="BH1713" s="51">
        <f t="shared" si="307"/>
        <v>1</v>
      </c>
      <c r="BI1713" s="89">
        <f t="shared" si="310"/>
        <v>1</v>
      </c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108"/>
      <c r="BY1713" s="108"/>
      <c r="BZ1713" s="108"/>
      <c r="CA1713" s="113">
        <f>SI!BY1713</f>
        <v>1000</v>
      </c>
      <c r="CB1713" s="113"/>
      <c r="CC1713" s="113"/>
      <c r="CD1713" s="113"/>
      <c r="CE1713" s="113"/>
      <c r="CF1713" s="113"/>
      <c r="CG1713" s="113"/>
      <c r="CH1713" s="140">
        <f>SI!BZ1713</f>
        <v>0</v>
      </c>
      <c r="CI1713" s="108"/>
      <c r="CJ1713" s="108"/>
      <c r="CK1713" s="108"/>
      <c r="CL1713" s="108"/>
      <c r="CM1713" s="108"/>
      <c r="CN1713" s="108"/>
      <c r="CO1713" s="108"/>
      <c r="CP1713" s="108"/>
      <c r="CQ1713" s="108"/>
      <c r="CR1713" s="108"/>
      <c r="CS1713" s="108"/>
      <c r="CT1713" s="108"/>
      <c r="CU1713" s="108"/>
      <c r="CV1713" s="108"/>
      <c r="CW1713" s="108"/>
      <c r="CX1713" s="108"/>
      <c r="CY1713" s="108"/>
      <c r="CZ1713" s="2"/>
      <c r="DA1713" s="2"/>
      <c r="DB1713" s="2"/>
      <c r="DC1713" s="2"/>
      <c r="DD1713" s="2"/>
      <c r="DE1713" s="2"/>
      <c r="DF1713" s="2"/>
      <c r="DG1713" s="2"/>
      <c r="DH1713" s="2"/>
      <c r="DI1713" s="2"/>
      <c r="DJ1713" s="2"/>
      <c r="DK1713" s="2"/>
      <c r="DL1713" s="2"/>
      <c r="DM1713" s="2"/>
      <c r="DN1713" s="2"/>
      <c r="DO1713" s="2"/>
      <c r="DP1713" s="2"/>
      <c r="DQ1713" s="2"/>
      <c r="DR1713" s="2"/>
      <c r="DS1713" s="2"/>
      <c r="DT1713" s="2"/>
      <c r="DU1713" s="2"/>
      <c r="DV1713" s="2"/>
      <c r="DW1713" s="2"/>
      <c r="DX1713" s="2"/>
      <c r="DY1713" s="2"/>
      <c r="DZ1713" s="2"/>
      <c r="EA1713" s="2"/>
      <c r="EB1713" s="2"/>
      <c r="EC1713" s="2"/>
      <c r="ED1713" s="2"/>
      <c r="EE1713" s="2"/>
      <c r="EF1713" s="2"/>
      <c r="EG1713" s="2"/>
      <c r="EH1713" s="2"/>
      <c r="EI1713" s="2"/>
      <c r="EJ1713" s="2"/>
      <c r="EK1713" s="2"/>
      <c r="EL1713" s="2"/>
      <c r="EM1713" s="2"/>
      <c r="EN1713" s="2"/>
      <c r="EO1713" s="2"/>
      <c r="EP1713" s="2"/>
      <c r="EQ1713" s="2"/>
      <c r="ER1713" s="2"/>
      <c r="ES1713" s="2"/>
      <c r="ET1713" s="2"/>
      <c r="EU1713" s="2"/>
      <c r="EV1713" s="2"/>
      <c r="EW1713" s="2"/>
      <c r="EX1713" s="2"/>
      <c r="EY1713" s="2"/>
      <c r="EZ1713" s="2"/>
      <c r="FA1713" s="2"/>
      <c r="FB1713" s="2"/>
      <c r="FC1713" s="2"/>
      <c r="FD1713" s="2"/>
      <c r="FE1713" s="2"/>
      <c r="FF1713" s="2"/>
      <c r="FG1713" s="2"/>
      <c r="FH1713" s="2"/>
      <c r="FI1713" s="2"/>
      <c r="FJ1713" s="2"/>
      <c r="FK1713" s="2"/>
      <c r="FL1713" s="2"/>
      <c r="FM1713" s="2"/>
      <c r="FN1713" s="2"/>
      <c r="FO1713" s="2"/>
      <c r="FP1713" s="2"/>
      <c r="FQ1713" s="2"/>
      <c r="FR1713" s="2"/>
      <c r="FS1713" s="2"/>
      <c r="FT1713" s="2"/>
      <c r="FU1713" s="2"/>
      <c r="FV1713" s="2"/>
      <c r="FW1713" s="2"/>
      <c r="FX1713" s="2"/>
      <c r="FY1713" s="2"/>
      <c r="FZ1713" s="2"/>
      <c r="GA1713" s="2"/>
      <c r="GB1713" s="2"/>
      <c r="GC1713" s="2"/>
      <c r="GD1713" s="2"/>
      <c r="GE1713" s="2"/>
      <c r="GF1713" s="2"/>
      <c r="GG1713" s="2"/>
      <c r="GH1713" s="2"/>
      <c r="GI1713" s="2"/>
      <c r="GJ1713" s="2"/>
      <c r="GK1713" s="2"/>
      <c r="GL1713" s="2"/>
      <c r="GM1713" s="2"/>
      <c r="GN1713" s="2"/>
      <c r="GO1713" s="2"/>
      <c r="GP1713" s="2"/>
      <c r="GQ1713" s="2"/>
      <c r="GR1713" s="2"/>
      <c r="GS1713" s="2"/>
      <c r="GT1713" s="2"/>
      <c r="GU1713" s="2"/>
      <c r="GV1713" s="2"/>
      <c r="GW1713" s="2"/>
      <c r="GX1713" s="2"/>
      <c r="GY1713" s="2"/>
      <c r="GZ1713" s="2"/>
      <c r="HA1713" s="2"/>
      <c r="HB1713" s="2"/>
      <c r="HC1713" s="2"/>
      <c r="HD1713" s="2"/>
      <c r="HE1713" s="2"/>
      <c r="HF1713" s="2"/>
      <c r="HG1713" s="2"/>
      <c r="HH1713" s="2"/>
      <c r="HI1713" s="2"/>
      <c r="HJ1713" s="2"/>
      <c r="HK1713" s="2"/>
      <c r="HL1713" s="2"/>
      <c r="HM1713" s="2"/>
      <c r="HN1713" s="2"/>
      <c r="HO1713" s="2"/>
      <c r="HP1713" s="2"/>
      <c r="HQ1713" s="2"/>
      <c r="HR1713" s="2"/>
      <c r="HS1713" s="2"/>
      <c r="HT1713" s="2"/>
      <c r="HU1713" s="2"/>
      <c r="HV1713" s="2"/>
      <c r="HW1713" s="2"/>
      <c r="HX1713" s="2"/>
      <c r="HY1713" s="2"/>
      <c r="HZ1713" s="2"/>
      <c r="IA1713" s="2"/>
      <c r="IB1713" s="2"/>
      <c r="IC1713" s="2"/>
      <c r="ID1713" s="2"/>
      <c r="IE1713" s="2"/>
      <c r="IF1713" s="2"/>
      <c r="IG1713" s="2"/>
      <c r="IH1713" s="2"/>
      <c r="II1713" s="2"/>
      <c r="IJ1713" s="2"/>
      <c r="IK1713" s="2"/>
      <c r="IL1713" s="2"/>
      <c r="IM1713" s="2"/>
      <c r="IN1713" s="2"/>
      <c r="IO1713" s="2"/>
      <c r="IP1713" s="2"/>
      <c r="IQ1713" s="2"/>
      <c r="IR1713" s="2"/>
      <c r="IS1713" s="2"/>
    </row>
    <row r="1714" spans="1:253" s="36" customFormat="1" hidden="1" x14ac:dyDescent="0.25">
      <c r="A1714" s="33"/>
      <c r="B1714" s="168"/>
      <c r="C1714" s="168"/>
      <c r="D1714" s="168"/>
      <c r="E1714" s="168"/>
      <c r="F1714" s="168"/>
      <c r="G1714" s="168"/>
      <c r="H1714" s="168"/>
      <c r="I1714" s="168"/>
      <c r="J1714" s="168"/>
      <c r="K1714" s="168"/>
      <c r="L1714" s="168"/>
      <c r="M1714" s="168"/>
      <c r="N1714" s="168"/>
      <c r="O1714" s="168"/>
      <c r="P1714" s="168"/>
      <c r="Q1714" s="168"/>
      <c r="R1714" s="168"/>
      <c r="S1714" s="168"/>
      <c r="T1714" s="168"/>
      <c r="U1714" s="168"/>
      <c r="V1714" s="168"/>
      <c r="W1714" s="168"/>
      <c r="X1714" s="168"/>
      <c r="Y1714" s="168"/>
      <c r="Z1714" s="168"/>
      <c r="AA1714" s="168"/>
      <c r="AB1714" s="168"/>
      <c r="AC1714" s="168"/>
      <c r="AD1714" s="168"/>
      <c r="AE1714" s="168"/>
      <c r="AF1714" s="168"/>
      <c r="AG1714" s="168"/>
      <c r="AH1714" s="168"/>
      <c r="AI1714" s="63"/>
      <c r="AJ1714" s="144" t="str">
        <f t="shared" si="306"/>
        <v>Riadok bude skrytý.</v>
      </c>
      <c r="AK1714" s="145" t="s">
        <v>207</v>
      </c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51">
        <f t="shared" si="311"/>
        <v>1</v>
      </c>
      <c r="BF1714" s="51">
        <f t="shared" si="309"/>
        <v>0</v>
      </c>
      <c r="BG1714" s="51"/>
      <c r="BH1714" s="51">
        <f t="shared" si="307"/>
        <v>1</v>
      </c>
      <c r="BI1714" s="89">
        <f t="shared" si="310"/>
        <v>0</v>
      </c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108"/>
      <c r="BY1714" s="108"/>
      <c r="BZ1714" s="108"/>
      <c r="CA1714" s="113">
        <f>SI!BY1714</f>
        <v>201</v>
      </c>
      <c r="CB1714" s="113"/>
      <c r="CC1714" s="113"/>
      <c r="CD1714" s="113"/>
      <c r="CE1714" s="113"/>
      <c r="CF1714" s="113"/>
      <c r="CG1714" s="113"/>
      <c r="CH1714" s="140">
        <f>SI!BZ1714</f>
        <v>0</v>
      </c>
      <c r="CI1714" s="108"/>
      <c r="CJ1714" s="108"/>
      <c r="CK1714" s="108"/>
      <c r="CL1714" s="108"/>
      <c r="CM1714" s="108"/>
      <c r="CN1714" s="108"/>
      <c r="CO1714" s="108"/>
      <c r="CP1714" s="108"/>
      <c r="CQ1714" s="108"/>
      <c r="CR1714" s="108"/>
      <c r="CS1714" s="108"/>
      <c r="CT1714" s="108"/>
      <c r="CU1714" s="108"/>
      <c r="CV1714" s="108"/>
      <c r="CW1714" s="108"/>
      <c r="CX1714" s="108"/>
      <c r="CY1714" s="108"/>
      <c r="CZ1714" s="2"/>
      <c r="DA1714" s="2"/>
      <c r="DB1714" s="2"/>
      <c r="DC1714" s="2"/>
      <c r="DD1714" s="2"/>
      <c r="DE1714" s="2"/>
      <c r="DF1714" s="2"/>
      <c r="DG1714" s="2"/>
      <c r="DH1714" s="2"/>
      <c r="DI1714" s="2"/>
      <c r="DJ1714" s="2"/>
      <c r="DK1714" s="2"/>
      <c r="DL1714" s="2"/>
      <c r="DM1714" s="2"/>
      <c r="DN1714" s="2"/>
      <c r="DO1714" s="2"/>
      <c r="DP1714" s="2"/>
      <c r="DQ1714" s="2"/>
      <c r="DR1714" s="2"/>
      <c r="DS1714" s="2"/>
      <c r="DT1714" s="2"/>
      <c r="DU1714" s="2"/>
      <c r="DV1714" s="2"/>
      <c r="DW1714" s="2"/>
      <c r="DX1714" s="2"/>
      <c r="DY1714" s="2"/>
      <c r="DZ1714" s="2"/>
      <c r="EA1714" s="2"/>
      <c r="EB1714" s="2"/>
      <c r="EC1714" s="2"/>
      <c r="ED1714" s="2"/>
      <c r="EE1714" s="2"/>
      <c r="EF1714" s="2"/>
      <c r="EG1714" s="2"/>
      <c r="EH1714" s="2"/>
      <c r="EI1714" s="2"/>
      <c r="EJ1714" s="2"/>
      <c r="EK1714" s="2"/>
      <c r="EL1714" s="2"/>
      <c r="EM1714" s="2"/>
      <c r="EN1714" s="2"/>
      <c r="EO1714" s="2"/>
      <c r="EP1714" s="2"/>
      <c r="EQ1714" s="2"/>
      <c r="ER1714" s="2"/>
      <c r="ES1714" s="2"/>
      <c r="ET1714" s="2"/>
      <c r="EU1714" s="2"/>
      <c r="EV1714" s="2"/>
      <c r="EW1714" s="2"/>
      <c r="EX1714" s="2"/>
      <c r="EY1714" s="2"/>
      <c r="EZ1714" s="2"/>
      <c r="FA1714" s="2"/>
      <c r="FB1714" s="2"/>
      <c r="FC1714" s="2"/>
      <c r="FD1714" s="2"/>
      <c r="FE1714" s="2"/>
      <c r="FF1714" s="2"/>
      <c r="FG1714" s="2"/>
      <c r="FH1714" s="2"/>
      <c r="FI1714" s="2"/>
      <c r="FJ1714" s="2"/>
      <c r="FK1714" s="2"/>
      <c r="FL1714" s="2"/>
      <c r="FM1714" s="2"/>
      <c r="FN1714" s="2"/>
      <c r="FO1714" s="2"/>
      <c r="FP1714" s="2"/>
      <c r="FQ1714" s="2"/>
      <c r="FR1714" s="2"/>
      <c r="FS1714" s="2"/>
      <c r="FT1714" s="2"/>
      <c r="FU1714" s="2"/>
      <c r="FV1714" s="2"/>
      <c r="FW1714" s="2"/>
      <c r="FX1714" s="2"/>
      <c r="FY1714" s="2"/>
      <c r="FZ1714" s="2"/>
      <c r="GA1714" s="2"/>
      <c r="GB1714" s="2"/>
      <c r="GC1714" s="2"/>
      <c r="GD1714" s="2"/>
      <c r="GE1714" s="2"/>
      <c r="GF1714" s="2"/>
      <c r="GG1714" s="2"/>
      <c r="GH1714" s="2"/>
      <c r="GI1714" s="2"/>
      <c r="GJ1714" s="2"/>
      <c r="GK1714" s="2"/>
      <c r="GL1714" s="2"/>
      <c r="GM1714" s="2"/>
      <c r="GN1714" s="2"/>
      <c r="GO1714" s="2"/>
      <c r="GP1714" s="2"/>
      <c r="GQ1714" s="2"/>
      <c r="GR1714" s="2"/>
      <c r="GS1714" s="2"/>
      <c r="GT1714" s="2"/>
      <c r="GU1714" s="2"/>
      <c r="GV1714" s="2"/>
      <c r="GW1714" s="2"/>
      <c r="GX1714" s="2"/>
      <c r="GY1714" s="2"/>
      <c r="GZ1714" s="2"/>
      <c r="HA1714" s="2"/>
      <c r="HB1714" s="2"/>
      <c r="HC1714" s="2"/>
      <c r="HD1714" s="2"/>
      <c r="HE1714" s="2"/>
      <c r="HF1714" s="2"/>
      <c r="HG1714" s="2"/>
      <c r="HH1714" s="2"/>
      <c r="HI1714" s="2"/>
      <c r="HJ1714" s="2"/>
      <c r="HK1714" s="2"/>
      <c r="HL1714" s="2"/>
      <c r="HM1714" s="2"/>
      <c r="HN1714" s="2"/>
      <c r="HO1714" s="2"/>
      <c r="HP1714" s="2"/>
      <c r="HQ1714" s="2"/>
      <c r="HR1714" s="2"/>
      <c r="HS1714" s="2"/>
      <c r="HT1714" s="2"/>
      <c r="HU1714" s="2"/>
      <c r="HV1714" s="2"/>
      <c r="HW1714" s="2"/>
      <c r="HX1714" s="2"/>
      <c r="HY1714" s="2"/>
      <c r="HZ1714" s="2"/>
      <c r="IA1714" s="2"/>
      <c r="IB1714" s="2"/>
      <c r="IC1714" s="2"/>
      <c r="ID1714" s="2"/>
      <c r="IE1714" s="2"/>
      <c r="IF1714" s="2"/>
      <c r="IG1714" s="2"/>
      <c r="IH1714" s="2"/>
      <c r="II1714" s="2"/>
      <c r="IJ1714" s="2"/>
      <c r="IK1714" s="2"/>
      <c r="IL1714" s="2"/>
      <c r="IM1714" s="2"/>
      <c r="IN1714" s="2"/>
      <c r="IO1714" s="2"/>
      <c r="IP1714" s="2"/>
      <c r="IQ1714" s="2"/>
      <c r="IR1714" s="2"/>
      <c r="IS1714" s="2"/>
    </row>
    <row r="1715" spans="1:253" s="36" customFormat="1" hidden="1" x14ac:dyDescent="0.25">
      <c r="A1715" s="33"/>
      <c r="B1715" s="168"/>
      <c r="C1715" s="168"/>
      <c r="D1715" s="168"/>
      <c r="E1715" s="168"/>
      <c r="F1715" s="168"/>
      <c r="G1715" s="168"/>
      <c r="H1715" s="168"/>
      <c r="I1715" s="168"/>
      <c r="J1715" s="168"/>
      <c r="K1715" s="168"/>
      <c r="L1715" s="168"/>
      <c r="M1715" s="168"/>
      <c r="N1715" s="168"/>
      <c r="O1715" s="168"/>
      <c r="P1715" s="168"/>
      <c r="Q1715" s="168"/>
      <c r="R1715" s="168"/>
      <c r="S1715" s="168"/>
      <c r="T1715" s="168"/>
      <c r="U1715" s="168"/>
      <c r="V1715" s="168"/>
      <c r="W1715" s="168"/>
      <c r="X1715" s="168"/>
      <c r="Y1715" s="168"/>
      <c r="Z1715" s="168"/>
      <c r="AA1715" s="168"/>
      <c r="AB1715" s="168"/>
      <c r="AC1715" s="168"/>
      <c r="AD1715" s="168"/>
      <c r="AE1715" s="168"/>
      <c r="AF1715" s="168"/>
      <c r="AG1715" s="168"/>
      <c r="AH1715" s="168"/>
      <c r="AI1715" s="63"/>
      <c r="AJ1715" s="144" t="str">
        <f t="shared" si="306"/>
        <v>Riadok bude skrytý.</v>
      </c>
      <c r="AK1715" s="145" t="s">
        <v>207</v>
      </c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51">
        <f t="shared" si="311"/>
        <v>1</v>
      </c>
      <c r="BF1715" s="51">
        <f t="shared" si="309"/>
        <v>0</v>
      </c>
      <c r="BG1715" s="51"/>
      <c r="BH1715" s="51">
        <f t="shared" si="307"/>
        <v>1</v>
      </c>
      <c r="BI1715" s="89">
        <f t="shared" si="310"/>
        <v>0</v>
      </c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108"/>
      <c r="BY1715" s="108"/>
      <c r="BZ1715" s="108"/>
      <c r="CA1715" s="113">
        <f>SI!BY1715</f>
        <v>924</v>
      </c>
      <c r="CB1715" s="113"/>
      <c r="CC1715" s="113"/>
      <c r="CD1715" s="113"/>
      <c r="CE1715" s="113"/>
      <c r="CF1715" s="113"/>
      <c r="CG1715" s="113"/>
      <c r="CH1715" s="140">
        <f>SI!BZ1715</f>
        <v>0</v>
      </c>
      <c r="CI1715" s="108"/>
      <c r="CJ1715" s="108"/>
      <c r="CK1715" s="108"/>
      <c r="CL1715" s="108"/>
      <c r="CM1715" s="108"/>
      <c r="CN1715" s="108"/>
      <c r="CO1715" s="108"/>
      <c r="CP1715" s="108"/>
      <c r="CQ1715" s="108"/>
      <c r="CR1715" s="108"/>
      <c r="CS1715" s="108"/>
      <c r="CT1715" s="108"/>
      <c r="CU1715" s="108"/>
      <c r="CV1715" s="108"/>
      <c r="CW1715" s="108"/>
      <c r="CX1715" s="108"/>
      <c r="CY1715" s="108"/>
      <c r="CZ1715" s="2"/>
      <c r="DA1715" s="2"/>
      <c r="DB1715" s="2"/>
      <c r="DC1715" s="2"/>
      <c r="DD1715" s="2"/>
      <c r="DE1715" s="2"/>
      <c r="DF1715" s="2"/>
      <c r="DG1715" s="2"/>
      <c r="DH1715" s="2"/>
      <c r="DI1715" s="2"/>
      <c r="DJ1715" s="2"/>
      <c r="DK1715" s="2"/>
      <c r="DL1715" s="2"/>
      <c r="DM1715" s="2"/>
      <c r="DN1715" s="2"/>
      <c r="DO1715" s="2"/>
      <c r="DP1715" s="2"/>
      <c r="DQ1715" s="2"/>
      <c r="DR1715" s="2"/>
      <c r="DS1715" s="2"/>
      <c r="DT1715" s="2"/>
      <c r="DU1715" s="2"/>
      <c r="DV1715" s="2"/>
      <c r="DW1715" s="2"/>
      <c r="DX1715" s="2"/>
      <c r="DY1715" s="2"/>
      <c r="DZ1715" s="2"/>
      <c r="EA1715" s="2"/>
      <c r="EB1715" s="2"/>
      <c r="EC1715" s="2"/>
      <c r="ED1715" s="2"/>
      <c r="EE1715" s="2"/>
      <c r="EF1715" s="2"/>
      <c r="EG1715" s="2"/>
      <c r="EH1715" s="2"/>
      <c r="EI1715" s="2"/>
      <c r="EJ1715" s="2"/>
      <c r="EK1715" s="2"/>
      <c r="EL1715" s="2"/>
      <c r="EM1715" s="2"/>
      <c r="EN1715" s="2"/>
      <c r="EO1715" s="2"/>
      <c r="EP1715" s="2"/>
      <c r="EQ1715" s="2"/>
      <c r="ER1715" s="2"/>
      <c r="ES1715" s="2"/>
      <c r="ET1715" s="2"/>
      <c r="EU1715" s="2"/>
      <c r="EV1715" s="2"/>
      <c r="EW1715" s="2"/>
      <c r="EX1715" s="2"/>
      <c r="EY1715" s="2"/>
      <c r="EZ1715" s="2"/>
      <c r="FA1715" s="2"/>
      <c r="FB1715" s="2"/>
      <c r="FC1715" s="2"/>
      <c r="FD1715" s="2"/>
      <c r="FE1715" s="2"/>
      <c r="FF1715" s="2"/>
      <c r="FG1715" s="2"/>
      <c r="FH1715" s="2"/>
      <c r="FI1715" s="2"/>
      <c r="FJ1715" s="2"/>
      <c r="FK1715" s="2"/>
      <c r="FL1715" s="2"/>
      <c r="FM1715" s="2"/>
      <c r="FN1715" s="2"/>
      <c r="FO1715" s="2"/>
      <c r="FP1715" s="2"/>
      <c r="FQ1715" s="2"/>
      <c r="FR1715" s="2"/>
      <c r="FS1715" s="2"/>
      <c r="FT1715" s="2"/>
      <c r="FU1715" s="2"/>
      <c r="FV1715" s="2"/>
      <c r="FW1715" s="2"/>
      <c r="FX1715" s="2"/>
      <c r="FY1715" s="2"/>
      <c r="FZ1715" s="2"/>
      <c r="GA1715" s="2"/>
      <c r="GB1715" s="2"/>
      <c r="GC1715" s="2"/>
      <c r="GD1715" s="2"/>
      <c r="GE1715" s="2"/>
      <c r="GF1715" s="2"/>
      <c r="GG1715" s="2"/>
      <c r="GH1715" s="2"/>
      <c r="GI1715" s="2"/>
      <c r="GJ1715" s="2"/>
      <c r="GK1715" s="2"/>
      <c r="GL1715" s="2"/>
      <c r="GM1715" s="2"/>
      <c r="GN1715" s="2"/>
      <c r="GO1715" s="2"/>
      <c r="GP1715" s="2"/>
      <c r="GQ1715" s="2"/>
      <c r="GR1715" s="2"/>
      <c r="GS1715" s="2"/>
      <c r="GT1715" s="2"/>
      <c r="GU1715" s="2"/>
      <c r="GV1715" s="2"/>
      <c r="GW1715" s="2"/>
      <c r="GX1715" s="2"/>
      <c r="GY1715" s="2"/>
      <c r="GZ1715" s="2"/>
      <c r="HA1715" s="2"/>
      <c r="HB1715" s="2"/>
      <c r="HC1715" s="2"/>
      <c r="HD1715" s="2"/>
      <c r="HE1715" s="2"/>
      <c r="HF1715" s="2"/>
      <c r="HG1715" s="2"/>
      <c r="HH1715" s="2"/>
      <c r="HI1715" s="2"/>
      <c r="HJ1715" s="2"/>
      <c r="HK1715" s="2"/>
      <c r="HL1715" s="2"/>
      <c r="HM1715" s="2"/>
      <c r="HN1715" s="2"/>
      <c r="HO1715" s="2"/>
      <c r="HP1715" s="2"/>
      <c r="HQ1715" s="2"/>
      <c r="HR1715" s="2"/>
      <c r="HS1715" s="2"/>
      <c r="HT1715" s="2"/>
      <c r="HU1715" s="2"/>
      <c r="HV1715" s="2"/>
      <c r="HW1715" s="2"/>
      <c r="HX1715" s="2"/>
      <c r="HY1715" s="2"/>
      <c r="HZ1715" s="2"/>
      <c r="IA1715" s="2"/>
      <c r="IB1715" s="2"/>
      <c r="IC1715" s="2"/>
      <c r="ID1715" s="2"/>
      <c r="IE1715" s="2"/>
      <c r="IF1715" s="2"/>
      <c r="IG1715" s="2"/>
      <c r="IH1715" s="2"/>
      <c r="II1715" s="2"/>
      <c r="IJ1715" s="2"/>
      <c r="IK1715" s="2"/>
      <c r="IL1715" s="2"/>
      <c r="IM1715" s="2"/>
      <c r="IN1715" s="2"/>
      <c r="IO1715" s="2"/>
      <c r="IP1715" s="2"/>
      <c r="IQ1715" s="2"/>
      <c r="IR1715" s="2"/>
      <c r="IS1715" s="2"/>
    </row>
    <row r="1716" spans="1:253" s="36" customFormat="1" hidden="1" x14ac:dyDescent="0.25">
      <c r="A1716" s="33"/>
      <c r="B1716" s="168"/>
      <c r="C1716" s="168"/>
      <c r="D1716" s="168"/>
      <c r="E1716" s="168"/>
      <c r="F1716" s="168"/>
      <c r="G1716" s="168"/>
      <c r="H1716" s="168"/>
      <c r="I1716" s="168"/>
      <c r="J1716" s="168"/>
      <c r="K1716" s="168"/>
      <c r="L1716" s="168"/>
      <c r="M1716" s="168"/>
      <c r="N1716" s="168"/>
      <c r="O1716" s="168"/>
      <c r="P1716" s="168"/>
      <c r="Q1716" s="168"/>
      <c r="R1716" s="168"/>
      <c r="S1716" s="168"/>
      <c r="T1716" s="168"/>
      <c r="U1716" s="168"/>
      <c r="V1716" s="168"/>
      <c r="W1716" s="168"/>
      <c r="X1716" s="168"/>
      <c r="Y1716" s="168"/>
      <c r="Z1716" s="168"/>
      <c r="AA1716" s="168"/>
      <c r="AB1716" s="168"/>
      <c r="AC1716" s="168"/>
      <c r="AD1716" s="168"/>
      <c r="AE1716" s="168"/>
      <c r="AF1716" s="168"/>
      <c r="AG1716" s="168"/>
      <c r="AH1716" s="168"/>
      <c r="AI1716" s="63"/>
      <c r="AJ1716" s="144" t="str">
        <f t="shared" si="306"/>
        <v>Riadok bude skrytý.</v>
      </c>
      <c r="AK1716" s="145" t="s">
        <v>207</v>
      </c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51">
        <f t="shared" si="311"/>
        <v>1</v>
      </c>
      <c r="BF1716" s="51">
        <f t="shared" si="309"/>
        <v>0</v>
      </c>
      <c r="BG1716" s="51"/>
      <c r="BH1716" s="51">
        <f t="shared" si="307"/>
        <v>1</v>
      </c>
      <c r="BI1716" s="89">
        <f t="shared" si="310"/>
        <v>0</v>
      </c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108"/>
      <c r="BY1716" s="108"/>
      <c r="BZ1716" s="108"/>
      <c r="CA1716" s="113">
        <f>SI!BY1716</f>
        <v>139</v>
      </c>
      <c r="CB1716" s="113"/>
      <c r="CC1716" s="113"/>
      <c r="CD1716" s="113"/>
      <c r="CE1716" s="113"/>
      <c r="CF1716" s="113"/>
      <c r="CG1716" s="113"/>
      <c r="CH1716" s="140">
        <f>SI!BZ1716</f>
        <v>0</v>
      </c>
      <c r="CI1716" s="108"/>
      <c r="CJ1716" s="108"/>
      <c r="CK1716" s="108"/>
      <c r="CL1716" s="108"/>
      <c r="CM1716" s="108"/>
      <c r="CN1716" s="108"/>
      <c r="CO1716" s="108"/>
      <c r="CP1716" s="108"/>
      <c r="CQ1716" s="108"/>
      <c r="CR1716" s="108"/>
      <c r="CS1716" s="108"/>
      <c r="CT1716" s="108"/>
      <c r="CU1716" s="108"/>
      <c r="CV1716" s="108"/>
      <c r="CW1716" s="108"/>
      <c r="CX1716" s="108"/>
      <c r="CY1716" s="108"/>
      <c r="CZ1716" s="2"/>
      <c r="DA1716" s="2"/>
      <c r="DB1716" s="2"/>
      <c r="DC1716" s="2"/>
      <c r="DD1716" s="2"/>
      <c r="DE1716" s="2"/>
      <c r="DF1716" s="2"/>
      <c r="DG1716" s="2"/>
      <c r="DH1716" s="2"/>
      <c r="DI1716" s="2"/>
      <c r="DJ1716" s="2"/>
      <c r="DK1716" s="2"/>
      <c r="DL1716" s="2"/>
      <c r="DM1716" s="2"/>
      <c r="DN1716" s="2"/>
      <c r="DO1716" s="2"/>
      <c r="DP1716" s="2"/>
      <c r="DQ1716" s="2"/>
      <c r="DR1716" s="2"/>
      <c r="DS1716" s="2"/>
      <c r="DT1716" s="2"/>
      <c r="DU1716" s="2"/>
      <c r="DV1716" s="2"/>
      <c r="DW1716" s="2"/>
      <c r="DX1716" s="2"/>
      <c r="DY1716" s="2"/>
      <c r="DZ1716" s="2"/>
      <c r="EA1716" s="2"/>
      <c r="EB1716" s="2"/>
      <c r="EC1716" s="2"/>
      <c r="ED1716" s="2"/>
      <c r="EE1716" s="2"/>
      <c r="EF1716" s="2"/>
      <c r="EG1716" s="2"/>
      <c r="EH1716" s="2"/>
      <c r="EI1716" s="2"/>
      <c r="EJ1716" s="2"/>
      <c r="EK1716" s="2"/>
      <c r="EL1716" s="2"/>
      <c r="EM1716" s="2"/>
      <c r="EN1716" s="2"/>
      <c r="EO1716" s="2"/>
      <c r="EP1716" s="2"/>
      <c r="EQ1716" s="2"/>
      <c r="ER1716" s="2"/>
      <c r="ES1716" s="2"/>
      <c r="ET1716" s="2"/>
      <c r="EU1716" s="2"/>
      <c r="EV1716" s="2"/>
      <c r="EW1716" s="2"/>
      <c r="EX1716" s="2"/>
      <c r="EY1716" s="2"/>
      <c r="EZ1716" s="2"/>
      <c r="FA1716" s="2"/>
      <c r="FB1716" s="2"/>
      <c r="FC1716" s="2"/>
      <c r="FD1716" s="2"/>
      <c r="FE1716" s="2"/>
      <c r="FF1716" s="2"/>
      <c r="FG1716" s="2"/>
      <c r="FH1716" s="2"/>
      <c r="FI1716" s="2"/>
      <c r="FJ1716" s="2"/>
      <c r="FK1716" s="2"/>
      <c r="FL1716" s="2"/>
      <c r="FM1716" s="2"/>
      <c r="FN1716" s="2"/>
      <c r="FO1716" s="2"/>
      <c r="FP1716" s="2"/>
      <c r="FQ1716" s="2"/>
      <c r="FR1716" s="2"/>
      <c r="FS1716" s="2"/>
      <c r="FT1716" s="2"/>
      <c r="FU1716" s="2"/>
      <c r="FV1716" s="2"/>
      <c r="FW1716" s="2"/>
      <c r="FX1716" s="2"/>
      <c r="FY1716" s="2"/>
      <c r="FZ1716" s="2"/>
      <c r="GA1716" s="2"/>
      <c r="GB1716" s="2"/>
      <c r="GC1716" s="2"/>
      <c r="GD1716" s="2"/>
      <c r="GE1716" s="2"/>
      <c r="GF1716" s="2"/>
      <c r="GG1716" s="2"/>
      <c r="GH1716" s="2"/>
      <c r="GI1716" s="2"/>
      <c r="GJ1716" s="2"/>
      <c r="GK1716" s="2"/>
      <c r="GL1716" s="2"/>
      <c r="GM1716" s="2"/>
      <c r="GN1716" s="2"/>
      <c r="GO1716" s="2"/>
      <c r="GP1716" s="2"/>
      <c r="GQ1716" s="2"/>
      <c r="GR1716" s="2"/>
      <c r="GS1716" s="2"/>
      <c r="GT1716" s="2"/>
      <c r="GU1716" s="2"/>
      <c r="GV1716" s="2"/>
      <c r="GW1716" s="2"/>
      <c r="GX1716" s="2"/>
      <c r="GY1716" s="2"/>
      <c r="GZ1716" s="2"/>
      <c r="HA1716" s="2"/>
      <c r="HB1716" s="2"/>
      <c r="HC1716" s="2"/>
      <c r="HD1716" s="2"/>
      <c r="HE1716" s="2"/>
      <c r="HF1716" s="2"/>
      <c r="HG1716" s="2"/>
      <c r="HH1716" s="2"/>
      <c r="HI1716" s="2"/>
      <c r="HJ1716" s="2"/>
      <c r="HK1716" s="2"/>
      <c r="HL1716" s="2"/>
      <c r="HM1716" s="2"/>
      <c r="HN1716" s="2"/>
      <c r="HO1716" s="2"/>
      <c r="HP1716" s="2"/>
      <c r="HQ1716" s="2"/>
      <c r="HR1716" s="2"/>
      <c r="HS1716" s="2"/>
      <c r="HT1716" s="2"/>
      <c r="HU1716" s="2"/>
      <c r="HV1716" s="2"/>
      <c r="HW1716" s="2"/>
      <c r="HX1716" s="2"/>
      <c r="HY1716" s="2"/>
      <c r="HZ1716" s="2"/>
      <c r="IA1716" s="2"/>
      <c r="IB1716" s="2"/>
      <c r="IC1716" s="2"/>
      <c r="ID1716" s="2"/>
      <c r="IE1716" s="2"/>
      <c r="IF1716" s="2"/>
      <c r="IG1716" s="2"/>
      <c r="IH1716" s="2"/>
      <c r="II1716" s="2"/>
      <c r="IJ1716" s="2"/>
      <c r="IK1716" s="2"/>
      <c r="IL1716" s="2"/>
      <c r="IM1716" s="2"/>
      <c r="IN1716" s="2"/>
      <c r="IO1716" s="2"/>
      <c r="IP1716" s="2"/>
      <c r="IQ1716" s="2"/>
      <c r="IR1716" s="2"/>
      <c r="IS1716" s="2"/>
    </row>
    <row r="1717" spans="1:253" s="36" customFormat="1" hidden="1" x14ac:dyDescent="0.25">
      <c r="A1717" s="33"/>
      <c r="B1717" s="168"/>
      <c r="C1717" s="168"/>
      <c r="D1717" s="168"/>
      <c r="E1717" s="168"/>
      <c r="F1717" s="168"/>
      <c r="G1717" s="168"/>
      <c r="H1717" s="168"/>
      <c r="I1717" s="168"/>
      <c r="J1717" s="168"/>
      <c r="K1717" s="168"/>
      <c r="L1717" s="168"/>
      <c r="M1717" s="168"/>
      <c r="N1717" s="168"/>
      <c r="O1717" s="168"/>
      <c r="P1717" s="168"/>
      <c r="Q1717" s="168"/>
      <c r="R1717" s="168"/>
      <c r="S1717" s="168"/>
      <c r="T1717" s="168"/>
      <c r="U1717" s="168"/>
      <c r="V1717" s="168"/>
      <c r="W1717" s="168"/>
      <c r="X1717" s="168"/>
      <c r="Y1717" s="168"/>
      <c r="Z1717" s="168"/>
      <c r="AA1717" s="168"/>
      <c r="AB1717" s="168"/>
      <c r="AC1717" s="168"/>
      <c r="AD1717" s="168"/>
      <c r="AE1717" s="168"/>
      <c r="AF1717" s="168"/>
      <c r="AG1717" s="168"/>
      <c r="AH1717" s="168"/>
      <c r="AI1717" s="63"/>
      <c r="AJ1717" s="144" t="str">
        <f t="shared" si="306"/>
        <v>Riadok bude skrytý.</v>
      </c>
      <c r="AK1717" s="145" t="s">
        <v>207</v>
      </c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51">
        <f t="shared" si="311"/>
        <v>1</v>
      </c>
      <c r="BF1717" s="51">
        <f t="shared" si="309"/>
        <v>0</v>
      </c>
      <c r="BG1717" s="51"/>
      <c r="BH1717" s="51">
        <f t="shared" si="307"/>
        <v>1</v>
      </c>
      <c r="BI1717" s="89">
        <f t="shared" si="310"/>
        <v>0</v>
      </c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108"/>
      <c r="BY1717" s="108"/>
      <c r="BZ1717" s="108"/>
      <c r="CA1717" s="113">
        <f>SI!BY1717</f>
        <v>177</v>
      </c>
      <c r="CB1717" s="113"/>
      <c r="CC1717" s="113"/>
      <c r="CD1717" s="113"/>
      <c r="CE1717" s="113"/>
      <c r="CF1717" s="113"/>
      <c r="CG1717" s="113"/>
      <c r="CH1717" s="140">
        <f>SI!BZ1717</f>
        <v>0</v>
      </c>
      <c r="CI1717" s="108"/>
      <c r="CJ1717" s="108"/>
      <c r="CK1717" s="108"/>
      <c r="CL1717" s="108"/>
      <c r="CM1717" s="108"/>
      <c r="CN1717" s="108"/>
      <c r="CO1717" s="108"/>
      <c r="CP1717" s="108"/>
      <c r="CQ1717" s="108"/>
      <c r="CR1717" s="108"/>
      <c r="CS1717" s="108"/>
      <c r="CT1717" s="108"/>
      <c r="CU1717" s="108"/>
      <c r="CV1717" s="108"/>
      <c r="CW1717" s="108"/>
      <c r="CX1717" s="108"/>
      <c r="CY1717" s="108"/>
      <c r="CZ1717" s="2"/>
      <c r="DA1717" s="2"/>
      <c r="DB1717" s="2"/>
      <c r="DC1717" s="2"/>
      <c r="DD1717" s="2"/>
      <c r="DE1717" s="2"/>
      <c r="DF1717" s="2"/>
      <c r="DG1717" s="2"/>
      <c r="DH1717" s="2"/>
      <c r="DI1717" s="2"/>
      <c r="DJ1717" s="2"/>
      <c r="DK1717" s="2"/>
      <c r="DL1717" s="2"/>
      <c r="DM1717" s="2"/>
      <c r="DN1717" s="2"/>
      <c r="DO1717" s="2"/>
      <c r="DP1717" s="2"/>
      <c r="DQ1717" s="2"/>
      <c r="DR1717" s="2"/>
      <c r="DS1717" s="2"/>
      <c r="DT1717" s="2"/>
      <c r="DU1717" s="2"/>
      <c r="DV1717" s="2"/>
      <c r="DW1717" s="2"/>
      <c r="DX1717" s="2"/>
      <c r="DY1717" s="2"/>
      <c r="DZ1717" s="2"/>
      <c r="EA1717" s="2"/>
      <c r="EB1717" s="2"/>
      <c r="EC1717" s="2"/>
      <c r="ED1717" s="2"/>
      <c r="EE1717" s="2"/>
      <c r="EF1717" s="2"/>
      <c r="EG1717" s="2"/>
      <c r="EH1717" s="2"/>
      <c r="EI1717" s="2"/>
      <c r="EJ1717" s="2"/>
      <c r="EK1717" s="2"/>
      <c r="EL1717" s="2"/>
      <c r="EM1717" s="2"/>
      <c r="EN1717" s="2"/>
      <c r="EO1717" s="2"/>
      <c r="EP1717" s="2"/>
      <c r="EQ1717" s="2"/>
      <c r="ER1717" s="2"/>
      <c r="ES1717" s="2"/>
      <c r="ET1717" s="2"/>
      <c r="EU1717" s="2"/>
      <c r="EV1717" s="2"/>
      <c r="EW1717" s="2"/>
      <c r="EX1717" s="2"/>
      <c r="EY1717" s="2"/>
      <c r="EZ1717" s="2"/>
      <c r="FA1717" s="2"/>
      <c r="FB1717" s="2"/>
      <c r="FC1717" s="2"/>
      <c r="FD1717" s="2"/>
      <c r="FE1717" s="2"/>
      <c r="FF1717" s="2"/>
      <c r="FG1717" s="2"/>
      <c r="FH1717" s="2"/>
      <c r="FI1717" s="2"/>
      <c r="FJ1717" s="2"/>
      <c r="FK1717" s="2"/>
      <c r="FL1717" s="2"/>
      <c r="FM1717" s="2"/>
      <c r="FN1717" s="2"/>
      <c r="FO1717" s="2"/>
      <c r="FP1717" s="2"/>
      <c r="FQ1717" s="2"/>
      <c r="FR1717" s="2"/>
      <c r="FS1717" s="2"/>
      <c r="FT1717" s="2"/>
      <c r="FU1717" s="2"/>
      <c r="FV1717" s="2"/>
      <c r="FW1717" s="2"/>
      <c r="FX1717" s="2"/>
      <c r="FY1717" s="2"/>
      <c r="FZ1717" s="2"/>
      <c r="GA1717" s="2"/>
      <c r="GB1717" s="2"/>
      <c r="GC1717" s="2"/>
      <c r="GD1717" s="2"/>
      <c r="GE1717" s="2"/>
      <c r="GF1717" s="2"/>
      <c r="GG1717" s="2"/>
      <c r="GH1717" s="2"/>
      <c r="GI1717" s="2"/>
      <c r="GJ1717" s="2"/>
      <c r="GK1717" s="2"/>
      <c r="GL1717" s="2"/>
      <c r="GM1717" s="2"/>
      <c r="GN1717" s="2"/>
      <c r="GO1717" s="2"/>
      <c r="GP1717" s="2"/>
      <c r="GQ1717" s="2"/>
      <c r="GR1717" s="2"/>
      <c r="GS1717" s="2"/>
      <c r="GT1717" s="2"/>
      <c r="GU1717" s="2"/>
      <c r="GV1717" s="2"/>
      <c r="GW1717" s="2"/>
      <c r="GX1717" s="2"/>
      <c r="GY1717" s="2"/>
      <c r="GZ1717" s="2"/>
      <c r="HA1717" s="2"/>
      <c r="HB1717" s="2"/>
      <c r="HC1717" s="2"/>
      <c r="HD1717" s="2"/>
      <c r="HE1717" s="2"/>
      <c r="HF1717" s="2"/>
      <c r="HG1717" s="2"/>
      <c r="HH1717" s="2"/>
      <c r="HI1717" s="2"/>
      <c r="HJ1717" s="2"/>
      <c r="HK1717" s="2"/>
      <c r="HL1717" s="2"/>
      <c r="HM1717" s="2"/>
      <c r="HN1717" s="2"/>
      <c r="HO1717" s="2"/>
      <c r="HP1717" s="2"/>
      <c r="HQ1717" s="2"/>
      <c r="HR1717" s="2"/>
      <c r="HS1717" s="2"/>
      <c r="HT1717" s="2"/>
      <c r="HU1717" s="2"/>
      <c r="HV1717" s="2"/>
      <c r="HW1717" s="2"/>
      <c r="HX1717" s="2"/>
      <c r="HY1717" s="2"/>
      <c r="HZ1717" s="2"/>
      <c r="IA1717" s="2"/>
      <c r="IB1717" s="2"/>
      <c r="IC1717" s="2"/>
      <c r="ID1717" s="2"/>
      <c r="IE1717" s="2"/>
      <c r="IF1717" s="2"/>
      <c r="IG1717" s="2"/>
      <c r="IH1717" s="2"/>
      <c r="II1717" s="2"/>
      <c r="IJ1717" s="2"/>
      <c r="IK1717" s="2"/>
      <c r="IL1717" s="2"/>
      <c r="IM1717" s="2"/>
      <c r="IN1717" s="2"/>
      <c r="IO1717" s="2"/>
      <c r="IP1717" s="2"/>
      <c r="IQ1717" s="2"/>
      <c r="IR1717" s="2"/>
      <c r="IS1717" s="2"/>
    </row>
    <row r="1718" spans="1:253" s="36" customFormat="1" hidden="1" x14ac:dyDescent="0.25">
      <c r="A1718" s="33"/>
      <c r="B1718" s="168"/>
      <c r="C1718" s="168"/>
      <c r="D1718" s="168"/>
      <c r="E1718" s="168"/>
      <c r="F1718" s="168"/>
      <c r="G1718" s="168"/>
      <c r="H1718" s="168"/>
      <c r="I1718" s="168"/>
      <c r="J1718" s="168"/>
      <c r="K1718" s="168"/>
      <c r="L1718" s="168"/>
      <c r="M1718" s="168"/>
      <c r="N1718" s="168"/>
      <c r="O1718" s="168"/>
      <c r="P1718" s="168"/>
      <c r="Q1718" s="168"/>
      <c r="R1718" s="168"/>
      <c r="S1718" s="168"/>
      <c r="T1718" s="168"/>
      <c r="U1718" s="168"/>
      <c r="V1718" s="168"/>
      <c r="W1718" s="168"/>
      <c r="X1718" s="168"/>
      <c r="Y1718" s="168"/>
      <c r="Z1718" s="168"/>
      <c r="AA1718" s="168"/>
      <c r="AB1718" s="168"/>
      <c r="AC1718" s="168"/>
      <c r="AD1718" s="168"/>
      <c r="AE1718" s="168"/>
      <c r="AF1718" s="168"/>
      <c r="AG1718" s="168"/>
      <c r="AH1718" s="168"/>
      <c r="AI1718" s="63"/>
      <c r="AJ1718" s="144" t="str">
        <f t="shared" si="306"/>
        <v>Riadok bude skrytý.</v>
      </c>
      <c r="AK1718" s="145" t="s">
        <v>207</v>
      </c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51">
        <f t="shared" si="311"/>
        <v>1</v>
      </c>
      <c r="BF1718" s="51">
        <f t="shared" si="309"/>
        <v>0</v>
      </c>
      <c r="BG1718" s="51"/>
      <c r="BH1718" s="51">
        <f t="shared" si="307"/>
        <v>1</v>
      </c>
      <c r="BI1718" s="89">
        <f t="shared" si="310"/>
        <v>0</v>
      </c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108"/>
      <c r="BY1718" s="108"/>
      <c r="BZ1718" s="108"/>
      <c r="CA1718" s="113">
        <f>SI!BY1718</f>
        <v>147</v>
      </c>
      <c r="CB1718" s="113"/>
      <c r="CC1718" s="113"/>
      <c r="CD1718" s="113"/>
      <c r="CE1718" s="113"/>
      <c r="CF1718" s="113"/>
      <c r="CG1718" s="113"/>
      <c r="CH1718" s="140">
        <f>SI!BZ1718</f>
        <v>0</v>
      </c>
      <c r="CI1718" s="108"/>
      <c r="CJ1718" s="108"/>
      <c r="CK1718" s="108"/>
      <c r="CL1718" s="108"/>
      <c r="CM1718" s="108"/>
      <c r="CN1718" s="108"/>
      <c r="CO1718" s="108"/>
      <c r="CP1718" s="108"/>
      <c r="CQ1718" s="108"/>
      <c r="CR1718" s="108"/>
      <c r="CS1718" s="108"/>
      <c r="CT1718" s="108"/>
      <c r="CU1718" s="108"/>
      <c r="CV1718" s="108"/>
      <c r="CW1718" s="108"/>
      <c r="CX1718" s="108"/>
      <c r="CY1718" s="108"/>
      <c r="CZ1718" s="2"/>
      <c r="DA1718" s="2"/>
      <c r="DB1718" s="2"/>
      <c r="DC1718" s="2"/>
      <c r="DD1718" s="2"/>
      <c r="DE1718" s="2"/>
      <c r="DF1718" s="2"/>
      <c r="DG1718" s="2"/>
      <c r="DH1718" s="2"/>
      <c r="DI1718" s="2"/>
      <c r="DJ1718" s="2"/>
      <c r="DK1718" s="2"/>
      <c r="DL1718" s="2"/>
      <c r="DM1718" s="2"/>
      <c r="DN1718" s="2"/>
      <c r="DO1718" s="2"/>
      <c r="DP1718" s="2"/>
      <c r="DQ1718" s="2"/>
      <c r="DR1718" s="2"/>
      <c r="DS1718" s="2"/>
      <c r="DT1718" s="2"/>
      <c r="DU1718" s="2"/>
      <c r="DV1718" s="2"/>
      <c r="DW1718" s="2"/>
      <c r="DX1718" s="2"/>
      <c r="DY1718" s="2"/>
      <c r="DZ1718" s="2"/>
      <c r="EA1718" s="2"/>
      <c r="EB1718" s="2"/>
      <c r="EC1718" s="2"/>
      <c r="ED1718" s="2"/>
      <c r="EE1718" s="2"/>
      <c r="EF1718" s="2"/>
      <c r="EG1718" s="2"/>
      <c r="EH1718" s="2"/>
      <c r="EI1718" s="2"/>
      <c r="EJ1718" s="2"/>
      <c r="EK1718" s="2"/>
      <c r="EL1718" s="2"/>
      <c r="EM1718" s="2"/>
      <c r="EN1718" s="2"/>
      <c r="EO1718" s="2"/>
      <c r="EP1718" s="2"/>
      <c r="EQ1718" s="2"/>
      <c r="ER1718" s="2"/>
      <c r="ES1718" s="2"/>
      <c r="ET1718" s="2"/>
      <c r="EU1718" s="2"/>
      <c r="EV1718" s="2"/>
      <c r="EW1718" s="2"/>
      <c r="EX1718" s="2"/>
      <c r="EY1718" s="2"/>
      <c r="EZ1718" s="2"/>
      <c r="FA1718" s="2"/>
      <c r="FB1718" s="2"/>
      <c r="FC1718" s="2"/>
      <c r="FD1718" s="2"/>
      <c r="FE1718" s="2"/>
      <c r="FF1718" s="2"/>
      <c r="FG1718" s="2"/>
      <c r="FH1718" s="2"/>
      <c r="FI1718" s="2"/>
      <c r="FJ1718" s="2"/>
      <c r="FK1718" s="2"/>
      <c r="FL1718" s="2"/>
      <c r="FM1718" s="2"/>
      <c r="FN1718" s="2"/>
      <c r="FO1718" s="2"/>
      <c r="FP1718" s="2"/>
      <c r="FQ1718" s="2"/>
      <c r="FR1718" s="2"/>
      <c r="FS1718" s="2"/>
      <c r="FT1718" s="2"/>
      <c r="FU1718" s="2"/>
      <c r="FV1718" s="2"/>
      <c r="FW1718" s="2"/>
      <c r="FX1718" s="2"/>
      <c r="FY1718" s="2"/>
      <c r="FZ1718" s="2"/>
      <c r="GA1718" s="2"/>
      <c r="GB1718" s="2"/>
      <c r="GC1718" s="2"/>
      <c r="GD1718" s="2"/>
      <c r="GE1718" s="2"/>
      <c r="GF1718" s="2"/>
      <c r="GG1718" s="2"/>
      <c r="GH1718" s="2"/>
      <c r="GI1718" s="2"/>
      <c r="GJ1718" s="2"/>
      <c r="GK1718" s="2"/>
      <c r="GL1718" s="2"/>
      <c r="GM1718" s="2"/>
      <c r="GN1718" s="2"/>
      <c r="GO1718" s="2"/>
      <c r="GP1718" s="2"/>
      <c r="GQ1718" s="2"/>
      <c r="GR1718" s="2"/>
      <c r="GS1718" s="2"/>
      <c r="GT1718" s="2"/>
      <c r="GU1718" s="2"/>
      <c r="GV1718" s="2"/>
      <c r="GW1718" s="2"/>
      <c r="GX1718" s="2"/>
      <c r="GY1718" s="2"/>
      <c r="GZ1718" s="2"/>
      <c r="HA1718" s="2"/>
      <c r="HB1718" s="2"/>
      <c r="HC1718" s="2"/>
      <c r="HD1718" s="2"/>
      <c r="HE1718" s="2"/>
      <c r="HF1718" s="2"/>
      <c r="HG1718" s="2"/>
      <c r="HH1718" s="2"/>
      <c r="HI1718" s="2"/>
      <c r="HJ1718" s="2"/>
      <c r="HK1718" s="2"/>
      <c r="HL1718" s="2"/>
      <c r="HM1718" s="2"/>
      <c r="HN1718" s="2"/>
      <c r="HO1718" s="2"/>
      <c r="HP1718" s="2"/>
      <c r="HQ1718" s="2"/>
      <c r="HR1718" s="2"/>
      <c r="HS1718" s="2"/>
      <c r="HT1718" s="2"/>
      <c r="HU1718" s="2"/>
      <c r="HV1718" s="2"/>
      <c r="HW1718" s="2"/>
      <c r="HX1718" s="2"/>
      <c r="HY1718" s="2"/>
      <c r="HZ1718" s="2"/>
      <c r="IA1718" s="2"/>
      <c r="IB1718" s="2"/>
      <c r="IC1718" s="2"/>
      <c r="ID1718" s="2"/>
      <c r="IE1718" s="2"/>
      <c r="IF1718" s="2"/>
      <c r="IG1718" s="2"/>
      <c r="IH1718" s="2"/>
      <c r="II1718" s="2"/>
      <c r="IJ1718" s="2"/>
      <c r="IK1718" s="2"/>
      <c r="IL1718" s="2"/>
      <c r="IM1718" s="2"/>
      <c r="IN1718" s="2"/>
      <c r="IO1718" s="2"/>
      <c r="IP1718" s="2"/>
      <c r="IQ1718" s="2"/>
      <c r="IR1718" s="2"/>
      <c r="IS1718" s="2"/>
    </row>
    <row r="1719" spans="1:253" s="36" customFormat="1" hidden="1" x14ac:dyDescent="0.25">
      <c r="A1719" s="33"/>
      <c r="B1719" s="168"/>
      <c r="C1719" s="168"/>
      <c r="D1719" s="168"/>
      <c r="E1719" s="168"/>
      <c r="F1719" s="168"/>
      <c r="G1719" s="168"/>
      <c r="H1719" s="168"/>
      <c r="I1719" s="168"/>
      <c r="J1719" s="168"/>
      <c r="K1719" s="168"/>
      <c r="L1719" s="168"/>
      <c r="M1719" s="168"/>
      <c r="N1719" s="168"/>
      <c r="O1719" s="168"/>
      <c r="P1719" s="168"/>
      <c r="Q1719" s="168"/>
      <c r="R1719" s="168"/>
      <c r="S1719" s="168"/>
      <c r="T1719" s="168"/>
      <c r="U1719" s="168"/>
      <c r="V1719" s="168"/>
      <c r="W1719" s="168"/>
      <c r="X1719" s="168"/>
      <c r="Y1719" s="168"/>
      <c r="Z1719" s="168"/>
      <c r="AA1719" s="168"/>
      <c r="AB1719" s="168"/>
      <c r="AC1719" s="168"/>
      <c r="AD1719" s="168"/>
      <c r="AE1719" s="168"/>
      <c r="AF1719" s="168"/>
      <c r="AG1719" s="168"/>
      <c r="AH1719" s="168"/>
      <c r="AI1719" s="63"/>
      <c r="AJ1719" s="144" t="str">
        <f t="shared" si="306"/>
        <v>Riadok bude skrytý.</v>
      </c>
      <c r="AK1719" s="145" t="s">
        <v>207</v>
      </c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51">
        <f t="shared" si="311"/>
        <v>1</v>
      </c>
      <c r="BF1719" s="51">
        <f t="shared" si="309"/>
        <v>0</v>
      </c>
      <c r="BG1719" s="51"/>
      <c r="BH1719" s="51">
        <f t="shared" si="307"/>
        <v>1</v>
      </c>
      <c r="BI1719" s="89">
        <f t="shared" si="310"/>
        <v>0</v>
      </c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108"/>
      <c r="BY1719" s="108"/>
      <c r="BZ1719" s="108"/>
      <c r="CA1719" s="113">
        <f>SI!BY1719</f>
        <v>134</v>
      </c>
      <c r="CB1719" s="113"/>
      <c r="CC1719" s="113"/>
      <c r="CD1719" s="113"/>
      <c r="CE1719" s="113"/>
      <c r="CF1719" s="113"/>
      <c r="CG1719" s="113"/>
      <c r="CH1719" s="140">
        <f>SI!BZ1719</f>
        <v>0</v>
      </c>
      <c r="CI1719" s="108"/>
      <c r="CJ1719" s="108"/>
      <c r="CK1719" s="108"/>
      <c r="CL1719" s="108"/>
      <c r="CM1719" s="108"/>
      <c r="CN1719" s="108"/>
      <c r="CO1719" s="108"/>
      <c r="CP1719" s="108"/>
      <c r="CQ1719" s="108"/>
      <c r="CR1719" s="108"/>
      <c r="CS1719" s="108"/>
      <c r="CT1719" s="108"/>
      <c r="CU1719" s="108"/>
      <c r="CV1719" s="108"/>
      <c r="CW1719" s="108"/>
      <c r="CX1719" s="108"/>
      <c r="CY1719" s="108"/>
      <c r="CZ1719" s="2"/>
      <c r="DA1719" s="2"/>
      <c r="DB1719" s="2"/>
      <c r="DC1719" s="2"/>
      <c r="DD1719" s="2"/>
      <c r="DE1719" s="2"/>
      <c r="DF1719" s="2"/>
      <c r="DG1719" s="2"/>
      <c r="DH1719" s="2"/>
      <c r="DI1719" s="2"/>
      <c r="DJ1719" s="2"/>
      <c r="DK1719" s="2"/>
      <c r="DL1719" s="2"/>
      <c r="DM1719" s="2"/>
      <c r="DN1719" s="2"/>
      <c r="DO1719" s="2"/>
      <c r="DP1719" s="2"/>
      <c r="DQ1719" s="2"/>
      <c r="DR1719" s="2"/>
      <c r="DS1719" s="2"/>
      <c r="DT1719" s="2"/>
      <c r="DU1719" s="2"/>
      <c r="DV1719" s="2"/>
      <c r="DW1719" s="2"/>
      <c r="DX1719" s="2"/>
      <c r="DY1719" s="2"/>
      <c r="DZ1719" s="2"/>
      <c r="EA1719" s="2"/>
      <c r="EB1719" s="2"/>
      <c r="EC1719" s="2"/>
      <c r="ED1719" s="2"/>
      <c r="EE1719" s="2"/>
      <c r="EF1719" s="2"/>
      <c r="EG1719" s="2"/>
      <c r="EH1719" s="2"/>
      <c r="EI1719" s="2"/>
      <c r="EJ1719" s="2"/>
      <c r="EK1719" s="2"/>
      <c r="EL1719" s="2"/>
      <c r="EM1719" s="2"/>
      <c r="EN1719" s="2"/>
      <c r="EO1719" s="2"/>
      <c r="EP1719" s="2"/>
      <c r="EQ1719" s="2"/>
      <c r="ER1719" s="2"/>
      <c r="ES1719" s="2"/>
      <c r="ET1719" s="2"/>
      <c r="EU1719" s="2"/>
      <c r="EV1719" s="2"/>
      <c r="EW1719" s="2"/>
      <c r="EX1719" s="2"/>
      <c r="EY1719" s="2"/>
      <c r="EZ1719" s="2"/>
      <c r="FA1719" s="2"/>
      <c r="FB1719" s="2"/>
      <c r="FC1719" s="2"/>
      <c r="FD1719" s="2"/>
      <c r="FE1719" s="2"/>
      <c r="FF1719" s="2"/>
      <c r="FG1719" s="2"/>
      <c r="FH1719" s="2"/>
      <c r="FI1719" s="2"/>
      <c r="FJ1719" s="2"/>
      <c r="FK1719" s="2"/>
      <c r="FL1719" s="2"/>
      <c r="FM1719" s="2"/>
      <c r="FN1719" s="2"/>
      <c r="FO1719" s="2"/>
      <c r="FP1719" s="2"/>
      <c r="FQ1719" s="2"/>
      <c r="FR1719" s="2"/>
      <c r="FS1719" s="2"/>
      <c r="FT1719" s="2"/>
      <c r="FU1719" s="2"/>
      <c r="FV1719" s="2"/>
      <c r="FW1719" s="2"/>
      <c r="FX1719" s="2"/>
      <c r="FY1719" s="2"/>
      <c r="FZ1719" s="2"/>
      <c r="GA1719" s="2"/>
      <c r="GB1719" s="2"/>
      <c r="GC1719" s="2"/>
      <c r="GD1719" s="2"/>
      <c r="GE1719" s="2"/>
      <c r="GF1719" s="2"/>
      <c r="GG1719" s="2"/>
      <c r="GH1719" s="2"/>
      <c r="GI1719" s="2"/>
      <c r="GJ1719" s="2"/>
      <c r="GK1719" s="2"/>
      <c r="GL1719" s="2"/>
      <c r="GM1719" s="2"/>
      <c r="GN1719" s="2"/>
      <c r="GO1719" s="2"/>
      <c r="GP1719" s="2"/>
      <c r="GQ1719" s="2"/>
      <c r="GR1719" s="2"/>
      <c r="GS1719" s="2"/>
      <c r="GT1719" s="2"/>
      <c r="GU1719" s="2"/>
      <c r="GV1719" s="2"/>
      <c r="GW1719" s="2"/>
      <c r="GX1719" s="2"/>
      <c r="GY1719" s="2"/>
      <c r="GZ1719" s="2"/>
      <c r="HA1719" s="2"/>
      <c r="HB1719" s="2"/>
      <c r="HC1719" s="2"/>
      <c r="HD1719" s="2"/>
      <c r="HE1719" s="2"/>
      <c r="HF1719" s="2"/>
      <c r="HG1719" s="2"/>
      <c r="HH1719" s="2"/>
      <c r="HI1719" s="2"/>
      <c r="HJ1719" s="2"/>
      <c r="HK1719" s="2"/>
      <c r="HL1719" s="2"/>
      <c r="HM1719" s="2"/>
      <c r="HN1719" s="2"/>
      <c r="HO1719" s="2"/>
      <c r="HP1719" s="2"/>
      <c r="HQ1719" s="2"/>
      <c r="HR1719" s="2"/>
      <c r="HS1719" s="2"/>
      <c r="HT1719" s="2"/>
      <c r="HU1719" s="2"/>
      <c r="HV1719" s="2"/>
      <c r="HW1719" s="2"/>
      <c r="HX1719" s="2"/>
      <c r="HY1719" s="2"/>
      <c r="HZ1719" s="2"/>
      <c r="IA1719" s="2"/>
      <c r="IB1719" s="2"/>
      <c r="IC1719" s="2"/>
      <c r="ID1719" s="2"/>
      <c r="IE1719" s="2"/>
      <c r="IF1719" s="2"/>
      <c r="IG1719" s="2"/>
      <c r="IH1719" s="2"/>
      <c r="II1719" s="2"/>
      <c r="IJ1719" s="2"/>
      <c r="IK1719" s="2"/>
      <c r="IL1719" s="2"/>
      <c r="IM1719" s="2"/>
      <c r="IN1719" s="2"/>
      <c r="IO1719" s="2"/>
      <c r="IP1719" s="2"/>
      <c r="IQ1719" s="2"/>
      <c r="IR1719" s="2"/>
      <c r="IS1719" s="2"/>
    </row>
    <row r="1720" spans="1:253" s="36" customFormat="1" hidden="1" x14ac:dyDescent="0.25">
      <c r="A1720" s="33"/>
      <c r="B1720" s="168"/>
      <c r="C1720" s="168"/>
      <c r="D1720" s="168"/>
      <c r="E1720" s="168"/>
      <c r="F1720" s="168"/>
      <c r="G1720" s="168"/>
      <c r="H1720" s="168"/>
      <c r="I1720" s="168"/>
      <c r="J1720" s="168"/>
      <c r="K1720" s="168"/>
      <c r="L1720" s="168"/>
      <c r="M1720" s="168"/>
      <c r="N1720" s="168"/>
      <c r="O1720" s="168"/>
      <c r="P1720" s="168"/>
      <c r="Q1720" s="168"/>
      <c r="R1720" s="168"/>
      <c r="S1720" s="168"/>
      <c r="T1720" s="168"/>
      <c r="U1720" s="168"/>
      <c r="V1720" s="168"/>
      <c r="W1720" s="168"/>
      <c r="X1720" s="168"/>
      <c r="Y1720" s="168"/>
      <c r="Z1720" s="168"/>
      <c r="AA1720" s="168"/>
      <c r="AB1720" s="168"/>
      <c r="AC1720" s="168"/>
      <c r="AD1720" s="168"/>
      <c r="AE1720" s="168"/>
      <c r="AF1720" s="168"/>
      <c r="AG1720" s="168"/>
      <c r="AH1720" s="168"/>
      <c r="AI1720" s="63"/>
      <c r="AJ1720" s="144" t="str">
        <f t="shared" si="306"/>
        <v>Riadok bude skrytý.</v>
      </c>
      <c r="AK1720" s="145" t="s">
        <v>207</v>
      </c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51">
        <f t="shared" si="311"/>
        <v>1</v>
      </c>
      <c r="BF1720" s="51">
        <f t="shared" si="309"/>
        <v>0</v>
      </c>
      <c r="BG1720" s="51"/>
      <c r="BH1720" s="51">
        <f t="shared" si="307"/>
        <v>1</v>
      </c>
      <c r="BI1720" s="89">
        <f t="shared" si="310"/>
        <v>0</v>
      </c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108"/>
      <c r="BY1720" s="108"/>
      <c r="BZ1720" s="108"/>
      <c r="CA1720" s="113">
        <f>SI!BY1720</f>
        <v>144</v>
      </c>
      <c r="CB1720" s="113"/>
      <c r="CC1720" s="113"/>
      <c r="CD1720" s="113"/>
      <c r="CE1720" s="113"/>
      <c r="CF1720" s="113"/>
      <c r="CG1720" s="113"/>
      <c r="CH1720" s="140">
        <f>SI!BZ1720</f>
        <v>0</v>
      </c>
      <c r="CI1720" s="108"/>
      <c r="CJ1720" s="108"/>
      <c r="CK1720" s="108"/>
      <c r="CL1720" s="108"/>
      <c r="CM1720" s="108"/>
      <c r="CN1720" s="108"/>
      <c r="CO1720" s="108"/>
      <c r="CP1720" s="108"/>
      <c r="CQ1720" s="108"/>
      <c r="CR1720" s="108"/>
      <c r="CS1720" s="108"/>
      <c r="CT1720" s="108"/>
      <c r="CU1720" s="108"/>
      <c r="CV1720" s="108"/>
      <c r="CW1720" s="108"/>
      <c r="CX1720" s="108"/>
      <c r="CY1720" s="108"/>
      <c r="CZ1720" s="2"/>
      <c r="DA1720" s="2"/>
      <c r="DB1720" s="2"/>
      <c r="DC1720" s="2"/>
      <c r="DD1720" s="2"/>
      <c r="DE1720" s="2"/>
      <c r="DF1720" s="2"/>
      <c r="DG1720" s="2"/>
      <c r="DH1720" s="2"/>
      <c r="DI1720" s="2"/>
      <c r="DJ1720" s="2"/>
      <c r="DK1720" s="2"/>
      <c r="DL1720" s="2"/>
      <c r="DM1720" s="2"/>
      <c r="DN1720" s="2"/>
      <c r="DO1720" s="2"/>
      <c r="DP1720" s="2"/>
      <c r="DQ1720" s="2"/>
      <c r="DR1720" s="2"/>
      <c r="DS1720" s="2"/>
      <c r="DT1720" s="2"/>
      <c r="DU1720" s="2"/>
      <c r="DV1720" s="2"/>
      <c r="DW1720" s="2"/>
      <c r="DX1720" s="2"/>
      <c r="DY1720" s="2"/>
      <c r="DZ1720" s="2"/>
      <c r="EA1720" s="2"/>
      <c r="EB1720" s="2"/>
      <c r="EC1720" s="2"/>
      <c r="ED1720" s="2"/>
      <c r="EE1720" s="2"/>
      <c r="EF1720" s="2"/>
      <c r="EG1720" s="2"/>
      <c r="EH1720" s="2"/>
      <c r="EI1720" s="2"/>
      <c r="EJ1720" s="2"/>
      <c r="EK1720" s="2"/>
      <c r="EL1720" s="2"/>
      <c r="EM1720" s="2"/>
      <c r="EN1720" s="2"/>
      <c r="EO1720" s="2"/>
      <c r="EP1720" s="2"/>
      <c r="EQ1720" s="2"/>
      <c r="ER1720" s="2"/>
      <c r="ES1720" s="2"/>
      <c r="ET1720" s="2"/>
      <c r="EU1720" s="2"/>
      <c r="EV1720" s="2"/>
      <c r="EW1720" s="2"/>
      <c r="EX1720" s="2"/>
      <c r="EY1720" s="2"/>
      <c r="EZ1720" s="2"/>
      <c r="FA1720" s="2"/>
      <c r="FB1720" s="2"/>
      <c r="FC1720" s="2"/>
      <c r="FD1720" s="2"/>
      <c r="FE1720" s="2"/>
      <c r="FF1720" s="2"/>
      <c r="FG1720" s="2"/>
      <c r="FH1720" s="2"/>
      <c r="FI1720" s="2"/>
      <c r="FJ1720" s="2"/>
      <c r="FK1720" s="2"/>
      <c r="FL1720" s="2"/>
      <c r="FM1720" s="2"/>
      <c r="FN1720" s="2"/>
      <c r="FO1720" s="2"/>
      <c r="FP1720" s="2"/>
      <c r="FQ1720" s="2"/>
      <c r="FR1720" s="2"/>
      <c r="FS1720" s="2"/>
      <c r="FT1720" s="2"/>
      <c r="FU1720" s="2"/>
      <c r="FV1720" s="2"/>
      <c r="FW1720" s="2"/>
      <c r="FX1720" s="2"/>
      <c r="FY1720" s="2"/>
      <c r="FZ1720" s="2"/>
      <c r="GA1720" s="2"/>
      <c r="GB1720" s="2"/>
      <c r="GC1720" s="2"/>
      <c r="GD1720" s="2"/>
      <c r="GE1720" s="2"/>
      <c r="GF1720" s="2"/>
      <c r="GG1720" s="2"/>
      <c r="GH1720" s="2"/>
      <c r="GI1720" s="2"/>
      <c r="GJ1720" s="2"/>
      <c r="GK1720" s="2"/>
      <c r="GL1720" s="2"/>
      <c r="GM1720" s="2"/>
      <c r="GN1720" s="2"/>
      <c r="GO1720" s="2"/>
      <c r="GP1720" s="2"/>
      <c r="GQ1720" s="2"/>
      <c r="GR1720" s="2"/>
      <c r="GS1720" s="2"/>
      <c r="GT1720" s="2"/>
      <c r="GU1720" s="2"/>
      <c r="GV1720" s="2"/>
      <c r="GW1720" s="2"/>
      <c r="GX1720" s="2"/>
      <c r="GY1720" s="2"/>
      <c r="GZ1720" s="2"/>
      <c r="HA1720" s="2"/>
      <c r="HB1720" s="2"/>
      <c r="HC1720" s="2"/>
      <c r="HD1720" s="2"/>
      <c r="HE1720" s="2"/>
      <c r="HF1720" s="2"/>
      <c r="HG1720" s="2"/>
      <c r="HH1720" s="2"/>
      <c r="HI1720" s="2"/>
      <c r="HJ1720" s="2"/>
      <c r="HK1720" s="2"/>
      <c r="HL1720" s="2"/>
      <c r="HM1720" s="2"/>
      <c r="HN1720" s="2"/>
      <c r="HO1720" s="2"/>
      <c r="HP1720" s="2"/>
      <c r="HQ1720" s="2"/>
      <c r="HR1720" s="2"/>
      <c r="HS1720" s="2"/>
      <c r="HT1720" s="2"/>
      <c r="HU1720" s="2"/>
      <c r="HV1720" s="2"/>
      <c r="HW1720" s="2"/>
      <c r="HX1720" s="2"/>
      <c r="HY1720" s="2"/>
      <c r="HZ1720" s="2"/>
      <c r="IA1720" s="2"/>
      <c r="IB1720" s="2"/>
      <c r="IC1720" s="2"/>
      <c r="ID1720" s="2"/>
      <c r="IE1720" s="2"/>
      <c r="IF1720" s="2"/>
      <c r="IG1720" s="2"/>
      <c r="IH1720" s="2"/>
      <c r="II1720" s="2"/>
      <c r="IJ1720" s="2"/>
      <c r="IK1720" s="2"/>
      <c r="IL1720" s="2"/>
      <c r="IM1720" s="2"/>
      <c r="IN1720" s="2"/>
      <c r="IO1720" s="2"/>
      <c r="IP1720" s="2"/>
      <c r="IQ1720" s="2"/>
      <c r="IR1720" s="2"/>
      <c r="IS1720" s="2"/>
    </row>
    <row r="1721" spans="1:253" s="36" customFormat="1" hidden="1" x14ac:dyDescent="0.25">
      <c r="A1721" s="33"/>
      <c r="B1721" s="168"/>
      <c r="C1721" s="168"/>
      <c r="D1721" s="168"/>
      <c r="E1721" s="168"/>
      <c r="F1721" s="168"/>
      <c r="G1721" s="168"/>
      <c r="H1721" s="168"/>
      <c r="I1721" s="168"/>
      <c r="J1721" s="168"/>
      <c r="K1721" s="168"/>
      <c r="L1721" s="168"/>
      <c r="M1721" s="168"/>
      <c r="N1721" s="168"/>
      <c r="O1721" s="168"/>
      <c r="P1721" s="168"/>
      <c r="Q1721" s="168"/>
      <c r="R1721" s="168"/>
      <c r="S1721" s="168"/>
      <c r="T1721" s="168"/>
      <c r="U1721" s="168"/>
      <c r="V1721" s="168"/>
      <c r="W1721" s="168"/>
      <c r="X1721" s="168"/>
      <c r="Y1721" s="168"/>
      <c r="Z1721" s="168"/>
      <c r="AA1721" s="168"/>
      <c r="AB1721" s="168"/>
      <c r="AC1721" s="168"/>
      <c r="AD1721" s="168"/>
      <c r="AE1721" s="168"/>
      <c r="AF1721" s="168"/>
      <c r="AG1721" s="168"/>
      <c r="AH1721" s="168"/>
      <c r="AI1721" s="63"/>
      <c r="AJ1721" s="144" t="str">
        <f t="shared" si="306"/>
        <v>Riadok bude skrytý.</v>
      </c>
      <c r="AK1721" s="145" t="s">
        <v>207</v>
      </c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51">
        <f t="shared" si="311"/>
        <v>1</v>
      </c>
      <c r="BF1721" s="51">
        <f t="shared" si="309"/>
        <v>0</v>
      </c>
      <c r="BG1721" s="51"/>
      <c r="BH1721" s="51">
        <f t="shared" si="307"/>
        <v>1</v>
      </c>
      <c r="BI1721" s="89">
        <f t="shared" si="310"/>
        <v>0</v>
      </c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108"/>
      <c r="BY1721" s="108"/>
      <c r="BZ1721" s="108"/>
      <c r="CA1721" s="113">
        <f>SI!BY1721</f>
        <v>149</v>
      </c>
      <c r="CB1721" s="113"/>
      <c r="CC1721" s="113"/>
      <c r="CD1721" s="113"/>
      <c r="CE1721" s="113"/>
      <c r="CF1721" s="113"/>
      <c r="CG1721" s="113"/>
      <c r="CH1721" s="140">
        <f>SI!BZ1721</f>
        <v>0</v>
      </c>
      <c r="CI1721" s="108"/>
      <c r="CJ1721" s="108"/>
      <c r="CK1721" s="108"/>
      <c r="CL1721" s="108"/>
      <c r="CM1721" s="108"/>
      <c r="CN1721" s="108"/>
      <c r="CO1721" s="108"/>
      <c r="CP1721" s="108"/>
      <c r="CQ1721" s="108"/>
      <c r="CR1721" s="108"/>
      <c r="CS1721" s="108"/>
      <c r="CT1721" s="108"/>
      <c r="CU1721" s="108"/>
      <c r="CV1721" s="108"/>
      <c r="CW1721" s="108"/>
      <c r="CX1721" s="108"/>
      <c r="CY1721" s="108"/>
      <c r="CZ1721" s="2"/>
      <c r="DA1721" s="2"/>
      <c r="DB1721" s="2"/>
      <c r="DC1721" s="2"/>
      <c r="DD1721" s="2"/>
      <c r="DE1721" s="2"/>
      <c r="DF1721" s="2"/>
      <c r="DG1721" s="2"/>
      <c r="DH1721" s="2"/>
      <c r="DI1721" s="2"/>
      <c r="DJ1721" s="2"/>
      <c r="DK1721" s="2"/>
      <c r="DL1721" s="2"/>
      <c r="DM1721" s="2"/>
      <c r="DN1721" s="2"/>
      <c r="DO1721" s="2"/>
      <c r="DP1721" s="2"/>
      <c r="DQ1721" s="2"/>
      <c r="DR1721" s="2"/>
      <c r="DS1721" s="2"/>
      <c r="DT1721" s="2"/>
      <c r="DU1721" s="2"/>
      <c r="DV1721" s="2"/>
      <c r="DW1721" s="2"/>
      <c r="DX1721" s="2"/>
      <c r="DY1721" s="2"/>
      <c r="DZ1721" s="2"/>
      <c r="EA1721" s="2"/>
      <c r="EB1721" s="2"/>
      <c r="EC1721" s="2"/>
      <c r="ED1721" s="2"/>
      <c r="EE1721" s="2"/>
      <c r="EF1721" s="2"/>
      <c r="EG1721" s="2"/>
      <c r="EH1721" s="2"/>
      <c r="EI1721" s="2"/>
      <c r="EJ1721" s="2"/>
      <c r="EK1721" s="2"/>
      <c r="EL1721" s="2"/>
      <c r="EM1721" s="2"/>
      <c r="EN1721" s="2"/>
      <c r="EO1721" s="2"/>
      <c r="EP1721" s="2"/>
      <c r="EQ1721" s="2"/>
      <c r="ER1721" s="2"/>
      <c r="ES1721" s="2"/>
      <c r="ET1721" s="2"/>
      <c r="EU1721" s="2"/>
      <c r="EV1721" s="2"/>
      <c r="EW1721" s="2"/>
      <c r="EX1721" s="2"/>
      <c r="EY1721" s="2"/>
      <c r="EZ1721" s="2"/>
      <c r="FA1721" s="2"/>
      <c r="FB1721" s="2"/>
      <c r="FC1721" s="2"/>
      <c r="FD1721" s="2"/>
      <c r="FE1721" s="2"/>
      <c r="FF1721" s="2"/>
      <c r="FG1721" s="2"/>
      <c r="FH1721" s="2"/>
      <c r="FI1721" s="2"/>
      <c r="FJ1721" s="2"/>
      <c r="FK1721" s="2"/>
      <c r="FL1721" s="2"/>
      <c r="FM1721" s="2"/>
      <c r="FN1721" s="2"/>
      <c r="FO1721" s="2"/>
      <c r="FP1721" s="2"/>
      <c r="FQ1721" s="2"/>
      <c r="FR1721" s="2"/>
      <c r="FS1721" s="2"/>
      <c r="FT1721" s="2"/>
      <c r="FU1721" s="2"/>
      <c r="FV1721" s="2"/>
      <c r="FW1721" s="2"/>
      <c r="FX1721" s="2"/>
      <c r="FY1721" s="2"/>
      <c r="FZ1721" s="2"/>
      <c r="GA1721" s="2"/>
      <c r="GB1721" s="2"/>
      <c r="GC1721" s="2"/>
      <c r="GD1721" s="2"/>
      <c r="GE1721" s="2"/>
      <c r="GF1721" s="2"/>
      <c r="GG1721" s="2"/>
      <c r="GH1721" s="2"/>
      <c r="GI1721" s="2"/>
      <c r="GJ1721" s="2"/>
      <c r="GK1721" s="2"/>
      <c r="GL1721" s="2"/>
      <c r="GM1721" s="2"/>
      <c r="GN1721" s="2"/>
      <c r="GO1721" s="2"/>
      <c r="GP1721" s="2"/>
      <c r="GQ1721" s="2"/>
      <c r="GR1721" s="2"/>
      <c r="GS1721" s="2"/>
      <c r="GT1721" s="2"/>
      <c r="GU1721" s="2"/>
      <c r="GV1721" s="2"/>
      <c r="GW1721" s="2"/>
      <c r="GX1721" s="2"/>
      <c r="GY1721" s="2"/>
      <c r="GZ1721" s="2"/>
      <c r="HA1721" s="2"/>
      <c r="HB1721" s="2"/>
      <c r="HC1721" s="2"/>
      <c r="HD1721" s="2"/>
      <c r="HE1721" s="2"/>
      <c r="HF1721" s="2"/>
      <c r="HG1721" s="2"/>
      <c r="HH1721" s="2"/>
      <c r="HI1721" s="2"/>
      <c r="HJ1721" s="2"/>
      <c r="HK1721" s="2"/>
      <c r="HL1721" s="2"/>
      <c r="HM1721" s="2"/>
      <c r="HN1721" s="2"/>
      <c r="HO1721" s="2"/>
      <c r="HP1721" s="2"/>
      <c r="HQ1721" s="2"/>
      <c r="HR1721" s="2"/>
      <c r="HS1721" s="2"/>
      <c r="HT1721" s="2"/>
      <c r="HU1721" s="2"/>
      <c r="HV1721" s="2"/>
      <c r="HW1721" s="2"/>
      <c r="HX1721" s="2"/>
      <c r="HY1721" s="2"/>
      <c r="HZ1721" s="2"/>
      <c r="IA1721" s="2"/>
      <c r="IB1721" s="2"/>
      <c r="IC1721" s="2"/>
      <c r="ID1721" s="2"/>
      <c r="IE1721" s="2"/>
      <c r="IF1721" s="2"/>
      <c r="IG1721" s="2"/>
      <c r="IH1721" s="2"/>
      <c r="II1721" s="2"/>
      <c r="IJ1721" s="2"/>
      <c r="IK1721" s="2"/>
      <c r="IL1721" s="2"/>
      <c r="IM1721" s="2"/>
      <c r="IN1721" s="2"/>
      <c r="IO1721" s="2"/>
      <c r="IP1721" s="2"/>
      <c r="IQ1721" s="2"/>
      <c r="IR1721" s="2"/>
      <c r="IS1721" s="2"/>
    </row>
    <row r="1722" spans="1:253" s="36" customFormat="1" hidden="1" x14ac:dyDescent="0.25">
      <c r="A1722" s="33"/>
      <c r="B1722" s="168"/>
      <c r="C1722" s="168"/>
      <c r="D1722" s="168"/>
      <c r="E1722" s="168"/>
      <c r="F1722" s="168"/>
      <c r="G1722" s="168"/>
      <c r="H1722" s="168"/>
      <c r="I1722" s="168"/>
      <c r="J1722" s="168"/>
      <c r="K1722" s="168"/>
      <c r="L1722" s="168"/>
      <c r="M1722" s="168"/>
      <c r="N1722" s="168"/>
      <c r="O1722" s="168"/>
      <c r="P1722" s="168"/>
      <c r="Q1722" s="168"/>
      <c r="R1722" s="168"/>
      <c r="S1722" s="168"/>
      <c r="T1722" s="168"/>
      <c r="U1722" s="168"/>
      <c r="V1722" s="168"/>
      <c r="W1722" s="168"/>
      <c r="X1722" s="168"/>
      <c r="Y1722" s="168"/>
      <c r="Z1722" s="168"/>
      <c r="AA1722" s="168"/>
      <c r="AB1722" s="168"/>
      <c r="AC1722" s="168"/>
      <c r="AD1722" s="168"/>
      <c r="AE1722" s="168"/>
      <c r="AF1722" s="168"/>
      <c r="AG1722" s="168"/>
      <c r="AH1722" s="168"/>
      <c r="AI1722" s="63"/>
      <c r="AJ1722" s="144" t="str">
        <f t="shared" si="306"/>
        <v>Riadok bude skrytý.</v>
      </c>
      <c r="AK1722" s="145" t="s">
        <v>207</v>
      </c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51">
        <f t="shared" si="311"/>
        <v>1</v>
      </c>
      <c r="BF1722" s="51">
        <f t="shared" si="309"/>
        <v>0</v>
      </c>
      <c r="BG1722" s="51"/>
      <c r="BH1722" s="51">
        <f t="shared" si="307"/>
        <v>1</v>
      </c>
      <c r="BI1722" s="89">
        <f t="shared" si="310"/>
        <v>0</v>
      </c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108"/>
      <c r="BY1722" s="108"/>
      <c r="BZ1722" s="108"/>
      <c r="CA1722" s="113">
        <f>SI!BY1722</f>
        <v>486</v>
      </c>
      <c r="CB1722" s="113"/>
      <c r="CC1722" s="113"/>
      <c r="CD1722" s="113"/>
      <c r="CE1722" s="113"/>
      <c r="CF1722" s="113"/>
      <c r="CG1722" s="113"/>
      <c r="CH1722" s="140">
        <f>SI!BZ1722</f>
        <v>0</v>
      </c>
      <c r="CI1722" s="108"/>
      <c r="CJ1722" s="108"/>
      <c r="CK1722" s="108"/>
      <c r="CL1722" s="108"/>
      <c r="CM1722" s="108"/>
      <c r="CN1722" s="108"/>
      <c r="CO1722" s="108"/>
      <c r="CP1722" s="108"/>
      <c r="CQ1722" s="108"/>
      <c r="CR1722" s="108"/>
      <c r="CS1722" s="108"/>
      <c r="CT1722" s="108"/>
      <c r="CU1722" s="108"/>
      <c r="CV1722" s="108"/>
      <c r="CW1722" s="108"/>
      <c r="CX1722" s="108"/>
      <c r="CY1722" s="108"/>
      <c r="CZ1722" s="2"/>
      <c r="DA1722" s="2"/>
      <c r="DB1722" s="2"/>
      <c r="DC1722" s="2"/>
      <c r="DD1722" s="2"/>
      <c r="DE1722" s="2"/>
      <c r="DF1722" s="2"/>
      <c r="DG1722" s="2"/>
      <c r="DH1722" s="2"/>
      <c r="DI1722" s="2"/>
      <c r="DJ1722" s="2"/>
      <c r="DK1722" s="2"/>
      <c r="DL1722" s="2"/>
      <c r="DM1722" s="2"/>
      <c r="DN1722" s="2"/>
      <c r="DO1722" s="2"/>
      <c r="DP1722" s="2"/>
      <c r="DQ1722" s="2"/>
      <c r="DR1722" s="2"/>
      <c r="DS1722" s="2"/>
      <c r="DT1722" s="2"/>
      <c r="DU1722" s="2"/>
      <c r="DV1722" s="2"/>
      <c r="DW1722" s="2"/>
      <c r="DX1722" s="2"/>
      <c r="DY1722" s="2"/>
      <c r="DZ1722" s="2"/>
      <c r="EA1722" s="2"/>
      <c r="EB1722" s="2"/>
      <c r="EC1722" s="2"/>
      <c r="ED1722" s="2"/>
      <c r="EE1722" s="2"/>
      <c r="EF1722" s="2"/>
      <c r="EG1722" s="2"/>
      <c r="EH1722" s="2"/>
      <c r="EI1722" s="2"/>
      <c r="EJ1722" s="2"/>
      <c r="EK1722" s="2"/>
      <c r="EL1722" s="2"/>
      <c r="EM1722" s="2"/>
      <c r="EN1722" s="2"/>
      <c r="EO1722" s="2"/>
      <c r="EP1722" s="2"/>
      <c r="EQ1722" s="2"/>
      <c r="ER1722" s="2"/>
      <c r="ES1722" s="2"/>
      <c r="ET1722" s="2"/>
      <c r="EU1722" s="2"/>
      <c r="EV1722" s="2"/>
      <c r="EW1722" s="2"/>
      <c r="EX1722" s="2"/>
      <c r="EY1722" s="2"/>
      <c r="EZ1722" s="2"/>
      <c r="FA1722" s="2"/>
      <c r="FB1722" s="2"/>
      <c r="FC1722" s="2"/>
      <c r="FD1722" s="2"/>
      <c r="FE1722" s="2"/>
      <c r="FF1722" s="2"/>
      <c r="FG1722" s="2"/>
      <c r="FH1722" s="2"/>
      <c r="FI1722" s="2"/>
      <c r="FJ1722" s="2"/>
      <c r="FK1722" s="2"/>
      <c r="FL1722" s="2"/>
      <c r="FM1722" s="2"/>
      <c r="FN1722" s="2"/>
      <c r="FO1722" s="2"/>
      <c r="FP1722" s="2"/>
      <c r="FQ1722" s="2"/>
      <c r="FR1722" s="2"/>
      <c r="FS1722" s="2"/>
      <c r="FT1722" s="2"/>
      <c r="FU1722" s="2"/>
      <c r="FV1722" s="2"/>
      <c r="FW1722" s="2"/>
      <c r="FX1722" s="2"/>
      <c r="FY1722" s="2"/>
      <c r="FZ1722" s="2"/>
      <c r="GA1722" s="2"/>
      <c r="GB1722" s="2"/>
      <c r="GC1722" s="2"/>
      <c r="GD1722" s="2"/>
      <c r="GE1722" s="2"/>
      <c r="GF1722" s="2"/>
      <c r="GG1722" s="2"/>
      <c r="GH1722" s="2"/>
      <c r="GI1722" s="2"/>
      <c r="GJ1722" s="2"/>
      <c r="GK1722" s="2"/>
      <c r="GL1722" s="2"/>
      <c r="GM1722" s="2"/>
      <c r="GN1722" s="2"/>
      <c r="GO1722" s="2"/>
      <c r="GP1722" s="2"/>
      <c r="GQ1722" s="2"/>
      <c r="GR1722" s="2"/>
      <c r="GS1722" s="2"/>
      <c r="GT1722" s="2"/>
      <c r="GU1722" s="2"/>
      <c r="GV1722" s="2"/>
      <c r="GW1722" s="2"/>
      <c r="GX1722" s="2"/>
      <c r="GY1722" s="2"/>
      <c r="GZ1722" s="2"/>
      <c r="HA1722" s="2"/>
      <c r="HB1722" s="2"/>
      <c r="HC1722" s="2"/>
      <c r="HD1722" s="2"/>
      <c r="HE1722" s="2"/>
      <c r="HF1722" s="2"/>
      <c r="HG1722" s="2"/>
      <c r="HH1722" s="2"/>
      <c r="HI1722" s="2"/>
      <c r="HJ1722" s="2"/>
      <c r="HK1722" s="2"/>
      <c r="HL1722" s="2"/>
      <c r="HM1722" s="2"/>
      <c r="HN1722" s="2"/>
      <c r="HO1722" s="2"/>
      <c r="HP1722" s="2"/>
      <c r="HQ1722" s="2"/>
      <c r="HR1722" s="2"/>
      <c r="HS1722" s="2"/>
      <c r="HT1722" s="2"/>
      <c r="HU1722" s="2"/>
      <c r="HV1722" s="2"/>
      <c r="HW1722" s="2"/>
      <c r="HX1722" s="2"/>
      <c r="HY1722" s="2"/>
      <c r="HZ1722" s="2"/>
      <c r="IA1722" s="2"/>
      <c r="IB1722" s="2"/>
      <c r="IC1722" s="2"/>
      <c r="ID1722" s="2"/>
      <c r="IE1722" s="2"/>
      <c r="IF1722" s="2"/>
      <c r="IG1722" s="2"/>
      <c r="IH1722" s="2"/>
      <c r="II1722" s="2"/>
      <c r="IJ1722" s="2"/>
      <c r="IK1722" s="2"/>
      <c r="IL1722" s="2"/>
      <c r="IM1722" s="2"/>
      <c r="IN1722" s="2"/>
      <c r="IO1722" s="2"/>
      <c r="IP1722" s="2"/>
      <c r="IQ1722" s="2"/>
      <c r="IR1722" s="2"/>
      <c r="IS1722" s="2"/>
    </row>
    <row r="1723" spans="1:253" s="36" customFormat="1" hidden="1" x14ac:dyDescent="0.25">
      <c r="A1723" s="33"/>
      <c r="B1723" s="168"/>
      <c r="C1723" s="168"/>
      <c r="D1723" s="168"/>
      <c r="E1723" s="168"/>
      <c r="F1723" s="168"/>
      <c r="G1723" s="168"/>
      <c r="H1723" s="168"/>
      <c r="I1723" s="168"/>
      <c r="J1723" s="168"/>
      <c r="K1723" s="168"/>
      <c r="L1723" s="168"/>
      <c r="M1723" s="168"/>
      <c r="N1723" s="168"/>
      <c r="O1723" s="168"/>
      <c r="P1723" s="168"/>
      <c r="Q1723" s="168"/>
      <c r="R1723" s="168"/>
      <c r="S1723" s="168"/>
      <c r="T1723" s="168"/>
      <c r="U1723" s="168"/>
      <c r="V1723" s="168"/>
      <c r="W1723" s="168"/>
      <c r="X1723" s="168"/>
      <c r="Y1723" s="168"/>
      <c r="Z1723" s="168"/>
      <c r="AA1723" s="168"/>
      <c r="AB1723" s="168"/>
      <c r="AC1723" s="168"/>
      <c r="AD1723" s="168"/>
      <c r="AE1723" s="168"/>
      <c r="AF1723" s="168"/>
      <c r="AG1723" s="168"/>
      <c r="AH1723" s="168"/>
      <c r="AI1723" s="63"/>
      <c r="AJ1723" s="144" t="str">
        <f t="shared" si="306"/>
        <v>Riadok bude skrytý.</v>
      </c>
      <c r="AK1723" s="145" t="s">
        <v>207</v>
      </c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51">
        <f t="shared" si="311"/>
        <v>1</v>
      </c>
      <c r="BF1723" s="51">
        <f t="shared" si="309"/>
        <v>0</v>
      </c>
      <c r="BG1723" s="51"/>
      <c r="BH1723" s="51">
        <f t="shared" si="307"/>
        <v>1</v>
      </c>
      <c r="BI1723" s="89">
        <f t="shared" si="310"/>
        <v>0</v>
      </c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108"/>
      <c r="BY1723" s="108"/>
      <c r="BZ1723" s="108"/>
      <c r="CA1723" s="113">
        <f>SI!BY1723</f>
        <v>126</v>
      </c>
      <c r="CB1723" s="113"/>
      <c r="CC1723" s="113"/>
      <c r="CD1723" s="113"/>
      <c r="CE1723" s="113"/>
      <c r="CF1723" s="113"/>
      <c r="CG1723" s="113"/>
      <c r="CH1723" s="140">
        <f>SI!BZ1723</f>
        <v>0</v>
      </c>
      <c r="CI1723" s="108"/>
      <c r="CJ1723" s="108"/>
      <c r="CK1723" s="108"/>
      <c r="CL1723" s="108"/>
      <c r="CM1723" s="108"/>
      <c r="CN1723" s="108"/>
      <c r="CO1723" s="108"/>
      <c r="CP1723" s="108"/>
      <c r="CQ1723" s="108"/>
      <c r="CR1723" s="108"/>
      <c r="CS1723" s="108"/>
      <c r="CT1723" s="108"/>
      <c r="CU1723" s="108"/>
      <c r="CV1723" s="108"/>
      <c r="CW1723" s="108"/>
      <c r="CX1723" s="108"/>
      <c r="CY1723" s="108"/>
      <c r="CZ1723" s="2"/>
      <c r="DA1723" s="2"/>
      <c r="DB1723" s="2"/>
      <c r="DC1723" s="2"/>
      <c r="DD1723" s="2"/>
      <c r="DE1723" s="2"/>
      <c r="DF1723" s="2"/>
      <c r="DG1723" s="2"/>
      <c r="DH1723" s="2"/>
      <c r="DI1723" s="2"/>
      <c r="DJ1723" s="2"/>
      <c r="DK1723" s="2"/>
      <c r="DL1723" s="2"/>
      <c r="DM1723" s="2"/>
      <c r="DN1723" s="2"/>
      <c r="DO1723" s="2"/>
      <c r="DP1723" s="2"/>
      <c r="DQ1723" s="2"/>
      <c r="DR1723" s="2"/>
      <c r="DS1723" s="2"/>
      <c r="DT1723" s="2"/>
      <c r="DU1723" s="2"/>
      <c r="DV1723" s="2"/>
      <c r="DW1723" s="2"/>
      <c r="DX1723" s="2"/>
      <c r="DY1723" s="2"/>
      <c r="DZ1723" s="2"/>
      <c r="EA1723" s="2"/>
      <c r="EB1723" s="2"/>
      <c r="EC1723" s="2"/>
      <c r="ED1723" s="2"/>
      <c r="EE1723" s="2"/>
      <c r="EF1723" s="2"/>
      <c r="EG1723" s="2"/>
      <c r="EH1723" s="2"/>
      <c r="EI1723" s="2"/>
      <c r="EJ1723" s="2"/>
      <c r="EK1723" s="2"/>
      <c r="EL1723" s="2"/>
      <c r="EM1723" s="2"/>
      <c r="EN1723" s="2"/>
      <c r="EO1723" s="2"/>
      <c r="EP1723" s="2"/>
      <c r="EQ1723" s="2"/>
      <c r="ER1723" s="2"/>
      <c r="ES1723" s="2"/>
      <c r="ET1723" s="2"/>
      <c r="EU1723" s="2"/>
      <c r="EV1723" s="2"/>
      <c r="EW1723" s="2"/>
      <c r="EX1723" s="2"/>
      <c r="EY1723" s="2"/>
      <c r="EZ1723" s="2"/>
      <c r="FA1723" s="2"/>
      <c r="FB1723" s="2"/>
      <c r="FC1723" s="2"/>
      <c r="FD1723" s="2"/>
      <c r="FE1723" s="2"/>
      <c r="FF1723" s="2"/>
      <c r="FG1723" s="2"/>
      <c r="FH1723" s="2"/>
      <c r="FI1723" s="2"/>
      <c r="FJ1723" s="2"/>
      <c r="FK1723" s="2"/>
      <c r="FL1723" s="2"/>
      <c r="FM1723" s="2"/>
      <c r="FN1723" s="2"/>
      <c r="FO1723" s="2"/>
      <c r="FP1723" s="2"/>
      <c r="FQ1723" s="2"/>
      <c r="FR1723" s="2"/>
      <c r="FS1723" s="2"/>
      <c r="FT1723" s="2"/>
      <c r="FU1723" s="2"/>
      <c r="FV1723" s="2"/>
      <c r="FW1723" s="2"/>
      <c r="FX1723" s="2"/>
      <c r="FY1723" s="2"/>
      <c r="FZ1723" s="2"/>
      <c r="GA1723" s="2"/>
      <c r="GB1723" s="2"/>
      <c r="GC1723" s="2"/>
      <c r="GD1723" s="2"/>
      <c r="GE1723" s="2"/>
      <c r="GF1723" s="2"/>
      <c r="GG1723" s="2"/>
      <c r="GH1723" s="2"/>
      <c r="GI1723" s="2"/>
      <c r="GJ1723" s="2"/>
      <c r="GK1723" s="2"/>
      <c r="GL1723" s="2"/>
      <c r="GM1723" s="2"/>
      <c r="GN1723" s="2"/>
      <c r="GO1723" s="2"/>
      <c r="GP1723" s="2"/>
      <c r="GQ1723" s="2"/>
      <c r="GR1723" s="2"/>
      <c r="GS1723" s="2"/>
      <c r="GT1723" s="2"/>
      <c r="GU1723" s="2"/>
      <c r="GV1723" s="2"/>
      <c r="GW1723" s="2"/>
      <c r="GX1723" s="2"/>
      <c r="GY1723" s="2"/>
      <c r="GZ1723" s="2"/>
      <c r="HA1723" s="2"/>
      <c r="HB1723" s="2"/>
      <c r="HC1723" s="2"/>
      <c r="HD1723" s="2"/>
      <c r="HE1723" s="2"/>
      <c r="HF1723" s="2"/>
      <c r="HG1723" s="2"/>
      <c r="HH1723" s="2"/>
      <c r="HI1723" s="2"/>
      <c r="HJ1723" s="2"/>
      <c r="HK1723" s="2"/>
      <c r="HL1723" s="2"/>
      <c r="HM1723" s="2"/>
      <c r="HN1723" s="2"/>
      <c r="HO1723" s="2"/>
      <c r="HP1723" s="2"/>
      <c r="HQ1723" s="2"/>
      <c r="HR1723" s="2"/>
      <c r="HS1723" s="2"/>
      <c r="HT1723" s="2"/>
      <c r="HU1723" s="2"/>
      <c r="HV1723" s="2"/>
      <c r="HW1723" s="2"/>
      <c r="HX1723" s="2"/>
      <c r="HY1723" s="2"/>
      <c r="HZ1723" s="2"/>
      <c r="IA1723" s="2"/>
      <c r="IB1723" s="2"/>
      <c r="IC1723" s="2"/>
      <c r="ID1723" s="2"/>
      <c r="IE1723" s="2"/>
      <c r="IF1723" s="2"/>
      <c r="IG1723" s="2"/>
      <c r="IH1723" s="2"/>
      <c r="II1723" s="2"/>
      <c r="IJ1723" s="2"/>
      <c r="IK1723" s="2"/>
      <c r="IL1723" s="2"/>
      <c r="IM1723" s="2"/>
      <c r="IN1723" s="2"/>
      <c r="IO1723" s="2"/>
      <c r="IP1723" s="2"/>
      <c r="IQ1723" s="2"/>
      <c r="IR1723" s="2"/>
      <c r="IS1723" s="2"/>
    </row>
    <row r="1724" spans="1:253" s="36" customFormat="1" hidden="1" x14ac:dyDescent="0.25">
      <c r="A1724" s="33"/>
      <c r="B1724" s="168"/>
      <c r="C1724" s="168"/>
      <c r="D1724" s="168"/>
      <c r="E1724" s="168"/>
      <c r="F1724" s="168"/>
      <c r="G1724" s="168"/>
      <c r="H1724" s="168"/>
      <c r="I1724" s="168"/>
      <c r="J1724" s="168"/>
      <c r="K1724" s="168"/>
      <c r="L1724" s="168"/>
      <c r="M1724" s="168"/>
      <c r="N1724" s="168"/>
      <c r="O1724" s="168"/>
      <c r="P1724" s="168"/>
      <c r="Q1724" s="168"/>
      <c r="R1724" s="168"/>
      <c r="S1724" s="168"/>
      <c r="T1724" s="168"/>
      <c r="U1724" s="168"/>
      <c r="V1724" s="168"/>
      <c r="W1724" s="168"/>
      <c r="X1724" s="168"/>
      <c r="Y1724" s="168"/>
      <c r="Z1724" s="168"/>
      <c r="AA1724" s="168"/>
      <c r="AB1724" s="168"/>
      <c r="AC1724" s="168"/>
      <c r="AD1724" s="168"/>
      <c r="AE1724" s="168"/>
      <c r="AF1724" s="168"/>
      <c r="AG1724" s="168"/>
      <c r="AH1724" s="168"/>
      <c r="AI1724" s="63"/>
      <c r="AJ1724" s="144" t="str">
        <f t="shared" si="306"/>
        <v>Riadok bude skrytý.</v>
      </c>
      <c r="AK1724" s="145" t="s">
        <v>207</v>
      </c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51">
        <f t="shared" si="311"/>
        <v>1</v>
      </c>
      <c r="BF1724" s="51">
        <f t="shared" si="309"/>
        <v>0</v>
      </c>
      <c r="BG1724" s="51"/>
      <c r="BH1724" s="51">
        <f t="shared" si="307"/>
        <v>1</v>
      </c>
      <c r="BI1724" s="89">
        <f t="shared" si="310"/>
        <v>0</v>
      </c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108"/>
      <c r="BY1724" s="108"/>
      <c r="BZ1724" s="108"/>
      <c r="CA1724" s="113">
        <f>SI!BY1724</f>
        <v>396</v>
      </c>
      <c r="CB1724" s="113"/>
      <c r="CC1724" s="113"/>
      <c r="CD1724" s="113"/>
      <c r="CE1724" s="113"/>
      <c r="CF1724" s="113"/>
      <c r="CG1724" s="113"/>
      <c r="CH1724" s="140">
        <f>SI!BZ1724</f>
        <v>0</v>
      </c>
      <c r="CI1724" s="108"/>
      <c r="CJ1724" s="108"/>
      <c r="CK1724" s="108"/>
      <c r="CL1724" s="108"/>
      <c r="CM1724" s="108"/>
      <c r="CN1724" s="108"/>
      <c r="CO1724" s="108"/>
      <c r="CP1724" s="108"/>
      <c r="CQ1724" s="108"/>
      <c r="CR1724" s="108"/>
      <c r="CS1724" s="108"/>
      <c r="CT1724" s="108"/>
      <c r="CU1724" s="108"/>
      <c r="CV1724" s="108"/>
      <c r="CW1724" s="108"/>
      <c r="CX1724" s="108"/>
      <c r="CY1724" s="108"/>
      <c r="CZ1724" s="2"/>
      <c r="DA1724" s="2"/>
      <c r="DB1724" s="2"/>
      <c r="DC1724" s="2"/>
      <c r="DD1724" s="2"/>
      <c r="DE1724" s="2"/>
      <c r="DF1724" s="2"/>
      <c r="DG1724" s="2"/>
      <c r="DH1724" s="2"/>
      <c r="DI1724" s="2"/>
      <c r="DJ1724" s="2"/>
      <c r="DK1724" s="2"/>
      <c r="DL1724" s="2"/>
      <c r="DM1724" s="2"/>
      <c r="DN1724" s="2"/>
      <c r="DO1724" s="2"/>
      <c r="DP1724" s="2"/>
      <c r="DQ1724" s="2"/>
      <c r="DR1724" s="2"/>
      <c r="DS1724" s="2"/>
      <c r="DT1724" s="2"/>
      <c r="DU1724" s="2"/>
      <c r="DV1724" s="2"/>
      <c r="DW1724" s="2"/>
      <c r="DX1724" s="2"/>
      <c r="DY1724" s="2"/>
      <c r="DZ1724" s="2"/>
      <c r="EA1724" s="2"/>
      <c r="EB1724" s="2"/>
      <c r="EC1724" s="2"/>
      <c r="ED1724" s="2"/>
      <c r="EE1724" s="2"/>
      <c r="EF1724" s="2"/>
      <c r="EG1724" s="2"/>
      <c r="EH1724" s="2"/>
      <c r="EI1724" s="2"/>
      <c r="EJ1724" s="2"/>
      <c r="EK1724" s="2"/>
      <c r="EL1724" s="2"/>
      <c r="EM1724" s="2"/>
      <c r="EN1724" s="2"/>
      <c r="EO1724" s="2"/>
      <c r="EP1724" s="2"/>
      <c r="EQ1724" s="2"/>
      <c r="ER1724" s="2"/>
      <c r="ES1724" s="2"/>
      <c r="ET1724" s="2"/>
      <c r="EU1724" s="2"/>
      <c r="EV1724" s="2"/>
      <c r="EW1724" s="2"/>
      <c r="EX1724" s="2"/>
      <c r="EY1724" s="2"/>
      <c r="EZ1724" s="2"/>
      <c r="FA1724" s="2"/>
      <c r="FB1724" s="2"/>
      <c r="FC1724" s="2"/>
      <c r="FD1724" s="2"/>
      <c r="FE1724" s="2"/>
      <c r="FF1724" s="2"/>
      <c r="FG1724" s="2"/>
      <c r="FH1724" s="2"/>
      <c r="FI1724" s="2"/>
      <c r="FJ1724" s="2"/>
      <c r="FK1724" s="2"/>
      <c r="FL1724" s="2"/>
      <c r="FM1724" s="2"/>
      <c r="FN1724" s="2"/>
      <c r="FO1724" s="2"/>
      <c r="FP1724" s="2"/>
      <c r="FQ1724" s="2"/>
      <c r="FR1724" s="2"/>
      <c r="FS1724" s="2"/>
      <c r="FT1724" s="2"/>
      <c r="FU1724" s="2"/>
      <c r="FV1724" s="2"/>
      <c r="FW1724" s="2"/>
      <c r="FX1724" s="2"/>
      <c r="FY1724" s="2"/>
      <c r="FZ1724" s="2"/>
      <c r="GA1724" s="2"/>
      <c r="GB1724" s="2"/>
      <c r="GC1724" s="2"/>
      <c r="GD1724" s="2"/>
      <c r="GE1724" s="2"/>
      <c r="GF1724" s="2"/>
      <c r="GG1724" s="2"/>
      <c r="GH1724" s="2"/>
      <c r="GI1724" s="2"/>
      <c r="GJ1724" s="2"/>
      <c r="GK1724" s="2"/>
      <c r="GL1724" s="2"/>
      <c r="GM1724" s="2"/>
      <c r="GN1724" s="2"/>
      <c r="GO1724" s="2"/>
      <c r="GP1724" s="2"/>
      <c r="GQ1724" s="2"/>
      <c r="GR1724" s="2"/>
      <c r="GS1724" s="2"/>
      <c r="GT1724" s="2"/>
      <c r="GU1724" s="2"/>
      <c r="GV1724" s="2"/>
      <c r="GW1724" s="2"/>
      <c r="GX1724" s="2"/>
      <c r="GY1724" s="2"/>
      <c r="GZ1724" s="2"/>
      <c r="HA1724" s="2"/>
      <c r="HB1724" s="2"/>
      <c r="HC1724" s="2"/>
      <c r="HD1724" s="2"/>
      <c r="HE1724" s="2"/>
      <c r="HF1724" s="2"/>
      <c r="HG1724" s="2"/>
      <c r="HH1724" s="2"/>
      <c r="HI1724" s="2"/>
      <c r="HJ1724" s="2"/>
      <c r="HK1724" s="2"/>
      <c r="HL1724" s="2"/>
      <c r="HM1724" s="2"/>
      <c r="HN1724" s="2"/>
      <c r="HO1724" s="2"/>
      <c r="HP1724" s="2"/>
      <c r="HQ1724" s="2"/>
      <c r="HR1724" s="2"/>
      <c r="HS1724" s="2"/>
      <c r="HT1724" s="2"/>
      <c r="HU1724" s="2"/>
      <c r="HV1724" s="2"/>
      <c r="HW1724" s="2"/>
      <c r="HX1724" s="2"/>
      <c r="HY1724" s="2"/>
      <c r="HZ1724" s="2"/>
      <c r="IA1724" s="2"/>
      <c r="IB1724" s="2"/>
      <c r="IC1724" s="2"/>
      <c r="ID1724" s="2"/>
      <c r="IE1724" s="2"/>
      <c r="IF1724" s="2"/>
      <c r="IG1724" s="2"/>
      <c r="IH1724" s="2"/>
      <c r="II1724" s="2"/>
      <c r="IJ1724" s="2"/>
      <c r="IK1724" s="2"/>
      <c r="IL1724" s="2"/>
      <c r="IM1724" s="2"/>
      <c r="IN1724" s="2"/>
      <c r="IO1724" s="2"/>
      <c r="IP1724" s="2"/>
      <c r="IQ1724" s="2"/>
      <c r="IR1724" s="2"/>
      <c r="IS1724" s="2"/>
    </row>
    <row r="1725" spans="1:253" s="36" customFormat="1" hidden="1" x14ac:dyDescent="0.25">
      <c r="A1725" s="33"/>
      <c r="B1725" s="168"/>
      <c r="C1725" s="168"/>
      <c r="D1725" s="168"/>
      <c r="E1725" s="168"/>
      <c r="F1725" s="168"/>
      <c r="G1725" s="168"/>
      <c r="H1725" s="168"/>
      <c r="I1725" s="168"/>
      <c r="J1725" s="168"/>
      <c r="K1725" s="168"/>
      <c r="L1725" s="168"/>
      <c r="M1725" s="168"/>
      <c r="N1725" s="168"/>
      <c r="O1725" s="168"/>
      <c r="P1725" s="168"/>
      <c r="Q1725" s="168"/>
      <c r="R1725" s="168"/>
      <c r="S1725" s="168"/>
      <c r="T1725" s="168"/>
      <c r="U1725" s="168"/>
      <c r="V1725" s="168"/>
      <c r="W1725" s="168"/>
      <c r="X1725" s="168"/>
      <c r="Y1725" s="168"/>
      <c r="Z1725" s="168"/>
      <c r="AA1725" s="168"/>
      <c r="AB1725" s="168"/>
      <c r="AC1725" s="168"/>
      <c r="AD1725" s="168"/>
      <c r="AE1725" s="168"/>
      <c r="AF1725" s="168"/>
      <c r="AG1725" s="168"/>
      <c r="AH1725" s="168"/>
      <c r="AI1725" s="63"/>
      <c r="AJ1725" s="144" t="str">
        <f t="shared" si="306"/>
        <v>Riadok bude skrytý.</v>
      </c>
      <c r="AK1725" s="145" t="s">
        <v>207</v>
      </c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51">
        <f t="shared" si="311"/>
        <v>1</v>
      </c>
      <c r="BF1725" s="51">
        <f t="shared" si="309"/>
        <v>0</v>
      </c>
      <c r="BG1725" s="51"/>
      <c r="BH1725" s="51">
        <f t="shared" si="307"/>
        <v>1</v>
      </c>
      <c r="BI1725" s="89">
        <f t="shared" si="310"/>
        <v>0</v>
      </c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108"/>
      <c r="BY1725" s="108"/>
      <c r="BZ1725" s="108"/>
      <c r="CA1725" s="113">
        <f>SI!BY1725</f>
        <v>105</v>
      </c>
      <c r="CB1725" s="113"/>
      <c r="CC1725" s="113"/>
      <c r="CD1725" s="113"/>
      <c r="CE1725" s="113"/>
      <c r="CF1725" s="113"/>
      <c r="CG1725" s="113"/>
      <c r="CH1725" s="140">
        <f>SI!BZ1725</f>
        <v>0</v>
      </c>
      <c r="CI1725" s="108"/>
      <c r="CJ1725" s="108"/>
      <c r="CK1725" s="108"/>
      <c r="CL1725" s="108"/>
      <c r="CM1725" s="108"/>
      <c r="CN1725" s="108"/>
      <c r="CO1725" s="108"/>
      <c r="CP1725" s="108"/>
      <c r="CQ1725" s="108"/>
      <c r="CR1725" s="108"/>
      <c r="CS1725" s="108"/>
      <c r="CT1725" s="108"/>
      <c r="CU1725" s="108"/>
      <c r="CV1725" s="108"/>
      <c r="CW1725" s="108"/>
      <c r="CX1725" s="108"/>
      <c r="CY1725" s="108"/>
      <c r="CZ1725" s="2"/>
      <c r="DA1725" s="2"/>
      <c r="DB1725" s="2"/>
      <c r="DC1725" s="2"/>
      <c r="DD1725" s="2"/>
      <c r="DE1725" s="2"/>
      <c r="DF1725" s="2"/>
      <c r="DG1725" s="2"/>
      <c r="DH1725" s="2"/>
      <c r="DI1725" s="2"/>
      <c r="DJ1725" s="2"/>
      <c r="DK1725" s="2"/>
      <c r="DL1725" s="2"/>
      <c r="DM1725" s="2"/>
      <c r="DN1725" s="2"/>
      <c r="DO1725" s="2"/>
      <c r="DP1725" s="2"/>
      <c r="DQ1725" s="2"/>
      <c r="DR1725" s="2"/>
      <c r="DS1725" s="2"/>
      <c r="DT1725" s="2"/>
      <c r="DU1725" s="2"/>
      <c r="DV1725" s="2"/>
      <c r="DW1725" s="2"/>
      <c r="DX1725" s="2"/>
      <c r="DY1725" s="2"/>
      <c r="DZ1725" s="2"/>
      <c r="EA1725" s="2"/>
      <c r="EB1725" s="2"/>
      <c r="EC1725" s="2"/>
      <c r="ED1725" s="2"/>
      <c r="EE1725" s="2"/>
      <c r="EF1725" s="2"/>
      <c r="EG1725" s="2"/>
      <c r="EH1725" s="2"/>
      <c r="EI1725" s="2"/>
      <c r="EJ1725" s="2"/>
      <c r="EK1725" s="2"/>
      <c r="EL1725" s="2"/>
      <c r="EM1725" s="2"/>
      <c r="EN1725" s="2"/>
      <c r="EO1725" s="2"/>
      <c r="EP1725" s="2"/>
      <c r="EQ1725" s="2"/>
      <c r="ER1725" s="2"/>
      <c r="ES1725" s="2"/>
      <c r="ET1725" s="2"/>
      <c r="EU1725" s="2"/>
      <c r="EV1725" s="2"/>
      <c r="EW1725" s="2"/>
      <c r="EX1725" s="2"/>
      <c r="EY1725" s="2"/>
      <c r="EZ1725" s="2"/>
      <c r="FA1725" s="2"/>
      <c r="FB1725" s="2"/>
      <c r="FC1725" s="2"/>
      <c r="FD1725" s="2"/>
      <c r="FE1725" s="2"/>
      <c r="FF1725" s="2"/>
      <c r="FG1725" s="2"/>
      <c r="FH1725" s="2"/>
      <c r="FI1725" s="2"/>
      <c r="FJ1725" s="2"/>
      <c r="FK1725" s="2"/>
      <c r="FL1725" s="2"/>
      <c r="FM1725" s="2"/>
      <c r="FN1725" s="2"/>
      <c r="FO1725" s="2"/>
      <c r="FP1725" s="2"/>
      <c r="FQ1725" s="2"/>
      <c r="FR1725" s="2"/>
      <c r="FS1725" s="2"/>
      <c r="FT1725" s="2"/>
      <c r="FU1725" s="2"/>
      <c r="FV1725" s="2"/>
      <c r="FW1725" s="2"/>
      <c r="FX1725" s="2"/>
      <c r="FY1725" s="2"/>
      <c r="FZ1725" s="2"/>
      <c r="GA1725" s="2"/>
      <c r="GB1725" s="2"/>
      <c r="GC1725" s="2"/>
      <c r="GD1725" s="2"/>
      <c r="GE1725" s="2"/>
      <c r="GF1725" s="2"/>
      <c r="GG1725" s="2"/>
      <c r="GH1725" s="2"/>
      <c r="GI1725" s="2"/>
      <c r="GJ1725" s="2"/>
      <c r="GK1725" s="2"/>
      <c r="GL1725" s="2"/>
      <c r="GM1725" s="2"/>
      <c r="GN1725" s="2"/>
      <c r="GO1725" s="2"/>
      <c r="GP1725" s="2"/>
      <c r="GQ1725" s="2"/>
      <c r="GR1725" s="2"/>
      <c r="GS1725" s="2"/>
      <c r="GT1725" s="2"/>
      <c r="GU1725" s="2"/>
      <c r="GV1725" s="2"/>
      <c r="GW1725" s="2"/>
      <c r="GX1725" s="2"/>
      <c r="GY1725" s="2"/>
      <c r="GZ1725" s="2"/>
      <c r="HA1725" s="2"/>
      <c r="HB1725" s="2"/>
      <c r="HC1725" s="2"/>
      <c r="HD1725" s="2"/>
      <c r="HE1725" s="2"/>
      <c r="HF1725" s="2"/>
      <c r="HG1725" s="2"/>
      <c r="HH1725" s="2"/>
      <c r="HI1725" s="2"/>
      <c r="HJ1725" s="2"/>
      <c r="HK1725" s="2"/>
      <c r="HL1725" s="2"/>
      <c r="HM1725" s="2"/>
      <c r="HN1725" s="2"/>
      <c r="HO1725" s="2"/>
      <c r="HP1725" s="2"/>
      <c r="HQ1725" s="2"/>
      <c r="HR1725" s="2"/>
      <c r="HS1725" s="2"/>
      <c r="HT1725" s="2"/>
      <c r="HU1725" s="2"/>
      <c r="HV1725" s="2"/>
      <c r="HW1725" s="2"/>
      <c r="HX1725" s="2"/>
      <c r="HY1725" s="2"/>
      <c r="HZ1725" s="2"/>
      <c r="IA1725" s="2"/>
      <c r="IB1725" s="2"/>
      <c r="IC1725" s="2"/>
      <c r="ID1725" s="2"/>
      <c r="IE1725" s="2"/>
      <c r="IF1725" s="2"/>
      <c r="IG1725" s="2"/>
      <c r="IH1725" s="2"/>
      <c r="II1725" s="2"/>
      <c r="IJ1725" s="2"/>
      <c r="IK1725" s="2"/>
      <c r="IL1725" s="2"/>
      <c r="IM1725" s="2"/>
      <c r="IN1725" s="2"/>
      <c r="IO1725" s="2"/>
      <c r="IP1725" s="2"/>
      <c r="IQ1725" s="2"/>
      <c r="IR1725" s="2"/>
      <c r="IS1725" s="2"/>
    </row>
    <row r="1726" spans="1:253" s="36" customFormat="1" hidden="1" x14ac:dyDescent="0.25">
      <c r="A1726" s="33"/>
      <c r="B1726" s="168"/>
      <c r="C1726" s="168"/>
      <c r="D1726" s="168"/>
      <c r="E1726" s="168"/>
      <c r="F1726" s="168"/>
      <c r="G1726" s="168"/>
      <c r="H1726" s="168"/>
      <c r="I1726" s="168"/>
      <c r="J1726" s="168"/>
      <c r="K1726" s="168"/>
      <c r="L1726" s="168"/>
      <c r="M1726" s="168"/>
      <c r="N1726" s="168"/>
      <c r="O1726" s="168"/>
      <c r="P1726" s="168"/>
      <c r="Q1726" s="168"/>
      <c r="R1726" s="168"/>
      <c r="S1726" s="168"/>
      <c r="T1726" s="168"/>
      <c r="U1726" s="168"/>
      <c r="V1726" s="168"/>
      <c r="W1726" s="168"/>
      <c r="X1726" s="168"/>
      <c r="Y1726" s="168"/>
      <c r="Z1726" s="168"/>
      <c r="AA1726" s="168"/>
      <c r="AB1726" s="168"/>
      <c r="AC1726" s="168"/>
      <c r="AD1726" s="168"/>
      <c r="AE1726" s="168"/>
      <c r="AF1726" s="168"/>
      <c r="AG1726" s="168"/>
      <c r="AH1726" s="168"/>
      <c r="AI1726" s="63"/>
      <c r="AJ1726" s="144" t="str">
        <f t="shared" si="306"/>
        <v>Riadok bude skrytý.</v>
      </c>
      <c r="AK1726" s="145" t="s">
        <v>207</v>
      </c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51">
        <f t="shared" si="311"/>
        <v>1</v>
      </c>
      <c r="BF1726" s="51">
        <f t="shared" si="309"/>
        <v>0</v>
      </c>
      <c r="BG1726" s="51"/>
      <c r="BH1726" s="51">
        <f t="shared" si="307"/>
        <v>1</v>
      </c>
      <c r="BI1726" s="89">
        <f t="shared" si="310"/>
        <v>0</v>
      </c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108"/>
      <c r="BY1726" s="108"/>
      <c r="BZ1726" s="108"/>
      <c r="CA1726" s="113">
        <f>SI!BY1726</f>
        <v>1018</v>
      </c>
      <c r="CB1726" s="113"/>
      <c r="CC1726" s="113"/>
      <c r="CD1726" s="113"/>
      <c r="CE1726" s="113"/>
      <c r="CF1726" s="113"/>
      <c r="CG1726" s="113"/>
      <c r="CH1726" s="140">
        <f>SI!BZ1726</f>
        <v>0</v>
      </c>
      <c r="CI1726" s="108"/>
      <c r="CJ1726" s="108"/>
      <c r="CK1726" s="108"/>
      <c r="CL1726" s="108"/>
      <c r="CM1726" s="108"/>
      <c r="CN1726" s="108"/>
      <c r="CO1726" s="108"/>
      <c r="CP1726" s="108"/>
      <c r="CQ1726" s="108"/>
      <c r="CR1726" s="108"/>
      <c r="CS1726" s="108"/>
      <c r="CT1726" s="108"/>
      <c r="CU1726" s="108"/>
      <c r="CV1726" s="108"/>
      <c r="CW1726" s="108"/>
      <c r="CX1726" s="108"/>
      <c r="CY1726" s="108"/>
      <c r="CZ1726" s="2"/>
      <c r="DA1726" s="2"/>
      <c r="DB1726" s="2"/>
      <c r="DC1726" s="2"/>
      <c r="DD1726" s="2"/>
      <c r="DE1726" s="2"/>
      <c r="DF1726" s="2"/>
      <c r="DG1726" s="2"/>
      <c r="DH1726" s="2"/>
      <c r="DI1726" s="2"/>
      <c r="DJ1726" s="2"/>
      <c r="DK1726" s="2"/>
      <c r="DL1726" s="2"/>
      <c r="DM1726" s="2"/>
      <c r="DN1726" s="2"/>
      <c r="DO1726" s="2"/>
      <c r="DP1726" s="2"/>
      <c r="DQ1726" s="2"/>
      <c r="DR1726" s="2"/>
      <c r="DS1726" s="2"/>
      <c r="DT1726" s="2"/>
      <c r="DU1726" s="2"/>
      <c r="DV1726" s="2"/>
      <c r="DW1726" s="2"/>
      <c r="DX1726" s="2"/>
      <c r="DY1726" s="2"/>
      <c r="DZ1726" s="2"/>
      <c r="EA1726" s="2"/>
      <c r="EB1726" s="2"/>
      <c r="EC1726" s="2"/>
      <c r="ED1726" s="2"/>
      <c r="EE1726" s="2"/>
      <c r="EF1726" s="2"/>
      <c r="EG1726" s="2"/>
      <c r="EH1726" s="2"/>
      <c r="EI1726" s="2"/>
      <c r="EJ1726" s="2"/>
      <c r="EK1726" s="2"/>
      <c r="EL1726" s="2"/>
      <c r="EM1726" s="2"/>
      <c r="EN1726" s="2"/>
      <c r="EO1726" s="2"/>
      <c r="EP1726" s="2"/>
      <c r="EQ1726" s="2"/>
      <c r="ER1726" s="2"/>
      <c r="ES1726" s="2"/>
      <c r="ET1726" s="2"/>
      <c r="EU1726" s="2"/>
      <c r="EV1726" s="2"/>
      <c r="EW1726" s="2"/>
      <c r="EX1726" s="2"/>
      <c r="EY1726" s="2"/>
      <c r="EZ1726" s="2"/>
      <c r="FA1726" s="2"/>
      <c r="FB1726" s="2"/>
      <c r="FC1726" s="2"/>
      <c r="FD1726" s="2"/>
      <c r="FE1726" s="2"/>
      <c r="FF1726" s="2"/>
      <c r="FG1726" s="2"/>
      <c r="FH1726" s="2"/>
      <c r="FI1726" s="2"/>
      <c r="FJ1726" s="2"/>
      <c r="FK1726" s="2"/>
      <c r="FL1726" s="2"/>
      <c r="FM1726" s="2"/>
      <c r="FN1726" s="2"/>
      <c r="FO1726" s="2"/>
      <c r="FP1726" s="2"/>
      <c r="FQ1726" s="2"/>
      <c r="FR1726" s="2"/>
      <c r="FS1726" s="2"/>
      <c r="FT1726" s="2"/>
      <c r="FU1726" s="2"/>
      <c r="FV1726" s="2"/>
      <c r="FW1726" s="2"/>
      <c r="FX1726" s="2"/>
      <c r="FY1726" s="2"/>
      <c r="FZ1726" s="2"/>
      <c r="GA1726" s="2"/>
      <c r="GB1726" s="2"/>
      <c r="GC1726" s="2"/>
      <c r="GD1726" s="2"/>
      <c r="GE1726" s="2"/>
      <c r="GF1726" s="2"/>
      <c r="GG1726" s="2"/>
      <c r="GH1726" s="2"/>
      <c r="GI1726" s="2"/>
      <c r="GJ1726" s="2"/>
      <c r="GK1726" s="2"/>
      <c r="GL1726" s="2"/>
      <c r="GM1726" s="2"/>
      <c r="GN1726" s="2"/>
      <c r="GO1726" s="2"/>
      <c r="GP1726" s="2"/>
      <c r="GQ1726" s="2"/>
      <c r="GR1726" s="2"/>
      <c r="GS1726" s="2"/>
      <c r="GT1726" s="2"/>
      <c r="GU1726" s="2"/>
      <c r="GV1726" s="2"/>
      <c r="GW1726" s="2"/>
      <c r="GX1726" s="2"/>
      <c r="GY1726" s="2"/>
      <c r="GZ1726" s="2"/>
      <c r="HA1726" s="2"/>
      <c r="HB1726" s="2"/>
      <c r="HC1726" s="2"/>
      <c r="HD1726" s="2"/>
      <c r="HE1726" s="2"/>
      <c r="HF1726" s="2"/>
      <c r="HG1726" s="2"/>
      <c r="HH1726" s="2"/>
      <c r="HI1726" s="2"/>
      <c r="HJ1726" s="2"/>
      <c r="HK1726" s="2"/>
      <c r="HL1726" s="2"/>
      <c r="HM1726" s="2"/>
      <c r="HN1726" s="2"/>
      <c r="HO1726" s="2"/>
      <c r="HP1726" s="2"/>
      <c r="HQ1726" s="2"/>
      <c r="HR1726" s="2"/>
      <c r="HS1726" s="2"/>
      <c r="HT1726" s="2"/>
      <c r="HU1726" s="2"/>
      <c r="HV1726" s="2"/>
      <c r="HW1726" s="2"/>
      <c r="HX1726" s="2"/>
      <c r="HY1726" s="2"/>
      <c r="HZ1726" s="2"/>
      <c r="IA1726" s="2"/>
      <c r="IB1726" s="2"/>
      <c r="IC1726" s="2"/>
      <c r="ID1726" s="2"/>
      <c r="IE1726" s="2"/>
      <c r="IF1726" s="2"/>
      <c r="IG1726" s="2"/>
      <c r="IH1726" s="2"/>
      <c r="II1726" s="2"/>
      <c r="IJ1726" s="2"/>
      <c r="IK1726" s="2"/>
      <c r="IL1726" s="2"/>
      <c r="IM1726" s="2"/>
      <c r="IN1726" s="2"/>
      <c r="IO1726" s="2"/>
      <c r="IP1726" s="2"/>
      <c r="IQ1726" s="2"/>
      <c r="IR1726" s="2"/>
      <c r="IS1726" s="2"/>
    </row>
    <row r="1727" spans="1:253" s="36" customFormat="1" hidden="1" x14ac:dyDescent="0.25">
      <c r="A1727" s="33"/>
      <c r="B1727" s="168"/>
      <c r="C1727" s="168"/>
      <c r="D1727" s="168"/>
      <c r="E1727" s="168"/>
      <c r="F1727" s="168"/>
      <c r="G1727" s="168"/>
      <c r="H1727" s="168"/>
      <c r="I1727" s="168"/>
      <c r="J1727" s="168"/>
      <c r="K1727" s="168"/>
      <c r="L1727" s="168"/>
      <c r="M1727" s="168"/>
      <c r="N1727" s="168"/>
      <c r="O1727" s="168"/>
      <c r="P1727" s="168"/>
      <c r="Q1727" s="168"/>
      <c r="R1727" s="168"/>
      <c r="S1727" s="168"/>
      <c r="T1727" s="168"/>
      <c r="U1727" s="168"/>
      <c r="V1727" s="168"/>
      <c r="W1727" s="168"/>
      <c r="X1727" s="168"/>
      <c r="Y1727" s="168"/>
      <c r="Z1727" s="168"/>
      <c r="AA1727" s="168"/>
      <c r="AB1727" s="168"/>
      <c r="AC1727" s="168"/>
      <c r="AD1727" s="168"/>
      <c r="AE1727" s="168"/>
      <c r="AF1727" s="168"/>
      <c r="AG1727" s="168"/>
      <c r="AH1727" s="168"/>
      <c r="AI1727" s="63"/>
      <c r="AJ1727" s="144" t="str">
        <f t="shared" si="306"/>
        <v>Riadok bude skrytý.</v>
      </c>
      <c r="AK1727" s="145" t="s">
        <v>207</v>
      </c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51">
        <f t="shared" si="311"/>
        <v>1</v>
      </c>
      <c r="BF1727" s="51">
        <f t="shared" si="309"/>
        <v>0</v>
      </c>
      <c r="BG1727" s="51"/>
      <c r="BH1727" s="51">
        <f t="shared" si="307"/>
        <v>1</v>
      </c>
      <c r="BI1727" s="89">
        <f t="shared" si="310"/>
        <v>0</v>
      </c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108"/>
      <c r="BY1727" s="108"/>
      <c r="BZ1727" s="108"/>
      <c r="CA1727" s="113">
        <f>SI!BY1727</f>
        <v>179</v>
      </c>
      <c r="CB1727" s="113"/>
      <c r="CC1727" s="113"/>
      <c r="CD1727" s="113"/>
      <c r="CE1727" s="113"/>
      <c r="CF1727" s="113"/>
      <c r="CG1727" s="113"/>
      <c r="CH1727" s="140">
        <f>SI!BZ1727</f>
        <v>0</v>
      </c>
      <c r="CI1727" s="108"/>
      <c r="CJ1727" s="108"/>
      <c r="CK1727" s="108"/>
      <c r="CL1727" s="108"/>
      <c r="CM1727" s="108"/>
      <c r="CN1727" s="108"/>
      <c r="CO1727" s="108"/>
      <c r="CP1727" s="108"/>
      <c r="CQ1727" s="108"/>
      <c r="CR1727" s="108"/>
      <c r="CS1727" s="108"/>
      <c r="CT1727" s="108"/>
      <c r="CU1727" s="108"/>
      <c r="CV1727" s="108"/>
      <c r="CW1727" s="108"/>
      <c r="CX1727" s="108"/>
      <c r="CY1727" s="108"/>
      <c r="CZ1727" s="2"/>
      <c r="DA1727" s="2"/>
      <c r="DB1727" s="2"/>
      <c r="DC1727" s="2"/>
      <c r="DD1727" s="2"/>
      <c r="DE1727" s="2"/>
      <c r="DF1727" s="2"/>
      <c r="DG1727" s="2"/>
      <c r="DH1727" s="2"/>
      <c r="DI1727" s="2"/>
      <c r="DJ1727" s="2"/>
      <c r="DK1727" s="2"/>
      <c r="DL1727" s="2"/>
      <c r="DM1727" s="2"/>
      <c r="DN1727" s="2"/>
      <c r="DO1727" s="2"/>
      <c r="DP1727" s="2"/>
      <c r="DQ1727" s="2"/>
      <c r="DR1727" s="2"/>
      <c r="DS1727" s="2"/>
      <c r="DT1727" s="2"/>
      <c r="DU1727" s="2"/>
      <c r="DV1727" s="2"/>
      <c r="DW1727" s="2"/>
      <c r="DX1727" s="2"/>
      <c r="DY1727" s="2"/>
      <c r="DZ1727" s="2"/>
      <c r="EA1727" s="2"/>
      <c r="EB1727" s="2"/>
      <c r="EC1727" s="2"/>
      <c r="ED1727" s="2"/>
      <c r="EE1727" s="2"/>
      <c r="EF1727" s="2"/>
      <c r="EG1727" s="2"/>
      <c r="EH1727" s="2"/>
      <c r="EI1727" s="2"/>
      <c r="EJ1727" s="2"/>
      <c r="EK1727" s="2"/>
      <c r="EL1727" s="2"/>
      <c r="EM1727" s="2"/>
      <c r="EN1727" s="2"/>
      <c r="EO1727" s="2"/>
      <c r="EP1727" s="2"/>
      <c r="EQ1727" s="2"/>
      <c r="ER1727" s="2"/>
      <c r="ES1727" s="2"/>
      <c r="ET1727" s="2"/>
      <c r="EU1727" s="2"/>
      <c r="EV1727" s="2"/>
      <c r="EW1727" s="2"/>
      <c r="EX1727" s="2"/>
      <c r="EY1727" s="2"/>
      <c r="EZ1727" s="2"/>
      <c r="FA1727" s="2"/>
      <c r="FB1727" s="2"/>
      <c r="FC1727" s="2"/>
      <c r="FD1727" s="2"/>
      <c r="FE1727" s="2"/>
      <c r="FF1727" s="2"/>
      <c r="FG1727" s="2"/>
      <c r="FH1727" s="2"/>
      <c r="FI1727" s="2"/>
      <c r="FJ1727" s="2"/>
      <c r="FK1727" s="2"/>
      <c r="FL1727" s="2"/>
      <c r="FM1727" s="2"/>
      <c r="FN1727" s="2"/>
      <c r="FO1727" s="2"/>
      <c r="FP1727" s="2"/>
      <c r="FQ1727" s="2"/>
      <c r="FR1727" s="2"/>
      <c r="FS1727" s="2"/>
      <c r="FT1727" s="2"/>
      <c r="FU1727" s="2"/>
      <c r="FV1727" s="2"/>
      <c r="FW1727" s="2"/>
      <c r="FX1727" s="2"/>
      <c r="FY1727" s="2"/>
      <c r="FZ1727" s="2"/>
      <c r="GA1727" s="2"/>
      <c r="GB1727" s="2"/>
      <c r="GC1727" s="2"/>
      <c r="GD1727" s="2"/>
      <c r="GE1727" s="2"/>
      <c r="GF1727" s="2"/>
      <c r="GG1727" s="2"/>
      <c r="GH1727" s="2"/>
      <c r="GI1727" s="2"/>
      <c r="GJ1727" s="2"/>
      <c r="GK1727" s="2"/>
      <c r="GL1727" s="2"/>
      <c r="GM1727" s="2"/>
      <c r="GN1727" s="2"/>
      <c r="GO1727" s="2"/>
      <c r="GP1727" s="2"/>
      <c r="GQ1727" s="2"/>
      <c r="GR1727" s="2"/>
      <c r="GS1727" s="2"/>
      <c r="GT1727" s="2"/>
      <c r="GU1727" s="2"/>
      <c r="GV1727" s="2"/>
      <c r="GW1727" s="2"/>
      <c r="GX1727" s="2"/>
      <c r="GY1727" s="2"/>
      <c r="GZ1727" s="2"/>
      <c r="HA1727" s="2"/>
      <c r="HB1727" s="2"/>
      <c r="HC1727" s="2"/>
      <c r="HD1727" s="2"/>
      <c r="HE1727" s="2"/>
      <c r="HF1727" s="2"/>
      <c r="HG1727" s="2"/>
      <c r="HH1727" s="2"/>
      <c r="HI1727" s="2"/>
      <c r="HJ1727" s="2"/>
      <c r="HK1727" s="2"/>
      <c r="HL1727" s="2"/>
      <c r="HM1727" s="2"/>
      <c r="HN1727" s="2"/>
      <c r="HO1727" s="2"/>
      <c r="HP1727" s="2"/>
      <c r="HQ1727" s="2"/>
      <c r="HR1727" s="2"/>
      <c r="HS1727" s="2"/>
      <c r="HT1727" s="2"/>
      <c r="HU1727" s="2"/>
      <c r="HV1727" s="2"/>
      <c r="HW1727" s="2"/>
      <c r="HX1727" s="2"/>
      <c r="HY1727" s="2"/>
      <c r="HZ1727" s="2"/>
      <c r="IA1727" s="2"/>
      <c r="IB1727" s="2"/>
      <c r="IC1727" s="2"/>
      <c r="ID1727" s="2"/>
      <c r="IE1727" s="2"/>
      <c r="IF1727" s="2"/>
      <c r="IG1727" s="2"/>
      <c r="IH1727" s="2"/>
      <c r="II1727" s="2"/>
      <c r="IJ1727" s="2"/>
      <c r="IK1727" s="2"/>
      <c r="IL1727" s="2"/>
      <c r="IM1727" s="2"/>
      <c r="IN1727" s="2"/>
      <c r="IO1727" s="2"/>
      <c r="IP1727" s="2"/>
      <c r="IQ1727" s="2"/>
      <c r="IR1727" s="2"/>
      <c r="IS1727" s="2"/>
    </row>
    <row r="1728" spans="1:253" s="36" customFormat="1" hidden="1" x14ac:dyDescent="0.25">
      <c r="A1728" s="33"/>
      <c r="B1728" s="168"/>
      <c r="C1728" s="168"/>
      <c r="D1728" s="168"/>
      <c r="E1728" s="168"/>
      <c r="F1728" s="168"/>
      <c r="G1728" s="168"/>
      <c r="H1728" s="168"/>
      <c r="I1728" s="168"/>
      <c r="J1728" s="168"/>
      <c r="K1728" s="168"/>
      <c r="L1728" s="168"/>
      <c r="M1728" s="168"/>
      <c r="N1728" s="168"/>
      <c r="O1728" s="168"/>
      <c r="P1728" s="168"/>
      <c r="Q1728" s="168"/>
      <c r="R1728" s="168"/>
      <c r="S1728" s="168"/>
      <c r="T1728" s="168"/>
      <c r="U1728" s="168"/>
      <c r="V1728" s="168"/>
      <c r="W1728" s="168"/>
      <c r="X1728" s="168"/>
      <c r="Y1728" s="168"/>
      <c r="Z1728" s="168"/>
      <c r="AA1728" s="168"/>
      <c r="AB1728" s="168"/>
      <c r="AC1728" s="168"/>
      <c r="AD1728" s="168"/>
      <c r="AE1728" s="168"/>
      <c r="AF1728" s="168"/>
      <c r="AG1728" s="168"/>
      <c r="AH1728" s="168"/>
      <c r="AI1728" s="63"/>
      <c r="AJ1728" s="144" t="str">
        <f t="shared" si="306"/>
        <v>Riadok bude skrytý.</v>
      </c>
      <c r="AK1728" s="145" t="s">
        <v>207</v>
      </c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51">
        <f t="shared" si="311"/>
        <v>1</v>
      </c>
      <c r="BF1728" s="51">
        <f t="shared" si="309"/>
        <v>0</v>
      </c>
      <c r="BG1728" s="51"/>
      <c r="BH1728" s="51">
        <f t="shared" si="307"/>
        <v>1</v>
      </c>
      <c r="BI1728" s="89">
        <f t="shared" si="310"/>
        <v>0</v>
      </c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108"/>
      <c r="BY1728" s="108"/>
      <c r="BZ1728" s="108"/>
      <c r="CA1728" s="113">
        <f>SI!BY1728</f>
        <v>373</v>
      </c>
      <c r="CB1728" s="113"/>
      <c r="CC1728" s="113"/>
      <c r="CD1728" s="113"/>
      <c r="CE1728" s="113"/>
      <c r="CF1728" s="113"/>
      <c r="CG1728" s="113"/>
      <c r="CH1728" s="140">
        <f>SI!BZ1728</f>
        <v>0</v>
      </c>
      <c r="CI1728" s="108"/>
      <c r="CJ1728" s="108"/>
      <c r="CK1728" s="108"/>
      <c r="CL1728" s="108"/>
      <c r="CM1728" s="108"/>
      <c r="CN1728" s="108"/>
      <c r="CO1728" s="108"/>
      <c r="CP1728" s="108"/>
      <c r="CQ1728" s="108"/>
      <c r="CR1728" s="108"/>
      <c r="CS1728" s="108"/>
      <c r="CT1728" s="108"/>
      <c r="CU1728" s="108"/>
      <c r="CV1728" s="108"/>
      <c r="CW1728" s="108"/>
      <c r="CX1728" s="108"/>
      <c r="CY1728" s="108"/>
      <c r="CZ1728" s="2"/>
      <c r="DA1728" s="2"/>
      <c r="DB1728" s="2"/>
      <c r="DC1728" s="2"/>
      <c r="DD1728" s="2"/>
      <c r="DE1728" s="2"/>
      <c r="DF1728" s="2"/>
      <c r="DG1728" s="2"/>
      <c r="DH1728" s="2"/>
      <c r="DI1728" s="2"/>
      <c r="DJ1728" s="2"/>
      <c r="DK1728" s="2"/>
      <c r="DL1728" s="2"/>
      <c r="DM1728" s="2"/>
      <c r="DN1728" s="2"/>
      <c r="DO1728" s="2"/>
      <c r="DP1728" s="2"/>
      <c r="DQ1728" s="2"/>
      <c r="DR1728" s="2"/>
      <c r="DS1728" s="2"/>
      <c r="DT1728" s="2"/>
      <c r="DU1728" s="2"/>
      <c r="DV1728" s="2"/>
      <c r="DW1728" s="2"/>
      <c r="DX1728" s="2"/>
      <c r="DY1728" s="2"/>
      <c r="DZ1728" s="2"/>
      <c r="EA1728" s="2"/>
      <c r="EB1728" s="2"/>
      <c r="EC1728" s="2"/>
      <c r="ED1728" s="2"/>
      <c r="EE1728" s="2"/>
      <c r="EF1728" s="2"/>
      <c r="EG1728" s="2"/>
      <c r="EH1728" s="2"/>
      <c r="EI1728" s="2"/>
      <c r="EJ1728" s="2"/>
      <c r="EK1728" s="2"/>
      <c r="EL1728" s="2"/>
      <c r="EM1728" s="2"/>
      <c r="EN1728" s="2"/>
      <c r="EO1728" s="2"/>
      <c r="EP1728" s="2"/>
      <c r="EQ1728" s="2"/>
      <c r="ER1728" s="2"/>
      <c r="ES1728" s="2"/>
      <c r="ET1728" s="2"/>
      <c r="EU1728" s="2"/>
      <c r="EV1728" s="2"/>
      <c r="EW1728" s="2"/>
      <c r="EX1728" s="2"/>
      <c r="EY1728" s="2"/>
      <c r="EZ1728" s="2"/>
      <c r="FA1728" s="2"/>
      <c r="FB1728" s="2"/>
      <c r="FC1728" s="2"/>
      <c r="FD1728" s="2"/>
      <c r="FE1728" s="2"/>
      <c r="FF1728" s="2"/>
      <c r="FG1728" s="2"/>
      <c r="FH1728" s="2"/>
      <c r="FI1728" s="2"/>
      <c r="FJ1728" s="2"/>
      <c r="FK1728" s="2"/>
      <c r="FL1728" s="2"/>
      <c r="FM1728" s="2"/>
      <c r="FN1728" s="2"/>
      <c r="FO1728" s="2"/>
      <c r="FP1728" s="2"/>
      <c r="FQ1728" s="2"/>
      <c r="FR1728" s="2"/>
      <c r="FS1728" s="2"/>
      <c r="FT1728" s="2"/>
      <c r="FU1728" s="2"/>
      <c r="FV1728" s="2"/>
      <c r="FW1728" s="2"/>
      <c r="FX1728" s="2"/>
      <c r="FY1728" s="2"/>
      <c r="FZ1728" s="2"/>
      <c r="GA1728" s="2"/>
      <c r="GB1728" s="2"/>
      <c r="GC1728" s="2"/>
      <c r="GD1728" s="2"/>
      <c r="GE1728" s="2"/>
      <c r="GF1728" s="2"/>
      <c r="GG1728" s="2"/>
      <c r="GH1728" s="2"/>
      <c r="GI1728" s="2"/>
      <c r="GJ1728" s="2"/>
      <c r="GK1728" s="2"/>
      <c r="GL1728" s="2"/>
      <c r="GM1728" s="2"/>
      <c r="GN1728" s="2"/>
      <c r="GO1728" s="2"/>
      <c r="GP1728" s="2"/>
      <c r="GQ1728" s="2"/>
      <c r="GR1728" s="2"/>
      <c r="GS1728" s="2"/>
      <c r="GT1728" s="2"/>
      <c r="GU1728" s="2"/>
      <c r="GV1728" s="2"/>
      <c r="GW1728" s="2"/>
      <c r="GX1728" s="2"/>
      <c r="GY1728" s="2"/>
      <c r="GZ1728" s="2"/>
      <c r="HA1728" s="2"/>
      <c r="HB1728" s="2"/>
      <c r="HC1728" s="2"/>
      <c r="HD1728" s="2"/>
      <c r="HE1728" s="2"/>
      <c r="HF1728" s="2"/>
      <c r="HG1728" s="2"/>
      <c r="HH1728" s="2"/>
      <c r="HI1728" s="2"/>
      <c r="HJ1728" s="2"/>
      <c r="HK1728" s="2"/>
      <c r="HL1728" s="2"/>
      <c r="HM1728" s="2"/>
      <c r="HN1728" s="2"/>
      <c r="HO1728" s="2"/>
      <c r="HP1728" s="2"/>
      <c r="HQ1728" s="2"/>
      <c r="HR1728" s="2"/>
      <c r="HS1728" s="2"/>
      <c r="HT1728" s="2"/>
      <c r="HU1728" s="2"/>
      <c r="HV1728" s="2"/>
      <c r="HW1728" s="2"/>
      <c r="HX1728" s="2"/>
      <c r="HY1728" s="2"/>
      <c r="HZ1728" s="2"/>
      <c r="IA1728" s="2"/>
      <c r="IB1728" s="2"/>
      <c r="IC1728" s="2"/>
      <c r="ID1728" s="2"/>
      <c r="IE1728" s="2"/>
      <c r="IF1728" s="2"/>
      <c r="IG1728" s="2"/>
      <c r="IH1728" s="2"/>
      <c r="II1728" s="2"/>
      <c r="IJ1728" s="2"/>
      <c r="IK1728" s="2"/>
      <c r="IL1728" s="2"/>
      <c r="IM1728" s="2"/>
      <c r="IN1728" s="2"/>
      <c r="IO1728" s="2"/>
      <c r="IP1728" s="2"/>
      <c r="IQ1728" s="2"/>
      <c r="IR1728" s="2"/>
      <c r="IS1728" s="2"/>
    </row>
    <row r="1729" spans="1:253" s="36" customFormat="1" hidden="1" x14ac:dyDescent="0.25">
      <c r="A1729" s="33"/>
      <c r="B1729" s="168"/>
      <c r="C1729" s="168"/>
      <c r="D1729" s="168"/>
      <c r="E1729" s="168"/>
      <c r="F1729" s="168"/>
      <c r="G1729" s="168"/>
      <c r="H1729" s="168"/>
      <c r="I1729" s="168"/>
      <c r="J1729" s="168"/>
      <c r="K1729" s="168"/>
      <c r="L1729" s="168"/>
      <c r="M1729" s="168"/>
      <c r="N1729" s="168"/>
      <c r="O1729" s="168"/>
      <c r="P1729" s="168"/>
      <c r="Q1729" s="168"/>
      <c r="R1729" s="168"/>
      <c r="S1729" s="168"/>
      <c r="T1729" s="168"/>
      <c r="U1729" s="168"/>
      <c r="V1729" s="168"/>
      <c r="W1729" s="168"/>
      <c r="X1729" s="168"/>
      <c r="Y1729" s="168"/>
      <c r="Z1729" s="168"/>
      <c r="AA1729" s="168"/>
      <c r="AB1729" s="168"/>
      <c r="AC1729" s="168"/>
      <c r="AD1729" s="168"/>
      <c r="AE1729" s="168"/>
      <c r="AF1729" s="168"/>
      <c r="AG1729" s="168"/>
      <c r="AH1729" s="168"/>
      <c r="AI1729" s="63"/>
      <c r="AJ1729" s="144" t="str">
        <f t="shared" si="306"/>
        <v>Riadok bude skrytý.</v>
      </c>
      <c r="AK1729" s="145" t="s">
        <v>207</v>
      </c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51">
        <f t="shared" si="311"/>
        <v>1</v>
      </c>
      <c r="BF1729" s="51">
        <f t="shared" si="309"/>
        <v>0</v>
      </c>
      <c r="BG1729" s="51"/>
      <c r="BH1729" s="51">
        <f t="shared" si="307"/>
        <v>1</v>
      </c>
      <c r="BI1729" s="89">
        <f t="shared" si="310"/>
        <v>0</v>
      </c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108"/>
      <c r="BY1729" s="108"/>
      <c r="BZ1729" s="108"/>
      <c r="CA1729" s="113">
        <f>SI!BY1729</f>
        <v>190</v>
      </c>
      <c r="CB1729" s="113"/>
      <c r="CC1729" s="113"/>
      <c r="CD1729" s="113"/>
      <c r="CE1729" s="113"/>
      <c r="CF1729" s="113"/>
      <c r="CG1729" s="113"/>
      <c r="CH1729" s="140">
        <f>SI!BZ1729</f>
        <v>0</v>
      </c>
      <c r="CI1729" s="108"/>
      <c r="CJ1729" s="108"/>
      <c r="CK1729" s="108"/>
      <c r="CL1729" s="108"/>
      <c r="CM1729" s="108"/>
      <c r="CN1729" s="108"/>
      <c r="CO1729" s="108"/>
      <c r="CP1729" s="108"/>
      <c r="CQ1729" s="108"/>
      <c r="CR1729" s="108"/>
      <c r="CS1729" s="108"/>
      <c r="CT1729" s="108"/>
      <c r="CU1729" s="108"/>
      <c r="CV1729" s="108"/>
      <c r="CW1729" s="108"/>
      <c r="CX1729" s="108"/>
      <c r="CY1729" s="108"/>
      <c r="CZ1729" s="2"/>
      <c r="DA1729" s="2"/>
      <c r="DB1729" s="2"/>
      <c r="DC1729" s="2"/>
      <c r="DD1729" s="2"/>
      <c r="DE1729" s="2"/>
      <c r="DF1729" s="2"/>
      <c r="DG1729" s="2"/>
      <c r="DH1729" s="2"/>
      <c r="DI1729" s="2"/>
      <c r="DJ1729" s="2"/>
      <c r="DK1729" s="2"/>
      <c r="DL1729" s="2"/>
      <c r="DM1729" s="2"/>
      <c r="DN1729" s="2"/>
      <c r="DO1729" s="2"/>
      <c r="DP1729" s="2"/>
      <c r="DQ1729" s="2"/>
      <c r="DR1729" s="2"/>
      <c r="DS1729" s="2"/>
      <c r="DT1729" s="2"/>
      <c r="DU1729" s="2"/>
      <c r="DV1729" s="2"/>
      <c r="DW1729" s="2"/>
      <c r="DX1729" s="2"/>
      <c r="DY1729" s="2"/>
      <c r="DZ1729" s="2"/>
      <c r="EA1729" s="2"/>
      <c r="EB1729" s="2"/>
      <c r="EC1729" s="2"/>
      <c r="ED1729" s="2"/>
      <c r="EE1729" s="2"/>
      <c r="EF1729" s="2"/>
      <c r="EG1729" s="2"/>
      <c r="EH1729" s="2"/>
      <c r="EI1729" s="2"/>
      <c r="EJ1729" s="2"/>
      <c r="EK1729" s="2"/>
      <c r="EL1729" s="2"/>
      <c r="EM1729" s="2"/>
      <c r="EN1729" s="2"/>
      <c r="EO1729" s="2"/>
      <c r="EP1729" s="2"/>
      <c r="EQ1729" s="2"/>
      <c r="ER1729" s="2"/>
      <c r="ES1729" s="2"/>
      <c r="ET1729" s="2"/>
      <c r="EU1729" s="2"/>
      <c r="EV1729" s="2"/>
      <c r="EW1729" s="2"/>
      <c r="EX1729" s="2"/>
      <c r="EY1729" s="2"/>
      <c r="EZ1729" s="2"/>
      <c r="FA1729" s="2"/>
      <c r="FB1729" s="2"/>
      <c r="FC1729" s="2"/>
      <c r="FD1729" s="2"/>
      <c r="FE1729" s="2"/>
      <c r="FF1729" s="2"/>
      <c r="FG1729" s="2"/>
      <c r="FH1729" s="2"/>
      <c r="FI1729" s="2"/>
      <c r="FJ1729" s="2"/>
      <c r="FK1729" s="2"/>
      <c r="FL1729" s="2"/>
      <c r="FM1729" s="2"/>
      <c r="FN1729" s="2"/>
      <c r="FO1729" s="2"/>
      <c r="FP1729" s="2"/>
      <c r="FQ1729" s="2"/>
      <c r="FR1729" s="2"/>
      <c r="FS1729" s="2"/>
      <c r="FT1729" s="2"/>
      <c r="FU1729" s="2"/>
      <c r="FV1729" s="2"/>
      <c r="FW1729" s="2"/>
      <c r="FX1729" s="2"/>
      <c r="FY1729" s="2"/>
      <c r="FZ1729" s="2"/>
      <c r="GA1729" s="2"/>
      <c r="GB1729" s="2"/>
      <c r="GC1729" s="2"/>
      <c r="GD1729" s="2"/>
      <c r="GE1729" s="2"/>
      <c r="GF1729" s="2"/>
      <c r="GG1729" s="2"/>
      <c r="GH1729" s="2"/>
      <c r="GI1729" s="2"/>
      <c r="GJ1729" s="2"/>
      <c r="GK1729" s="2"/>
      <c r="GL1729" s="2"/>
      <c r="GM1729" s="2"/>
      <c r="GN1729" s="2"/>
      <c r="GO1729" s="2"/>
      <c r="GP1729" s="2"/>
      <c r="GQ1729" s="2"/>
      <c r="GR1729" s="2"/>
      <c r="GS1729" s="2"/>
      <c r="GT1729" s="2"/>
      <c r="GU1729" s="2"/>
      <c r="GV1729" s="2"/>
      <c r="GW1729" s="2"/>
      <c r="GX1729" s="2"/>
      <c r="GY1729" s="2"/>
      <c r="GZ1729" s="2"/>
      <c r="HA1729" s="2"/>
      <c r="HB1729" s="2"/>
      <c r="HC1729" s="2"/>
      <c r="HD1729" s="2"/>
      <c r="HE1729" s="2"/>
      <c r="HF1729" s="2"/>
      <c r="HG1729" s="2"/>
      <c r="HH1729" s="2"/>
      <c r="HI1729" s="2"/>
      <c r="HJ1729" s="2"/>
      <c r="HK1729" s="2"/>
      <c r="HL1729" s="2"/>
      <c r="HM1729" s="2"/>
      <c r="HN1729" s="2"/>
      <c r="HO1729" s="2"/>
      <c r="HP1729" s="2"/>
      <c r="HQ1729" s="2"/>
      <c r="HR1729" s="2"/>
      <c r="HS1729" s="2"/>
      <c r="HT1729" s="2"/>
      <c r="HU1729" s="2"/>
      <c r="HV1729" s="2"/>
      <c r="HW1729" s="2"/>
      <c r="HX1729" s="2"/>
      <c r="HY1729" s="2"/>
      <c r="HZ1729" s="2"/>
      <c r="IA1729" s="2"/>
      <c r="IB1729" s="2"/>
      <c r="IC1729" s="2"/>
      <c r="ID1729" s="2"/>
      <c r="IE1729" s="2"/>
      <c r="IF1729" s="2"/>
      <c r="IG1729" s="2"/>
      <c r="IH1729" s="2"/>
      <c r="II1729" s="2"/>
      <c r="IJ1729" s="2"/>
      <c r="IK1729" s="2"/>
      <c r="IL1729" s="2"/>
      <c r="IM1729" s="2"/>
      <c r="IN1729" s="2"/>
      <c r="IO1729" s="2"/>
      <c r="IP1729" s="2"/>
      <c r="IQ1729" s="2"/>
      <c r="IR1729" s="2"/>
      <c r="IS1729" s="2"/>
    </row>
    <row r="1730" spans="1:253" s="36" customFormat="1" hidden="1" x14ac:dyDescent="0.25">
      <c r="A1730" s="33"/>
      <c r="B1730" s="168"/>
      <c r="C1730" s="168"/>
      <c r="D1730" s="168"/>
      <c r="E1730" s="168"/>
      <c r="F1730" s="168"/>
      <c r="G1730" s="168"/>
      <c r="H1730" s="168"/>
      <c r="I1730" s="168"/>
      <c r="J1730" s="168"/>
      <c r="K1730" s="168"/>
      <c r="L1730" s="168"/>
      <c r="M1730" s="168"/>
      <c r="N1730" s="168"/>
      <c r="O1730" s="168"/>
      <c r="P1730" s="168"/>
      <c r="Q1730" s="168"/>
      <c r="R1730" s="168"/>
      <c r="S1730" s="168"/>
      <c r="T1730" s="168"/>
      <c r="U1730" s="168"/>
      <c r="V1730" s="168"/>
      <c r="W1730" s="168"/>
      <c r="X1730" s="168"/>
      <c r="Y1730" s="168"/>
      <c r="Z1730" s="168"/>
      <c r="AA1730" s="168"/>
      <c r="AB1730" s="168"/>
      <c r="AC1730" s="168"/>
      <c r="AD1730" s="168"/>
      <c r="AE1730" s="168"/>
      <c r="AF1730" s="168"/>
      <c r="AG1730" s="168"/>
      <c r="AH1730" s="168"/>
      <c r="AI1730" s="63"/>
      <c r="AJ1730" s="144" t="str">
        <f t="shared" si="306"/>
        <v>Riadok bude skrytý.</v>
      </c>
      <c r="AK1730" s="145" t="s">
        <v>207</v>
      </c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51">
        <f t="shared" si="311"/>
        <v>1</v>
      </c>
      <c r="BF1730" s="51">
        <f t="shared" si="309"/>
        <v>0</v>
      </c>
      <c r="BG1730" s="51"/>
      <c r="BH1730" s="51">
        <f t="shared" si="307"/>
        <v>1</v>
      </c>
      <c r="BI1730" s="89">
        <f t="shared" si="310"/>
        <v>0</v>
      </c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108"/>
      <c r="BY1730" s="108"/>
      <c r="BZ1730" s="108"/>
      <c r="CA1730" s="113">
        <f>SI!BY1730</f>
        <v>576</v>
      </c>
      <c r="CB1730" s="113"/>
      <c r="CC1730" s="113"/>
      <c r="CD1730" s="113"/>
      <c r="CE1730" s="113"/>
      <c r="CF1730" s="113"/>
      <c r="CG1730" s="113"/>
      <c r="CH1730" s="140">
        <f>SI!BZ1730</f>
        <v>0</v>
      </c>
      <c r="CI1730" s="108"/>
      <c r="CJ1730" s="108"/>
      <c r="CK1730" s="108"/>
      <c r="CL1730" s="108"/>
      <c r="CM1730" s="108"/>
      <c r="CN1730" s="108"/>
      <c r="CO1730" s="108"/>
      <c r="CP1730" s="108"/>
      <c r="CQ1730" s="108"/>
      <c r="CR1730" s="108"/>
      <c r="CS1730" s="108"/>
      <c r="CT1730" s="108"/>
      <c r="CU1730" s="108"/>
      <c r="CV1730" s="108"/>
      <c r="CW1730" s="108"/>
      <c r="CX1730" s="108"/>
      <c r="CY1730" s="108"/>
      <c r="CZ1730" s="2"/>
      <c r="DA1730" s="2"/>
      <c r="DB1730" s="2"/>
      <c r="DC1730" s="2"/>
      <c r="DD1730" s="2"/>
      <c r="DE1730" s="2"/>
      <c r="DF1730" s="2"/>
      <c r="DG1730" s="2"/>
      <c r="DH1730" s="2"/>
      <c r="DI1730" s="2"/>
      <c r="DJ1730" s="2"/>
      <c r="DK1730" s="2"/>
      <c r="DL1730" s="2"/>
      <c r="DM1730" s="2"/>
      <c r="DN1730" s="2"/>
      <c r="DO1730" s="2"/>
      <c r="DP1730" s="2"/>
      <c r="DQ1730" s="2"/>
      <c r="DR1730" s="2"/>
      <c r="DS1730" s="2"/>
      <c r="DT1730" s="2"/>
      <c r="DU1730" s="2"/>
      <c r="DV1730" s="2"/>
      <c r="DW1730" s="2"/>
      <c r="DX1730" s="2"/>
      <c r="DY1730" s="2"/>
      <c r="DZ1730" s="2"/>
      <c r="EA1730" s="2"/>
      <c r="EB1730" s="2"/>
      <c r="EC1730" s="2"/>
      <c r="ED1730" s="2"/>
      <c r="EE1730" s="2"/>
      <c r="EF1730" s="2"/>
      <c r="EG1730" s="2"/>
      <c r="EH1730" s="2"/>
      <c r="EI1730" s="2"/>
      <c r="EJ1730" s="2"/>
      <c r="EK1730" s="2"/>
      <c r="EL1730" s="2"/>
      <c r="EM1730" s="2"/>
      <c r="EN1730" s="2"/>
      <c r="EO1730" s="2"/>
      <c r="EP1730" s="2"/>
      <c r="EQ1730" s="2"/>
      <c r="ER1730" s="2"/>
      <c r="ES1730" s="2"/>
      <c r="ET1730" s="2"/>
      <c r="EU1730" s="2"/>
      <c r="EV1730" s="2"/>
      <c r="EW1730" s="2"/>
      <c r="EX1730" s="2"/>
      <c r="EY1730" s="2"/>
      <c r="EZ1730" s="2"/>
      <c r="FA1730" s="2"/>
      <c r="FB1730" s="2"/>
      <c r="FC1730" s="2"/>
      <c r="FD1730" s="2"/>
      <c r="FE1730" s="2"/>
      <c r="FF1730" s="2"/>
      <c r="FG1730" s="2"/>
      <c r="FH1730" s="2"/>
      <c r="FI1730" s="2"/>
      <c r="FJ1730" s="2"/>
      <c r="FK1730" s="2"/>
      <c r="FL1730" s="2"/>
      <c r="FM1730" s="2"/>
      <c r="FN1730" s="2"/>
      <c r="FO1730" s="2"/>
      <c r="FP1730" s="2"/>
      <c r="FQ1730" s="2"/>
      <c r="FR1730" s="2"/>
      <c r="FS1730" s="2"/>
      <c r="FT1730" s="2"/>
      <c r="FU1730" s="2"/>
      <c r="FV1730" s="2"/>
      <c r="FW1730" s="2"/>
      <c r="FX1730" s="2"/>
      <c r="FY1730" s="2"/>
      <c r="FZ1730" s="2"/>
      <c r="GA1730" s="2"/>
      <c r="GB1730" s="2"/>
      <c r="GC1730" s="2"/>
      <c r="GD1730" s="2"/>
      <c r="GE1730" s="2"/>
      <c r="GF1730" s="2"/>
      <c r="GG1730" s="2"/>
      <c r="GH1730" s="2"/>
      <c r="GI1730" s="2"/>
      <c r="GJ1730" s="2"/>
      <c r="GK1730" s="2"/>
      <c r="GL1730" s="2"/>
      <c r="GM1730" s="2"/>
      <c r="GN1730" s="2"/>
      <c r="GO1730" s="2"/>
      <c r="GP1730" s="2"/>
      <c r="GQ1730" s="2"/>
      <c r="GR1730" s="2"/>
      <c r="GS1730" s="2"/>
      <c r="GT1730" s="2"/>
      <c r="GU1730" s="2"/>
      <c r="GV1730" s="2"/>
      <c r="GW1730" s="2"/>
      <c r="GX1730" s="2"/>
      <c r="GY1730" s="2"/>
      <c r="GZ1730" s="2"/>
      <c r="HA1730" s="2"/>
      <c r="HB1730" s="2"/>
      <c r="HC1730" s="2"/>
      <c r="HD1730" s="2"/>
      <c r="HE1730" s="2"/>
      <c r="HF1730" s="2"/>
      <c r="HG1730" s="2"/>
      <c r="HH1730" s="2"/>
      <c r="HI1730" s="2"/>
      <c r="HJ1730" s="2"/>
      <c r="HK1730" s="2"/>
      <c r="HL1730" s="2"/>
      <c r="HM1730" s="2"/>
      <c r="HN1730" s="2"/>
      <c r="HO1730" s="2"/>
      <c r="HP1730" s="2"/>
      <c r="HQ1730" s="2"/>
      <c r="HR1730" s="2"/>
      <c r="HS1730" s="2"/>
      <c r="HT1730" s="2"/>
      <c r="HU1730" s="2"/>
      <c r="HV1730" s="2"/>
      <c r="HW1730" s="2"/>
      <c r="HX1730" s="2"/>
      <c r="HY1730" s="2"/>
      <c r="HZ1730" s="2"/>
      <c r="IA1730" s="2"/>
      <c r="IB1730" s="2"/>
      <c r="IC1730" s="2"/>
      <c r="ID1730" s="2"/>
      <c r="IE1730" s="2"/>
      <c r="IF1730" s="2"/>
      <c r="IG1730" s="2"/>
      <c r="IH1730" s="2"/>
      <c r="II1730" s="2"/>
      <c r="IJ1730" s="2"/>
      <c r="IK1730" s="2"/>
      <c r="IL1730" s="2"/>
      <c r="IM1730" s="2"/>
      <c r="IN1730" s="2"/>
      <c r="IO1730" s="2"/>
      <c r="IP1730" s="2"/>
      <c r="IQ1730" s="2"/>
      <c r="IR1730" s="2"/>
      <c r="IS1730" s="2"/>
    </row>
    <row r="1731" spans="1:253" s="36" customFormat="1" x14ac:dyDescent="0.25">
      <c r="A1731" s="33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60"/>
      <c r="AJ1731" s="144" t="str">
        <f t="shared" si="306"/>
        <v>Riadok bude vidieť.</v>
      </c>
      <c r="AK1731" s="145" t="s">
        <v>207</v>
      </c>
      <c r="AL1731" s="24"/>
      <c r="AM1731" s="2"/>
      <c r="AN1731" s="21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51">
        <f t="shared" si="311"/>
        <v>1</v>
      </c>
      <c r="BF1731" s="51"/>
      <c r="BG1731" s="51"/>
      <c r="BH1731" s="51">
        <f t="shared" si="307"/>
        <v>1</v>
      </c>
      <c r="BI1731" s="51">
        <f>+IF(BE1731+BF1731+BG1731=0,0,IF(BH1731=0,0,1))</f>
        <v>1</v>
      </c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108"/>
      <c r="BY1731" s="108"/>
      <c r="BZ1731" s="108"/>
      <c r="CA1731" s="113">
        <f>SI!BY1731</f>
        <v>714</v>
      </c>
      <c r="CB1731" s="113"/>
      <c r="CC1731" s="113"/>
      <c r="CD1731" s="113"/>
      <c r="CE1731" s="113"/>
      <c r="CF1731" s="113"/>
      <c r="CG1731" s="113"/>
      <c r="CH1731" s="140">
        <f>SI!BZ1731</f>
        <v>0</v>
      </c>
      <c r="CI1731" s="108"/>
      <c r="CJ1731" s="108"/>
      <c r="CK1731" s="108"/>
      <c r="CL1731" s="108"/>
      <c r="CM1731" s="108"/>
      <c r="CN1731" s="108"/>
      <c r="CO1731" s="108"/>
      <c r="CP1731" s="108"/>
      <c r="CQ1731" s="108"/>
      <c r="CR1731" s="108"/>
      <c r="CS1731" s="108"/>
      <c r="CT1731" s="108"/>
      <c r="CU1731" s="108"/>
      <c r="CV1731" s="108"/>
      <c r="CW1731" s="108"/>
      <c r="CX1731" s="108"/>
      <c r="CY1731" s="108"/>
      <c r="CZ1731" s="2"/>
      <c r="DA1731" s="2"/>
      <c r="DB1731" s="2"/>
      <c r="DC1731" s="2"/>
      <c r="DD1731" s="2"/>
      <c r="DE1731" s="2"/>
      <c r="DF1731" s="2"/>
      <c r="DG1731" s="2"/>
      <c r="DH1731" s="2"/>
      <c r="DI1731" s="2"/>
      <c r="DJ1731" s="2"/>
      <c r="DK1731" s="2"/>
      <c r="DL1731" s="2"/>
      <c r="DM1731" s="2"/>
      <c r="DN1731" s="2"/>
      <c r="DO1731" s="2"/>
      <c r="DP1731" s="2"/>
      <c r="DQ1731" s="2"/>
      <c r="DR1731" s="2"/>
      <c r="DS1731" s="2"/>
      <c r="DT1731" s="2"/>
      <c r="DU1731" s="2"/>
      <c r="DV1731" s="2"/>
      <c r="DW1731" s="2"/>
      <c r="DX1731" s="2"/>
      <c r="DY1731" s="2"/>
      <c r="DZ1731" s="2"/>
      <c r="EA1731" s="2"/>
      <c r="EB1731" s="2"/>
      <c r="EC1731" s="2"/>
      <c r="ED1731" s="2"/>
      <c r="EE1731" s="2"/>
      <c r="EF1731" s="2"/>
      <c r="EG1731" s="2"/>
      <c r="EH1731" s="2"/>
      <c r="EI1731" s="2"/>
      <c r="EJ1731" s="2"/>
      <c r="EK1731" s="2"/>
      <c r="EL1731" s="2"/>
      <c r="EM1731" s="2"/>
      <c r="EN1731" s="2"/>
      <c r="EO1731" s="2"/>
      <c r="EP1731" s="2"/>
      <c r="EQ1731" s="2"/>
      <c r="ER1731" s="2"/>
      <c r="ES1731" s="2"/>
      <c r="ET1731" s="2"/>
      <c r="EU1731" s="2"/>
      <c r="EV1731" s="2"/>
      <c r="EW1731" s="2"/>
      <c r="EX1731" s="2"/>
      <c r="EY1731" s="2"/>
      <c r="EZ1731" s="2"/>
      <c r="FA1731" s="2"/>
      <c r="FB1731" s="2"/>
      <c r="FC1731" s="2"/>
      <c r="FD1731" s="2"/>
      <c r="FE1731" s="2"/>
      <c r="FF1731" s="2"/>
      <c r="FG1731" s="2"/>
      <c r="FH1731" s="2"/>
      <c r="FI1731" s="2"/>
      <c r="FJ1731" s="2"/>
      <c r="FK1731" s="2"/>
      <c r="FL1731" s="2"/>
      <c r="FM1731" s="2"/>
      <c r="FN1731" s="2"/>
      <c r="FO1731" s="2"/>
      <c r="FP1731" s="2"/>
      <c r="FQ1731" s="2"/>
      <c r="FR1731" s="2"/>
      <c r="FS1731" s="2"/>
      <c r="FT1731" s="2"/>
      <c r="FU1731" s="2"/>
      <c r="FV1731" s="2"/>
      <c r="FW1731" s="2"/>
      <c r="FX1731" s="2"/>
      <c r="FY1731" s="2"/>
      <c r="FZ1731" s="2"/>
      <c r="GA1731" s="2"/>
      <c r="GB1731" s="2"/>
      <c r="GC1731" s="2"/>
      <c r="GD1731" s="2"/>
      <c r="GE1731" s="2"/>
      <c r="GF1731" s="2"/>
      <c r="GG1731" s="2"/>
      <c r="GH1731" s="2"/>
      <c r="GI1731" s="2"/>
      <c r="GJ1731" s="2"/>
      <c r="GK1731" s="2"/>
      <c r="GL1731" s="2"/>
      <c r="GM1731" s="2"/>
      <c r="GN1731" s="2"/>
      <c r="GO1731" s="2"/>
      <c r="GP1731" s="2"/>
      <c r="GQ1731" s="2"/>
      <c r="GR1731" s="2"/>
      <c r="GS1731" s="2"/>
      <c r="GT1731" s="2"/>
      <c r="GU1731" s="2"/>
      <c r="GV1731" s="2"/>
      <c r="GW1731" s="2"/>
      <c r="GX1731" s="2"/>
      <c r="GY1731" s="2"/>
      <c r="GZ1731" s="2"/>
      <c r="HA1731" s="2"/>
      <c r="HB1731" s="2"/>
      <c r="HC1731" s="2"/>
      <c r="HD1731" s="2"/>
      <c r="HE1731" s="2"/>
      <c r="HF1731" s="2"/>
      <c r="HG1731" s="2"/>
      <c r="HH1731" s="2"/>
      <c r="HI1731" s="2"/>
      <c r="HJ1731" s="2"/>
      <c r="HK1731" s="2"/>
      <c r="HL1731" s="2"/>
      <c r="HM1731" s="2"/>
      <c r="HN1731" s="2"/>
      <c r="HO1731" s="2"/>
      <c r="HP1731" s="2"/>
      <c r="HQ1731" s="2"/>
      <c r="HR1731" s="2"/>
      <c r="HS1731" s="2"/>
      <c r="HT1731" s="2"/>
      <c r="HU1731" s="2"/>
      <c r="HV1731" s="2"/>
      <c r="HW1731" s="2"/>
      <c r="HX1731" s="2"/>
      <c r="HY1731" s="2"/>
      <c r="HZ1731" s="2"/>
      <c r="IA1731" s="2"/>
      <c r="IB1731" s="2"/>
      <c r="IC1731" s="2"/>
      <c r="ID1731" s="2"/>
      <c r="IE1731" s="2"/>
      <c r="IF1731" s="2"/>
      <c r="IG1731" s="2"/>
      <c r="IH1731" s="2"/>
      <c r="II1731" s="2"/>
      <c r="IJ1731" s="2"/>
      <c r="IK1731" s="2"/>
      <c r="IL1731" s="2"/>
      <c r="IM1731" s="2"/>
      <c r="IN1731" s="2"/>
      <c r="IO1731" s="2"/>
      <c r="IP1731" s="2"/>
      <c r="IQ1731" s="2"/>
      <c r="IR1731" s="2"/>
      <c r="IS1731" s="2"/>
    </row>
    <row r="1732" spans="1:253" s="36" customFormat="1" x14ac:dyDescent="0.25">
      <c r="A1732" s="33"/>
      <c r="B1732" s="2" t="str">
        <f>+IF($E$27&lt;&gt;"",IF(ROUNDDOWN(CODE(MID($E$27,1,1))*2,0)*(IF(SI!EE2477="",1,SI!EE2477-2-1))+(LEN(SI!J10)+LEN(SI!J11))=CA1732,"Významné položky prijatých darov, osobitných výnosov, zákonných poplatkov a iných výnosov sú v tabuľke: ","NEPOVOLENÉ POUŽITIE!"),"NEPOVOLENÉ POUŽITIE!")</f>
        <v xml:space="preserve">Významné položky prijatých darov, osobitných výnosov, zákonných poplatkov a iných výnosov sú v tabuľke: </v>
      </c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62" t="s">
        <v>168</v>
      </c>
      <c r="AJ1732" s="144" t="str">
        <f t="shared" si="306"/>
        <v>Riadok bude vidieť.</v>
      </c>
      <c r="AK1732" s="145" t="s">
        <v>207</v>
      </c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51">
        <f t="shared" si="311"/>
        <v>1</v>
      </c>
      <c r="BF1732" s="51"/>
      <c r="BG1732" s="51"/>
      <c r="BH1732" s="51">
        <f t="shared" si="307"/>
        <v>1</v>
      </c>
      <c r="BI1732" s="51">
        <f>+IF(BE1732+BF1732+BG1732=0,0,IF(BH1732=0,0,1))</f>
        <v>1</v>
      </c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108"/>
      <c r="BY1732" s="108"/>
      <c r="BZ1732" s="108"/>
      <c r="CA1732" s="113">
        <f>SI!BY1732</f>
        <v>43</v>
      </c>
      <c r="CB1732" s="113"/>
      <c r="CC1732" s="113"/>
      <c r="CD1732" s="113"/>
      <c r="CE1732" s="113"/>
      <c r="CF1732" s="113"/>
      <c r="CG1732" s="113"/>
      <c r="CH1732" s="140">
        <f>SI!BZ1732</f>
        <v>0</v>
      </c>
      <c r="CI1732" s="108"/>
      <c r="CJ1732" s="108"/>
      <c r="CK1732" s="108"/>
      <c r="CL1732" s="108"/>
      <c r="CM1732" s="108"/>
      <c r="CN1732" s="108"/>
      <c r="CO1732" s="108"/>
      <c r="CP1732" s="108"/>
      <c r="CQ1732" s="108"/>
      <c r="CR1732" s="108"/>
      <c r="CS1732" s="108"/>
      <c r="CT1732" s="108"/>
      <c r="CU1732" s="108"/>
      <c r="CV1732" s="108"/>
      <c r="CW1732" s="108"/>
      <c r="CX1732" s="108"/>
      <c r="CY1732" s="108"/>
      <c r="CZ1732" s="2"/>
      <c r="DA1732" s="2"/>
      <c r="DB1732" s="2"/>
      <c r="DC1732" s="2"/>
      <c r="DD1732" s="2"/>
      <c r="DE1732" s="2"/>
      <c r="DF1732" s="2"/>
      <c r="DG1732" s="2"/>
      <c r="DH1732" s="2"/>
      <c r="DI1732" s="2"/>
      <c r="DJ1732" s="2"/>
      <c r="DK1732" s="2"/>
      <c r="DL1732" s="2"/>
      <c r="DM1732" s="2"/>
      <c r="DN1732" s="2"/>
      <c r="DO1732" s="2"/>
      <c r="DP1732" s="2"/>
      <c r="DQ1732" s="2"/>
      <c r="DR1732" s="2"/>
      <c r="DS1732" s="2"/>
      <c r="DT1732" s="2"/>
      <c r="DU1732" s="2"/>
      <c r="DV1732" s="2"/>
      <c r="DW1732" s="2"/>
      <c r="DX1732" s="2"/>
      <c r="DY1732" s="2"/>
      <c r="DZ1732" s="2"/>
      <c r="EA1732" s="2"/>
      <c r="EB1732" s="2"/>
      <c r="EC1732" s="2"/>
      <c r="ED1732" s="2"/>
      <c r="EE1732" s="2"/>
      <c r="EF1732" s="2"/>
      <c r="EG1732" s="2"/>
      <c r="EH1732" s="2"/>
      <c r="EI1732" s="2"/>
      <c r="EJ1732" s="2"/>
      <c r="EK1732" s="2"/>
      <c r="EL1732" s="2"/>
      <c r="EM1732" s="2"/>
      <c r="EN1732" s="2"/>
      <c r="EO1732" s="2"/>
      <c r="EP1732" s="2"/>
      <c r="EQ1732" s="2"/>
      <c r="ER1732" s="2"/>
      <c r="ES1732" s="2"/>
      <c r="ET1732" s="2"/>
      <c r="EU1732" s="2"/>
      <c r="EV1732" s="2"/>
      <c r="EW1732" s="2"/>
      <c r="EX1732" s="2"/>
      <c r="EY1732" s="2"/>
      <c r="EZ1732" s="2"/>
      <c r="FA1732" s="2"/>
      <c r="FB1732" s="2"/>
      <c r="FC1732" s="2"/>
      <c r="FD1732" s="2"/>
      <c r="FE1732" s="2"/>
      <c r="FF1732" s="2"/>
      <c r="FG1732" s="2"/>
      <c r="FH1732" s="2"/>
      <c r="FI1732" s="2"/>
      <c r="FJ1732" s="2"/>
      <c r="FK1732" s="2"/>
      <c r="FL1732" s="2"/>
      <c r="FM1732" s="2"/>
      <c r="FN1732" s="2"/>
      <c r="FO1732" s="2"/>
      <c r="FP1732" s="2"/>
      <c r="FQ1732" s="2"/>
      <c r="FR1732" s="2"/>
      <c r="FS1732" s="2"/>
      <c r="FT1732" s="2"/>
      <c r="FU1732" s="2"/>
      <c r="FV1732" s="2"/>
      <c r="FW1732" s="2"/>
      <c r="FX1732" s="2"/>
      <c r="FY1732" s="2"/>
      <c r="FZ1732" s="2"/>
      <c r="GA1732" s="2"/>
      <c r="GB1732" s="2"/>
      <c r="GC1732" s="2"/>
      <c r="GD1732" s="2"/>
      <c r="GE1732" s="2"/>
      <c r="GF1732" s="2"/>
      <c r="GG1732" s="2"/>
      <c r="GH1732" s="2"/>
      <c r="GI1732" s="2"/>
      <c r="GJ1732" s="2"/>
      <c r="GK1732" s="2"/>
      <c r="GL1732" s="2"/>
      <c r="GM1732" s="2"/>
      <c r="GN1732" s="2"/>
      <c r="GO1732" s="2"/>
      <c r="GP1732" s="2"/>
      <c r="GQ1732" s="2"/>
      <c r="GR1732" s="2"/>
      <c r="GS1732" s="2"/>
      <c r="GT1732" s="2"/>
      <c r="GU1732" s="2"/>
      <c r="GV1732" s="2"/>
      <c r="GW1732" s="2"/>
      <c r="GX1732" s="2"/>
      <c r="GY1732" s="2"/>
      <c r="GZ1732" s="2"/>
      <c r="HA1732" s="2"/>
      <c r="HB1732" s="2"/>
      <c r="HC1732" s="2"/>
      <c r="HD1732" s="2"/>
      <c r="HE1732" s="2"/>
      <c r="HF1732" s="2"/>
      <c r="HG1732" s="2"/>
      <c r="HH1732" s="2"/>
      <c r="HI1732" s="2"/>
      <c r="HJ1732" s="2"/>
      <c r="HK1732" s="2"/>
      <c r="HL1732" s="2"/>
      <c r="HM1732" s="2"/>
      <c r="HN1732" s="2"/>
      <c r="HO1732" s="2"/>
      <c r="HP1732" s="2"/>
      <c r="HQ1732" s="2"/>
      <c r="HR1732" s="2"/>
      <c r="HS1732" s="2"/>
      <c r="HT1732" s="2"/>
      <c r="HU1732" s="2"/>
      <c r="HV1732" s="2"/>
      <c r="HW1732" s="2"/>
      <c r="HX1732" s="2"/>
      <c r="HY1732" s="2"/>
      <c r="HZ1732" s="2"/>
      <c r="IA1732" s="2"/>
      <c r="IB1732" s="2"/>
      <c r="IC1732" s="2"/>
      <c r="ID1732" s="2"/>
      <c r="IE1732" s="2"/>
      <c r="IF1732" s="2"/>
      <c r="IG1732" s="2"/>
      <c r="IH1732" s="2"/>
      <c r="II1732" s="2"/>
      <c r="IJ1732" s="2"/>
      <c r="IK1732" s="2"/>
      <c r="IL1732" s="2"/>
      <c r="IM1732" s="2"/>
      <c r="IN1732" s="2"/>
      <c r="IO1732" s="2"/>
      <c r="IP1732" s="2"/>
      <c r="IQ1732" s="2"/>
      <c r="IR1732" s="2"/>
      <c r="IS1732" s="2"/>
    </row>
    <row r="1733" spans="1:253" s="36" customFormat="1" ht="15" customHeight="1" x14ac:dyDescent="0.25">
      <c r="A1733" s="33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60"/>
      <c r="AJ1733" s="144" t="str">
        <f t="shared" si="306"/>
        <v>Riadok bude vidieť.</v>
      </c>
      <c r="AK1733" s="145" t="s">
        <v>207</v>
      </c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51">
        <f t="shared" si="311"/>
        <v>1</v>
      </c>
      <c r="BF1733" s="51"/>
      <c r="BG1733" s="51"/>
      <c r="BH1733" s="51">
        <f t="shared" si="307"/>
        <v>1</v>
      </c>
      <c r="BI1733" s="51">
        <f>+IF(BE1733+BF1733+BG1733=0,0,IF(BH1733=0,0,1))</f>
        <v>1</v>
      </c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108"/>
      <c r="BY1733" s="108"/>
      <c r="BZ1733" s="108"/>
      <c r="CA1733" s="113">
        <f>SI!BY1733</f>
        <v>445</v>
      </c>
      <c r="CB1733" s="113"/>
      <c r="CC1733" s="113"/>
      <c r="CD1733" s="113"/>
      <c r="CE1733" s="113"/>
      <c r="CF1733" s="113"/>
      <c r="CG1733" s="113"/>
      <c r="CH1733" s="140">
        <f>SI!BZ1733</f>
        <v>0</v>
      </c>
      <c r="CI1733" s="108"/>
      <c r="CJ1733" s="108"/>
      <c r="CK1733" s="108"/>
      <c r="CL1733" s="108"/>
      <c r="CM1733" s="108"/>
      <c r="CN1733" s="108"/>
      <c r="CO1733" s="108"/>
      <c r="CP1733" s="108"/>
      <c r="CQ1733" s="108"/>
      <c r="CR1733" s="108"/>
      <c r="CS1733" s="108"/>
      <c r="CT1733" s="108"/>
      <c r="CU1733" s="108"/>
      <c r="CV1733" s="108"/>
      <c r="CW1733" s="108"/>
      <c r="CX1733" s="108"/>
      <c r="CY1733" s="108"/>
      <c r="CZ1733" s="2"/>
      <c r="DA1733" s="2"/>
      <c r="DB1733" s="2"/>
      <c r="DC1733" s="2"/>
      <c r="DD1733" s="2"/>
      <c r="DE1733" s="2"/>
      <c r="DF1733" s="2"/>
      <c r="DG1733" s="2"/>
      <c r="DH1733" s="2"/>
      <c r="DI1733" s="2"/>
      <c r="DJ1733" s="2"/>
      <c r="DK1733" s="2"/>
      <c r="DL1733" s="2"/>
      <c r="DM1733" s="2"/>
      <c r="DN1733" s="2"/>
      <c r="DO1733" s="2"/>
      <c r="DP1733" s="2"/>
      <c r="DQ1733" s="2"/>
      <c r="DR1733" s="2"/>
      <c r="DS1733" s="2"/>
      <c r="DT1733" s="2"/>
      <c r="DU1733" s="2"/>
      <c r="DV1733" s="2"/>
      <c r="DW1733" s="2"/>
      <c r="DX1733" s="2"/>
      <c r="DY1733" s="2"/>
      <c r="DZ1733" s="2"/>
      <c r="EA1733" s="2"/>
      <c r="EB1733" s="2"/>
      <c r="EC1733" s="2"/>
      <c r="ED1733" s="2"/>
      <c r="EE1733" s="2"/>
      <c r="EF1733" s="2"/>
      <c r="EG1733" s="2"/>
      <c r="EH1733" s="2"/>
      <c r="EI1733" s="2"/>
      <c r="EJ1733" s="2"/>
      <c r="EK1733" s="2"/>
      <c r="EL1733" s="2"/>
      <c r="EM1733" s="2"/>
      <c r="EN1733" s="2"/>
      <c r="EO1733" s="2"/>
      <c r="EP1733" s="2"/>
      <c r="EQ1733" s="2"/>
      <c r="ER1733" s="2"/>
      <c r="ES1733" s="2"/>
      <c r="ET1733" s="2"/>
      <c r="EU1733" s="2"/>
      <c r="EV1733" s="2"/>
      <c r="EW1733" s="2"/>
      <c r="EX1733" s="2"/>
      <c r="EY1733" s="2"/>
      <c r="EZ1733" s="2"/>
      <c r="FA1733" s="2"/>
      <c r="FB1733" s="2"/>
      <c r="FC1733" s="2"/>
      <c r="FD1733" s="2"/>
      <c r="FE1733" s="2"/>
      <c r="FF1733" s="2"/>
      <c r="FG1733" s="2"/>
      <c r="FH1733" s="2"/>
      <c r="FI1733" s="2"/>
      <c r="FJ1733" s="2"/>
      <c r="FK1733" s="2"/>
      <c r="FL1733" s="2"/>
      <c r="FM1733" s="2"/>
      <c r="FN1733" s="2"/>
      <c r="FO1733" s="2"/>
      <c r="FP1733" s="2"/>
      <c r="FQ1733" s="2"/>
      <c r="FR1733" s="2"/>
      <c r="FS1733" s="2"/>
      <c r="FT1733" s="2"/>
      <c r="FU1733" s="2"/>
      <c r="FV1733" s="2"/>
      <c r="FW1733" s="2"/>
      <c r="FX1733" s="2"/>
      <c r="FY1733" s="2"/>
      <c r="FZ1733" s="2"/>
      <c r="GA1733" s="2"/>
      <c r="GB1733" s="2"/>
      <c r="GC1733" s="2"/>
      <c r="GD1733" s="2"/>
      <c r="GE1733" s="2"/>
      <c r="GF1733" s="2"/>
      <c r="GG1733" s="2"/>
      <c r="GH1733" s="2"/>
      <c r="GI1733" s="2"/>
      <c r="GJ1733" s="2"/>
      <c r="GK1733" s="2"/>
      <c r="GL1733" s="2"/>
      <c r="GM1733" s="2"/>
      <c r="GN1733" s="2"/>
      <c r="GO1733" s="2"/>
      <c r="GP1733" s="2"/>
      <c r="GQ1733" s="2"/>
      <c r="GR1733" s="2"/>
      <c r="GS1733" s="2"/>
      <c r="GT1733" s="2"/>
      <c r="GU1733" s="2"/>
      <c r="GV1733" s="2"/>
      <c r="GW1733" s="2"/>
      <c r="GX1733" s="2"/>
      <c r="GY1733" s="2"/>
      <c r="GZ1733" s="2"/>
      <c r="HA1733" s="2"/>
      <c r="HB1733" s="2"/>
      <c r="HC1733" s="2"/>
      <c r="HD1733" s="2"/>
      <c r="HE1733" s="2"/>
      <c r="HF1733" s="2"/>
      <c r="HG1733" s="2"/>
      <c r="HH1733" s="2"/>
      <c r="HI1733" s="2"/>
      <c r="HJ1733" s="2"/>
      <c r="HK1733" s="2"/>
      <c r="HL1733" s="2"/>
      <c r="HM1733" s="2"/>
      <c r="HN1733" s="2"/>
      <c r="HO1733" s="2"/>
      <c r="HP1733" s="2"/>
      <c r="HQ1733" s="2"/>
      <c r="HR1733" s="2"/>
      <c r="HS1733" s="2"/>
      <c r="HT1733" s="2"/>
      <c r="HU1733" s="2"/>
      <c r="HV1733" s="2"/>
      <c r="HW1733" s="2"/>
      <c r="HX1733" s="2"/>
      <c r="HY1733" s="2"/>
      <c r="HZ1733" s="2"/>
      <c r="IA1733" s="2"/>
      <c r="IB1733" s="2"/>
      <c r="IC1733" s="2"/>
      <c r="ID1733" s="2"/>
      <c r="IE1733" s="2"/>
      <c r="IF1733" s="2"/>
      <c r="IG1733" s="2"/>
      <c r="IH1733" s="2"/>
      <c r="II1733" s="2"/>
      <c r="IJ1733" s="2"/>
      <c r="IK1733" s="2"/>
      <c r="IL1733" s="2"/>
      <c r="IM1733" s="2"/>
      <c r="IN1733" s="2"/>
      <c r="IO1733" s="2"/>
      <c r="IP1733" s="2"/>
      <c r="IQ1733" s="2"/>
      <c r="IR1733" s="2"/>
      <c r="IS1733" s="2"/>
    </row>
    <row r="1734" spans="1:253" s="36" customFormat="1" ht="15" customHeight="1" x14ac:dyDescent="0.25">
      <c r="A1734" s="33"/>
      <c r="B1734" s="1255" t="s">
        <v>414</v>
      </c>
      <c r="C1734" s="1253"/>
      <c r="D1734" s="1253"/>
      <c r="E1734" s="1253"/>
      <c r="F1734" s="1253"/>
      <c r="G1734" s="1253"/>
      <c r="H1734" s="1253"/>
      <c r="I1734" s="1253"/>
      <c r="J1734" s="1253"/>
      <c r="K1734" s="1253"/>
      <c r="L1734" s="1253"/>
      <c r="M1734" s="1253"/>
      <c r="N1734" s="1253"/>
      <c r="O1734" s="1253"/>
      <c r="P1734" s="1253"/>
      <c r="Q1734" s="1256"/>
      <c r="R1734" s="1255" t="s">
        <v>415</v>
      </c>
      <c r="S1734" s="1253"/>
      <c r="T1734" s="1253"/>
      <c r="U1734" s="1253"/>
      <c r="V1734" s="1253"/>
      <c r="W1734" s="1253"/>
      <c r="X1734" s="1253"/>
      <c r="Y1734" s="1253"/>
      <c r="Z1734" s="1253"/>
      <c r="AA1734" s="1253"/>
      <c r="AB1734" s="1254"/>
      <c r="AC1734" s="1252" t="s">
        <v>416</v>
      </c>
      <c r="AD1734" s="1253"/>
      <c r="AE1734" s="1253"/>
      <c r="AF1734" s="1253"/>
      <c r="AG1734" s="1253"/>
      <c r="AH1734" s="1254"/>
      <c r="AI1734" s="62" t="s">
        <v>168</v>
      </c>
      <c r="AJ1734" s="144" t="str">
        <f t="shared" si="306"/>
        <v>Riadok bude vidieť.</v>
      </c>
      <c r="AK1734" s="145" t="s">
        <v>207</v>
      </c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51">
        <f t="shared" si="311"/>
        <v>1</v>
      </c>
      <c r="BF1734" s="51"/>
      <c r="BG1734" s="51"/>
      <c r="BH1734" s="51">
        <f t="shared" si="307"/>
        <v>1</v>
      </c>
      <c r="BI1734" s="51">
        <f>+IF(BE1734+BF1734+BG1734=0,0,IF(BH1734=0,0,1))</f>
        <v>1</v>
      </c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108"/>
      <c r="BY1734" s="108"/>
      <c r="BZ1734" s="108"/>
      <c r="CA1734" s="113">
        <f>SI!BY1734</f>
        <v>193</v>
      </c>
      <c r="CB1734" s="113"/>
      <c r="CC1734" s="113"/>
      <c r="CD1734" s="113"/>
      <c r="CE1734" s="113"/>
      <c r="CF1734" s="113"/>
      <c r="CG1734" s="113"/>
      <c r="CH1734" s="140">
        <f>SI!BZ1734</f>
        <v>0</v>
      </c>
      <c r="CI1734" s="108"/>
      <c r="CJ1734" s="108"/>
      <c r="CK1734" s="108"/>
      <c r="CL1734" s="108"/>
      <c r="CM1734" s="108"/>
      <c r="CN1734" s="108"/>
      <c r="CO1734" s="108"/>
      <c r="CP1734" s="108"/>
      <c r="CQ1734" s="108"/>
      <c r="CR1734" s="108"/>
      <c r="CS1734" s="108"/>
      <c r="CT1734" s="108"/>
      <c r="CU1734" s="108"/>
      <c r="CV1734" s="108"/>
      <c r="CW1734" s="108"/>
      <c r="CX1734" s="108"/>
      <c r="CY1734" s="108"/>
      <c r="CZ1734" s="2"/>
      <c r="DA1734" s="2"/>
      <c r="DB1734" s="2"/>
      <c r="DC1734" s="2"/>
      <c r="DD1734" s="2"/>
      <c r="DE1734" s="2"/>
      <c r="DF1734" s="2"/>
      <c r="DG1734" s="2"/>
      <c r="DH1734" s="2"/>
      <c r="DI1734" s="2"/>
      <c r="DJ1734" s="2"/>
      <c r="DK1734" s="2"/>
      <c r="DL1734" s="2"/>
      <c r="DM1734" s="2"/>
      <c r="DN1734" s="2"/>
      <c r="DO1734" s="2"/>
      <c r="DP1734" s="2"/>
      <c r="DQ1734" s="2"/>
      <c r="DR1734" s="2"/>
      <c r="DS1734" s="2"/>
      <c r="DT1734" s="2"/>
      <c r="DU1734" s="2"/>
      <c r="DV1734" s="2"/>
      <c r="DW1734" s="2"/>
      <c r="DX1734" s="2"/>
      <c r="DY1734" s="2"/>
      <c r="DZ1734" s="2"/>
      <c r="EA1734" s="2"/>
      <c r="EB1734" s="2"/>
      <c r="EC1734" s="2"/>
      <c r="ED1734" s="2"/>
      <c r="EE1734" s="2"/>
      <c r="EF1734" s="2"/>
      <c r="EG1734" s="2"/>
      <c r="EH1734" s="2"/>
      <c r="EI1734" s="2"/>
      <c r="EJ1734" s="2"/>
      <c r="EK1734" s="2"/>
      <c r="EL1734" s="2"/>
      <c r="EM1734" s="2"/>
      <c r="EN1734" s="2"/>
      <c r="EO1734" s="2"/>
      <c r="EP1734" s="2"/>
      <c r="EQ1734" s="2"/>
      <c r="ER1734" s="2"/>
      <c r="ES1734" s="2"/>
      <c r="ET1734" s="2"/>
      <c r="EU1734" s="2"/>
      <c r="EV1734" s="2"/>
      <c r="EW1734" s="2"/>
      <c r="EX1734" s="2"/>
      <c r="EY1734" s="2"/>
      <c r="EZ1734" s="2"/>
      <c r="FA1734" s="2"/>
      <c r="FB1734" s="2"/>
      <c r="FC1734" s="2"/>
      <c r="FD1734" s="2"/>
      <c r="FE1734" s="2"/>
      <c r="FF1734" s="2"/>
      <c r="FG1734" s="2"/>
      <c r="FH1734" s="2"/>
      <c r="FI1734" s="2"/>
      <c r="FJ1734" s="2"/>
      <c r="FK1734" s="2"/>
      <c r="FL1734" s="2"/>
      <c r="FM1734" s="2"/>
      <c r="FN1734" s="2"/>
      <c r="FO1734" s="2"/>
      <c r="FP1734" s="2"/>
      <c r="FQ1734" s="2"/>
      <c r="FR1734" s="2"/>
      <c r="FS1734" s="2"/>
      <c r="FT1734" s="2"/>
      <c r="FU1734" s="2"/>
      <c r="FV1734" s="2"/>
      <c r="FW1734" s="2"/>
      <c r="FX1734" s="2"/>
      <c r="FY1734" s="2"/>
      <c r="FZ1734" s="2"/>
      <c r="GA1734" s="2"/>
      <c r="GB1734" s="2"/>
      <c r="GC1734" s="2"/>
      <c r="GD1734" s="2"/>
      <c r="GE1734" s="2"/>
      <c r="GF1734" s="2"/>
      <c r="GG1734" s="2"/>
      <c r="GH1734" s="2"/>
      <c r="GI1734" s="2"/>
      <c r="GJ1734" s="2"/>
      <c r="GK1734" s="2"/>
      <c r="GL1734" s="2"/>
      <c r="GM1734" s="2"/>
      <c r="GN1734" s="2"/>
      <c r="GO1734" s="2"/>
      <c r="GP1734" s="2"/>
      <c r="GQ1734" s="2"/>
      <c r="GR1734" s="2"/>
      <c r="GS1734" s="2"/>
      <c r="GT1734" s="2"/>
      <c r="GU1734" s="2"/>
      <c r="GV1734" s="2"/>
      <c r="GW1734" s="2"/>
      <c r="GX1734" s="2"/>
      <c r="GY1734" s="2"/>
      <c r="GZ1734" s="2"/>
      <c r="HA1734" s="2"/>
      <c r="HB1734" s="2"/>
      <c r="HC1734" s="2"/>
      <c r="HD1734" s="2"/>
      <c r="HE1734" s="2"/>
      <c r="HF1734" s="2"/>
      <c r="HG1734" s="2"/>
      <c r="HH1734" s="2"/>
      <c r="HI1734" s="2"/>
      <c r="HJ1734" s="2"/>
      <c r="HK1734" s="2"/>
      <c r="HL1734" s="2"/>
      <c r="HM1734" s="2"/>
      <c r="HN1734" s="2"/>
      <c r="HO1734" s="2"/>
      <c r="HP1734" s="2"/>
      <c r="HQ1734" s="2"/>
      <c r="HR1734" s="2"/>
      <c r="HS1734" s="2"/>
      <c r="HT1734" s="2"/>
      <c r="HU1734" s="2"/>
      <c r="HV1734" s="2"/>
      <c r="HW1734" s="2"/>
      <c r="HX1734" s="2"/>
      <c r="HY1734" s="2"/>
      <c r="HZ1734" s="2"/>
      <c r="IA1734" s="2"/>
      <c r="IB1734" s="2"/>
      <c r="IC1734" s="2"/>
      <c r="ID1734" s="2"/>
      <c r="IE1734" s="2"/>
      <c r="IF1734" s="2"/>
      <c r="IG1734" s="2"/>
      <c r="IH1734" s="2"/>
      <c r="II1734" s="2"/>
      <c r="IJ1734" s="2"/>
      <c r="IK1734" s="2"/>
      <c r="IL1734" s="2"/>
      <c r="IM1734" s="2"/>
      <c r="IN1734" s="2"/>
      <c r="IO1734" s="2"/>
      <c r="IP1734" s="2"/>
      <c r="IQ1734" s="2"/>
      <c r="IR1734" s="2"/>
      <c r="IS1734" s="2"/>
    </row>
    <row r="1735" spans="1:253" s="36" customFormat="1" ht="15" customHeight="1" x14ac:dyDescent="0.25">
      <c r="A1735" s="33"/>
      <c r="B1735" s="1363" t="s">
        <v>605</v>
      </c>
      <c r="C1735" s="1364"/>
      <c r="D1735" s="1364"/>
      <c r="E1735" s="1364"/>
      <c r="F1735" s="1364"/>
      <c r="G1735" s="1364"/>
      <c r="H1735" s="1364"/>
      <c r="I1735" s="1364"/>
      <c r="J1735" s="1364"/>
      <c r="K1735" s="1364"/>
      <c r="L1735" s="1364"/>
      <c r="M1735" s="1364"/>
      <c r="N1735" s="1364"/>
      <c r="O1735" s="1364"/>
      <c r="P1735" s="1364"/>
      <c r="Q1735" s="1365"/>
      <c r="R1735" s="1366" t="s">
        <v>606</v>
      </c>
      <c r="S1735" s="1367"/>
      <c r="T1735" s="1367"/>
      <c r="U1735" s="1367"/>
      <c r="V1735" s="1367"/>
      <c r="W1735" s="1367"/>
      <c r="X1735" s="1367"/>
      <c r="Y1735" s="1367"/>
      <c r="Z1735" s="1367"/>
      <c r="AA1735" s="1367"/>
      <c r="AB1735" s="1368"/>
      <c r="AC1735" s="1369">
        <v>0</v>
      </c>
      <c r="AD1735" s="1370"/>
      <c r="AE1735" s="1370"/>
      <c r="AF1735" s="1370"/>
      <c r="AG1735" s="1370"/>
      <c r="AH1735" s="1371"/>
      <c r="AI1735" s="60"/>
      <c r="AJ1735" s="144" t="str">
        <f t="shared" si="306"/>
        <v>Riadok bude vidieť.</v>
      </c>
      <c r="AK1735" s="145" t="s">
        <v>207</v>
      </c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51">
        <f t="shared" si="311"/>
        <v>1</v>
      </c>
      <c r="BF1735" s="51">
        <f t="shared" ref="BF1735:BF1746" si="312">+IF(B1735="",0,1)</f>
        <v>1</v>
      </c>
      <c r="BG1735" s="51"/>
      <c r="BH1735" s="51">
        <f t="shared" si="307"/>
        <v>1</v>
      </c>
      <c r="BI1735" s="89">
        <f t="shared" ref="BI1735:BI1746" si="313">+IF(BE1735*BF1735=0,0,IF(BH1735=0,0,1))</f>
        <v>1</v>
      </c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108"/>
      <c r="BY1735" s="108"/>
      <c r="BZ1735" s="108"/>
      <c r="CA1735" s="113">
        <f>SI!BY1735</f>
        <v>375</v>
      </c>
      <c r="CB1735" s="113"/>
      <c r="CC1735" s="113"/>
      <c r="CD1735" s="113"/>
      <c r="CE1735" s="113"/>
      <c r="CF1735" s="113"/>
      <c r="CG1735" s="113"/>
      <c r="CH1735" s="140">
        <f>SI!BZ1735</f>
        <v>0</v>
      </c>
      <c r="CI1735" s="108"/>
      <c r="CJ1735" s="108"/>
      <c r="CK1735" s="108"/>
      <c r="CL1735" s="108"/>
      <c r="CM1735" s="108"/>
      <c r="CN1735" s="108"/>
      <c r="CO1735" s="108"/>
      <c r="CP1735" s="108"/>
      <c r="CQ1735" s="108"/>
      <c r="CR1735" s="108"/>
      <c r="CS1735" s="108"/>
      <c r="CT1735" s="108"/>
      <c r="CU1735" s="108"/>
      <c r="CV1735" s="108"/>
      <c r="CW1735" s="108"/>
      <c r="CX1735" s="108"/>
      <c r="CY1735" s="108"/>
      <c r="CZ1735" s="2"/>
      <c r="DA1735" s="2"/>
      <c r="DB1735" s="2"/>
      <c r="DC1735" s="2"/>
      <c r="DD1735" s="2"/>
      <c r="DE1735" s="2"/>
      <c r="DF1735" s="2"/>
      <c r="DG1735" s="2"/>
      <c r="DH1735" s="2"/>
      <c r="DI1735" s="2"/>
      <c r="DJ1735" s="2"/>
      <c r="DK1735" s="2"/>
      <c r="DL1735" s="2"/>
      <c r="DM1735" s="2"/>
      <c r="DN1735" s="2"/>
      <c r="DO1735" s="2"/>
      <c r="DP1735" s="2"/>
      <c r="DQ1735" s="2"/>
      <c r="DR1735" s="2"/>
      <c r="DS1735" s="2"/>
      <c r="DT1735" s="2"/>
      <c r="DU1735" s="2"/>
      <c r="DV1735" s="2"/>
      <c r="DW1735" s="2"/>
      <c r="DX1735" s="2"/>
      <c r="DY1735" s="2"/>
      <c r="DZ1735" s="2"/>
      <c r="EA1735" s="2"/>
      <c r="EB1735" s="2"/>
      <c r="EC1735" s="2"/>
      <c r="ED1735" s="2"/>
      <c r="EE1735" s="2"/>
      <c r="EF1735" s="2"/>
      <c r="EG1735" s="2"/>
      <c r="EH1735" s="2"/>
      <c r="EI1735" s="2"/>
      <c r="EJ1735" s="2"/>
      <c r="EK1735" s="2"/>
      <c r="EL1735" s="2"/>
      <c r="EM1735" s="2"/>
      <c r="EN1735" s="2"/>
      <c r="EO1735" s="2"/>
      <c r="EP1735" s="2"/>
      <c r="EQ1735" s="2"/>
      <c r="ER1735" s="2"/>
      <c r="ES1735" s="2"/>
      <c r="ET1735" s="2"/>
      <c r="EU1735" s="2"/>
      <c r="EV1735" s="2"/>
      <c r="EW1735" s="2"/>
      <c r="EX1735" s="2"/>
      <c r="EY1735" s="2"/>
      <c r="EZ1735" s="2"/>
      <c r="FA1735" s="2"/>
      <c r="FB1735" s="2"/>
      <c r="FC1735" s="2"/>
      <c r="FD1735" s="2"/>
      <c r="FE1735" s="2"/>
      <c r="FF1735" s="2"/>
      <c r="FG1735" s="2"/>
      <c r="FH1735" s="2"/>
      <c r="FI1735" s="2"/>
      <c r="FJ1735" s="2"/>
      <c r="FK1735" s="2"/>
      <c r="FL1735" s="2"/>
      <c r="FM1735" s="2"/>
      <c r="FN1735" s="2"/>
      <c r="FO1735" s="2"/>
      <c r="FP1735" s="2"/>
      <c r="FQ1735" s="2"/>
      <c r="FR1735" s="2"/>
      <c r="FS1735" s="2"/>
      <c r="FT1735" s="2"/>
      <c r="FU1735" s="2"/>
      <c r="FV1735" s="2"/>
      <c r="FW1735" s="2"/>
      <c r="FX1735" s="2"/>
      <c r="FY1735" s="2"/>
      <c r="FZ1735" s="2"/>
      <c r="GA1735" s="2"/>
      <c r="GB1735" s="2"/>
      <c r="GC1735" s="2"/>
      <c r="GD1735" s="2"/>
      <c r="GE1735" s="2"/>
      <c r="GF1735" s="2"/>
      <c r="GG1735" s="2"/>
      <c r="GH1735" s="2"/>
      <c r="GI1735" s="2"/>
      <c r="GJ1735" s="2"/>
      <c r="GK1735" s="2"/>
      <c r="GL1735" s="2"/>
      <c r="GM1735" s="2"/>
      <c r="GN1735" s="2"/>
      <c r="GO1735" s="2"/>
      <c r="GP1735" s="2"/>
      <c r="GQ1735" s="2"/>
      <c r="GR1735" s="2"/>
      <c r="GS1735" s="2"/>
      <c r="GT1735" s="2"/>
      <c r="GU1735" s="2"/>
      <c r="GV1735" s="2"/>
      <c r="GW1735" s="2"/>
      <c r="GX1735" s="2"/>
      <c r="GY1735" s="2"/>
      <c r="GZ1735" s="2"/>
      <c r="HA1735" s="2"/>
      <c r="HB1735" s="2"/>
      <c r="HC1735" s="2"/>
      <c r="HD1735" s="2"/>
      <c r="HE1735" s="2"/>
      <c r="HF1735" s="2"/>
      <c r="HG1735" s="2"/>
      <c r="HH1735" s="2"/>
      <c r="HI1735" s="2"/>
      <c r="HJ1735" s="2"/>
      <c r="HK1735" s="2"/>
      <c r="HL1735" s="2"/>
      <c r="HM1735" s="2"/>
      <c r="HN1735" s="2"/>
      <c r="HO1735" s="2"/>
      <c r="HP1735" s="2"/>
      <c r="HQ1735" s="2"/>
      <c r="HR1735" s="2"/>
      <c r="HS1735" s="2"/>
      <c r="HT1735" s="2"/>
      <c r="HU1735" s="2"/>
      <c r="HV1735" s="2"/>
      <c r="HW1735" s="2"/>
      <c r="HX1735" s="2"/>
      <c r="HY1735" s="2"/>
      <c r="HZ1735" s="2"/>
      <c r="IA1735" s="2"/>
      <c r="IB1735" s="2"/>
      <c r="IC1735" s="2"/>
      <c r="ID1735" s="2"/>
      <c r="IE1735" s="2"/>
      <c r="IF1735" s="2"/>
      <c r="IG1735" s="2"/>
      <c r="IH1735" s="2"/>
      <c r="II1735" s="2"/>
      <c r="IJ1735" s="2"/>
      <c r="IK1735" s="2"/>
      <c r="IL1735" s="2"/>
      <c r="IM1735" s="2"/>
      <c r="IN1735" s="2"/>
      <c r="IO1735" s="2"/>
      <c r="IP1735" s="2"/>
      <c r="IQ1735" s="2"/>
      <c r="IR1735" s="2"/>
      <c r="IS1735" s="2"/>
    </row>
    <row r="1736" spans="1:253" s="36" customFormat="1" ht="15" customHeight="1" x14ac:dyDescent="0.25">
      <c r="A1736" s="33"/>
      <c r="B1736" s="515" t="s">
        <v>655</v>
      </c>
      <c r="C1736" s="516"/>
      <c r="D1736" s="516"/>
      <c r="E1736" s="516"/>
      <c r="F1736" s="516"/>
      <c r="G1736" s="516"/>
      <c r="H1736" s="516"/>
      <c r="I1736" s="516"/>
      <c r="J1736" s="516"/>
      <c r="K1736" s="516"/>
      <c r="L1736" s="516"/>
      <c r="M1736" s="516"/>
      <c r="N1736" s="516"/>
      <c r="O1736" s="516"/>
      <c r="P1736" s="516"/>
      <c r="Q1736" s="517"/>
      <c r="R1736" s="532" t="s">
        <v>606</v>
      </c>
      <c r="S1736" s="533"/>
      <c r="T1736" s="533"/>
      <c r="U1736" s="533"/>
      <c r="V1736" s="533"/>
      <c r="W1736" s="533"/>
      <c r="X1736" s="533"/>
      <c r="Y1736" s="533"/>
      <c r="Z1736" s="533"/>
      <c r="AA1736" s="533"/>
      <c r="AB1736" s="534"/>
      <c r="AC1736" s="535">
        <v>155164.12</v>
      </c>
      <c r="AD1736" s="536"/>
      <c r="AE1736" s="536"/>
      <c r="AF1736" s="536"/>
      <c r="AG1736" s="536"/>
      <c r="AH1736" s="537"/>
      <c r="AI1736" s="60"/>
      <c r="AJ1736" s="144" t="str">
        <f t="shared" si="306"/>
        <v>Riadok bude vidieť.</v>
      </c>
      <c r="AK1736" s="145" t="s">
        <v>207</v>
      </c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51">
        <f t="shared" si="311"/>
        <v>1</v>
      </c>
      <c r="BF1736" s="51">
        <f t="shared" si="312"/>
        <v>1</v>
      </c>
      <c r="BG1736" s="51"/>
      <c r="BH1736" s="51">
        <f t="shared" si="307"/>
        <v>1</v>
      </c>
      <c r="BI1736" s="89">
        <f t="shared" si="313"/>
        <v>1</v>
      </c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108"/>
      <c r="BY1736" s="108"/>
      <c r="BZ1736" s="108"/>
      <c r="CA1736" s="113">
        <f>SI!BY1736</f>
        <v>171</v>
      </c>
      <c r="CB1736" s="113"/>
      <c r="CC1736" s="113"/>
      <c r="CD1736" s="113"/>
      <c r="CE1736" s="113"/>
      <c r="CF1736" s="113"/>
      <c r="CG1736" s="113"/>
      <c r="CH1736" s="140">
        <f>SI!BZ1736</f>
        <v>0</v>
      </c>
      <c r="CI1736" s="108"/>
      <c r="CJ1736" s="108"/>
      <c r="CK1736" s="108"/>
      <c r="CL1736" s="108"/>
      <c r="CM1736" s="108"/>
      <c r="CN1736" s="108"/>
      <c r="CO1736" s="108"/>
      <c r="CP1736" s="108"/>
      <c r="CQ1736" s="108"/>
      <c r="CR1736" s="108"/>
      <c r="CS1736" s="108"/>
      <c r="CT1736" s="108"/>
      <c r="CU1736" s="108"/>
      <c r="CV1736" s="108"/>
      <c r="CW1736" s="108"/>
      <c r="CX1736" s="108"/>
      <c r="CY1736" s="108"/>
      <c r="CZ1736" s="2"/>
      <c r="DA1736" s="2"/>
      <c r="DB1736" s="2"/>
      <c r="DC1736" s="2"/>
      <c r="DD1736" s="2"/>
      <c r="DE1736" s="2"/>
      <c r="DF1736" s="2"/>
      <c r="DG1736" s="2"/>
      <c r="DH1736" s="2"/>
      <c r="DI1736" s="2"/>
      <c r="DJ1736" s="2"/>
      <c r="DK1736" s="2"/>
      <c r="DL1736" s="2"/>
      <c r="DM1736" s="2"/>
      <c r="DN1736" s="2"/>
      <c r="DO1736" s="2"/>
      <c r="DP1736" s="2"/>
      <c r="DQ1736" s="2"/>
      <c r="DR1736" s="2"/>
      <c r="DS1736" s="2"/>
      <c r="DT1736" s="2"/>
      <c r="DU1736" s="2"/>
      <c r="DV1736" s="2"/>
      <c r="DW1736" s="2"/>
      <c r="DX1736" s="2"/>
      <c r="DY1736" s="2"/>
      <c r="DZ1736" s="2"/>
      <c r="EA1736" s="2"/>
      <c r="EB1736" s="2"/>
      <c r="EC1736" s="2"/>
      <c r="ED1736" s="2"/>
      <c r="EE1736" s="2"/>
      <c r="EF1736" s="2"/>
      <c r="EG1736" s="2"/>
      <c r="EH1736" s="2"/>
      <c r="EI1736" s="2"/>
      <c r="EJ1736" s="2"/>
      <c r="EK1736" s="2"/>
      <c r="EL1736" s="2"/>
      <c r="EM1736" s="2"/>
      <c r="EN1736" s="2"/>
      <c r="EO1736" s="2"/>
      <c r="EP1736" s="2"/>
      <c r="EQ1736" s="2"/>
      <c r="ER1736" s="2"/>
      <c r="ES1736" s="2"/>
      <c r="ET1736" s="2"/>
      <c r="EU1736" s="2"/>
      <c r="EV1736" s="2"/>
      <c r="EW1736" s="2"/>
      <c r="EX1736" s="2"/>
      <c r="EY1736" s="2"/>
      <c r="EZ1736" s="2"/>
      <c r="FA1736" s="2"/>
      <c r="FB1736" s="2"/>
      <c r="FC1736" s="2"/>
      <c r="FD1736" s="2"/>
      <c r="FE1736" s="2"/>
      <c r="FF1736" s="2"/>
      <c r="FG1736" s="2"/>
      <c r="FH1736" s="2"/>
      <c r="FI1736" s="2"/>
      <c r="FJ1736" s="2"/>
      <c r="FK1736" s="2"/>
      <c r="FL1736" s="2"/>
      <c r="FM1736" s="2"/>
      <c r="FN1736" s="2"/>
      <c r="FO1736" s="2"/>
      <c r="FP1736" s="2"/>
      <c r="FQ1736" s="2"/>
      <c r="FR1736" s="2"/>
      <c r="FS1736" s="2"/>
      <c r="FT1736" s="2"/>
      <c r="FU1736" s="2"/>
      <c r="FV1736" s="2"/>
      <c r="FW1736" s="2"/>
      <c r="FX1736" s="2"/>
      <c r="FY1736" s="2"/>
      <c r="FZ1736" s="2"/>
      <c r="GA1736" s="2"/>
      <c r="GB1736" s="2"/>
      <c r="GC1736" s="2"/>
      <c r="GD1736" s="2"/>
      <c r="GE1736" s="2"/>
      <c r="GF1736" s="2"/>
      <c r="GG1736" s="2"/>
      <c r="GH1736" s="2"/>
      <c r="GI1736" s="2"/>
      <c r="GJ1736" s="2"/>
      <c r="GK1736" s="2"/>
      <c r="GL1736" s="2"/>
      <c r="GM1736" s="2"/>
      <c r="GN1736" s="2"/>
      <c r="GO1736" s="2"/>
      <c r="GP1736" s="2"/>
      <c r="GQ1736" s="2"/>
      <c r="GR1736" s="2"/>
      <c r="GS1736" s="2"/>
      <c r="GT1736" s="2"/>
      <c r="GU1736" s="2"/>
      <c r="GV1736" s="2"/>
      <c r="GW1736" s="2"/>
      <c r="GX1736" s="2"/>
      <c r="GY1736" s="2"/>
      <c r="GZ1736" s="2"/>
      <c r="HA1736" s="2"/>
      <c r="HB1736" s="2"/>
      <c r="HC1736" s="2"/>
      <c r="HD1736" s="2"/>
      <c r="HE1736" s="2"/>
      <c r="HF1736" s="2"/>
      <c r="HG1736" s="2"/>
      <c r="HH1736" s="2"/>
      <c r="HI1736" s="2"/>
      <c r="HJ1736" s="2"/>
      <c r="HK1736" s="2"/>
      <c r="HL1736" s="2"/>
      <c r="HM1736" s="2"/>
      <c r="HN1736" s="2"/>
      <c r="HO1736" s="2"/>
      <c r="HP1736" s="2"/>
      <c r="HQ1736" s="2"/>
      <c r="HR1736" s="2"/>
      <c r="HS1736" s="2"/>
      <c r="HT1736" s="2"/>
      <c r="HU1736" s="2"/>
      <c r="HV1736" s="2"/>
      <c r="HW1736" s="2"/>
      <c r="HX1736" s="2"/>
      <c r="HY1736" s="2"/>
      <c r="HZ1736" s="2"/>
      <c r="IA1736" s="2"/>
      <c r="IB1736" s="2"/>
      <c r="IC1736" s="2"/>
      <c r="ID1736" s="2"/>
      <c r="IE1736" s="2"/>
      <c r="IF1736" s="2"/>
      <c r="IG1736" s="2"/>
      <c r="IH1736" s="2"/>
      <c r="II1736" s="2"/>
      <c r="IJ1736" s="2"/>
      <c r="IK1736" s="2"/>
      <c r="IL1736" s="2"/>
      <c r="IM1736" s="2"/>
      <c r="IN1736" s="2"/>
      <c r="IO1736" s="2"/>
      <c r="IP1736" s="2"/>
      <c r="IQ1736" s="2"/>
      <c r="IR1736" s="2"/>
      <c r="IS1736" s="2"/>
    </row>
    <row r="1737" spans="1:253" s="36" customFormat="1" ht="15" hidden="1" customHeight="1" x14ac:dyDescent="0.25">
      <c r="A1737" s="33"/>
      <c r="B1737" s="515"/>
      <c r="C1737" s="516"/>
      <c r="D1737" s="516"/>
      <c r="E1737" s="516"/>
      <c r="F1737" s="516"/>
      <c r="G1737" s="516"/>
      <c r="H1737" s="516"/>
      <c r="I1737" s="516"/>
      <c r="J1737" s="516"/>
      <c r="K1737" s="516"/>
      <c r="L1737" s="516"/>
      <c r="M1737" s="516"/>
      <c r="N1737" s="516"/>
      <c r="O1737" s="516"/>
      <c r="P1737" s="516"/>
      <c r="Q1737" s="517"/>
      <c r="R1737" s="532"/>
      <c r="S1737" s="533"/>
      <c r="T1737" s="533"/>
      <c r="U1737" s="533"/>
      <c r="V1737" s="533"/>
      <c r="W1737" s="533"/>
      <c r="X1737" s="533"/>
      <c r="Y1737" s="533"/>
      <c r="Z1737" s="533"/>
      <c r="AA1737" s="533"/>
      <c r="AB1737" s="534"/>
      <c r="AC1737" s="535"/>
      <c r="AD1737" s="536"/>
      <c r="AE1737" s="536"/>
      <c r="AF1737" s="536"/>
      <c r="AG1737" s="536"/>
      <c r="AH1737" s="537"/>
      <c r="AI1737" s="60"/>
      <c r="AJ1737" s="144" t="str">
        <f t="shared" si="306"/>
        <v>Riadok bude skrytý.</v>
      </c>
      <c r="AK1737" s="145" t="s">
        <v>207</v>
      </c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51">
        <f t="shared" si="311"/>
        <v>1</v>
      </c>
      <c r="BF1737" s="51">
        <f t="shared" si="312"/>
        <v>0</v>
      </c>
      <c r="BG1737" s="51"/>
      <c r="BH1737" s="51">
        <f t="shared" si="307"/>
        <v>1</v>
      </c>
      <c r="BI1737" s="89">
        <f t="shared" si="313"/>
        <v>0</v>
      </c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108"/>
      <c r="BY1737" s="108"/>
      <c r="BZ1737" s="108"/>
      <c r="CA1737" s="113">
        <f>SI!BY1737</f>
        <v>869</v>
      </c>
      <c r="CB1737" s="113"/>
      <c r="CC1737" s="113"/>
      <c r="CD1737" s="113"/>
      <c r="CE1737" s="113"/>
      <c r="CF1737" s="113"/>
      <c r="CG1737" s="113"/>
      <c r="CH1737" s="140">
        <f>SI!BZ1737</f>
        <v>0</v>
      </c>
      <c r="CI1737" s="108"/>
      <c r="CJ1737" s="108"/>
      <c r="CK1737" s="108"/>
      <c r="CL1737" s="108"/>
      <c r="CM1737" s="108"/>
      <c r="CN1737" s="108"/>
      <c r="CO1737" s="108"/>
      <c r="CP1737" s="108"/>
      <c r="CQ1737" s="108"/>
      <c r="CR1737" s="108"/>
      <c r="CS1737" s="108"/>
      <c r="CT1737" s="108"/>
      <c r="CU1737" s="108"/>
      <c r="CV1737" s="108"/>
      <c r="CW1737" s="108"/>
      <c r="CX1737" s="108"/>
      <c r="CY1737" s="108"/>
      <c r="CZ1737" s="2"/>
      <c r="DA1737" s="2"/>
      <c r="DB1737" s="2"/>
      <c r="DC1737" s="2"/>
      <c r="DD1737" s="2"/>
      <c r="DE1737" s="2"/>
      <c r="DF1737" s="2"/>
      <c r="DG1737" s="2"/>
      <c r="DH1737" s="2"/>
      <c r="DI1737" s="2"/>
      <c r="DJ1737" s="2"/>
      <c r="DK1737" s="2"/>
      <c r="DL1737" s="2"/>
      <c r="DM1737" s="2"/>
      <c r="DN1737" s="2"/>
      <c r="DO1737" s="2"/>
      <c r="DP1737" s="2"/>
      <c r="DQ1737" s="2"/>
      <c r="DR1737" s="2"/>
      <c r="DS1737" s="2"/>
      <c r="DT1737" s="2"/>
      <c r="DU1737" s="2"/>
      <c r="DV1737" s="2"/>
      <c r="DW1737" s="2"/>
      <c r="DX1737" s="2"/>
      <c r="DY1737" s="2"/>
      <c r="DZ1737" s="2"/>
      <c r="EA1737" s="2"/>
      <c r="EB1737" s="2"/>
      <c r="EC1737" s="2"/>
      <c r="ED1737" s="2"/>
      <c r="EE1737" s="2"/>
      <c r="EF1737" s="2"/>
      <c r="EG1737" s="2"/>
      <c r="EH1737" s="2"/>
      <c r="EI1737" s="2"/>
      <c r="EJ1737" s="2"/>
      <c r="EK1737" s="2"/>
      <c r="EL1737" s="2"/>
      <c r="EM1737" s="2"/>
      <c r="EN1737" s="2"/>
      <c r="EO1737" s="2"/>
      <c r="EP1737" s="2"/>
      <c r="EQ1737" s="2"/>
      <c r="ER1737" s="2"/>
      <c r="ES1737" s="2"/>
      <c r="ET1737" s="2"/>
      <c r="EU1737" s="2"/>
      <c r="EV1737" s="2"/>
      <c r="EW1737" s="2"/>
      <c r="EX1737" s="2"/>
      <c r="EY1737" s="2"/>
      <c r="EZ1737" s="2"/>
      <c r="FA1737" s="2"/>
      <c r="FB1737" s="2"/>
      <c r="FC1737" s="2"/>
      <c r="FD1737" s="2"/>
      <c r="FE1737" s="2"/>
      <c r="FF1737" s="2"/>
      <c r="FG1737" s="2"/>
      <c r="FH1737" s="2"/>
      <c r="FI1737" s="2"/>
      <c r="FJ1737" s="2"/>
      <c r="FK1737" s="2"/>
      <c r="FL1737" s="2"/>
      <c r="FM1737" s="2"/>
      <c r="FN1737" s="2"/>
      <c r="FO1737" s="2"/>
      <c r="FP1737" s="2"/>
      <c r="FQ1737" s="2"/>
      <c r="FR1737" s="2"/>
      <c r="FS1737" s="2"/>
      <c r="FT1737" s="2"/>
      <c r="FU1737" s="2"/>
      <c r="FV1737" s="2"/>
      <c r="FW1737" s="2"/>
      <c r="FX1737" s="2"/>
      <c r="FY1737" s="2"/>
      <c r="FZ1737" s="2"/>
      <c r="GA1737" s="2"/>
      <c r="GB1737" s="2"/>
      <c r="GC1737" s="2"/>
      <c r="GD1737" s="2"/>
      <c r="GE1737" s="2"/>
      <c r="GF1737" s="2"/>
      <c r="GG1737" s="2"/>
      <c r="GH1737" s="2"/>
      <c r="GI1737" s="2"/>
      <c r="GJ1737" s="2"/>
      <c r="GK1737" s="2"/>
      <c r="GL1737" s="2"/>
      <c r="GM1737" s="2"/>
      <c r="GN1737" s="2"/>
      <c r="GO1737" s="2"/>
      <c r="GP1737" s="2"/>
      <c r="GQ1737" s="2"/>
      <c r="GR1737" s="2"/>
      <c r="GS1737" s="2"/>
      <c r="GT1737" s="2"/>
      <c r="GU1737" s="2"/>
      <c r="GV1737" s="2"/>
      <c r="GW1737" s="2"/>
      <c r="GX1737" s="2"/>
      <c r="GY1737" s="2"/>
      <c r="GZ1737" s="2"/>
      <c r="HA1737" s="2"/>
      <c r="HB1737" s="2"/>
      <c r="HC1737" s="2"/>
      <c r="HD1737" s="2"/>
      <c r="HE1737" s="2"/>
      <c r="HF1737" s="2"/>
      <c r="HG1737" s="2"/>
      <c r="HH1737" s="2"/>
      <c r="HI1737" s="2"/>
      <c r="HJ1737" s="2"/>
      <c r="HK1737" s="2"/>
      <c r="HL1737" s="2"/>
      <c r="HM1737" s="2"/>
      <c r="HN1737" s="2"/>
      <c r="HO1737" s="2"/>
      <c r="HP1737" s="2"/>
      <c r="HQ1737" s="2"/>
      <c r="HR1737" s="2"/>
      <c r="HS1737" s="2"/>
      <c r="HT1737" s="2"/>
      <c r="HU1737" s="2"/>
      <c r="HV1737" s="2"/>
      <c r="HW1737" s="2"/>
      <c r="HX1737" s="2"/>
      <c r="HY1737" s="2"/>
      <c r="HZ1737" s="2"/>
      <c r="IA1737" s="2"/>
      <c r="IB1737" s="2"/>
      <c r="IC1737" s="2"/>
      <c r="ID1737" s="2"/>
      <c r="IE1737" s="2"/>
      <c r="IF1737" s="2"/>
      <c r="IG1737" s="2"/>
      <c r="IH1737" s="2"/>
      <c r="II1737" s="2"/>
      <c r="IJ1737" s="2"/>
      <c r="IK1737" s="2"/>
      <c r="IL1737" s="2"/>
      <c r="IM1737" s="2"/>
      <c r="IN1737" s="2"/>
      <c r="IO1737" s="2"/>
      <c r="IP1737" s="2"/>
      <c r="IQ1737" s="2"/>
      <c r="IR1737" s="2"/>
      <c r="IS1737" s="2"/>
    </row>
    <row r="1738" spans="1:253" s="36" customFormat="1" ht="15" hidden="1" customHeight="1" x14ac:dyDescent="0.25">
      <c r="A1738" s="33"/>
      <c r="B1738" s="515"/>
      <c r="C1738" s="516"/>
      <c r="D1738" s="516"/>
      <c r="E1738" s="516"/>
      <c r="F1738" s="516"/>
      <c r="G1738" s="516"/>
      <c r="H1738" s="516"/>
      <c r="I1738" s="516"/>
      <c r="J1738" s="516"/>
      <c r="K1738" s="516"/>
      <c r="L1738" s="516"/>
      <c r="M1738" s="516"/>
      <c r="N1738" s="516"/>
      <c r="O1738" s="516"/>
      <c r="P1738" s="516"/>
      <c r="Q1738" s="517"/>
      <c r="R1738" s="532"/>
      <c r="S1738" s="533"/>
      <c r="T1738" s="533"/>
      <c r="U1738" s="533"/>
      <c r="V1738" s="533"/>
      <c r="W1738" s="533"/>
      <c r="X1738" s="533"/>
      <c r="Y1738" s="533"/>
      <c r="Z1738" s="533"/>
      <c r="AA1738" s="533"/>
      <c r="AB1738" s="534"/>
      <c r="AC1738" s="535"/>
      <c r="AD1738" s="536"/>
      <c r="AE1738" s="536"/>
      <c r="AF1738" s="536"/>
      <c r="AG1738" s="536"/>
      <c r="AH1738" s="537"/>
      <c r="AI1738" s="60"/>
      <c r="AJ1738" s="144" t="str">
        <f t="shared" si="306"/>
        <v>Riadok bude skrytý.</v>
      </c>
      <c r="AK1738" s="145" t="s">
        <v>207</v>
      </c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51">
        <f t="shared" si="311"/>
        <v>1</v>
      </c>
      <c r="BF1738" s="51">
        <f t="shared" si="312"/>
        <v>0</v>
      </c>
      <c r="BG1738" s="51"/>
      <c r="BH1738" s="51">
        <f t="shared" si="307"/>
        <v>1</v>
      </c>
      <c r="BI1738" s="89">
        <f t="shared" si="313"/>
        <v>0</v>
      </c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108"/>
      <c r="BY1738" s="108"/>
      <c r="BZ1738" s="108"/>
      <c r="CA1738" s="113">
        <f>SI!BY1738</f>
        <v>149</v>
      </c>
      <c r="CB1738" s="113"/>
      <c r="CC1738" s="113"/>
      <c r="CD1738" s="113"/>
      <c r="CE1738" s="113"/>
      <c r="CF1738" s="113"/>
      <c r="CG1738" s="113"/>
      <c r="CH1738" s="140">
        <f>SI!BZ1738</f>
        <v>0</v>
      </c>
      <c r="CI1738" s="108"/>
      <c r="CJ1738" s="108"/>
      <c r="CK1738" s="108"/>
      <c r="CL1738" s="108"/>
      <c r="CM1738" s="108"/>
      <c r="CN1738" s="108"/>
      <c r="CO1738" s="108"/>
      <c r="CP1738" s="108"/>
      <c r="CQ1738" s="108"/>
      <c r="CR1738" s="108"/>
      <c r="CS1738" s="108"/>
      <c r="CT1738" s="108"/>
      <c r="CU1738" s="108"/>
      <c r="CV1738" s="108"/>
      <c r="CW1738" s="108"/>
      <c r="CX1738" s="108"/>
      <c r="CY1738" s="108"/>
      <c r="CZ1738" s="2"/>
      <c r="DA1738" s="2"/>
      <c r="DB1738" s="2"/>
      <c r="DC1738" s="2"/>
      <c r="DD1738" s="2"/>
      <c r="DE1738" s="2"/>
      <c r="DF1738" s="2"/>
      <c r="DG1738" s="2"/>
      <c r="DH1738" s="2"/>
      <c r="DI1738" s="2"/>
      <c r="DJ1738" s="2"/>
      <c r="DK1738" s="2"/>
      <c r="DL1738" s="2"/>
      <c r="DM1738" s="2"/>
      <c r="DN1738" s="2"/>
      <c r="DO1738" s="2"/>
      <c r="DP1738" s="2"/>
      <c r="DQ1738" s="2"/>
      <c r="DR1738" s="2"/>
      <c r="DS1738" s="2"/>
      <c r="DT1738" s="2"/>
      <c r="DU1738" s="2"/>
      <c r="DV1738" s="2"/>
      <c r="DW1738" s="2"/>
      <c r="DX1738" s="2"/>
      <c r="DY1738" s="2"/>
      <c r="DZ1738" s="2"/>
      <c r="EA1738" s="2"/>
      <c r="EB1738" s="2"/>
      <c r="EC1738" s="2"/>
      <c r="ED1738" s="2"/>
      <c r="EE1738" s="2"/>
      <c r="EF1738" s="2"/>
      <c r="EG1738" s="2"/>
      <c r="EH1738" s="2"/>
      <c r="EI1738" s="2"/>
      <c r="EJ1738" s="2"/>
      <c r="EK1738" s="2"/>
      <c r="EL1738" s="2"/>
      <c r="EM1738" s="2"/>
      <c r="EN1738" s="2"/>
      <c r="EO1738" s="2"/>
      <c r="EP1738" s="2"/>
      <c r="EQ1738" s="2"/>
      <c r="ER1738" s="2"/>
      <c r="ES1738" s="2"/>
      <c r="ET1738" s="2"/>
      <c r="EU1738" s="2"/>
      <c r="EV1738" s="2"/>
      <c r="EW1738" s="2"/>
      <c r="EX1738" s="2"/>
      <c r="EY1738" s="2"/>
      <c r="EZ1738" s="2"/>
      <c r="FA1738" s="2"/>
      <c r="FB1738" s="2"/>
      <c r="FC1738" s="2"/>
      <c r="FD1738" s="2"/>
      <c r="FE1738" s="2"/>
      <c r="FF1738" s="2"/>
      <c r="FG1738" s="2"/>
      <c r="FH1738" s="2"/>
      <c r="FI1738" s="2"/>
      <c r="FJ1738" s="2"/>
      <c r="FK1738" s="2"/>
      <c r="FL1738" s="2"/>
      <c r="FM1738" s="2"/>
      <c r="FN1738" s="2"/>
      <c r="FO1738" s="2"/>
      <c r="FP1738" s="2"/>
      <c r="FQ1738" s="2"/>
      <c r="FR1738" s="2"/>
      <c r="FS1738" s="2"/>
      <c r="FT1738" s="2"/>
      <c r="FU1738" s="2"/>
      <c r="FV1738" s="2"/>
      <c r="FW1738" s="2"/>
      <c r="FX1738" s="2"/>
      <c r="FY1738" s="2"/>
      <c r="FZ1738" s="2"/>
      <c r="GA1738" s="2"/>
      <c r="GB1738" s="2"/>
      <c r="GC1738" s="2"/>
      <c r="GD1738" s="2"/>
      <c r="GE1738" s="2"/>
      <c r="GF1738" s="2"/>
      <c r="GG1738" s="2"/>
      <c r="GH1738" s="2"/>
      <c r="GI1738" s="2"/>
      <c r="GJ1738" s="2"/>
      <c r="GK1738" s="2"/>
      <c r="GL1738" s="2"/>
      <c r="GM1738" s="2"/>
      <c r="GN1738" s="2"/>
      <c r="GO1738" s="2"/>
      <c r="GP1738" s="2"/>
      <c r="GQ1738" s="2"/>
      <c r="GR1738" s="2"/>
      <c r="GS1738" s="2"/>
      <c r="GT1738" s="2"/>
      <c r="GU1738" s="2"/>
      <c r="GV1738" s="2"/>
      <c r="GW1738" s="2"/>
      <c r="GX1738" s="2"/>
      <c r="GY1738" s="2"/>
      <c r="GZ1738" s="2"/>
      <c r="HA1738" s="2"/>
      <c r="HB1738" s="2"/>
      <c r="HC1738" s="2"/>
      <c r="HD1738" s="2"/>
      <c r="HE1738" s="2"/>
      <c r="HF1738" s="2"/>
      <c r="HG1738" s="2"/>
      <c r="HH1738" s="2"/>
      <c r="HI1738" s="2"/>
      <c r="HJ1738" s="2"/>
      <c r="HK1738" s="2"/>
      <c r="HL1738" s="2"/>
      <c r="HM1738" s="2"/>
      <c r="HN1738" s="2"/>
      <c r="HO1738" s="2"/>
      <c r="HP1738" s="2"/>
      <c r="HQ1738" s="2"/>
      <c r="HR1738" s="2"/>
      <c r="HS1738" s="2"/>
      <c r="HT1738" s="2"/>
      <c r="HU1738" s="2"/>
      <c r="HV1738" s="2"/>
      <c r="HW1738" s="2"/>
      <c r="HX1738" s="2"/>
      <c r="HY1738" s="2"/>
      <c r="HZ1738" s="2"/>
      <c r="IA1738" s="2"/>
      <c r="IB1738" s="2"/>
      <c r="IC1738" s="2"/>
      <c r="ID1738" s="2"/>
      <c r="IE1738" s="2"/>
      <c r="IF1738" s="2"/>
      <c r="IG1738" s="2"/>
      <c r="IH1738" s="2"/>
      <c r="II1738" s="2"/>
      <c r="IJ1738" s="2"/>
      <c r="IK1738" s="2"/>
      <c r="IL1738" s="2"/>
      <c r="IM1738" s="2"/>
      <c r="IN1738" s="2"/>
      <c r="IO1738" s="2"/>
      <c r="IP1738" s="2"/>
      <c r="IQ1738" s="2"/>
      <c r="IR1738" s="2"/>
      <c r="IS1738" s="2"/>
    </row>
    <row r="1739" spans="1:253" s="36" customFormat="1" ht="15" hidden="1" customHeight="1" x14ac:dyDescent="0.25">
      <c r="A1739" s="33"/>
      <c r="B1739" s="515"/>
      <c r="C1739" s="516"/>
      <c r="D1739" s="516"/>
      <c r="E1739" s="516"/>
      <c r="F1739" s="516"/>
      <c r="G1739" s="516"/>
      <c r="H1739" s="516"/>
      <c r="I1739" s="516"/>
      <c r="J1739" s="516"/>
      <c r="K1739" s="516"/>
      <c r="L1739" s="516"/>
      <c r="M1739" s="516"/>
      <c r="N1739" s="516"/>
      <c r="O1739" s="516"/>
      <c r="P1739" s="516"/>
      <c r="Q1739" s="517"/>
      <c r="R1739" s="532"/>
      <c r="S1739" s="533"/>
      <c r="T1739" s="533"/>
      <c r="U1739" s="533"/>
      <c r="V1739" s="533"/>
      <c r="W1739" s="533"/>
      <c r="X1739" s="533"/>
      <c r="Y1739" s="533"/>
      <c r="Z1739" s="533"/>
      <c r="AA1739" s="533"/>
      <c r="AB1739" s="534"/>
      <c r="AC1739" s="535"/>
      <c r="AD1739" s="536"/>
      <c r="AE1739" s="536"/>
      <c r="AF1739" s="536"/>
      <c r="AG1739" s="536"/>
      <c r="AH1739" s="537"/>
      <c r="AI1739" s="60"/>
      <c r="AJ1739" s="144" t="str">
        <f t="shared" si="306"/>
        <v>Riadok bude skrytý.</v>
      </c>
      <c r="AK1739" s="145" t="s">
        <v>207</v>
      </c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51">
        <f t="shared" si="311"/>
        <v>1</v>
      </c>
      <c r="BF1739" s="51">
        <f t="shared" si="312"/>
        <v>0</v>
      </c>
      <c r="BG1739" s="51"/>
      <c r="BH1739" s="51">
        <f t="shared" si="307"/>
        <v>1</v>
      </c>
      <c r="BI1739" s="89">
        <f t="shared" si="313"/>
        <v>0</v>
      </c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108"/>
      <c r="BY1739" s="108"/>
      <c r="BZ1739" s="108"/>
      <c r="CA1739" s="113">
        <f>SI!BY1739</f>
        <v>587</v>
      </c>
      <c r="CB1739" s="113"/>
      <c r="CC1739" s="113"/>
      <c r="CD1739" s="113"/>
      <c r="CE1739" s="113"/>
      <c r="CF1739" s="113"/>
      <c r="CG1739" s="113"/>
      <c r="CH1739" s="140">
        <f>SI!BZ1739</f>
        <v>0</v>
      </c>
      <c r="CI1739" s="108"/>
      <c r="CJ1739" s="108"/>
      <c r="CK1739" s="108"/>
      <c r="CL1739" s="108"/>
      <c r="CM1739" s="108"/>
      <c r="CN1739" s="108"/>
      <c r="CO1739" s="108"/>
      <c r="CP1739" s="108"/>
      <c r="CQ1739" s="108"/>
      <c r="CR1739" s="108"/>
      <c r="CS1739" s="108"/>
      <c r="CT1739" s="108"/>
      <c r="CU1739" s="108"/>
      <c r="CV1739" s="108"/>
      <c r="CW1739" s="108"/>
      <c r="CX1739" s="108"/>
      <c r="CY1739" s="108"/>
      <c r="CZ1739" s="2"/>
      <c r="DA1739" s="2"/>
      <c r="DB1739" s="2"/>
      <c r="DC1739" s="2"/>
      <c r="DD1739" s="2"/>
      <c r="DE1739" s="2"/>
      <c r="DF1739" s="2"/>
      <c r="DG1739" s="2"/>
      <c r="DH1739" s="2"/>
      <c r="DI1739" s="2"/>
      <c r="DJ1739" s="2"/>
      <c r="DK1739" s="2"/>
      <c r="DL1739" s="2"/>
      <c r="DM1739" s="2"/>
      <c r="DN1739" s="2"/>
      <c r="DO1739" s="2"/>
      <c r="DP1739" s="2"/>
      <c r="DQ1739" s="2"/>
      <c r="DR1739" s="2"/>
      <c r="DS1739" s="2"/>
      <c r="DT1739" s="2"/>
      <c r="DU1739" s="2"/>
      <c r="DV1739" s="2"/>
      <c r="DW1739" s="2"/>
      <c r="DX1739" s="2"/>
      <c r="DY1739" s="2"/>
      <c r="DZ1739" s="2"/>
      <c r="EA1739" s="2"/>
      <c r="EB1739" s="2"/>
      <c r="EC1739" s="2"/>
      <c r="ED1739" s="2"/>
      <c r="EE1739" s="2"/>
      <c r="EF1739" s="2"/>
      <c r="EG1739" s="2"/>
      <c r="EH1739" s="2"/>
      <c r="EI1739" s="2"/>
      <c r="EJ1739" s="2"/>
      <c r="EK1739" s="2"/>
      <c r="EL1739" s="2"/>
      <c r="EM1739" s="2"/>
      <c r="EN1739" s="2"/>
      <c r="EO1739" s="2"/>
      <c r="EP1739" s="2"/>
      <c r="EQ1739" s="2"/>
      <c r="ER1739" s="2"/>
      <c r="ES1739" s="2"/>
      <c r="ET1739" s="2"/>
      <c r="EU1739" s="2"/>
      <c r="EV1739" s="2"/>
      <c r="EW1739" s="2"/>
      <c r="EX1739" s="2"/>
      <c r="EY1739" s="2"/>
      <c r="EZ1739" s="2"/>
      <c r="FA1739" s="2"/>
      <c r="FB1739" s="2"/>
      <c r="FC1739" s="2"/>
      <c r="FD1739" s="2"/>
      <c r="FE1739" s="2"/>
      <c r="FF1739" s="2"/>
      <c r="FG1739" s="2"/>
      <c r="FH1739" s="2"/>
      <c r="FI1739" s="2"/>
      <c r="FJ1739" s="2"/>
      <c r="FK1739" s="2"/>
      <c r="FL1739" s="2"/>
      <c r="FM1739" s="2"/>
      <c r="FN1739" s="2"/>
      <c r="FO1739" s="2"/>
      <c r="FP1739" s="2"/>
      <c r="FQ1739" s="2"/>
      <c r="FR1739" s="2"/>
      <c r="FS1739" s="2"/>
      <c r="FT1739" s="2"/>
      <c r="FU1739" s="2"/>
      <c r="FV1739" s="2"/>
      <c r="FW1739" s="2"/>
      <c r="FX1739" s="2"/>
      <c r="FY1739" s="2"/>
      <c r="FZ1739" s="2"/>
      <c r="GA1739" s="2"/>
      <c r="GB1739" s="2"/>
      <c r="GC1739" s="2"/>
      <c r="GD1739" s="2"/>
      <c r="GE1739" s="2"/>
      <c r="GF1739" s="2"/>
      <c r="GG1739" s="2"/>
      <c r="GH1739" s="2"/>
      <c r="GI1739" s="2"/>
      <c r="GJ1739" s="2"/>
      <c r="GK1739" s="2"/>
      <c r="GL1739" s="2"/>
      <c r="GM1739" s="2"/>
      <c r="GN1739" s="2"/>
      <c r="GO1739" s="2"/>
      <c r="GP1739" s="2"/>
      <c r="GQ1739" s="2"/>
      <c r="GR1739" s="2"/>
      <c r="GS1739" s="2"/>
      <c r="GT1739" s="2"/>
      <c r="GU1739" s="2"/>
      <c r="GV1739" s="2"/>
      <c r="GW1739" s="2"/>
      <c r="GX1739" s="2"/>
      <c r="GY1739" s="2"/>
      <c r="GZ1739" s="2"/>
      <c r="HA1739" s="2"/>
      <c r="HB1739" s="2"/>
      <c r="HC1739" s="2"/>
      <c r="HD1739" s="2"/>
      <c r="HE1739" s="2"/>
      <c r="HF1739" s="2"/>
      <c r="HG1739" s="2"/>
      <c r="HH1739" s="2"/>
      <c r="HI1739" s="2"/>
      <c r="HJ1739" s="2"/>
      <c r="HK1739" s="2"/>
      <c r="HL1739" s="2"/>
      <c r="HM1739" s="2"/>
      <c r="HN1739" s="2"/>
      <c r="HO1739" s="2"/>
      <c r="HP1739" s="2"/>
      <c r="HQ1739" s="2"/>
      <c r="HR1739" s="2"/>
      <c r="HS1739" s="2"/>
      <c r="HT1739" s="2"/>
      <c r="HU1739" s="2"/>
      <c r="HV1739" s="2"/>
      <c r="HW1739" s="2"/>
      <c r="HX1739" s="2"/>
      <c r="HY1739" s="2"/>
      <c r="HZ1739" s="2"/>
      <c r="IA1739" s="2"/>
      <c r="IB1739" s="2"/>
      <c r="IC1739" s="2"/>
      <c r="ID1739" s="2"/>
      <c r="IE1739" s="2"/>
      <c r="IF1739" s="2"/>
      <c r="IG1739" s="2"/>
      <c r="IH1739" s="2"/>
      <c r="II1739" s="2"/>
      <c r="IJ1739" s="2"/>
      <c r="IK1739" s="2"/>
      <c r="IL1739" s="2"/>
      <c r="IM1739" s="2"/>
      <c r="IN1739" s="2"/>
      <c r="IO1739" s="2"/>
      <c r="IP1739" s="2"/>
      <c r="IQ1739" s="2"/>
      <c r="IR1739" s="2"/>
      <c r="IS1739" s="2"/>
    </row>
    <row r="1740" spans="1:253" s="36" customFormat="1" ht="15" hidden="1" customHeight="1" x14ac:dyDescent="0.25">
      <c r="A1740" s="33"/>
      <c r="B1740" s="515"/>
      <c r="C1740" s="516"/>
      <c r="D1740" s="516"/>
      <c r="E1740" s="516"/>
      <c r="F1740" s="516"/>
      <c r="G1740" s="516"/>
      <c r="H1740" s="516"/>
      <c r="I1740" s="516"/>
      <c r="J1740" s="516"/>
      <c r="K1740" s="516"/>
      <c r="L1740" s="516"/>
      <c r="M1740" s="516"/>
      <c r="N1740" s="516"/>
      <c r="O1740" s="516"/>
      <c r="P1740" s="516"/>
      <c r="Q1740" s="517"/>
      <c r="R1740" s="532"/>
      <c r="S1740" s="533"/>
      <c r="T1740" s="533"/>
      <c r="U1740" s="533"/>
      <c r="V1740" s="533"/>
      <c r="W1740" s="533"/>
      <c r="X1740" s="533"/>
      <c r="Y1740" s="533"/>
      <c r="Z1740" s="533"/>
      <c r="AA1740" s="533"/>
      <c r="AB1740" s="534"/>
      <c r="AC1740" s="535"/>
      <c r="AD1740" s="536"/>
      <c r="AE1740" s="536"/>
      <c r="AF1740" s="536"/>
      <c r="AG1740" s="536"/>
      <c r="AH1740" s="537"/>
      <c r="AI1740" s="60"/>
      <c r="AJ1740" s="144" t="str">
        <f t="shared" si="306"/>
        <v>Riadok bude skrytý.</v>
      </c>
      <c r="AK1740" s="145" t="s">
        <v>207</v>
      </c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51">
        <f t="shared" si="311"/>
        <v>1</v>
      </c>
      <c r="BF1740" s="51">
        <f t="shared" si="312"/>
        <v>0</v>
      </c>
      <c r="BG1740" s="51"/>
      <c r="BH1740" s="51">
        <f t="shared" si="307"/>
        <v>1</v>
      </c>
      <c r="BI1740" s="89">
        <f t="shared" si="313"/>
        <v>0</v>
      </c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108"/>
      <c r="BY1740" s="108"/>
      <c r="BZ1740" s="108"/>
      <c r="CA1740" s="113">
        <f>SI!BY1740</f>
        <v>110</v>
      </c>
      <c r="CB1740" s="113"/>
      <c r="CC1740" s="113"/>
      <c r="CD1740" s="113"/>
      <c r="CE1740" s="113"/>
      <c r="CF1740" s="113"/>
      <c r="CG1740" s="113"/>
      <c r="CH1740" s="140">
        <f>SI!BZ1740</f>
        <v>0</v>
      </c>
      <c r="CI1740" s="108"/>
      <c r="CJ1740" s="108"/>
      <c r="CK1740" s="108"/>
      <c r="CL1740" s="108"/>
      <c r="CM1740" s="108"/>
      <c r="CN1740" s="108"/>
      <c r="CO1740" s="108"/>
      <c r="CP1740" s="108"/>
      <c r="CQ1740" s="108"/>
      <c r="CR1740" s="108"/>
      <c r="CS1740" s="108"/>
      <c r="CT1740" s="108"/>
      <c r="CU1740" s="108"/>
      <c r="CV1740" s="108"/>
      <c r="CW1740" s="108"/>
      <c r="CX1740" s="108"/>
      <c r="CY1740" s="108"/>
      <c r="CZ1740" s="2"/>
      <c r="DA1740" s="2"/>
      <c r="DB1740" s="2"/>
      <c r="DC1740" s="2"/>
      <c r="DD1740" s="2"/>
      <c r="DE1740" s="2"/>
      <c r="DF1740" s="2"/>
      <c r="DG1740" s="2"/>
      <c r="DH1740" s="2"/>
      <c r="DI1740" s="2"/>
      <c r="DJ1740" s="2"/>
      <c r="DK1740" s="2"/>
      <c r="DL1740" s="2"/>
      <c r="DM1740" s="2"/>
      <c r="DN1740" s="2"/>
      <c r="DO1740" s="2"/>
      <c r="DP1740" s="2"/>
      <c r="DQ1740" s="2"/>
      <c r="DR1740" s="2"/>
      <c r="DS1740" s="2"/>
      <c r="DT1740" s="2"/>
      <c r="DU1740" s="2"/>
      <c r="DV1740" s="2"/>
      <c r="DW1740" s="2"/>
      <c r="DX1740" s="2"/>
      <c r="DY1740" s="2"/>
      <c r="DZ1740" s="2"/>
      <c r="EA1740" s="2"/>
      <c r="EB1740" s="2"/>
      <c r="EC1740" s="2"/>
      <c r="ED1740" s="2"/>
      <c r="EE1740" s="2"/>
      <c r="EF1740" s="2"/>
      <c r="EG1740" s="2"/>
      <c r="EH1740" s="2"/>
      <c r="EI1740" s="2"/>
      <c r="EJ1740" s="2"/>
      <c r="EK1740" s="2"/>
      <c r="EL1740" s="2"/>
      <c r="EM1740" s="2"/>
      <c r="EN1740" s="2"/>
      <c r="EO1740" s="2"/>
      <c r="EP1740" s="2"/>
      <c r="EQ1740" s="2"/>
      <c r="ER1740" s="2"/>
      <c r="ES1740" s="2"/>
      <c r="ET1740" s="2"/>
      <c r="EU1740" s="2"/>
      <c r="EV1740" s="2"/>
      <c r="EW1740" s="2"/>
      <c r="EX1740" s="2"/>
      <c r="EY1740" s="2"/>
      <c r="EZ1740" s="2"/>
      <c r="FA1740" s="2"/>
      <c r="FB1740" s="2"/>
      <c r="FC1740" s="2"/>
      <c r="FD1740" s="2"/>
      <c r="FE1740" s="2"/>
      <c r="FF1740" s="2"/>
      <c r="FG1740" s="2"/>
      <c r="FH1740" s="2"/>
      <c r="FI1740" s="2"/>
      <c r="FJ1740" s="2"/>
      <c r="FK1740" s="2"/>
      <c r="FL1740" s="2"/>
      <c r="FM1740" s="2"/>
      <c r="FN1740" s="2"/>
      <c r="FO1740" s="2"/>
      <c r="FP1740" s="2"/>
      <c r="FQ1740" s="2"/>
      <c r="FR1740" s="2"/>
      <c r="FS1740" s="2"/>
      <c r="FT1740" s="2"/>
      <c r="FU1740" s="2"/>
      <c r="FV1740" s="2"/>
      <c r="FW1740" s="2"/>
      <c r="FX1740" s="2"/>
      <c r="FY1740" s="2"/>
      <c r="FZ1740" s="2"/>
      <c r="GA1740" s="2"/>
      <c r="GB1740" s="2"/>
      <c r="GC1740" s="2"/>
      <c r="GD1740" s="2"/>
      <c r="GE1740" s="2"/>
      <c r="GF1740" s="2"/>
      <c r="GG1740" s="2"/>
      <c r="GH1740" s="2"/>
      <c r="GI1740" s="2"/>
      <c r="GJ1740" s="2"/>
      <c r="GK1740" s="2"/>
      <c r="GL1740" s="2"/>
      <c r="GM1740" s="2"/>
      <c r="GN1740" s="2"/>
      <c r="GO1740" s="2"/>
      <c r="GP1740" s="2"/>
      <c r="GQ1740" s="2"/>
      <c r="GR1740" s="2"/>
      <c r="GS1740" s="2"/>
      <c r="GT1740" s="2"/>
      <c r="GU1740" s="2"/>
      <c r="GV1740" s="2"/>
      <c r="GW1740" s="2"/>
      <c r="GX1740" s="2"/>
      <c r="GY1740" s="2"/>
      <c r="GZ1740" s="2"/>
      <c r="HA1740" s="2"/>
      <c r="HB1740" s="2"/>
      <c r="HC1740" s="2"/>
      <c r="HD1740" s="2"/>
      <c r="HE1740" s="2"/>
      <c r="HF1740" s="2"/>
      <c r="HG1740" s="2"/>
      <c r="HH1740" s="2"/>
      <c r="HI1740" s="2"/>
      <c r="HJ1740" s="2"/>
      <c r="HK1740" s="2"/>
      <c r="HL1740" s="2"/>
      <c r="HM1740" s="2"/>
      <c r="HN1740" s="2"/>
      <c r="HO1740" s="2"/>
      <c r="HP1740" s="2"/>
      <c r="HQ1740" s="2"/>
      <c r="HR1740" s="2"/>
      <c r="HS1740" s="2"/>
      <c r="HT1740" s="2"/>
      <c r="HU1740" s="2"/>
      <c r="HV1740" s="2"/>
      <c r="HW1740" s="2"/>
      <c r="HX1740" s="2"/>
      <c r="HY1740" s="2"/>
      <c r="HZ1740" s="2"/>
      <c r="IA1740" s="2"/>
      <c r="IB1740" s="2"/>
      <c r="IC1740" s="2"/>
      <c r="ID1740" s="2"/>
      <c r="IE1740" s="2"/>
      <c r="IF1740" s="2"/>
      <c r="IG1740" s="2"/>
      <c r="IH1740" s="2"/>
      <c r="II1740" s="2"/>
      <c r="IJ1740" s="2"/>
      <c r="IK1740" s="2"/>
      <c r="IL1740" s="2"/>
      <c r="IM1740" s="2"/>
      <c r="IN1740" s="2"/>
      <c r="IO1740" s="2"/>
      <c r="IP1740" s="2"/>
      <c r="IQ1740" s="2"/>
      <c r="IR1740" s="2"/>
      <c r="IS1740" s="2"/>
    </row>
    <row r="1741" spans="1:253" s="36" customFormat="1" ht="15" hidden="1" customHeight="1" x14ac:dyDescent="0.25">
      <c r="A1741" s="33"/>
      <c r="B1741" s="515"/>
      <c r="C1741" s="516"/>
      <c r="D1741" s="516"/>
      <c r="E1741" s="516"/>
      <c r="F1741" s="516"/>
      <c r="G1741" s="516"/>
      <c r="H1741" s="516"/>
      <c r="I1741" s="516"/>
      <c r="J1741" s="516"/>
      <c r="K1741" s="516"/>
      <c r="L1741" s="516"/>
      <c r="M1741" s="516"/>
      <c r="N1741" s="516"/>
      <c r="O1741" s="516"/>
      <c r="P1741" s="516"/>
      <c r="Q1741" s="517"/>
      <c r="R1741" s="532"/>
      <c r="S1741" s="533"/>
      <c r="T1741" s="533"/>
      <c r="U1741" s="533"/>
      <c r="V1741" s="533"/>
      <c r="W1741" s="533"/>
      <c r="X1741" s="533"/>
      <c r="Y1741" s="533"/>
      <c r="Z1741" s="533"/>
      <c r="AA1741" s="533"/>
      <c r="AB1741" s="534"/>
      <c r="AC1741" s="535"/>
      <c r="AD1741" s="536"/>
      <c r="AE1741" s="536"/>
      <c r="AF1741" s="536"/>
      <c r="AG1741" s="536"/>
      <c r="AH1741" s="537"/>
      <c r="AI1741" s="60"/>
      <c r="AJ1741" s="144" t="str">
        <f t="shared" si="306"/>
        <v>Riadok bude skrytý.</v>
      </c>
      <c r="AK1741" s="145" t="s">
        <v>207</v>
      </c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51">
        <f t="shared" si="311"/>
        <v>1</v>
      </c>
      <c r="BF1741" s="51">
        <f t="shared" si="312"/>
        <v>0</v>
      </c>
      <c r="BG1741" s="51"/>
      <c r="BH1741" s="51">
        <f t="shared" si="307"/>
        <v>1</v>
      </c>
      <c r="BI1741" s="89">
        <f t="shared" si="313"/>
        <v>0</v>
      </c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108"/>
      <c r="BY1741" s="108"/>
      <c r="BZ1741" s="108"/>
      <c r="CA1741" s="113">
        <f>SI!BY1741</f>
        <v>979</v>
      </c>
      <c r="CB1741" s="113"/>
      <c r="CC1741" s="113"/>
      <c r="CD1741" s="113"/>
      <c r="CE1741" s="113"/>
      <c r="CF1741" s="113"/>
      <c r="CG1741" s="113"/>
      <c r="CH1741" s="140">
        <f>SI!BZ1741</f>
        <v>0</v>
      </c>
      <c r="CI1741" s="108"/>
      <c r="CJ1741" s="108"/>
      <c r="CK1741" s="108"/>
      <c r="CL1741" s="108"/>
      <c r="CM1741" s="108"/>
      <c r="CN1741" s="108"/>
      <c r="CO1741" s="108"/>
      <c r="CP1741" s="108"/>
      <c r="CQ1741" s="108"/>
      <c r="CR1741" s="108"/>
      <c r="CS1741" s="108"/>
      <c r="CT1741" s="108"/>
      <c r="CU1741" s="108"/>
      <c r="CV1741" s="108"/>
      <c r="CW1741" s="108"/>
      <c r="CX1741" s="108"/>
      <c r="CY1741" s="108"/>
      <c r="CZ1741" s="2"/>
      <c r="DA1741" s="2"/>
      <c r="DB1741" s="2"/>
      <c r="DC1741" s="2"/>
      <c r="DD1741" s="2"/>
      <c r="DE1741" s="2"/>
      <c r="DF1741" s="2"/>
      <c r="DG1741" s="2"/>
      <c r="DH1741" s="2"/>
      <c r="DI1741" s="2"/>
      <c r="DJ1741" s="2"/>
      <c r="DK1741" s="2"/>
      <c r="DL1741" s="2"/>
      <c r="DM1741" s="2"/>
      <c r="DN1741" s="2"/>
      <c r="DO1741" s="2"/>
      <c r="DP1741" s="2"/>
      <c r="DQ1741" s="2"/>
      <c r="DR1741" s="2"/>
      <c r="DS1741" s="2"/>
      <c r="DT1741" s="2"/>
      <c r="DU1741" s="2"/>
      <c r="DV1741" s="2"/>
      <c r="DW1741" s="2"/>
      <c r="DX1741" s="2"/>
      <c r="DY1741" s="2"/>
      <c r="DZ1741" s="2"/>
      <c r="EA1741" s="2"/>
      <c r="EB1741" s="2"/>
      <c r="EC1741" s="2"/>
      <c r="ED1741" s="2"/>
      <c r="EE1741" s="2"/>
      <c r="EF1741" s="2"/>
      <c r="EG1741" s="2"/>
      <c r="EH1741" s="2"/>
      <c r="EI1741" s="2"/>
      <c r="EJ1741" s="2"/>
      <c r="EK1741" s="2"/>
      <c r="EL1741" s="2"/>
      <c r="EM1741" s="2"/>
      <c r="EN1741" s="2"/>
      <c r="EO1741" s="2"/>
      <c r="EP1741" s="2"/>
      <c r="EQ1741" s="2"/>
      <c r="ER1741" s="2"/>
      <c r="ES1741" s="2"/>
      <c r="ET1741" s="2"/>
      <c r="EU1741" s="2"/>
      <c r="EV1741" s="2"/>
      <c r="EW1741" s="2"/>
      <c r="EX1741" s="2"/>
      <c r="EY1741" s="2"/>
      <c r="EZ1741" s="2"/>
      <c r="FA1741" s="2"/>
      <c r="FB1741" s="2"/>
      <c r="FC1741" s="2"/>
      <c r="FD1741" s="2"/>
      <c r="FE1741" s="2"/>
      <c r="FF1741" s="2"/>
      <c r="FG1741" s="2"/>
      <c r="FH1741" s="2"/>
      <c r="FI1741" s="2"/>
      <c r="FJ1741" s="2"/>
      <c r="FK1741" s="2"/>
      <c r="FL1741" s="2"/>
      <c r="FM1741" s="2"/>
      <c r="FN1741" s="2"/>
      <c r="FO1741" s="2"/>
      <c r="FP1741" s="2"/>
      <c r="FQ1741" s="2"/>
      <c r="FR1741" s="2"/>
      <c r="FS1741" s="2"/>
      <c r="FT1741" s="2"/>
      <c r="FU1741" s="2"/>
      <c r="FV1741" s="2"/>
      <c r="FW1741" s="2"/>
      <c r="FX1741" s="2"/>
      <c r="FY1741" s="2"/>
      <c r="FZ1741" s="2"/>
      <c r="GA1741" s="2"/>
      <c r="GB1741" s="2"/>
      <c r="GC1741" s="2"/>
      <c r="GD1741" s="2"/>
      <c r="GE1741" s="2"/>
      <c r="GF1741" s="2"/>
      <c r="GG1741" s="2"/>
      <c r="GH1741" s="2"/>
      <c r="GI1741" s="2"/>
      <c r="GJ1741" s="2"/>
      <c r="GK1741" s="2"/>
      <c r="GL1741" s="2"/>
      <c r="GM1741" s="2"/>
      <c r="GN1741" s="2"/>
      <c r="GO1741" s="2"/>
      <c r="GP1741" s="2"/>
      <c r="GQ1741" s="2"/>
      <c r="GR1741" s="2"/>
      <c r="GS1741" s="2"/>
      <c r="GT1741" s="2"/>
      <c r="GU1741" s="2"/>
      <c r="GV1741" s="2"/>
      <c r="GW1741" s="2"/>
      <c r="GX1741" s="2"/>
      <c r="GY1741" s="2"/>
      <c r="GZ1741" s="2"/>
      <c r="HA1741" s="2"/>
      <c r="HB1741" s="2"/>
      <c r="HC1741" s="2"/>
      <c r="HD1741" s="2"/>
      <c r="HE1741" s="2"/>
      <c r="HF1741" s="2"/>
      <c r="HG1741" s="2"/>
      <c r="HH1741" s="2"/>
      <c r="HI1741" s="2"/>
      <c r="HJ1741" s="2"/>
      <c r="HK1741" s="2"/>
      <c r="HL1741" s="2"/>
      <c r="HM1741" s="2"/>
      <c r="HN1741" s="2"/>
      <c r="HO1741" s="2"/>
      <c r="HP1741" s="2"/>
      <c r="HQ1741" s="2"/>
      <c r="HR1741" s="2"/>
      <c r="HS1741" s="2"/>
      <c r="HT1741" s="2"/>
      <c r="HU1741" s="2"/>
      <c r="HV1741" s="2"/>
      <c r="HW1741" s="2"/>
      <c r="HX1741" s="2"/>
      <c r="HY1741" s="2"/>
      <c r="HZ1741" s="2"/>
      <c r="IA1741" s="2"/>
      <c r="IB1741" s="2"/>
      <c r="IC1741" s="2"/>
      <c r="ID1741" s="2"/>
      <c r="IE1741" s="2"/>
      <c r="IF1741" s="2"/>
      <c r="IG1741" s="2"/>
      <c r="IH1741" s="2"/>
      <c r="II1741" s="2"/>
      <c r="IJ1741" s="2"/>
      <c r="IK1741" s="2"/>
      <c r="IL1741" s="2"/>
      <c r="IM1741" s="2"/>
      <c r="IN1741" s="2"/>
      <c r="IO1741" s="2"/>
      <c r="IP1741" s="2"/>
      <c r="IQ1741" s="2"/>
      <c r="IR1741" s="2"/>
      <c r="IS1741" s="2"/>
    </row>
    <row r="1742" spans="1:253" s="36" customFormat="1" ht="15" hidden="1" customHeight="1" x14ac:dyDescent="0.25">
      <c r="A1742" s="33"/>
      <c r="B1742" s="515"/>
      <c r="C1742" s="516"/>
      <c r="D1742" s="516"/>
      <c r="E1742" s="516"/>
      <c r="F1742" s="516"/>
      <c r="G1742" s="516"/>
      <c r="H1742" s="516"/>
      <c r="I1742" s="516"/>
      <c r="J1742" s="516"/>
      <c r="K1742" s="516"/>
      <c r="L1742" s="516"/>
      <c r="M1742" s="516"/>
      <c r="N1742" s="516"/>
      <c r="O1742" s="516"/>
      <c r="P1742" s="516"/>
      <c r="Q1742" s="517"/>
      <c r="R1742" s="532"/>
      <c r="S1742" s="533"/>
      <c r="T1742" s="533"/>
      <c r="U1742" s="533"/>
      <c r="V1742" s="533"/>
      <c r="W1742" s="533"/>
      <c r="X1742" s="533"/>
      <c r="Y1742" s="533"/>
      <c r="Z1742" s="533"/>
      <c r="AA1742" s="533"/>
      <c r="AB1742" s="534"/>
      <c r="AC1742" s="535"/>
      <c r="AD1742" s="536"/>
      <c r="AE1742" s="536"/>
      <c r="AF1742" s="536"/>
      <c r="AG1742" s="536"/>
      <c r="AH1742" s="537"/>
      <c r="AI1742" s="60"/>
      <c r="AJ1742" s="144" t="str">
        <f t="shared" si="306"/>
        <v>Riadok bude skrytý.</v>
      </c>
      <c r="AK1742" s="145" t="s">
        <v>207</v>
      </c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51">
        <f t="shared" si="311"/>
        <v>1</v>
      </c>
      <c r="BF1742" s="51">
        <f t="shared" si="312"/>
        <v>0</v>
      </c>
      <c r="BG1742" s="51"/>
      <c r="BH1742" s="51">
        <f t="shared" si="307"/>
        <v>1</v>
      </c>
      <c r="BI1742" s="89">
        <f t="shared" si="313"/>
        <v>0</v>
      </c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108"/>
      <c r="BY1742" s="108"/>
      <c r="BZ1742" s="108"/>
      <c r="CA1742" s="113">
        <f>SI!BY1742</f>
        <v>118</v>
      </c>
      <c r="CB1742" s="113"/>
      <c r="CC1742" s="113"/>
      <c r="CD1742" s="113"/>
      <c r="CE1742" s="113"/>
      <c r="CF1742" s="113"/>
      <c r="CG1742" s="113"/>
      <c r="CH1742" s="140">
        <f>SI!BZ1742</f>
        <v>0</v>
      </c>
      <c r="CI1742" s="108"/>
      <c r="CJ1742" s="108"/>
      <c r="CK1742" s="108"/>
      <c r="CL1742" s="108"/>
      <c r="CM1742" s="108"/>
      <c r="CN1742" s="108"/>
      <c r="CO1742" s="108"/>
      <c r="CP1742" s="108"/>
      <c r="CQ1742" s="108"/>
      <c r="CR1742" s="108"/>
      <c r="CS1742" s="108"/>
      <c r="CT1742" s="108"/>
      <c r="CU1742" s="108"/>
      <c r="CV1742" s="108"/>
      <c r="CW1742" s="108"/>
      <c r="CX1742" s="108"/>
      <c r="CY1742" s="108"/>
      <c r="CZ1742" s="2"/>
      <c r="DA1742" s="2"/>
      <c r="DB1742" s="2"/>
      <c r="DC1742" s="2"/>
      <c r="DD1742" s="2"/>
      <c r="DE1742" s="2"/>
      <c r="DF1742" s="2"/>
      <c r="DG1742" s="2"/>
      <c r="DH1742" s="2"/>
      <c r="DI1742" s="2"/>
      <c r="DJ1742" s="2"/>
      <c r="DK1742" s="2"/>
      <c r="DL1742" s="2"/>
      <c r="DM1742" s="2"/>
      <c r="DN1742" s="2"/>
      <c r="DO1742" s="2"/>
      <c r="DP1742" s="2"/>
      <c r="DQ1742" s="2"/>
      <c r="DR1742" s="2"/>
      <c r="DS1742" s="2"/>
      <c r="DT1742" s="2"/>
      <c r="DU1742" s="2"/>
      <c r="DV1742" s="2"/>
      <c r="DW1742" s="2"/>
      <c r="DX1742" s="2"/>
      <c r="DY1742" s="2"/>
      <c r="DZ1742" s="2"/>
      <c r="EA1742" s="2"/>
      <c r="EB1742" s="2"/>
      <c r="EC1742" s="2"/>
      <c r="ED1742" s="2"/>
      <c r="EE1742" s="2"/>
      <c r="EF1742" s="2"/>
      <c r="EG1742" s="2"/>
      <c r="EH1742" s="2"/>
      <c r="EI1742" s="2"/>
      <c r="EJ1742" s="2"/>
      <c r="EK1742" s="2"/>
      <c r="EL1742" s="2"/>
      <c r="EM1742" s="2"/>
      <c r="EN1742" s="2"/>
      <c r="EO1742" s="2"/>
      <c r="EP1742" s="2"/>
      <c r="EQ1742" s="2"/>
      <c r="ER1742" s="2"/>
      <c r="ES1742" s="2"/>
      <c r="ET1742" s="2"/>
      <c r="EU1742" s="2"/>
      <c r="EV1742" s="2"/>
      <c r="EW1742" s="2"/>
      <c r="EX1742" s="2"/>
      <c r="EY1742" s="2"/>
      <c r="EZ1742" s="2"/>
      <c r="FA1742" s="2"/>
      <c r="FB1742" s="2"/>
      <c r="FC1742" s="2"/>
      <c r="FD1742" s="2"/>
      <c r="FE1742" s="2"/>
      <c r="FF1742" s="2"/>
      <c r="FG1742" s="2"/>
      <c r="FH1742" s="2"/>
      <c r="FI1742" s="2"/>
      <c r="FJ1742" s="2"/>
      <c r="FK1742" s="2"/>
      <c r="FL1742" s="2"/>
      <c r="FM1742" s="2"/>
      <c r="FN1742" s="2"/>
      <c r="FO1742" s="2"/>
      <c r="FP1742" s="2"/>
      <c r="FQ1742" s="2"/>
      <c r="FR1742" s="2"/>
      <c r="FS1742" s="2"/>
      <c r="FT1742" s="2"/>
      <c r="FU1742" s="2"/>
      <c r="FV1742" s="2"/>
      <c r="FW1742" s="2"/>
      <c r="FX1742" s="2"/>
      <c r="FY1742" s="2"/>
      <c r="FZ1742" s="2"/>
      <c r="GA1742" s="2"/>
      <c r="GB1742" s="2"/>
      <c r="GC1742" s="2"/>
      <c r="GD1742" s="2"/>
      <c r="GE1742" s="2"/>
      <c r="GF1742" s="2"/>
      <c r="GG1742" s="2"/>
      <c r="GH1742" s="2"/>
      <c r="GI1742" s="2"/>
      <c r="GJ1742" s="2"/>
      <c r="GK1742" s="2"/>
      <c r="GL1742" s="2"/>
      <c r="GM1742" s="2"/>
      <c r="GN1742" s="2"/>
      <c r="GO1742" s="2"/>
      <c r="GP1742" s="2"/>
      <c r="GQ1742" s="2"/>
      <c r="GR1742" s="2"/>
      <c r="GS1742" s="2"/>
      <c r="GT1742" s="2"/>
      <c r="GU1742" s="2"/>
      <c r="GV1742" s="2"/>
      <c r="GW1742" s="2"/>
      <c r="GX1742" s="2"/>
      <c r="GY1742" s="2"/>
      <c r="GZ1742" s="2"/>
      <c r="HA1742" s="2"/>
      <c r="HB1742" s="2"/>
      <c r="HC1742" s="2"/>
      <c r="HD1742" s="2"/>
      <c r="HE1742" s="2"/>
      <c r="HF1742" s="2"/>
      <c r="HG1742" s="2"/>
      <c r="HH1742" s="2"/>
      <c r="HI1742" s="2"/>
      <c r="HJ1742" s="2"/>
      <c r="HK1742" s="2"/>
      <c r="HL1742" s="2"/>
      <c r="HM1742" s="2"/>
      <c r="HN1742" s="2"/>
      <c r="HO1742" s="2"/>
      <c r="HP1742" s="2"/>
      <c r="HQ1742" s="2"/>
      <c r="HR1742" s="2"/>
      <c r="HS1742" s="2"/>
      <c r="HT1742" s="2"/>
      <c r="HU1742" s="2"/>
      <c r="HV1742" s="2"/>
      <c r="HW1742" s="2"/>
      <c r="HX1742" s="2"/>
      <c r="HY1742" s="2"/>
      <c r="HZ1742" s="2"/>
      <c r="IA1742" s="2"/>
      <c r="IB1742" s="2"/>
      <c r="IC1742" s="2"/>
      <c r="ID1742" s="2"/>
      <c r="IE1742" s="2"/>
      <c r="IF1742" s="2"/>
      <c r="IG1742" s="2"/>
      <c r="IH1742" s="2"/>
      <c r="II1742" s="2"/>
      <c r="IJ1742" s="2"/>
      <c r="IK1742" s="2"/>
      <c r="IL1742" s="2"/>
      <c r="IM1742" s="2"/>
      <c r="IN1742" s="2"/>
      <c r="IO1742" s="2"/>
      <c r="IP1742" s="2"/>
      <c r="IQ1742" s="2"/>
      <c r="IR1742" s="2"/>
      <c r="IS1742" s="2"/>
    </row>
    <row r="1743" spans="1:253" s="36" customFormat="1" ht="15" hidden="1" customHeight="1" x14ac:dyDescent="0.25">
      <c r="A1743" s="33"/>
      <c r="B1743" s="515"/>
      <c r="C1743" s="516"/>
      <c r="D1743" s="516"/>
      <c r="E1743" s="516"/>
      <c r="F1743" s="516"/>
      <c r="G1743" s="516"/>
      <c r="H1743" s="516"/>
      <c r="I1743" s="516"/>
      <c r="J1743" s="516"/>
      <c r="K1743" s="516"/>
      <c r="L1743" s="516"/>
      <c r="M1743" s="516"/>
      <c r="N1743" s="516"/>
      <c r="O1743" s="516"/>
      <c r="P1743" s="516"/>
      <c r="Q1743" s="517"/>
      <c r="R1743" s="532"/>
      <c r="S1743" s="533"/>
      <c r="T1743" s="533"/>
      <c r="U1743" s="533"/>
      <c r="V1743" s="533"/>
      <c r="W1743" s="533"/>
      <c r="X1743" s="533"/>
      <c r="Y1743" s="533"/>
      <c r="Z1743" s="533"/>
      <c r="AA1743" s="533"/>
      <c r="AB1743" s="534"/>
      <c r="AC1743" s="535"/>
      <c r="AD1743" s="536"/>
      <c r="AE1743" s="536"/>
      <c r="AF1743" s="536"/>
      <c r="AG1743" s="536"/>
      <c r="AH1743" s="537"/>
      <c r="AI1743" s="60"/>
      <c r="AJ1743" s="144" t="str">
        <f t="shared" si="306"/>
        <v>Riadok bude skrytý.</v>
      </c>
      <c r="AK1743" s="145" t="s">
        <v>207</v>
      </c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51">
        <f t="shared" si="311"/>
        <v>1</v>
      </c>
      <c r="BF1743" s="51">
        <f t="shared" si="312"/>
        <v>0</v>
      </c>
      <c r="BG1743" s="51"/>
      <c r="BH1743" s="51">
        <f t="shared" si="307"/>
        <v>1</v>
      </c>
      <c r="BI1743" s="89">
        <f t="shared" si="313"/>
        <v>0</v>
      </c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108"/>
      <c r="BY1743" s="108"/>
      <c r="BZ1743" s="108"/>
      <c r="CA1743" s="113">
        <f>SI!BY1743</f>
        <v>169</v>
      </c>
      <c r="CB1743" s="113"/>
      <c r="CC1743" s="113"/>
      <c r="CD1743" s="113"/>
      <c r="CE1743" s="113"/>
      <c r="CF1743" s="113"/>
      <c r="CG1743" s="113"/>
      <c r="CH1743" s="140">
        <f>SI!BZ1743</f>
        <v>0</v>
      </c>
      <c r="CI1743" s="108"/>
      <c r="CJ1743" s="108"/>
      <c r="CK1743" s="108"/>
      <c r="CL1743" s="108"/>
      <c r="CM1743" s="108"/>
      <c r="CN1743" s="108"/>
      <c r="CO1743" s="108"/>
      <c r="CP1743" s="108"/>
      <c r="CQ1743" s="108"/>
      <c r="CR1743" s="108"/>
      <c r="CS1743" s="108"/>
      <c r="CT1743" s="108"/>
      <c r="CU1743" s="108"/>
      <c r="CV1743" s="108"/>
      <c r="CW1743" s="108"/>
      <c r="CX1743" s="108"/>
      <c r="CY1743" s="108"/>
      <c r="CZ1743" s="2"/>
      <c r="DA1743" s="2"/>
      <c r="DB1743" s="2"/>
      <c r="DC1743" s="2"/>
      <c r="DD1743" s="2"/>
      <c r="DE1743" s="2"/>
      <c r="DF1743" s="2"/>
      <c r="DG1743" s="2"/>
      <c r="DH1743" s="2"/>
      <c r="DI1743" s="2"/>
      <c r="DJ1743" s="2"/>
      <c r="DK1743" s="2"/>
      <c r="DL1743" s="2"/>
      <c r="DM1743" s="2"/>
      <c r="DN1743" s="2"/>
      <c r="DO1743" s="2"/>
      <c r="DP1743" s="2"/>
      <c r="DQ1743" s="2"/>
      <c r="DR1743" s="2"/>
      <c r="DS1743" s="2"/>
      <c r="DT1743" s="2"/>
      <c r="DU1743" s="2"/>
      <c r="DV1743" s="2"/>
      <c r="DW1743" s="2"/>
      <c r="DX1743" s="2"/>
      <c r="DY1743" s="2"/>
      <c r="DZ1743" s="2"/>
      <c r="EA1743" s="2"/>
      <c r="EB1743" s="2"/>
      <c r="EC1743" s="2"/>
      <c r="ED1743" s="2"/>
      <c r="EE1743" s="2"/>
      <c r="EF1743" s="2"/>
      <c r="EG1743" s="2"/>
      <c r="EH1743" s="2"/>
      <c r="EI1743" s="2"/>
      <c r="EJ1743" s="2"/>
      <c r="EK1743" s="2"/>
      <c r="EL1743" s="2"/>
      <c r="EM1743" s="2"/>
      <c r="EN1743" s="2"/>
      <c r="EO1743" s="2"/>
      <c r="EP1743" s="2"/>
      <c r="EQ1743" s="2"/>
      <c r="ER1743" s="2"/>
      <c r="ES1743" s="2"/>
      <c r="ET1743" s="2"/>
      <c r="EU1743" s="2"/>
      <c r="EV1743" s="2"/>
      <c r="EW1743" s="2"/>
      <c r="EX1743" s="2"/>
      <c r="EY1743" s="2"/>
      <c r="EZ1743" s="2"/>
      <c r="FA1743" s="2"/>
      <c r="FB1743" s="2"/>
      <c r="FC1743" s="2"/>
      <c r="FD1743" s="2"/>
      <c r="FE1743" s="2"/>
      <c r="FF1743" s="2"/>
      <c r="FG1743" s="2"/>
      <c r="FH1743" s="2"/>
      <c r="FI1743" s="2"/>
      <c r="FJ1743" s="2"/>
      <c r="FK1743" s="2"/>
      <c r="FL1743" s="2"/>
      <c r="FM1743" s="2"/>
      <c r="FN1743" s="2"/>
      <c r="FO1743" s="2"/>
      <c r="FP1743" s="2"/>
      <c r="FQ1743" s="2"/>
      <c r="FR1743" s="2"/>
      <c r="FS1743" s="2"/>
      <c r="FT1743" s="2"/>
      <c r="FU1743" s="2"/>
      <c r="FV1743" s="2"/>
      <c r="FW1743" s="2"/>
      <c r="FX1743" s="2"/>
      <c r="FY1743" s="2"/>
      <c r="FZ1743" s="2"/>
      <c r="GA1743" s="2"/>
      <c r="GB1743" s="2"/>
      <c r="GC1743" s="2"/>
      <c r="GD1743" s="2"/>
      <c r="GE1743" s="2"/>
      <c r="GF1743" s="2"/>
      <c r="GG1743" s="2"/>
      <c r="GH1743" s="2"/>
      <c r="GI1743" s="2"/>
      <c r="GJ1743" s="2"/>
      <c r="GK1743" s="2"/>
      <c r="GL1743" s="2"/>
      <c r="GM1743" s="2"/>
      <c r="GN1743" s="2"/>
      <c r="GO1743" s="2"/>
      <c r="GP1743" s="2"/>
      <c r="GQ1743" s="2"/>
      <c r="GR1743" s="2"/>
      <c r="GS1743" s="2"/>
      <c r="GT1743" s="2"/>
      <c r="GU1743" s="2"/>
      <c r="GV1743" s="2"/>
      <c r="GW1743" s="2"/>
      <c r="GX1743" s="2"/>
      <c r="GY1743" s="2"/>
      <c r="GZ1743" s="2"/>
      <c r="HA1743" s="2"/>
      <c r="HB1743" s="2"/>
      <c r="HC1743" s="2"/>
      <c r="HD1743" s="2"/>
      <c r="HE1743" s="2"/>
      <c r="HF1743" s="2"/>
      <c r="HG1743" s="2"/>
      <c r="HH1743" s="2"/>
      <c r="HI1743" s="2"/>
      <c r="HJ1743" s="2"/>
      <c r="HK1743" s="2"/>
      <c r="HL1743" s="2"/>
      <c r="HM1743" s="2"/>
      <c r="HN1743" s="2"/>
      <c r="HO1743" s="2"/>
      <c r="HP1743" s="2"/>
      <c r="HQ1743" s="2"/>
      <c r="HR1743" s="2"/>
      <c r="HS1743" s="2"/>
      <c r="HT1743" s="2"/>
      <c r="HU1743" s="2"/>
      <c r="HV1743" s="2"/>
      <c r="HW1743" s="2"/>
      <c r="HX1743" s="2"/>
      <c r="HY1743" s="2"/>
      <c r="HZ1743" s="2"/>
      <c r="IA1743" s="2"/>
      <c r="IB1743" s="2"/>
      <c r="IC1743" s="2"/>
      <c r="ID1743" s="2"/>
      <c r="IE1743" s="2"/>
      <c r="IF1743" s="2"/>
      <c r="IG1743" s="2"/>
      <c r="IH1743" s="2"/>
      <c r="II1743" s="2"/>
      <c r="IJ1743" s="2"/>
      <c r="IK1743" s="2"/>
      <c r="IL1743" s="2"/>
      <c r="IM1743" s="2"/>
      <c r="IN1743" s="2"/>
      <c r="IO1743" s="2"/>
      <c r="IP1743" s="2"/>
      <c r="IQ1743" s="2"/>
      <c r="IR1743" s="2"/>
      <c r="IS1743" s="2"/>
    </row>
    <row r="1744" spans="1:253" s="36" customFormat="1" ht="15" hidden="1" customHeight="1" x14ac:dyDescent="0.25">
      <c r="A1744" s="33"/>
      <c r="B1744" s="515"/>
      <c r="C1744" s="516"/>
      <c r="D1744" s="516"/>
      <c r="E1744" s="516"/>
      <c r="F1744" s="516"/>
      <c r="G1744" s="516"/>
      <c r="H1744" s="516"/>
      <c r="I1744" s="516"/>
      <c r="J1744" s="516"/>
      <c r="K1744" s="516"/>
      <c r="L1744" s="516"/>
      <c r="M1744" s="516"/>
      <c r="N1744" s="516"/>
      <c r="O1744" s="516"/>
      <c r="P1744" s="516"/>
      <c r="Q1744" s="517"/>
      <c r="R1744" s="532"/>
      <c r="S1744" s="533"/>
      <c r="T1744" s="533"/>
      <c r="U1744" s="533"/>
      <c r="V1744" s="533"/>
      <c r="W1744" s="533"/>
      <c r="X1744" s="533"/>
      <c r="Y1744" s="533"/>
      <c r="Z1744" s="533"/>
      <c r="AA1744" s="533"/>
      <c r="AB1744" s="534"/>
      <c r="AC1744" s="535"/>
      <c r="AD1744" s="536"/>
      <c r="AE1744" s="536"/>
      <c r="AF1744" s="536"/>
      <c r="AG1744" s="536"/>
      <c r="AH1744" s="537"/>
      <c r="AI1744" s="60"/>
      <c r="AJ1744" s="144" t="str">
        <f t="shared" si="306"/>
        <v>Riadok bude skrytý.</v>
      </c>
      <c r="AK1744" s="145" t="s">
        <v>207</v>
      </c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51">
        <f t="shared" si="311"/>
        <v>1</v>
      </c>
      <c r="BF1744" s="51">
        <f t="shared" si="312"/>
        <v>0</v>
      </c>
      <c r="BG1744" s="51"/>
      <c r="BH1744" s="51">
        <f t="shared" si="307"/>
        <v>1</v>
      </c>
      <c r="BI1744" s="89">
        <f t="shared" si="313"/>
        <v>0</v>
      </c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108"/>
      <c r="BY1744" s="108"/>
      <c r="BZ1744" s="108"/>
      <c r="CA1744" s="113">
        <f>SI!BY1744</f>
        <v>134</v>
      </c>
      <c r="CB1744" s="113"/>
      <c r="CC1744" s="113"/>
      <c r="CD1744" s="113"/>
      <c r="CE1744" s="113"/>
      <c r="CF1744" s="113"/>
      <c r="CG1744" s="113"/>
      <c r="CH1744" s="140">
        <f>SI!BZ1744</f>
        <v>0</v>
      </c>
      <c r="CI1744" s="108"/>
      <c r="CJ1744" s="108"/>
      <c r="CK1744" s="108"/>
      <c r="CL1744" s="108"/>
      <c r="CM1744" s="108"/>
      <c r="CN1744" s="108"/>
      <c r="CO1744" s="108"/>
      <c r="CP1744" s="108"/>
      <c r="CQ1744" s="108"/>
      <c r="CR1744" s="108"/>
      <c r="CS1744" s="108"/>
      <c r="CT1744" s="108"/>
      <c r="CU1744" s="108"/>
      <c r="CV1744" s="108"/>
      <c r="CW1744" s="108"/>
      <c r="CX1744" s="108"/>
      <c r="CY1744" s="108"/>
      <c r="CZ1744" s="2"/>
      <c r="DA1744" s="2"/>
      <c r="DB1744" s="2"/>
      <c r="DC1744" s="2"/>
      <c r="DD1744" s="2"/>
      <c r="DE1744" s="2"/>
      <c r="DF1744" s="2"/>
      <c r="DG1744" s="2"/>
      <c r="DH1744" s="2"/>
      <c r="DI1744" s="2"/>
      <c r="DJ1744" s="2"/>
      <c r="DK1744" s="2"/>
      <c r="DL1744" s="2"/>
      <c r="DM1744" s="2"/>
      <c r="DN1744" s="2"/>
      <c r="DO1744" s="2"/>
      <c r="DP1744" s="2"/>
      <c r="DQ1744" s="2"/>
      <c r="DR1744" s="2"/>
      <c r="DS1744" s="2"/>
      <c r="DT1744" s="2"/>
      <c r="DU1744" s="2"/>
      <c r="DV1744" s="2"/>
      <c r="DW1744" s="2"/>
      <c r="DX1744" s="2"/>
      <c r="DY1744" s="2"/>
      <c r="DZ1744" s="2"/>
      <c r="EA1744" s="2"/>
      <c r="EB1744" s="2"/>
      <c r="EC1744" s="2"/>
      <c r="ED1744" s="2"/>
      <c r="EE1744" s="2"/>
      <c r="EF1744" s="2"/>
      <c r="EG1744" s="2"/>
      <c r="EH1744" s="2"/>
      <c r="EI1744" s="2"/>
      <c r="EJ1744" s="2"/>
      <c r="EK1744" s="2"/>
      <c r="EL1744" s="2"/>
      <c r="EM1744" s="2"/>
      <c r="EN1744" s="2"/>
      <c r="EO1744" s="2"/>
      <c r="EP1744" s="2"/>
      <c r="EQ1744" s="2"/>
      <c r="ER1744" s="2"/>
      <c r="ES1744" s="2"/>
      <c r="ET1744" s="2"/>
      <c r="EU1744" s="2"/>
      <c r="EV1744" s="2"/>
      <c r="EW1744" s="2"/>
      <c r="EX1744" s="2"/>
      <c r="EY1744" s="2"/>
      <c r="EZ1744" s="2"/>
      <c r="FA1744" s="2"/>
      <c r="FB1744" s="2"/>
      <c r="FC1744" s="2"/>
      <c r="FD1744" s="2"/>
      <c r="FE1744" s="2"/>
      <c r="FF1744" s="2"/>
      <c r="FG1744" s="2"/>
      <c r="FH1744" s="2"/>
      <c r="FI1744" s="2"/>
      <c r="FJ1744" s="2"/>
      <c r="FK1744" s="2"/>
      <c r="FL1744" s="2"/>
      <c r="FM1744" s="2"/>
      <c r="FN1744" s="2"/>
      <c r="FO1744" s="2"/>
      <c r="FP1744" s="2"/>
      <c r="FQ1744" s="2"/>
      <c r="FR1744" s="2"/>
      <c r="FS1744" s="2"/>
      <c r="FT1744" s="2"/>
      <c r="FU1744" s="2"/>
      <c r="FV1744" s="2"/>
      <c r="FW1744" s="2"/>
      <c r="FX1744" s="2"/>
      <c r="FY1744" s="2"/>
      <c r="FZ1744" s="2"/>
      <c r="GA1744" s="2"/>
      <c r="GB1744" s="2"/>
      <c r="GC1744" s="2"/>
      <c r="GD1744" s="2"/>
      <c r="GE1744" s="2"/>
      <c r="GF1744" s="2"/>
      <c r="GG1744" s="2"/>
      <c r="GH1744" s="2"/>
      <c r="GI1744" s="2"/>
      <c r="GJ1744" s="2"/>
      <c r="GK1744" s="2"/>
      <c r="GL1744" s="2"/>
      <c r="GM1744" s="2"/>
      <c r="GN1744" s="2"/>
      <c r="GO1744" s="2"/>
      <c r="GP1744" s="2"/>
      <c r="GQ1744" s="2"/>
      <c r="GR1744" s="2"/>
      <c r="GS1744" s="2"/>
      <c r="GT1744" s="2"/>
      <c r="GU1744" s="2"/>
      <c r="GV1744" s="2"/>
      <c r="GW1744" s="2"/>
      <c r="GX1744" s="2"/>
      <c r="GY1744" s="2"/>
      <c r="GZ1744" s="2"/>
      <c r="HA1744" s="2"/>
      <c r="HB1744" s="2"/>
      <c r="HC1744" s="2"/>
      <c r="HD1744" s="2"/>
      <c r="HE1744" s="2"/>
      <c r="HF1744" s="2"/>
      <c r="HG1744" s="2"/>
      <c r="HH1744" s="2"/>
      <c r="HI1744" s="2"/>
      <c r="HJ1744" s="2"/>
      <c r="HK1744" s="2"/>
      <c r="HL1744" s="2"/>
      <c r="HM1744" s="2"/>
      <c r="HN1744" s="2"/>
      <c r="HO1744" s="2"/>
      <c r="HP1744" s="2"/>
      <c r="HQ1744" s="2"/>
      <c r="HR1744" s="2"/>
      <c r="HS1744" s="2"/>
      <c r="HT1744" s="2"/>
      <c r="HU1744" s="2"/>
      <c r="HV1744" s="2"/>
      <c r="HW1744" s="2"/>
      <c r="HX1744" s="2"/>
      <c r="HY1744" s="2"/>
      <c r="HZ1744" s="2"/>
      <c r="IA1744" s="2"/>
      <c r="IB1744" s="2"/>
      <c r="IC1744" s="2"/>
      <c r="ID1744" s="2"/>
      <c r="IE1744" s="2"/>
      <c r="IF1744" s="2"/>
      <c r="IG1744" s="2"/>
      <c r="IH1744" s="2"/>
      <c r="II1744" s="2"/>
      <c r="IJ1744" s="2"/>
      <c r="IK1744" s="2"/>
      <c r="IL1744" s="2"/>
      <c r="IM1744" s="2"/>
      <c r="IN1744" s="2"/>
      <c r="IO1744" s="2"/>
      <c r="IP1744" s="2"/>
      <c r="IQ1744" s="2"/>
      <c r="IR1744" s="2"/>
      <c r="IS1744" s="2"/>
    </row>
    <row r="1745" spans="1:253" s="36" customFormat="1" ht="15" hidden="1" customHeight="1" x14ac:dyDescent="0.25">
      <c r="A1745" s="33"/>
      <c r="B1745" s="515"/>
      <c r="C1745" s="516"/>
      <c r="D1745" s="516"/>
      <c r="E1745" s="516"/>
      <c r="F1745" s="516"/>
      <c r="G1745" s="516"/>
      <c r="H1745" s="516"/>
      <c r="I1745" s="516"/>
      <c r="J1745" s="516"/>
      <c r="K1745" s="516"/>
      <c r="L1745" s="516"/>
      <c r="M1745" s="516"/>
      <c r="N1745" s="516"/>
      <c r="O1745" s="516"/>
      <c r="P1745" s="516"/>
      <c r="Q1745" s="517"/>
      <c r="R1745" s="532"/>
      <c r="S1745" s="533"/>
      <c r="T1745" s="533"/>
      <c r="U1745" s="533"/>
      <c r="V1745" s="533"/>
      <c r="W1745" s="533"/>
      <c r="X1745" s="533"/>
      <c r="Y1745" s="533"/>
      <c r="Z1745" s="533"/>
      <c r="AA1745" s="533"/>
      <c r="AB1745" s="534"/>
      <c r="AC1745" s="535"/>
      <c r="AD1745" s="536"/>
      <c r="AE1745" s="536"/>
      <c r="AF1745" s="536"/>
      <c r="AG1745" s="536"/>
      <c r="AH1745" s="537"/>
      <c r="AI1745" s="60"/>
      <c r="AJ1745" s="144" t="str">
        <f t="shared" si="306"/>
        <v>Riadok bude skrytý.</v>
      </c>
      <c r="AK1745" s="145" t="s">
        <v>207</v>
      </c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51">
        <f t="shared" si="311"/>
        <v>1</v>
      </c>
      <c r="BF1745" s="51">
        <f t="shared" si="312"/>
        <v>0</v>
      </c>
      <c r="BG1745" s="51"/>
      <c r="BH1745" s="51">
        <f t="shared" si="307"/>
        <v>1</v>
      </c>
      <c r="BI1745" s="89">
        <f t="shared" si="313"/>
        <v>0</v>
      </c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108"/>
      <c r="BY1745" s="108"/>
      <c r="BZ1745" s="108"/>
      <c r="CA1745" s="113">
        <f>SI!BY1745</f>
        <v>696</v>
      </c>
      <c r="CB1745" s="113"/>
      <c r="CC1745" s="113"/>
      <c r="CD1745" s="113"/>
      <c r="CE1745" s="113"/>
      <c r="CF1745" s="113"/>
      <c r="CG1745" s="113"/>
      <c r="CH1745" s="140">
        <f>SI!BZ1745</f>
        <v>0</v>
      </c>
      <c r="CI1745" s="108"/>
      <c r="CJ1745" s="108"/>
      <c r="CK1745" s="108"/>
      <c r="CL1745" s="108"/>
      <c r="CM1745" s="108"/>
      <c r="CN1745" s="108"/>
      <c r="CO1745" s="108"/>
      <c r="CP1745" s="108"/>
      <c r="CQ1745" s="108"/>
      <c r="CR1745" s="108"/>
      <c r="CS1745" s="108"/>
      <c r="CT1745" s="108"/>
      <c r="CU1745" s="108"/>
      <c r="CV1745" s="108"/>
      <c r="CW1745" s="108"/>
      <c r="CX1745" s="108"/>
      <c r="CY1745" s="108"/>
      <c r="CZ1745" s="2"/>
      <c r="DA1745" s="2"/>
      <c r="DB1745" s="2"/>
      <c r="DC1745" s="2"/>
      <c r="DD1745" s="2"/>
      <c r="DE1745" s="2"/>
      <c r="DF1745" s="2"/>
      <c r="DG1745" s="2"/>
      <c r="DH1745" s="2"/>
      <c r="DI1745" s="2"/>
      <c r="DJ1745" s="2"/>
      <c r="DK1745" s="2"/>
      <c r="DL1745" s="2"/>
      <c r="DM1745" s="2"/>
      <c r="DN1745" s="2"/>
      <c r="DO1745" s="2"/>
      <c r="DP1745" s="2"/>
      <c r="DQ1745" s="2"/>
      <c r="DR1745" s="2"/>
      <c r="DS1745" s="2"/>
      <c r="DT1745" s="2"/>
      <c r="DU1745" s="2"/>
      <c r="DV1745" s="2"/>
      <c r="DW1745" s="2"/>
      <c r="DX1745" s="2"/>
      <c r="DY1745" s="2"/>
      <c r="DZ1745" s="2"/>
      <c r="EA1745" s="2"/>
      <c r="EB1745" s="2"/>
      <c r="EC1745" s="2"/>
      <c r="ED1745" s="2"/>
      <c r="EE1745" s="2"/>
      <c r="EF1745" s="2"/>
      <c r="EG1745" s="2"/>
      <c r="EH1745" s="2"/>
      <c r="EI1745" s="2"/>
      <c r="EJ1745" s="2"/>
      <c r="EK1745" s="2"/>
      <c r="EL1745" s="2"/>
      <c r="EM1745" s="2"/>
      <c r="EN1745" s="2"/>
      <c r="EO1745" s="2"/>
      <c r="EP1745" s="2"/>
      <c r="EQ1745" s="2"/>
      <c r="ER1745" s="2"/>
      <c r="ES1745" s="2"/>
      <c r="ET1745" s="2"/>
      <c r="EU1745" s="2"/>
      <c r="EV1745" s="2"/>
      <c r="EW1745" s="2"/>
      <c r="EX1745" s="2"/>
      <c r="EY1745" s="2"/>
      <c r="EZ1745" s="2"/>
      <c r="FA1745" s="2"/>
      <c r="FB1745" s="2"/>
      <c r="FC1745" s="2"/>
      <c r="FD1745" s="2"/>
      <c r="FE1745" s="2"/>
      <c r="FF1745" s="2"/>
      <c r="FG1745" s="2"/>
      <c r="FH1745" s="2"/>
      <c r="FI1745" s="2"/>
      <c r="FJ1745" s="2"/>
      <c r="FK1745" s="2"/>
      <c r="FL1745" s="2"/>
      <c r="FM1745" s="2"/>
      <c r="FN1745" s="2"/>
      <c r="FO1745" s="2"/>
      <c r="FP1745" s="2"/>
      <c r="FQ1745" s="2"/>
      <c r="FR1745" s="2"/>
      <c r="FS1745" s="2"/>
      <c r="FT1745" s="2"/>
      <c r="FU1745" s="2"/>
      <c r="FV1745" s="2"/>
      <c r="FW1745" s="2"/>
      <c r="FX1745" s="2"/>
      <c r="FY1745" s="2"/>
      <c r="FZ1745" s="2"/>
      <c r="GA1745" s="2"/>
      <c r="GB1745" s="2"/>
      <c r="GC1745" s="2"/>
      <c r="GD1745" s="2"/>
      <c r="GE1745" s="2"/>
      <c r="GF1745" s="2"/>
      <c r="GG1745" s="2"/>
      <c r="GH1745" s="2"/>
      <c r="GI1745" s="2"/>
      <c r="GJ1745" s="2"/>
      <c r="GK1745" s="2"/>
      <c r="GL1745" s="2"/>
      <c r="GM1745" s="2"/>
      <c r="GN1745" s="2"/>
      <c r="GO1745" s="2"/>
      <c r="GP1745" s="2"/>
      <c r="GQ1745" s="2"/>
      <c r="GR1745" s="2"/>
      <c r="GS1745" s="2"/>
      <c r="GT1745" s="2"/>
      <c r="GU1745" s="2"/>
      <c r="GV1745" s="2"/>
      <c r="GW1745" s="2"/>
      <c r="GX1745" s="2"/>
      <c r="GY1745" s="2"/>
      <c r="GZ1745" s="2"/>
      <c r="HA1745" s="2"/>
      <c r="HB1745" s="2"/>
      <c r="HC1745" s="2"/>
      <c r="HD1745" s="2"/>
      <c r="HE1745" s="2"/>
      <c r="HF1745" s="2"/>
      <c r="HG1745" s="2"/>
      <c r="HH1745" s="2"/>
      <c r="HI1745" s="2"/>
      <c r="HJ1745" s="2"/>
      <c r="HK1745" s="2"/>
      <c r="HL1745" s="2"/>
      <c r="HM1745" s="2"/>
      <c r="HN1745" s="2"/>
      <c r="HO1745" s="2"/>
      <c r="HP1745" s="2"/>
      <c r="HQ1745" s="2"/>
      <c r="HR1745" s="2"/>
      <c r="HS1745" s="2"/>
      <c r="HT1745" s="2"/>
      <c r="HU1745" s="2"/>
      <c r="HV1745" s="2"/>
      <c r="HW1745" s="2"/>
      <c r="HX1745" s="2"/>
      <c r="HY1745" s="2"/>
      <c r="HZ1745" s="2"/>
      <c r="IA1745" s="2"/>
      <c r="IB1745" s="2"/>
      <c r="IC1745" s="2"/>
      <c r="ID1745" s="2"/>
      <c r="IE1745" s="2"/>
      <c r="IF1745" s="2"/>
      <c r="IG1745" s="2"/>
      <c r="IH1745" s="2"/>
      <c r="II1745" s="2"/>
      <c r="IJ1745" s="2"/>
      <c r="IK1745" s="2"/>
      <c r="IL1745" s="2"/>
      <c r="IM1745" s="2"/>
      <c r="IN1745" s="2"/>
      <c r="IO1745" s="2"/>
      <c r="IP1745" s="2"/>
      <c r="IQ1745" s="2"/>
      <c r="IR1745" s="2"/>
      <c r="IS1745" s="2"/>
    </row>
    <row r="1746" spans="1:253" s="36" customFormat="1" ht="15" hidden="1" customHeight="1" x14ac:dyDescent="0.25">
      <c r="A1746" s="33"/>
      <c r="B1746" s="515"/>
      <c r="C1746" s="516"/>
      <c r="D1746" s="516"/>
      <c r="E1746" s="516"/>
      <c r="F1746" s="516"/>
      <c r="G1746" s="516"/>
      <c r="H1746" s="516"/>
      <c r="I1746" s="516"/>
      <c r="J1746" s="516"/>
      <c r="K1746" s="516"/>
      <c r="L1746" s="516"/>
      <c r="M1746" s="516"/>
      <c r="N1746" s="516"/>
      <c r="O1746" s="516"/>
      <c r="P1746" s="516"/>
      <c r="Q1746" s="517"/>
      <c r="R1746" s="532"/>
      <c r="S1746" s="533"/>
      <c r="T1746" s="533"/>
      <c r="U1746" s="533"/>
      <c r="V1746" s="533"/>
      <c r="W1746" s="533"/>
      <c r="X1746" s="533"/>
      <c r="Y1746" s="533"/>
      <c r="Z1746" s="533"/>
      <c r="AA1746" s="533"/>
      <c r="AB1746" s="534"/>
      <c r="AC1746" s="535"/>
      <c r="AD1746" s="536"/>
      <c r="AE1746" s="536"/>
      <c r="AF1746" s="536"/>
      <c r="AG1746" s="536"/>
      <c r="AH1746" s="537"/>
      <c r="AI1746" s="60"/>
      <c r="AJ1746" s="144" t="str">
        <f t="shared" si="306"/>
        <v>Riadok bude skrytý.</v>
      </c>
      <c r="AK1746" s="145" t="s">
        <v>207</v>
      </c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51">
        <f t="shared" si="311"/>
        <v>1</v>
      </c>
      <c r="BF1746" s="51">
        <f t="shared" si="312"/>
        <v>0</v>
      </c>
      <c r="BG1746" s="51"/>
      <c r="BH1746" s="51">
        <f t="shared" si="307"/>
        <v>1</v>
      </c>
      <c r="BI1746" s="89">
        <f t="shared" si="313"/>
        <v>0</v>
      </c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108"/>
      <c r="BY1746" s="108"/>
      <c r="BZ1746" s="108"/>
      <c r="CA1746" s="113">
        <f>SI!BY1746</f>
        <v>113</v>
      </c>
      <c r="CB1746" s="113"/>
      <c r="CC1746" s="113"/>
      <c r="CD1746" s="113"/>
      <c r="CE1746" s="113"/>
      <c r="CF1746" s="113"/>
      <c r="CG1746" s="113"/>
      <c r="CH1746" s="140">
        <f>SI!BZ1746</f>
        <v>0</v>
      </c>
      <c r="CI1746" s="108"/>
      <c r="CJ1746" s="108"/>
      <c r="CK1746" s="108"/>
      <c r="CL1746" s="108"/>
      <c r="CM1746" s="108"/>
      <c r="CN1746" s="108"/>
      <c r="CO1746" s="108"/>
      <c r="CP1746" s="108"/>
      <c r="CQ1746" s="108"/>
      <c r="CR1746" s="108"/>
      <c r="CS1746" s="108"/>
      <c r="CT1746" s="108"/>
      <c r="CU1746" s="108"/>
      <c r="CV1746" s="108"/>
      <c r="CW1746" s="108"/>
      <c r="CX1746" s="108"/>
      <c r="CY1746" s="108"/>
      <c r="CZ1746" s="2"/>
      <c r="DA1746" s="2"/>
      <c r="DB1746" s="2"/>
      <c r="DC1746" s="2"/>
      <c r="DD1746" s="2"/>
      <c r="DE1746" s="2"/>
      <c r="DF1746" s="2"/>
      <c r="DG1746" s="2"/>
      <c r="DH1746" s="2"/>
      <c r="DI1746" s="2"/>
      <c r="DJ1746" s="2"/>
      <c r="DK1746" s="2"/>
      <c r="DL1746" s="2"/>
      <c r="DM1746" s="2"/>
      <c r="DN1746" s="2"/>
      <c r="DO1746" s="2"/>
      <c r="DP1746" s="2"/>
      <c r="DQ1746" s="2"/>
      <c r="DR1746" s="2"/>
      <c r="DS1746" s="2"/>
      <c r="DT1746" s="2"/>
      <c r="DU1746" s="2"/>
      <c r="DV1746" s="2"/>
      <c r="DW1746" s="2"/>
      <c r="DX1746" s="2"/>
      <c r="DY1746" s="2"/>
      <c r="DZ1746" s="2"/>
      <c r="EA1746" s="2"/>
      <c r="EB1746" s="2"/>
      <c r="EC1746" s="2"/>
      <c r="ED1746" s="2"/>
      <c r="EE1746" s="2"/>
      <c r="EF1746" s="2"/>
      <c r="EG1746" s="2"/>
      <c r="EH1746" s="2"/>
      <c r="EI1746" s="2"/>
      <c r="EJ1746" s="2"/>
      <c r="EK1746" s="2"/>
      <c r="EL1746" s="2"/>
      <c r="EM1746" s="2"/>
      <c r="EN1746" s="2"/>
      <c r="EO1746" s="2"/>
      <c r="EP1746" s="2"/>
      <c r="EQ1746" s="2"/>
      <c r="ER1746" s="2"/>
      <c r="ES1746" s="2"/>
      <c r="ET1746" s="2"/>
      <c r="EU1746" s="2"/>
      <c r="EV1746" s="2"/>
      <c r="EW1746" s="2"/>
      <c r="EX1746" s="2"/>
      <c r="EY1746" s="2"/>
      <c r="EZ1746" s="2"/>
      <c r="FA1746" s="2"/>
      <c r="FB1746" s="2"/>
      <c r="FC1746" s="2"/>
      <c r="FD1746" s="2"/>
      <c r="FE1746" s="2"/>
      <c r="FF1746" s="2"/>
      <c r="FG1746" s="2"/>
      <c r="FH1746" s="2"/>
      <c r="FI1746" s="2"/>
      <c r="FJ1746" s="2"/>
      <c r="FK1746" s="2"/>
      <c r="FL1746" s="2"/>
      <c r="FM1746" s="2"/>
      <c r="FN1746" s="2"/>
      <c r="FO1746" s="2"/>
      <c r="FP1746" s="2"/>
      <c r="FQ1746" s="2"/>
      <c r="FR1746" s="2"/>
      <c r="FS1746" s="2"/>
      <c r="FT1746" s="2"/>
      <c r="FU1746" s="2"/>
      <c r="FV1746" s="2"/>
      <c r="FW1746" s="2"/>
      <c r="FX1746" s="2"/>
      <c r="FY1746" s="2"/>
      <c r="FZ1746" s="2"/>
      <c r="GA1746" s="2"/>
      <c r="GB1746" s="2"/>
      <c r="GC1746" s="2"/>
      <c r="GD1746" s="2"/>
      <c r="GE1746" s="2"/>
      <c r="GF1746" s="2"/>
      <c r="GG1746" s="2"/>
      <c r="GH1746" s="2"/>
      <c r="GI1746" s="2"/>
      <c r="GJ1746" s="2"/>
      <c r="GK1746" s="2"/>
      <c r="GL1746" s="2"/>
      <c r="GM1746" s="2"/>
      <c r="GN1746" s="2"/>
      <c r="GO1746" s="2"/>
      <c r="GP1746" s="2"/>
      <c r="GQ1746" s="2"/>
      <c r="GR1746" s="2"/>
      <c r="GS1746" s="2"/>
      <c r="GT1746" s="2"/>
      <c r="GU1746" s="2"/>
      <c r="GV1746" s="2"/>
      <c r="GW1746" s="2"/>
      <c r="GX1746" s="2"/>
      <c r="GY1746" s="2"/>
      <c r="GZ1746" s="2"/>
      <c r="HA1746" s="2"/>
      <c r="HB1746" s="2"/>
      <c r="HC1746" s="2"/>
      <c r="HD1746" s="2"/>
      <c r="HE1746" s="2"/>
      <c r="HF1746" s="2"/>
      <c r="HG1746" s="2"/>
      <c r="HH1746" s="2"/>
      <c r="HI1746" s="2"/>
      <c r="HJ1746" s="2"/>
      <c r="HK1746" s="2"/>
      <c r="HL1746" s="2"/>
      <c r="HM1746" s="2"/>
      <c r="HN1746" s="2"/>
      <c r="HO1746" s="2"/>
      <c r="HP1746" s="2"/>
      <c r="HQ1746" s="2"/>
      <c r="HR1746" s="2"/>
      <c r="HS1746" s="2"/>
      <c r="HT1746" s="2"/>
      <c r="HU1746" s="2"/>
      <c r="HV1746" s="2"/>
      <c r="HW1746" s="2"/>
      <c r="HX1746" s="2"/>
      <c r="HY1746" s="2"/>
      <c r="HZ1746" s="2"/>
      <c r="IA1746" s="2"/>
      <c r="IB1746" s="2"/>
      <c r="IC1746" s="2"/>
      <c r="ID1746" s="2"/>
      <c r="IE1746" s="2"/>
      <c r="IF1746" s="2"/>
      <c r="IG1746" s="2"/>
      <c r="IH1746" s="2"/>
      <c r="II1746" s="2"/>
      <c r="IJ1746" s="2"/>
      <c r="IK1746" s="2"/>
      <c r="IL1746" s="2"/>
      <c r="IM1746" s="2"/>
      <c r="IN1746" s="2"/>
      <c r="IO1746" s="2"/>
      <c r="IP1746" s="2"/>
      <c r="IQ1746" s="2"/>
      <c r="IR1746" s="2"/>
      <c r="IS1746" s="2"/>
    </row>
    <row r="1747" spans="1:253" s="36" customFormat="1" ht="15" customHeight="1" x14ac:dyDescent="0.25">
      <c r="A1747" s="33"/>
      <c r="B1747" s="562"/>
      <c r="C1747" s="563"/>
      <c r="D1747" s="563"/>
      <c r="E1747" s="563"/>
      <c r="F1747" s="563"/>
      <c r="G1747" s="563"/>
      <c r="H1747" s="563"/>
      <c r="I1747" s="563"/>
      <c r="J1747" s="563"/>
      <c r="K1747" s="563"/>
      <c r="L1747" s="563"/>
      <c r="M1747" s="563"/>
      <c r="N1747" s="563"/>
      <c r="O1747" s="563"/>
      <c r="P1747" s="563"/>
      <c r="Q1747" s="564"/>
      <c r="R1747" s="565"/>
      <c r="S1747" s="566"/>
      <c r="T1747" s="566"/>
      <c r="U1747" s="566"/>
      <c r="V1747" s="566"/>
      <c r="W1747" s="566"/>
      <c r="X1747" s="566"/>
      <c r="Y1747" s="566"/>
      <c r="Z1747" s="566"/>
      <c r="AA1747" s="566"/>
      <c r="AB1747" s="567"/>
      <c r="AC1747" s="512"/>
      <c r="AD1747" s="513"/>
      <c r="AE1747" s="513"/>
      <c r="AF1747" s="513"/>
      <c r="AG1747" s="513"/>
      <c r="AH1747" s="514"/>
      <c r="AI1747" s="60"/>
      <c r="AJ1747" s="144" t="str">
        <f t="shared" si="306"/>
        <v>Riadok bude vidieť.</v>
      </c>
      <c r="AK1747" s="145" t="s">
        <v>207</v>
      </c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51">
        <f t="shared" si="311"/>
        <v>1</v>
      </c>
      <c r="BF1747" s="51"/>
      <c r="BG1747" s="51"/>
      <c r="BH1747" s="51">
        <f t="shared" si="307"/>
        <v>1</v>
      </c>
      <c r="BI1747" s="51">
        <f t="shared" ref="BI1747:BI1752" si="314">+IF(BE1747+BF1747+BG1747=0,0,IF(BH1747=0,0,1))</f>
        <v>1</v>
      </c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108"/>
      <c r="BY1747" s="108"/>
      <c r="BZ1747" s="108"/>
      <c r="CA1747" s="113">
        <f>SI!BY1747</f>
        <v>773</v>
      </c>
      <c r="CB1747" s="113"/>
      <c r="CC1747" s="113"/>
      <c r="CD1747" s="113"/>
      <c r="CE1747" s="113"/>
      <c r="CF1747" s="113"/>
      <c r="CG1747" s="113"/>
      <c r="CH1747" s="140">
        <f>SI!BZ1747</f>
        <v>0</v>
      </c>
      <c r="CI1747" s="108"/>
      <c r="CJ1747" s="108"/>
      <c r="CK1747" s="108"/>
      <c r="CL1747" s="108"/>
      <c r="CM1747" s="108"/>
      <c r="CN1747" s="108"/>
      <c r="CO1747" s="108"/>
      <c r="CP1747" s="108"/>
      <c r="CQ1747" s="108"/>
      <c r="CR1747" s="108"/>
      <c r="CS1747" s="108"/>
      <c r="CT1747" s="108"/>
      <c r="CU1747" s="108"/>
      <c r="CV1747" s="108"/>
      <c r="CW1747" s="108"/>
      <c r="CX1747" s="108"/>
      <c r="CY1747" s="108"/>
      <c r="CZ1747" s="2"/>
      <c r="DA1747" s="2"/>
      <c r="DB1747" s="2"/>
      <c r="DC1747" s="2"/>
      <c r="DD1747" s="2"/>
      <c r="DE1747" s="2"/>
      <c r="DF1747" s="2"/>
      <c r="DG1747" s="2"/>
      <c r="DH1747" s="2"/>
      <c r="DI1747" s="2"/>
      <c r="DJ1747" s="2"/>
      <c r="DK1747" s="2"/>
      <c r="DL1747" s="2"/>
      <c r="DM1747" s="2"/>
      <c r="DN1747" s="2"/>
      <c r="DO1747" s="2"/>
      <c r="DP1747" s="2"/>
      <c r="DQ1747" s="2"/>
      <c r="DR1747" s="2"/>
      <c r="DS1747" s="2"/>
      <c r="DT1747" s="2"/>
      <c r="DU1747" s="2"/>
      <c r="DV1747" s="2"/>
      <c r="DW1747" s="2"/>
      <c r="DX1747" s="2"/>
      <c r="DY1747" s="2"/>
      <c r="DZ1747" s="2"/>
      <c r="EA1747" s="2"/>
      <c r="EB1747" s="2"/>
      <c r="EC1747" s="2"/>
      <c r="ED1747" s="2"/>
      <c r="EE1747" s="2"/>
      <c r="EF1747" s="2"/>
      <c r="EG1747" s="2"/>
      <c r="EH1747" s="2"/>
      <c r="EI1747" s="2"/>
      <c r="EJ1747" s="2"/>
      <c r="EK1747" s="2"/>
      <c r="EL1747" s="2"/>
      <c r="EM1747" s="2"/>
      <c r="EN1747" s="2"/>
      <c r="EO1747" s="2"/>
      <c r="EP1747" s="2"/>
      <c r="EQ1747" s="2"/>
      <c r="ER1747" s="2"/>
      <c r="ES1747" s="2"/>
      <c r="ET1747" s="2"/>
      <c r="EU1747" s="2"/>
      <c r="EV1747" s="2"/>
      <c r="EW1747" s="2"/>
      <c r="EX1747" s="2"/>
      <c r="EY1747" s="2"/>
      <c r="EZ1747" s="2"/>
      <c r="FA1747" s="2"/>
      <c r="FB1747" s="2"/>
      <c r="FC1747" s="2"/>
      <c r="FD1747" s="2"/>
      <c r="FE1747" s="2"/>
      <c r="FF1747" s="2"/>
      <c r="FG1747" s="2"/>
      <c r="FH1747" s="2"/>
      <c r="FI1747" s="2"/>
      <c r="FJ1747" s="2"/>
      <c r="FK1747" s="2"/>
      <c r="FL1747" s="2"/>
      <c r="FM1747" s="2"/>
      <c r="FN1747" s="2"/>
      <c r="FO1747" s="2"/>
      <c r="FP1747" s="2"/>
      <c r="FQ1747" s="2"/>
      <c r="FR1747" s="2"/>
      <c r="FS1747" s="2"/>
      <c r="FT1747" s="2"/>
      <c r="FU1747" s="2"/>
      <c r="FV1747" s="2"/>
      <c r="FW1747" s="2"/>
      <c r="FX1747" s="2"/>
      <c r="FY1747" s="2"/>
      <c r="FZ1747" s="2"/>
      <c r="GA1747" s="2"/>
      <c r="GB1747" s="2"/>
      <c r="GC1747" s="2"/>
      <c r="GD1747" s="2"/>
      <c r="GE1747" s="2"/>
      <c r="GF1747" s="2"/>
      <c r="GG1747" s="2"/>
      <c r="GH1747" s="2"/>
      <c r="GI1747" s="2"/>
      <c r="GJ1747" s="2"/>
      <c r="GK1747" s="2"/>
      <c r="GL1747" s="2"/>
      <c r="GM1747" s="2"/>
      <c r="GN1747" s="2"/>
      <c r="GO1747" s="2"/>
      <c r="GP1747" s="2"/>
      <c r="GQ1747" s="2"/>
      <c r="GR1747" s="2"/>
      <c r="GS1747" s="2"/>
      <c r="GT1747" s="2"/>
      <c r="GU1747" s="2"/>
      <c r="GV1747" s="2"/>
      <c r="GW1747" s="2"/>
      <c r="GX1747" s="2"/>
      <c r="GY1747" s="2"/>
      <c r="GZ1747" s="2"/>
      <c r="HA1747" s="2"/>
      <c r="HB1747" s="2"/>
      <c r="HC1747" s="2"/>
      <c r="HD1747" s="2"/>
      <c r="HE1747" s="2"/>
      <c r="HF1747" s="2"/>
      <c r="HG1747" s="2"/>
      <c r="HH1747" s="2"/>
      <c r="HI1747" s="2"/>
      <c r="HJ1747" s="2"/>
      <c r="HK1747" s="2"/>
      <c r="HL1747" s="2"/>
      <c r="HM1747" s="2"/>
      <c r="HN1747" s="2"/>
      <c r="HO1747" s="2"/>
      <c r="HP1747" s="2"/>
      <c r="HQ1747" s="2"/>
      <c r="HR1747" s="2"/>
      <c r="HS1747" s="2"/>
      <c r="HT1747" s="2"/>
      <c r="HU1747" s="2"/>
      <c r="HV1747" s="2"/>
      <c r="HW1747" s="2"/>
      <c r="HX1747" s="2"/>
      <c r="HY1747" s="2"/>
      <c r="HZ1747" s="2"/>
      <c r="IA1747" s="2"/>
      <c r="IB1747" s="2"/>
      <c r="IC1747" s="2"/>
      <c r="ID1747" s="2"/>
      <c r="IE1747" s="2"/>
      <c r="IF1747" s="2"/>
      <c r="IG1747" s="2"/>
      <c r="IH1747" s="2"/>
      <c r="II1747" s="2"/>
      <c r="IJ1747" s="2"/>
      <c r="IK1747" s="2"/>
      <c r="IL1747" s="2"/>
      <c r="IM1747" s="2"/>
      <c r="IN1747" s="2"/>
      <c r="IO1747" s="2"/>
      <c r="IP1747" s="2"/>
      <c r="IQ1747" s="2"/>
      <c r="IR1747" s="2"/>
      <c r="IS1747" s="2"/>
    </row>
    <row r="1748" spans="1:253" ht="15" customHeight="1" x14ac:dyDescent="0.25">
      <c r="A1748" s="33"/>
      <c r="AI1748" s="59"/>
      <c r="AJ1748" s="144" t="str">
        <f t="shared" si="306"/>
        <v>Riadok bude vidieť.</v>
      </c>
      <c r="AK1748" s="145" t="s">
        <v>207</v>
      </c>
      <c r="BE1748" s="86">
        <v>1</v>
      </c>
      <c r="BH1748" s="51">
        <f t="shared" si="307"/>
        <v>1</v>
      </c>
      <c r="BI1748" s="51">
        <f t="shared" si="314"/>
        <v>1</v>
      </c>
      <c r="CA1748" s="113">
        <f>SI!BY1748</f>
        <v>114</v>
      </c>
      <c r="CH1748" s="140">
        <f>SI!BZ1748</f>
        <v>0</v>
      </c>
    </row>
    <row r="1749" spans="1:253" x14ac:dyDescent="0.25">
      <c r="A1749" s="33"/>
      <c r="B1749" s="23" t="s">
        <v>417</v>
      </c>
      <c r="C1749" s="22"/>
      <c r="D1749" s="22"/>
      <c r="E1749" s="22"/>
      <c r="F1749" s="22"/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  <c r="AI1749" s="62" t="s">
        <v>168</v>
      </c>
      <c r="AJ1749" s="144" t="str">
        <f t="shared" si="306"/>
        <v>Riadok bude vidieť.</v>
      </c>
      <c r="AK1749" s="145" t="s">
        <v>207</v>
      </c>
      <c r="BE1749" s="86">
        <v>1</v>
      </c>
      <c r="BH1749" s="51">
        <f t="shared" si="307"/>
        <v>1</v>
      </c>
      <c r="BI1749" s="51">
        <f t="shared" si="314"/>
        <v>1</v>
      </c>
      <c r="CA1749" s="113">
        <f>SI!BY1749</f>
        <v>6</v>
      </c>
      <c r="CH1749" s="140">
        <f>SI!BZ1749</f>
        <v>0</v>
      </c>
    </row>
    <row r="1750" spans="1:253" x14ac:dyDescent="0.25">
      <c r="A1750" s="33"/>
      <c r="B1750" s="17"/>
      <c r="D1750" s="17"/>
      <c r="AI1750" s="59"/>
      <c r="AJ1750" s="144" t="str">
        <f t="shared" si="306"/>
        <v>Riadok bude vidieť.</v>
      </c>
      <c r="AK1750" s="145" t="s">
        <v>207</v>
      </c>
      <c r="BE1750" s="86">
        <v>1</v>
      </c>
      <c r="BH1750" s="51">
        <f t="shared" si="307"/>
        <v>1</v>
      </c>
      <c r="BI1750" s="51">
        <f t="shared" si="314"/>
        <v>1</v>
      </c>
      <c r="CA1750" s="113">
        <f>SI!BY1750</f>
        <v>142</v>
      </c>
      <c r="CH1750" s="140">
        <f>SI!BZ1750</f>
        <v>0</v>
      </c>
    </row>
    <row r="1751" spans="1:253" x14ac:dyDescent="0.25">
      <c r="A1751" s="33"/>
      <c r="B1751" s="2" t="s">
        <v>282</v>
      </c>
      <c r="H1751" s="181" t="s">
        <v>483</v>
      </c>
      <c r="I1751" s="181"/>
      <c r="J1751" s="181"/>
      <c r="K1751" s="181"/>
      <c r="L1751" s="2" t="str">
        <f>+IF($D$27&lt;&gt;"",IF(ROUNDDOWN(CODE(MID($D$27,1,1))/10,0)*0+(LEN(SI!J10)+2)=CA1751,"v priebehu bežného účtovného obdobia dotácie alebo granty.","NEPOVOLENÉ POUŽITIE!"),"NEPOVOLENÉ POUŽITIE!")</f>
        <v>v priebehu bežného účtovného obdobia dotácie alebo granty.</v>
      </c>
      <c r="AI1751" s="59"/>
      <c r="AJ1751" s="144" t="str">
        <f t="shared" si="306"/>
        <v>Riadok bude vidieť.</v>
      </c>
      <c r="AK1751" s="145" t="s">
        <v>207</v>
      </c>
      <c r="AL1751" s="24"/>
      <c r="AN1751" s="21"/>
      <c r="BE1751" s="86">
        <v>1</v>
      </c>
      <c r="BH1751" s="51">
        <f t="shared" si="307"/>
        <v>1</v>
      </c>
      <c r="BI1751" s="51">
        <f t="shared" si="314"/>
        <v>1</v>
      </c>
      <c r="CA1751" s="113">
        <f>SI!BY1751</f>
        <v>31</v>
      </c>
      <c r="CH1751" s="140">
        <f>SI!BZ1751</f>
        <v>0</v>
      </c>
    </row>
    <row r="1752" spans="1:253" s="36" customFormat="1" x14ac:dyDescent="0.25">
      <c r="A1752" s="33"/>
      <c r="B1752" s="2" t="str">
        <f>+IF($L$27&lt;&gt;"",IF((ROUNDDOWN(CODE(MID($L$27,1,1)),0)-(BIN2DEC(1010)/10))*0+(LEN(SI!J10)+LEN(SI!J13))=CA1752,IF(H1751="neprijala","Účtovná jednotka nemá pre túto časť poznámok obsahovú náplň.","K prijatým dotáciám a grantom účtovná jednotka uvádza: "),"NEPOVOLENÉ POUŽITIE!"),"NEPOVOLENÉ POUŽITIE!")</f>
        <v xml:space="preserve">K prijatým dotáciám a grantom účtovná jednotka uvádza: </v>
      </c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60"/>
      <c r="AJ1752" s="144" t="str">
        <f t="shared" si="306"/>
        <v>Riadok bude vidieť.</v>
      </c>
      <c r="AK1752" s="145" t="s">
        <v>207</v>
      </c>
      <c r="AL1752" s="24"/>
      <c r="AM1752" s="2"/>
      <c r="AN1752" s="21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51">
        <f>+IF($H$1751="neprijala",1,1)</f>
        <v>1</v>
      </c>
      <c r="BF1752" s="51"/>
      <c r="BG1752" s="51"/>
      <c r="BH1752" s="51">
        <f t="shared" si="307"/>
        <v>1</v>
      </c>
      <c r="BI1752" s="51">
        <f t="shared" si="314"/>
        <v>1</v>
      </c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108"/>
      <c r="BY1752" s="108"/>
      <c r="BZ1752" s="108"/>
      <c r="CA1752" s="113">
        <f>SI!BY1752</f>
        <v>40</v>
      </c>
      <c r="CB1752" s="113"/>
      <c r="CC1752" s="113"/>
      <c r="CD1752" s="113"/>
      <c r="CE1752" s="113"/>
      <c r="CF1752" s="113"/>
      <c r="CG1752" s="113"/>
      <c r="CH1752" s="140">
        <f>SI!BZ1752</f>
        <v>0</v>
      </c>
      <c r="CI1752" s="108"/>
      <c r="CJ1752" s="108"/>
      <c r="CK1752" s="108"/>
      <c r="CL1752" s="108"/>
      <c r="CM1752" s="108"/>
      <c r="CN1752" s="108"/>
      <c r="CO1752" s="108"/>
      <c r="CP1752" s="108"/>
      <c r="CQ1752" s="108"/>
      <c r="CR1752" s="108"/>
      <c r="CS1752" s="108"/>
      <c r="CT1752" s="108"/>
      <c r="CU1752" s="108"/>
      <c r="CV1752" s="108"/>
      <c r="CW1752" s="108"/>
      <c r="CX1752" s="108"/>
      <c r="CY1752" s="108"/>
      <c r="CZ1752" s="2"/>
      <c r="DA1752" s="2"/>
      <c r="DB1752" s="2"/>
      <c r="DC1752" s="2"/>
      <c r="DD1752" s="2"/>
      <c r="DE1752" s="2"/>
      <c r="DF1752" s="2"/>
      <c r="DG1752" s="2"/>
      <c r="DH1752" s="2"/>
      <c r="DI1752" s="2"/>
      <c r="DJ1752" s="2"/>
      <c r="DK1752" s="2"/>
      <c r="DL1752" s="2"/>
      <c r="DM1752" s="2"/>
      <c r="DN1752" s="2"/>
      <c r="DO1752" s="2"/>
      <c r="DP1752" s="2"/>
      <c r="DQ1752" s="2"/>
      <c r="DR1752" s="2"/>
      <c r="DS1752" s="2"/>
      <c r="DT1752" s="2"/>
      <c r="DU1752" s="2"/>
      <c r="DV1752" s="2"/>
      <c r="DW1752" s="2"/>
      <c r="DX1752" s="2"/>
      <c r="DY1752" s="2"/>
      <c r="DZ1752" s="2"/>
      <c r="EA1752" s="2"/>
      <c r="EB1752" s="2"/>
      <c r="EC1752" s="2"/>
      <c r="ED1752" s="2"/>
      <c r="EE1752" s="2"/>
      <c r="EF1752" s="2"/>
      <c r="EG1752" s="2"/>
      <c r="EH1752" s="2"/>
      <c r="EI1752" s="2"/>
      <c r="EJ1752" s="2"/>
      <c r="EK1752" s="2"/>
      <c r="EL1752" s="2"/>
      <c r="EM1752" s="2"/>
      <c r="EN1752" s="2"/>
      <c r="EO1752" s="2"/>
      <c r="EP1752" s="2"/>
      <c r="EQ1752" s="2"/>
      <c r="ER1752" s="2"/>
      <c r="ES1752" s="2"/>
      <c r="ET1752" s="2"/>
      <c r="EU1752" s="2"/>
      <c r="EV1752" s="2"/>
      <c r="EW1752" s="2"/>
      <c r="EX1752" s="2"/>
      <c r="EY1752" s="2"/>
      <c r="EZ1752" s="2"/>
      <c r="FA1752" s="2"/>
      <c r="FB1752" s="2"/>
      <c r="FC1752" s="2"/>
      <c r="FD1752" s="2"/>
      <c r="FE1752" s="2"/>
      <c r="FF1752" s="2"/>
      <c r="FG1752" s="2"/>
      <c r="FH1752" s="2"/>
      <c r="FI1752" s="2"/>
      <c r="FJ1752" s="2"/>
      <c r="FK1752" s="2"/>
      <c r="FL1752" s="2"/>
      <c r="FM1752" s="2"/>
      <c r="FN1752" s="2"/>
      <c r="FO1752" s="2"/>
      <c r="FP1752" s="2"/>
      <c r="FQ1752" s="2"/>
      <c r="FR1752" s="2"/>
      <c r="FS1752" s="2"/>
      <c r="FT1752" s="2"/>
      <c r="FU1752" s="2"/>
      <c r="FV1752" s="2"/>
      <c r="FW1752" s="2"/>
      <c r="FX1752" s="2"/>
      <c r="FY1752" s="2"/>
      <c r="FZ1752" s="2"/>
      <c r="GA1752" s="2"/>
      <c r="GB1752" s="2"/>
      <c r="GC1752" s="2"/>
      <c r="GD1752" s="2"/>
      <c r="GE1752" s="2"/>
      <c r="GF1752" s="2"/>
      <c r="GG1752" s="2"/>
      <c r="GH1752" s="2"/>
      <c r="GI1752" s="2"/>
      <c r="GJ1752" s="2"/>
      <c r="GK1752" s="2"/>
      <c r="GL1752" s="2"/>
      <c r="GM1752" s="2"/>
      <c r="GN1752" s="2"/>
      <c r="GO1752" s="2"/>
      <c r="GP1752" s="2"/>
      <c r="GQ1752" s="2"/>
      <c r="GR1752" s="2"/>
      <c r="GS1752" s="2"/>
      <c r="GT1752" s="2"/>
      <c r="GU1752" s="2"/>
      <c r="GV1752" s="2"/>
      <c r="GW1752" s="2"/>
      <c r="GX1752" s="2"/>
      <c r="GY1752" s="2"/>
      <c r="GZ1752" s="2"/>
      <c r="HA1752" s="2"/>
      <c r="HB1752" s="2"/>
      <c r="HC1752" s="2"/>
      <c r="HD1752" s="2"/>
      <c r="HE1752" s="2"/>
      <c r="HF1752" s="2"/>
      <c r="HG1752" s="2"/>
      <c r="HH1752" s="2"/>
      <c r="HI1752" s="2"/>
      <c r="HJ1752" s="2"/>
      <c r="HK1752" s="2"/>
      <c r="HL1752" s="2"/>
      <c r="HM1752" s="2"/>
      <c r="HN1752" s="2"/>
      <c r="HO1752" s="2"/>
      <c r="HP1752" s="2"/>
      <c r="HQ1752" s="2"/>
      <c r="HR1752" s="2"/>
      <c r="HS1752" s="2"/>
      <c r="HT1752" s="2"/>
      <c r="HU1752" s="2"/>
      <c r="HV1752" s="2"/>
      <c r="HW1752" s="2"/>
      <c r="HX1752" s="2"/>
      <c r="HY1752" s="2"/>
      <c r="HZ1752" s="2"/>
      <c r="IA1752" s="2"/>
      <c r="IB1752" s="2"/>
      <c r="IC1752" s="2"/>
      <c r="ID1752" s="2"/>
      <c r="IE1752" s="2"/>
      <c r="IF1752" s="2"/>
      <c r="IG1752" s="2"/>
      <c r="IH1752" s="2"/>
      <c r="II1752" s="2"/>
      <c r="IJ1752" s="2"/>
      <c r="IK1752" s="2"/>
      <c r="IL1752" s="2"/>
      <c r="IM1752" s="2"/>
      <c r="IN1752" s="2"/>
      <c r="IO1752" s="2"/>
      <c r="IP1752" s="2"/>
      <c r="IQ1752" s="2"/>
      <c r="IR1752" s="2"/>
      <c r="IS1752" s="2"/>
    </row>
    <row r="1753" spans="1:253" s="36" customFormat="1" hidden="1" x14ac:dyDescent="0.25">
      <c r="A1753" s="33"/>
      <c r="B1753" s="168"/>
      <c r="C1753" s="168"/>
      <c r="D1753" s="168"/>
      <c r="E1753" s="168"/>
      <c r="F1753" s="168"/>
      <c r="G1753" s="168"/>
      <c r="H1753" s="168"/>
      <c r="I1753" s="168"/>
      <c r="J1753" s="168"/>
      <c r="K1753" s="168"/>
      <c r="L1753" s="168"/>
      <c r="M1753" s="168"/>
      <c r="N1753" s="168"/>
      <c r="O1753" s="168"/>
      <c r="P1753" s="168"/>
      <c r="Q1753" s="168"/>
      <c r="R1753" s="168"/>
      <c r="S1753" s="168"/>
      <c r="T1753" s="168"/>
      <c r="U1753" s="168"/>
      <c r="V1753" s="168"/>
      <c r="W1753" s="168"/>
      <c r="X1753" s="168"/>
      <c r="Y1753" s="168"/>
      <c r="Z1753" s="168"/>
      <c r="AA1753" s="168"/>
      <c r="AB1753" s="168"/>
      <c r="AC1753" s="168"/>
      <c r="AD1753" s="168"/>
      <c r="AE1753" s="168"/>
      <c r="AF1753" s="168"/>
      <c r="AG1753" s="168"/>
      <c r="AH1753" s="168"/>
      <c r="AI1753" s="63"/>
      <c r="AJ1753" s="144" t="str">
        <f t="shared" si="306"/>
        <v>Riadok bude skrytý.</v>
      </c>
      <c r="AK1753" s="145" t="s">
        <v>207</v>
      </c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51">
        <f>+IF($H$1751="neprijala",0,1)</f>
        <v>1</v>
      </c>
      <c r="BF1753" s="51">
        <f t="shared" ref="BF1753:BF1772" si="315">+IF(B1753="",0,1)</f>
        <v>0</v>
      </c>
      <c r="BG1753" s="51"/>
      <c r="BH1753" s="51">
        <f t="shared" si="307"/>
        <v>1</v>
      </c>
      <c r="BI1753" s="89">
        <f t="shared" ref="BI1753:BI1772" si="316">+IF(BE1753*BF1753=0,0,IF(BH1753=0,0,1))</f>
        <v>0</v>
      </c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108"/>
      <c r="BY1753" s="108"/>
      <c r="BZ1753" s="108"/>
      <c r="CA1753" s="113">
        <f>SI!BY1753</f>
        <v>142</v>
      </c>
      <c r="CB1753" s="113"/>
      <c r="CC1753" s="113"/>
      <c r="CD1753" s="113"/>
      <c r="CE1753" s="113"/>
      <c r="CF1753" s="113"/>
      <c r="CG1753" s="113"/>
      <c r="CH1753" s="140">
        <f>SI!BZ1753</f>
        <v>0</v>
      </c>
      <c r="CI1753" s="108"/>
      <c r="CJ1753" s="108"/>
      <c r="CK1753" s="108"/>
      <c r="CL1753" s="108"/>
      <c r="CM1753" s="108"/>
      <c r="CN1753" s="108"/>
      <c r="CO1753" s="108"/>
      <c r="CP1753" s="108"/>
      <c r="CQ1753" s="108"/>
      <c r="CR1753" s="108"/>
      <c r="CS1753" s="108"/>
      <c r="CT1753" s="108"/>
      <c r="CU1753" s="108"/>
      <c r="CV1753" s="108"/>
      <c r="CW1753" s="108"/>
      <c r="CX1753" s="108"/>
      <c r="CY1753" s="108"/>
      <c r="CZ1753" s="2"/>
      <c r="DA1753" s="2"/>
      <c r="DB1753" s="2"/>
      <c r="DC1753" s="2"/>
      <c r="DD1753" s="2"/>
      <c r="DE1753" s="2"/>
      <c r="DF1753" s="2"/>
      <c r="DG1753" s="2"/>
      <c r="DH1753" s="2"/>
      <c r="DI1753" s="2"/>
      <c r="DJ1753" s="2"/>
      <c r="DK1753" s="2"/>
      <c r="DL1753" s="2"/>
      <c r="DM1753" s="2"/>
      <c r="DN1753" s="2"/>
      <c r="DO1753" s="2"/>
      <c r="DP1753" s="2"/>
      <c r="DQ1753" s="2"/>
      <c r="DR1753" s="2"/>
      <c r="DS1753" s="2"/>
      <c r="DT1753" s="2"/>
      <c r="DU1753" s="2"/>
      <c r="DV1753" s="2"/>
      <c r="DW1753" s="2"/>
      <c r="DX1753" s="2"/>
      <c r="DY1753" s="2"/>
      <c r="DZ1753" s="2"/>
      <c r="EA1753" s="2"/>
      <c r="EB1753" s="2"/>
      <c r="EC1753" s="2"/>
      <c r="ED1753" s="2"/>
      <c r="EE1753" s="2"/>
      <c r="EF1753" s="2"/>
      <c r="EG1753" s="2"/>
      <c r="EH1753" s="2"/>
      <c r="EI1753" s="2"/>
      <c r="EJ1753" s="2"/>
      <c r="EK1753" s="2"/>
      <c r="EL1753" s="2"/>
      <c r="EM1753" s="2"/>
      <c r="EN1753" s="2"/>
      <c r="EO1753" s="2"/>
      <c r="EP1753" s="2"/>
      <c r="EQ1753" s="2"/>
      <c r="ER1753" s="2"/>
      <c r="ES1753" s="2"/>
      <c r="ET1753" s="2"/>
      <c r="EU1753" s="2"/>
      <c r="EV1753" s="2"/>
      <c r="EW1753" s="2"/>
      <c r="EX1753" s="2"/>
      <c r="EY1753" s="2"/>
      <c r="EZ1753" s="2"/>
      <c r="FA1753" s="2"/>
      <c r="FB1753" s="2"/>
      <c r="FC1753" s="2"/>
      <c r="FD1753" s="2"/>
      <c r="FE1753" s="2"/>
      <c r="FF1753" s="2"/>
      <c r="FG1753" s="2"/>
      <c r="FH1753" s="2"/>
      <c r="FI1753" s="2"/>
      <c r="FJ1753" s="2"/>
      <c r="FK1753" s="2"/>
      <c r="FL1753" s="2"/>
      <c r="FM1753" s="2"/>
      <c r="FN1753" s="2"/>
      <c r="FO1753" s="2"/>
      <c r="FP1753" s="2"/>
      <c r="FQ1753" s="2"/>
      <c r="FR1753" s="2"/>
      <c r="FS1753" s="2"/>
      <c r="FT1753" s="2"/>
      <c r="FU1753" s="2"/>
      <c r="FV1753" s="2"/>
      <c r="FW1753" s="2"/>
      <c r="FX1753" s="2"/>
      <c r="FY1753" s="2"/>
      <c r="FZ1753" s="2"/>
      <c r="GA1753" s="2"/>
      <c r="GB1753" s="2"/>
      <c r="GC1753" s="2"/>
      <c r="GD1753" s="2"/>
      <c r="GE1753" s="2"/>
      <c r="GF1753" s="2"/>
      <c r="GG1753" s="2"/>
      <c r="GH1753" s="2"/>
      <c r="GI1753" s="2"/>
      <c r="GJ1753" s="2"/>
      <c r="GK1753" s="2"/>
      <c r="GL1753" s="2"/>
      <c r="GM1753" s="2"/>
      <c r="GN1753" s="2"/>
      <c r="GO1753" s="2"/>
      <c r="GP1753" s="2"/>
      <c r="GQ1753" s="2"/>
      <c r="GR1753" s="2"/>
      <c r="GS1753" s="2"/>
      <c r="GT1753" s="2"/>
      <c r="GU1753" s="2"/>
      <c r="GV1753" s="2"/>
      <c r="GW1753" s="2"/>
      <c r="GX1753" s="2"/>
      <c r="GY1753" s="2"/>
      <c r="GZ1753" s="2"/>
      <c r="HA1753" s="2"/>
      <c r="HB1753" s="2"/>
      <c r="HC1753" s="2"/>
      <c r="HD1753" s="2"/>
      <c r="HE1753" s="2"/>
      <c r="HF1753" s="2"/>
      <c r="HG1753" s="2"/>
      <c r="HH1753" s="2"/>
      <c r="HI1753" s="2"/>
      <c r="HJ1753" s="2"/>
      <c r="HK1753" s="2"/>
      <c r="HL1753" s="2"/>
      <c r="HM1753" s="2"/>
      <c r="HN1753" s="2"/>
      <c r="HO1753" s="2"/>
      <c r="HP1753" s="2"/>
      <c r="HQ1753" s="2"/>
      <c r="HR1753" s="2"/>
      <c r="HS1753" s="2"/>
      <c r="HT1753" s="2"/>
      <c r="HU1753" s="2"/>
      <c r="HV1753" s="2"/>
      <c r="HW1753" s="2"/>
      <c r="HX1753" s="2"/>
      <c r="HY1753" s="2"/>
      <c r="HZ1753" s="2"/>
      <c r="IA1753" s="2"/>
      <c r="IB1753" s="2"/>
      <c r="IC1753" s="2"/>
      <c r="ID1753" s="2"/>
      <c r="IE1753" s="2"/>
      <c r="IF1753" s="2"/>
      <c r="IG1753" s="2"/>
      <c r="IH1753" s="2"/>
      <c r="II1753" s="2"/>
      <c r="IJ1753" s="2"/>
      <c r="IK1753" s="2"/>
      <c r="IL1753" s="2"/>
      <c r="IM1753" s="2"/>
      <c r="IN1753" s="2"/>
      <c r="IO1753" s="2"/>
      <c r="IP1753" s="2"/>
      <c r="IQ1753" s="2"/>
      <c r="IR1753" s="2"/>
      <c r="IS1753" s="2"/>
    </row>
    <row r="1754" spans="1:253" s="36" customFormat="1" x14ac:dyDescent="0.25">
      <c r="A1754" s="33"/>
      <c r="B1754" s="168" t="s">
        <v>608</v>
      </c>
      <c r="C1754" s="168"/>
      <c r="D1754" s="168"/>
      <c r="E1754" s="168"/>
      <c r="F1754" s="168"/>
      <c r="G1754" s="168"/>
      <c r="H1754" s="168"/>
      <c r="I1754" s="168"/>
      <c r="J1754" s="168"/>
      <c r="K1754" s="168"/>
      <c r="L1754" s="168"/>
      <c r="M1754" s="168"/>
      <c r="N1754" s="168"/>
      <c r="O1754" s="168"/>
      <c r="P1754" s="168"/>
      <c r="Q1754" s="168"/>
      <c r="R1754" s="168"/>
      <c r="S1754" s="168"/>
      <c r="T1754" s="168"/>
      <c r="U1754" s="168"/>
      <c r="V1754" s="168"/>
      <c r="W1754" s="168"/>
      <c r="X1754" s="168"/>
      <c r="Y1754" s="168"/>
      <c r="Z1754" s="168"/>
      <c r="AA1754" s="168"/>
      <c r="AB1754" s="168"/>
      <c r="AC1754" s="168"/>
      <c r="AD1754" s="168"/>
      <c r="AE1754" s="168"/>
      <c r="AF1754" s="168"/>
      <c r="AG1754" s="168"/>
      <c r="AH1754" s="168"/>
      <c r="AI1754" s="63"/>
      <c r="AJ1754" s="144" t="str">
        <f t="shared" si="306"/>
        <v>Riadok bude vidieť.</v>
      </c>
      <c r="AK1754" s="145" t="s">
        <v>207</v>
      </c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51">
        <f t="shared" ref="BE1754:BE1788" si="317">+IF($H$1751="neprijala",0,1)</f>
        <v>1</v>
      </c>
      <c r="BF1754" s="51">
        <f t="shared" si="315"/>
        <v>1</v>
      </c>
      <c r="BG1754" s="51"/>
      <c r="BH1754" s="51">
        <f t="shared" si="307"/>
        <v>1</v>
      </c>
      <c r="BI1754" s="89">
        <f t="shared" si="316"/>
        <v>1</v>
      </c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108"/>
      <c r="BY1754" s="108"/>
      <c r="BZ1754" s="108"/>
      <c r="CA1754" s="113">
        <f>SI!BY1754</f>
        <v>124</v>
      </c>
      <c r="CB1754" s="113"/>
      <c r="CC1754" s="113"/>
      <c r="CD1754" s="113"/>
      <c r="CE1754" s="113"/>
      <c r="CF1754" s="113"/>
      <c r="CG1754" s="113"/>
      <c r="CH1754" s="140">
        <f>SI!BZ1754</f>
        <v>0</v>
      </c>
      <c r="CI1754" s="108"/>
      <c r="CJ1754" s="108"/>
      <c r="CK1754" s="108"/>
      <c r="CL1754" s="108"/>
      <c r="CM1754" s="108"/>
      <c r="CN1754" s="108"/>
      <c r="CO1754" s="108"/>
      <c r="CP1754" s="108"/>
      <c r="CQ1754" s="108"/>
      <c r="CR1754" s="108"/>
      <c r="CS1754" s="108"/>
      <c r="CT1754" s="108"/>
      <c r="CU1754" s="108"/>
      <c r="CV1754" s="108"/>
      <c r="CW1754" s="108"/>
      <c r="CX1754" s="108"/>
      <c r="CY1754" s="108"/>
      <c r="CZ1754" s="2"/>
      <c r="DA1754" s="2"/>
      <c r="DB1754" s="2"/>
      <c r="DC1754" s="2"/>
      <c r="DD1754" s="2"/>
      <c r="DE1754" s="2"/>
      <c r="DF1754" s="2"/>
      <c r="DG1754" s="2"/>
      <c r="DH1754" s="2"/>
      <c r="DI1754" s="2"/>
      <c r="DJ1754" s="2"/>
      <c r="DK1754" s="2"/>
      <c r="DL1754" s="2"/>
      <c r="DM1754" s="2"/>
      <c r="DN1754" s="2"/>
      <c r="DO1754" s="2"/>
      <c r="DP1754" s="2"/>
      <c r="DQ1754" s="2"/>
      <c r="DR1754" s="2"/>
      <c r="DS1754" s="2"/>
      <c r="DT1754" s="2"/>
      <c r="DU1754" s="2"/>
      <c r="DV1754" s="2"/>
      <c r="DW1754" s="2"/>
      <c r="DX1754" s="2"/>
      <c r="DY1754" s="2"/>
      <c r="DZ1754" s="2"/>
      <c r="EA1754" s="2"/>
      <c r="EB1754" s="2"/>
      <c r="EC1754" s="2"/>
      <c r="ED1754" s="2"/>
      <c r="EE1754" s="2"/>
      <c r="EF1754" s="2"/>
      <c r="EG1754" s="2"/>
      <c r="EH1754" s="2"/>
      <c r="EI1754" s="2"/>
      <c r="EJ1754" s="2"/>
      <c r="EK1754" s="2"/>
      <c r="EL1754" s="2"/>
      <c r="EM1754" s="2"/>
      <c r="EN1754" s="2"/>
      <c r="EO1754" s="2"/>
      <c r="EP1754" s="2"/>
      <c r="EQ1754" s="2"/>
      <c r="ER1754" s="2"/>
      <c r="ES1754" s="2"/>
      <c r="ET1754" s="2"/>
      <c r="EU1754" s="2"/>
      <c r="EV1754" s="2"/>
      <c r="EW1754" s="2"/>
      <c r="EX1754" s="2"/>
      <c r="EY1754" s="2"/>
      <c r="EZ1754" s="2"/>
      <c r="FA1754" s="2"/>
      <c r="FB1754" s="2"/>
      <c r="FC1754" s="2"/>
      <c r="FD1754" s="2"/>
      <c r="FE1754" s="2"/>
      <c r="FF1754" s="2"/>
      <c r="FG1754" s="2"/>
      <c r="FH1754" s="2"/>
      <c r="FI1754" s="2"/>
      <c r="FJ1754" s="2"/>
      <c r="FK1754" s="2"/>
      <c r="FL1754" s="2"/>
      <c r="FM1754" s="2"/>
      <c r="FN1754" s="2"/>
      <c r="FO1754" s="2"/>
      <c r="FP1754" s="2"/>
      <c r="FQ1754" s="2"/>
      <c r="FR1754" s="2"/>
      <c r="FS1754" s="2"/>
      <c r="FT1754" s="2"/>
      <c r="FU1754" s="2"/>
      <c r="FV1754" s="2"/>
      <c r="FW1754" s="2"/>
      <c r="FX1754" s="2"/>
      <c r="FY1754" s="2"/>
      <c r="FZ1754" s="2"/>
      <c r="GA1754" s="2"/>
      <c r="GB1754" s="2"/>
      <c r="GC1754" s="2"/>
      <c r="GD1754" s="2"/>
      <c r="GE1754" s="2"/>
      <c r="GF1754" s="2"/>
      <c r="GG1754" s="2"/>
      <c r="GH1754" s="2"/>
      <c r="GI1754" s="2"/>
      <c r="GJ1754" s="2"/>
      <c r="GK1754" s="2"/>
      <c r="GL1754" s="2"/>
      <c r="GM1754" s="2"/>
      <c r="GN1754" s="2"/>
      <c r="GO1754" s="2"/>
      <c r="GP1754" s="2"/>
      <c r="GQ1754" s="2"/>
      <c r="GR1754" s="2"/>
      <c r="GS1754" s="2"/>
      <c r="GT1754" s="2"/>
      <c r="GU1754" s="2"/>
      <c r="GV1754" s="2"/>
      <c r="GW1754" s="2"/>
      <c r="GX1754" s="2"/>
      <c r="GY1754" s="2"/>
      <c r="GZ1754" s="2"/>
      <c r="HA1754" s="2"/>
      <c r="HB1754" s="2"/>
      <c r="HC1754" s="2"/>
      <c r="HD1754" s="2"/>
      <c r="HE1754" s="2"/>
      <c r="HF1754" s="2"/>
      <c r="HG1754" s="2"/>
      <c r="HH1754" s="2"/>
      <c r="HI1754" s="2"/>
      <c r="HJ1754" s="2"/>
      <c r="HK1754" s="2"/>
      <c r="HL1754" s="2"/>
      <c r="HM1754" s="2"/>
      <c r="HN1754" s="2"/>
      <c r="HO1754" s="2"/>
      <c r="HP1754" s="2"/>
      <c r="HQ1754" s="2"/>
      <c r="HR1754" s="2"/>
      <c r="HS1754" s="2"/>
      <c r="HT1754" s="2"/>
      <c r="HU1754" s="2"/>
      <c r="HV1754" s="2"/>
      <c r="HW1754" s="2"/>
      <c r="HX1754" s="2"/>
      <c r="HY1754" s="2"/>
      <c r="HZ1754" s="2"/>
      <c r="IA1754" s="2"/>
      <c r="IB1754" s="2"/>
      <c r="IC1754" s="2"/>
      <c r="ID1754" s="2"/>
      <c r="IE1754" s="2"/>
      <c r="IF1754" s="2"/>
      <c r="IG1754" s="2"/>
      <c r="IH1754" s="2"/>
      <c r="II1754" s="2"/>
      <c r="IJ1754" s="2"/>
      <c r="IK1754" s="2"/>
      <c r="IL1754" s="2"/>
      <c r="IM1754" s="2"/>
      <c r="IN1754" s="2"/>
      <c r="IO1754" s="2"/>
      <c r="IP1754" s="2"/>
      <c r="IQ1754" s="2"/>
      <c r="IR1754" s="2"/>
      <c r="IS1754" s="2"/>
    </row>
    <row r="1755" spans="1:253" s="36" customFormat="1" x14ac:dyDescent="0.25">
      <c r="A1755" s="33"/>
      <c r="B1755" s="168" t="s">
        <v>609</v>
      </c>
      <c r="C1755" s="168"/>
      <c r="D1755" s="168"/>
      <c r="E1755" s="168"/>
      <c r="F1755" s="168"/>
      <c r="G1755" s="168"/>
      <c r="H1755" s="168"/>
      <c r="I1755" s="168"/>
      <c r="J1755" s="168"/>
      <c r="K1755" s="168"/>
      <c r="L1755" s="168"/>
      <c r="M1755" s="168"/>
      <c r="N1755" s="168"/>
      <c r="O1755" s="168"/>
      <c r="P1755" s="168"/>
      <c r="Q1755" s="168"/>
      <c r="R1755" s="168"/>
      <c r="S1755" s="168"/>
      <c r="T1755" s="168"/>
      <c r="U1755" s="168"/>
      <c r="V1755" s="168"/>
      <c r="W1755" s="168"/>
      <c r="X1755" s="168"/>
      <c r="Y1755" s="168"/>
      <c r="Z1755" s="168"/>
      <c r="AA1755" s="168"/>
      <c r="AB1755" s="168"/>
      <c r="AC1755" s="168"/>
      <c r="AD1755" s="168"/>
      <c r="AE1755" s="168"/>
      <c r="AF1755" s="168"/>
      <c r="AG1755" s="168"/>
      <c r="AH1755" s="168"/>
      <c r="AI1755" s="63"/>
      <c r="AJ1755" s="144" t="str">
        <f t="shared" si="306"/>
        <v>Riadok bude vidieť.</v>
      </c>
      <c r="AK1755" s="145" t="s">
        <v>207</v>
      </c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51">
        <f t="shared" si="317"/>
        <v>1</v>
      </c>
      <c r="BF1755" s="51">
        <f t="shared" si="315"/>
        <v>1</v>
      </c>
      <c r="BG1755" s="51"/>
      <c r="BH1755" s="51">
        <f t="shared" si="307"/>
        <v>1</v>
      </c>
      <c r="BI1755" s="89">
        <f t="shared" si="316"/>
        <v>1</v>
      </c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108"/>
      <c r="BY1755" s="108"/>
      <c r="BZ1755" s="108"/>
      <c r="CA1755" s="113">
        <f>SI!BY1755</f>
        <v>193</v>
      </c>
      <c r="CB1755" s="113"/>
      <c r="CC1755" s="113"/>
      <c r="CD1755" s="113"/>
      <c r="CE1755" s="113"/>
      <c r="CF1755" s="113"/>
      <c r="CG1755" s="113"/>
      <c r="CH1755" s="140">
        <f>SI!BZ1755</f>
        <v>0</v>
      </c>
      <c r="CI1755" s="108"/>
      <c r="CJ1755" s="108"/>
      <c r="CK1755" s="108"/>
      <c r="CL1755" s="108"/>
      <c r="CM1755" s="108"/>
      <c r="CN1755" s="108"/>
      <c r="CO1755" s="108"/>
      <c r="CP1755" s="108"/>
      <c r="CQ1755" s="108"/>
      <c r="CR1755" s="108"/>
      <c r="CS1755" s="108"/>
      <c r="CT1755" s="108"/>
      <c r="CU1755" s="108"/>
      <c r="CV1755" s="108"/>
      <c r="CW1755" s="108"/>
      <c r="CX1755" s="108"/>
      <c r="CY1755" s="108"/>
      <c r="CZ1755" s="2"/>
      <c r="DA1755" s="2"/>
      <c r="DB1755" s="2"/>
      <c r="DC1755" s="2"/>
      <c r="DD1755" s="2"/>
      <c r="DE1755" s="2"/>
      <c r="DF1755" s="2"/>
      <c r="DG1755" s="2"/>
      <c r="DH1755" s="2"/>
      <c r="DI1755" s="2"/>
      <c r="DJ1755" s="2"/>
      <c r="DK1755" s="2"/>
      <c r="DL1755" s="2"/>
      <c r="DM1755" s="2"/>
      <c r="DN1755" s="2"/>
      <c r="DO1755" s="2"/>
      <c r="DP1755" s="2"/>
      <c r="DQ1755" s="2"/>
      <c r="DR1755" s="2"/>
      <c r="DS1755" s="2"/>
      <c r="DT1755" s="2"/>
      <c r="DU1755" s="2"/>
      <c r="DV1755" s="2"/>
      <c r="DW1755" s="2"/>
      <c r="DX1755" s="2"/>
      <c r="DY1755" s="2"/>
      <c r="DZ1755" s="2"/>
      <c r="EA1755" s="2"/>
      <c r="EB1755" s="2"/>
      <c r="EC1755" s="2"/>
      <c r="ED1755" s="2"/>
      <c r="EE1755" s="2"/>
      <c r="EF1755" s="2"/>
      <c r="EG1755" s="2"/>
      <c r="EH1755" s="2"/>
      <c r="EI1755" s="2"/>
      <c r="EJ1755" s="2"/>
      <c r="EK1755" s="2"/>
      <c r="EL1755" s="2"/>
      <c r="EM1755" s="2"/>
      <c r="EN1755" s="2"/>
      <c r="EO1755" s="2"/>
      <c r="EP1755" s="2"/>
      <c r="EQ1755" s="2"/>
      <c r="ER1755" s="2"/>
      <c r="ES1755" s="2"/>
      <c r="ET1755" s="2"/>
      <c r="EU1755" s="2"/>
      <c r="EV1755" s="2"/>
      <c r="EW1755" s="2"/>
      <c r="EX1755" s="2"/>
      <c r="EY1755" s="2"/>
      <c r="EZ1755" s="2"/>
      <c r="FA1755" s="2"/>
      <c r="FB1755" s="2"/>
      <c r="FC1755" s="2"/>
      <c r="FD1755" s="2"/>
      <c r="FE1755" s="2"/>
      <c r="FF1755" s="2"/>
      <c r="FG1755" s="2"/>
      <c r="FH1755" s="2"/>
      <c r="FI1755" s="2"/>
      <c r="FJ1755" s="2"/>
      <c r="FK1755" s="2"/>
      <c r="FL1755" s="2"/>
      <c r="FM1755" s="2"/>
      <c r="FN1755" s="2"/>
      <c r="FO1755" s="2"/>
      <c r="FP1755" s="2"/>
      <c r="FQ1755" s="2"/>
      <c r="FR1755" s="2"/>
      <c r="FS1755" s="2"/>
      <c r="FT1755" s="2"/>
      <c r="FU1755" s="2"/>
      <c r="FV1755" s="2"/>
      <c r="FW1755" s="2"/>
      <c r="FX1755" s="2"/>
      <c r="FY1755" s="2"/>
      <c r="FZ1755" s="2"/>
      <c r="GA1755" s="2"/>
      <c r="GB1755" s="2"/>
      <c r="GC1755" s="2"/>
      <c r="GD1755" s="2"/>
      <c r="GE1755" s="2"/>
      <c r="GF1755" s="2"/>
      <c r="GG1755" s="2"/>
      <c r="GH1755" s="2"/>
      <c r="GI1755" s="2"/>
      <c r="GJ1755" s="2"/>
      <c r="GK1755" s="2"/>
      <c r="GL1755" s="2"/>
      <c r="GM1755" s="2"/>
      <c r="GN1755" s="2"/>
      <c r="GO1755" s="2"/>
      <c r="GP1755" s="2"/>
      <c r="GQ1755" s="2"/>
      <c r="GR1755" s="2"/>
      <c r="GS1755" s="2"/>
      <c r="GT1755" s="2"/>
      <c r="GU1755" s="2"/>
      <c r="GV1755" s="2"/>
      <c r="GW1755" s="2"/>
      <c r="GX1755" s="2"/>
      <c r="GY1755" s="2"/>
      <c r="GZ1755" s="2"/>
      <c r="HA1755" s="2"/>
      <c r="HB1755" s="2"/>
      <c r="HC1755" s="2"/>
      <c r="HD1755" s="2"/>
      <c r="HE1755" s="2"/>
      <c r="HF1755" s="2"/>
      <c r="HG1755" s="2"/>
      <c r="HH1755" s="2"/>
      <c r="HI1755" s="2"/>
      <c r="HJ1755" s="2"/>
      <c r="HK1755" s="2"/>
      <c r="HL1755" s="2"/>
      <c r="HM1755" s="2"/>
      <c r="HN1755" s="2"/>
      <c r="HO1755" s="2"/>
      <c r="HP1755" s="2"/>
      <c r="HQ1755" s="2"/>
      <c r="HR1755" s="2"/>
      <c r="HS1755" s="2"/>
      <c r="HT1755" s="2"/>
      <c r="HU1755" s="2"/>
      <c r="HV1755" s="2"/>
      <c r="HW1755" s="2"/>
      <c r="HX1755" s="2"/>
      <c r="HY1755" s="2"/>
      <c r="HZ1755" s="2"/>
      <c r="IA1755" s="2"/>
      <c r="IB1755" s="2"/>
      <c r="IC1755" s="2"/>
      <c r="ID1755" s="2"/>
      <c r="IE1755" s="2"/>
      <c r="IF1755" s="2"/>
      <c r="IG1755" s="2"/>
      <c r="IH1755" s="2"/>
      <c r="II1755" s="2"/>
      <c r="IJ1755" s="2"/>
      <c r="IK1755" s="2"/>
      <c r="IL1755" s="2"/>
      <c r="IM1755" s="2"/>
      <c r="IN1755" s="2"/>
      <c r="IO1755" s="2"/>
      <c r="IP1755" s="2"/>
      <c r="IQ1755" s="2"/>
      <c r="IR1755" s="2"/>
      <c r="IS1755" s="2"/>
    </row>
    <row r="1756" spans="1:253" s="36" customFormat="1" x14ac:dyDescent="0.25">
      <c r="A1756" s="33"/>
      <c r="B1756" s="168" t="s">
        <v>607</v>
      </c>
      <c r="C1756" s="168"/>
      <c r="D1756" s="168"/>
      <c r="E1756" s="168"/>
      <c r="F1756" s="168"/>
      <c r="G1756" s="168"/>
      <c r="H1756" s="168"/>
      <c r="I1756" s="168"/>
      <c r="J1756" s="168"/>
      <c r="K1756" s="168"/>
      <c r="L1756" s="168"/>
      <c r="M1756" s="168"/>
      <c r="N1756" s="168"/>
      <c r="O1756" s="168"/>
      <c r="P1756" s="168"/>
      <c r="Q1756" s="168"/>
      <c r="R1756" s="168"/>
      <c r="S1756" s="168"/>
      <c r="T1756" s="168"/>
      <c r="U1756" s="168"/>
      <c r="V1756" s="168"/>
      <c r="W1756" s="168"/>
      <c r="X1756" s="168"/>
      <c r="Y1756" s="168"/>
      <c r="Z1756" s="168"/>
      <c r="AA1756" s="168"/>
      <c r="AB1756" s="168"/>
      <c r="AC1756" s="168"/>
      <c r="AD1756" s="168"/>
      <c r="AE1756" s="168"/>
      <c r="AF1756" s="168"/>
      <c r="AG1756" s="168"/>
      <c r="AH1756" s="168"/>
      <c r="AI1756" s="63"/>
      <c r="AJ1756" s="144" t="str">
        <f t="shared" si="306"/>
        <v>Riadok bude vidieť.</v>
      </c>
      <c r="AK1756" s="145" t="s">
        <v>207</v>
      </c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51">
        <f t="shared" si="317"/>
        <v>1</v>
      </c>
      <c r="BF1756" s="51">
        <f t="shared" si="315"/>
        <v>1</v>
      </c>
      <c r="BG1756" s="51"/>
      <c r="BH1756" s="51">
        <f t="shared" si="307"/>
        <v>1</v>
      </c>
      <c r="BI1756" s="89">
        <f t="shared" si="316"/>
        <v>1</v>
      </c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108"/>
      <c r="BY1756" s="108"/>
      <c r="BZ1756" s="108"/>
      <c r="CA1756" s="113">
        <f>SI!BY1756</f>
        <v>180</v>
      </c>
      <c r="CB1756" s="113"/>
      <c r="CC1756" s="113"/>
      <c r="CD1756" s="113"/>
      <c r="CE1756" s="113"/>
      <c r="CF1756" s="113"/>
      <c r="CG1756" s="113"/>
      <c r="CH1756" s="140">
        <f>SI!BZ1756</f>
        <v>0</v>
      </c>
      <c r="CI1756" s="108"/>
      <c r="CJ1756" s="108"/>
      <c r="CK1756" s="108"/>
      <c r="CL1756" s="108"/>
      <c r="CM1756" s="108"/>
      <c r="CN1756" s="108"/>
      <c r="CO1756" s="108"/>
      <c r="CP1756" s="108"/>
      <c r="CQ1756" s="108"/>
      <c r="CR1756" s="108"/>
      <c r="CS1756" s="108"/>
      <c r="CT1756" s="108"/>
      <c r="CU1756" s="108"/>
      <c r="CV1756" s="108"/>
      <c r="CW1756" s="108"/>
      <c r="CX1756" s="108"/>
      <c r="CY1756" s="108"/>
      <c r="CZ1756" s="2"/>
      <c r="DA1756" s="2"/>
      <c r="DB1756" s="2"/>
      <c r="DC1756" s="2"/>
      <c r="DD1756" s="2"/>
      <c r="DE1756" s="2"/>
      <c r="DF1756" s="2"/>
      <c r="DG1756" s="2"/>
      <c r="DH1756" s="2"/>
      <c r="DI1756" s="2"/>
      <c r="DJ1756" s="2"/>
      <c r="DK1756" s="2"/>
      <c r="DL1756" s="2"/>
      <c r="DM1756" s="2"/>
      <c r="DN1756" s="2"/>
      <c r="DO1756" s="2"/>
      <c r="DP1756" s="2"/>
      <c r="DQ1756" s="2"/>
      <c r="DR1756" s="2"/>
      <c r="DS1756" s="2"/>
      <c r="DT1756" s="2"/>
      <c r="DU1756" s="2"/>
      <c r="DV1756" s="2"/>
      <c r="DW1756" s="2"/>
      <c r="DX1756" s="2"/>
      <c r="DY1756" s="2"/>
      <c r="DZ1756" s="2"/>
      <c r="EA1756" s="2"/>
      <c r="EB1756" s="2"/>
      <c r="EC1756" s="2"/>
      <c r="ED1756" s="2"/>
      <c r="EE1756" s="2"/>
      <c r="EF1756" s="2"/>
      <c r="EG1756" s="2"/>
      <c r="EH1756" s="2"/>
      <c r="EI1756" s="2"/>
      <c r="EJ1756" s="2"/>
      <c r="EK1756" s="2"/>
      <c r="EL1756" s="2"/>
      <c r="EM1756" s="2"/>
      <c r="EN1756" s="2"/>
      <c r="EO1756" s="2"/>
      <c r="EP1756" s="2"/>
      <c r="EQ1756" s="2"/>
      <c r="ER1756" s="2"/>
      <c r="ES1756" s="2"/>
      <c r="ET1756" s="2"/>
      <c r="EU1756" s="2"/>
      <c r="EV1756" s="2"/>
      <c r="EW1756" s="2"/>
      <c r="EX1756" s="2"/>
      <c r="EY1756" s="2"/>
      <c r="EZ1756" s="2"/>
      <c r="FA1756" s="2"/>
      <c r="FB1756" s="2"/>
      <c r="FC1756" s="2"/>
      <c r="FD1756" s="2"/>
      <c r="FE1756" s="2"/>
      <c r="FF1756" s="2"/>
      <c r="FG1756" s="2"/>
      <c r="FH1756" s="2"/>
      <c r="FI1756" s="2"/>
      <c r="FJ1756" s="2"/>
      <c r="FK1756" s="2"/>
      <c r="FL1756" s="2"/>
      <c r="FM1756" s="2"/>
      <c r="FN1756" s="2"/>
      <c r="FO1756" s="2"/>
      <c r="FP1756" s="2"/>
      <c r="FQ1756" s="2"/>
      <c r="FR1756" s="2"/>
      <c r="FS1756" s="2"/>
      <c r="FT1756" s="2"/>
      <c r="FU1756" s="2"/>
      <c r="FV1756" s="2"/>
      <c r="FW1756" s="2"/>
      <c r="FX1756" s="2"/>
      <c r="FY1756" s="2"/>
      <c r="FZ1756" s="2"/>
      <c r="GA1756" s="2"/>
      <c r="GB1756" s="2"/>
      <c r="GC1756" s="2"/>
      <c r="GD1756" s="2"/>
      <c r="GE1756" s="2"/>
      <c r="GF1756" s="2"/>
      <c r="GG1756" s="2"/>
      <c r="GH1756" s="2"/>
      <c r="GI1756" s="2"/>
      <c r="GJ1756" s="2"/>
      <c r="GK1756" s="2"/>
      <c r="GL1756" s="2"/>
      <c r="GM1756" s="2"/>
      <c r="GN1756" s="2"/>
      <c r="GO1756" s="2"/>
      <c r="GP1756" s="2"/>
      <c r="GQ1756" s="2"/>
      <c r="GR1756" s="2"/>
      <c r="GS1756" s="2"/>
      <c r="GT1756" s="2"/>
      <c r="GU1756" s="2"/>
      <c r="GV1756" s="2"/>
      <c r="GW1756" s="2"/>
      <c r="GX1756" s="2"/>
      <c r="GY1756" s="2"/>
      <c r="GZ1756" s="2"/>
      <c r="HA1756" s="2"/>
      <c r="HB1756" s="2"/>
      <c r="HC1756" s="2"/>
      <c r="HD1756" s="2"/>
      <c r="HE1756" s="2"/>
      <c r="HF1756" s="2"/>
      <c r="HG1756" s="2"/>
      <c r="HH1756" s="2"/>
      <c r="HI1756" s="2"/>
      <c r="HJ1756" s="2"/>
      <c r="HK1756" s="2"/>
      <c r="HL1756" s="2"/>
      <c r="HM1756" s="2"/>
      <c r="HN1756" s="2"/>
      <c r="HO1756" s="2"/>
      <c r="HP1756" s="2"/>
      <c r="HQ1756" s="2"/>
      <c r="HR1756" s="2"/>
      <c r="HS1756" s="2"/>
      <c r="HT1756" s="2"/>
      <c r="HU1756" s="2"/>
      <c r="HV1756" s="2"/>
      <c r="HW1756" s="2"/>
      <c r="HX1756" s="2"/>
      <c r="HY1756" s="2"/>
      <c r="HZ1756" s="2"/>
      <c r="IA1756" s="2"/>
      <c r="IB1756" s="2"/>
      <c r="IC1756" s="2"/>
      <c r="ID1756" s="2"/>
      <c r="IE1756" s="2"/>
      <c r="IF1756" s="2"/>
      <c r="IG1756" s="2"/>
      <c r="IH1756" s="2"/>
      <c r="II1756" s="2"/>
      <c r="IJ1756" s="2"/>
      <c r="IK1756" s="2"/>
      <c r="IL1756" s="2"/>
      <c r="IM1756" s="2"/>
      <c r="IN1756" s="2"/>
      <c r="IO1756" s="2"/>
      <c r="IP1756" s="2"/>
      <c r="IQ1756" s="2"/>
      <c r="IR1756" s="2"/>
      <c r="IS1756" s="2"/>
    </row>
    <row r="1757" spans="1:253" s="36" customFormat="1" x14ac:dyDescent="0.25">
      <c r="A1757" s="33"/>
      <c r="B1757" s="168" t="s">
        <v>610</v>
      </c>
      <c r="C1757" s="168"/>
      <c r="D1757" s="168"/>
      <c r="E1757" s="168"/>
      <c r="F1757" s="168"/>
      <c r="G1757" s="168"/>
      <c r="H1757" s="168"/>
      <c r="I1757" s="168"/>
      <c r="J1757" s="168"/>
      <c r="K1757" s="168"/>
      <c r="L1757" s="168"/>
      <c r="M1757" s="168"/>
      <c r="N1757" s="168"/>
      <c r="O1757" s="168"/>
      <c r="P1757" s="168"/>
      <c r="Q1757" s="168"/>
      <c r="R1757" s="168"/>
      <c r="S1757" s="168"/>
      <c r="T1757" s="168"/>
      <c r="U1757" s="168"/>
      <c r="V1757" s="168"/>
      <c r="W1757" s="168"/>
      <c r="X1757" s="168"/>
      <c r="Y1757" s="168"/>
      <c r="Z1757" s="168"/>
      <c r="AA1757" s="168"/>
      <c r="AB1757" s="168"/>
      <c r="AC1757" s="168"/>
      <c r="AD1757" s="168"/>
      <c r="AE1757" s="168"/>
      <c r="AF1757" s="168"/>
      <c r="AG1757" s="168"/>
      <c r="AH1757" s="168"/>
      <c r="AI1757" s="63"/>
      <c r="AJ1757" s="144" t="str">
        <f t="shared" si="306"/>
        <v>Riadok bude vidieť.</v>
      </c>
      <c r="AK1757" s="145" t="s">
        <v>207</v>
      </c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51">
        <f t="shared" si="317"/>
        <v>1</v>
      </c>
      <c r="BF1757" s="51">
        <f t="shared" si="315"/>
        <v>1</v>
      </c>
      <c r="BG1757" s="51"/>
      <c r="BH1757" s="51">
        <f t="shared" si="307"/>
        <v>1</v>
      </c>
      <c r="BI1757" s="89">
        <f t="shared" si="316"/>
        <v>1</v>
      </c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108"/>
      <c r="BY1757" s="108"/>
      <c r="BZ1757" s="108"/>
      <c r="CA1757" s="113">
        <f>SI!BY1757</f>
        <v>139</v>
      </c>
      <c r="CB1757" s="113"/>
      <c r="CC1757" s="113"/>
      <c r="CD1757" s="113"/>
      <c r="CE1757" s="113"/>
      <c r="CF1757" s="113"/>
      <c r="CG1757" s="113"/>
      <c r="CH1757" s="140">
        <f>SI!BZ1757</f>
        <v>0</v>
      </c>
      <c r="CI1757" s="108"/>
      <c r="CJ1757" s="108"/>
      <c r="CK1757" s="108"/>
      <c r="CL1757" s="108"/>
      <c r="CM1757" s="108"/>
      <c r="CN1757" s="108"/>
      <c r="CO1757" s="108"/>
      <c r="CP1757" s="108"/>
      <c r="CQ1757" s="108"/>
      <c r="CR1757" s="108"/>
      <c r="CS1757" s="108"/>
      <c r="CT1757" s="108"/>
      <c r="CU1757" s="108"/>
      <c r="CV1757" s="108"/>
      <c r="CW1757" s="108"/>
      <c r="CX1757" s="108"/>
      <c r="CY1757" s="108"/>
      <c r="CZ1757" s="2"/>
      <c r="DA1757" s="2"/>
      <c r="DB1757" s="2"/>
      <c r="DC1757" s="2"/>
      <c r="DD1757" s="2"/>
      <c r="DE1757" s="2"/>
      <c r="DF1757" s="2"/>
      <c r="DG1757" s="2"/>
      <c r="DH1757" s="2"/>
      <c r="DI1757" s="2"/>
      <c r="DJ1757" s="2"/>
      <c r="DK1757" s="2"/>
      <c r="DL1757" s="2"/>
      <c r="DM1757" s="2"/>
      <c r="DN1757" s="2"/>
      <c r="DO1757" s="2"/>
      <c r="DP1757" s="2"/>
      <c r="DQ1757" s="2"/>
      <c r="DR1757" s="2"/>
      <c r="DS1757" s="2"/>
      <c r="DT1757" s="2"/>
      <c r="DU1757" s="2"/>
      <c r="DV1757" s="2"/>
      <c r="DW1757" s="2"/>
      <c r="DX1757" s="2"/>
      <c r="DY1757" s="2"/>
      <c r="DZ1757" s="2"/>
      <c r="EA1757" s="2"/>
      <c r="EB1757" s="2"/>
      <c r="EC1757" s="2"/>
      <c r="ED1757" s="2"/>
      <c r="EE1757" s="2"/>
      <c r="EF1757" s="2"/>
      <c r="EG1757" s="2"/>
      <c r="EH1757" s="2"/>
      <c r="EI1757" s="2"/>
      <c r="EJ1757" s="2"/>
      <c r="EK1757" s="2"/>
      <c r="EL1757" s="2"/>
      <c r="EM1757" s="2"/>
      <c r="EN1757" s="2"/>
      <c r="EO1757" s="2"/>
      <c r="EP1757" s="2"/>
      <c r="EQ1757" s="2"/>
      <c r="ER1757" s="2"/>
      <c r="ES1757" s="2"/>
      <c r="ET1757" s="2"/>
      <c r="EU1757" s="2"/>
      <c r="EV1757" s="2"/>
      <c r="EW1757" s="2"/>
      <c r="EX1757" s="2"/>
      <c r="EY1757" s="2"/>
      <c r="EZ1757" s="2"/>
      <c r="FA1757" s="2"/>
      <c r="FB1757" s="2"/>
      <c r="FC1757" s="2"/>
      <c r="FD1757" s="2"/>
      <c r="FE1757" s="2"/>
      <c r="FF1757" s="2"/>
      <c r="FG1757" s="2"/>
      <c r="FH1757" s="2"/>
      <c r="FI1757" s="2"/>
      <c r="FJ1757" s="2"/>
      <c r="FK1757" s="2"/>
      <c r="FL1757" s="2"/>
      <c r="FM1757" s="2"/>
      <c r="FN1757" s="2"/>
      <c r="FO1757" s="2"/>
      <c r="FP1757" s="2"/>
      <c r="FQ1757" s="2"/>
      <c r="FR1757" s="2"/>
      <c r="FS1757" s="2"/>
      <c r="FT1757" s="2"/>
      <c r="FU1757" s="2"/>
      <c r="FV1757" s="2"/>
      <c r="FW1757" s="2"/>
      <c r="FX1757" s="2"/>
      <c r="FY1757" s="2"/>
      <c r="FZ1757" s="2"/>
      <c r="GA1757" s="2"/>
      <c r="GB1757" s="2"/>
      <c r="GC1757" s="2"/>
      <c r="GD1757" s="2"/>
      <c r="GE1757" s="2"/>
      <c r="GF1757" s="2"/>
      <c r="GG1757" s="2"/>
      <c r="GH1757" s="2"/>
      <c r="GI1757" s="2"/>
      <c r="GJ1757" s="2"/>
      <c r="GK1757" s="2"/>
      <c r="GL1757" s="2"/>
      <c r="GM1757" s="2"/>
      <c r="GN1757" s="2"/>
      <c r="GO1757" s="2"/>
      <c r="GP1757" s="2"/>
      <c r="GQ1757" s="2"/>
      <c r="GR1757" s="2"/>
      <c r="GS1757" s="2"/>
      <c r="GT1757" s="2"/>
      <c r="GU1757" s="2"/>
      <c r="GV1757" s="2"/>
      <c r="GW1757" s="2"/>
      <c r="GX1757" s="2"/>
      <c r="GY1757" s="2"/>
      <c r="GZ1757" s="2"/>
      <c r="HA1757" s="2"/>
      <c r="HB1757" s="2"/>
      <c r="HC1757" s="2"/>
      <c r="HD1757" s="2"/>
      <c r="HE1757" s="2"/>
      <c r="HF1757" s="2"/>
      <c r="HG1757" s="2"/>
      <c r="HH1757" s="2"/>
      <c r="HI1757" s="2"/>
      <c r="HJ1757" s="2"/>
      <c r="HK1757" s="2"/>
      <c r="HL1757" s="2"/>
      <c r="HM1757" s="2"/>
      <c r="HN1757" s="2"/>
      <c r="HO1757" s="2"/>
      <c r="HP1757" s="2"/>
      <c r="HQ1757" s="2"/>
      <c r="HR1757" s="2"/>
      <c r="HS1757" s="2"/>
      <c r="HT1757" s="2"/>
      <c r="HU1757" s="2"/>
      <c r="HV1757" s="2"/>
      <c r="HW1757" s="2"/>
      <c r="HX1757" s="2"/>
      <c r="HY1757" s="2"/>
      <c r="HZ1757" s="2"/>
      <c r="IA1757" s="2"/>
      <c r="IB1757" s="2"/>
      <c r="IC1757" s="2"/>
      <c r="ID1757" s="2"/>
      <c r="IE1757" s="2"/>
      <c r="IF1757" s="2"/>
      <c r="IG1757" s="2"/>
      <c r="IH1757" s="2"/>
      <c r="II1757" s="2"/>
      <c r="IJ1757" s="2"/>
      <c r="IK1757" s="2"/>
      <c r="IL1757" s="2"/>
      <c r="IM1757" s="2"/>
      <c r="IN1757" s="2"/>
      <c r="IO1757" s="2"/>
      <c r="IP1757" s="2"/>
      <c r="IQ1757" s="2"/>
      <c r="IR1757" s="2"/>
      <c r="IS1757" s="2"/>
    </row>
    <row r="1758" spans="1:253" s="36" customFormat="1" x14ac:dyDescent="0.25">
      <c r="A1758" s="33"/>
      <c r="B1758" s="168" t="s">
        <v>700</v>
      </c>
      <c r="C1758" s="168"/>
      <c r="D1758" s="168"/>
      <c r="E1758" s="168"/>
      <c r="F1758" s="168"/>
      <c r="G1758" s="168"/>
      <c r="H1758" s="168"/>
      <c r="I1758" s="168"/>
      <c r="J1758" s="168"/>
      <c r="K1758" s="168"/>
      <c r="L1758" s="168"/>
      <c r="M1758" s="168"/>
      <c r="N1758" s="168"/>
      <c r="O1758" s="168"/>
      <c r="P1758" s="168"/>
      <c r="Q1758" s="168"/>
      <c r="R1758" s="168"/>
      <c r="S1758" s="168"/>
      <c r="T1758" s="168"/>
      <c r="U1758" s="168"/>
      <c r="V1758" s="168"/>
      <c r="W1758" s="168"/>
      <c r="X1758" s="168"/>
      <c r="Y1758" s="168"/>
      <c r="Z1758" s="168"/>
      <c r="AA1758" s="168"/>
      <c r="AB1758" s="168"/>
      <c r="AC1758" s="168"/>
      <c r="AD1758" s="168"/>
      <c r="AE1758" s="168"/>
      <c r="AF1758" s="168"/>
      <c r="AG1758" s="168"/>
      <c r="AH1758" s="168"/>
      <c r="AI1758" s="63"/>
      <c r="AJ1758" s="144" t="str">
        <f t="shared" si="306"/>
        <v>Riadok bude vidieť.</v>
      </c>
      <c r="AK1758" s="145" t="s">
        <v>207</v>
      </c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51">
        <f t="shared" si="317"/>
        <v>1</v>
      </c>
      <c r="BF1758" s="51">
        <f t="shared" si="315"/>
        <v>1</v>
      </c>
      <c r="BG1758" s="51"/>
      <c r="BH1758" s="51">
        <f t="shared" si="307"/>
        <v>1</v>
      </c>
      <c r="BI1758" s="89">
        <f t="shared" si="316"/>
        <v>1</v>
      </c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108"/>
      <c r="BY1758" s="108"/>
      <c r="BZ1758" s="108"/>
      <c r="CA1758" s="113">
        <f>SI!BY1758</f>
        <v>193</v>
      </c>
      <c r="CB1758" s="113"/>
      <c r="CC1758" s="113"/>
      <c r="CD1758" s="113"/>
      <c r="CE1758" s="113"/>
      <c r="CF1758" s="113"/>
      <c r="CG1758" s="113"/>
      <c r="CH1758" s="140">
        <f>SI!BZ1758</f>
        <v>0</v>
      </c>
      <c r="CI1758" s="108"/>
      <c r="CJ1758" s="108"/>
      <c r="CK1758" s="108"/>
      <c r="CL1758" s="108"/>
      <c r="CM1758" s="108"/>
      <c r="CN1758" s="108"/>
      <c r="CO1758" s="108"/>
      <c r="CP1758" s="108"/>
      <c r="CQ1758" s="108"/>
      <c r="CR1758" s="108"/>
      <c r="CS1758" s="108"/>
      <c r="CT1758" s="108"/>
      <c r="CU1758" s="108"/>
      <c r="CV1758" s="108"/>
      <c r="CW1758" s="108"/>
      <c r="CX1758" s="108"/>
      <c r="CY1758" s="108"/>
      <c r="CZ1758" s="2"/>
      <c r="DA1758" s="2"/>
      <c r="DB1758" s="2"/>
      <c r="DC1758" s="2"/>
      <c r="DD1758" s="2"/>
      <c r="DE1758" s="2"/>
      <c r="DF1758" s="2"/>
      <c r="DG1758" s="2"/>
      <c r="DH1758" s="2"/>
      <c r="DI1758" s="2"/>
      <c r="DJ1758" s="2"/>
      <c r="DK1758" s="2"/>
      <c r="DL1758" s="2"/>
      <c r="DM1758" s="2"/>
      <c r="DN1758" s="2"/>
      <c r="DO1758" s="2"/>
      <c r="DP1758" s="2"/>
      <c r="DQ1758" s="2"/>
      <c r="DR1758" s="2"/>
      <c r="DS1758" s="2"/>
      <c r="DT1758" s="2"/>
      <c r="DU1758" s="2"/>
      <c r="DV1758" s="2"/>
      <c r="DW1758" s="2"/>
      <c r="DX1758" s="2"/>
      <c r="DY1758" s="2"/>
      <c r="DZ1758" s="2"/>
      <c r="EA1758" s="2"/>
      <c r="EB1758" s="2"/>
      <c r="EC1758" s="2"/>
      <c r="ED1758" s="2"/>
      <c r="EE1758" s="2"/>
      <c r="EF1758" s="2"/>
      <c r="EG1758" s="2"/>
      <c r="EH1758" s="2"/>
      <c r="EI1758" s="2"/>
      <c r="EJ1758" s="2"/>
      <c r="EK1758" s="2"/>
      <c r="EL1758" s="2"/>
      <c r="EM1758" s="2"/>
      <c r="EN1758" s="2"/>
      <c r="EO1758" s="2"/>
      <c r="EP1758" s="2"/>
      <c r="EQ1758" s="2"/>
      <c r="ER1758" s="2"/>
      <c r="ES1758" s="2"/>
      <c r="ET1758" s="2"/>
      <c r="EU1758" s="2"/>
      <c r="EV1758" s="2"/>
      <c r="EW1758" s="2"/>
      <c r="EX1758" s="2"/>
      <c r="EY1758" s="2"/>
      <c r="EZ1758" s="2"/>
      <c r="FA1758" s="2"/>
      <c r="FB1758" s="2"/>
      <c r="FC1758" s="2"/>
      <c r="FD1758" s="2"/>
      <c r="FE1758" s="2"/>
      <c r="FF1758" s="2"/>
      <c r="FG1758" s="2"/>
      <c r="FH1758" s="2"/>
      <c r="FI1758" s="2"/>
      <c r="FJ1758" s="2"/>
      <c r="FK1758" s="2"/>
      <c r="FL1758" s="2"/>
      <c r="FM1758" s="2"/>
      <c r="FN1758" s="2"/>
      <c r="FO1758" s="2"/>
      <c r="FP1758" s="2"/>
      <c r="FQ1758" s="2"/>
      <c r="FR1758" s="2"/>
      <c r="FS1758" s="2"/>
      <c r="FT1758" s="2"/>
      <c r="FU1758" s="2"/>
      <c r="FV1758" s="2"/>
      <c r="FW1758" s="2"/>
      <c r="FX1758" s="2"/>
      <c r="FY1758" s="2"/>
      <c r="FZ1758" s="2"/>
      <c r="GA1758" s="2"/>
      <c r="GB1758" s="2"/>
      <c r="GC1758" s="2"/>
      <c r="GD1758" s="2"/>
      <c r="GE1758" s="2"/>
      <c r="GF1758" s="2"/>
      <c r="GG1758" s="2"/>
      <c r="GH1758" s="2"/>
      <c r="GI1758" s="2"/>
      <c r="GJ1758" s="2"/>
      <c r="GK1758" s="2"/>
      <c r="GL1758" s="2"/>
      <c r="GM1758" s="2"/>
      <c r="GN1758" s="2"/>
      <c r="GO1758" s="2"/>
      <c r="GP1758" s="2"/>
      <c r="GQ1758" s="2"/>
      <c r="GR1758" s="2"/>
      <c r="GS1758" s="2"/>
      <c r="GT1758" s="2"/>
      <c r="GU1758" s="2"/>
      <c r="GV1758" s="2"/>
      <c r="GW1758" s="2"/>
      <c r="GX1758" s="2"/>
      <c r="GY1758" s="2"/>
      <c r="GZ1758" s="2"/>
      <c r="HA1758" s="2"/>
      <c r="HB1758" s="2"/>
      <c r="HC1758" s="2"/>
      <c r="HD1758" s="2"/>
      <c r="HE1758" s="2"/>
      <c r="HF1758" s="2"/>
      <c r="HG1758" s="2"/>
      <c r="HH1758" s="2"/>
      <c r="HI1758" s="2"/>
      <c r="HJ1758" s="2"/>
      <c r="HK1758" s="2"/>
      <c r="HL1758" s="2"/>
      <c r="HM1758" s="2"/>
      <c r="HN1758" s="2"/>
      <c r="HO1758" s="2"/>
      <c r="HP1758" s="2"/>
      <c r="HQ1758" s="2"/>
      <c r="HR1758" s="2"/>
      <c r="HS1758" s="2"/>
      <c r="HT1758" s="2"/>
      <c r="HU1758" s="2"/>
      <c r="HV1758" s="2"/>
      <c r="HW1758" s="2"/>
      <c r="HX1758" s="2"/>
      <c r="HY1758" s="2"/>
      <c r="HZ1758" s="2"/>
      <c r="IA1758" s="2"/>
      <c r="IB1758" s="2"/>
      <c r="IC1758" s="2"/>
      <c r="ID1758" s="2"/>
      <c r="IE1758" s="2"/>
      <c r="IF1758" s="2"/>
      <c r="IG1758" s="2"/>
      <c r="IH1758" s="2"/>
      <c r="II1758" s="2"/>
      <c r="IJ1758" s="2"/>
      <c r="IK1758" s="2"/>
      <c r="IL1758" s="2"/>
      <c r="IM1758" s="2"/>
      <c r="IN1758" s="2"/>
      <c r="IO1758" s="2"/>
      <c r="IP1758" s="2"/>
      <c r="IQ1758" s="2"/>
      <c r="IR1758" s="2"/>
      <c r="IS1758" s="2"/>
    </row>
    <row r="1759" spans="1:253" s="36" customFormat="1" hidden="1" x14ac:dyDescent="0.25">
      <c r="A1759" s="33"/>
      <c r="B1759" s="168"/>
      <c r="C1759" s="168"/>
      <c r="D1759" s="168"/>
      <c r="E1759" s="168"/>
      <c r="F1759" s="168"/>
      <c r="G1759" s="168"/>
      <c r="H1759" s="168"/>
      <c r="I1759" s="168"/>
      <c r="J1759" s="168"/>
      <c r="K1759" s="168"/>
      <c r="L1759" s="168"/>
      <c r="M1759" s="168"/>
      <c r="N1759" s="168"/>
      <c r="O1759" s="168"/>
      <c r="P1759" s="168"/>
      <c r="Q1759" s="168"/>
      <c r="R1759" s="168"/>
      <c r="S1759" s="168"/>
      <c r="T1759" s="168"/>
      <c r="U1759" s="168"/>
      <c r="V1759" s="168"/>
      <c r="W1759" s="168"/>
      <c r="X1759" s="168"/>
      <c r="Y1759" s="168"/>
      <c r="Z1759" s="168"/>
      <c r="AA1759" s="168"/>
      <c r="AB1759" s="168"/>
      <c r="AC1759" s="168"/>
      <c r="AD1759" s="168"/>
      <c r="AE1759" s="168"/>
      <c r="AF1759" s="168"/>
      <c r="AG1759" s="168"/>
      <c r="AH1759" s="168"/>
      <c r="AI1759" s="63"/>
      <c r="AJ1759" s="144" t="str">
        <f t="shared" si="306"/>
        <v>Riadok bude skrytý.</v>
      </c>
      <c r="AK1759" s="145" t="s">
        <v>207</v>
      </c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51">
        <f t="shared" si="317"/>
        <v>1</v>
      </c>
      <c r="BF1759" s="51">
        <f t="shared" si="315"/>
        <v>0</v>
      </c>
      <c r="BG1759" s="51"/>
      <c r="BH1759" s="51">
        <f t="shared" si="307"/>
        <v>1</v>
      </c>
      <c r="BI1759" s="89">
        <f t="shared" si="316"/>
        <v>0</v>
      </c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108"/>
      <c r="BY1759" s="108"/>
      <c r="BZ1759" s="108"/>
      <c r="CA1759" s="113">
        <f>SI!BY1759</f>
        <v>152</v>
      </c>
      <c r="CB1759" s="113"/>
      <c r="CC1759" s="113"/>
      <c r="CD1759" s="113"/>
      <c r="CE1759" s="113"/>
      <c r="CF1759" s="113"/>
      <c r="CG1759" s="113"/>
      <c r="CH1759" s="140">
        <f>SI!BZ1759</f>
        <v>0</v>
      </c>
      <c r="CI1759" s="108"/>
      <c r="CJ1759" s="108"/>
      <c r="CK1759" s="108"/>
      <c r="CL1759" s="108"/>
      <c r="CM1759" s="108"/>
      <c r="CN1759" s="108"/>
      <c r="CO1759" s="108"/>
      <c r="CP1759" s="108"/>
      <c r="CQ1759" s="108"/>
      <c r="CR1759" s="108"/>
      <c r="CS1759" s="108"/>
      <c r="CT1759" s="108"/>
      <c r="CU1759" s="108"/>
      <c r="CV1759" s="108"/>
      <c r="CW1759" s="108"/>
      <c r="CX1759" s="108"/>
      <c r="CY1759" s="108"/>
      <c r="CZ1759" s="2"/>
      <c r="DA1759" s="2"/>
      <c r="DB1759" s="2"/>
      <c r="DC1759" s="2"/>
      <c r="DD1759" s="2"/>
      <c r="DE1759" s="2"/>
      <c r="DF1759" s="2"/>
      <c r="DG1759" s="2"/>
      <c r="DH1759" s="2"/>
      <c r="DI1759" s="2"/>
      <c r="DJ1759" s="2"/>
      <c r="DK1759" s="2"/>
      <c r="DL1759" s="2"/>
      <c r="DM1759" s="2"/>
      <c r="DN1759" s="2"/>
      <c r="DO1759" s="2"/>
      <c r="DP1759" s="2"/>
      <c r="DQ1759" s="2"/>
      <c r="DR1759" s="2"/>
      <c r="DS1759" s="2"/>
      <c r="DT1759" s="2"/>
      <c r="DU1759" s="2"/>
      <c r="DV1759" s="2"/>
      <c r="DW1759" s="2"/>
      <c r="DX1759" s="2"/>
      <c r="DY1759" s="2"/>
      <c r="DZ1759" s="2"/>
      <c r="EA1759" s="2"/>
      <c r="EB1759" s="2"/>
      <c r="EC1759" s="2"/>
      <c r="ED1759" s="2"/>
      <c r="EE1759" s="2"/>
      <c r="EF1759" s="2"/>
      <c r="EG1759" s="2"/>
      <c r="EH1759" s="2"/>
      <c r="EI1759" s="2"/>
      <c r="EJ1759" s="2"/>
      <c r="EK1759" s="2"/>
      <c r="EL1759" s="2"/>
      <c r="EM1759" s="2"/>
      <c r="EN1759" s="2"/>
      <c r="EO1759" s="2"/>
      <c r="EP1759" s="2"/>
      <c r="EQ1759" s="2"/>
      <c r="ER1759" s="2"/>
      <c r="ES1759" s="2"/>
      <c r="ET1759" s="2"/>
      <c r="EU1759" s="2"/>
      <c r="EV1759" s="2"/>
      <c r="EW1759" s="2"/>
      <c r="EX1759" s="2"/>
      <c r="EY1759" s="2"/>
      <c r="EZ1759" s="2"/>
      <c r="FA1759" s="2"/>
      <c r="FB1759" s="2"/>
      <c r="FC1759" s="2"/>
      <c r="FD1759" s="2"/>
      <c r="FE1759" s="2"/>
      <c r="FF1759" s="2"/>
      <c r="FG1759" s="2"/>
      <c r="FH1759" s="2"/>
      <c r="FI1759" s="2"/>
      <c r="FJ1759" s="2"/>
      <c r="FK1759" s="2"/>
      <c r="FL1759" s="2"/>
      <c r="FM1759" s="2"/>
      <c r="FN1759" s="2"/>
      <c r="FO1759" s="2"/>
      <c r="FP1759" s="2"/>
      <c r="FQ1759" s="2"/>
      <c r="FR1759" s="2"/>
      <c r="FS1759" s="2"/>
      <c r="FT1759" s="2"/>
      <c r="FU1759" s="2"/>
      <c r="FV1759" s="2"/>
      <c r="FW1759" s="2"/>
      <c r="FX1759" s="2"/>
      <c r="FY1759" s="2"/>
      <c r="FZ1759" s="2"/>
      <c r="GA1759" s="2"/>
      <c r="GB1759" s="2"/>
      <c r="GC1759" s="2"/>
      <c r="GD1759" s="2"/>
      <c r="GE1759" s="2"/>
      <c r="GF1759" s="2"/>
      <c r="GG1759" s="2"/>
      <c r="GH1759" s="2"/>
      <c r="GI1759" s="2"/>
      <c r="GJ1759" s="2"/>
      <c r="GK1759" s="2"/>
      <c r="GL1759" s="2"/>
      <c r="GM1759" s="2"/>
      <c r="GN1759" s="2"/>
      <c r="GO1759" s="2"/>
      <c r="GP1759" s="2"/>
      <c r="GQ1759" s="2"/>
      <c r="GR1759" s="2"/>
      <c r="GS1759" s="2"/>
      <c r="GT1759" s="2"/>
      <c r="GU1759" s="2"/>
      <c r="GV1759" s="2"/>
      <c r="GW1759" s="2"/>
      <c r="GX1759" s="2"/>
      <c r="GY1759" s="2"/>
      <c r="GZ1759" s="2"/>
      <c r="HA1759" s="2"/>
      <c r="HB1759" s="2"/>
      <c r="HC1759" s="2"/>
      <c r="HD1759" s="2"/>
      <c r="HE1759" s="2"/>
      <c r="HF1759" s="2"/>
      <c r="HG1759" s="2"/>
      <c r="HH1759" s="2"/>
      <c r="HI1759" s="2"/>
      <c r="HJ1759" s="2"/>
      <c r="HK1759" s="2"/>
      <c r="HL1759" s="2"/>
      <c r="HM1759" s="2"/>
      <c r="HN1759" s="2"/>
      <c r="HO1759" s="2"/>
      <c r="HP1759" s="2"/>
      <c r="HQ1759" s="2"/>
      <c r="HR1759" s="2"/>
      <c r="HS1759" s="2"/>
      <c r="HT1759" s="2"/>
      <c r="HU1759" s="2"/>
      <c r="HV1759" s="2"/>
      <c r="HW1759" s="2"/>
      <c r="HX1759" s="2"/>
      <c r="HY1759" s="2"/>
      <c r="HZ1759" s="2"/>
      <c r="IA1759" s="2"/>
      <c r="IB1759" s="2"/>
      <c r="IC1759" s="2"/>
      <c r="ID1759" s="2"/>
      <c r="IE1759" s="2"/>
      <c r="IF1759" s="2"/>
      <c r="IG1759" s="2"/>
      <c r="IH1759" s="2"/>
      <c r="II1759" s="2"/>
      <c r="IJ1759" s="2"/>
      <c r="IK1759" s="2"/>
      <c r="IL1759" s="2"/>
      <c r="IM1759" s="2"/>
      <c r="IN1759" s="2"/>
      <c r="IO1759" s="2"/>
      <c r="IP1759" s="2"/>
      <c r="IQ1759" s="2"/>
      <c r="IR1759" s="2"/>
      <c r="IS1759" s="2"/>
    </row>
    <row r="1760" spans="1:253" s="36" customFormat="1" hidden="1" x14ac:dyDescent="0.25">
      <c r="A1760" s="33"/>
      <c r="B1760" s="168"/>
      <c r="C1760" s="168"/>
      <c r="D1760" s="168"/>
      <c r="E1760" s="168"/>
      <c r="F1760" s="168"/>
      <c r="G1760" s="168"/>
      <c r="H1760" s="168"/>
      <c r="I1760" s="168"/>
      <c r="J1760" s="168"/>
      <c r="K1760" s="168"/>
      <c r="L1760" s="168"/>
      <c r="M1760" s="168"/>
      <c r="N1760" s="168"/>
      <c r="O1760" s="168"/>
      <c r="P1760" s="168"/>
      <c r="Q1760" s="168"/>
      <c r="R1760" s="168"/>
      <c r="S1760" s="168"/>
      <c r="T1760" s="168"/>
      <c r="U1760" s="168"/>
      <c r="V1760" s="168"/>
      <c r="W1760" s="168"/>
      <c r="X1760" s="168"/>
      <c r="Y1760" s="168"/>
      <c r="Z1760" s="168"/>
      <c r="AA1760" s="168"/>
      <c r="AB1760" s="168"/>
      <c r="AC1760" s="168"/>
      <c r="AD1760" s="168"/>
      <c r="AE1760" s="168"/>
      <c r="AF1760" s="168"/>
      <c r="AG1760" s="168"/>
      <c r="AH1760" s="168"/>
      <c r="AI1760" s="63"/>
      <c r="AJ1760" s="144" t="str">
        <f t="shared" si="306"/>
        <v>Riadok bude skrytý.</v>
      </c>
      <c r="AK1760" s="145" t="s">
        <v>207</v>
      </c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51">
        <f t="shared" si="317"/>
        <v>1</v>
      </c>
      <c r="BF1760" s="51">
        <f t="shared" si="315"/>
        <v>0</v>
      </c>
      <c r="BG1760" s="51"/>
      <c r="BH1760" s="51">
        <f t="shared" si="307"/>
        <v>1</v>
      </c>
      <c r="BI1760" s="89">
        <f t="shared" si="316"/>
        <v>0</v>
      </c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108"/>
      <c r="BY1760" s="108"/>
      <c r="BZ1760" s="108"/>
      <c r="CA1760" s="113">
        <f>SI!BY1760</f>
        <v>123</v>
      </c>
      <c r="CB1760" s="113"/>
      <c r="CC1760" s="113"/>
      <c r="CD1760" s="113"/>
      <c r="CE1760" s="113"/>
      <c r="CF1760" s="113"/>
      <c r="CG1760" s="113"/>
      <c r="CH1760" s="140">
        <f>SI!BZ1760</f>
        <v>0</v>
      </c>
      <c r="CI1760" s="108"/>
      <c r="CJ1760" s="108"/>
      <c r="CK1760" s="108"/>
      <c r="CL1760" s="108"/>
      <c r="CM1760" s="108"/>
      <c r="CN1760" s="108"/>
      <c r="CO1760" s="108"/>
      <c r="CP1760" s="108"/>
      <c r="CQ1760" s="108"/>
      <c r="CR1760" s="108"/>
      <c r="CS1760" s="108"/>
      <c r="CT1760" s="108"/>
      <c r="CU1760" s="108"/>
      <c r="CV1760" s="108"/>
      <c r="CW1760" s="108"/>
      <c r="CX1760" s="108"/>
      <c r="CY1760" s="108"/>
      <c r="CZ1760" s="2"/>
      <c r="DA1760" s="2"/>
      <c r="DB1760" s="2"/>
      <c r="DC1760" s="2"/>
      <c r="DD1760" s="2"/>
      <c r="DE1760" s="2"/>
      <c r="DF1760" s="2"/>
      <c r="DG1760" s="2"/>
      <c r="DH1760" s="2"/>
      <c r="DI1760" s="2"/>
      <c r="DJ1760" s="2"/>
      <c r="DK1760" s="2"/>
      <c r="DL1760" s="2"/>
      <c r="DM1760" s="2"/>
      <c r="DN1760" s="2"/>
      <c r="DO1760" s="2"/>
      <c r="DP1760" s="2"/>
      <c r="DQ1760" s="2"/>
      <c r="DR1760" s="2"/>
      <c r="DS1760" s="2"/>
      <c r="DT1760" s="2"/>
      <c r="DU1760" s="2"/>
      <c r="DV1760" s="2"/>
      <c r="DW1760" s="2"/>
      <c r="DX1760" s="2"/>
      <c r="DY1760" s="2"/>
      <c r="DZ1760" s="2"/>
      <c r="EA1760" s="2"/>
      <c r="EB1760" s="2"/>
      <c r="EC1760" s="2"/>
      <c r="ED1760" s="2"/>
      <c r="EE1760" s="2"/>
      <c r="EF1760" s="2"/>
      <c r="EG1760" s="2"/>
      <c r="EH1760" s="2"/>
      <c r="EI1760" s="2"/>
      <c r="EJ1760" s="2"/>
      <c r="EK1760" s="2"/>
      <c r="EL1760" s="2"/>
      <c r="EM1760" s="2"/>
      <c r="EN1760" s="2"/>
      <c r="EO1760" s="2"/>
      <c r="EP1760" s="2"/>
      <c r="EQ1760" s="2"/>
      <c r="ER1760" s="2"/>
      <c r="ES1760" s="2"/>
      <c r="ET1760" s="2"/>
      <c r="EU1760" s="2"/>
      <c r="EV1760" s="2"/>
      <c r="EW1760" s="2"/>
      <c r="EX1760" s="2"/>
      <c r="EY1760" s="2"/>
      <c r="EZ1760" s="2"/>
      <c r="FA1760" s="2"/>
      <c r="FB1760" s="2"/>
      <c r="FC1760" s="2"/>
      <c r="FD1760" s="2"/>
      <c r="FE1760" s="2"/>
      <c r="FF1760" s="2"/>
      <c r="FG1760" s="2"/>
      <c r="FH1760" s="2"/>
      <c r="FI1760" s="2"/>
      <c r="FJ1760" s="2"/>
      <c r="FK1760" s="2"/>
      <c r="FL1760" s="2"/>
      <c r="FM1760" s="2"/>
      <c r="FN1760" s="2"/>
      <c r="FO1760" s="2"/>
      <c r="FP1760" s="2"/>
      <c r="FQ1760" s="2"/>
      <c r="FR1760" s="2"/>
      <c r="FS1760" s="2"/>
      <c r="FT1760" s="2"/>
      <c r="FU1760" s="2"/>
      <c r="FV1760" s="2"/>
      <c r="FW1760" s="2"/>
      <c r="FX1760" s="2"/>
      <c r="FY1760" s="2"/>
      <c r="FZ1760" s="2"/>
      <c r="GA1760" s="2"/>
      <c r="GB1760" s="2"/>
      <c r="GC1760" s="2"/>
      <c r="GD1760" s="2"/>
      <c r="GE1760" s="2"/>
      <c r="GF1760" s="2"/>
      <c r="GG1760" s="2"/>
      <c r="GH1760" s="2"/>
      <c r="GI1760" s="2"/>
      <c r="GJ1760" s="2"/>
      <c r="GK1760" s="2"/>
      <c r="GL1760" s="2"/>
      <c r="GM1760" s="2"/>
      <c r="GN1760" s="2"/>
      <c r="GO1760" s="2"/>
      <c r="GP1760" s="2"/>
      <c r="GQ1760" s="2"/>
      <c r="GR1760" s="2"/>
      <c r="GS1760" s="2"/>
      <c r="GT1760" s="2"/>
      <c r="GU1760" s="2"/>
      <c r="GV1760" s="2"/>
      <c r="GW1760" s="2"/>
      <c r="GX1760" s="2"/>
      <c r="GY1760" s="2"/>
      <c r="GZ1760" s="2"/>
      <c r="HA1760" s="2"/>
      <c r="HB1760" s="2"/>
      <c r="HC1760" s="2"/>
      <c r="HD1760" s="2"/>
      <c r="HE1760" s="2"/>
      <c r="HF1760" s="2"/>
      <c r="HG1760" s="2"/>
      <c r="HH1760" s="2"/>
      <c r="HI1760" s="2"/>
      <c r="HJ1760" s="2"/>
      <c r="HK1760" s="2"/>
      <c r="HL1760" s="2"/>
      <c r="HM1760" s="2"/>
      <c r="HN1760" s="2"/>
      <c r="HO1760" s="2"/>
      <c r="HP1760" s="2"/>
      <c r="HQ1760" s="2"/>
      <c r="HR1760" s="2"/>
      <c r="HS1760" s="2"/>
      <c r="HT1760" s="2"/>
      <c r="HU1760" s="2"/>
      <c r="HV1760" s="2"/>
      <c r="HW1760" s="2"/>
      <c r="HX1760" s="2"/>
      <c r="HY1760" s="2"/>
      <c r="HZ1760" s="2"/>
      <c r="IA1760" s="2"/>
      <c r="IB1760" s="2"/>
      <c r="IC1760" s="2"/>
      <c r="ID1760" s="2"/>
      <c r="IE1760" s="2"/>
      <c r="IF1760" s="2"/>
      <c r="IG1760" s="2"/>
      <c r="IH1760" s="2"/>
      <c r="II1760" s="2"/>
      <c r="IJ1760" s="2"/>
      <c r="IK1760" s="2"/>
      <c r="IL1760" s="2"/>
      <c r="IM1760" s="2"/>
      <c r="IN1760" s="2"/>
      <c r="IO1760" s="2"/>
      <c r="IP1760" s="2"/>
      <c r="IQ1760" s="2"/>
      <c r="IR1760" s="2"/>
      <c r="IS1760" s="2"/>
    </row>
    <row r="1761" spans="1:253" s="36" customFormat="1" x14ac:dyDescent="0.25">
      <c r="A1761" s="33"/>
      <c r="B1761" s="168"/>
      <c r="C1761" s="168"/>
      <c r="D1761" s="168"/>
      <c r="E1761" s="168"/>
      <c r="F1761" s="168"/>
      <c r="G1761" s="168"/>
      <c r="H1761" s="168"/>
      <c r="I1761" s="168"/>
      <c r="J1761" s="168"/>
      <c r="K1761" s="168"/>
      <c r="L1761" s="168"/>
      <c r="M1761" s="168"/>
      <c r="N1761" s="168"/>
      <c r="O1761" s="168"/>
      <c r="P1761" s="168"/>
      <c r="Q1761" s="168"/>
      <c r="R1761" s="168"/>
      <c r="S1761" s="168"/>
      <c r="T1761" s="168"/>
      <c r="U1761" s="168"/>
      <c r="V1761" s="168"/>
      <c r="W1761" s="168"/>
      <c r="X1761" s="168"/>
      <c r="Y1761" s="168"/>
      <c r="Z1761" s="168"/>
      <c r="AA1761" s="168"/>
      <c r="AB1761" s="168"/>
      <c r="AC1761" s="168"/>
      <c r="AD1761" s="168"/>
      <c r="AE1761" s="168"/>
      <c r="AF1761" s="168"/>
      <c r="AG1761" s="168"/>
      <c r="AH1761" s="168"/>
      <c r="AI1761" s="63"/>
      <c r="AJ1761" s="144" t="str">
        <f t="shared" si="306"/>
        <v>Riadok bude skrytý.</v>
      </c>
      <c r="AK1761" s="145" t="s">
        <v>207</v>
      </c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51">
        <f t="shared" si="317"/>
        <v>1</v>
      </c>
      <c r="BF1761" s="51">
        <f t="shared" si="315"/>
        <v>0</v>
      </c>
      <c r="BG1761" s="51"/>
      <c r="BH1761" s="51">
        <f t="shared" si="307"/>
        <v>1</v>
      </c>
      <c r="BI1761" s="89">
        <f t="shared" si="316"/>
        <v>0</v>
      </c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108"/>
      <c r="BY1761" s="108"/>
      <c r="BZ1761" s="108"/>
      <c r="CA1761" s="113">
        <f>SI!BY1761</f>
        <v>160</v>
      </c>
      <c r="CB1761" s="113"/>
      <c r="CC1761" s="113"/>
      <c r="CD1761" s="113"/>
      <c r="CE1761" s="113"/>
      <c r="CF1761" s="113"/>
      <c r="CG1761" s="113"/>
      <c r="CH1761" s="140">
        <f>SI!BZ1761</f>
        <v>0</v>
      </c>
      <c r="CI1761" s="108"/>
      <c r="CJ1761" s="108"/>
      <c r="CK1761" s="108"/>
      <c r="CL1761" s="108"/>
      <c r="CM1761" s="108"/>
      <c r="CN1761" s="108"/>
      <c r="CO1761" s="108"/>
      <c r="CP1761" s="108"/>
      <c r="CQ1761" s="108"/>
      <c r="CR1761" s="108"/>
      <c r="CS1761" s="108"/>
      <c r="CT1761" s="108"/>
      <c r="CU1761" s="108"/>
      <c r="CV1761" s="108"/>
      <c r="CW1761" s="108"/>
      <c r="CX1761" s="108"/>
      <c r="CY1761" s="108"/>
      <c r="CZ1761" s="2"/>
      <c r="DA1761" s="2"/>
      <c r="DB1761" s="2"/>
      <c r="DC1761" s="2"/>
      <c r="DD1761" s="2"/>
      <c r="DE1761" s="2"/>
      <c r="DF1761" s="2"/>
      <c r="DG1761" s="2"/>
      <c r="DH1761" s="2"/>
      <c r="DI1761" s="2"/>
      <c r="DJ1761" s="2"/>
      <c r="DK1761" s="2"/>
      <c r="DL1761" s="2"/>
      <c r="DM1761" s="2"/>
      <c r="DN1761" s="2"/>
      <c r="DO1761" s="2"/>
      <c r="DP1761" s="2"/>
      <c r="DQ1761" s="2"/>
      <c r="DR1761" s="2"/>
      <c r="DS1761" s="2"/>
      <c r="DT1761" s="2"/>
      <c r="DU1761" s="2"/>
      <c r="DV1761" s="2"/>
      <c r="DW1761" s="2"/>
      <c r="DX1761" s="2"/>
      <c r="DY1761" s="2"/>
      <c r="DZ1761" s="2"/>
      <c r="EA1761" s="2"/>
      <c r="EB1761" s="2"/>
      <c r="EC1761" s="2"/>
      <c r="ED1761" s="2"/>
      <c r="EE1761" s="2"/>
      <c r="EF1761" s="2"/>
      <c r="EG1761" s="2"/>
      <c r="EH1761" s="2"/>
      <c r="EI1761" s="2"/>
      <c r="EJ1761" s="2"/>
      <c r="EK1761" s="2"/>
      <c r="EL1761" s="2"/>
      <c r="EM1761" s="2"/>
      <c r="EN1761" s="2"/>
      <c r="EO1761" s="2"/>
      <c r="EP1761" s="2"/>
      <c r="EQ1761" s="2"/>
      <c r="ER1761" s="2"/>
      <c r="ES1761" s="2"/>
      <c r="ET1761" s="2"/>
      <c r="EU1761" s="2"/>
      <c r="EV1761" s="2"/>
      <c r="EW1761" s="2"/>
      <c r="EX1761" s="2"/>
      <c r="EY1761" s="2"/>
      <c r="EZ1761" s="2"/>
      <c r="FA1761" s="2"/>
      <c r="FB1761" s="2"/>
      <c r="FC1761" s="2"/>
      <c r="FD1761" s="2"/>
      <c r="FE1761" s="2"/>
      <c r="FF1761" s="2"/>
      <c r="FG1761" s="2"/>
      <c r="FH1761" s="2"/>
      <c r="FI1761" s="2"/>
      <c r="FJ1761" s="2"/>
      <c r="FK1761" s="2"/>
      <c r="FL1761" s="2"/>
      <c r="FM1761" s="2"/>
      <c r="FN1761" s="2"/>
      <c r="FO1761" s="2"/>
      <c r="FP1761" s="2"/>
      <c r="FQ1761" s="2"/>
      <c r="FR1761" s="2"/>
      <c r="FS1761" s="2"/>
      <c r="FT1761" s="2"/>
      <c r="FU1761" s="2"/>
      <c r="FV1761" s="2"/>
      <c r="FW1761" s="2"/>
      <c r="FX1761" s="2"/>
      <c r="FY1761" s="2"/>
      <c r="FZ1761" s="2"/>
      <c r="GA1761" s="2"/>
      <c r="GB1761" s="2"/>
      <c r="GC1761" s="2"/>
      <c r="GD1761" s="2"/>
      <c r="GE1761" s="2"/>
      <c r="GF1761" s="2"/>
      <c r="GG1761" s="2"/>
      <c r="GH1761" s="2"/>
      <c r="GI1761" s="2"/>
      <c r="GJ1761" s="2"/>
      <c r="GK1761" s="2"/>
      <c r="GL1761" s="2"/>
      <c r="GM1761" s="2"/>
      <c r="GN1761" s="2"/>
      <c r="GO1761" s="2"/>
      <c r="GP1761" s="2"/>
      <c r="GQ1761" s="2"/>
      <c r="GR1761" s="2"/>
      <c r="GS1761" s="2"/>
      <c r="GT1761" s="2"/>
      <c r="GU1761" s="2"/>
      <c r="GV1761" s="2"/>
      <c r="GW1761" s="2"/>
      <c r="GX1761" s="2"/>
      <c r="GY1761" s="2"/>
      <c r="GZ1761" s="2"/>
      <c r="HA1761" s="2"/>
      <c r="HB1761" s="2"/>
      <c r="HC1761" s="2"/>
      <c r="HD1761" s="2"/>
      <c r="HE1761" s="2"/>
      <c r="HF1761" s="2"/>
      <c r="HG1761" s="2"/>
      <c r="HH1761" s="2"/>
      <c r="HI1761" s="2"/>
      <c r="HJ1761" s="2"/>
      <c r="HK1761" s="2"/>
      <c r="HL1761" s="2"/>
      <c r="HM1761" s="2"/>
      <c r="HN1761" s="2"/>
      <c r="HO1761" s="2"/>
      <c r="HP1761" s="2"/>
      <c r="HQ1761" s="2"/>
      <c r="HR1761" s="2"/>
      <c r="HS1761" s="2"/>
      <c r="HT1761" s="2"/>
      <c r="HU1761" s="2"/>
      <c r="HV1761" s="2"/>
      <c r="HW1761" s="2"/>
      <c r="HX1761" s="2"/>
      <c r="HY1761" s="2"/>
      <c r="HZ1761" s="2"/>
      <c r="IA1761" s="2"/>
      <c r="IB1761" s="2"/>
      <c r="IC1761" s="2"/>
      <c r="ID1761" s="2"/>
      <c r="IE1761" s="2"/>
      <c r="IF1761" s="2"/>
      <c r="IG1761" s="2"/>
      <c r="IH1761" s="2"/>
      <c r="II1761" s="2"/>
      <c r="IJ1761" s="2"/>
      <c r="IK1761" s="2"/>
      <c r="IL1761" s="2"/>
      <c r="IM1761" s="2"/>
      <c r="IN1761" s="2"/>
      <c r="IO1761" s="2"/>
      <c r="IP1761" s="2"/>
      <c r="IQ1761" s="2"/>
      <c r="IR1761" s="2"/>
      <c r="IS1761" s="2"/>
    </row>
    <row r="1762" spans="1:253" s="36" customFormat="1" x14ac:dyDescent="0.25">
      <c r="A1762" s="33"/>
      <c r="B1762" s="168" t="s">
        <v>633</v>
      </c>
      <c r="C1762" s="168"/>
      <c r="D1762" s="168"/>
      <c r="E1762" s="168"/>
      <c r="F1762" s="168"/>
      <c r="G1762" s="168"/>
      <c r="H1762" s="168"/>
      <c r="I1762" s="168"/>
      <c r="J1762" s="168"/>
      <c r="K1762" s="168"/>
      <c r="L1762" s="168"/>
      <c r="M1762" s="168"/>
      <c r="N1762" s="168"/>
      <c r="O1762" s="168"/>
      <c r="P1762" s="168"/>
      <c r="Q1762" s="168"/>
      <c r="R1762" s="168"/>
      <c r="S1762" s="168"/>
      <c r="T1762" s="168"/>
      <c r="U1762" s="168"/>
      <c r="V1762" s="168"/>
      <c r="W1762" s="168"/>
      <c r="X1762" s="168"/>
      <c r="Y1762" s="168"/>
      <c r="Z1762" s="168"/>
      <c r="AA1762" s="168"/>
      <c r="AB1762" s="168"/>
      <c r="AC1762" s="168"/>
      <c r="AD1762" s="168"/>
      <c r="AE1762" s="168"/>
      <c r="AF1762" s="168"/>
      <c r="AG1762" s="168"/>
      <c r="AH1762" s="168"/>
      <c r="AI1762" s="63"/>
      <c r="AJ1762" s="144" t="str">
        <f t="shared" si="306"/>
        <v>Riadok bude vidieť.</v>
      </c>
      <c r="AK1762" s="145" t="s">
        <v>207</v>
      </c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51">
        <f t="shared" si="317"/>
        <v>1</v>
      </c>
      <c r="BF1762" s="51">
        <f>+IF(B1762="",0,1)</f>
        <v>1</v>
      </c>
      <c r="BG1762" s="51"/>
      <c r="BH1762" s="51">
        <f t="shared" si="307"/>
        <v>1</v>
      </c>
      <c r="BI1762" s="89">
        <f t="shared" si="316"/>
        <v>1</v>
      </c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108"/>
      <c r="BY1762" s="108"/>
      <c r="BZ1762" s="108"/>
      <c r="CA1762" s="113">
        <f>SI!BY1762</f>
        <v>161</v>
      </c>
      <c r="CB1762" s="113"/>
      <c r="CC1762" s="113"/>
      <c r="CD1762" s="113"/>
      <c r="CE1762" s="113"/>
      <c r="CF1762" s="113"/>
      <c r="CG1762" s="113"/>
      <c r="CH1762" s="140">
        <f>SI!BZ1762</f>
        <v>0</v>
      </c>
      <c r="CI1762" s="108"/>
      <c r="CJ1762" s="108"/>
      <c r="CK1762" s="108"/>
      <c r="CL1762" s="108"/>
      <c r="CM1762" s="108"/>
      <c r="CN1762" s="108"/>
      <c r="CO1762" s="108"/>
      <c r="CP1762" s="108"/>
      <c r="CQ1762" s="108"/>
      <c r="CR1762" s="108"/>
      <c r="CS1762" s="108"/>
      <c r="CT1762" s="108"/>
      <c r="CU1762" s="108"/>
      <c r="CV1762" s="108"/>
      <c r="CW1762" s="108"/>
      <c r="CX1762" s="108"/>
      <c r="CY1762" s="108"/>
      <c r="CZ1762" s="2"/>
      <c r="DA1762" s="2"/>
      <c r="DB1762" s="2"/>
      <c r="DC1762" s="2"/>
      <c r="DD1762" s="2"/>
      <c r="DE1762" s="2"/>
      <c r="DF1762" s="2"/>
      <c r="DG1762" s="2"/>
      <c r="DH1762" s="2"/>
      <c r="DI1762" s="2"/>
      <c r="DJ1762" s="2"/>
      <c r="DK1762" s="2"/>
      <c r="DL1762" s="2"/>
      <c r="DM1762" s="2"/>
      <c r="DN1762" s="2"/>
      <c r="DO1762" s="2"/>
      <c r="DP1762" s="2"/>
      <c r="DQ1762" s="2"/>
      <c r="DR1762" s="2"/>
      <c r="DS1762" s="2"/>
      <c r="DT1762" s="2"/>
      <c r="DU1762" s="2"/>
      <c r="DV1762" s="2"/>
      <c r="DW1762" s="2"/>
      <c r="DX1762" s="2"/>
      <c r="DY1762" s="2"/>
      <c r="DZ1762" s="2"/>
      <c r="EA1762" s="2"/>
      <c r="EB1762" s="2"/>
      <c r="EC1762" s="2"/>
      <c r="ED1762" s="2"/>
      <c r="EE1762" s="2"/>
      <c r="EF1762" s="2"/>
      <c r="EG1762" s="2"/>
      <c r="EH1762" s="2"/>
      <c r="EI1762" s="2"/>
      <c r="EJ1762" s="2"/>
      <c r="EK1762" s="2"/>
      <c r="EL1762" s="2"/>
      <c r="EM1762" s="2"/>
      <c r="EN1762" s="2"/>
      <c r="EO1762" s="2"/>
      <c r="EP1762" s="2"/>
      <c r="EQ1762" s="2"/>
      <c r="ER1762" s="2"/>
      <c r="ES1762" s="2"/>
      <c r="ET1762" s="2"/>
      <c r="EU1762" s="2"/>
      <c r="EV1762" s="2"/>
      <c r="EW1762" s="2"/>
      <c r="EX1762" s="2"/>
      <c r="EY1762" s="2"/>
      <c r="EZ1762" s="2"/>
      <c r="FA1762" s="2"/>
      <c r="FB1762" s="2"/>
      <c r="FC1762" s="2"/>
      <c r="FD1762" s="2"/>
      <c r="FE1762" s="2"/>
      <c r="FF1762" s="2"/>
      <c r="FG1762" s="2"/>
      <c r="FH1762" s="2"/>
      <c r="FI1762" s="2"/>
      <c r="FJ1762" s="2"/>
      <c r="FK1762" s="2"/>
      <c r="FL1762" s="2"/>
      <c r="FM1762" s="2"/>
      <c r="FN1762" s="2"/>
      <c r="FO1762" s="2"/>
      <c r="FP1762" s="2"/>
      <c r="FQ1762" s="2"/>
      <c r="FR1762" s="2"/>
      <c r="FS1762" s="2"/>
      <c r="FT1762" s="2"/>
      <c r="FU1762" s="2"/>
      <c r="FV1762" s="2"/>
      <c r="FW1762" s="2"/>
      <c r="FX1762" s="2"/>
      <c r="FY1762" s="2"/>
      <c r="FZ1762" s="2"/>
      <c r="GA1762" s="2"/>
      <c r="GB1762" s="2"/>
      <c r="GC1762" s="2"/>
      <c r="GD1762" s="2"/>
      <c r="GE1762" s="2"/>
      <c r="GF1762" s="2"/>
      <c r="GG1762" s="2"/>
      <c r="GH1762" s="2"/>
      <c r="GI1762" s="2"/>
      <c r="GJ1762" s="2"/>
      <c r="GK1762" s="2"/>
      <c r="GL1762" s="2"/>
      <c r="GM1762" s="2"/>
      <c r="GN1762" s="2"/>
      <c r="GO1762" s="2"/>
      <c r="GP1762" s="2"/>
      <c r="GQ1762" s="2"/>
      <c r="GR1762" s="2"/>
      <c r="GS1762" s="2"/>
      <c r="GT1762" s="2"/>
      <c r="GU1762" s="2"/>
      <c r="GV1762" s="2"/>
      <c r="GW1762" s="2"/>
      <c r="GX1762" s="2"/>
      <c r="GY1762" s="2"/>
      <c r="GZ1762" s="2"/>
      <c r="HA1762" s="2"/>
      <c r="HB1762" s="2"/>
      <c r="HC1762" s="2"/>
      <c r="HD1762" s="2"/>
      <c r="HE1762" s="2"/>
      <c r="HF1762" s="2"/>
      <c r="HG1762" s="2"/>
      <c r="HH1762" s="2"/>
      <c r="HI1762" s="2"/>
      <c r="HJ1762" s="2"/>
      <c r="HK1762" s="2"/>
      <c r="HL1762" s="2"/>
      <c r="HM1762" s="2"/>
      <c r="HN1762" s="2"/>
      <c r="HO1762" s="2"/>
      <c r="HP1762" s="2"/>
      <c r="HQ1762" s="2"/>
      <c r="HR1762" s="2"/>
      <c r="HS1762" s="2"/>
      <c r="HT1762" s="2"/>
      <c r="HU1762" s="2"/>
      <c r="HV1762" s="2"/>
      <c r="HW1762" s="2"/>
      <c r="HX1762" s="2"/>
      <c r="HY1762" s="2"/>
      <c r="HZ1762" s="2"/>
      <c r="IA1762" s="2"/>
      <c r="IB1762" s="2"/>
      <c r="IC1762" s="2"/>
      <c r="ID1762" s="2"/>
      <c r="IE1762" s="2"/>
      <c r="IF1762" s="2"/>
      <c r="IG1762" s="2"/>
      <c r="IH1762" s="2"/>
      <c r="II1762" s="2"/>
      <c r="IJ1762" s="2"/>
      <c r="IK1762" s="2"/>
      <c r="IL1762" s="2"/>
      <c r="IM1762" s="2"/>
      <c r="IN1762" s="2"/>
      <c r="IO1762" s="2"/>
      <c r="IP1762" s="2"/>
      <c r="IQ1762" s="2"/>
      <c r="IR1762" s="2"/>
      <c r="IS1762" s="2"/>
    </row>
    <row r="1763" spans="1:253" s="36" customFormat="1" x14ac:dyDescent="0.25">
      <c r="A1763" s="33"/>
      <c r="B1763" s="168" t="s">
        <v>707</v>
      </c>
      <c r="C1763" s="168"/>
      <c r="D1763" s="168"/>
      <c r="E1763" s="168"/>
      <c r="F1763" s="168"/>
      <c r="G1763" s="168"/>
      <c r="H1763" s="168"/>
      <c r="I1763" s="168"/>
      <c r="J1763" s="168"/>
      <c r="K1763" s="168"/>
      <c r="L1763" s="168"/>
      <c r="M1763" s="168"/>
      <c r="N1763" s="168"/>
      <c r="O1763" s="168"/>
      <c r="P1763" s="168"/>
      <c r="Q1763" s="168"/>
      <c r="R1763" s="168"/>
      <c r="S1763" s="168"/>
      <c r="T1763" s="168"/>
      <c r="U1763" s="168"/>
      <c r="V1763" s="168"/>
      <c r="W1763" s="168"/>
      <c r="X1763" s="168"/>
      <c r="Y1763" s="168"/>
      <c r="Z1763" s="168"/>
      <c r="AA1763" s="168"/>
      <c r="AB1763" s="168"/>
      <c r="AC1763" s="168"/>
      <c r="AD1763" s="168"/>
      <c r="AE1763" s="168"/>
      <c r="AF1763" s="168"/>
      <c r="AG1763" s="168"/>
      <c r="AH1763" s="168"/>
      <c r="AI1763" s="63"/>
      <c r="AJ1763" s="144" t="str">
        <f t="shared" si="306"/>
        <v>Riadok bude vidieť.</v>
      </c>
      <c r="AK1763" s="145" t="s">
        <v>207</v>
      </c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51">
        <f t="shared" si="317"/>
        <v>1</v>
      </c>
      <c r="BF1763" s="51">
        <f>+IF(B1763="",0,1)</f>
        <v>1</v>
      </c>
      <c r="BG1763" s="51"/>
      <c r="BH1763" s="51">
        <f t="shared" si="307"/>
        <v>1</v>
      </c>
      <c r="BI1763" s="89">
        <f t="shared" si="316"/>
        <v>1</v>
      </c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108"/>
      <c r="BY1763" s="108"/>
      <c r="BZ1763" s="108"/>
      <c r="CA1763" s="113">
        <f>SI!BY1763</f>
        <v>193</v>
      </c>
      <c r="CB1763" s="113"/>
      <c r="CC1763" s="113"/>
      <c r="CD1763" s="113"/>
      <c r="CE1763" s="113"/>
      <c r="CF1763" s="113"/>
      <c r="CG1763" s="113"/>
      <c r="CH1763" s="140">
        <f>SI!BZ1763</f>
        <v>0</v>
      </c>
      <c r="CI1763" s="108"/>
      <c r="CJ1763" s="108"/>
      <c r="CK1763" s="108"/>
      <c r="CL1763" s="108"/>
      <c r="CM1763" s="108"/>
      <c r="CN1763" s="108"/>
      <c r="CO1763" s="108"/>
      <c r="CP1763" s="108"/>
      <c r="CQ1763" s="108"/>
      <c r="CR1763" s="108"/>
      <c r="CS1763" s="108"/>
      <c r="CT1763" s="108"/>
      <c r="CU1763" s="108"/>
      <c r="CV1763" s="108"/>
      <c r="CW1763" s="108"/>
      <c r="CX1763" s="108"/>
      <c r="CY1763" s="108"/>
      <c r="CZ1763" s="2"/>
      <c r="DA1763" s="2"/>
      <c r="DB1763" s="2"/>
      <c r="DC1763" s="2"/>
      <c r="DD1763" s="2"/>
      <c r="DE1763" s="2"/>
      <c r="DF1763" s="2"/>
      <c r="DG1763" s="2"/>
      <c r="DH1763" s="2"/>
      <c r="DI1763" s="2"/>
      <c r="DJ1763" s="2"/>
      <c r="DK1763" s="2"/>
      <c r="DL1763" s="2"/>
      <c r="DM1763" s="2"/>
      <c r="DN1763" s="2"/>
      <c r="DO1763" s="2"/>
      <c r="DP1763" s="2"/>
      <c r="DQ1763" s="2"/>
      <c r="DR1763" s="2"/>
      <c r="DS1763" s="2"/>
      <c r="DT1763" s="2"/>
      <c r="DU1763" s="2"/>
      <c r="DV1763" s="2"/>
      <c r="DW1763" s="2"/>
      <c r="DX1763" s="2"/>
      <c r="DY1763" s="2"/>
      <c r="DZ1763" s="2"/>
      <c r="EA1763" s="2"/>
      <c r="EB1763" s="2"/>
      <c r="EC1763" s="2"/>
      <c r="ED1763" s="2"/>
      <c r="EE1763" s="2"/>
      <c r="EF1763" s="2"/>
      <c r="EG1763" s="2"/>
      <c r="EH1763" s="2"/>
      <c r="EI1763" s="2"/>
      <c r="EJ1763" s="2"/>
      <c r="EK1763" s="2"/>
      <c r="EL1763" s="2"/>
      <c r="EM1763" s="2"/>
      <c r="EN1763" s="2"/>
      <c r="EO1763" s="2"/>
      <c r="EP1763" s="2"/>
      <c r="EQ1763" s="2"/>
      <c r="ER1763" s="2"/>
      <c r="ES1763" s="2"/>
      <c r="ET1763" s="2"/>
      <c r="EU1763" s="2"/>
      <c r="EV1763" s="2"/>
      <c r="EW1763" s="2"/>
      <c r="EX1763" s="2"/>
      <c r="EY1763" s="2"/>
      <c r="EZ1763" s="2"/>
      <c r="FA1763" s="2"/>
      <c r="FB1763" s="2"/>
      <c r="FC1763" s="2"/>
      <c r="FD1763" s="2"/>
      <c r="FE1763" s="2"/>
      <c r="FF1763" s="2"/>
      <c r="FG1763" s="2"/>
      <c r="FH1763" s="2"/>
      <c r="FI1763" s="2"/>
      <c r="FJ1763" s="2"/>
      <c r="FK1763" s="2"/>
      <c r="FL1763" s="2"/>
      <c r="FM1763" s="2"/>
      <c r="FN1763" s="2"/>
      <c r="FO1763" s="2"/>
      <c r="FP1763" s="2"/>
      <c r="FQ1763" s="2"/>
      <c r="FR1763" s="2"/>
      <c r="FS1763" s="2"/>
      <c r="FT1763" s="2"/>
      <c r="FU1763" s="2"/>
      <c r="FV1763" s="2"/>
      <c r="FW1763" s="2"/>
      <c r="FX1763" s="2"/>
      <c r="FY1763" s="2"/>
      <c r="FZ1763" s="2"/>
      <c r="GA1763" s="2"/>
      <c r="GB1763" s="2"/>
      <c r="GC1763" s="2"/>
      <c r="GD1763" s="2"/>
      <c r="GE1763" s="2"/>
      <c r="GF1763" s="2"/>
      <c r="GG1763" s="2"/>
      <c r="GH1763" s="2"/>
      <c r="GI1763" s="2"/>
      <c r="GJ1763" s="2"/>
      <c r="GK1763" s="2"/>
      <c r="GL1763" s="2"/>
      <c r="GM1763" s="2"/>
      <c r="GN1763" s="2"/>
      <c r="GO1763" s="2"/>
      <c r="GP1763" s="2"/>
      <c r="GQ1763" s="2"/>
      <c r="GR1763" s="2"/>
      <c r="GS1763" s="2"/>
      <c r="GT1763" s="2"/>
      <c r="GU1763" s="2"/>
      <c r="GV1763" s="2"/>
      <c r="GW1763" s="2"/>
      <c r="GX1763" s="2"/>
      <c r="GY1763" s="2"/>
      <c r="GZ1763" s="2"/>
      <c r="HA1763" s="2"/>
      <c r="HB1763" s="2"/>
      <c r="HC1763" s="2"/>
      <c r="HD1763" s="2"/>
      <c r="HE1763" s="2"/>
      <c r="HF1763" s="2"/>
      <c r="HG1763" s="2"/>
      <c r="HH1763" s="2"/>
      <c r="HI1763" s="2"/>
      <c r="HJ1763" s="2"/>
      <c r="HK1763" s="2"/>
      <c r="HL1763" s="2"/>
      <c r="HM1763" s="2"/>
      <c r="HN1763" s="2"/>
      <c r="HO1763" s="2"/>
      <c r="HP1763" s="2"/>
      <c r="HQ1763" s="2"/>
      <c r="HR1763" s="2"/>
      <c r="HS1763" s="2"/>
      <c r="HT1763" s="2"/>
      <c r="HU1763" s="2"/>
      <c r="HV1763" s="2"/>
      <c r="HW1763" s="2"/>
      <c r="HX1763" s="2"/>
      <c r="HY1763" s="2"/>
      <c r="HZ1763" s="2"/>
      <c r="IA1763" s="2"/>
      <c r="IB1763" s="2"/>
      <c r="IC1763" s="2"/>
      <c r="ID1763" s="2"/>
      <c r="IE1763" s="2"/>
      <c r="IF1763" s="2"/>
      <c r="IG1763" s="2"/>
      <c r="IH1763" s="2"/>
      <c r="II1763" s="2"/>
      <c r="IJ1763" s="2"/>
      <c r="IK1763" s="2"/>
      <c r="IL1763" s="2"/>
      <c r="IM1763" s="2"/>
      <c r="IN1763" s="2"/>
      <c r="IO1763" s="2"/>
      <c r="IP1763" s="2"/>
      <c r="IQ1763" s="2"/>
      <c r="IR1763" s="2"/>
      <c r="IS1763" s="2"/>
    </row>
    <row r="1764" spans="1:253" s="36" customFormat="1" x14ac:dyDescent="0.25">
      <c r="A1764" s="33"/>
      <c r="B1764" s="168" t="s">
        <v>708</v>
      </c>
      <c r="C1764" s="168"/>
      <c r="D1764" s="168"/>
      <c r="E1764" s="168"/>
      <c r="F1764" s="168"/>
      <c r="G1764" s="168"/>
      <c r="H1764" s="168"/>
      <c r="I1764" s="168"/>
      <c r="J1764" s="168"/>
      <c r="K1764" s="168"/>
      <c r="L1764" s="168"/>
      <c r="M1764" s="168"/>
      <c r="N1764" s="168"/>
      <c r="O1764" s="168"/>
      <c r="P1764" s="168"/>
      <c r="Q1764" s="168"/>
      <c r="R1764" s="168"/>
      <c r="S1764" s="168"/>
      <c r="T1764" s="168"/>
      <c r="U1764" s="168"/>
      <c r="V1764" s="168"/>
      <c r="W1764" s="168"/>
      <c r="X1764" s="168"/>
      <c r="Y1764" s="168"/>
      <c r="Z1764" s="168"/>
      <c r="AA1764" s="168"/>
      <c r="AB1764" s="168"/>
      <c r="AC1764" s="168"/>
      <c r="AD1764" s="168"/>
      <c r="AE1764" s="168"/>
      <c r="AF1764" s="168"/>
      <c r="AG1764" s="168"/>
      <c r="AH1764" s="168"/>
      <c r="AI1764" s="63"/>
      <c r="AJ1764" s="144" t="str">
        <f t="shared" si="306"/>
        <v>Riadok bude vidieť.</v>
      </c>
      <c r="AK1764" s="145" t="s">
        <v>207</v>
      </c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51">
        <f t="shared" si="317"/>
        <v>1</v>
      </c>
      <c r="BF1764" s="51">
        <f t="shared" si="315"/>
        <v>1</v>
      </c>
      <c r="BG1764" s="51"/>
      <c r="BH1764" s="51">
        <f t="shared" si="307"/>
        <v>1</v>
      </c>
      <c r="BI1764" s="89">
        <f t="shared" si="316"/>
        <v>1</v>
      </c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108"/>
      <c r="BY1764" s="108"/>
      <c r="BZ1764" s="108"/>
      <c r="CA1764" s="113">
        <f>SI!BY1764</f>
        <v>167</v>
      </c>
      <c r="CB1764" s="113"/>
      <c r="CC1764" s="113"/>
      <c r="CD1764" s="113"/>
      <c r="CE1764" s="113"/>
      <c r="CF1764" s="113"/>
      <c r="CG1764" s="113"/>
      <c r="CH1764" s="140">
        <f>SI!BZ1764</f>
        <v>0</v>
      </c>
      <c r="CI1764" s="108"/>
      <c r="CJ1764" s="108"/>
      <c r="CK1764" s="108"/>
      <c r="CL1764" s="108"/>
      <c r="CM1764" s="108"/>
      <c r="CN1764" s="108"/>
      <c r="CO1764" s="108"/>
      <c r="CP1764" s="108"/>
      <c r="CQ1764" s="108"/>
      <c r="CR1764" s="108"/>
      <c r="CS1764" s="108"/>
      <c r="CT1764" s="108"/>
      <c r="CU1764" s="108"/>
      <c r="CV1764" s="108"/>
      <c r="CW1764" s="108"/>
      <c r="CX1764" s="108"/>
      <c r="CY1764" s="108"/>
      <c r="CZ1764" s="2"/>
      <c r="DA1764" s="2"/>
      <c r="DB1764" s="2"/>
      <c r="DC1764" s="2"/>
      <c r="DD1764" s="2"/>
      <c r="DE1764" s="2"/>
      <c r="DF1764" s="2"/>
      <c r="DG1764" s="2"/>
      <c r="DH1764" s="2"/>
      <c r="DI1764" s="2"/>
      <c r="DJ1764" s="2"/>
      <c r="DK1764" s="2"/>
      <c r="DL1764" s="2"/>
      <c r="DM1764" s="2"/>
      <c r="DN1764" s="2"/>
      <c r="DO1764" s="2"/>
      <c r="DP1764" s="2"/>
      <c r="DQ1764" s="2"/>
      <c r="DR1764" s="2"/>
      <c r="DS1764" s="2"/>
      <c r="DT1764" s="2"/>
      <c r="DU1764" s="2"/>
      <c r="DV1764" s="2"/>
      <c r="DW1764" s="2"/>
      <c r="DX1764" s="2"/>
      <c r="DY1764" s="2"/>
      <c r="DZ1764" s="2"/>
      <c r="EA1764" s="2"/>
      <c r="EB1764" s="2"/>
      <c r="EC1764" s="2"/>
      <c r="ED1764" s="2"/>
      <c r="EE1764" s="2"/>
      <c r="EF1764" s="2"/>
      <c r="EG1764" s="2"/>
      <c r="EH1764" s="2"/>
      <c r="EI1764" s="2"/>
      <c r="EJ1764" s="2"/>
      <c r="EK1764" s="2"/>
      <c r="EL1764" s="2"/>
      <c r="EM1764" s="2"/>
      <c r="EN1764" s="2"/>
      <c r="EO1764" s="2"/>
      <c r="EP1764" s="2"/>
      <c r="EQ1764" s="2"/>
      <c r="ER1764" s="2"/>
      <c r="ES1764" s="2"/>
      <c r="ET1764" s="2"/>
      <c r="EU1764" s="2"/>
      <c r="EV1764" s="2"/>
      <c r="EW1764" s="2"/>
      <c r="EX1764" s="2"/>
      <c r="EY1764" s="2"/>
      <c r="EZ1764" s="2"/>
      <c r="FA1764" s="2"/>
      <c r="FB1764" s="2"/>
      <c r="FC1764" s="2"/>
      <c r="FD1764" s="2"/>
      <c r="FE1764" s="2"/>
      <c r="FF1764" s="2"/>
      <c r="FG1764" s="2"/>
      <c r="FH1764" s="2"/>
      <c r="FI1764" s="2"/>
      <c r="FJ1764" s="2"/>
      <c r="FK1764" s="2"/>
      <c r="FL1764" s="2"/>
      <c r="FM1764" s="2"/>
      <c r="FN1764" s="2"/>
      <c r="FO1764" s="2"/>
      <c r="FP1764" s="2"/>
      <c r="FQ1764" s="2"/>
      <c r="FR1764" s="2"/>
      <c r="FS1764" s="2"/>
      <c r="FT1764" s="2"/>
      <c r="FU1764" s="2"/>
      <c r="FV1764" s="2"/>
      <c r="FW1764" s="2"/>
      <c r="FX1764" s="2"/>
      <c r="FY1764" s="2"/>
      <c r="FZ1764" s="2"/>
      <c r="GA1764" s="2"/>
      <c r="GB1764" s="2"/>
      <c r="GC1764" s="2"/>
      <c r="GD1764" s="2"/>
      <c r="GE1764" s="2"/>
      <c r="GF1764" s="2"/>
      <c r="GG1764" s="2"/>
      <c r="GH1764" s="2"/>
      <c r="GI1764" s="2"/>
      <c r="GJ1764" s="2"/>
      <c r="GK1764" s="2"/>
      <c r="GL1764" s="2"/>
      <c r="GM1764" s="2"/>
      <c r="GN1764" s="2"/>
      <c r="GO1764" s="2"/>
      <c r="GP1764" s="2"/>
      <c r="GQ1764" s="2"/>
      <c r="GR1764" s="2"/>
      <c r="GS1764" s="2"/>
      <c r="GT1764" s="2"/>
      <c r="GU1764" s="2"/>
      <c r="GV1764" s="2"/>
      <c r="GW1764" s="2"/>
      <c r="GX1764" s="2"/>
      <c r="GY1764" s="2"/>
      <c r="GZ1764" s="2"/>
      <c r="HA1764" s="2"/>
      <c r="HB1764" s="2"/>
      <c r="HC1764" s="2"/>
      <c r="HD1764" s="2"/>
      <c r="HE1764" s="2"/>
      <c r="HF1764" s="2"/>
      <c r="HG1764" s="2"/>
      <c r="HH1764" s="2"/>
      <c r="HI1764" s="2"/>
      <c r="HJ1764" s="2"/>
      <c r="HK1764" s="2"/>
      <c r="HL1764" s="2"/>
      <c r="HM1764" s="2"/>
      <c r="HN1764" s="2"/>
      <c r="HO1764" s="2"/>
      <c r="HP1764" s="2"/>
      <c r="HQ1764" s="2"/>
      <c r="HR1764" s="2"/>
      <c r="HS1764" s="2"/>
      <c r="HT1764" s="2"/>
      <c r="HU1764" s="2"/>
      <c r="HV1764" s="2"/>
      <c r="HW1764" s="2"/>
      <c r="HX1764" s="2"/>
      <c r="HY1764" s="2"/>
      <c r="HZ1764" s="2"/>
      <c r="IA1764" s="2"/>
      <c r="IB1764" s="2"/>
      <c r="IC1764" s="2"/>
      <c r="ID1764" s="2"/>
      <c r="IE1764" s="2"/>
      <c r="IF1764" s="2"/>
      <c r="IG1764" s="2"/>
      <c r="IH1764" s="2"/>
      <c r="II1764" s="2"/>
      <c r="IJ1764" s="2"/>
      <c r="IK1764" s="2"/>
      <c r="IL1764" s="2"/>
      <c r="IM1764" s="2"/>
      <c r="IN1764" s="2"/>
      <c r="IO1764" s="2"/>
      <c r="IP1764" s="2"/>
      <c r="IQ1764" s="2"/>
      <c r="IR1764" s="2"/>
      <c r="IS1764" s="2"/>
    </row>
    <row r="1765" spans="1:253" s="36" customFormat="1" x14ac:dyDescent="0.25">
      <c r="A1765" s="33"/>
      <c r="B1765" s="168" t="s">
        <v>701</v>
      </c>
      <c r="C1765" s="168"/>
      <c r="D1765" s="168"/>
      <c r="E1765" s="168"/>
      <c r="F1765" s="168"/>
      <c r="G1765" s="168"/>
      <c r="H1765" s="168"/>
      <c r="I1765" s="168"/>
      <c r="J1765" s="168"/>
      <c r="K1765" s="168"/>
      <c r="L1765" s="168"/>
      <c r="M1765" s="168"/>
      <c r="N1765" s="168"/>
      <c r="O1765" s="168"/>
      <c r="P1765" s="168"/>
      <c r="Q1765" s="168"/>
      <c r="R1765" s="168"/>
      <c r="S1765" s="168"/>
      <c r="T1765" s="168"/>
      <c r="U1765" s="168"/>
      <c r="V1765" s="168"/>
      <c r="W1765" s="168"/>
      <c r="X1765" s="168"/>
      <c r="Y1765" s="168"/>
      <c r="Z1765" s="168"/>
      <c r="AA1765" s="168"/>
      <c r="AB1765" s="168"/>
      <c r="AC1765" s="168"/>
      <c r="AD1765" s="168"/>
      <c r="AE1765" s="168"/>
      <c r="AF1765" s="168"/>
      <c r="AG1765" s="168"/>
      <c r="AH1765" s="168"/>
      <c r="AI1765" s="63"/>
      <c r="AJ1765" s="144" t="str">
        <f t="shared" si="306"/>
        <v>Riadok bude vidieť.</v>
      </c>
      <c r="AK1765" s="145" t="s">
        <v>207</v>
      </c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51">
        <f t="shared" si="317"/>
        <v>1</v>
      </c>
      <c r="BF1765" s="51">
        <f t="shared" si="315"/>
        <v>1</v>
      </c>
      <c r="BG1765" s="51"/>
      <c r="BH1765" s="51">
        <f t="shared" si="307"/>
        <v>1</v>
      </c>
      <c r="BI1765" s="89">
        <f t="shared" si="316"/>
        <v>1</v>
      </c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108"/>
      <c r="BY1765" s="108"/>
      <c r="BZ1765" s="108"/>
      <c r="CA1765" s="113">
        <f>SI!BY1765</f>
        <v>109</v>
      </c>
      <c r="CB1765" s="113"/>
      <c r="CC1765" s="113"/>
      <c r="CD1765" s="113"/>
      <c r="CE1765" s="113"/>
      <c r="CF1765" s="113"/>
      <c r="CG1765" s="113"/>
      <c r="CH1765" s="140">
        <f>SI!BZ1765</f>
        <v>0</v>
      </c>
      <c r="CI1765" s="108"/>
      <c r="CJ1765" s="108"/>
      <c r="CK1765" s="108"/>
      <c r="CL1765" s="108"/>
      <c r="CM1765" s="108"/>
      <c r="CN1765" s="108"/>
      <c r="CO1765" s="108"/>
      <c r="CP1765" s="108"/>
      <c r="CQ1765" s="108"/>
      <c r="CR1765" s="108"/>
      <c r="CS1765" s="108"/>
      <c r="CT1765" s="108"/>
      <c r="CU1765" s="108"/>
      <c r="CV1765" s="108"/>
      <c r="CW1765" s="108"/>
      <c r="CX1765" s="108"/>
      <c r="CY1765" s="108"/>
      <c r="CZ1765" s="2"/>
      <c r="DA1765" s="2"/>
      <c r="DB1765" s="2"/>
      <c r="DC1765" s="2"/>
      <c r="DD1765" s="2"/>
      <c r="DE1765" s="2"/>
      <c r="DF1765" s="2"/>
      <c r="DG1765" s="2"/>
      <c r="DH1765" s="2"/>
      <c r="DI1765" s="2"/>
      <c r="DJ1765" s="2"/>
      <c r="DK1765" s="2"/>
      <c r="DL1765" s="2"/>
      <c r="DM1765" s="2"/>
      <c r="DN1765" s="2"/>
      <c r="DO1765" s="2"/>
      <c r="DP1765" s="2"/>
      <c r="DQ1765" s="2"/>
      <c r="DR1765" s="2"/>
      <c r="DS1765" s="2"/>
      <c r="DT1765" s="2"/>
      <c r="DU1765" s="2"/>
      <c r="DV1765" s="2"/>
      <c r="DW1765" s="2"/>
      <c r="DX1765" s="2"/>
      <c r="DY1765" s="2"/>
      <c r="DZ1765" s="2"/>
      <c r="EA1765" s="2"/>
      <c r="EB1765" s="2"/>
      <c r="EC1765" s="2"/>
      <c r="ED1765" s="2"/>
      <c r="EE1765" s="2"/>
      <c r="EF1765" s="2"/>
      <c r="EG1765" s="2"/>
      <c r="EH1765" s="2"/>
      <c r="EI1765" s="2"/>
      <c r="EJ1765" s="2"/>
      <c r="EK1765" s="2"/>
      <c r="EL1765" s="2"/>
      <c r="EM1765" s="2"/>
      <c r="EN1765" s="2"/>
      <c r="EO1765" s="2"/>
      <c r="EP1765" s="2"/>
      <c r="EQ1765" s="2"/>
      <c r="ER1765" s="2"/>
      <c r="ES1765" s="2"/>
      <c r="ET1765" s="2"/>
      <c r="EU1765" s="2"/>
      <c r="EV1765" s="2"/>
      <c r="EW1765" s="2"/>
      <c r="EX1765" s="2"/>
      <c r="EY1765" s="2"/>
      <c r="EZ1765" s="2"/>
      <c r="FA1765" s="2"/>
      <c r="FB1765" s="2"/>
      <c r="FC1765" s="2"/>
      <c r="FD1765" s="2"/>
      <c r="FE1765" s="2"/>
      <c r="FF1765" s="2"/>
      <c r="FG1765" s="2"/>
      <c r="FH1765" s="2"/>
      <c r="FI1765" s="2"/>
      <c r="FJ1765" s="2"/>
      <c r="FK1765" s="2"/>
      <c r="FL1765" s="2"/>
      <c r="FM1765" s="2"/>
      <c r="FN1765" s="2"/>
      <c r="FO1765" s="2"/>
      <c r="FP1765" s="2"/>
      <c r="FQ1765" s="2"/>
      <c r="FR1765" s="2"/>
      <c r="FS1765" s="2"/>
      <c r="FT1765" s="2"/>
      <c r="FU1765" s="2"/>
      <c r="FV1765" s="2"/>
      <c r="FW1765" s="2"/>
      <c r="FX1765" s="2"/>
      <c r="FY1765" s="2"/>
      <c r="FZ1765" s="2"/>
      <c r="GA1765" s="2"/>
      <c r="GB1765" s="2"/>
      <c r="GC1765" s="2"/>
      <c r="GD1765" s="2"/>
      <c r="GE1765" s="2"/>
      <c r="GF1765" s="2"/>
      <c r="GG1765" s="2"/>
      <c r="GH1765" s="2"/>
      <c r="GI1765" s="2"/>
      <c r="GJ1765" s="2"/>
      <c r="GK1765" s="2"/>
      <c r="GL1765" s="2"/>
      <c r="GM1765" s="2"/>
      <c r="GN1765" s="2"/>
      <c r="GO1765" s="2"/>
      <c r="GP1765" s="2"/>
      <c r="GQ1765" s="2"/>
      <c r="GR1765" s="2"/>
      <c r="GS1765" s="2"/>
      <c r="GT1765" s="2"/>
      <c r="GU1765" s="2"/>
      <c r="GV1765" s="2"/>
      <c r="GW1765" s="2"/>
      <c r="GX1765" s="2"/>
      <c r="GY1765" s="2"/>
      <c r="GZ1765" s="2"/>
      <c r="HA1765" s="2"/>
      <c r="HB1765" s="2"/>
      <c r="HC1765" s="2"/>
      <c r="HD1765" s="2"/>
      <c r="HE1765" s="2"/>
      <c r="HF1765" s="2"/>
      <c r="HG1765" s="2"/>
      <c r="HH1765" s="2"/>
      <c r="HI1765" s="2"/>
      <c r="HJ1765" s="2"/>
      <c r="HK1765" s="2"/>
      <c r="HL1765" s="2"/>
      <c r="HM1765" s="2"/>
      <c r="HN1765" s="2"/>
      <c r="HO1765" s="2"/>
      <c r="HP1765" s="2"/>
      <c r="HQ1765" s="2"/>
      <c r="HR1765" s="2"/>
      <c r="HS1765" s="2"/>
      <c r="HT1765" s="2"/>
      <c r="HU1765" s="2"/>
      <c r="HV1765" s="2"/>
      <c r="HW1765" s="2"/>
      <c r="HX1765" s="2"/>
      <c r="HY1765" s="2"/>
      <c r="HZ1765" s="2"/>
      <c r="IA1765" s="2"/>
      <c r="IB1765" s="2"/>
      <c r="IC1765" s="2"/>
      <c r="ID1765" s="2"/>
      <c r="IE1765" s="2"/>
      <c r="IF1765" s="2"/>
      <c r="IG1765" s="2"/>
      <c r="IH1765" s="2"/>
      <c r="II1765" s="2"/>
      <c r="IJ1765" s="2"/>
      <c r="IK1765" s="2"/>
      <c r="IL1765" s="2"/>
      <c r="IM1765" s="2"/>
      <c r="IN1765" s="2"/>
      <c r="IO1765" s="2"/>
      <c r="IP1765" s="2"/>
      <c r="IQ1765" s="2"/>
      <c r="IR1765" s="2"/>
      <c r="IS1765" s="2"/>
    </row>
    <row r="1766" spans="1:253" s="36" customFormat="1" hidden="1" x14ac:dyDescent="0.25">
      <c r="A1766" s="33"/>
      <c r="B1766" s="168"/>
      <c r="C1766" s="168"/>
      <c r="D1766" s="168"/>
      <c r="E1766" s="168"/>
      <c r="F1766" s="168"/>
      <c r="G1766" s="168"/>
      <c r="H1766" s="168"/>
      <c r="I1766" s="168"/>
      <c r="J1766" s="168"/>
      <c r="K1766" s="168"/>
      <c r="L1766" s="168"/>
      <c r="M1766" s="168"/>
      <c r="N1766" s="168"/>
      <c r="O1766" s="168"/>
      <c r="P1766" s="168"/>
      <c r="Q1766" s="168"/>
      <c r="R1766" s="168"/>
      <c r="S1766" s="168"/>
      <c r="T1766" s="168"/>
      <c r="U1766" s="168"/>
      <c r="V1766" s="168"/>
      <c r="W1766" s="168"/>
      <c r="X1766" s="168"/>
      <c r="Y1766" s="168"/>
      <c r="Z1766" s="168"/>
      <c r="AA1766" s="168"/>
      <c r="AB1766" s="168"/>
      <c r="AC1766" s="168"/>
      <c r="AD1766" s="168"/>
      <c r="AE1766" s="168"/>
      <c r="AF1766" s="168"/>
      <c r="AG1766" s="168"/>
      <c r="AH1766" s="168"/>
      <c r="AI1766" s="63"/>
      <c r="AJ1766" s="144" t="str">
        <f t="shared" si="306"/>
        <v>Riadok bude skrytý.</v>
      </c>
      <c r="AK1766" s="145" t="s">
        <v>207</v>
      </c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51">
        <f t="shared" si="317"/>
        <v>1</v>
      </c>
      <c r="BF1766" s="51">
        <f t="shared" si="315"/>
        <v>0</v>
      </c>
      <c r="BG1766" s="51"/>
      <c r="BH1766" s="51">
        <f t="shared" si="307"/>
        <v>1</v>
      </c>
      <c r="BI1766" s="89">
        <f t="shared" si="316"/>
        <v>0</v>
      </c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108"/>
      <c r="BY1766" s="108"/>
      <c r="BZ1766" s="108"/>
      <c r="CA1766" s="113">
        <f>SI!BY1766</f>
        <v>40</v>
      </c>
      <c r="CB1766" s="113"/>
      <c r="CC1766" s="113"/>
      <c r="CD1766" s="113"/>
      <c r="CE1766" s="113"/>
      <c r="CF1766" s="113"/>
      <c r="CG1766" s="113"/>
      <c r="CH1766" s="140">
        <f>SI!BZ1766</f>
        <v>0</v>
      </c>
      <c r="CI1766" s="108"/>
      <c r="CJ1766" s="108"/>
      <c r="CK1766" s="108"/>
      <c r="CL1766" s="108"/>
      <c r="CM1766" s="108"/>
      <c r="CN1766" s="108"/>
      <c r="CO1766" s="108"/>
      <c r="CP1766" s="108"/>
      <c r="CQ1766" s="108"/>
      <c r="CR1766" s="108"/>
      <c r="CS1766" s="108"/>
      <c r="CT1766" s="108"/>
      <c r="CU1766" s="108"/>
      <c r="CV1766" s="108"/>
      <c r="CW1766" s="108"/>
      <c r="CX1766" s="108"/>
      <c r="CY1766" s="108"/>
      <c r="CZ1766" s="2"/>
      <c r="DA1766" s="2"/>
      <c r="DB1766" s="2"/>
      <c r="DC1766" s="2"/>
      <c r="DD1766" s="2"/>
      <c r="DE1766" s="2"/>
      <c r="DF1766" s="2"/>
      <c r="DG1766" s="2"/>
      <c r="DH1766" s="2"/>
      <c r="DI1766" s="2"/>
      <c r="DJ1766" s="2"/>
      <c r="DK1766" s="2"/>
      <c r="DL1766" s="2"/>
      <c r="DM1766" s="2"/>
      <c r="DN1766" s="2"/>
      <c r="DO1766" s="2"/>
      <c r="DP1766" s="2"/>
      <c r="DQ1766" s="2"/>
      <c r="DR1766" s="2"/>
      <c r="DS1766" s="2"/>
      <c r="DT1766" s="2"/>
      <c r="DU1766" s="2"/>
      <c r="DV1766" s="2"/>
      <c r="DW1766" s="2"/>
      <c r="DX1766" s="2"/>
      <c r="DY1766" s="2"/>
      <c r="DZ1766" s="2"/>
      <c r="EA1766" s="2"/>
      <c r="EB1766" s="2"/>
      <c r="EC1766" s="2"/>
      <c r="ED1766" s="2"/>
      <c r="EE1766" s="2"/>
      <c r="EF1766" s="2"/>
      <c r="EG1766" s="2"/>
      <c r="EH1766" s="2"/>
      <c r="EI1766" s="2"/>
      <c r="EJ1766" s="2"/>
      <c r="EK1766" s="2"/>
      <c r="EL1766" s="2"/>
      <c r="EM1766" s="2"/>
      <c r="EN1766" s="2"/>
      <c r="EO1766" s="2"/>
      <c r="EP1766" s="2"/>
      <c r="EQ1766" s="2"/>
      <c r="ER1766" s="2"/>
      <c r="ES1766" s="2"/>
      <c r="ET1766" s="2"/>
      <c r="EU1766" s="2"/>
      <c r="EV1766" s="2"/>
      <c r="EW1766" s="2"/>
      <c r="EX1766" s="2"/>
      <c r="EY1766" s="2"/>
      <c r="EZ1766" s="2"/>
      <c r="FA1766" s="2"/>
      <c r="FB1766" s="2"/>
      <c r="FC1766" s="2"/>
      <c r="FD1766" s="2"/>
      <c r="FE1766" s="2"/>
      <c r="FF1766" s="2"/>
      <c r="FG1766" s="2"/>
      <c r="FH1766" s="2"/>
      <c r="FI1766" s="2"/>
      <c r="FJ1766" s="2"/>
      <c r="FK1766" s="2"/>
      <c r="FL1766" s="2"/>
      <c r="FM1766" s="2"/>
      <c r="FN1766" s="2"/>
      <c r="FO1766" s="2"/>
      <c r="FP1766" s="2"/>
      <c r="FQ1766" s="2"/>
      <c r="FR1766" s="2"/>
      <c r="FS1766" s="2"/>
      <c r="FT1766" s="2"/>
      <c r="FU1766" s="2"/>
      <c r="FV1766" s="2"/>
      <c r="FW1766" s="2"/>
      <c r="FX1766" s="2"/>
      <c r="FY1766" s="2"/>
      <c r="FZ1766" s="2"/>
      <c r="GA1766" s="2"/>
      <c r="GB1766" s="2"/>
      <c r="GC1766" s="2"/>
      <c r="GD1766" s="2"/>
      <c r="GE1766" s="2"/>
      <c r="GF1766" s="2"/>
      <c r="GG1766" s="2"/>
      <c r="GH1766" s="2"/>
      <c r="GI1766" s="2"/>
      <c r="GJ1766" s="2"/>
      <c r="GK1766" s="2"/>
      <c r="GL1766" s="2"/>
      <c r="GM1766" s="2"/>
      <c r="GN1766" s="2"/>
      <c r="GO1766" s="2"/>
      <c r="GP1766" s="2"/>
      <c r="GQ1766" s="2"/>
      <c r="GR1766" s="2"/>
      <c r="GS1766" s="2"/>
      <c r="GT1766" s="2"/>
      <c r="GU1766" s="2"/>
      <c r="GV1766" s="2"/>
      <c r="GW1766" s="2"/>
      <c r="GX1766" s="2"/>
      <c r="GY1766" s="2"/>
      <c r="GZ1766" s="2"/>
      <c r="HA1766" s="2"/>
      <c r="HB1766" s="2"/>
      <c r="HC1766" s="2"/>
      <c r="HD1766" s="2"/>
      <c r="HE1766" s="2"/>
      <c r="HF1766" s="2"/>
      <c r="HG1766" s="2"/>
      <c r="HH1766" s="2"/>
      <c r="HI1766" s="2"/>
      <c r="HJ1766" s="2"/>
      <c r="HK1766" s="2"/>
      <c r="HL1766" s="2"/>
      <c r="HM1766" s="2"/>
      <c r="HN1766" s="2"/>
      <c r="HO1766" s="2"/>
      <c r="HP1766" s="2"/>
      <c r="HQ1766" s="2"/>
      <c r="HR1766" s="2"/>
      <c r="HS1766" s="2"/>
      <c r="HT1766" s="2"/>
      <c r="HU1766" s="2"/>
      <c r="HV1766" s="2"/>
      <c r="HW1766" s="2"/>
      <c r="HX1766" s="2"/>
      <c r="HY1766" s="2"/>
      <c r="HZ1766" s="2"/>
      <c r="IA1766" s="2"/>
      <c r="IB1766" s="2"/>
      <c r="IC1766" s="2"/>
      <c r="ID1766" s="2"/>
      <c r="IE1766" s="2"/>
      <c r="IF1766" s="2"/>
      <c r="IG1766" s="2"/>
      <c r="IH1766" s="2"/>
      <c r="II1766" s="2"/>
      <c r="IJ1766" s="2"/>
      <c r="IK1766" s="2"/>
      <c r="IL1766" s="2"/>
      <c r="IM1766" s="2"/>
      <c r="IN1766" s="2"/>
      <c r="IO1766" s="2"/>
      <c r="IP1766" s="2"/>
      <c r="IQ1766" s="2"/>
      <c r="IR1766" s="2"/>
      <c r="IS1766" s="2"/>
    </row>
    <row r="1767" spans="1:253" s="36" customFormat="1" hidden="1" x14ac:dyDescent="0.25">
      <c r="A1767" s="33"/>
      <c r="B1767" s="168"/>
      <c r="C1767" s="168"/>
      <c r="D1767" s="168"/>
      <c r="E1767" s="168"/>
      <c r="F1767" s="168"/>
      <c r="G1767" s="168"/>
      <c r="H1767" s="168"/>
      <c r="I1767" s="168"/>
      <c r="J1767" s="168"/>
      <c r="K1767" s="168"/>
      <c r="L1767" s="168"/>
      <c r="M1767" s="168"/>
      <c r="N1767" s="168"/>
      <c r="O1767" s="168"/>
      <c r="P1767" s="168"/>
      <c r="Q1767" s="168"/>
      <c r="R1767" s="168"/>
      <c r="S1767" s="168"/>
      <c r="T1767" s="168"/>
      <c r="U1767" s="168"/>
      <c r="V1767" s="168"/>
      <c r="W1767" s="168"/>
      <c r="X1767" s="168"/>
      <c r="Y1767" s="168"/>
      <c r="Z1767" s="168"/>
      <c r="AA1767" s="168"/>
      <c r="AB1767" s="168"/>
      <c r="AC1767" s="168"/>
      <c r="AD1767" s="168"/>
      <c r="AE1767" s="168"/>
      <c r="AF1767" s="168"/>
      <c r="AG1767" s="168"/>
      <c r="AH1767" s="168"/>
      <c r="AI1767" s="63"/>
      <c r="AJ1767" s="144" t="str">
        <f t="shared" si="306"/>
        <v>Riadok bude skrytý.</v>
      </c>
      <c r="AK1767" s="145" t="s">
        <v>207</v>
      </c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51">
        <f t="shared" si="317"/>
        <v>1</v>
      </c>
      <c r="BF1767" s="51">
        <f t="shared" si="315"/>
        <v>0</v>
      </c>
      <c r="BG1767" s="51"/>
      <c r="BH1767" s="51">
        <f t="shared" si="307"/>
        <v>1</v>
      </c>
      <c r="BI1767" s="89">
        <f t="shared" si="316"/>
        <v>0</v>
      </c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108"/>
      <c r="BY1767" s="108"/>
      <c r="BZ1767" s="108"/>
      <c r="CA1767" s="113">
        <f>SI!BY1767</f>
        <v>104</v>
      </c>
      <c r="CB1767" s="113"/>
      <c r="CC1767" s="113"/>
      <c r="CD1767" s="113"/>
      <c r="CE1767" s="113"/>
      <c r="CF1767" s="113"/>
      <c r="CG1767" s="113"/>
      <c r="CH1767" s="140">
        <f>SI!BZ1767</f>
        <v>0</v>
      </c>
      <c r="CI1767" s="108"/>
      <c r="CJ1767" s="108"/>
      <c r="CK1767" s="108"/>
      <c r="CL1767" s="108"/>
      <c r="CM1767" s="108"/>
      <c r="CN1767" s="108"/>
      <c r="CO1767" s="108"/>
      <c r="CP1767" s="108"/>
      <c r="CQ1767" s="108"/>
      <c r="CR1767" s="108"/>
      <c r="CS1767" s="108"/>
      <c r="CT1767" s="108"/>
      <c r="CU1767" s="108"/>
      <c r="CV1767" s="108"/>
      <c r="CW1767" s="108"/>
      <c r="CX1767" s="108"/>
      <c r="CY1767" s="108"/>
      <c r="CZ1767" s="2"/>
      <c r="DA1767" s="2"/>
      <c r="DB1767" s="2"/>
      <c r="DC1767" s="2"/>
      <c r="DD1767" s="2"/>
      <c r="DE1767" s="2"/>
      <c r="DF1767" s="2"/>
      <c r="DG1767" s="2"/>
      <c r="DH1767" s="2"/>
      <c r="DI1767" s="2"/>
      <c r="DJ1767" s="2"/>
      <c r="DK1767" s="2"/>
      <c r="DL1767" s="2"/>
      <c r="DM1767" s="2"/>
      <c r="DN1767" s="2"/>
      <c r="DO1767" s="2"/>
      <c r="DP1767" s="2"/>
      <c r="DQ1767" s="2"/>
      <c r="DR1767" s="2"/>
      <c r="DS1767" s="2"/>
      <c r="DT1767" s="2"/>
      <c r="DU1767" s="2"/>
      <c r="DV1767" s="2"/>
      <c r="DW1767" s="2"/>
      <c r="DX1767" s="2"/>
      <c r="DY1767" s="2"/>
      <c r="DZ1767" s="2"/>
      <c r="EA1767" s="2"/>
      <c r="EB1767" s="2"/>
      <c r="EC1767" s="2"/>
      <c r="ED1767" s="2"/>
      <c r="EE1767" s="2"/>
      <c r="EF1767" s="2"/>
      <c r="EG1767" s="2"/>
      <c r="EH1767" s="2"/>
      <c r="EI1767" s="2"/>
      <c r="EJ1767" s="2"/>
      <c r="EK1767" s="2"/>
      <c r="EL1767" s="2"/>
      <c r="EM1767" s="2"/>
      <c r="EN1767" s="2"/>
      <c r="EO1767" s="2"/>
      <c r="EP1767" s="2"/>
      <c r="EQ1767" s="2"/>
      <c r="ER1767" s="2"/>
      <c r="ES1767" s="2"/>
      <c r="ET1767" s="2"/>
      <c r="EU1767" s="2"/>
      <c r="EV1767" s="2"/>
      <c r="EW1767" s="2"/>
      <c r="EX1767" s="2"/>
      <c r="EY1767" s="2"/>
      <c r="EZ1767" s="2"/>
      <c r="FA1767" s="2"/>
      <c r="FB1767" s="2"/>
      <c r="FC1767" s="2"/>
      <c r="FD1767" s="2"/>
      <c r="FE1767" s="2"/>
      <c r="FF1767" s="2"/>
      <c r="FG1767" s="2"/>
      <c r="FH1767" s="2"/>
      <c r="FI1767" s="2"/>
      <c r="FJ1767" s="2"/>
      <c r="FK1767" s="2"/>
      <c r="FL1767" s="2"/>
      <c r="FM1767" s="2"/>
      <c r="FN1767" s="2"/>
      <c r="FO1767" s="2"/>
      <c r="FP1767" s="2"/>
      <c r="FQ1767" s="2"/>
      <c r="FR1767" s="2"/>
      <c r="FS1767" s="2"/>
      <c r="FT1767" s="2"/>
      <c r="FU1767" s="2"/>
      <c r="FV1767" s="2"/>
      <c r="FW1767" s="2"/>
      <c r="FX1767" s="2"/>
      <c r="FY1767" s="2"/>
      <c r="FZ1767" s="2"/>
      <c r="GA1767" s="2"/>
      <c r="GB1767" s="2"/>
      <c r="GC1767" s="2"/>
      <c r="GD1767" s="2"/>
      <c r="GE1767" s="2"/>
      <c r="GF1767" s="2"/>
      <c r="GG1767" s="2"/>
      <c r="GH1767" s="2"/>
      <c r="GI1767" s="2"/>
      <c r="GJ1767" s="2"/>
      <c r="GK1767" s="2"/>
      <c r="GL1767" s="2"/>
      <c r="GM1767" s="2"/>
      <c r="GN1767" s="2"/>
      <c r="GO1767" s="2"/>
      <c r="GP1767" s="2"/>
      <c r="GQ1767" s="2"/>
      <c r="GR1767" s="2"/>
      <c r="GS1767" s="2"/>
      <c r="GT1767" s="2"/>
      <c r="GU1767" s="2"/>
      <c r="GV1767" s="2"/>
      <c r="GW1767" s="2"/>
      <c r="GX1767" s="2"/>
      <c r="GY1767" s="2"/>
      <c r="GZ1767" s="2"/>
      <c r="HA1767" s="2"/>
      <c r="HB1767" s="2"/>
      <c r="HC1767" s="2"/>
      <c r="HD1767" s="2"/>
      <c r="HE1767" s="2"/>
      <c r="HF1767" s="2"/>
      <c r="HG1767" s="2"/>
      <c r="HH1767" s="2"/>
      <c r="HI1767" s="2"/>
      <c r="HJ1767" s="2"/>
      <c r="HK1767" s="2"/>
      <c r="HL1767" s="2"/>
      <c r="HM1767" s="2"/>
      <c r="HN1767" s="2"/>
      <c r="HO1767" s="2"/>
      <c r="HP1767" s="2"/>
      <c r="HQ1767" s="2"/>
      <c r="HR1767" s="2"/>
      <c r="HS1767" s="2"/>
      <c r="HT1767" s="2"/>
      <c r="HU1767" s="2"/>
      <c r="HV1767" s="2"/>
      <c r="HW1767" s="2"/>
      <c r="HX1767" s="2"/>
      <c r="HY1767" s="2"/>
      <c r="HZ1767" s="2"/>
      <c r="IA1767" s="2"/>
      <c r="IB1767" s="2"/>
      <c r="IC1767" s="2"/>
      <c r="ID1767" s="2"/>
      <c r="IE1767" s="2"/>
      <c r="IF1767" s="2"/>
      <c r="IG1767" s="2"/>
      <c r="IH1767" s="2"/>
      <c r="II1767" s="2"/>
      <c r="IJ1767" s="2"/>
      <c r="IK1767" s="2"/>
      <c r="IL1767" s="2"/>
      <c r="IM1767" s="2"/>
      <c r="IN1767" s="2"/>
      <c r="IO1767" s="2"/>
      <c r="IP1767" s="2"/>
      <c r="IQ1767" s="2"/>
      <c r="IR1767" s="2"/>
      <c r="IS1767" s="2"/>
    </row>
    <row r="1768" spans="1:253" s="36" customFormat="1" hidden="1" x14ac:dyDescent="0.25">
      <c r="A1768" s="33"/>
      <c r="B1768" s="168"/>
      <c r="C1768" s="168"/>
      <c r="D1768" s="168"/>
      <c r="E1768" s="168"/>
      <c r="F1768" s="168"/>
      <c r="G1768" s="168"/>
      <c r="H1768" s="168"/>
      <c r="I1768" s="168"/>
      <c r="J1768" s="168"/>
      <c r="K1768" s="168"/>
      <c r="L1768" s="168"/>
      <c r="M1768" s="168"/>
      <c r="N1768" s="168"/>
      <c r="O1768" s="168"/>
      <c r="P1768" s="168"/>
      <c r="Q1768" s="168"/>
      <c r="R1768" s="168"/>
      <c r="S1768" s="168"/>
      <c r="T1768" s="168"/>
      <c r="U1768" s="168"/>
      <c r="V1768" s="168"/>
      <c r="W1768" s="168"/>
      <c r="X1768" s="168"/>
      <c r="Y1768" s="168"/>
      <c r="Z1768" s="168"/>
      <c r="AA1768" s="168"/>
      <c r="AB1768" s="168"/>
      <c r="AC1768" s="168"/>
      <c r="AD1768" s="168"/>
      <c r="AE1768" s="168"/>
      <c r="AF1768" s="168"/>
      <c r="AG1768" s="168"/>
      <c r="AH1768" s="168"/>
      <c r="AI1768" s="63"/>
      <c r="AJ1768" s="144" t="str">
        <f t="shared" ref="AJ1768:AJ1825" si="318">+IF(BI1768=0,"Riadok bude skrytý.","Riadok bude vidieť.")</f>
        <v>Riadok bude skrytý.</v>
      </c>
      <c r="AK1768" s="145" t="s">
        <v>207</v>
      </c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51">
        <f t="shared" si="317"/>
        <v>1</v>
      </c>
      <c r="BF1768" s="51">
        <f t="shared" si="315"/>
        <v>0</v>
      </c>
      <c r="BG1768" s="51"/>
      <c r="BH1768" s="51">
        <f t="shared" ref="BH1768:BH1825" si="319">IF(AK1768="",1,IF(AK1768="Chcem skryť riadok.",0,1))</f>
        <v>1</v>
      </c>
      <c r="BI1768" s="89">
        <f t="shared" si="316"/>
        <v>0</v>
      </c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108"/>
      <c r="BY1768" s="108"/>
      <c r="BZ1768" s="108"/>
      <c r="CA1768" s="113">
        <f>SI!BY1768</f>
        <v>151</v>
      </c>
      <c r="CB1768" s="113"/>
      <c r="CC1768" s="113"/>
      <c r="CD1768" s="113"/>
      <c r="CE1768" s="113"/>
      <c r="CF1768" s="113"/>
      <c r="CG1768" s="113"/>
      <c r="CH1768" s="140">
        <f>SI!BZ1768</f>
        <v>0</v>
      </c>
      <c r="CI1768" s="108"/>
      <c r="CJ1768" s="108"/>
      <c r="CK1768" s="108"/>
      <c r="CL1768" s="108"/>
      <c r="CM1768" s="108"/>
      <c r="CN1768" s="108"/>
      <c r="CO1768" s="108"/>
      <c r="CP1768" s="108"/>
      <c r="CQ1768" s="108"/>
      <c r="CR1768" s="108"/>
      <c r="CS1768" s="108"/>
      <c r="CT1768" s="108"/>
      <c r="CU1768" s="108"/>
      <c r="CV1768" s="108"/>
      <c r="CW1768" s="108"/>
      <c r="CX1768" s="108"/>
      <c r="CY1768" s="108"/>
      <c r="CZ1768" s="2"/>
      <c r="DA1768" s="2"/>
      <c r="DB1768" s="2"/>
      <c r="DC1768" s="2"/>
      <c r="DD1768" s="2"/>
      <c r="DE1768" s="2"/>
      <c r="DF1768" s="2"/>
      <c r="DG1768" s="2"/>
      <c r="DH1768" s="2"/>
      <c r="DI1768" s="2"/>
      <c r="DJ1768" s="2"/>
      <c r="DK1768" s="2"/>
      <c r="DL1768" s="2"/>
      <c r="DM1768" s="2"/>
      <c r="DN1768" s="2"/>
      <c r="DO1768" s="2"/>
      <c r="DP1768" s="2"/>
      <c r="DQ1768" s="2"/>
      <c r="DR1768" s="2"/>
      <c r="DS1768" s="2"/>
      <c r="DT1768" s="2"/>
      <c r="DU1768" s="2"/>
      <c r="DV1768" s="2"/>
      <c r="DW1768" s="2"/>
      <c r="DX1768" s="2"/>
      <c r="DY1768" s="2"/>
      <c r="DZ1768" s="2"/>
      <c r="EA1768" s="2"/>
      <c r="EB1768" s="2"/>
      <c r="EC1768" s="2"/>
      <c r="ED1768" s="2"/>
      <c r="EE1768" s="2"/>
      <c r="EF1768" s="2"/>
      <c r="EG1768" s="2"/>
      <c r="EH1768" s="2"/>
      <c r="EI1768" s="2"/>
      <c r="EJ1768" s="2"/>
      <c r="EK1768" s="2"/>
      <c r="EL1768" s="2"/>
      <c r="EM1768" s="2"/>
      <c r="EN1768" s="2"/>
      <c r="EO1768" s="2"/>
      <c r="EP1768" s="2"/>
      <c r="EQ1768" s="2"/>
      <c r="ER1768" s="2"/>
      <c r="ES1768" s="2"/>
      <c r="ET1768" s="2"/>
      <c r="EU1768" s="2"/>
      <c r="EV1768" s="2"/>
      <c r="EW1768" s="2"/>
      <c r="EX1768" s="2"/>
      <c r="EY1768" s="2"/>
      <c r="EZ1768" s="2"/>
      <c r="FA1768" s="2"/>
      <c r="FB1768" s="2"/>
      <c r="FC1768" s="2"/>
      <c r="FD1768" s="2"/>
      <c r="FE1768" s="2"/>
      <c r="FF1768" s="2"/>
      <c r="FG1768" s="2"/>
      <c r="FH1768" s="2"/>
      <c r="FI1768" s="2"/>
      <c r="FJ1768" s="2"/>
      <c r="FK1768" s="2"/>
      <c r="FL1768" s="2"/>
      <c r="FM1768" s="2"/>
      <c r="FN1768" s="2"/>
      <c r="FO1768" s="2"/>
      <c r="FP1768" s="2"/>
      <c r="FQ1768" s="2"/>
      <c r="FR1768" s="2"/>
      <c r="FS1768" s="2"/>
      <c r="FT1768" s="2"/>
      <c r="FU1768" s="2"/>
      <c r="FV1768" s="2"/>
      <c r="FW1768" s="2"/>
      <c r="FX1768" s="2"/>
      <c r="FY1768" s="2"/>
      <c r="FZ1768" s="2"/>
      <c r="GA1768" s="2"/>
      <c r="GB1768" s="2"/>
      <c r="GC1768" s="2"/>
      <c r="GD1768" s="2"/>
      <c r="GE1768" s="2"/>
      <c r="GF1768" s="2"/>
      <c r="GG1768" s="2"/>
      <c r="GH1768" s="2"/>
      <c r="GI1768" s="2"/>
      <c r="GJ1768" s="2"/>
      <c r="GK1768" s="2"/>
      <c r="GL1768" s="2"/>
      <c r="GM1768" s="2"/>
      <c r="GN1768" s="2"/>
      <c r="GO1768" s="2"/>
      <c r="GP1768" s="2"/>
      <c r="GQ1768" s="2"/>
      <c r="GR1768" s="2"/>
      <c r="GS1768" s="2"/>
      <c r="GT1768" s="2"/>
      <c r="GU1768" s="2"/>
      <c r="GV1768" s="2"/>
      <c r="GW1768" s="2"/>
      <c r="GX1768" s="2"/>
      <c r="GY1768" s="2"/>
      <c r="GZ1768" s="2"/>
      <c r="HA1768" s="2"/>
      <c r="HB1768" s="2"/>
      <c r="HC1768" s="2"/>
      <c r="HD1768" s="2"/>
      <c r="HE1768" s="2"/>
      <c r="HF1768" s="2"/>
      <c r="HG1768" s="2"/>
      <c r="HH1768" s="2"/>
      <c r="HI1768" s="2"/>
      <c r="HJ1768" s="2"/>
      <c r="HK1768" s="2"/>
      <c r="HL1768" s="2"/>
      <c r="HM1768" s="2"/>
      <c r="HN1768" s="2"/>
      <c r="HO1768" s="2"/>
      <c r="HP1768" s="2"/>
      <c r="HQ1768" s="2"/>
      <c r="HR1768" s="2"/>
      <c r="HS1768" s="2"/>
      <c r="HT1768" s="2"/>
      <c r="HU1768" s="2"/>
      <c r="HV1768" s="2"/>
      <c r="HW1768" s="2"/>
      <c r="HX1768" s="2"/>
      <c r="HY1768" s="2"/>
      <c r="HZ1768" s="2"/>
      <c r="IA1768" s="2"/>
      <c r="IB1768" s="2"/>
      <c r="IC1768" s="2"/>
      <c r="ID1768" s="2"/>
      <c r="IE1768" s="2"/>
      <c r="IF1768" s="2"/>
      <c r="IG1768" s="2"/>
      <c r="IH1768" s="2"/>
      <c r="II1768" s="2"/>
      <c r="IJ1768" s="2"/>
      <c r="IK1768" s="2"/>
      <c r="IL1768" s="2"/>
      <c r="IM1768" s="2"/>
      <c r="IN1768" s="2"/>
      <c r="IO1768" s="2"/>
      <c r="IP1768" s="2"/>
      <c r="IQ1768" s="2"/>
      <c r="IR1768" s="2"/>
      <c r="IS1768" s="2"/>
    </row>
    <row r="1769" spans="1:253" s="36" customFormat="1" hidden="1" x14ac:dyDescent="0.25">
      <c r="A1769" s="33"/>
      <c r="B1769" s="168"/>
      <c r="C1769" s="168"/>
      <c r="D1769" s="168"/>
      <c r="E1769" s="168"/>
      <c r="F1769" s="168"/>
      <c r="G1769" s="168"/>
      <c r="H1769" s="168"/>
      <c r="I1769" s="168"/>
      <c r="J1769" s="168"/>
      <c r="K1769" s="168"/>
      <c r="L1769" s="168"/>
      <c r="M1769" s="168"/>
      <c r="N1769" s="168"/>
      <c r="O1769" s="168"/>
      <c r="P1769" s="168"/>
      <c r="Q1769" s="168"/>
      <c r="R1769" s="168"/>
      <c r="S1769" s="168"/>
      <c r="T1769" s="168"/>
      <c r="U1769" s="168"/>
      <c r="V1769" s="168"/>
      <c r="W1769" s="168"/>
      <c r="X1769" s="168"/>
      <c r="Y1769" s="168"/>
      <c r="Z1769" s="168"/>
      <c r="AA1769" s="168"/>
      <c r="AB1769" s="168"/>
      <c r="AC1769" s="168"/>
      <c r="AD1769" s="168"/>
      <c r="AE1769" s="168"/>
      <c r="AF1769" s="168"/>
      <c r="AG1769" s="168"/>
      <c r="AH1769" s="168"/>
      <c r="AI1769" s="63"/>
      <c r="AJ1769" s="144" t="str">
        <f t="shared" si="318"/>
        <v>Riadok bude skrytý.</v>
      </c>
      <c r="AK1769" s="145" t="s">
        <v>207</v>
      </c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51">
        <f t="shared" si="317"/>
        <v>1</v>
      </c>
      <c r="BF1769" s="51">
        <f t="shared" si="315"/>
        <v>0</v>
      </c>
      <c r="BG1769" s="51"/>
      <c r="BH1769" s="51">
        <f t="shared" si="319"/>
        <v>1</v>
      </c>
      <c r="BI1769" s="89">
        <f t="shared" si="316"/>
        <v>0</v>
      </c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108"/>
      <c r="BY1769" s="108"/>
      <c r="BZ1769" s="108"/>
      <c r="CA1769" s="113">
        <f>SI!BY1769</f>
        <v>117</v>
      </c>
      <c r="CB1769" s="113"/>
      <c r="CC1769" s="113"/>
      <c r="CD1769" s="113"/>
      <c r="CE1769" s="113"/>
      <c r="CF1769" s="113"/>
      <c r="CG1769" s="113"/>
      <c r="CH1769" s="140">
        <f>SI!BZ1769</f>
        <v>0</v>
      </c>
      <c r="CI1769" s="108"/>
      <c r="CJ1769" s="108"/>
      <c r="CK1769" s="108"/>
      <c r="CL1769" s="108"/>
      <c r="CM1769" s="108"/>
      <c r="CN1769" s="108"/>
      <c r="CO1769" s="108"/>
      <c r="CP1769" s="108"/>
      <c r="CQ1769" s="108"/>
      <c r="CR1769" s="108"/>
      <c r="CS1769" s="108"/>
      <c r="CT1769" s="108"/>
      <c r="CU1769" s="108"/>
      <c r="CV1769" s="108"/>
      <c r="CW1769" s="108"/>
      <c r="CX1769" s="108"/>
      <c r="CY1769" s="108"/>
      <c r="CZ1769" s="2"/>
      <c r="DA1769" s="2"/>
      <c r="DB1769" s="2"/>
      <c r="DC1769" s="2"/>
      <c r="DD1769" s="2"/>
      <c r="DE1769" s="2"/>
      <c r="DF1769" s="2"/>
      <c r="DG1769" s="2"/>
      <c r="DH1769" s="2"/>
      <c r="DI1769" s="2"/>
      <c r="DJ1769" s="2"/>
      <c r="DK1769" s="2"/>
      <c r="DL1769" s="2"/>
      <c r="DM1769" s="2"/>
      <c r="DN1769" s="2"/>
      <c r="DO1769" s="2"/>
      <c r="DP1769" s="2"/>
      <c r="DQ1769" s="2"/>
      <c r="DR1769" s="2"/>
      <c r="DS1769" s="2"/>
      <c r="DT1769" s="2"/>
      <c r="DU1769" s="2"/>
      <c r="DV1769" s="2"/>
      <c r="DW1769" s="2"/>
      <c r="DX1769" s="2"/>
      <c r="DY1769" s="2"/>
      <c r="DZ1769" s="2"/>
      <c r="EA1769" s="2"/>
      <c r="EB1769" s="2"/>
      <c r="EC1769" s="2"/>
      <c r="ED1769" s="2"/>
      <c r="EE1769" s="2"/>
      <c r="EF1769" s="2"/>
      <c r="EG1769" s="2"/>
      <c r="EH1769" s="2"/>
      <c r="EI1769" s="2"/>
      <c r="EJ1769" s="2"/>
      <c r="EK1769" s="2"/>
      <c r="EL1769" s="2"/>
      <c r="EM1769" s="2"/>
      <c r="EN1769" s="2"/>
      <c r="EO1769" s="2"/>
      <c r="EP1769" s="2"/>
      <c r="EQ1769" s="2"/>
      <c r="ER1769" s="2"/>
      <c r="ES1769" s="2"/>
      <c r="ET1769" s="2"/>
      <c r="EU1769" s="2"/>
      <c r="EV1769" s="2"/>
      <c r="EW1769" s="2"/>
      <c r="EX1769" s="2"/>
      <c r="EY1769" s="2"/>
      <c r="EZ1769" s="2"/>
      <c r="FA1769" s="2"/>
      <c r="FB1769" s="2"/>
      <c r="FC1769" s="2"/>
      <c r="FD1769" s="2"/>
      <c r="FE1769" s="2"/>
      <c r="FF1769" s="2"/>
      <c r="FG1769" s="2"/>
      <c r="FH1769" s="2"/>
      <c r="FI1769" s="2"/>
      <c r="FJ1769" s="2"/>
      <c r="FK1769" s="2"/>
      <c r="FL1769" s="2"/>
      <c r="FM1769" s="2"/>
      <c r="FN1769" s="2"/>
      <c r="FO1769" s="2"/>
      <c r="FP1769" s="2"/>
      <c r="FQ1769" s="2"/>
      <c r="FR1769" s="2"/>
      <c r="FS1769" s="2"/>
      <c r="FT1769" s="2"/>
      <c r="FU1769" s="2"/>
      <c r="FV1769" s="2"/>
      <c r="FW1769" s="2"/>
      <c r="FX1769" s="2"/>
      <c r="FY1769" s="2"/>
      <c r="FZ1769" s="2"/>
      <c r="GA1769" s="2"/>
      <c r="GB1769" s="2"/>
      <c r="GC1769" s="2"/>
      <c r="GD1769" s="2"/>
      <c r="GE1769" s="2"/>
      <c r="GF1769" s="2"/>
      <c r="GG1769" s="2"/>
      <c r="GH1769" s="2"/>
      <c r="GI1769" s="2"/>
      <c r="GJ1769" s="2"/>
      <c r="GK1769" s="2"/>
      <c r="GL1769" s="2"/>
      <c r="GM1769" s="2"/>
      <c r="GN1769" s="2"/>
      <c r="GO1769" s="2"/>
      <c r="GP1769" s="2"/>
      <c r="GQ1769" s="2"/>
      <c r="GR1769" s="2"/>
      <c r="GS1769" s="2"/>
      <c r="GT1769" s="2"/>
      <c r="GU1769" s="2"/>
      <c r="GV1769" s="2"/>
      <c r="GW1769" s="2"/>
      <c r="GX1769" s="2"/>
      <c r="GY1769" s="2"/>
      <c r="GZ1769" s="2"/>
      <c r="HA1769" s="2"/>
      <c r="HB1769" s="2"/>
      <c r="HC1769" s="2"/>
      <c r="HD1769" s="2"/>
      <c r="HE1769" s="2"/>
      <c r="HF1769" s="2"/>
      <c r="HG1769" s="2"/>
      <c r="HH1769" s="2"/>
      <c r="HI1769" s="2"/>
      <c r="HJ1769" s="2"/>
      <c r="HK1769" s="2"/>
      <c r="HL1769" s="2"/>
      <c r="HM1769" s="2"/>
      <c r="HN1769" s="2"/>
      <c r="HO1769" s="2"/>
      <c r="HP1769" s="2"/>
      <c r="HQ1769" s="2"/>
      <c r="HR1769" s="2"/>
      <c r="HS1769" s="2"/>
      <c r="HT1769" s="2"/>
      <c r="HU1769" s="2"/>
      <c r="HV1769" s="2"/>
      <c r="HW1769" s="2"/>
      <c r="HX1769" s="2"/>
      <c r="HY1769" s="2"/>
      <c r="HZ1769" s="2"/>
      <c r="IA1769" s="2"/>
      <c r="IB1769" s="2"/>
      <c r="IC1769" s="2"/>
      <c r="ID1769" s="2"/>
      <c r="IE1769" s="2"/>
      <c r="IF1769" s="2"/>
      <c r="IG1769" s="2"/>
      <c r="IH1769" s="2"/>
      <c r="II1769" s="2"/>
      <c r="IJ1769" s="2"/>
      <c r="IK1769" s="2"/>
      <c r="IL1769" s="2"/>
      <c r="IM1769" s="2"/>
      <c r="IN1769" s="2"/>
      <c r="IO1769" s="2"/>
      <c r="IP1769" s="2"/>
      <c r="IQ1769" s="2"/>
      <c r="IR1769" s="2"/>
      <c r="IS1769" s="2"/>
    </row>
    <row r="1770" spans="1:253" s="36" customFormat="1" hidden="1" x14ac:dyDescent="0.25">
      <c r="A1770" s="33"/>
      <c r="B1770" s="168"/>
      <c r="C1770" s="168"/>
      <c r="D1770" s="168"/>
      <c r="E1770" s="168"/>
      <c r="F1770" s="168"/>
      <c r="G1770" s="168"/>
      <c r="H1770" s="168"/>
      <c r="I1770" s="168"/>
      <c r="J1770" s="168"/>
      <c r="K1770" s="168"/>
      <c r="L1770" s="168"/>
      <c r="M1770" s="168"/>
      <c r="N1770" s="168"/>
      <c r="O1770" s="168"/>
      <c r="P1770" s="168"/>
      <c r="Q1770" s="168"/>
      <c r="R1770" s="168"/>
      <c r="S1770" s="168"/>
      <c r="T1770" s="168"/>
      <c r="U1770" s="168"/>
      <c r="V1770" s="168"/>
      <c r="W1770" s="168"/>
      <c r="X1770" s="168"/>
      <c r="Y1770" s="168"/>
      <c r="Z1770" s="168"/>
      <c r="AA1770" s="168"/>
      <c r="AB1770" s="168"/>
      <c r="AC1770" s="168"/>
      <c r="AD1770" s="168"/>
      <c r="AE1770" s="168"/>
      <c r="AF1770" s="168"/>
      <c r="AG1770" s="168"/>
      <c r="AH1770" s="168"/>
      <c r="AI1770" s="63"/>
      <c r="AJ1770" s="144" t="str">
        <f t="shared" si="318"/>
        <v>Riadok bude skrytý.</v>
      </c>
      <c r="AK1770" s="145" t="s">
        <v>207</v>
      </c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51">
        <f t="shared" si="317"/>
        <v>1</v>
      </c>
      <c r="BF1770" s="51">
        <f t="shared" si="315"/>
        <v>0</v>
      </c>
      <c r="BG1770" s="51"/>
      <c r="BH1770" s="51">
        <f t="shared" si="319"/>
        <v>1</v>
      </c>
      <c r="BI1770" s="89">
        <f t="shared" si="316"/>
        <v>0</v>
      </c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108"/>
      <c r="BY1770" s="108"/>
      <c r="BZ1770" s="108"/>
      <c r="CA1770" s="113">
        <f>SI!BY1770</f>
        <v>154</v>
      </c>
      <c r="CB1770" s="113"/>
      <c r="CC1770" s="113"/>
      <c r="CD1770" s="113"/>
      <c r="CE1770" s="113"/>
      <c r="CF1770" s="113"/>
      <c r="CG1770" s="113"/>
      <c r="CH1770" s="140">
        <f>SI!BZ1770</f>
        <v>0</v>
      </c>
      <c r="CI1770" s="108"/>
      <c r="CJ1770" s="108"/>
      <c r="CK1770" s="108"/>
      <c r="CL1770" s="108"/>
      <c r="CM1770" s="108"/>
      <c r="CN1770" s="108"/>
      <c r="CO1770" s="108"/>
      <c r="CP1770" s="108"/>
      <c r="CQ1770" s="108"/>
      <c r="CR1770" s="108"/>
      <c r="CS1770" s="108"/>
      <c r="CT1770" s="108"/>
      <c r="CU1770" s="108"/>
      <c r="CV1770" s="108"/>
      <c r="CW1770" s="108"/>
      <c r="CX1770" s="108"/>
      <c r="CY1770" s="108"/>
      <c r="CZ1770" s="2"/>
      <c r="DA1770" s="2"/>
      <c r="DB1770" s="2"/>
      <c r="DC1770" s="2"/>
      <c r="DD1770" s="2"/>
      <c r="DE1770" s="2"/>
      <c r="DF1770" s="2"/>
      <c r="DG1770" s="2"/>
      <c r="DH1770" s="2"/>
      <c r="DI1770" s="2"/>
      <c r="DJ1770" s="2"/>
      <c r="DK1770" s="2"/>
      <c r="DL1770" s="2"/>
      <c r="DM1770" s="2"/>
      <c r="DN1770" s="2"/>
      <c r="DO1770" s="2"/>
      <c r="DP1770" s="2"/>
      <c r="DQ1770" s="2"/>
      <c r="DR1770" s="2"/>
      <c r="DS1770" s="2"/>
      <c r="DT1770" s="2"/>
      <c r="DU1770" s="2"/>
      <c r="DV1770" s="2"/>
      <c r="DW1770" s="2"/>
      <c r="DX1770" s="2"/>
      <c r="DY1770" s="2"/>
      <c r="DZ1770" s="2"/>
      <c r="EA1770" s="2"/>
      <c r="EB1770" s="2"/>
      <c r="EC1770" s="2"/>
      <c r="ED1770" s="2"/>
      <c r="EE1770" s="2"/>
      <c r="EF1770" s="2"/>
      <c r="EG1770" s="2"/>
      <c r="EH1770" s="2"/>
      <c r="EI1770" s="2"/>
      <c r="EJ1770" s="2"/>
      <c r="EK1770" s="2"/>
      <c r="EL1770" s="2"/>
      <c r="EM1770" s="2"/>
      <c r="EN1770" s="2"/>
      <c r="EO1770" s="2"/>
      <c r="EP1770" s="2"/>
      <c r="EQ1770" s="2"/>
      <c r="ER1770" s="2"/>
      <c r="ES1770" s="2"/>
      <c r="ET1770" s="2"/>
      <c r="EU1770" s="2"/>
      <c r="EV1770" s="2"/>
      <c r="EW1770" s="2"/>
      <c r="EX1770" s="2"/>
      <c r="EY1770" s="2"/>
      <c r="EZ1770" s="2"/>
      <c r="FA1770" s="2"/>
      <c r="FB1770" s="2"/>
      <c r="FC1770" s="2"/>
      <c r="FD1770" s="2"/>
      <c r="FE1770" s="2"/>
      <c r="FF1770" s="2"/>
      <c r="FG1770" s="2"/>
      <c r="FH1770" s="2"/>
      <c r="FI1770" s="2"/>
      <c r="FJ1770" s="2"/>
      <c r="FK1770" s="2"/>
      <c r="FL1770" s="2"/>
      <c r="FM1770" s="2"/>
      <c r="FN1770" s="2"/>
      <c r="FO1770" s="2"/>
      <c r="FP1770" s="2"/>
      <c r="FQ1770" s="2"/>
      <c r="FR1770" s="2"/>
      <c r="FS1770" s="2"/>
      <c r="FT1770" s="2"/>
      <c r="FU1770" s="2"/>
      <c r="FV1770" s="2"/>
      <c r="FW1770" s="2"/>
      <c r="FX1770" s="2"/>
      <c r="FY1770" s="2"/>
      <c r="FZ1770" s="2"/>
      <c r="GA1770" s="2"/>
      <c r="GB1770" s="2"/>
      <c r="GC1770" s="2"/>
      <c r="GD1770" s="2"/>
      <c r="GE1770" s="2"/>
      <c r="GF1770" s="2"/>
      <c r="GG1770" s="2"/>
      <c r="GH1770" s="2"/>
      <c r="GI1770" s="2"/>
      <c r="GJ1770" s="2"/>
      <c r="GK1770" s="2"/>
      <c r="GL1770" s="2"/>
      <c r="GM1770" s="2"/>
      <c r="GN1770" s="2"/>
      <c r="GO1770" s="2"/>
      <c r="GP1770" s="2"/>
      <c r="GQ1770" s="2"/>
      <c r="GR1770" s="2"/>
      <c r="GS1770" s="2"/>
      <c r="GT1770" s="2"/>
      <c r="GU1770" s="2"/>
      <c r="GV1770" s="2"/>
      <c r="GW1770" s="2"/>
      <c r="GX1770" s="2"/>
      <c r="GY1770" s="2"/>
      <c r="GZ1770" s="2"/>
      <c r="HA1770" s="2"/>
      <c r="HB1770" s="2"/>
      <c r="HC1770" s="2"/>
      <c r="HD1770" s="2"/>
      <c r="HE1770" s="2"/>
      <c r="HF1770" s="2"/>
      <c r="HG1770" s="2"/>
      <c r="HH1770" s="2"/>
      <c r="HI1770" s="2"/>
      <c r="HJ1770" s="2"/>
      <c r="HK1770" s="2"/>
      <c r="HL1770" s="2"/>
      <c r="HM1770" s="2"/>
      <c r="HN1770" s="2"/>
      <c r="HO1770" s="2"/>
      <c r="HP1770" s="2"/>
      <c r="HQ1770" s="2"/>
      <c r="HR1770" s="2"/>
      <c r="HS1770" s="2"/>
      <c r="HT1770" s="2"/>
      <c r="HU1770" s="2"/>
      <c r="HV1770" s="2"/>
      <c r="HW1770" s="2"/>
      <c r="HX1770" s="2"/>
      <c r="HY1770" s="2"/>
      <c r="HZ1770" s="2"/>
      <c r="IA1770" s="2"/>
      <c r="IB1770" s="2"/>
      <c r="IC1770" s="2"/>
      <c r="ID1770" s="2"/>
      <c r="IE1770" s="2"/>
      <c r="IF1770" s="2"/>
      <c r="IG1770" s="2"/>
      <c r="IH1770" s="2"/>
      <c r="II1770" s="2"/>
      <c r="IJ1770" s="2"/>
      <c r="IK1770" s="2"/>
      <c r="IL1770" s="2"/>
      <c r="IM1770" s="2"/>
      <c r="IN1770" s="2"/>
      <c r="IO1770" s="2"/>
      <c r="IP1770" s="2"/>
      <c r="IQ1770" s="2"/>
      <c r="IR1770" s="2"/>
      <c r="IS1770" s="2"/>
    </row>
    <row r="1771" spans="1:253" s="36" customFormat="1" hidden="1" x14ac:dyDescent="0.25">
      <c r="A1771" s="33"/>
      <c r="B1771" s="168"/>
      <c r="C1771" s="168"/>
      <c r="D1771" s="168"/>
      <c r="E1771" s="168"/>
      <c r="F1771" s="168"/>
      <c r="G1771" s="168"/>
      <c r="H1771" s="168"/>
      <c r="I1771" s="168"/>
      <c r="J1771" s="168"/>
      <c r="K1771" s="168"/>
      <c r="L1771" s="168"/>
      <c r="M1771" s="168"/>
      <c r="N1771" s="168"/>
      <c r="O1771" s="168"/>
      <c r="P1771" s="168"/>
      <c r="Q1771" s="168"/>
      <c r="R1771" s="168"/>
      <c r="S1771" s="168"/>
      <c r="T1771" s="168"/>
      <c r="U1771" s="168"/>
      <c r="V1771" s="168"/>
      <c r="W1771" s="168"/>
      <c r="X1771" s="168"/>
      <c r="Y1771" s="168"/>
      <c r="Z1771" s="168"/>
      <c r="AA1771" s="168"/>
      <c r="AB1771" s="168"/>
      <c r="AC1771" s="168"/>
      <c r="AD1771" s="168"/>
      <c r="AE1771" s="168"/>
      <c r="AF1771" s="168"/>
      <c r="AG1771" s="168"/>
      <c r="AH1771" s="168"/>
      <c r="AI1771" s="63"/>
      <c r="AJ1771" s="144" t="str">
        <f t="shared" si="318"/>
        <v>Riadok bude skrytý.</v>
      </c>
      <c r="AK1771" s="145" t="s">
        <v>207</v>
      </c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51">
        <f t="shared" si="317"/>
        <v>1</v>
      </c>
      <c r="BF1771" s="51">
        <f t="shared" si="315"/>
        <v>0</v>
      </c>
      <c r="BG1771" s="51"/>
      <c r="BH1771" s="51">
        <f t="shared" si="319"/>
        <v>1</v>
      </c>
      <c r="BI1771" s="89">
        <f t="shared" si="316"/>
        <v>0</v>
      </c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108"/>
      <c r="BY1771" s="108"/>
      <c r="BZ1771" s="108"/>
      <c r="CA1771" s="113">
        <f>SI!BY1771</f>
        <v>125</v>
      </c>
      <c r="CB1771" s="113"/>
      <c r="CC1771" s="113"/>
      <c r="CD1771" s="113"/>
      <c r="CE1771" s="113"/>
      <c r="CF1771" s="113"/>
      <c r="CG1771" s="113"/>
      <c r="CH1771" s="140">
        <f>SI!BZ1771</f>
        <v>0</v>
      </c>
      <c r="CI1771" s="108"/>
      <c r="CJ1771" s="108"/>
      <c r="CK1771" s="108"/>
      <c r="CL1771" s="108"/>
      <c r="CM1771" s="108"/>
      <c r="CN1771" s="108"/>
      <c r="CO1771" s="108"/>
      <c r="CP1771" s="108"/>
      <c r="CQ1771" s="108"/>
      <c r="CR1771" s="108"/>
      <c r="CS1771" s="108"/>
      <c r="CT1771" s="108"/>
      <c r="CU1771" s="108"/>
      <c r="CV1771" s="108"/>
      <c r="CW1771" s="108"/>
      <c r="CX1771" s="108"/>
      <c r="CY1771" s="108"/>
      <c r="CZ1771" s="2"/>
      <c r="DA1771" s="2"/>
      <c r="DB1771" s="2"/>
      <c r="DC1771" s="2"/>
      <c r="DD1771" s="2"/>
      <c r="DE1771" s="2"/>
      <c r="DF1771" s="2"/>
      <c r="DG1771" s="2"/>
      <c r="DH1771" s="2"/>
      <c r="DI1771" s="2"/>
      <c r="DJ1771" s="2"/>
      <c r="DK1771" s="2"/>
      <c r="DL1771" s="2"/>
      <c r="DM1771" s="2"/>
      <c r="DN1771" s="2"/>
      <c r="DO1771" s="2"/>
      <c r="DP1771" s="2"/>
      <c r="DQ1771" s="2"/>
      <c r="DR1771" s="2"/>
      <c r="DS1771" s="2"/>
      <c r="DT1771" s="2"/>
      <c r="DU1771" s="2"/>
      <c r="DV1771" s="2"/>
      <c r="DW1771" s="2"/>
      <c r="DX1771" s="2"/>
      <c r="DY1771" s="2"/>
      <c r="DZ1771" s="2"/>
      <c r="EA1771" s="2"/>
      <c r="EB1771" s="2"/>
      <c r="EC1771" s="2"/>
      <c r="ED1771" s="2"/>
      <c r="EE1771" s="2"/>
      <c r="EF1771" s="2"/>
      <c r="EG1771" s="2"/>
      <c r="EH1771" s="2"/>
      <c r="EI1771" s="2"/>
      <c r="EJ1771" s="2"/>
      <c r="EK1771" s="2"/>
      <c r="EL1771" s="2"/>
      <c r="EM1771" s="2"/>
      <c r="EN1771" s="2"/>
      <c r="EO1771" s="2"/>
      <c r="EP1771" s="2"/>
      <c r="EQ1771" s="2"/>
      <c r="ER1771" s="2"/>
      <c r="ES1771" s="2"/>
      <c r="ET1771" s="2"/>
      <c r="EU1771" s="2"/>
      <c r="EV1771" s="2"/>
      <c r="EW1771" s="2"/>
      <c r="EX1771" s="2"/>
      <c r="EY1771" s="2"/>
      <c r="EZ1771" s="2"/>
      <c r="FA1771" s="2"/>
      <c r="FB1771" s="2"/>
      <c r="FC1771" s="2"/>
      <c r="FD1771" s="2"/>
      <c r="FE1771" s="2"/>
      <c r="FF1771" s="2"/>
      <c r="FG1771" s="2"/>
      <c r="FH1771" s="2"/>
      <c r="FI1771" s="2"/>
      <c r="FJ1771" s="2"/>
      <c r="FK1771" s="2"/>
      <c r="FL1771" s="2"/>
      <c r="FM1771" s="2"/>
      <c r="FN1771" s="2"/>
      <c r="FO1771" s="2"/>
      <c r="FP1771" s="2"/>
      <c r="FQ1771" s="2"/>
      <c r="FR1771" s="2"/>
      <c r="FS1771" s="2"/>
      <c r="FT1771" s="2"/>
      <c r="FU1771" s="2"/>
      <c r="FV1771" s="2"/>
      <c r="FW1771" s="2"/>
      <c r="FX1771" s="2"/>
      <c r="FY1771" s="2"/>
      <c r="FZ1771" s="2"/>
      <c r="GA1771" s="2"/>
      <c r="GB1771" s="2"/>
      <c r="GC1771" s="2"/>
      <c r="GD1771" s="2"/>
      <c r="GE1771" s="2"/>
      <c r="GF1771" s="2"/>
      <c r="GG1771" s="2"/>
      <c r="GH1771" s="2"/>
      <c r="GI1771" s="2"/>
      <c r="GJ1771" s="2"/>
      <c r="GK1771" s="2"/>
      <c r="GL1771" s="2"/>
      <c r="GM1771" s="2"/>
      <c r="GN1771" s="2"/>
      <c r="GO1771" s="2"/>
      <c r="GP1771" s="2"/>
      <c r="GQ1771" s="2"/>
      <c r="GR1771" s="2"/>
      <c r="GS1771" s="2"/>
      <c r="GT1771" s="2"/>
      <c r="GU1771" s="2"/>
      <c r="GV1771" s="2"/>
      <c r="GW1771" s="2"/>
      <c r="GX1771" s="2"/>
      <c r="GY1771" s="2"/>
      <c r="GZ1771" s="2"/>
      <c r="HA1771" s="2"/>
      <c r="HB1771" s="2"/>
      <c r="HC1771" s="2"/>
      <c r="HD1771" s="2"/>
      <c r="HE1771" s="2"/>
      <c r="HF1771" s="2"/>
      <c r="HG1771" s="2"/>
      <c r="HH1771" s="2"/>
      <c r="HI1771" s="2"/>
      <c r="HJ1771" s="2"/>
      <c r="HK1771" s="2"/>
      <c r="HL1771" s="2"/>
      <c r="HM1771" s="2"/>
      <c r="HN1771" s="2"/>
      <c r="HO1771" s="2"/>
      <c r="HP1771" s="2"/>
      <c r="HQ1771" s="2"/>
      <c r="HR1771" s="2"/>
      <c r="HS1771" s="2"/>
      <c r="HT1771" s="2"/>
      <c r="HU1771" s="2"/>
      <c r="HV1771" s="2"/>
      <c r="HW1771" s="2"/>
      <c r="HX1771" s="2"/>
      <c r="HY1771" s="2"/>
      <c r="HZ1771" s="2"/>
      <c r="IA1771" s="2"/>
      <c r="IB1771" s="2"/>
      <c r="IC1771" s="2"/>
      <c r="ID1771" s="2"/>
      <c r="IE1771" s="2"/>
      <c r="IF1771" s="2"/>
      <c r="IG1771" s="2"/>
      <c r="IH1771" s="2"/>
      <c r="II1771" s="2"/>
      <c r="IJ1771" s="2"/>
      <c r="IK1771" s="2"/>
      <c r="IL1771" s="2"/>
      <c r="IM1771" s="2"/>
      <c r="IN1771" s="2"/>
      <c r="IO1771" s="2"/>
      <c r="IP1771" s="2"/>
      <c r="IQ1771" s="2"/>
      <c r="IR1771" s="2"/>
      <c r="IS1771" s="2"/>
    </row>
    <row r="1772" spans="1:253" s="36" customFormat="1" hidden="1" x14ac:dyDescent="0.25">
      <c r="A1772" s="33"/>
      <c r="B1772" s="168"/>
      <c r="C1772" s="168"/>
      <c r="D1772" s="168"/>
      <c r="E1772" s="168"/>
      <c r="F1772" s="168"/>
      <c r="G1772" s="168"/>
      <c r="H1772" s="168"/>
      <c r="I1772" s="168"/>
      <c r="J1772" s="168"/>
      <c r="K1772" s="168"/>
      <c r="L1772" s="168"/>
      <c r="M1772" s="168"/>
      <c r="N1772" s="168"/>
      <c r="O1772" s="168"/>
      <c r="P1772" s="168"/>
      <c r="Q1772" s="168"/>
      <c r="R1772" s="168"/>
      <c r="S1772" s="168"/>
      <c r="T1772" s="168"/>
      <c r="U1772" s="168"/>
      <c r="V1772" s="168"/>
      <c r="W1772" s="168"/>
      <c r="X1772" s="168"/>
      <c r="Y1772" s="168"/>
      <c r="Z1772" s="168"/>
      <c r="AA1772" s="168"/>
      <c r="AB1772" s="168"/>
      <c r="AC1772" s="168"/>
      <c r="AD1772" s="168"/>
      <c r="AE1772" s="168"/>
      <c r="AF1772" s="168"/>
      <c r="AG1772" s="168"/>
      <c r="AH1772" s="168"/>
      <c r="AI1772" s="63"/>
      <c r="AJ1772" s="144" t="str">
        <f t="shared" si="318"/>
        <v>Riadok bude skrytý.</v>
      </c>
      <c r="AK1772" s="145" t="s">
        <v>207</v>
      </c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51">
        <f t="shared" si="317"/>
        <v>1</v>
      </c>
      <c r="BF1772" s="51">
        <f t="shared" si="315"/>
        <v>0</v>
      </c>
      <c r="BG1772" s="51"/>
      <c r="BH1772" s="51">
        <f t="shared" si="319"/>
        <v>1</v>
      </c>
      <c r="BI1772" s="89">
        <f t="shared" si="316"/>
        <v>0</v>
      </c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108"/>
      <c r="BY1772" s="108"/>
      <c r="BZ1772" s="108"/>
      <c r="CA1772" s="113">
        <f>SI!BY1772</f>
        <v>126</v>
      </c>
      <c r="CB1772" s="113"/>
      <c r="CC1772" s="113"/>
      <c r="CD1772" s="113"/>
      <c r="CE1772" s="113"/>
      <c r="CF1772" s="113"/>
      <c r="CG1772" s="113"/>
      <c r="CH1772" s="140">
        <f>SI!BZ1772</f>
        <v>0</v>
      </c>
      <c r="CI1772" s="108"/>
      <c r="CJ1772" s="108"/>
      <c r="CK1772" s="108"/>
      <c r="CL1772" s="108"/>
      <c r="CM1772" s="108"/>
      <c r="CN1772" s="108"/>
      <c r="CO1772" s="108"/>
      <c r="CP1772" s="108"/>
      <c r="CQ1772" s="108"/>
      <c r="CR1772" s="108"/>
      <c r="CS1772" s="108"/>
      <c r="CT1772" s="108"/>
      <c r="CU1772" s="108"/>
      <c r="CV1772" s="108"/>
      <c r="CW1772" s="108"/>
      <c r="CX1772" s="108"/>
      <c r="CY1772" s="108"/>
      <c r="CZ1772" s="2"/>
      <c r="DA1772" s="2"/>
      <c r="DB1772" s="2"/>
      <c r="DC1772" s="2"/>
      <c r="DD1772" s="2"/>
      <c r="DE1772" s="2"/>
      <c r="DF1772" s="2"/>
      <c r="DG1772" s="2"/>
      <c r="DH1772" s="2"/>
      <c r="DI1772" s="2"/>
      <c r="DJ1772" s="2"/>
      <c r="DK1772" s="2"/>
      <c r="DL1772" s="2"/>
      <c r="DM1772" s="2"/>
      <c r="DN1772" s="2"/>
      <c r="DO1772" s="2"/>
      <c r="DP1772" s="2"/>
      <c r="DQ1772" s="2"/>
      <c r="DR1772" s="2"/>
      <c r="DS1772" s="2"/>
      <c r="DT1772" s="2"/>
      <c r="DU1772" s="2"/>
      <c r="DV1772" s="2"/>
      <c r="DW1772" s="2"/>
      <c r="DX1772" s="2"/>
      <c r="DY1772" s="2"/>
      <c r="DZ1772" s="2"/>
      <c r="EA1772" s="2"/>
      <c r="EB1772" s="2"/>
      <c r="EC1772" s="2"/>
      <c r="ED1772" s="2"/>
      <c r="EE1772" s="2"/>
      <c r="EF1772" s="2"/>
      <c r="EG1772" s="2"/>
      <c r="EH1772" s="2"/>
      <c r="EI1772" s="2"/>
      <c r="EJ1772" s="2"/>
      <c r="EK1772" s="2"/>
      <c r="EL1772" s="2"/>
      <c r="EM1772" s="2"/>
      <c r="EN1772" s="2"/>
      <c r="EO1772" s="2"/>
      <c r="EP1772" s="2"/>
      <c r="EQ1772" s="2"/>
      <c r="ER1772" s="2"/>
      <c r="ES1772" s="2"/>
      <c r="ET1772" s="2"/>
      <c r="EU1772" s="2"/>
      <c r="EV1772" s="2"/>
      <c r="EW1772" s="2"/>
      <c r="EX1772" s="2"/>
      <c r="EY1772" s="2"/>
      <c r="EZ1772" s="2"/>
      <c r="FA1772" s="2"/>
      <c r="FB1772" s="2"/>
      <c r="FC1772" s="2"/>
      <c r="FD1772" s="2"/>
      <c r="FE1772" s="2"/>
      <c r="FF1772" s="2"/>
      <c r="FG1772" s="2"/>
      <c r="FH1772" s="2"/>
      <c r="FI1772" s="2"/>
      <c r="FJ1772" s="2"/>
      <c r="FK1772" s="2"/>
      <c r="FL1772" s="2"/>
      <c r="FM1772" s="2"/>
      <c r="FN1772" s="2"/>
      <c r="FO1772" s="2"/>
      <c r="FP1772" s="2"/>
      <c r="FQ1772" s="2"/>
      <c r="FR1772" s="2"/>
      <c r="FS1772" s="2"/>
      <c r="FT1772" s="2"/>
      <c r="FU1772" s="2"/>
      <c r="FV1772" s="2"/>
      <c r="FW1772" s="2"/>
      <c r="FX1772" s="2"/>
      <c r="FY1772" s="2"/>
      <c r="FZ1772" s="2"/>
      <c r="GA1772" s="2"/>
      <c r="GB1772" s="2"/>
      <c r="GC1772" s="2"/>
      <c r="GD1772" s="2"/>
      <c r="GE1772" s="2"/>
      <c r="GF1772" s="2"/>
      <c r="GG1772" s="2"/>
      <c r="GH1772" s="2"/>
      <c r="GI1772" s="2"/>
      <c r="GJ1772" s="2"/>
      <c r="GK1772" s="2"/>
      <c r="GL1772" s="2"/>
      <c r="GM1772" s="2"/>
      <c r="GN1772" s="2"/>
      <c r="GO1772" s="2"/>
      <c r="GP1772" s="2"/>
      <c r="GQ1772" s="2"/>
      <c r="GR1772" s="2"/>
      <c r="GS1772" s="2"/>
      <c r="GT1772" s="2"/>
      <c r="GU1772" s="2"/>
      <c r="GV1772" s="2"/>
      <c r="GW1772" s="2"/>
      <c r="GX1772" s="2"/>
      <c r="GY1772" s="2"/>
      <c r="GZ1772" s="2"/>
      <c r="HA1772" s="2"/>
      <c r="HB1772" s="2"/>
      <c r="HC1772" s="2"/>
      <c r="HD1772" s="2"/>
      <c r="HE1772" s="2"/>
      <c r="HF1772" s="2"/>
      <c r="HG1772" s="2"/>
      <c r="HH1772" s="2"/>
      <c r="HI1772" s="2"/>
      <c r="HJ1772" s="2"/>
      <c r="HK1772" s="2"/>
      <c r="HL1772" s="2"/>
      <c r="HM1772" s="2"/>
      <c r="HN1772" s="2"/>
      <c r="HO1772" s="2"/>
      <c r="HP1772" s="2"/>
      <c r="HQ1772" s="2"/>
      <c r="HR1772" s="2"/>
      <c r="HS1772" s="2"/>
      <c r="HT1772" s="2"/>
      <c r="HU1772" s="2"/>
      <c r="HV1772" s="2"/>
      <c r="HW1772" s="2"/>
      <c r="HX1772" s="2"/>
      <c r="HY1772" s="2"/>
      <c r="HZ1772" s="2"/>
      <c r="IA1772" s="2"/>
      <c r="IB1772" s="2"/>
      <c r="IC1772" s="2"/>
      <c r="ID1772" s="2"/>
      <c r="IE1772" s="2"/>
      <c r="IF1772" s="2"/>
      <c r="IG1772" s="2"/>
      <c r="IH1772" s="2"/>
      <c r="II1772" s="2"/>
      <c r="IJ1772" s="2"/>
      <c r="IK1772" s="2"/>
      <c r="IL1772" s="2"/>
      <c r="IM1772" s="2"/>
      <c r="IN1772" s="2"/>
      <c r="IO1772" s="2"/>
      <c r="IP1772" s="2"/>
      <c r="IQ1772" s="2"/>
      <c r="IR1772" s="2"/>
      <c r="IS1772" s="2"/>
    </row>
    <row r="1773" spans="1:253" s="36" customFormat="1" x14ac:dyDescent="0.25">
      <c r="A1773" s="33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60"/>
      <c r="AJ1773" s="144" t="str">
        <f t="shared" si="318"/>
        <v>Riadok bude vidieť.</v>
      </c>
      <c r="AK1773" s="145" t="s">
        <v>207</v>
      </c>
      <c r="AL1773" s="24"/>
      <c r="AM1773" s="2"/>
      <c r="AN1773" s="21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51">
        <f t="shared" si="317"/>
        <v>1</v>
      </c>
      <c r="BF1773" s="51"/>
      <c r="BG1773" s="51"/>
      <c r="BH1773" s="51">
        <f t="shared" si="319"/>
        <v>1</v>
      </c>
      <c r="BI1773" s="51">
        <f>+IF(BE1773+BF1773+BG1773=0,0,IF(BH1773=0,0,1))</f>
        <v>1</v>
      </c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108"/>
      <c r="BY1773" s="108"/>
      <c r="BZ1773" s="108"/>
      <c r="CA1773" s="113">
        <f>SI!BY1773</f>
        <v>156</v>
      </c>
      <c r="CB1773" s="113"/>
      <c r="CC1773" s="113"/>
      <c r="CD1773" s="113"/>
      <c r="CE1773" s="113"/>
      <c r="CF1773" s="113"/>
      <c r="CG1773" s="113"/>
      <c r="CH1773" s="140">
        <f>SI!BZ1773</f>
        <v>0</v>
      </c>
      <c r="CI1773" s="108"/>
      <c r="CJ1773" s="108"/>
      <c r="CK1773" s="108"/>
      <c r="CL1773" s="108"/>
      <c r="CM1773" s="108"/>
      <c r="CN1773" s="108"/>
      <c r="CO1773" s="108"/>
      <c r="CP1773" s="108"/>
      <c r="CQ1773" s="108"/>
      <c r="CR1773" s="108"/>
      <c r="CS1773" s="108"/>
      <c r="CT1773" s="108"/>
      <c r="CU1773" s="108"/>
      <c r="CV1773" s="108"/>
      <c r="CW1773" s="108"/>
      <c r="CX1773" s="108"/>
      <c r="CY1773" s="108"/>
      <c r="CZ1773" s="2"/>
      <c r="DA1773" s="2"/>
      <c r="DB1773" s="2"/>
      <c r="DC1773" s="2"/>
      <c r="DD1773" s="2"/>
      <c r="DE1773" s="2"/>
      <c r="DF1773" s="2"/>
      <c r="DG1773" s="2"/>
      <c r="DH1773" s="2"/>
      <c r="DI1773" s="2"/>
      <c r="DJ1773" s="2"/>
      <c r="DK1773" s="2"/>
      <c r="DL1773" s="2"/>
      <c r="DM1773" s="2"/>
      <c r="DN1773" s="2"/>
      <c r="DO1773" s="2"/>
      <c r="DP1773" s="2"/>
      <c r="DQ1773" s="2"/>
      <c r="DR1773" s="2"/>
      <c r="DS1773" s="2"/>
      <c r="DT1773" s="2"/>
      <c r="DU1773" s="2"/>
      <c r="DV1773" s="2"/>
      <c r="DW1773" s="2"/>
      <c r="DX1773" s="2"/>
      <c r="DY1773" s="2"/>
      <c r="DZ1773" s="2"/>
      <c r="EA1773" s="2"/>
      <c r="EB1773" s="2"/>
      <c r="EC1773" s="2"/>
      <c r="ED1773" s="2"/>
      <c r="EE1773" s="2"/>
      <c r="EF1773" s="2"/>
      <c r="EG1773" s="2"/>
      <c r="EH1773" s="2"/>
      <c r="EI1773" s="2"/>
      <c r="EJ1773" s="2"/>
      <c r="EK1773" s="2"/>
      <c r="EL1773" s="2"/>
      <c r="EM1773" s="2"/>
      <c r="EN1773" s="2"/>
      <c r="EO1773" s="2"/>
      <c r="EP1773" s="2"/>
      <c r="EQ1773" s="2"/>
      <c r="ER1773" s="2"/>
      <c r="ES1773" s="2"/>
      <c r="ET1773" s="2"/>
      <c r="EU1773" s="2"/>
      <c r="EV1773" s="2"/>
      <c r="EW1773" s="2"/>
      <c r="EX1773" s="2"/>
      <c r="EY1773" s="2"/>
      <c r="EZ1773" s="2"/>
      <c r="FA1773" s="2"/>
      <c r="FB1773" s="2"/>
      <c r="FC1773" s="2"/>
      <c r="FD1773" s="2"/>
      <c r="FE1773" s="2"/>
      <c r="FF1773" s="2"/>
      <c r="FG1773" s="2"/>
      <c r="FH1773" s="2"/>
      <c r="FI1773" s="2"/>
      <c r="FJ1773" s="2"/>
      <c r="FK1773" s="2"/>
      <c r="FL1773" s="2"/>
      <c r="FM1773" s="2"/>
      <c r="FN1773" s="2"/>
      <c r="FO1773" s="2"/>
      <c r="FP1773" s="2"/>
      <c r="FQ1773" s="2"/>
      <c r="FR1773" s="2"/>
      <c r="FS1773" s="2"/>
      <c r="FT1773" s="2"/>
      <c r="FU1773" s="2"/>
      <c r="FV1773" s="2"/>
      <c r="FW1773" s="2"/>
      <c r="FX1773" s="2"/>
      <c r="FY1773" s="2"/>
      <c r="FZ1773" s="2"/>
      <c r="GA1773" s="2"/>
      <c r="GB1773" s="2"/>
      <c r="GC1773" s="2"/>
      <c r="GD1773" s="2"/>
      <c r="GE1773" s="2"/>
      <c r="GF1773" s="2"/>
      <c r="GG1773" s="2"/>
      <c r="GH1773" s="2"/>
      <c r="GI1773" s="2"/>
      <c r="GJ1773" s="2"/>
      <c r="GK1773" s="2"/>
      <c r="GL1773" s="2"/>
      <c r="GM1773" s="2"/>
      <c r="GN1773" s="2"/>
      <c r="GO1773" s="2"/>
      <c r="GP1773" s="2"/>
      <c r="GQ1773" s="2"/>
      <c r="GR1773" s="2"/>
      <c r="GS1773" s="2"/>
      <c r="GT1773" s="2"/>
      <c r="GU1773" s="2"/>
      <c r="GV1773" s="2"/>
      <c r="GW1773" s="2"/>
      <c r="GX1773" s="2"/>
      <c r="GY1773" s="2"/>
      <c r="GZ1773" s="2"/>
      <c r="HA1773" s="2"/>
      <c r="HB1773" s="2"/>
      <c r="HC1773" s="2"/>
      <c r="HD1773" s="2"/>
      <c r="HE1773" s="2"/>
      <c r="HF1773" s="2"/>
      <c r="HG1773" s="2"/>
      <c r="HH1773" s="2"/>
      <c r="HI1773" s="2"/>
      <c r="HJ1773" s="2"/>
      <c r="HK1773" s="2"/>
      <c r="HL1773" s="2"/>
      <c r="HM1773" s="2"/>
      <c r="HN1773" s="2"/>
      <c r="HO1773" s="2"/>
      <c r="HP1773" s="2"/>
      <c r="HQ1773" s="2"/>
      <c r="HR1773" s="2"/>
      <c r="HS1773" s="2"/>
      <c r="HT1773" s="2"/>
      <c r="HU1773" s="2"/>
      <c r="HV1773" s="2"/>
      <c r="HW1773" s="2"/>
      <c r="HX1773" s="2"/>
      <c r="HY1773" s="2"/>
      <c r="HZ1773" s="2"/>
      <c r="IA1773" s="2"/>
      <c r="IB1773" s="2"/>
      <c r="IC1773" s="2"/>
      <c r="ID1773" s="2"/>
      <c r="IE1773" s="2"/>
      <c r="IF1773" s="2"/>
      <c r="IG1773" s="2"/>
      <c r="IH1773" s="2"/>
      <c r="II1773" s="2"/>
      <c r="IJ1773" s="2"/>
      <c r="IK1773" s="2"/>
      <c r="IL1773" s="2"/>
      <c r="IM1773" s="2"/>
      <c r="IN1773" s="2"/>
      <c r="IO1773" s="2"/>
      <c r="IP1773" s="2"/>
      <c r="IQ1773" s="2"/>
      <c r="IR1773" s="2"/>
      <c r="IS1773" s="2"/>
    </row>
    <row r="1774" spans="1:253" s="36" customFormat="1" x14ac:dyDescent="0.25">
      <c r="A1774" s="33"/>
      <c r="B1774" s="2" t="str">
        <f>+IF($J$27&lt;&gt;"",IF((CODE(MID($J$27,1,1)))*(GCD(121,132))*0+(LEN(SI!J13)+LEN(SI!J14))=CA1774,"Prehľad prijatých dotácii a grantov je uvedený v tabuľke:","NEPOVOLENÉ POUŽITIE!"),"NEPOVOLENÉ POUŽITIE!")</f>
        <v>Prehľad prijatých dotácii a grantov je uvedený v tabuľke:</v>
      </c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62" t="s">
        <v>168</v>
      </c>
      <c r="AJ1774" s="144" t="str">
        <f t="shared" si="318"/>
        <v>Riadok bude vidieť.</v>
      </c>
      <c r="AK1774" s="145" t="s">
        <v>207</v>
      </c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51">
        <f t="shared" si="317"/>
        <v>1</v>
      </c>
      <c r="BF1774" s="51"/>
      <c r="BG1774" s="51"/>
      <c r="BH1774" s="51">
        <f t="shared" si="319"/>
        <v>1</v>
      </c>
      <c r="BI1774" s="51">
        <f>+IF(BE1774+BF1774+BG1774=0,0,IF(BH1774=0,0,1))</f>
        <v>1</v>
      </c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108"/>
      <c r="BY1774" s="108"/>
      <c r="BZ1774" s="108"/>
      <c r="CA1774" s="113">
        <f>SI!BY1774</f>
        <v>16</v>
      </c>
      <c r="CB1774" s="113"/>
      <c r="CC1774" s="113"/>
      <c r="CD1774" s="113"/>
      <c r="CE1774" s="113"/>
      <c r="CF1774" s="113"/>
      <c r="CG1774" s="113"/>
      <c r="CH1774" s="140">
        <f>SI!BZ1774</f>
        <v>0</v>
      </c>
      <c r="CI1774" s="108"/>
      <c r="CJ1774" s="108"/>
      <c r="CK1774" s="108"/>
      <c r="CL1774" s="108"/>
      <c r="CM1774" s="108"/>
      <c r="CN1774" s="108"/>
      <c r="CO1774" s="108"/>
      <c r="CP1774" s="108"/>
      <c r="CQ1774" s="108"/>
      <c r="CR1774" s="108"/>
      <c r="CS1774" s="108"/>
      <c r="CT1774" s="108"/>
      <c r="CU1774" s="108"/>
      <c r="CV1774" s="108"/>
      <c r="CW1774" s="108"/>
      <c r="CX1774" s="108"/>
      <c r="CY1774" s="108"/>
      <c r="CZ1774" s="2"/>
      <c r="DA1774" s="2"/>
      <c r="DB1774" s="2"/>
      <c r="DC1774" s="2"/>
      <c r="DD1774" s="2"/>
      <c r="DE1774" s="2"/>
      <c r="DF1774" s="2"/>
      <c r="DG1774" s="2"/>
      <c r="DH1774" s="2"/>
      <c r="DI1774" s="2"/>
      <c r="DJ1774" s="2"/>
      <c r="DK1774" s="2"/>
      <c r="DL1774" s="2"/>
      <c r="DM1774" s="2"/>
      <c r="DN1774" s="2"/>
      <c r="DO1774" s="2"/>
      <c r="DP1774" s="2"/>
      <c r="DQ1774" s="2"/>
      <c r="DR1774" s="2"/>
      <c r="DS1774" s="2"/>
      <c r="DT1774" s="2"/>
      <c r="DU1774" s="2"/>
      <c r="DV1774" s="2"/>
      <c r="DW1774" s="2"/>
      <c r="DX1774" s="2"/>
      <c r="DY1774" s="2"/>
      <c r="DZ1774" s="2"/>
      <c r="EA1774" s="2"/>
      <c r="EB1774" s="2"/>
      <c r="EC1774" s="2"/>
      <c r="ED1774" s="2"/>
      <c r="EE1774" s="2"/>
      <c r="EF1774" s="2"/>
      <c r="EG1774" s="2"/>
      <c r="EH1774" s="2"/>
      <c r="EI1774" s="2"/>
      <c r="EJ1774" s="2"/>
      <c r="EK1774" s="2"/>
      <c r="EL1774" s="2"/>
      <c r="EM1774" s="2"/>
      <c r="EN1774" s="2"/>
      <c r="EO1774" s="2"/>
      <c r="EP1774" s="2"/>
      <c r="EQ1774" s="2"/>
      <c r="ER1774" s="2"/>
      <c r="ES1774" s="2"/>
      <c r="ET1774" s="2"/>
      <c r="EU1774" s="2"/>
      <c r="EV1774" s="2"/>
      <c r="EW1774" s="2"/>
      <c r="EX1774" s="2"/>
      <c r="EY1774" s="2"/>
      <c r="EZ1774" s="2"/>
      <c r="FA1774" s="2"/>
      <c r="FB1774" s="2"/>
      <c r="FC1774" s="2"/>
      <c r="FD1774" s="2"/>
      <c r="FE1774" s="2"/>
      <c r="FF1774" s="2"/>
      <c r="FG1774" s="2"/>
      <c r="FH1774" s="2"/>
      <c r="FI1774" s="2"/>
      <c r="FJ1774" s="2"/>
      <c r="FK1774" s="2"/>
      <c r="FL1774" s="2"/>
      <c r="FM1774" s="2"/>
      <c r="FN1774" s="2"/>
      <c r="FO1774" s="2"/>
      <c r="FP1774" s="2"/>
      <c r="FQ1774" s="2"/>
      <c r="FR1774" s="2"/>
      <c r="FS1774" s="2"/>
      <c r="FT1774" s="2"/>
      <c r="FU1774" s="2"/>
      <c r="FV1774" s="2"/>
      <c r="FW1774" s="2"/>
      <c r="FX1774" s="2"/>
      <c r="FY1774" s="2"/>
      <c r="FZ1774" s="2"/>
      <c r="GA1774" s="2"/>
      <c r="GB1774" s="2"/>
      <c r="GC1774" s="2"/>
      <c r="GD1774" s="2"/>
      <c r="GE1774" s="2"/>
      <c r="GF1774" s="2"/>
      <c r="GG1774" s="2"/>
      <c r="GH1774" s="2"/>
      <c r="GI1774" s="2"/>
      <c r="GJ1774" s="2"/>
      <c r="GK1774" s="2"/>
      <c r="GL1774" s="2"/>
      <c r="GM1774" s="2"/>
      <c r="GN1774" s="2"/>
      <c r="GO1774" s="2"/>
      <c r="GP1774" s="2"/>
      <c r="GQ1774" s="2"/>
      <c r="GR1774" s="2"/>
      <c r="GS1774" s="2"/>
      <c r="GT1774" s="2"/>
      <c r="GU1774" s="2"/>
      <c r="GV1774" s="2"/>
      <c r="GW1774" s="2"/>
      <c r="GX1774" s="2"/>
      <c r="GY1774" s="2"/>
      <c r="GZ1774" s="2"/>
      <c r="HA1774" s="2"/>
      <c r="HB1774" s="2"/>
      <c r="HC1774" s="2"/>
      <c r="HD1774" s="2"/>
      <c r="HE1774" s="2"/>
      <c r="HF1774" s="2"/>
      <c r="HG1774" s="2"/>
      <c r="HH1774" s="2"/>
      <c r="HI1774" s="2"/>
      <c r="HJ1774" s="2"/>
      <c r="HK1774" s="2"/>
      <c r="HL1774" s="2"/>
      <c r="HM1774" s="2"/>
      <c r="HN1774" s="2"/>
      <c r="HO1774" s="2"/>
      <c r="HP1774" s="2"/>
      <c r="HQ1774" s="2"/>
      <c r="HR1774" s="2"/>
      <c r="HS1774" s="2"/>
      <c r="HT1774" s="2"/>
      <c r="HU1774" s="2"/>
      <c r="HV1774" s="2"/>
      <c r="HW1774" s="2"/>
      <c r="HX1774" s="2"/>
      <c r="HY1774" s="2"/>
      <c r="HZ1774" s="2"/>
      <c r="IA1774" s="2"/>
      <c r="IB1774" s="2"/>
      <c r="IC1774" s="2"/>
      <c r="ID1774" s="2"/>
      <c r="IE1774" s="2"/>
      <c r="IF1774" s="2"/>
      <c r="IG1774" s="2"/>
      <c r="IH1774" s="2"/>
      <c r="II1774" s="2"/>
      <c r="IJ1774" s="2"/>
      <c r="IK1774" s="2"/>
      <c r="IL1774" s="2"/>
      <c r="IM1774" s="2"/>
      <c r="IN1774" s="2"/>
      <c r="IO1774" s="2"/>
      <c r="IP1774" s="2"/>
      <c r="IQ1774" s="2"/>
      <c r="IR1774" s="2"/>
      <c r="IS1774" s="2"/>
    </row>
    <row r="1775" spans="1:253" s="36" customFormat="1" x14ac:dyDescent="0.25">
      <c r="A1775" s="33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63"/>
      <c r="AJ1775" s="144" t="str">
        <f t="shared" si="318"/>
        <v>Riadok bude vidieť.</v>
      </c>
      <c r="AK1775" s="145" t="s">
        <v>207</v>
      </c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51">
        <f t="shared" si="317"/>
        <v>1</v>
      </c>
      <c r="BF1775" s="51"/>
      <c r="BG1775" s="51"/>
      <c r="BH1775" s="51">
        <f t="shared" si="319"/>
        <v>1</v>
      </c>
      <c r="BI1775" s="51">
        <f>+IF(BE1775+BF1775+BG1775=0,0,IF(BH1775=0,0,1))</f>
        <v>1</v>
      </c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108"/>
      <c r="BY1775" s="108"/>
      <c r="BZ1775" s="108"/>
      <c r="CA1775" s="113">
        <f>SI!BY1775</f>
        <v>180</v>
      </c>
      <c r="CB1775" s="113"/>
      <c r="CC1775" s="113"/>
      <c r="CD1775" s="113"/>
      <c r="CE1775" s="113"/>
      <c r="CF1775" s="113"/>
      <c r="CG1775" s="113"/>
      <c r="CH1775" s="140">
        <f>SI!BZ1775</f>
        <v>0</v>
      </c>
      <c r="CI1775" s="108"/>
      <c r="CJ1775" s="108"/>
      <c r="CK1775" s="108"/>
      <c r="CL1775" s="108"/>
      <c r="CM1775" s="108"/>
      <c r="CN1775" s="108"/>
      <c r="CO1775" s="108"/>
      <c r="CP1775" s="108"/>
      <c r="CQ1775" s="108"/>
      <c r="CR1775" s="108"/>
      <c r="CS1775" s="108"/>
      <c r="CT1775" s="108"/>
      <c r="CU1775" s="108"/>
      <c r="CV1775" s="108"/>
      <c r="CW1775" s="108"/>
      <c r="CX1775" s="108"/>
      <c r="CY1775" s="108"/>
      <c r="CZ1775" s="2"/>
      <c r="DA1775" s="2"/>
      <c r="DB1775" s="2"/>
      <c r="DC1775" s="2"/>
      <c r="DD1775" s="2"/>
      <c r="DE1775" s="2"/>
      <c r="DF1775" s="2"/>
      <c r="DG1775" s="2"/>
      <c r="DH1775" s="2"/>
      <c r="DI1775" s="2"/>
      <c r="DJ1775" s="2"/>
      <c r="DK1775" s="2"/>
      <c r="DL1775" s="2"/>
      <c r="DM1775" s="2"/>
      <c r="DN1775" s="2"/>
      <c r="DO1775" s="2"/>
      <c r="DP1775" s="2"/>
      <c r="DQ1775" s="2"/>
      <c r="DR1775" s="2"/>
      <c r="DS1775" s="2"/>
      <c r="DT1775" s="2"/>
      <c r="DU1775" s="2"/>
      <c r="DV1775" s="2"/>
      <c r="DW1775" s="2"/>
      <c r="DX1775" s="2"/>
      <c r="DY1775" s="2"/>
      <c r="DZ1775" s="2"/>
      <c r="EA1775" s="2"/>
      <c r="EB1775" s="2"/>
      <c r="EC1775" s="2"/>
      <c r="ED1775" s="2"/>
      <c r="EE1775" s="2"/>
      <c r="EF1775" s="2"/>
      <c r="EG1775" s="2"/>
      <c r="EH1775" s="2"/>
      <c r="EI1775" s="2"/>
      <c r="EJ1775" s="2"/>
      <c r="EK1775" s="2"/>
      <c r="EL1775" s="2"/>
      <c r="EM1775" s="2"/>
      <c r="EN1775" s="2"/>
      <c r="EO1775" s="2"/>
      <c r="EP1775" s="2"/>
      <c r="EQ1775" s="2"/>
      <c r="ER1775" s="2"/>
      <c r="ES1775" s="2"/>
      <c r="ET1775" s="2"/>
      <c r="EU1775" s="2"/>
      <c r="EV1775" s="2"/>
      <c r="EW1775" s="2"/>
      <c r="EX1775" s="2"/>
      <c r="EY1775" s="2"/>
      <c r="EZ1775" s="2"/>
      <c r="FA1775" s="2"/>
      <c r="FB1775" s="2"/>
      <c r="FC1775" s="2"/>
      <c r="FD1775" s="2"/>
      <c r="FE1775" s="2"/>
      <c r="FF1775" s="2"/>
      <c r="FG1775" s="2"/>
      <c r="FH1775" s="2"/>
      <c r="FI1775" s="2"/>
      <c r="FJ1775" s="2"/>
      <c r="FK1775" s="2"/>
      <c r="FL1775" s="2"/>
      <c r="FM1775" s="2"/>
      <c r="FN1775" s="2"/>
      <c r="FO1775" s="2"/>
      <c r="FP1775" s="2"/>
      <c r="FQ1775" s="2"/>
      <c r="FR1775" s="2"/>
      <c r="FS1775" s="2"/>
      <c r="FT1775" s="2"/>
      <c r="FU1775" s="2"/>
      <c r="FV1775" s="2"/>
      <c r="FW1775" s="2"/>
      <c r="FX1775" s="2"/>
      <c r="FY1775" s="2"/>
      <c r="FZ1775" s="2"/>
      <c r="GA1775" s="2"/>
      <c r="GB1775" s="2"/>
      <c r="GC1775" s="2"/>
      <c r="GD1775" s="2"/>
      <c r="GE1775" s="2"/>
      <c r="GF1775" s="2"/>
      <c r="GG1775" s="2"/>
      <c r="GH1775" s="2"/>
      <c r="GI1775" s="2"/>
      <c r="GJ1775" s="2"/>
      <c r="GK1775" s="2"/>
      <c r="GL1775" s="2"/>
      <c r="GM1775" s="2"/>
      <c r="GN1775" s="2"/>
      <c r="GO1775" s="2"/>
      <c r="GP1775" s="2"/>
      <c r="GQ1775" s="2"/>
      <c r="GR1775" s="2"/>
      <c r="GS1775" s="2"/>
      <c r="GT1775" s="2"/>
      <c r="GU1775" s="2"/>
      <c r="GV1775" s="2"/>
      <c r="GW1775" s="2"/>
      <c r="GX1775" s="2"/>
      <c r="GY1775" s="2"/>
      <c r="GZ1775" s="2"/>
      <c r="HA1775" s="2"/>
      <c r="HB1775" s="2"/>
      <c r="HC1775" s="2"/>
      <c r="HD1775" s="2"/>
      <c r="HE1775" s="2"/>
      <c r="HF1775" s="2"/>
      <c r="HG1775" s="2"/>
      <c r="HH1775" s="2"/>
      <c r="HI1775" s="2"/>
      <c r="HJ1775" s="2"/>
      <c r="HK1775" s="2"/>
      <c r="HL1775" s="2"/>
      <c r="HM1775" s="2"/>
      <c r="HN1775" s="2"/>
      <c r="HO1775" s="2"/>
      <c r="HP1775" s="2"/>
      <c r="HQ1775" s="2"/>
      <c r="HR1775" s="2"/>
      <c r="HS1775" s="2"/>
      <c r="HT1775" s="2"/>
      <c r="HU1775" s="2"/>
      <c r="HV1775" s="2"/>
      <c r="HW1775" s="2"/>
      <c r="HX1775" s="2"/>
      <c r="HY1775" s="2"/>
      <c r="HZ1775" s="2"/>
      <c r="IA1775" s="2"/>
      <c r="IB1775" s="2"/>
      <c r="IC1775" s="2"/>
      <c r="ID1775" s="2"/>
      <c r="IE1775" s="2"/>
      <c r="IF1775" s="2"/>
      <c r="IG1775" s="2"/>
      <c r="IH1775" s="2"/>
      <c r="II1775" s="2"/>
      <c r="IJ1775" s="2"/>
      <c r="IK1775" s="2"/>
      <c r="IL1775" s="2"/>
      <c r="IM1775" s="2"/>
      <c r="IN1775" s="2"/>
      <c r="IO1775" s="2"/>
      <c r="IP1775" s="2"/>
      <c r="IQ1775" s="2"/>
      <c r="IR1775" s="2"/>
      <c r="IS1775" s="2"/>
    </row>
    <row r="1776" spans="1:253" x14ac:dyDescent="0.25">
      <c r="A1776" s="33"/>
      <c r="B1776" s="369" t="s">
        <v>87</v>
      </c>
      <c r="C1776" s="370"/>
      <c r="D1776" s="370"/>
      <c r="E1776" s="370"/>
      <c r="F1776" s="370"/>
      <c r="G1776" s="370"/>
      <c r="H1776" s="370"/>
      <c r="I1776" s="370"/>
      <c r="J1776" s="370"/>
      <c r="K1776" s="370"/>
      <c r="L1776" s="370"/>
      <c r="M1776" s="370"/>
      <c r="N1776" s="370"/>
      <c r="O1776" s="370"/>
      <c r="P1776" s="371"/>
      <c r="Q1776" s="1215" t="s">
        <v>418</v>
      </c>
      <c r="R1776" s="1216"/>
      <c r="S1776" s="1216"/>
      <c r="T1776" s="1216"/>
      <c r="U1776" s="1216"/>
      <c r="V1776" s="1216"/>
      <c r="W1776" s="1216"/>
      <c r="X1776" s="1216"/>
      <c r="Y1776" s="1217"/>
      <c r="Z1776" s="1284" t="s">
        <v>419</v>
      </c>
      <c r="AA1776" s="1285"/>
      <c r="AB1776" s="1285"/>
      <c r="AC1776" s="1285"/>
      <c r="AD1776" s="1285"/>
      <c r="AE1776" s="1285"/>
      <c r="AF1776" s="1285"/>
      <c r="AG1776" s="1285"/>
      <c r="AH1776" s="1286"/>
      <c r="AI1776" s="62" t="s">
        <v>168</v>
      </c>
      <c r="AJ1776" s="144" t="str">
        <f t="shared" si="318"/>
        <v>Riadok bude vidieť.</v>
      </c>
      <c r="AK1776" s="145" t="s">
        <v>207</v>
      </c>
      <c r="BE1776" s="51">
        <f t="shared" si="317"/>
        <v>1</v>
      </c>
      <c r="BH1776" s="51">
        <f t="shared" si="319"/>
        <v>1</v>
      </c>
      <c r="BI1776" s="51">
        <f>+IF(BE1776+BF1776+BG1776=0,0,IF(BH1776=0,0,1))</f>
        <v>1</v>
      </c>
      <c r="CA1776" s="113">
        <f>SI!BY1776</f>
        <v>172</v>
      </c>
      <c r="CH1776" s="140">
        <f>SI!BZ1776</f>
        <v>0</v>
      </c>
    </row>
    <row r="1777" spans="1:253" x14ac:dyDescent="0.25">
      <c r="A1777" s="33"/>
      <c r="B1777" s="372"/>
      <c r="C1777" s="373"/>
      <c r="D1777" s="373"/>
      <c r="E1777" s="373"/>
      <c r="F1777" s="373"/>
      <c r="G1777" s="373"/>
      <c r="H1777" s="373"/>
      <c r="I1777" s="373"/>
      <c r="J1777" s="373"/>
      <c r="K1777" s="373"/>
      <c r="L1777" s="373"/>
      <c r="M1777" s="373"/>
      <c r="N1777" s="373"/>
      <c r="O1777" s="373"/>
      <c r="P1777" s="374"/>
      <c r="Q1777" s="1218"/>
      <c r="R1777" s="1219"/>
      <c r="S1777" s="1219"/>
      <c r="T1777" s="1219"/>
      <c r="U1777" s="1219"/>
      <c r="V1777" s="1219"/>
      <c r="W1777" s="1219"/>
      <c r="X1777" s="1219"/>
      <c r="Y1777" s="1220"/>
      <c r="Z1777" s="1287"/>
      <c r="AA1777" s="1288"/>
      <c r="AB1777" s="1288"/>
      <c r="AC1777" s="1288"/>
      <c r="AD1777" s="1288"/>
      <c r="AE1777" s="1288"/>
      <c r="AF1777" s="1288"/>
      <c r="AG1777" s="1288"/>
      <c r="AH1777" s="1289"/>
      <c r="AI1777" s="59"/>
      <c r="AJ1777" s="144" t="str">
        <f t="shared" si="318"/>
        <v>Riadok bude vidieť.</v>
      </c>
      <c r="AK1777" s="145" t="s">
        <v>207</v>
      </c>
      <c r="BE1777" s="51">
        <f t="shared" si="317"/>
        <v>1</v>
      </c>
      <c r="BH1777" s="51">
        <f t="shared" si="319"/>
        <v>1</v>
      </c>
      <c r="BI1777" s="51">
        <f>+IF(BE1777+BF1777+BG1777=0,0,IF(BH1777=0,0,1))</f>
        <v>1</v>
      </c>
      <c r="CA1777" s="113">
        <f>SI!BY1777</f>
        <v>148</v>
      </c>
      <c r="CH1777" s="140">
        <f>SI!BZ1777</f>
        <v>0</v>
      </c>
    </row>
    <row r="1778" spans="1:253" x14ac:dyDescent="0.25">
      <c r="A1778" s="33"/>
      <c r="B1778" s="527" t="s">
        <v>632</v>
      </c>
      <c r="C1778" s="528"/>
      <c r="D1778" s="528"/>
      <c r="E1778" s="528"/>
      <c r="F1778" s="528"/>
      <c r="G1778" s="528"/>
      <c r="H1778" s="528"/>
      <c r="I1778" s="528"/>
      <c r="J1778" s="528"/>
      <c r="K1778" s="528"/>
      <c r="L1778" s="528"/>
      <c r="M1778" s="528"/>
      <c r="N1778" s="528"/>
      <c r="O1778" s="528"/>
      <c r="P1778" s="529"/>
      <c r="Q1778" s="503" t="s">
        <v>611</v>
      </c>
      <c r="R1778" s="504"/>
      <c r="S1778" s="504"/>
      <c r="T1778" s="504"/>
      <c r="U1778" s="504"/>
      <c r="V1778" s="504"/>
      <c r="W1778" s="504"/>
      <c r="X1778" s="504"/>
      <c r="Y1778" s="505"/>
      <c r="Z1778" s="506">
        <v>274175</v>
      </c>
      <c r="AA1778" s="507"/>
      <c r="AB1778" s="507"/>
      <c r="AC1778" s="507"/>
      <c r="AD1778" s="507"/>
      <c r="AE1778" s="507"/>
      <c r="AF1778" s="507"/>
      <c r="AG1778" s="507"/>
      <c r="AH1778" s="508"/>
      <c r="AI1778" s="59"/>
      <c r="AJ1778" s="144" t="str">
        <f t="shared" si="318"/>
        <v>Riadok bude vidieť.</v>
      </c>
      <c r="AK1778" s="145" t="s">
        <v>207</v>
      </c>
      <c r="BE1778" s="51">
        <f t="shared" si="317"/>
        <v>1</v>
      </c>
      <c r="BF1778" s="51">
        <f>+IF(B1778="",0,1)</f>
        <v>1</v>
      </c>
      <c r="BH1778" s="51">
        <f>IF(AK1778="",1,IF(AK1778="Chcem skryť riadok.",0,1))</f>
        <v>1</v>
      </c>
      <c r="BI1778" s="89">
        <f>+IF(BE1778*BF1778=0,0,IF(BH1778=0,0,1))</f>
        <v>1</v>
      </c>
      <c r="CA1778" s="113">
        <f>SI!BY1778</f>
        <v>182</v>
      </c>
      <c r="CH1778" s="140">
        <f>SI!BZ1778</f>
        <v>0</v>
      </c>
    </row>
    <row r="1779" spans="1:253" x14ac:dyDescent="0.25">
      <c r="A1779" s="33"/>
      <c r="B1779" s="527" t="s">
        <v>612</v>
      </c>
      <c r="C1779" s="528"/>
      <c r="D1779" s="528"/>
      <c r="E1779" s="528"/>
      <c r="F1779" s="528"/>
      <c r="G1779" s="528"/>
      <c r="H1779" s="528"/>
      <c r="I1779" s="528"/>
      <c r="J1779" s="528"/>
      <c r="K1779" s="528"/>
      <c r="L1779" s="528"/>
      <c r="M1779" s="528"/>
      <c r="N1779" s="528"/>
      <c r="O1779" s="528"/>
      <c r="P1779" s="529"/>
      <c r="Q1779" s="503" t="s">
        <v>611</v>
      </c>
      <c r="R1779" s="504"/>
      <c r="S1779" s="504"/>
      <c r="T1779" s="504"/>
      <c r="U1779" s="504"/>
      <c r="V1779" s="504"/>
      <c r="W1779" s="504"/>
      <c r="X1779" s="504"/>
      <c r="Y1779" s="505"/>
      <c r="Z1779" s="506">
        <v>168229</v>
      </c>
      <c r="AA1779" s="507"/>
      <c r="AB1779" s="507"/>
      <c r="AC1779" s="507"/>
      <c r="AD1779" s="507"/>
      <c r="AE1779" s="507"/>
      <c r="AF1779" s="507"/>
      <c r="AG1779" s="507"/>
      <c r="AH1779" s="508"/>
      <c r="AI1779" s="59"/>
      <c r="AJ1779" s="144" t="str">
        <f t="shared" si="318"/>
        <v>Riadok bude vidieť.</v>
      </c>
      <c r="AK1779" s="145" t="s">
        <v>207</v>
      </c>
      <c r="BE1779" s="51">
        <f t="shared" si="317"/>
        <v>1</v>
      </c>
      <c r="BF1779" s="51">
        <f>+IF(B1779="",0,1)</f>
        <v>1</v>
      </c>
      <c r="BH1779" s="51">
        <f>IF(AK1779="",1,IF(AK1779="Chcem skryť riadok.",0,1))</f>
        <v>1</v>
      </c>
      <c r="BI1779" s="89">
        <f>+IF(BE1779*BF1779=0,0,IF(BH1779=0,0,1))</f>
        <v>1</v>
      </c>
      <c r="CA1779" s="113">
        <f>SI!BY1779</f>
        <v>171</v>
      </c>
      <c r="CH1779" s="140">
        <f>SI!BZ1779</f>
        <v>0</v>
      </c>
    </row>
    <row r="1780" spans="1:253" x14ac:dyDescent="0.25">
      <c r="A1780" s="33"/>
      <c r="B1780" s="527" t="s">
        <v>659</v>
      </c>
      <c r="C1780" s="528"/>
      <c r="D1780" s="528"/>
      <c r="E1780" s="528"/>
      <c r="F1780" s="528"/>
      <c r="G1780" s="528"/>
      <c r="H1780" s="528"/>
      <c r="I1780" s="528"/>
      <c r="J1780" s="528"/>
      <c r="K1780" s="528"/>
      <c r="L1780" s="528"/>
      <c r="M1780" s="528"/>
      <c r="N1780" s="528"/>
      <c r="O1780" s="528"/>
      <c r="P1780" s="529"/>
      <c r="Q1780" s="503" t="s">
        <v>682</v>
      </c>
      <c r="R1780" s="504"/>
      <c r="S1780" s="504"/>
      <c r="T1780" s="504"/>
      <c r="U1780" s="504"/>
      <c r="V1780" s="504"/>
      <c r="W1780" s="504"/>
      <c r="X1780" s="504"/>
      <c r="Y1780" s="505"/>
      <c r="Z1780" s="506">
        <v>0</v>
      </c>
      <c r="AA1780" s="507"/>
      <c r="AB1780" s="507"/>
      <c r="AC1780" s="507"/>
      <c r="AD1780" s="507"/>
      <c r="AE1780" s="507"/>
      <c r="AF1780" s="507"/>
      <c r="AG1780" s="507"/>
      <c r="AH1780" s="508"/>
      <c r="AI1780" s="59"/>
      <c r="AJ1780" s="144" t="str">
        <f t="shared" si="318"/>
        <v>Riadok bude vidieť.</v>
      </c>
      <c r="AK1780" s="145" t="s">
        <v>207</v>
      </c>
      <c r="BE1780" s="51">
        <f t="shared" si="317"/>
        <v>1</v>
      </c>
      <c r="BF1780" s="51">
        <f t="shared" ref="BF1780:BF1787" si="320">+IF(B1780="",0,1)</f>
        <v>1</v>
      </c>
      <c r="BH1780" s="51">
        <f t="shared" si="319"/>
        <v>1</v>
      </c>
      <c r="BI1780" s="89">
        <f t="shared" ref="BI1780:BI1787" si="321">+IF(BE1780*BF1780=0,0,IF(BH1780=0,0,1))</f>
        <v>1</v>
      </c>
      <c r="CA1780" s="113">
        <f>SI!BY1780</f>
        <v>128</v>
      </c>
      <c r="CH1780" s="140">
        <f>SI!BZ1780</f>
        <v>0</v>
      </c>
    </row>
    <row r="1781" spans="1:253" x14ac:dyDescent="0.25">
      <c r="A1781" s="33"/>
      <c r="B1781" s="527" t="s">
        <v>660</v>
      </c>
      <c r="C1781" s="528"/>
      <c r="D1781" s="528"/>
      <c r="E1781" s="528"/>
      <c r="F1781" s="528"/>
      <c r="G1781" s="528"/>
      <c r="H1781" s="528"/>
      <c r="I1781" s="528"/>
      <c r="J1781" s="528"/>
      <c r="K1781" s="528"/>
      <c r="L1781" s="528"/>
      <c r="M1781" s="528"/>
      <c r="N1781" s="528"/>
      <c r="O1781" s="528"/>
      <c r="P1781" s="529"/>
      <c r="Q1781" s="503" t="s">
        <v>682</v>
      </c>
      <c r="R1781" s="504"/>
      <c r="S1781" s="504"/>
      <c r="T1781" s="504"/>
      <c r="U1781" s="504"/>
      <c r="V1781" s="504"/>
      <c r="W1781" s="504"/>
      <c r="X1781" s="504"/>
      <c r="Y1781" s="505"/>
      <c r="Z1781" s="506">
        <v>3028</v>
      </c>
      <c r="AA1781" s="507"/>
      <c r="AB1781" s="507"/>
      <c r="AC1781" s="507"/>
      <c r="AD1781" s="507"/>
      <c r="AE1781" s="507"/>
      <c r="AF1781" s="507"/>
      <c r="AG1781" s="507"/>
      <c r="AH1781" s="508"/>
      <c r="AI1781" s="59"/>
      <c r="AJ1781" s="144" t="str">
        <f t="shared" si="318"/>
        <v>Riadok bude vidieť.</v>
      </c>
      <c r="AK1781" s="145" t="s">
        <v>207</v>
      </c>
      <c r="BE1781" s="51">
        <f t="shared" si="317"/>
        <v>1</v>
      </c>
      <c r="BF1781" s="51">
        <f t="shared" si="320"/>
        <v>1</v>
      </c>
      <c r="BH1781" s="51">
        <f t="shared" si="319"/>
        <v>1</v>
      </c>
      <c r="BI1781" s="89">
        <f t="shared" si="321"/>
        <v>1</v>
      </c>
      <c r="CA1781" s="113">
        <f>SI!BY1781</f>
        <v>153</v>
      </c>
      <c r="CH1781" s="140">
        <f>SI!BZ1781</f>
        <v>0</v>
      </c>
    </row>
    <row r="1782" spans="1:253" x14ac:dyDescent="0.25">
      <c r="A1782" s="33"/>
      <c r="B1782" s="527" t="s">
        <v>681</v>
      </c>
      <c r="C1782" s="528"/>
      <c r="D1782" s="528"/>
      <c r="E1782" s="528"/>
      <c r="F1782" s="528"/>
      <c r="G1782" s="528"/>
      <c r="H1782" s="528"/>
      <c r="I1782" s="528"/>
      <c r="J1782" s="528"/>
      <c r="K1782" s="528"/>
      <c r="L1782" s="528"/>
      <c r="M1782" s="528"/>
      <c r="N1782" s="528"/>
      <c r="O1782" s="528"/>
      <c r="P1782" s="529"/>
      <c r="Q1782" s="503" t="s">
        <v>682</v>
      </c>
      <c r="R1782" s="504"/>
      <c r="S1782" s="504"/>
      <c r="T1782" s="504"/>
      <c r="U1782" s="504"/>
      <c r="V1782" s="504"/>
      <c r="W1782" s="504"/>
      <c r="X1782" s="504"/>
      <c r="Y1782" s="505"/>
      <c r="Z1782" s="506">
        <v>6699</v>
      </c>
      <c r="AA1782" s="507"/>
      <c r="AB1782" s="507"/>
      <c r="AC1782" s="507"/>
      <c r="AD1782" s="507"/>
      <c r="AE1782" s="507"/>
      <c r="AF1782" s="507"/>
      <c r="AG1782" s="507"/>
      <c r="AH1782" s="508"/>
      <c r="AI1782" s="59"/>
      <c r="AJ1782" s="144" t="str">
        <f t="shared" si="318"/>
        <v>Riadok bude vidieť.</v>
      </c>
      <c r="AK1782" s="145" t="s">
        <v>207</v>
      </c>
      <c r="BE1782" s="51">
        <f t="shared" si="317"/>
        <v>1</v>
      </c>
      <c r="BF1782" s="51">
        <f t="shared" si="320"/>
        <v>1</v>
      </c>
      <c r="BH1782" s="51">
        <f t="shared" si="319"/>
        <v>1</v>
      </c>
      <c r="BI1782" s="89">
        <f t="shared" si="321"/>
        <v>1</v>
      </c>
      <c r="CA1782" s="113">
        <f>SI!BY1782</f>
        <v>124</v>
      </c>
      <c r="CH1782" s="140">
        <f>SI!BZ1782</f>
        <v>0</v>
      </c>
    </row>
    <row r="1783" spans="1:253" hidden="1" x14ac:dyDescent="0.25">
      <c r="A1783" s="33"/>
      <c r="B1783" s="527"/>
      <c r="C1783" s="528"/>
      <c r="D1783" s="528"/>
      <c r="E1783" s="528"/>
      <c r="F1783" s="528"/>
      <c r="G1783" s="528"/>
      <c r="H1783" s="528"/>
      <c r="I1783" s="528"/>
      <c r="J1783" s="528"/>
      <c r="K1783" s="528"/>
      <c r="L1783" s="528"/>
      <c r="M1783" s="528"/>
      <c r="N1783" s="528"/>
      <c r="O1783" s="528"/>
      <c r="P1783" s="529"/>
      <c r="Q1783" s="503"/>
      <c r="R1783" s="504"/>
      <c r="S1783" s="504"/>
      <c r="T1783" s="504"/>
      <c r="U1783" s="504"/>
      <c r="V1783" s="504"/>
      <c r="W1783" s="504"/>
      <c r="X1783" s="504"/>
      <c r="Y1783" s="505"/>
      <c r="Z1783" s="506"/>
      <c r="AA1783" s="507"/>
      <c r="AB1783" s="507"/>
      <c r="AC1783" s="507"/>
      <c r="AD1783" s="507"/>
      <c r="AE1783" s="507"/>
      <c r="AF1783" s="507"/>
      <c r="AG1783" s="507"/>
      <c r="AH1783" s="508"/>
      <c r="AI1783" s="59"/>
      <c r="AJ1783" s="144" t="str">
        <f t="shared" si="318"/>
        <v>Riadok bude skrytý.</v>
      </c>
      <c r="AK1783" s="145" t="s">
        <v>207</v>
      </c>
      <c r="BE1783" s="51">
        <f t="shared" si="317"/>
        <v>1</v>
      </c>
      <c r="BF1783" s="51">
        <f t="shared" si="320"/>
        <v>0</v>
      </c>
      <c r="BH1783" s="51">
        <f t="shared" si="319"/>
        <v>1</v>
      </c>
      <c r="BI1783" s="89">
        <f t="shared" si="321"/>
        <v>0</v>
      </c>
      <c r="CA1783" s="113">
        <f>SI!BY1783</f>
        <v>117</v>
      </c>
      <c r="CH1783" s="140">
        <f>SI!BZ1783</f>
        <v>0</v>
      </c>
    </row>
    <row r="1784" spans="1:253" hidden="1" x14ac:dyDescent="0.25">
      <c r="A1784" s="33"/>
      <c r="B1784" s="527"/>
      <c r="C1784" s="528"/>
      <c r="D1784" s="528"/>
      <c r="E1784" s="528"/>
      <c r="F1784" s="528"/>
      <c r="G1784" s="528"/>
      <c r="H1784" s="528"/>
      <c r="I1784" s="528"/>
      <c r="J1784" s="528"/>
      <c r="K1784" s="528"/>
      <c r="L1784" s="528"/>
      <c r="M1784" s="528"/>
      <c r="N1784" s="528"/>
      <c r="O1784" s="528"/>
      <c r="P1784" s="529"/>
      <c r="Q1784" s="503"/>
      <c r="R1784" s="504"/>
      <c r="S1784" s="504"/>
      <c r="T1784" s="504"/>
      <c r="U1784" s="504"/>
      <c r="V1784" s="504"/>
      <c r="W1784" s="504"/>
      <c r="X1784" s="504"/>
      <c r="Y1784" s="505"/>
      <c r="Z1784" s="506"/>
      <c r="AA1784" s="507"/>
      <c r="AB1784" s="507"/>
      <c r="AC1784" s="507"/>
      <c r="AD1784" s="507"/>
      <c r="AE1784" s="507"/>
      <c r="AF1784" s="507"/>
      <c r="AG1784" s="507"/>
      <c r="AH1784" s="508"/>
      <c r="AI1784" s="59"/>
      <c r="AJ1784" s="144" t="str">
        <f t="shared" si="318"/>
        <v>Riadok bude skrytý.</v>
      </c>
      <c r="AK1784" s="145" t="s">
        <v>207</v>
      </c>
      <c r="BE1784" s="51">
        <f t="shared" si="317"/>
        <v>1</v>
      </c>
      <c r="BF1784" s="51">
        <f t="shared" si="320"/>
        <v>0</v>
      </c>
      <c r="BH1784" s="51">
        <f t="shared" si="319"/>
        <v>1</v>
      </c>
      <c r="BI1784" s="89">
        <f t="shared" si="321"/>
        <v>0</v>
      </c>
      <c r="CA1784" s="113">
        <f>SI!BY1784</f>
        <v>122</v>
      </c>
      <c r="CH1784" s="140">
        <f>SI!BZ1784</f>
        <v>0</v>
      </c>
    </row>
    <row r="1785" spans="1:253" s="36" customFormat="1" hidden="1" x14ac:dyDescent="0.25">
      <c r="A1785" s="33"/>
      <c r="B1785" s="527"/>
      <c r="C1785" s="528"/>
      <c r="D1785" s="528"/>
      <c r="E1785" s="528"/>
      <c r="F1785" s="528"/>
      <c r="G1785" s="528"/>
      <c r="H1785" s="528"/>
      <c r="I1785" s="528"/>
      <c r="J1785" s="528"/>
      <c r="K1785" s="528"/>
      <c r="L1785" s="528"/>
      <c r="M1785" s="528"/>
      <c r="N1785" s="528"/>
      <c r="O1785" s="528"/>
      <c r="P1785" s="529"/>
      <c r="Q1785" s="503"/>
      <c r="R1785" s="504"/>
      <c r="S1785" s="504"/>
      <c r="T1785" s="504"/>
      <c r="U1785" s="504"/>
      <c r="V1785" s="504"/>
      <c r="W1785" s="504"/>
      <c r="X1785" s="504"/>
      <c r="Y1785" s="505"/>
      <c r="Z1785" s="506"/>
      <c r="AA1785" s="507"/>
      <c r="AB1785" s="507"/>
      <c r="AC1785" s="507"/>
      <c r="AD1785" s="507"/>
      <c r="AE1785" s="507"/>
      <c r="AF1785" s="507"/>
      <c r="AG1785" s="507"/>
      <c r="AH1785" s="508"/>
      <c r="AI1785" s="60"/>
      <c r="AJ1785" s="144" t="str">
        <f t="shared" si="318"/>
        <v>Riadok bude skrytý.</v>
      </c>
      <c r="AK1785" s="145" t="s">
        <v>207</v>
      </c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51">
        <f t="shared" si="317"/>
        <v>1</v>
      </c>
      <c r="BF1785" s="51">
        <f t="shared" si="320"/>
        <v>0</v>
      </c>
      <c r="BG1785" s="51"/>
      <c r="BH1785" s="51">
        <f t="shared" si="319"/>
        <v>1</v>
      </c>
      <c r="BI1785" s="89">
        <f t="shared" si="321"/>
        <v>0</v>
      </c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108"/>
      <c r="BY1785" s="108"/>
      <c r="BZ1785" s="108"/>
      <c r="CA1785" s="113">
        <f>SI!BY1785</f>
        <v>2</v>
      </c>
      <c r="CB1785" s="113"/>
      <c r="CC1785" s="113"/>
      <c r="CD1785" s="113"/>
      <c r="CE1785" s="113"/>
      <c r="CF1785" s="113"/>
      <c r="CG1785" s="113"/>
      <c r="CH1785" s="140">
        <f>SI!BZ1785</f>
        <v>0</v>
      </c>
      <c r="CI1785" s="108"/>
      <c r="CJ1785" s="108"/>
      <c r="CK1785" s="108"/>
      <c r="CL1785" s="108"/>
      <c r="CM1785" s="108"/>
      <c r="CN1785" s="108"/>
      <c r="CO1785" s="108"/>
      <c r="CP1785" s="108"/>
      <c r="CQ1785" s="108"/>
      <c r="CR1785" s="108"/>
      <c r="CS1785" s="108"/>
      <c r="CT1785" s="108"/>
      <c r="CU1785" s="108"/>
      <c r="CV1785" s="108"/>
      <c r="CW1785" s="108"/>
      <c r="CX1785" s="108"/>
      <c r="CY1785" s="108"/>
      <c r="CZ1785" s="2"/>
      <c r="DA1785" s="2"/>
      <c r="DB1785" s="2"/>
      <c r="DC1785" s="2"/>
      <c r="DD1785" s="2"/>
      <c r="DE1785" s="2"/>
      <c r="DF1785" s="2"/>
      <c r="DG1785" s="2"/>
      <c r="DH1785" s="2"/>
      <c r="DI1785" s="2"/>
      <c r="DJ1785" s="2"/>
      <c r="DK1785" s="2"/>
      <c r="DL1785" s="2"/>
      <c r="DM1785" s="2"/>
      <c r="DN1785" s="2"/>
      <c r="DO1785" s="2"/>
      <c r="DP1785" s="2"/>
      <c r="DQ1785" s="2"/>
      <c r="DR1785" s="2"/>
      <c r="DS1785" s="2"/>
      <c r="DT1785" s="2"/>
      <c r="DU1785" s="2"/>
      <c r="DV1785" s="2"/>
      <c r="DW1785" s="2"/>
      <c r="DX1785" s="2"/>
      <c r="DY1785" s="2"/>
      <c r="DZ1785" s="2"/>
      <c r="EA1785" s="2"/>
      <c r="EB1785" s="2"/>
      <c r="EC1785" s="2"/>
      <c r="ED1785" s="2"/>
      <c r="EE1785" s="2"/>
      <c r="EF1785" s="2"/>
      <c r="EG1785" s="2"/>
      <c r="EH1785" s="2"/>
      <c r="EI1785" s="2"/>
      <c r="EJ1785" s="2"/>
      <c r="EK1785" s="2"/>
      <c r="EL1785" s="2"/>
      <c r="EM1785" s="2"/>
      <c r="EN1785" s="2"/>
      <c r="EO1785" s="2"/>
      <c r="EP1785" s="2"/>
      <c r="EQ1785" s="2"/>
      <c r="ER1785" s="2"/>
      <c r="ES1785" s="2"/>
      <c r="ET1785" s="2"/>
      <c r="EU1785" s="2"/>
      <c r="EV1785" s="2"/>
      <c r="EW1785" s="2"/>
      <c r="EX1785" s="2"/>
      <c r="EY1785" s="2"/>
      <c r="EZ1785" s="2"/>
      <c r="FA1785" s="2"/>
      <c r="FB1785" s="2"/>
      <c r="FC1785" s="2"/>
      <c r="FD1785" s="2"/>
      <c r="FE1785" s="2"/>
      <c r="FF1785" s="2"/>
      <c r="FG1785" s="2"/>
      <c r="FH1785" s="2"/>
      <c r="FI1785" s="2"/>
      <c r="FJ1785" s="2"/>
      <c r="FK1785" s="2"/>
      <c r="FL1785" s="2"/>
      <c r="FM1785" s="2"/>
      <c r="FN1785" s="2"/>
      <c r="FO1785" s="2"/>
      <c r="FP1785" s="2"/>
      <c r="FQ1785" s="2"/>
      <c r="FR1785" s="2"/>
      <c r="FS1785" s="2"/>
      <c r="FT1785" s="2"/>
      <c r="FU1785" s="2"/>
      <c r="FV1785" s="2"/>
      <c r="FW1785" s="2"/>
      <c r="FX1785" s="2"/>
      <c r="FY1785" s="2"/>
      <c r="FZ1785" s="2"/>
      <c r="GA1785" s="2"/>
      <c r="GB1785" s="2"/>
      <c r="GC1785" s="2"/>
      <c r="GD1785" s="2"/>
      <c r="GE1785" s="2"/>
      <c r="GF1785" s="2"/>
      <c r="GG1785" s="2"/>
      <c r="GH1785" s="2"/>
      <c r="GI1785" s="2"/>
      <c r="GJ1785" s="2"/>
      <c r="GK1785" s="2"/>
      <c r="GL1785" s="2"/>
      <c r="GM1785" s="2"/>
      <c r="GN1785" s="2"/>
      <c r="GO1785" s="2"/>
      <c r="GP1785" s="2"/>
      <c r="GQ1785" s="2"/>
      <c r="GR1785" s="2"/>
      <c r="GS1785" s="2"/>
      <c r="GT1785" s="2"/>
      <c r="GU1785" s="2"/>
      <c r="GV1785" s="2"/>
      <c r="GW1785" s="2"/>
      <c r="GX1785" s="2"/>
      <c r="GY1785" s="2"/>
      <c r="GZ1785" s="2"/>
      <c r="HA1785" s="2"/>
      <c r="HB1785" s="2"/>
      <c r="HC1785" s="2"/>
      <c r="HD1785" s="2"/>
      <c r="HE1785" s="2"/>
      <c r="HF1785" s="2"/>
      <c r="HG1785" s="2"/>
      <c r="HH1785" s="2"/>
      <c r="HI1785" s="2"/>
      <c r="HJ1785" s="2"/>
      <c r="HK1785" s="2"/>
      <c r="HL1785" s="2"/>
      <c r="HM1785" s="2"/>
      <c r="HN1785" s="2"/>
      <c r="HO1785" s="2"/>
      <c r="HP1785" s="2"/>
      <c r="HQ1785" s="2"/>
      <c r="HR1785" s="2"/>
      <c r="HS1785" s="2"/>
      <c r="HT1785" s="2"/>
      <c r="HU1785" s="2"/>
      <c r="HV1785" s="2"/>
      <c r="HW1785" s="2"/>
      <c r="HX1785" s="2"/>
      <c r="HY1785" s="2"/>
      <c r="HZ1785" s="2"/>
      <c r="IA1785" s="2"/>
      <c r="IB1785" s="2"/>
      <c r="IC1785" s="2"/>
      <c r="ID1785" s="2"/>
      <c r="IE1785" s="2"/>
      <c r="IF1785" s="2"/>
      <c r="IG1785" s="2"/>
      <c r="IH1785" s="2"/>
      <c r="II1785" s="2"/>
      <c r="IJ1785" s="2"/>
      <c r="IK1785" s="2"/>
      <c r="IL1785" s="2"/>
      <c r="IM1785" s="2"/>
      <c r="IN1785" s="2"/>
      <c r="IO1785" s="2"/>
      <c r="IP1785" s="2"/>
      <c r="IQ1785" s="2"/>
      <c r="IR1785" s="2"/>
      <c r="IS1785" s="2"/>
    </row>
    <row r="1786" spans="1:253" s="36" customFormat="1" hidden="1" x14ac:dyDescent="0.25">
      <c r="A1786" s="33"/>
      <c r="B1786" s="527"/>
      <c r="C1786" s="528"/>
      <c r="D1786" s="528"/>
      <c r="E1786" s="528"/>
      <c r="F1786" s="528"/>
      <c r="G1786" s="528"/>
      <c r="H1786" s="528"/>
      <c r="I1786" s="528"/>
      <c r="J1786" s="528"/>
      <c r="K1786" s="528"/>
      <c r="L1786" s="528"/>
      <c r="M1786" s="528"/>
      <c r="N1786" s="528"/>
      <c r="O1786" s="528"/>
      <c r="P1786" s="529"/>
      <c r="Q1786" s="503"/>
      <c r="R1786" s="504"/>
      <c r="S1786" s="504"/>
      <c r="T1786" s="504"/>
      <c r="U1786" s="504"/>
      <c r="V1786" s="504"/>
      <c r="W1786" s="504"/>
      <c r="X1786" s="504"/>
      <c r="Y1786" s="505"/>
      <c r="Z1786" s="506"/>
      <c r="AA1786" s="507"/>
      <c r="AB1786" s="507"/>
      <c r="AC1786" s="507"/>
      <c r="AD1786" s="507"/>
      <c r="AE1786" s="507"/>
      <c r="AF1786" s="507"/>
      <c r="AG1786" s="507"/>
      <c r="AH1786" s="508"/>
      <c r="AI1786" s="60"/>
      <c r="AJ1786" s="144" t="str">
        <f t="shared" si="318"/>
        <v>Riadok bude skrytý.</v>
      </c>
      <c r="AK1786" s="145" t="s">
        <v>207</v>
      </c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51">
        <f t="shared" si="317"/>
        <v>1</v>
      </c>
      <c r="BF1786" s="51">
        <f t="shared" si="320"/>
        <v>0</v>
      </c>
      <c r="BG1786" s="51"/>
      <c r="BH1786" s="51">
        <f t="shared" si="319"/>
        <v>1</v>
      </c>
      <c r="BI1786" s="89">
        <f t="shared" si="321"/>
        <v>0</v>
      </c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108"/>
      <c r="BY1786" s="108"/>
      <c r="BZ1786" s="108"/>
      <c r="CA1786" s="113">
        <f>SI!BY1786</f>
        <v>147</v>
      </c>
      <c r="CB1786" s="113"/>
      <c r="CC1786" s="113"/>
      <c r="CD1786" s="113"/>
      <c r="CE1786" s="113"/>
      <c r="CF1786" s="113"/>
      <c r="CG1786" s="113"/>
      <c r="CH1786" s="140">
        <f>SI!BZ1786</f>
        <v>0</v>
      </c>
      <c r="CI1786" s="108"/>
      <c r="CJ1786" s="108"/>
      <c r="CK1786" s="108"/>
      <c r="CL1786" s="108"/>
      <c r="CM1786" s="108"/>
      <c r="CN1786" s="108"/>
      <c r="CO1786" s="108"/>
      <c r="CP1786" s="108"/>
      <c r="CQ1786" s="108"/>
      <c r="CR1786" s="108"/>
      <c r="CS1786" s="108"/>
      <c r="CT1786" s="108"/>
      <c r="CU1786" s="108"/>
      <c r="CV1786" s="108"/>
      <c r="CW1786" s="108"/>
      <c r="CX1786" s="108"/>
      <c r="CY1786" s="108"/>
      <c r="CZ1786" s="2"/>
      <c r="DA1786" s="2"/>
      <c r="DB1786" s="2"/>
      <c r="DC1786" s="2"/>
      <c r="DD1786" s="2"/>
      <c r="DE1786" s="2"/>
      <c r="DF1786" s="2"/>
      <c r="DG1786" s="2"/>
      <c r="DH1786" s="2"/>
      <c r="DI1786" s="2"/>
      <c r="DJ1786" s="2"/>
      <c r="DK1786" s="2"/>
      <c r="DL1786" s="2"/>
      <c r="DM1786" s="2"/>
      <c r="DN1786" s="2"/>
      <c r="DO1786" s="2"/>
      <c r="DP1786" s="2"/>
      <c r="DQ1786" s="2"/>
      <c r="DR1786" s="2"/>
      <c r="DS1786" s="2"/>
      <c r="DT1786" s="2"/>
      <c r="DU1786" s="2"/>
      <c r="DV1786" s="2"/>
      <c r="DW1786" s="2"/>
      <c r="DX1786" s="2"/>
      <c r="DY1786" s="2"/>
      <c r="DZ1786" s="2"/>
      <c r="EA1786" s="2"/>
      <c r="EB1786" s="2"/>
      <c r="EC1786" s="2"/>
      <c r="ED1786" s="2"/>
      <c r="EE1786" s="2"/>
      <c r="EF1786" s="2"/>
      <c r="EG1786" s="2"/>
      <c r="EH1786" s="2"/>
      <c r="EI1786" s="2"/>
      <c r="EJ1786" s="2"/>
      <c r="EK1786" s="2"/>
      <c r="EL1786" s="2"/>
      <c r="EM1786" s="2"/>
      <c r="EN1786" s="2"/>
      <c r="EO1786" s="2"/>
      <c r="EP1786" s="2"/>
      <c r="EQ1786" s="2"/>
      <c r="ER1786" s="2"/>
      <c r="ES1786" s="2"/>
      <c r="ET1786" s="2"/>
      <c r="EU1786" s="2"/>
      <c r="EV1786" s="2"/>
      <c r="EW1786" s="2"/>
      <c r="EX1786" s="2"/>
      <c r="EY1786" s="2"/>
      <c r="EZ1786" s="2"/>
      <c r="FA1786" s="2"/>
      <c r="FB1786" s="2"/>
      <c r="FC1786" s="2"/>
      <c r="FD1786" s="2"/>
      <c r="FE1786" s="2"/>
      <c r="FF1786" s="2"/>
      <c r="FG1786" s="2"/>
      <c r="FH1786" s="2"/>
      <c r="FI1786" s="2"/>
      <c r="FJ1786" s="2"/>
      <c r="FK1786" s="2"/>
      <c r="FL1786" s="2"/>
      <c r="FM1786" s="2"/>
      <c r="FN1786" s="2"/>
      <c r="FO1786" s="2"/>
      <c r="FP1786" s="2"/>
      <c r="FQ1786" s="2"/>
      <c r="FR1786" s="2"/>
      <c r="FS1786" s="2"/>
      <c r="FT1786" s="2"/>
      <c r="FU1786" s="2"/>
      <c r="FV1786" s="2"/>
      <c r="FW1786" s="2"/>
      <c r="FX1786" s="2"/>
      <c r="FY1786" s="2"/>
      <c r="FZ1786" s="2"/>
      <c r="GA1786" s="2"/>
      <c r="GB1786" s="2"/>
      <c r="GC1786" s="2"/>
      <c r="GD1786" s="2"/>
      <c r="GE1786" s="2"/>
      <c r="GF1786" s="2"/>
      <c r="GG1786" s="2"/>
      <c r="GH1786" s="2"/>
      <c r="GI1786" s="2"/>
      <c r="GJ1786" s="2"/>
      <c r="GK1786" s="2"/>
      <c r="GL1786" s="2"/>
      <c r="GM1786" s="2"/>
      <c r="GN1786" s="2"/>
      <c r="GO1786" s="2"/>
      <c r="GP1786" s="2"/>
      <c r="GQ1786" s="2"/>
      <c r="GR1786" s="2"/>
      <c r="GS1786" s="2"/>
      <c r="GT1786" s="2"/>
      <c r="GU1786" s="2"/>
      <c r="GV1786" s="2"/>
      <c r="GW1786" s="2"/>
      <c r="GX1786" s="2"/>
      <c r="GY1786" s="2"/>
      <c r="GZ1786" s="2"/>
      <c r="HA1786" s="2"/>
      <c r="HB1786" s="2"/>
      <c r="HC1786" s="2"/>
      <c r="HD1786" s="2"/>
      <c r="HE1786" s="2"/>
      <c r="HF1786" s="2"/>
      <c r="HG1786" s="2"/>
      <c r="HH1786" s="2"/>
      <c r="HI1786" s="2"/>
      <c r="HJ1786" s="2"/>
      <c r="HK1786" s="2"/>
      <c r="HL1786" s="2"/>
      <c r="HM1786" s="2"/>
      <c r="HN1786" s="2"/>
      <c r="HO1786" s="2"/>
      <c r="HP1786" s="2"/>
      <c r="HQ1786" s="2"/>
      <c r="HR1786" s="2"/>
      <c r="HS1786" s="2"/>
      <c r="HT1786" s="2"/>
      <c r="HU1786" s="2"/>
      <c r="HV1786" s="2"/>
      <c r="HW1786" s="2"/>
      <c r="HX1786" s="2"/>
      <c r="HY1786" s="2"/>
      <c r="HZ1786" s="2"/>
      <c r="IA1786" s="2"/>
      <c r="IB1786" s="2"/>
      <c r="IC1786" s="2"/>
      <c r="ID1786" s="2"/>
      <c r="IE1786" s="2"/>
      <c r="IF1786" s="2"/>
      <c r="IG1786" s="2"/>
      <c r="IH1786" s="2"/>
      <c r="II1786" s="2"/>
      <c r="IJ1786" s="2"/>
      <c r="IK1786" s="2"/>
      <c r="IL1786" s="2"/>
      <c r="IM1786" s="2"/>
      <c r="IN1786" s="2"/>
      <c r="IO1786" s="2"/>
      <c r="IP1786" s="2"/>
      <c r="IQ1786" s="2"/>
      <c r="IR1786" s="2"/>
      <c r="IS1786" s="2"/>
    </row>
    <row r="1787" spans="1:253" s="36" customFormat="1" hidden="1" x14ac:dyDescent="0.25">
      <c r="A1787" s="33"/>
      <c r="B1787" s="363"/>
      <c r="C1787" s="364"/>
      <c r="D1787" s="364"/>
      <c r="E1787" s="364"/>
      <c r="F1787" s="364"/>
      <c r="G1787" s="364"/>
      <c r="H1787" s="364"/>
      <c r="I1787" s="364"/>
      <c r="J1787" s="364"/>
      <c r="K1787" s="364"/>
      <c r="L1787" s="364"/>
      <c r="M1787" s="364"/>
      <c r="N1787" s="364"/>
      <c r="O1787" s="364"/>
      <c r="P1787" s="365"/>
      <c r="Q1787" s="503"/>
      <c r="R1787" s="504"/>
      <c r="S1787" s="504"/>
      <c r="T1787" s="504"/>
      <c r="U1787" s="504"/>
      <c r="V1787" s="504"/>
      <c r="W1787" s="504"/>
      <c r="X1787" s="504"/>
      <c r="Y1787" s="505"/>
      <c r="Z1787" s="329"/>
      <c r="AA1787" s="330"/>
      <c r="AB1787" s="330"/>
      <c r="AC1787" s="330"/>
      <c r="AD1787" s="330"/>
      <c r="AE1787" s="330"/>
      <c r="AF1787" s="330"/>
      <c r="AG1787" s="330"/>
      <c r="AH1787" s="331"/>
      <c r="AI1787" s="60"/>
      <c r="AJ1787" s="144" t="str">
        <f t="shared" si="318"/>
        <v>Riadok bude skrytý.</v>
      </c>
      <c r="AK1787" s="145" t="s">
        <v>207</v>
      </c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51">
        <f t="shared" si="317"/>
        <v>1</v>
      </c>
      <c r="BF1787" s="51">
        <f t="shared" si="320"/>
        <v>0</v>
      </c>
      <c r="BG1787" s="51"/>
      <c r="BH1787" s="51">
        <f t="shared" si="319"/>
        <v>1</v>
      </c>
      <c r="BI1787" s="89">
        <f t="shared" si="321"/>
        <v>0</v>
      </c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108"/>
      <c r="BY1787" s="108"/>
      <c r="BZ1787" s="108"/>
      <c r="CA1787" s="113">
        <f>SI!BY1787</f>
        <v>147</v>
      </c>
      <c r="CB1787" s="113"/>
      <c r="CC1787" s="113"/>
      <c r="CD1787" s="113"/>
      <c r="CE1787" s="113"/>
      <c r="CF1787" s="113"/>
      <c r="CG1787" s="113"/>
      <c r="CH1787" s="140">
        <f>SI!BZ1787</f>
        <v>0</v>
      </c>
      <c r="CI1787" s="108"/>
      <c r="CJ1787" s="108"/>
      <c r="CK1787" s="108"/>
      <c r="CL1787" s="108"/>
      <c r="CM1787" s="108"/>
      <c r="CN1787" s="108"/>
      <c r="CO1787" s="108"/>
      <c r="CP1787" s="108"/>
      <c r="CQ1787" s="108"/>
      <c r="CR1787" s="108"/>
      <c r="CS1787" s="108"/>
      <c r="CT1787" s="108"/>
      <c r="CU1787" s="108"/>
      <c r="CV1787" s="108"/>
      <c r="CW1787" s="108"/>
      <c r="CX1787" s="108"/>
      <c r="CY1787" s="108"/>
      <c r="CZ1787" s="2"/>
      <c r="DA1787" s="2"/>
      <c r="DB1787" s="2"/>
      <c r="DC1787" s="2"/>
      <c r="DD1787" s="2"/>
      <c r="DE1787" s="2"/>
      <c r="DF1787" s="2"/>
      <c r="DG1787" s="2"/>
      <c r="DH1787" s="2"/>
      <c r="DI1787" s="2"/>
      <c r="DJ1787" s="2"/>
      <c r="DK1787" s="2"/>
      <c r="DL1787" s="2"/>
      <c r="DM1787" s="2"/>
      <c r="DN1787" s="2"/>
      <c r="DO1787" s="2"/>
      <c r="DP1787" s="2"/>
      <c r="DQ1787" s="2"/>
      <c r="DR1787" s="2"/>
      <c r="DS1787" s="2"/>
      <c r="DT1787" s="2"/>
      <c r="DU1787" s="2"/>
      <c r="DV1787" s="2"/>
      <c r="DW1787" s="2"/>
      <c r="DX1787" s="2"/>
      <c r="DY1787" s="2"/>
      <c r="DZ1787" s="2"/>
      <c r="EA1787" s="2"/>
      <c r="EB1787" s="2"/>
      <c r="EC1787" s="2"/>
      <c r="ED1787" s="2"/>
      <c r="EE1787" s="2"/>
      <c r="EF1787" s="2"/>
      <c r="EG1787" s="2"/>
      <c r="EH1787" s="2"/>
      <c r="EI1787" s="2"/>
      <c r="EJ1787" s="2"/>
      <c r="EK1787" s="2"/>
      <c r="EL1787" s="2"/>
      <c r="EM1787" s="2"/>
      <c r="EN1787" s="2"/>
      <c r="EO1787" s="2"/>
      <c r="EP1787" s="2"/>
      <c r="EQ1787" s="2"/>
      <c r="ER1787" s="2"/>
      <c r="ES1787" s="2"/>
      <c r="ET1787" s="2"/>
      <c r="EU1787" s="2"/>
      <c r="EV1787" s="2"/>
      <c r="EW1787" s="2"/>
      <c r="EX1787" s="2"/>
      <c r="EY1787" s="2"/>
      <c r="EZ1787" s="2"/>
      <c r="FA1787" s="2"/>
      <c r="FB1787" s="2"/>
      <c r="FC1787" s="2"/>
      <c r="FD1787" s="2"/>
      <c r="FE1787" s="2"/>
      <c r="FF1787" s="2"/>
      <c r="FG1787" s="2"/>
      <c r="FH1787" s="2"/>
      <c r="FI1787" s="2"/>
      <c r="FJ1787" s="2"/>
      <c r="FK1787" s="2"/>
      <c r="FL1787" s="2"/>
      <c r="FM1787" s="2"/>
      <c r="FN1787" s="2"/>
      <c r="FO1787" s="2"/>
      <c r="FP1787" s="2"/>
      <c r="FQ1787" s="2"/>
      <c r="FR1787" s="2"/>
      <c r="FS1787" s="2"/>
      <c r="FT1787" s="2"/>
      <c r="FU1787" s="2"/>
      <c r="FV1787" s="2"/>
      <c r="FW1787" s="2"/>
      <c r="FX1787" s="2"/>
      <c r="FY1787" s="2"/>
      <c r="FZ1787" s="2"/>
      <c r="GA1787" s="2"/>
      <c r="GB1787" s="2"/>
      <c r="GC1787" s="2"/>
      <c r="GD1787" s="2"/>
      <c r="GE1787" s="2"/>
      <c r="GF1787" s="2"/>
      <c r="GG1787" s="2"/>
      <c r="GH1787" s="2"/>
      <c r="GI1787" s="2"/>
      <c r="GJ1787" s="2"/>
      <c r="GK1787" s="2"/>
      <c r="GL1787" s="2"/>
      <c r="GM1787" s="2"/>
      <c r="GN1787" s="2"/>
      <c r="GO1787" s="2"/>
      <c r="GP1787" s="2"/>
      <c r="GQ1787" s="2"/>
      <c r="GR1787" s="2"/>
      <c r="GS1787" s="2"/>
      <c r="GT1787" s="2"/>
      <c r="GU1787" s="2"/>
      <c r="GV1787" s="2"/>
      <c r="GW1787" s="2"/>
      <c r="GX1787" s="2"/>
      <c r="GY1787" s="2"/>
      <c r="GZ1787" s="2"/>
      <c r="HA1787" s="2"/>
      <c r="HB1787" s="2"/>
      <c r="HC1787" s="2"/>
      <c r="HD1787" s="2"/>
      <c r="HE1787" s="2"/>
      <c r="HF1787" s="2"/>
      <c r="HG1787" s="2"/>
      <c r="HH1787" s="2"/>
      <c r="HI1787" s="2"/>
      <c r="HJ1787" s="2"/>
      <c r="HK1787" s="2"/>
      <c r="HL1787" s="2"/>
      <c r="HM1787" s="2"/>
      <c r="HN1787" s="2"/>
      <c r="HO1787" s="2"/>
      <c r="HP1787" s="2"/>
      <c r="HQ1787" s="2"/>
      <c r="HR1787" s="2"/>
      <c r="HS1787" s="2"/>
      <c r="HT1787" s="2"/>
      <c r="HU1787" s="2"/>
      <c r="HV1787" s="2"/>
      <c r="HW1787" s="2"/>
      <c r="HX1787" s="2"/>
      <c r="HY1787" s="2"/>
      <c r="HZ1787" s="2"/>
      <c r="IA1787" s="2"/>
      <c r="IB1787" s="2"/>
      <c r="IC1787" s="2"/>
      <c r="ID1787" s="2"/>
      <c r="IE1787" s="2"/>
      <c r="IF1787" s="2"/>
      <c r="IG1787" s="2"/>
      <c r="IH1787" s="2"/>
      <c r="II1787" s="2"/>
      <c r="IJ1787" s="2"/>
      <c r="IK1787" s="2"/>
      <c r="IL1787" s="2"/>
      <c r="IM1787" s="2"/>
      <c r="IN1787" s="2"/>
      <c r="IO1787" s="2"/>
      <c r="IP1787" s="2"/>
      <c r="IQ1787" s="2"/>
      <c r="IR1787" s="2"/>
      <c r="IS1787" s="2"/>
    </row>
    <row r="1788" spans="1:253" s="36" customFormat="1" x14ac:dyDescent="0.25">
      <c r="A1788" s="33"/>
      <c r="B1788" s="1359"/>
      <c r="C1788" s="1360"/>
      <c r="D1788" s="1360"/>
      <c r="E1788" s="1360"/>
      <c r="F1788" s="1360"/>
      <c r="G1788" s="1360"/>
      <c r="H1788" s="1360"/>
      <c r="I1788" s="1360"/>
      <c r="J1788" s="1360"/>
      <c r="K1788" s="1360"/>
      <c r="L1788" s="1360"/>
      <c r="M1788" s="1360"/>
      <c r="N1788" s="1360"/>
      <c r="O1788" s="1360"/>
      <c r="P1788" s="1361"/>
      <c r="Q1788" s="1384"/>
      <c r="R1788" s="1385"/>
      <c r="S1788" s="1385"/>
      <c r="T1788" s="1385"/>
      <c r="U1788" s="1385"/>
      <c r="V1788" s="1385"/>
      <c r="W1788" s="1385"/>
      <c r="X1788" s="1385"/>
      <c r="Y1788" s="1386"/>
      <c r="Z1788" s="524"/>
      <c r="AA1788" s="525"/>
      <c r="AB1788" s="525"/>
      <c r="AC1788" s="525"/>
      <c r="AD1788" s="525"/>
      <c r="AE1788" s="525"/>
      <c r="AF1788" s="525"/>
      <c r="AG1788" s="525"/>
      <c r="AH1788" s="526"/>
      <c r="AI1788" s="60"/>
      <c r="AJ1788" s="144" t="str">
        <f t="shared" si="318"/>
        <v>Riadok bude vidieť.</v>
      </c>
      <c r="AK1788" s="145" t="s">
        <v>207</v>
      </c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51">
        <f t="shared" si="317"/>
        <v>1</v>
      </c>
      <c r="BF1788" s="51"/>
      <c r="BG1788" s="51"/>
      <c r="BH1788" s="51">
        <f>IF(AK1788="",1,IF(AK1788="Chcem skryť riadok.",0,1))</f>
        <v>1</v>
      </c>
      <c r="BI1788" s="51">
        <f t="shared" ref="BI1788:BI1793" si="322">+IF(BE1788+BF1788+BG1788=0,0,IF(BH1788=0,0,1))</f>
        <v>1</v>
      </c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108"/>
      <c r="BY1788" s="108"/>
      <c r="BZ1788" s="108"/>
      <c r="CA1788" s="113">
        <f>SI!BY1788</f>
        <v>903</v>
      </c>
      <c r="CB1788" s="113"/>
      <c r="CC1788" s="113"/>
      <c r="CD1788" s="113"/>
      <c r="CE1788" s="113"/>
      <c r="CF1788" s="113"/>
      <c r="CG1788" s="113"/>
      <c r="CH1788" s="140">
        <f>SI!BZ1788</f>
        <v>0</v>
      </c>
      <c r="CI1788" s="108"/>
      <c r="CJ1788" s="108"/>
      <c r="CK1788" s="108"/>
      <c r="CL1788" s="108"/>
      <c r="CM1788" s="108"/>
      <c r="CN1788" s="108"/>
      <c r="CO1788" s="108"/>
      <c r="CP1788" s="108"/>
      <c r="CQ1788" s="108"/>
      <c r="CR1788" s="108"/>
      <c r="CS1788" s="108"/>
      <c r="CT1788" s="108"/>
      <c r="CU1788" s="108"/>
      <c r="CV1788" s="108"/>
      <c r="CW1788" s="108"/>
      <c r="CX1788" s="108"/>
      <c r="CY1788" s="108"/>
      <c r="CZ1788" s="2"/>
      <c r="DA1788" s="2"/>
      <c r="DB1788" s="2"/>
      <c r="DC1788" s="2"/>
      <c r="DD1788" s="2"/>
      <c r="DE1788" s="2"/>
      <c r="DF1788" s="2"/>
      <c r="DG1788" s="2"/>
      <c r="DH1788" s="2"/>
      <c r="DI1788" s="2"/>
      <c r="DJ1788" s="2"/>
      <c r="DK1788" s="2"/>
      <c r="DL1788" s="2"/>
      <c r="DM1788" s="2"/>
      <c r="DN1788" s="2"/>
      <c r="DO1788" s="2"/>
      <c r="DP1788" s="2"/>
      <c r="DQ1788" s="2"/>
      <c r="DR1788" s="2"/>
      <c r="DS1788" s="2"/>
      <c r="DT1788" s="2"/>
      <c r="DU1788" s="2"/>
      <c r="DV1788" s="2"/>
      <c r="DW1788" s="2"/>
      <c r="DX1788" s="2"/>
      <c r="DY1788" s="2"/>
      <c r="DZ1788" s="2"/>
      <c r="EA1788" s="2"/>
      <c r="EB1788" s="2"/>
      <c r="EC1788" s="2"/>
      <c r="ED1788" s="2"/>
      <c r="EE1788" s="2"/>
      <c r="EF1788" s="2"/>
      <c r="EG1788" s="2"/>
      <c r="EH1788" s="2"/>
      <c r="EI1788" s="2"/>
      <c r="EJ1788" s="2"/>
      <c r="EK1788" s="2"/>
      <c r="EL1788" s="2"/>
      <c r="EM1788" s="2"/>
      <c r="EN1788" s="2"/>
      <c r="EO1788" s="2"/>
      <c r="EP1788" s="2"/>
      <c r="EQ1788" s="2"/>
      <c r="ER1788" s="2"/>
      <c r="ES1788" s="2"/>
      <c r="ET1788" s="2"/>
      <c r="EU1788" s="2"/>
      <c r="EV1788" s="2"/>
      <c r="EW1788" s="2"/>
      <c r="EX1788" s="2"/>
      <c r="EY1788" s="2"/>
      <c r="EZ1788" s="2"/>
      <c r="FA1788" s="2"/>
      <c r="FB1788" s="2"/>
      <c r="FC1788" s="2"/>
      <c r="FD1788" s="2"/>
      <c r="FE1788" s="2"/>
      <c r="FF1788" s="2"/>
      <c r="FG1788" s="2"/>
      <c r="FH1788" s="2"/>
      <c r="FI1788" s="2"/>
      <c r="FJ1788" s="2"/>
      <c r="FK1788" s="2"/>
      <c r="FL1788" s="2"/>
      <c r="FM1788" s="2"/>
      <c r="FN1788" s="2"/>
      <c r="FO1788" s="2"/>
      <c r="FP1788" s="2"/>
      <c r="FQ1788" s="2"/>
      <c r="FR1788" s="2"/>
      <c r="FS1788" s="2"/>
      <c r="FT1788" s="2"/>
      <c r="FU1788" s="2"/>
      <c r="FV1788" s="2"/>
      <c r="FW1788" s="2"/>
      <c r="FX1788" s="2"/>
      <c r="FY1788" s="2"/>
      <c r="FZ1788" s="2"/>
      <c r="GA1788" s="2"/>
      <c r="GB1788" s="2"/>
      <c r="GC1788" s="2"/>
      <c r="GD1788" s="2"/>
      <c r="GE1788" s="2"/>
      <c r="GF1788" s="2"/>
      <c r="GG1788" s="2"/>
      <c r="GH1788" s="2"/>
      <c r="GI1788" s="2"/>
      <c r="GJ1788" s="2"/>
      <c r="GK1788" s="2"/>
      <c r="GL1788" s="2"/>
      <c r="GM1788" s="2"/>
      <c r="GN1788" s="2"/>
      <c r="GO1788" s="2"/>
      <c r="GP1788" s="2"/>
      <c r="GQ1788" s="2"/>
      <c r="GR1788" s="2"/>
      <c r="GS1788" s="2"/>
      <c r="GT1788" s="2"/>
      <c r="GU1788" s="2"/>
      <c r="GV1788" s="2"/>
      <c r="GW1788" s="2"/>
      <c r="GX1788" s="2"/>
      <c r="GY1788" s="2"/>
      <c r="GZ1788" s="2"/>
      <c r="HA1788" s="2"/>
      <c r="HB1788" s="2"/>
      <c r="HC1788" s="2"/>
      <c r="HD1788" s="2"/>
      <c r="HE1788" s="2"/>
      <c r="HF1788" s="2"/>
      <c r="HG1788" s="2"/>
      <c r="HH1788" s="2"/>
      <c r="HI1788" s="2"/>
      <c r="HJ1788" s="2"/>
      <c r="HK1788" s="2"/>
      <c r="HL1788" s="2"/>
      <c r="HM1788" s="2"/>
      <c r="HN1788" s="2"/>
      <c r="HO1788" s="2"/>
      <c r="HP1788" s="2"/>
      <c r="HQ1788" s="2"/>
      <c r="HR1788" s="2"/>
      <c r="HS1788" s="2"/>
      <c r="HT1788" s="2"/>
      <c r="HU1788" s="2"/>
      <c r="HV1788" s="2"/>
      <c r="HW1788" s="2"/>
      <c r="HX1788" s="2"/>
      <c r="HY1788" s="2"/>
      <c r="HZ1788" s="2"/>
      <c r="IA1788" s="2"/>
      <c r="IB1788" s="2"/>
      <c r="IC1788" s="2"/>
      <c r="ID1788" s="2"/>
      <c r="IE1788" s="2"/>
      <c r="IF1788" s="2"/>
      <c r="IG1788" s="2"/>
      <c r="IH1788" s="2"/>
      <c r="II1788" s="2"/>
      <c r="IJ1788" s="2"/>
      <c r="IK1788" s="2"/>
      <c r="IL1788" s="2"/>
      <c r="IM1788" s="2"/>
      <c r="IN1788" s="2"/>
      <c r="IO1788" s="2"/>
      <c r="IP1788" s="2"/>
      <c r="IQ1788" s="2"/>
      <c r="IR1788" s="2"/>
      <c r="IS1788" s="2"/>
    </row>
    <row r="1789" spans="1:253" ht="15" customHeight="1" x14ac:dyDescent="0.25">
      <c r="A1789" s="33"/>
      <c r="AI1789" s="59"/>
      <c r="AJ1789" s="144" t="str">
        <f t="shared" si="318"/>
        <v>Riadok bude vidieť.</v>
      </c>
      <c r="AK1789" s="145" t="s">
        <v>207</v>
      </c>
      <c r="BE1789" s="85">
        <v>1</v>
      </c>
      <c r="BH1789" s="51">
        <f t="shared" si="319"/>
        <v>1</v>
      </c>
      <c r="BI1789" s="51">
        <f t="shared" si="322"/>
        <v>1</v>
      </c>
      <c r="CA1789" s="113">
        <f>SI!BY1789</f>
        <v>159</v>
      </c>
      <c r="CH1789" s="140">
        <f>SI!BZ1789</f>
        <v>0</v>
      </c>
    </row>
    <row r="1790" spans="1:253" x14ac:dyDescent="0.25">
      <c r="A1790" s="33"/>
      <c r="B1790" s="23" t="s">
        <v>421</v>
      </c>
      <c r="C1790" s="22"/>
      <c r="D1790" s="22"/>
      <c r="E1790" s="22"/>
      <c r="F1790" s="22"/>
      <c r="G1790" s="22"/>
      <c r="H1790" s="22"/>
      <c r="I1790" s="22"/>
      <c r="J1790" s="22"/>
      <c r="K1790" s="22"/>
      <c r="L1790" s="22"/>
      <c r="M1790" s="22"/>
      <c r="N1790" s="22"/>
      <c r="O1790" s="22"/>
      <c r="P1790" s="22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  <c r="AA1790" s="22"/>
      <c r="AB1790" s="22"/>
      <c r="AC1790" s="22"/>
      <c r="AD1790" s="22"/>
      <c r="AE1790" s="22"/>
      <c r="AF1790" s="22"/>
      <c r="AG1790" s="22"/>
      <c r="AH1790" s="22"/>
      <c r="AI1790" s="62" t="s">
        <v>168</v>
      </c>
      <c r="AJ1790" s="144" t="str">
        <f t="shared" si="318"/>
        <v>Riadok bude vidieť.</v>
      </c>
      <c r="AK1790" s="145" t="s">
        <v>207</v>
      </c>
      <c r="BE1790" s="85">
        <v>1</v>
      </c>
      <c r="BH1790" s="51">
        <f t="shared" si="319"/>
        <v>1</v>
      </c>
      <c r="BI1790" s="51">
        <f t="shared" si="322"/>
        <v>1</v>
      </c>
      <c r="CA1790" s="113">
        <f>SI!BY1790</f>
        <v>1153</v>
      </c>
      <c r="CH1790" s="140">
        <f>SI!BZ1790</f>
        <v>0</v>
      </c>
    </row>
    <row r="1791" spans="1:253" x14ac:dyDescent="0.25">
      <c r="A1791" s="33"/>
      <c r="AI1791" s="59"/>
      <c r="AJ1791" s="144" t="str">
        <f t="shared" si="318"/>
        <v>Riadok bude vidieť.</v>
      </c>
      <c r="AK1791" s="145" t="s">
        <v>207</v>
      </c>
      <c r="BE1791" s="85">
        <v>1</v>
      </c>
      <c r="BH1791" s="51">
        <f>IF(AK1791="",1,IF(AK1791="Chcem skryť riadok.",0,1))</f>
        <v>1</v>
      </c>
      <c r="BI1791" s="51">
        <f t="shared" si="322"/>
        <v>1</v>
      </c>
      <c r="CA1791" s="113">
        <f>SI!BY1791</f>
        <v>149</v>
      </c>
      <c r="CH1791" s="140">
        <f>SI!BZ1791</f>
        <v>0</v>
      </c>
    </row>
    <row r="1792" spans="1:253" x14ac:dyDescent="0.25">
      <c r="A1792" s="33"/>
      <c r="B1792" s="2" t="s">
        <v>282</v>
      </c>
      <c r="H1792" s="181" t="s">
        <v>422</v>
      </c>
      <c r="I1792" s="181"/>
      <c r="J1792" s="181"/>
      <c r="K1792" s="181"/>
      <c r="L1792" s="2" t="s">
        <v>423</v>
      </c>
      <c r="AI1792" s="59"/>
      <c r="AJ1792" s="144" t="str">
        <f t="shared" si="318"/>
        <v>Riadok bude vidieť.</v>
      </c>
      <c r="AK1792" s="145" t="s">
        <v>207</v>
      </c>
      <c r="BE1792" s="85">
        <v>1</v>
      </c>
      <c r="BH1792" s="51">
        <f>IF(AK1792="",1,IF(AK1792="Chcem skryť riadok.",0,1))</f>
        <v>1</v>
      </c>
      <c r="BI1792" s="51">
        <f t="shared" si="322"/>
        <v>1</v>
      </c>
      <c r="CA1792" s="113">
        <f>SI!BY1792</f>
        <v>552</v>
      </c>
      <c r="CH1792" s="140">
        <f>SI!BZ1792</f>
        <v>0</v>
      </c>
    </row>
    <row r="1793" spans="1:253" x14ac:dyDescent="0.25">
      <c r="A1793" s="33"/>
      <c r="B1793" s="2" t="str">
        <f>+IF(H1792="nedosiahla","Účtovná jednotka nemá pre túto časť poznámok obsahovú náplň.","K finančným výnosom účtovná jednotka uvádza údaje uvedené v tabuľke:")</f>
        <v>K finančným výnosom účtovná jednotka uvádza údaje uvedené v tabuľke:</v>
      </c>
      <c r="AI1793" s="59"/>
      <c r="AJ1793" s="144" t="str">
        <f t="shared" si="318"/>
        <v>Riadok bude vidieť.</v>
      </c>
      <c r="AK1793" s="145" t="s">
        <v>207</v>
      </c>
      <c r="BE1793" s="85">
        <v>1</v>
      </c>
      <c r="BH1793" s="51">
        <f>IF(AK1793="",1,IF(AK1793="Chcem skryť riadok.",0,1))</f>
        <v>1</v>
      </c>
      <c r="BI1793" s="51">
        <f t="shared" si="322"/>
        <v>1</v>
      </c>
      <c r="CA1793" s="113">
        <f>SI!BY1793</f>
        <v>193</v>
      </c>
      <c r="CH1793" s="140">
        <f>SI!BZ1793</f>
        <v>0</v>
      </c>
    </row>
    <row r="1794" spans="1:253" x14ac:dyDescent="0.25">
      <c r="A1794" s="33"/>
      <c r="AI1794" s="59"/>
      <c r="AJ1794" s="144" t="str">
        <f t="shared" si="318"/>
        <v>Riadok bude vidieť.</v>
      </c>
      <c r="AK1794" s="145" t="s">
        <v>207</v>
      </c>
      <c r="BE1794" s="51">
        <f>+IF($H$1792="nedosiahla",0,1)</f>
        <v>1</v>
      </c>
      <c r="BH1794" s="51">
        <f t="shared" ref="BH1794:BH1804" si="323">IF(AK1794="",1,IF(AK1794="Chcem skryť riadok.",0,1))</f>
        <v>1</v>
      </c>
      <c r="BI1794" s="51">
        <f t="shared" ref="BI1794:BI1800" si="324">+IF(BE1794+BF1794+BG1794=0,0,IF(BH1794=0,0,1))</f>
        <v>1</v>
      </c>
      <c r="CA1794" s="113">
        <f>SI!BY1794</f>
        <v>140</v>
      </c>
      <c r="CH1794" s="140">
        <f>SI!BZ1794</f>
        <v>0</v>
      </c>
    </row>
    <row r="1795" spans="1:253" x14ac:dyDescent="0.25">
      <c r="A1795" s="33"/>
      <c r="B1795" s="369" t="s">
        <v>87</v>
      </c>
      <c r="C1795" s="370"/>
      <c r="D1795" s="370"/>
      <c r="E1795" s="370"/>
      <c r="F1795" s="370"/>
      <c r="G1795" s="370"/>
      <c r="H1795" s="370"/>
      <c r="I1795" s="370"/>
      <c r="J1795" s="370"/>
      <c r="K1795" s="370"/>
      <c r="L1795" s="370"/>
      <c r="M1795" s="370"/>
      <c r="N1795" s="370"/>
      <c r="O1795" s="370"/>
      <c r="P1795" s="371"/>
      <c r="Q1795" s="1372">
        <f>+P85</f>
        <v>2018</v>
      </c>
      <c r="R1795" s="1373"/>
      <c r="S1795" s="1373"/>
      <c r="T1795" s="1373"/>
      <c r="U1795" s="1373"/>
      <c r="V1795" s="1373"/>
      <c r="W1795" s="1373"/>
      <c r="X1795" s="1373"/>
      <c r="Y1795" s="1374"/>
      <c r="Z1795" s="1378">
        <f>+Z85</f>
        <v>2017</v>
      </c>
      <c r="AA1795" s="1379"/>
      <c r="AB1795" s="1379"/>
      <c r="AC1795" s="1379"/>
      <c r="AD1795" s="1379"/>
      <c r="AE1795" s="1379"/>
      <c r="AF1795" s="1379"/>
      <c r="AG1795" s="1379"/>
      <c r="AH1795" s="1380"/>
      <c r="AI1795" s="62" t="s">
        <v>168</v>
      </c>
      <c r="AJ1795" s="144" t="str">
        <f t="shared" si="318"/>
        <v>Riadok bude vidieť.</v>
      </c>
      <c r="AK1795" s="145" t="s">
        <v>207</v>
      </c>
      <c r="BE1795" s="51">
        <f t="shared" ref="BE1795:BE1824" si="325">+IF($H$1792="nedosiahla",0,1)</f>
        <v>1</v>
      </c>
      <c r="BH1795" s="51">
        <f t="shared" si="323"/>
        <v>1</v>
      </c>
      <c r="BI1795" s="51">
        <f t="shared" si="324"/>
        <v>1</v>
      </c>
      <c r="CA1795" s="113">
        <f>SI!BY1795</f>
        <v>118</v>
      </c>
      <c r="CH1795" s="140">
        <f>SI!BZ1795</f>
        <v>0</v>
      </c>
    </row>
    <row r="1796" spans="1:253" s="36" customFormat="1" x14ac:dyDescent="0.25">
      <c r="A1796" s="33"/>
      <c r="B1796" s="372"/>
      <c r="C1796" s="373"/>
      <c r="D1796" s="373"/>
      <c r="E1796" s="373"/>
      <c r="F1796" s="373"/>
      <c r="G1796" s="373"/>
      <c r="H1796" s="373"/>
      <c r="I1796" s="373"/>
      <c r="J1796" s="373"/>
      <c r="K1796" s="373"/>
      <c r="L1796" s="373"/>
      <c r="M1796" s="373"/>
      <c r="N1796" s="373"/>
      <c r="O1796" s="373"/>
      <c r="P1796" s="374"/>
      <c r="Q1796" s="1375"/>
      <c r="R1796" s="1376"/>
      <c r="S1796" s="1376"/>
      <c r="T1796" s="1376"/>
      <c r="U1796" s="1376"/>
      <c r="V1796" s="1376"/>
      <c r="W1796" s="1376"/>
      <c r="X1796" s="1376"/>
      <c r="Y1796" s="1377"/>
      <c r="Z1796" s="1381"/>
      <c r="AA1796" s="1382"/>
      <c r="AB1796" s="1382"/>
      <c r="AC1796" s="1382"/>
      <c r="AD1796" s="1382"/>
      <c r="AE1796" s="1382"/>
      <c r="AF1796" s="1382"/>
      <c r="AG1796" s="1382"/>
      <c r="AH1796" s="1383"/>
      <c r="AI1796" s="60"/>
      <c r="AJ1796" s="144" t="str">
        <f t="shared" si="318"/>
        <v>Riadok bude vidieť.</v>
      </c>
      <c r="AK1796" s="145" t="s">
        <v>207</v>
      </c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51">
        <f t="shared" si="325"/>
        <v>1</v>
      </c>
      <c r="BF1796" s="51"/>
      <c r="BG1796" s="51"/>
      <c r="BH1796" s="51">
        <f t="shared" si="323"/>
        <v>1</v>
      </c>
      <c r="BI1796" s="51">
        <f t="shared" si="324"/>
        <v>1</v>
      </c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108"/>
      <c r="BY1796" s="108"/>
      <c r="BZ1796" s="108"/>
      <c r="CA1796" s="113">
        <f>SI!BY1796</f>
        <v>1093</v>
      </c>
      <c r="CB1796" s="113"/>
      <c r="CC1796" s="113"/>
      <c r="CD1796" s="113"/>
      <c r="CE1796" s="113"/>
      <c r="CF1796" s="113"/>
      <c r="CG1796" s="113"/>
      <c r="CH1796" s="140">
        <f>SI!BZ1796</f>
        <v>0</v>
      </c>
      <c r="CI1796" s="108"/>
      <c r="CJ1796" s="108"/>
      <c r="CK1796" s="108"/>
      <c r="CL1796" s="108"/>
      <c r="CM1796" s="108"/>
      <c r="CN1796" s="108"/>
      <c r="CO1796" s="108"/>
      <c r="CP1796" s="108"/>
      <c r="CQ1796" s="108"/>
      <c r="CR1796" s="108"/>
      <c r="CS1796" s="108"/>
      <c r="CT1796" s="108"/>
      <c r="CU1796" s="108"/>
      <c r="CV1796" s="108"/>
      <c r="CW1796" s="108"/>
      <c r="CX1796" s="108"/>
      <c r="CY1796" s="108"/>
      <c r="CZ1796" s="2"/>
      <c r="DA1796" s="2"/>
      <c r="DB1796" s="2"/>
      <c r="DC1796" s="2"/>
      <c r="DD1796" s="2"/>
      <c r="DE1796" s="2"/>
      <c r="DF1796" s="2"/>
      <c r="DG1796" s="2"/>
      <c r="DH1796" s="2"/>
      <c r="DI1796" s="2"/>
      <c r="DJ1796" s="2"/>
      <c r="DK1796" s="2"/>
      <c r="DL1796" s="2"/>
      <c r="DM1796" s="2"/>
      <c r="DN1796" s="2"/>
      <c r="DO1796" s="2"/>
      <c r="DP1796" s="2"/>
      <c r="DQ1796" s="2"/>
      <c r="DR1796" s="2"/>
      <c r="DS1796" s="2"/>
      <c r="DT1796" s="2"/>
      <c r="DU1796" s="2"/>
      <c r="DV1796" s="2"/>
      <c r="DW1796" s="2"/>
      <c r="DX1796" s="2"/>
      <c r="DY1796" s="2"/>
      <c r="DZ1796" s="2"/>
      <c r="EA1796" s="2"/>
      <c r="EB1796" s="2"/>
      <c r="EC1796" s="2"/>
      <c r="ED1796" s="2"/>
      <c r="EE1796" s="2"/>
      <c r="EF1796" s="2"/>
      <c r="EG1796" s="2"/>
      <c r="EH1796" s="2"/>
      <c r="EI1796" s="2"/>
      <c r="EJ1796" s="2"/>
      <c r="EK1796" s="2"/>
      <c r="EL1796" s="2"/>
      <c r="EM1796" s="2"/>
      <c r="EN1796" s="2"/>
      <c r="EO1796" s="2"/>
      <c r="EP1796" s="2"/>
      <c r="EQ1796" s="2"/>
      <c r="ER1796" s="2"/>
      <c r="ES1796" s="2"/>
      <c r="ET1796" s="2"/>
      <c r="EU1796" s="2"/>
      <c r="EV1796" s="2"/>
      <c r="EW1796" s="2"/>
      <c r="EX1796" s="2"/>
      <c r="EY1796" s="2"/>
      <c r="EZ1796" s="2"/>
      <c r="FA1796" s="2"/>
      <c r="FB1796" s="2"/>
      <c r="FC1796" s="2"/>
      <c r="FD1796" s="2"/>
      <c r="FE1796" s="2"/>
      <c r="FF1796" s="2"/>
      <c r="FG1796" s="2"/>
      <c r="FH1796" s="2"/>
      <c r="FI1796" s="2"/>
      <c r="FJ1796" s="2"/>
      <c r="FK1796" s="2"/>
      <c r="FL1796" s="2"/>
      <c r="FM1796" s="2"/>
      <c r="FN1796" s="2"/>
      <c r="FO1796" s="2"/>
      <c r="FP1796" s="2"/>
      <c r="FQ1796" s="2"/>
      <c r="FR1796" s="2"/>
      <c r="FS1796" s="2"/>
      <c r="FT1796" s="2"/>
      <c r="FU1796" s="2"/>
      <c r="FV1796" s="2"/>
      <c r="FW1796" s="2"/>
      <c r="FX1796" s="2"/>
      <c r="FY1796" s="2"/>
      <c r="FZ1796" s="2"/>
      <c r="GA1796" s="2"/>
      <c r="GB1796" s="2"/>
      <c r="GC1796" s="2"/>
      <c r="GD1796" s="2"/>
      <c r="GE1796" s="2"/>
      <c r="GF1796" s="2"/>
      <c r="GG1796" s="2"/>
      <c r="GH1796" s="2"/>
      <c r="GI1796" s="2"/>
      <c r="GJ1796" s="2"/>
      <c r="GK1796" s="2"/>
      <c r="GL1796" s="2"/>
      <c r="GM1796" s="2"/>
      <c r="GN1796" s="2"/>
      <c r="GO1796" s="2"/>
      <c r="GP1796" s="2"/>
      <c r="GQ1796" s="2"/>
      <c r="GR1796" s="2"/>
      <c r="GS1796" s="2"/>
      <c r="GT1796" s="2"/>
      <c r="GU1796" s="2"/>
      <c r="GV1796" s="2"/>
      <c r="GW1796" s="2"/>
      <c r="GX1796" s="2"/>
      <c r="GY1796" s="2"/>
      <c r="GZ1796" s="2"/>
      <c r="HA1796" s="2"/>
      <c r="HB1796" s="2"/>
      <c r="HC1796" s="2"/>
      <c r="HD1796" s="2"/>
      <c r="HE1796" s="2"/>
      <c r="HF1796" s="2"/>
      <c r="HG1796" s="2"/>
      <c r="HH1796" s="2"/>
      <c r="HI1796" s="2"/>
      <c r="HJ1796" s="2"/>
      <c r="HK1796" s="2"/>
      <c r="HL1796" s="2"/>
      <c r="HM1796" s="2"/>
      <c r="HN1796" s="2"/>
      <c r="HO1796" s="2"/>
      <c r="HP1796" s="2"/>
      <c r="HQ1796" s="2"/>
      <c r="HR1796" s="2"/>
      <c r="HS1796" s="2"/>
      <c r="HT1796" s="2"/>
      <c r="HU1796" s="2"/>
      <c r="HV1796" s="2"/>
      <c r="HW1796" s="2"/>
      <c r="HX1796" s="2"/>
      <c r="HY1796" s="2"/>
      <c r="HZ1796" s="2"/>
      <c r="IA1796" s="2"/>
      <c r="IB1796" s="2"/>
      <c r="IC1796" s="2"/>
      <c r="ID1796" s="2"/>
      <c r="IE1796" s="2"/>
      <c r="IF1796" s="2"/>
      <c r="IG1796" s="2"/>
      <c r="IH1796" s="2"/>
      <c r="II1796" s="2"/>
      <c r="IJ1796" s="2"/>
      <c r="IK1796" s="2"/>
      <c r="IL1796" s="2"/>
      <c r="IM1796" s="2"/>
      <c r="IN1796" s="2"/>
      <c r="IO1796" s="2"/>
      <c r="IP1796" s="2"/>
      <c r="IQ1796" s="2"/>
      <c r="IR1796" s="2"/>
      <c r="IS1796" s="2"/>
    </row>
    <row r="1797" spans="1:253" s="36" customFormat="1" x14ac:dyDescent="0.25">
      <c r="A1797" s="33"/>
      <c r="B1797" s="552" t="s">
        <v>115</v>
      </c>
      <c r="C1797" s="553"/>
      <c r="D1797" s="553"/>
      <c r="E1797" s="553"/>
      <c r="F1797" s="553"/>
      <c r="G1797" s="553"/>
      <c r="H1797" s="553"/>
      <c r="I1797" s="553"/>
      <c r="J1797" s="553"/>
      <c r="K1797" s="553"/>
      <c r="L1797" s="553"/>
      <c r="M1797" s="553"/>
      <c r="N1797" s="553"/>
      <c r="O1797" s="553"/>
      <c r="P1797" s="554"/>
      <c r="Q1797" s="497">
        <v>60183</v>
      </c>
      <c r="R1797" s="498"/>
      <c r="S1797" s="498"/>
      <c r="T1797" s="498"/>
      <c r="U1797" s="498"/>
      <c r="V1797" s="498"/>
      <c r="W1797" s="498"/>
      <c r="X1797" s="498"/>
      <c r="Y1797" s="499"/>
      <c r="Z1797" s="497">
        <v>83776</v>
      </c>
      <c r="AA1797" s="498"/>
      <c r="AB1797" s="498"/>
      <c r="AC1797" s="498"/>
      <c r="AD1797" s="498"/>
      <c r="AE1797" s="498"/>
      <c r="AF1797" s="498"/>
      <c r="AG1797" s="498"/>
      <c r="AH1797" s="499"/>
      <c r="AI1797" s="60"/>
      <c r="AJ1797" s="144" t="str">
        <f t="shared" si="318"/>
        <v>Riadok bude vidieť.</v>
      </c>
      <c r="AK1797" s="145" t="s">
        <v>207</v>
      </c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51">
        <f t="shared" si="325"/>
        <v>1</v>
      </c>
      <c r="BF1797" s="51"/>
      <c r="BG1797" s="51"/>
      <c r="BH1797" s="51">
        <f t="shared" si="323"/>
        <v>1</v>
      </c>
      <c r="BI1797" s="51">
        <f t="shared" si="324"/>
        <v>1</v>
      </c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108"/>
      <c r="BY1797" s="108"/>
      <c r="BZ1797" s="108"/>
      <c r="CA1797" s="113">
        <f>SI!BY1797</f>
        <v>117</v>
      </c>
      <c r="CB1797" s="113"/>
      <c r="CC1797" s="113"/>
      <c r="CD1797" s="113"/>
      <c r="CE1797" s="113"/>
      <c r="CF1797" s="113"/>
      <c r="CG1797" s="113"/>
      <c r="CH1797" s="140">
        <f>SI!BZ1797</f>
        <v>0</v>
      </c>
      <c r="CI1797" s="108"/>
      <c r="CJ1797" s="108"/>
      <c r="CK1797" s="108"/>
      <c r="CL1797" s="108"/>
      <c r="CM1797" s="108"/>
      <c r="CN1797" s="108"/>
      <c r="CO1797" s="108"/>
      <c r="CP1797" s="108"/>
      <c r="CQ1797" s="108"/>
      <c r="CR1797" s="108"/>
      <c r="CS1797" s="108"/>
      <c r="CT1797" s="108"/>
      <c r="CU1797" s="108"/>
      <c r="CV1797" s="108"/>
      <c r="CW1797" s="108"/>
      <c r="CX1797" s="108"/>
      <c r="CY1797" s="108"/>
      <c r="CZ1797" s="2"/>
      <c r="DA1797" s="2"/>
      <c r="DB1797" s="2"/>
      <c r="DC1797" s="2"/>
      <c r="DD1797" s="2"/>
      <c r="DE1797" s="2"/>
      <c r="DF1797" s="2"/>
      <c r="DG1797" s="2"/>
      <c r="DH1797" s="2"/>
      <c r="DI1797" s="2"/>
      <c r="DJ1797" s="2"/>
      <c r="DK1797" s="2"/>
      <c r="DL1797" s="2"/>
      <c r="DM1797" s="2"/>
      <c r="DN1797" s="2"/>
      <c r="DO1797" s="2"/>
      <c r="DP1797" s="2"/>
      <c r="DQ1797" s="2"/>
      <c r="DR1797" s="2"/>
      <c r="DS1797" s="2"/>
      <c r="DT1797" s="2"/>
      <c r="DU1797" s="2"/>
      <c r="DV1797" s="2"/>
      <c r="DW1797" s="2"/>
      <c r="DX1797" s="2"/>
      <c r="DY1797" s="2"/>
      <c r="DZ1797" s="2"/>
      <c r="EA1797" s="2"/>
      <c r="EB1797" s="2"/>
      <c r="EC1797" s="2"/>
      <c r="ED1797" s="2"/>
      <c r="EE1797" s="2"/>
      <c r="EF1797" s="2"/>
      <c r="EG1797" s="2"/>
      <c r="EH1797" s="2"/>
      <c r="EI1797" s="2"/>
      <c r="EJ1797" s="2"/>
      <c r="EK1797" s="2"/>
      <c r="EL1797" s="2"/>
      <c r="EM1797" s="2"/>
      <c r="EN1797" s="2"/>
      <c r="EO1797" s="2"/>
      <c r="EP1797" s="2"/>
      <c r="EQ1797" s="2"/>
      <c r="ER1797" s="2"/>
      <c r="ES1797" s="2"/>
      <c r="ET1797" s="2"/>
      <c r="EU1797" s="2"/>
      <c r="EV1797" s="2"/>
      <c r="EW1797" s="2"/>
      <c r="EX1797" s="2"/>
      <c r="EY1797" s="2"/>
      <c r="EZ1797" s="2"/>
      <c r="FA1797" s="2"/>
      <c r="FB1797" s="2"/>
      <c r="FC1797" s="2"/>
      <c r="FD1797" s="2"/>
      <c r="FE1797" s="2"/>
      <c r="FF1797" s="2"/>
      <c r="FG1797" s="2"/>
      <c r="FH1797" s="2"/>
      <c r="FI1797" s="2"/>
      <c r="FJ1797" s="2"/>
      <c r="FK1797" s="2"/>
      <c r="FL1797" s="2"/>
      <c r="FM1797" s="2"/>
      <c r="FN1797" s="2"/>
      <c r="FO1797" s="2"/>
      <c r="FP1797" s="2"/>
      <c r="FQ1797" s="2"/>
      <c r="FR1797" s="2"/>
      <c r="FS1797" s="2"/>
      <c r="FT1797" s="2"/>
      <c r="FU1797" s="2"/>
      <c r="FV1797" s="2"/>
      <c r="FW1797" s="2"/>
      <c r="FX1797" s="2"/>
      <c r="FY1797" s="2"/>
      <c r="FZ1797" s="2"/>
      <c r="GA1797" s="2"/>
      <c r="GB1797" s="2"/>
      <c r="GC1797" s="2"/>
      <c r="GD1797" s="2"/>
      <c r="GE1797" s="2"/>
      <c r="GF1797" s="2"/>
      <c r="GG1797" s="2"/>
      <c r="GH1797" s="2"/>
      <c r="GI1797" s="2"/>
      <c r="GJ1797" s="2"/>
      <c r="GK1797" s="2"/>
      <c r="GL1797" s="2"/>
      <c r="GM1797" s="2"/>
      <c r="GN1797" s="2"/>
      <c r="GO1797" s="2"/>
      <c r="GP1797" s="2"/>
      <c r="GQ1797" s="2"/>
      <c r="GR1797" s="2"/>
      <c r="GS1797" s="2"/>
      <c r="GT1797" s="2"/>
      <c r="GU1797" s="2"/>
      <c r="GV1797" s="2"/>
      <c r="GW1797" s="2"/>
      <c r="GX1797" s="2"/>
      <c r="GY1797" s="2"/>
      <c r="GZ1797" s="2"/>
      <c r="HA1797" s="2"/>
      <c r="HB1797" s="2"/>
      <c r="HC1797" s="2"/>
      <c r="HD1797" s="2"/>
      <c r="HE1797" s="2"/>
      <c r="HF1797" s="2"/>
      <c r="HG1797" s="2"/>
      <c r="HH1797" s="2"/>
      <c r="HI1797" s="2"/>
      <c r="HJ1797" s="2"/>
      <c r="HK1797" s="2"/>
      <c r="HL1797" s="2"/>
      <c r="HM1797" s="2"/>
      <c r="HN1797" s="2"/>
      <c r="HO1797" s="2"/>
      <c r="HP1797" s="2"/>
      <c r="HQ1797" s="2"/>
      <c r="HR1797" s="2"/>
      <c r="HS1797" s="2"/>
      <c r="HT1797" s="2"/>
      <c r="HU1797" s="2"/>
      <c r="HV1797" s="2"/>
      <c r="HW1797" s="2"/>
      <c r="HX1797" s="2"/>
      <c r="HY1797" s="2"/>
      <c r="HZ1797" s="2"/>
      <c r="IA1797" s="2"/>
      <c r="IB1797" s="2"/>
      <c r="IC1797" s="2"/>
      <c r="ID1797" s="2"/>
      <c r="IE1797" s="2"/>
      <c r="IF1797" s="2"/>
      <c r="IG1797" s="2"/>
      <c r="IH1797" s="2"/>
      <c r="II1797" s="2"/>
      <c r="IJ1797" s="2"/>
      <c r="IK1797" s="2"/>
      <c r="IL1797" s="2"/>
      <c r="IM1797" s="2"/>
      <c r="IN1797" s="2"/>
      <c r="IO1797" s="2"/>
      <c r="IP1797" s="2"/>
      <c r="IQ1797" s="2"/>
      <c r="IR1797" s="2"/>
      <c r="IS1797" s="2"/>
    </row>
    <row r="1798" spans="1:253" s="36" customFormat="1" ht="15" customHeight="1" x14ac:dyDescent="0.25">
      <c r="A1798" s="33"/>
      <c r="B1798" s="366" t="s">
        <v>116</v>
      </c>
      <c r="C1798" s="367"/>
      <c r="D1798" s="367"/>
      <c r="E1798" s="367"/>
      <c r="F1798" s="367"/>
      <c r="G1798" s="367"/>
      <c r="H1798" s="367"/>
      <c r="I1798" s="367"/>
      <c r="J1798" s="367"/>
      <c r="K1798" s="367"/>
      <c r="L1798" s="367"/>
      <c r="M1798" s="367"/>
      <c r="N1798" s="367"/>
      <c r="O1798" s="367"/>
      <c r="P1798" s="368"/>
      <c r="Q1798" s="500">
        <v>26674</v>
      </c>
      <c r="R1798" s="501"/>
      <c r="S1798" s="501"/>
      <c r="T1798" s="501"/>
      <c r="U1798" s="501"/>
      <c r="V1798" s="501"/>
      <c r="W1798" s="501"/>
      <c r="X1798" s="501"/>
      <c r="Y1798" s="502"/>
      <c r="Z1798" s="500">
        <v>83747</v>
      </c>
      <c r="AA1798" s="501"/>
      <c r="AB1798" s="501"/>
      <c r="AC1798" s="501"/>
      <c r="AD1798" s="501"/>
      <c r="AE1798" s="501"/>
      <c r="AF1798" s="501"/>
      <c r="AG1798" s="501"/>
      <c r="AH1798" s="502"/>
      <c r="AI1798" s="60"/>
      <c r="AJ1798" s="144" t="str">
        <f t="shared" si="318"/>
        <v>Riadok bude vidieť.</v>
      </c>
      <c r="AK1798" s="145" t="s">
        <v>207</v>
      </c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51">
        <f t="shared" si="325"/>
        <v>1</v>
      </c>
      <c r="BF1798" s="51"/>
      <c r="BG1798" s="51"/>
      <c r="BH1798" s="51">
        <f t="shared" si="323"/>
        <v>1</v>
      </c>
      <c r="BI1798" s="51">
        <f t="shared" si="324"/>
        <v>1</v>
      </c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108"/>
      <c r="BY1798" s="108"/>
      <c r="BZ1798" s="108"/>
      <c r="CA1798" s="113">
        <f>SI!BY1798</f>
        <v>463</v>
      </c>
      <c r="CB1798" s="113"/>
      <c r="CC1798" s="113"/>
      <c r="CD1798" s="113"/>
      <c r="CE1798" s="113"/>
      <c r="CF1798" s="113"/>
      <c r="CG1798" s="113"/>
      <c r="CH1798" s="140">
        <f>SI!BZ1798</f>
        <v>0</v>
      </c>
      <c r="CI1798" s="108"/>
      <c r="CJ1798" s="108"/>
      <c r="CK1798" s="108"/>
      <c r="CL1798" s="108"/>
      <c r="CM1798" s="108"/>
      <c r="CN1798" s="108"/>
      <c r="CO1798" s="108"/>
      <c r="CP1798" s="108"/>
      <c r="CQ1798" s="108"/>
      <c r="CR1798" s="108"/>
      <c r="CS1798" s="108"/>
      <c r="CT1798" s="108"/>
      <c r="CU1798" s="108"/>
      <c r="CV1798" s="108"/>
      <c r="CW1798" s="108"/>
      <c r="CX1798" s="108"/>
      <c r="CY1798" s="108"/>
      <c r="CZ1798" s="2"/>
      <c r="DA1798" s="2"/>
      <c r="DB1798" s="2"/>
      <c r="DC1798" s="2"/>
      <c r="DD1798" s="2"/>
      <c r="DE1798" s="2"/>
      <c r="DF1798" s="2"/>
      <c r="DG1798" s="2"/>
      <c r="DH1798" s="2"/>
      <c r="DI1798" s="2"/>
      <c r="DJ1798" s="2"/>
      <c r="DK1798" s="2"/>
      <c r="DL1798" s="2"/>
      <c r="DM1798" s="2"/>
      <c r="DN1798" s="2"/>
      <c r="DO1798" s="2"/>
      <c r="DP1798" s="2"/>
      <c r="DQ1798" s="2"/>
      <c r="DR1798" s="2"/>
      <c r="DS1798" s="2"/>
      <c r="DT1798" s="2"/>
      <c r="DU1798" s="2"/>
      <c r="DV1798" s="2"/>
      <c r="DW1798" s="2"/>
      <c r="DX1798" s="2"/>
      <c r="DY1798" s="2"/>
      <c r="DZ1798" s="2"/>
      <c r="EA1798" s="2"/>
      <c r="EB1798" s="2"/>
      <c r="EC1798" s="2"/>
      <c r="ED1798" s="2"/>
      <c r="EE1798" s="2"/>
      <c r="EF1798" s="2"/>
      <c r="EG1798" s="2"/>
      <c r="EH1798" s="2"/>
      <c r="EI1798" s="2"/>
      <c r="EJ1798" s="2"/>
      <c r="EK1798" s="2"/>
      <c r="EL1798" s="2"/>
      <c r="EM1798" s="2"/>
      <c r="EN1798" s="2"/>
      <c r="EO1798" s="2"/>
      <c r="EP1798" s="2"/>
      <c r="EQ1798" s="2"/>
      <c r="ER1798" s="2"/>
      <c r="ES1798" s="2"/>
      <c r="ET1798" s="2"/>
      <c r="EU1798" s="2"/>
      <c r="EV1798" s="2"/>
      <c r="EW1798" s="2"/>
      <c r="EX1798" s="2"/>
      <c r="EY1798" s="2"/>
      <c r="EZ1798" s="2"/>
      <c r="FA1798" s="2"/>
      <c r="FB1798" s="2"/>
      <c r="FC1798" s="2"/>
      <c r="FD1798" s="2"/>
      <c r="FE1798" s="2"/>
      <c r="FF1798" s="2"/>
      <c r="FG1798" s="2"/>
      <c r="FH1798" s="2"/>
      <c r="FI1798" s="2"/>
      <c r="FJ1798" s="2"/>
      <c r="FK1798" s="2"/>
      <c r="FL1798" s="2"/>
      <c r="FM1798" s="2"/>
      <c r="FN1798" s="2"/>
      <c r="FO1798" s="2"/>
      <c r="FP1798" s="2"/>
      <c r="FQ1798" s="2"/>
      <c r="FR1798" s="2"/>
      <c r="FS1798" s="2"/>
      <c r="FT1798" s="2"/>
      <c r="FU1798" s="2"/>
      <c r="FV1798" s="2"/>
      <c r="FW1798" s="2"/>
      <c r="FX1798" s="2"/>
      <c r="FY1798" s="2"/>
      <c r="FZ1798" s="2"/>
      <c r="GA1798" s="2"/>
      <c r="GB1798" s="2"/>
      <c r="GC1798" s="2"/>
      <c r="GD1798" s="2"/>
      <c r="GE1798" s="2"/>
      <c r="GF1798" s="2"/>
      <c r="GG1798" s="2"/>
      <c r="GH1798" s="2"/>
      <c r="GI1798" s="2"/>
      <c r="GJ1798" s="2"/>
      <c r="GK1798" s="2"/>
      <c r="GL1798" s="2"/>
      <c r="GM1798" s="2"/>
      <c r="GN1798" s="2"/>
      <c r="GO1798" s="2"/>
      <c r="GP1798" s="2"/>
      <c r="GQ1798" s="2"/>
      <c r="GR1798" s="2"/>
      <c r="GS1798" s="2"/>
      <c r="GT1798" s="2"/>
      <c r="GU1798" s="2"/>
      <c r="GV1798" s="2"/>
      <c r="GW1798" s="2"/>
      <c r="GX1798" s="2"/>
      <c r="GY1798" s="2"/>
      <c r="GZ1798" s="2"/>
      <c r="HA1798" s="2"/>
      <c r="HB1798" s="2"/>
      <c r="HC1798" s="2"/>
      <c r="HD1798" s="2"/>
      <c r="HE1798" s="2"/>
      <c r="HF1798" s="2"/>
      <c r="HG1798" s="2"/>
      <c r="HH1798" s="2"/>
      <c r="HI1798" s="2"/>
      <c r="HJ1798" s="2"/>
      <c r="HK1798" s="2"/>
      <c r="HL1798" s="2"/>
      <c r="HM1798" s="2"/>
      <c r="HN1798" s="2"/>
      <c r="HO1798" s="2"/>
      <c r="HP1798" s="2"/>
      <c r="HQ1798" s="2"/>
      <c r="HR1798" s="2"/>
      <c r="HS1798" s="2"/>
      <c r="HT1798" s="2"/>
      <c r="HU1798" s="2"/>
      <c r="HV1798" s="2"/>
      <c r="HW1798" s="2"/>
      <c r="HX1798" s="2"/>
      <c r="HY1798" s="2"/>
      <c r="HZ1798" s="2"/>
      <c r="IA1798" s="2"/>
      <c r="IB1798" s="2"/>
      <c r="IC1798" s="2"/>
      <c r="ID1798" s="2"/>
      <c r="IE1798" s="2"/>
      <c r="IF1798" s="2"/>
      <c r="IG1798" s="2"/>
      <c r="IH1798" s="2"/>
      <c r="II1798" s="2"/>
      <c r="IJ1798" s="2"/>
      <c r="IK1798" s="2"/>
      <c r="IL1798" s="2"/>
      <c r="IM1798" s="2"/>
      <c r="IN1798" s="2"/>
      <c r="IO1798" s="2"/>
      <c r="IP1798" s="2"/>
      <c r="IQ1798" s="2"/>
      <c r="IR1798" s="2"/>
      <c r="IS1798" s="2"/>
    </row>
    <row r="1799" spans="1:253" s="36" customFormat="1" x14ac:dyDescent="0.25">
      <c r="A1799" s="33"/>
      <c r="B1799" s="338" t="s">
        <v>117</v>
      </c>
      <c r="C1799" s="339"/>
      <c r="D1799" s="339"/>
      <c r="E1799" s="339"/>
      <c r="F1799" s="339"/>
      <c r="G1799" s="339"/>
      <c r="H1799" s="339"/>
      <c r="I1799" s="339"/>
      <c r="J1799" s="339"/>
      <c r="K1799" s="339"/>
      <c r="L1799" s="339"/>
      <c r="M1799" s="339"/>
      <c r="N1799" s="339"/>
      <c r="O1799" s="339"/>
      <c r="P1799" s="340"/>
      <c r="Q1799" s="329"/>
      <c r="R1799" s="330"/>
      <c r="S1799" s="330"/>
      <c r="T1799" s="330"/>
      <c r="U1799" s="330"/>
      <c r="V1799" s="330"/>
      <c r="W1799" s="330"/>
      <c r="X1799" s="330"/>
      <c r="Y1799" s="331"/>
      <c r="Z1799" s="329"/>
      <c r="AA1799" s="330"/>
      <c r="AB1799" s="330"/>
      <c r="AC1799" s="330"/>
      <c r="AD1799" s="330"/>
      <c r="AE1799" s="330"/>
      <c r="AF1799" s="330"/>
      <c r="AG1799" s="330"/>
      <c r="AH1799" s="331"/>
      <c r="AI1799" s="60"/>
      <c r="AJ1799" s="144" t="str">
        <f t="shared" si="318"/>
        <v>Riadok bude vidieť.</v>
      </c>
      <c r="AK1799" s="145" t="s">
        <v>207</v>
      </c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51">
        <f t="shared" si="325"/>
        <v>1</v>
      </c>
      <c r="BF1799" s="51"/>
      <c r="BG1799" s="51"/>
      <c r="BH1799" s="51">
        <f t="shared" si="323"/>
        <v>1</v>
      </c>
      <c r="BI1799" s="51">
        <f t="shared" si="324"/>
        <v>1</v>
      </c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108"/>
      <c r="BY1799" s="108"/>
      <c r="BZ1799" s="108"/>
      <c r="CA1799" s="113">
        <f>SI!BY1799</f>
        <v>114</v>
      </c>
      <c r="CB1799" s="113"/>
      <c r="CC1799" s="113"/>
      <c r="CD1799" s="113"/>
      <c r="CE1799" s="113"/>
      <c r="CF1799" s="113"/>
      <c r="CG1799" s="113"/>
      <c r="CH1799" s="140">
        <f>SI!BZ1799</f>
        <v>0</v>
      </c>
      <c r="CI1799" s="108"/>
      <c r="CJ1799" s="108"/>
      <c r="CK1799" s="108"/>
      <c r="CL1799" s="108"/>
      <c r="CM1799" s="108"/>
      <c r="CN1799" s="108"/>
      <c r="CO1799" s="108"/>
      <c r="CP1799" s="108"/>
      <c r="CQ1799" s="108"/>
      <c r="CR1799" s="108"/>
      <c r="CS1799" s="108"/>
      <c r="CT1799" s="108"/>
      <c r="CU1799" s="108"/>
      <c r="CV1799" s="108"/>
      <c r="CW1799" s="108"/>
      <c r="CX1799" s="108"/>
      <c r="CY1799" s="108"/>
      <c r="CZ1799" s="2"/>
      <c r="DA1799" s="2"/>
      <c r="DB1799" s="2"/>
      <c r="DC1799" s="2"/>
      <c r="DD1799" s="2"/>
      <c r="DE1799" s="2"/>
      <c r="DF1799" s="2"/>
      <c r="DG1799" s="2"/>
      <c r="DH1799" s="2"/>
      <c r="DI1799" s="2"/>
      <c r="DJ1799" s="2"/>
      <c r="DK1799" s="2"/>
      <c r="DL1799" s="2"/>
      <c r="DM1799" s="2"/>
      <c r="DN1799" s="2"/>
      <c r="DO1799" s="2"/>
      <c r="DP1799" s="2"/>
      <c r="DQ1799" s="2"/>
      <c r="DR1799" s="2"/>
      <c r="DS1799" s="2"/>
      <c r="DT1799" s="2"/>
      <c r="DU1799" s="2"/>
      <c r="DV1799" s="2"/>
      <c r="DW1799" s="2"/>
      <c r="DX1799" s="2"/>
      <c r="DY1799" s="2"/>
      <c r="DZ1799" s="2"/>
      <c r="EA1799" s="2"/>
      <c r="EB1799" s="2"/>
      <c r="EC1799" s="2"/>
      <c r="ED1799" s="2"/>
      <c r="EE1799" s="2"/>
      <c r="EF1799" s="2"/>
      <c r="EG1799" s="2"/>
      <c r="EH1799" s="2"/>
      <c r="EI1799" s="2"/>
      <c r="EJ1799" s="2"/>
      <c r="EK1799" s="2"/>
      <c r="EL1799" s="2"/>
      <c r="EM1799" s="2"/>
      <c r="EN1799" s="2"/>
      <c r="EO1799" s="2"/>
      <c r="EP1799" s="2"/>
      <c r="EQ1799" s="2"/>
      <c r="ER1799" s="2"/>
      <c r="ES1799" s="2"/>
      <c r="ET1799" s="2"/>
      <c r="EU1799" s="2"/>
      <c r="EV1799" s="2"/>
      <c r="EW1799" s="2"/>
      <c r="EX1799" s="2"/>
      <c r="EY1799" s="2"/>
      <c r="EZ1799" s="2"/>
      <c r="FA1799" s="2"/>
      <c r="FB1799" s="2"/>
      <c r="FC1799" s="2"/>
      <c r="FD1799" s="2"/>
      <c r="FE1799" s="2"/>
      <c r="FF1799" s="2"/>
      <c r="FG1799" s="2"/>
      <c r="FH1799" s="2"/>
      <c r="FI1799" s="2"/>
      <c r="FJ1799" s="2"/>
      <c r="FK1799" s="2"/>
      <c r="FL1799" s="2"/>
      <c r="FM1799" s="2"/>
      <c r="FN1799" s="2"/>
      <c r="FO1799" s="2"/>
      <c r="FP1799" s="2"/>
      <c r="FQ1799" s="2"/>
      <c r="FR1799" s="2"/>
      <c r="FS1799" s="2"/>
      <c r="FT1799" s="2"/>
      <c r="FU1799" s="2"/>
      <c r="FV1799" s="2"/>
      <c r="FW1799" s="2"/>
      <c r="FX1799" s="2"/>
      <c r="FY1799" s="2"/>
      <c r="FZ1799" s="2"/>
      <c r="GA1799" s="2"/>
      <c r="GB1799" s="2"/>
      <c r="GC1799" s="2"/>
      <c r="GD1799" s="2"/>
      <c r="GE1799" s="2"/>
      <c r="GF1799" s="2"/>
      <c r="GG1799" s="2"/>
      <c r="GH1799" s="2"/>
      <c r="GI1799" s="2"/>
      <c r="GJ1799" s="2"/>
      <c r="GK1799" s="2"/>
      <c r="GL1799" s="2"/>
      <c r="GM1799" s="2"/>
      <c r="GN1799" s="2"/>
      <c r="GO1799" s="2"/>
      <c r="GP1799" s="2"/>
      <c r="GQ1799" s="2"/>
      <c r="GR1799" s="2"/>
      <c r="GS1799" s="2"/>
      <c r="GT1799" s="2"/>
      <c r="GU1799" s="2"/>
      <c r="GV1799" s="2"/>
      <c r="GW1799" s="2"/>
      <c r="GX1799" s="2"/>
      <c r="GY1799" s="2"/>
      <c r="GZ1799" s="2"/>
      <c r="HA1799" s="2"/>
      <c r="HB1799" s="2"/>
      <c r="HC1799" s="2"/>
      <c r="HD1799" s="2"/>
      <c r="HE1799" s="2"/>
      <c r="HF1799" s="2"/>
      <c r="HG1799" s="2"/>
      <c r="HH1799" s="2"/>
      <c r="HI1799" s="2"/>
      <c r="HJ1799" s="2"/>
      <c r="HK1799" s="2"/>
      <c r="HL1799" s="2"/>
      <c r="HM1799" s="2"/>
      <c r="HN1799" s="2"/>
      <c r="HO1799" s="2"/>
      <c r="HP1799" s="2"/>
      <c r="HQ1799" s="2"/>
      <c r="HR1799" s="2"/>
      <c r="HS1799" s="2"/>
      <c r="HT1799" s="2"/>
      <c r="HU1799" s="2"/>
      <c r="HV1799" s="2"/>
      <c r="HW1799" s="2"/>
      <c r="HX1799" s="2"/>
      <c r="HY1799" s="2"/>
      <c r="HZ1799" s="2"/>
      <c r="IA1799" s="2"/>
      <c r="IB1799" s="2"/>
      <c r="IC1799" s="2"/>
      <c r="ID1799" s="2"/>
      <c r="IE1799" s="2"/>
      <c r="IF1799" s="2"/>
      <c r="IG1799" s="2"/>
      <c r="IH1799" s="2"/>
      <c r="II1799" s="2"/>
      <c r="IJ1799" s="2"/>
      <c r="IK1799" s="2"/>
      <c r="IL1799" s="2"/>
      <c r="IM1799" s="2"/>
      <c r="IN1799" s="2"/>
      <c r="IO1799" s="2"/>
      <c r="IP1799" s="2"/>
      <c r="IQ1799" s="2"/>
      <c r="IR1799" s="2"/>
      <c r="IS1799" s="2"/>
    </row>
    <row r="1800" spans="1:253" x14ac:dyDescent="0.25">
      <c r="A1800" s="33"/>
      <c r="B1800" s="1225" t="s">
        <v>118</v>
      </c>
      <c r="C1800" s="1226"/>
      <c r="D1800" s="1226"/>
      <c r="E1800" s="1226"/>
      <c r="F1800" s="1226"/>
      <c r="G1800" s="1226"/>
      <c r="H1800" s="1226"/>
      <c r="I1800" s="1226"/>
      <c r="J1800" s="1226"/>
      <c r="K1800" s="1226"/>
      <c r="L1800" s="1226"/>
      <c r="M1800" s="1226"/>
      <c r="N1800" s="1226"/>
      <c r="O1800" s="1226"/>
      <c r="P1800" s="1227"/>
      <c r="Q1800" s="521">
        <f>+SUM(Q1801:Y1810)</f>
        <v>0</v>
      </c>
      <c r="R1800" s="522"/>
      <c r="S1800" s="522"/>
      <c r="T1800" s="522"/>
      <c r="U1800" s="522"/>
      <c r="V1800" s="522"/>
      <c r="W1800" s="522"/>
      <c r="X1800" s="522"/>
      <c r="Y1800" s="523"/>
      <c r="Z1800" s="521">
        <f>+SUM(Z1801:AH1810)</f>
        <v>0</v>
      </c>
      <c r="AA1800" s="522"/>
      <c r="AB1800" s="522"/>
      <c r="AC1800" s="522"/>
      <c r="AD1800" s="522"/>
      <c r="AE1800" s="522"/>
      <c r="AF1800" s="522"/>
      <c r="AG1800" s="522"/>
      <c r="AH1800" s="523"/>
      <c r="AI1800" s="59"/>
      <c r="AJ1800" s="144" t="str">
        <f t="shared" si="318"/>
        <v>Riadok bude vidieť.</v>
      </c>
      <c r="AK1800" s="145" t="s">
        <v>207</v>
      </c>
      <c r="BE1800" s="51">
        <f t="shared" si="325"/>
        <v>1</v>
      </c>
      <c r="BH1800" s="51">
        <f t="shared" si="323"/>
        <v>1</v>
      </c>
      <c r="BI1800" s="51">
        <f t="shared" si="324"/>
        <v>1</v>
      </c>
      <c r="CA1800" s="113">
        <f>SI!BY1800</f>
        <v>216</v>
      </c>
      <c r="CH1800" s="140">
        <f>SI!BZ1800</f>
        <v>0</v>
      </c>
    </row>
    <row r="1801" spans="1:253" hidden="1" x14ac:dyDescent="0.25">
      <c r="A1801" s="33"/>
      <c r="B1801" s="341"/>
      <c r="C1801" s="342"/>
      <c r="D1801" s="342"/>
      <c r="E1801" s="342"/>
      <c r="F1801" s="342"/>
      <c r="G1801" s="342"/>
      <c r="H1801" s="342"/>
      <c r="I1801" s="342"/>
      <c r="J1801" s="342"/>
      <c r="K1801" s="342"/>
      <c r="L1801" s="342"/>
      <c r="M1801" s="342"/>
      <c r="N1801" s="342"/>
      <c r="O1801" s="342"/>
      <c r="P1801" s="343"/>
      <c r="Q1801" s="329"/>
      <c r="R1801" s="330"/>
      <c r="S1801" s="330"/>
      <c r="T1801" s="330"/>
      <c r="U1801" s="330"/>
      <c r="V1801" s="330"/>
      <c r="W1801" s="330"/>
      <c r="X1801" s="330"/>
      <c r="Y1801" s="331"/>
      <c r="Z1801" s="329"/>
      <c r="AA1801" s="330"/>
      <c r="AB1801" s="330"/>
      <c r="AC1801" s="330"/>
      <c r="AD1801" s="330"/>
      <c r="AE1801" s="330"/>
      <c r="AF1801" s="330"/>
      <c r="AG1801" s="330"/>
      <c r="AH1801" s="331"/>
      <c r="AI1801" s="59"/>
      <c r="AJ1801" s="144" t="str">
        <f t="shared" si="318"/>
        <v>Riadok bude skrytý.</v>
      </c>
      <c r="AK1801" s="145" t="s">
        <v>207</v>
      </c>
      <c r="BE1801" s="51">
        <f t="shared" si="325"/>
        <v>1</v>
      </c>
      <c r="BF1801" s="51">
        <f t="shared" ref="BF1801:BF1809" si="326">+IF(B1801="",0,1)</f>
        <v>0</v>
      </c>
      <c r="BH1801" s="51">
        <f t="shared" si="323"/>
        <v>1</v>
      </c>
      <c r="BI1801" s="89">
        <f>+IF(BE1801*BF1801=0,0,IF(BH1801=0,0,1))</f>
        <v>0</v>
      </c>
      <c r="CA1801" s="113">
        <f>SI!BY1801</f>
        <v>429</v>
      </c>
      <c r="CH1801" s="140">
        <f>SI!BZ1801</f>
        <v>0</v>
      </c>
    </row>
    <row r="1802" spans="1:253" hidden="1" x14ac:dyDescent="0.25">
      <c r="A1802" s="33"/>
      <c r="B1802" s="341"/>
      <c r="C1802" s="342"/>
      <c r="D1802" s="342"/>
      <c r="E1802" s="342"/>
      <c r="F1802" s="342"/>
      <c r="G1802" s="342"/>
      <c r="H1802" s="342"/>
      <c r="I1802" s="342"/>
      <c r="J1802" s="342"/>
      <c r="K1802" s="342"/>
      <c r="L1802" s="342"/>
      <c r="M1802" s="342"/>
      <c r="N1802" s="342"/>
      <c r="O1802" s="342"/>
      <c r="P1802" s="343"/>
      <c r="Q1802" s="329"/>
      <c r="R1802" s="330"/>
      <c r="S1802" s="330"/>
      <c r="T1802" s="330"/>
      <c r="U1802" s="330"/>
      <c r="V1802" s="330"/>
      <c r="W1802" s="330"/>
      <c r="X1802" s="330"/>
      <c r="Y1802" s="331"/>
      <c r="Z1802" s="329"/>
      <c r="AA1802" s="330"/>
      <c r="AB1802" s="330"/>
      <c r="AC1802" s="330"/>
      <c r="AD1802" s="330"/>
      <c r="AE1802" s="330"/>
      <c r="AF1802" s="330"/>
      <c r="AG1802" s="330"/>
      <c r="AH1802" s="331"/>
      <c r="AI1802" s="59"/>
      <c r="AJ1802" s="144" t="str">
        <f t="shared" si="318"/>
        <v>Riadok bude skrytý.</v>
      </c>
      <c r="AK1802" s="145" t="s">
        <v>207</v>
      </c>
      <c r="BE1802" s="51">
        <f t="shared" si="325"/>
        <v>1</v>
      </c>
      <c r="BF1802" s="51">
        <f t="shared" si="326"/>
        <v>0</v>
      </c>
      <c r="BH1802" s="51">
        <f t="shared" si="323"/>
        <v>1</v>
      </c>
      <c r="BI1802" s="89">
        <f>+IF(BE1802*BF1802=0,0,IF(BH1802=0,0,1))</f>
        <v>0</v>
      </c>
      <c r="CA1802" s="113">
        <f>SI!BY1802</f>
        <v>137</v>
      </c>
      <c r="CH1802" s="140">
        <f>SI!BZ1802</f>
        <v>0</v>
      </c>
    </row>
    <row r="1803" spans="1:253" hidden="1" x14ac:dyDescent="0.25">
      <c r="A1803" s="33"/>
      <c r="B1803" s="341"/>
      <c r="C1803" s="342"/>
      <c r="D1803" s="342"/>
      <c r="E1803" s="342"/>
      <c r="F1803" s="342"/>
      <c r="G1803" s="342"/>
      <c r="H1803" s="342"/>
      <c r="I1803" s="342"/>
      <c r="J1803" s="342"/>
      <c r="K1803" s="342"/>
      <c r="L1803" s="342"/>
      <c r="M1803" s="342"/>
      <c r="N1803" s="342"/>
      <c r="O1803" s="342"/>
      <c r="P1803" s="343"/>
      <c r="Q1803" s="329"/>
      <c r="R1803" s="330"/>
      <c r="S1803" s="330"/>
      <c r="T1803" s="330"/>
      <c r="U1803" s="330"/>
      <c r="V1803" s="330"/>
      <c r="W1803" s="330"/>
      <c r="X1803" s="330"/>
      <c r="Y1803" s="331"/>
      <c r="Z1803" s="329"/>
      <c r="AA1803" s="330"/>
      <c r="AB1803" s="330"/>
      <c r="AC1803" s="330"/>
      <c r="AD1803" s="330"/>
      <c r="AE1803" s="330"/>
      <c r="AF1803" s="330"/>
      <c r="AG1803" s="330"/>
      <c r="AH1803" s="331"/>
      <c r="AI1803" s="59"/>
      <c r="AJ1803" s="144" t="str">
        <f t="shared" si="318"/>
        <v>Riadok bude skrytý.</v>
      </c>
      <c r="AK1803" s="145" t="s">
        <v>207</v>
      </c>
      <c r="BE1803" s="51">
        <f t="shared" si="325"/>
        <v>1</v>
      </c>
      <c r="BF1803" s="51">
        <f t="shared" si="326"/>
        <v>0</v>
      </c>
      <c r="BH1803" s="51">
        <f t="shared" si="323"/>
        <v>1</v>
      </c>
      <c r="BI1803" s="89">
        <f>+IF(BE1803*BF1803=0,0,IF(BH1803=0,0,1))</f>
        <v>0</v>
      </c>
      <c r="CA1803" s="113">
        <f>SI!BY1803</f>
        <v>1098</v>
      </c>
      <c r="CH1803" s="140">
        <f>SI!BZ1803</f>
        <v>0</v>
      </c>
    </row>
    <row r="1804" spans="1:253" hidden="1" x14ac:dyDescent="0.25">
      <c r="A1804" s="33"/>
      <c r="B1804" s="341"/>
      <c r="C1804" s="342"/>
      <c r="D1804" s="342"/>
      <c r="E1804" s="342"/>
      <c r="F1804" s="342"/>
      <c r="G1804" s="342"/>
      <c r="H1804" s="342"/>
      <c r="I1804" s="342"/>
      <c r="J1804" s="342"/>
      <c r="K1804" s="342"/>
      <c r="L1804" s="342"/>
      <c r="M1804" s="342"/>
      <c r="N1804" s="342"/>
      <c r="O1804" s="342"/>
      <c r="P1804" s="343"/>
      <c r="Q1804" s="329"/>
      <c r="R1804" s="330"/>
      <c r="S1804" s="330"/>
      <c r="T1804" s="330"/>
      <c r="U1804" s="330"/>
      <c r="V1804" s="330"/>
      <c r="W1804" s="330"/>
      <c r="X1804" s="330"/>
      <c r="Y1804" s="331"/>
      <c r="Z1804" s="329"/>
      <c r="AA1804" s="330"/>
      <c r="AB1804" s="330"/>
      <c r="AC1804" s="330"/>
      <c r="AD1804" s="330"/>
      <c r="AE1804" s="330"/>
      <c r="AF1804" s="330"/>
      <c r="AG1804" s="330"/>
      <c r="AH1804" s="331"/>
      <c r="AI1804" s="59"/>
      <c r="AJ1804" s="144" t="str">
        <f t="shared" si="318"/>
        <v>Riadok bude skrytý.</v>
      </c>
      <c r="AK1804" s="145" t="s">
        <v>207</v>
      </c>
      <c r="BE1804" s="51">
        <f t="shared" si="325"/>
        <v>1</v>
      </c>
      <c r="BF1804" s="51">
        <f t="shared" si="326"/>
        <v>0</v>
      </c>
      <c r="BH1804" s="51">
        <f t="shared" si="323"/>
        <v>1</v>
      </c>
      <c r="BI1804" s="89">
        <f>+IF(BE1804*BF1804=0,0,IF(BH1804=0,0,1))</f>
        <v>0</v>
      </c>
      <c r="CA1804" s="113">
        <f>SI!BY1804</f>
        <v>162</v>
      </c>
      <c r="CH1804" s="140">
        <f>SI!BZ1804</f>
        <v>0</v>
      </c>
    </row>
    <row r="1805" spans="1:253" hidden="1" x14ac:dyDescent="0.25">
      <c r="A1805" s="33"/>
      <c r="B1805" s="341"/>
      <c r="C1805" s="342"/>
      <c r="D1805" s="342"/>
      <c r="E1805" s="342"/>
      <c r="F1805" s="342"/>
      <c r="G1805" s="342"/>
      <c r="H1805" s="342"/>
      <c r="I1805" s="342"/>
      <c r="J1805" s="342"/>
      <c r="K1805" s="342"/>
      <c r="L1805" s="342"/>
      <c r="M1805" s="342"/>
      <c r="N1805" s="342"/>
      <c r="O1805" s="342"/>
      <c r="P1805" s="343"/>
      <c r="Q1805" s="329"/>
      <c r="R1805" s="330"/>
      <c r="S1805" s="330"/>
      <c r="T1805" s="330"/>
      <c r="U1805" s="330"/>
      <c r="V1805" s="330"/>
      <c r="W1805" s="330"/>
      <c r="X1805" s="330"/>
      <c r="Y1805" s="331"/>
      <c r="Z1805" s="329"/>
      <c r="AA1805" s="330"/>
      <c r="AB1805" s="330"/>
      <c r="AC1805" s="330"/>
      <c r="AD1805" s="330"/>
      <c r="AE1805" s="330"/>
      <c r="AF1805" s="330"/>
      <c r="AG1805" s="330"/>
      <c r="AH1805" s="331"/>
      <c r="AI1805" s="59"/>
      <c r="AJ1805" s="144" t="str">
        <f t="shared" si="318"/>
        <v>Riadok bude skrytý.</v>
      </c>
      <c r="AK1805" s="145" t="s">
        <v>207</v>
      </c>
      <c r="BE1805" s="51">
        <f t="shared" si="325"/>
        <v>1</v>
      </c>
      <c r="BF1805" s="51">
        <f t="shared" si="326"/>
        <v>0</v>
      </c>
      <c r="BH1805" s="51">
        <f t="shared" si="319"/>
        <v>1</v>
      </c>
      <c r="BI1805" s="89">
        <f t="shared" ref="BI1805:BI1814" si="327">+IF(BE1805*BF1805=0,0,IF(BH1805=0,0,1))</f>
        <v>0</v>
      </c>
      <c r="CA1805" s="113">
        <f>SI!BY1805</f>
        <v>161</v>
      </c>
      <c r="CH1805" s="140">
        <f>SI!BZ1805</f>
        <v>0</v>
      </c>
    </row>
    <row r="1806" spans="1:253" hidden="1" x14ac:dyDescent="0.25">
      <c r="A1806" s="33"/>
      <c r="B1806" s="341"/>
      <c r="C1806" s="342"/>
      <c r="D1806" s="342"/>
      <c r="E1806" s="342"/>
      <c r="F1806" s="342"/>
      <c r="G1806" s="342"/>
      <c r="H1806" s="342"/>
      <c r="I1806" s="342"/>
      <c r="J1806" s="342"/>
      <c r="K1806" s="342"/>
      <c r="L1806" s="342"/>
      <c r="M1806" s="342"/>
      <c r="N1806" s="342"/>
      <c r="O1806" s="342"/>
      <c r="P1806" s="343"/>
      <c r="Q1806" s="329"/>
      <c r="R1806" s="330"/>
      <c r="S1806" s="330"/>
      <c r="T1806" s="330"/>
      <c r="U1806" s="330"/>
      <c r="V1806" s="330"/>
      <c r="W1806" s="330"/>
      <c r="X1806" s="330"/>
      <c r="Y1806" s="331"/>
      <c r="Z1806" s="329"/>
      <c r="AA1806" s="330"/>
      <c r="AB1806" s="330"/>
      <c r="AC1806" s="330"/>
      <c r="AD1806" s="330"/>
      <c r="AE1806" s="330"/>
      <c r="AF1806" s="330"/>
      <c r="AG1806" s="330"/>
      <c r="AH1806" s="331"/>
      <c r="AI1806" s="59"/>
      <c r="AJ1806" s="144" t="str">
        <f t="shared" si="318"/>
        <v>Riadok bude skrytý.</v>
      </c>
      <c r="AK1806" s="145" t="s">
        <v>207</v>
      </c>
      <c r="BE1806" s="51">
        <f t="shared" si="325"/>
        <v>1</v>
      </c>
      <c r="BF1806" s="51">
        <f t="shared" si="326"/>
        <v>0</v>
      </c>
      <c r="BH1806" s="51">
        <f t="shared" si="319"/>
        <v>1</v>
      </c>
      <c r="BI1806" s="89">
        <f t="shared" si="327"/>
        <v>0</v>
      </c>
      <c r="CA1806" s="113">
        <f>SI!BY1806</f>
        <v>104</v>
      </c>
      <c r="CH1806" s="140">
        <f>SI!BZ1806</f>
        <v>0</v>
      </c>
    </row>
    <row r="1807" spans="1:253" hidden="1" x14ac:dyDescent="0.25">
      <c r="A1807" s="33"/>
      <c r="B1807" s="341"/>
      <c r="C1807" s="342"/>
      <c r="D1807" s="342"/>
      <c r="E1807" s="342"/>
      <c r="F1807" s="342"/>
      <c r="G1807" s="342"/>
      <c r="H1807" s="342"/>
      <c r="I1807" s="342"/>
      <c r="J1807" s="342"/>
      <c r="K1807" s="342"/>
      <c r="L1807" s="342"/>
      <c r="M1807" s="342"/>
      <c r="N1807" s="342"/>
      <c r="O1807" s="342"/>
      <c r="P1807" s="343"/>
      <c r="Q1807" s="329"/>
      <c r="R1807" s="330"/>
      <c r="S1807" s="330"/>
      <c r="T1807" s="330"/>
      <c r="U1807" s="330"/>
      <c r="V1807" s="330"/>
      <c r="W1807" s="330"/>
      <c r="X1807" s="330"/>
      <c r="Y1807" s="331"/>
      <c r="Z1807" s="329"/>
      <c r="AA1807" s="330"/>
      <c r="AB1807" s="330"/>
      <c r="AC1807" s="330"/>
      <c r="AD1807" s="330"/>
      <c r="AE1807" s="330"/>
      <c r="AF1807" s="330"/>
      <c r="AG1807" s="330"/>
      <c r="AH1807" s="331"/>
      <c r="AI1807" s="59"/>
      <c r="AJ1807" s="144" t="str">
        <f t="shared" si="318"/>
        <v>Riadok bude skrytý.</v>
      </c>
      <c r="AK1807" s="145" t="s">
        <v>207</v>
      </c>
      <c r="BE1807" s="51">
        <f t="shared" si="325"/>
        <v>1</v>
      </c>
      <c r="BF1807" s="51">
        <f t="shared" si="326"/>
        <v>0</v>
      </c>
      <c r="BH1807" s="51">
        <f t="shared" si="319"/>
        <v>1</v>
      </c>
      <c r="BI1807" s="89">
        <f t="shared" si="327"/>
        <v>0</v>
      </c>
      <c r="CA1807" s="113">
        <f>SI!BY1807</f>
        <v>1059</v>
      </c>
      <c r="CH1807" s="140">
        <f>SI!BZ1807</f>
        <v>0</v>
      </c>
    </row>
    <row r="1808" spans="1:253" hidden="1" x14ac:dyDescent="0.25">
      <c r="A1808" s="33"/>
      <c r="B1808" s="341"/>
      <c r="C1808" s="342"/>
      <c r="D1808" s="342"/>
      <c r="E1808" s="342"/>
      <c r="F1808" s="342"/>
      <c r="G1808" s="342"/>
      <c r="H1808" s="342"/>
      <c r="I1808" s="342"/>
      <c r="J1808" s="342"/>
      <c r="K1808" s="342"/>
      <c r="L1808" s="342"/>
      <c r="M1808" s="342"/>
      <c r="N1808" s="342"/>
      <c r="O1808" s="342"/>
      <c r="P1808" s="343"/>
      <c r="Q1808" s="329"/>
      <c r="R1808" s="330"/>
      <c r="S1808" s="330"/>
      <c r="T1808" s="330"/>
      <c r="U1808" s="330"/>
      <c r="V1808" s="330"/>
      <c r="W1808" s="330"/>
      <c r="X1808" s="330"/>
      <c r="Y1808" s="331"/>
      <c r="Z1808" s="329"/>
      <c r="AA1808" s="330"/>
      <c r="AB1808" s="330"/>
      <c r="AC1808" s="330"/>
      <c r="AD1808" s="330"/>
      <c r="AE1808" s="330"/>
      <c r="AF1808" s="330"/>
      <c r="AG1808" s="330"/>
      <c r="AH1808" s="331"/>
      <c r="AI1808" s="59"/>
      <c r="AJ1808" s="144" t="str">
        <f t="shared" si="318"/>
        <v>Riadok bude skrytý.</v>
      </c>
      <c r="AK1808" s="145" t="s">
        <v>207</v>
      </c>
      <c r="BE1808" s="51">
        <f t="shared" si="325"/>
        <v>1</v>
      </c>
      <c r="BF1808" s="51">
        <f t="shared" si="326"/>
        <v>0</v>
      </c>
      <c r="BH1808" s="51">
        <f t="shared" si="319"/>
        <v>1</v>
      </c>
      <c r="BI1808" s="89">
        <f t="shared" si="327"/>
        <v>0</v>
      </c>
      <c r="CA1808" s="113">
        <f>SI!BY1808</f>
        <v>184</v>
      </c>
      <c r="CH1808" s="140">
        <f>SI!BZ1808</f>
        <v>0</v>
      </c>
    </row>
    <row r="1809" spans="1:253" hidden="1" x14ac:dyDescent="0.25">
      <c r="A1809" s="33"/>
      <c r="B1809" s="341"/>
      <c r="C1809" s="342"/>
      <c r="D1809" s="342"/>
      <c r="E1809" s="342"/>
      <c r="F1809" s="342"/>
      <c r="G1809" s="342"/>
      <c r="H1809" s="342"/>
      <c r="I1809" s="342"/>
      <c r="J1809" s="342"/>
      <c r="K1809" s="342"/>
      <c r="L1809" s="342"/>
      <c r="M1809" s="342"/>
      <c r="N1809" s="342"/>
      <c r="O1809" s="342"/>
      <c r="P1809" s="343"/>
      <c r="Q1809" s="329"/>
      <c r="R1809" s="330"/>
      <c r="S1809" s="330"/>
      <c r="T1809" s="330"/>
      <c r="U1809" s="330"/>
      <c r="V1809" s="330"/>
      <c r="W1809" s="330"/>
      <c r="X1809" s="330"/>
      <c r="Y1809" s="331"/>
      <c r="Z1809" s="329"/>
      <c r="AA1809" s="330"/>
      <c r="AB1809" s="330"/>
      <c r="AC1809" s="330"/>
      <c r="AD1809" s="330"/>
      <c r="AE1809" s="330"/>
      <c r="AF1809" s="330"/>
      <c r="AG1809" s="330"/>
      <c r="AH1809" s="331"/>
      <c r="AI1809" s="59"/>
      <c r="AJ1809" s="144" t="str">
        <f t="shared" si="318"/>
        <v>Riadok bude skrytý.</v>
      </c>
      <c r="AK1809" s="145" t="s">
        <v>207</v>
      </c>
      <c r="BE1809" s="51">
        <f t="shared" si="325"/>
        <v>1</v>
      </c>
      <c r="BF1809" s="51">
        <f t="shared" si="326"/>
        <v>0</v>
      </c>
      <c r="BH1809" s="51">
        <f t="shared" si="319"/>
        <v>1</v>
      </c>
      <c r="BI1809" s="89">
        <f t="shared" si="327"/>
        <v>0</v>
      </c>
      <c r="CA1809" s="113">
        <f>SI!BY1809</f>
        <v>148</v>
      </c>
      <c r="CH1809" s="140">
        <f>SI!BZ1809</f>
        <v>0</v>
      </c>
    </row>
    <row r="1810" spans="1:253" x14ac:dyDescent="0.25">
      <c r="A1810" s="33"/>
      <c r="B1810" s="509"/>
      <c r="C1810" s="510"/>
      <c r="D1810" s="510"/>
      <c r="E1810" s="510"/>
      <c r="F1810" s="510"/>
      <c r="G1810" s="510"/>
      <c r="H1810" s="510"/>
      <c r="I1810" s="510"/>
      <c r="J1810" s="510"/>
      <c r="K1810" s="510"/>
      <c r="L1810" s="510"/>
      <c r="M1810" s="510"/>
      <c r="N1810" s="510"/>
      <c r="O1810" s="510"/>
      <c r="P1810" s="511"/>
      <c r="Q1810" s="524"/>
      <c r="R1810" s="525"/>
      <c r="S1810" s="525"/>
      <c r="T1810" s="525"/>
      <c r="U1810" s="525"/>
      <c r="V1810" s="525"/>
      <c r="W1810" s="525"/>
      <c r="X1810" s="525"/>
      <c r="Y1810" s="526"/>
      <c r="Z1810" s="524"/>
      <c r="AA1810" s="525"/>
      <c r="AB1810" s="525"/>
      <c r="AC1810" s="525"/>
      <c r="AD1810" s="525"/>
      <c r="AE1810" s="525"/>
      <c r="AF1810" s="525"/>
      <c r="AG1810" s="525"/>
      <c r="AH1810" s="526"/>
      <c r="AI1810" s="59"/>
      <c r="AJ1810" s="144" t="str">
        <f t="shared" si="318"/>
        <v>Riadok bude vidieť.</v>
      </c>
      <c r="AK1810" s="145" t="s">
        <v>207</v>
      </c>
      <c r="BE1810" s="51">
        <f t="shared" si="325"/>
        <v>1</v>
      </c>
      <c r="BH1810" s="51">
        <f t="shared" si="319"/>
        <v>1</v>
      </c>
      <c r="BI1810" s="51">
        <f>+IF(BE1810+BF1810+BG1810=0,0,IF(BH1810=0,0,1))</f>
        <v>1</v>
      </c>
      <c r="CA1810" s="113">
        <f>SI!BY1810</f>
        <v>128</v>
      </c>
      <c r="CH1810" s="140">
        <f>SI!BZ1810</f>
        <v>0</v>
      </c>
    </row>
    <row r="1811" spans="1:253" hidden="1" x14ac:dyDescent="0.25">
      <c r="A1811" s="33"/>
      <c r="AI1811" s="59"/>
      <c r="AJ1811" s="144" t="str">
        <f t="shared" si="318"/>
        <v>Riadok bude skrytý.</v>
      </c>
      <c r="AK1811" s="145" t="s">
        <v>207</v>
      </c>
      <c r="BE1811" s="51">
        <f t="shared" si="325"/>
        <v>1</v>
      </c>
      <c r="BF1811" s="51">
        <f>+IF(B1813="",0,1)</f>
        <v>0</v>
      </c>
      <c r="BH1811" s="51">
        <f t="shared" si="319"/>
        <v>1</v>
      </c>
      <c r="BI1811" s="89">
        <f t="shared" si="327"/>
        <v>0</v>
      </c>
      <c r="CA1811" s="113">
        <f>SI!BY1811</f>
        <v>118</v>
      </c>
      <c r="CH1811" s="140">
        <f>SI!BZ1811</f>
        <v>0</v>
      </c>
    </row>
    <row r="1812" spans="1:253" s="36" customFormat="1" hidden="1" x14ac:dyDescent="0.25">
      <c r="A1812" s="33"/>
      <c r="B1812" s="2" t="s">
        <v>424</v>
      </c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62" t="s">
        <v>168</v>
      </c>
      <c r="AJ1812" s="144" t="str">
        <f t="shared" si="318"/>
        <v>Riadok bude skrytý.</v>
      </c>
      <c r="AK1812" s="145" t="s">
        <v>207</v>
      </c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51">
        <f t="shared" si="325"/>
        <v>1</v>
      </c>
      <c r="BF1812" s="51">
        <f>+IF(B1813="",0,1)</f>
        <v>0</v>
      </c>
      <c r="BG1812" s="51"/>
      <c r="BH1812" s="51">
        <f t="shared" si="319"/>
        <v>1</v>
      </c>
      <c r="BI1812" s="89">
        <f t="shared" si="327"/>
        <v>0</v>
      </c>
      <c r="BJ1812" s="2"/>
      <c r="BK1812" s="2"/>
      <c r="BL1812" s="2"/>
      <c r="BM1812" s="2"/>
      <c r="BN1812" s="2"/>
      <c r="BO1812" s="2"/>
      <c r="BP1812" s="2"/>
      <c r="BQ1812" s="2"/>
      <c r="BR1812" s="2"/>
      <c r="BS1812" s="2"/>
      <c r="BT1812" s="2"/>
      <c r="BU1812" s="2"/>
      <c r="BV1812" s="2"/>
      <c r="BW1812" s="2"/>
      <c r="BX1812" s="108"/>
      <c r="BY1812" s="108"/>
      <c r="BZ1812" s="108"/>
      <c r="CA1812" s="113">
        <f>SI!BY1812</f>
        <v>163</v>
      </c>
      <c r="CB1812" s="113"/>
      <c r="CC1812" s="113"/>
      <c r="CD1812" s="113"/>
      <c r="CE1812" s="113"/>
      <c r="CF1812" s="113"/>
      <c r="CG1812" s="113"/>
      <c r="CH1812" s="140">
        <f>SI!BZ1812</f>
        <v>0</v>
      </c>
      <c r="CI1812" s="108"/>
      <c r="CJ1812" s="108"/>
      <c r="CK1812" s="108"/>
      <c r="CL1812" s="108"/>
      <c r="CM1812" s="108"/>
      <c r="CN1812" s="108"/>
      <c r="CO1812" s="108"/>
      <c r="CP1812" s="108"/>
      <c r="CQ1812" s="108"/>
      <c r="CR1812" s="108"/>
      <c r="CS1812" s="108"/>
      <c r="CT1812" s="108"/>
      <c r="CU1812" s="108"/>
      <c r="CV1812" s="108"/>
      <c r="CW1812" s="108"/>
      <c r="CX1812" s="108"/>
      <c r="CY1812" s="108"/>
      <c r="CZ1812" s="2"/>
      <c r="DA1812" s="2"/>
      <c r="DB1812" s="2"/>
      <c r="DC1812" s="2"/>
      <c r="DD1812" s="2"/>
      <c r="DE1812" s="2"/>
      <c r="DF1812" s="2"/>
      <c r="DG1812" s="2"/>
      <c r="DH1812" s="2"/>
      <c r="DI1812" s="2"/>
      <c r="DJ1812" s="2"/>
      <c r="DK1812" s="2"/>
      <c r="DL1812" s="2"/>
      <c r="DM1812" s="2"/>
      <c r="DN1812" s="2"/>
      <c r="DO1812" s="2"/>
      <c r="DP1812" s="2"/>
      <c r="DQ1812" s="2"/>
      <c r="DR1812" s="2"/>
      <c r="DS1812" s="2"/>
      <c r="DT1812" s="2"/>
      <c r="DU1812" s="2"/>
      <c r="DV1812" s="2"/>
      <c r="DW1812" s="2"/>
      <c r="DX1812" s="2"/>
      <c r="DY1812" s="2"/>
      <c r="DZ1812" s="2"/>
      <c r="EA1812" s="2"/>
      <c r="EB1812" s="2"/>
      <c r="EC1812" s="2"/>
      <c r="ED1812" s="2"/>
      <c r="EE1812" s="2"/>
      <c r="EF1812" s="2"/>
      <c r="EG1812" s="2"/>
      <c r="EH1812" s="2"/>
      <c r="EI1812" s="2"/>
      <c r="EJ1812" s="2"/>
      <c r="EK1812" s="2"/>
      <c r="EL1812" s="2"/>
      <c r="EM1812" s="2"/>
      <c r="EN1812" s="2"/>
      <c r="EO1812" s="2"/>
      <c r="EP1812" s="2"/>
      <c r="EQ1812" s="2"/>
      <c r="ER1812" s="2"/>
      <c r="ES1812" s="2"/>
      <c r="ET1812" s="2"/>
      <c r="EU1812" s="2"/>
      <c r="EV1812" s="2"/>
      <c r="EW1812" s="2"/>
      <c r="EX1812" s="2"/>
      <c r="EY1812" s="2"/>
      <c r="EZ1812" s="2"/>
      <c r="FA1812" s="2"/>
      <c r="FB1812" s="2"/>
      <c r="FC1812" s="2"/>
      <c r="FD1812" s="2"/>
      <c r="FE1812" s="2"/>
      <c r="FF1812" s="2"/>
      <c r="FG1812" s="2"/>
      <c r="FH1812" s="2"/>
      <c r="FI1812" s="2"/>
      <c r="FJ1812" s="2"/>
      <c r="FK1812" s="2"/>
      <c r="FL1812" s="2"/>
      <c r="FM1812" s="2"/>
      <c r="FN1812" s="2"/>
      <c r="FO1812" s="2"/>
      <c r="FP1812" s="2"/>
      <c r="FQ1812" s="2"/>
      <c r="FR1812" s="2"/>
      <c r="FS1812" s="2"/>
      <c r="FT1812" s="2"/>
      <c r="FU1812" s="2"/>
      <c r="FV1812" s="2"/>
      <c r="FW1812" s="2"/>
      <c r="FX1812" s="2"/>
      <c r="FY1812" s="2"/>
      <c r="FZ1812" s="2"/>
      <c r="GA1812" s="2"/>
      <c r="GB1812" s="2"/>
      <c r="GC1812" s="2"/>
      <c r="GD1812" s="2"/>
      <c r="GE1812" s="2"/>
      <c r="GF1812" s="2"/>
      <c r="GG1812" s="2"/>
      <c r="GH1812" s="2"/>
      <c r="GI1812" s="2"/>
      <c r="GJ1812" s="2"/>
      <c r="GK1812" s="2"/>
      <c r="GL1812" s="2"/>
      <c r="GM1812" s="2"/>
      <c r="GN1812" s="2"/>
      <c r="GO1812" s="2"/>
      <c r="GP1812" s="2"/>
      <c r="GQ1812" s="2"/>
      <c r="GR1812" s="2"/>
      <c r="GS1812" s="2"/>
      <c r="GT1812" s="2"/>
      <c r="GU1812" s="2"/>
      <c r="GV1812" s="2"/>
      <c r="GW1812" s="2"/>
      <c r="GX1812" s="2"/>
      <c r="GY1812" s="2"/>
      <c r="GZ1812" s="2"/>
      <c r="HA1812" s="2"/>
      <c r="HB1812" s="2"/>
      <c r="HC1812" s="2"/>
      <c r="HD1812" s="2"/>
      <c r="HE1812" s="2"/>
      <c r="HF1812" s="2"/>
      <c r="HG1812" s="2"/>
      <c r="HH1812" s="2"/>
      <c r="HI1812" s="2"/>
      <c r="HJ1812" s="2"/>
      <c r="HK1812" s="2"/>
      <c r="HL1812" s="2"/>
      <c r="HM1812" s="2"/>
      <c r="HN1812" s="2"/>
      <c r="HO1812" s="2"/>
      <c r="HP1812" s="2"/>
      <c r="HQ1812" s="2"/>
      <c r="HR1812" s="2"/>
      <c r="HS1812" s="2"/>
      <c r="HT1812" s="2"/>
      <c r="HU1812" s="2"/>
      <c r="HV1812" s="2"/>
      <c r="HW1812" s="2"/>
      <c r="HX1812" s="2"/>
      <c r="HY1812" s="2"/>
      <c r="HZ1812" s="2"/>
      <c r="IA1812" s="2"/>
      <c r="IB1812" s="2"/>
      <c r="IC1812" s="2"/>
      <c r="ID1812" s="2"/>
      <c r="IE1812" s="2"/>
      <c r="IF1812" s="2"/>
      <c r="IG1812" s="2"/>
      <c r="IH1812" s="2"/>
      <c r="II1812" s="2"/>
      <c r="IJ1812" s="2"/>
      <c r="IK1812" s="2"/>
      <c r="IL1812" s="2"/>
      <c r="IM1812" s="2"/>
      <c r="IN1812" s="2"/>
      <c r="IO1812" s="2"/>
      <c r="IP1812" s="2"/>
      <c r="IQ1812" s="2"/>
      <c r="IR1812" s="2"/>
      <c r="IS1812" s="2"/>
    </row>
    <row r="1813" spans="1:253" s="36" customFormat="1" hidden="1" x14ac:dyDescent="0.25">
      <c r="A1813" s="33"/>
      <c r="B1813" s="168"/>
      <c r="C1813" s="168"/>
      <c r="D1813" s="168"/>
      <c r="E1813" s="168"/>
      <c r="F1813" s="168"/>
      <c r="G1813" s="168"/>
      <c r="H1813" s="168"/>
      <c r="I1813" s="168"/>
      <c r="J1813" s="168"/>
      <c r="K1813" s="168"/>
      <c r="L1813" s="168"/>
      <c r="M1813" s="168"/>
      <c r="N1813" s="168"/>
      <c r="O1813" s="168"/>
      <c r="P1813" s="168"/>
      <c r="Q1813" s="168"/>
      <c r="R1813" s="168"/>
      <c r="S1813" s="168"/>
      <c r="T1813" s="168"/>
      <c r="U1813" s="168"/>
      <c r="V1813" s="168"/>
      <c r="W1813" s="168"/>
      <c r="X1813" s="168"/>
      <c r="Y1813" s="168"/>
      <c r="Z1813" s="168"/>
      <c r="AA1813" s="168"/>
      <c r="AB1813" s="168"/>
      <c r="AC1813" s="168"/>
      <c r="AD1813" s="168"/>
      <c r="AE1813" s="168"/>
      <c r="AF1813" s="168"/>
      <c r="AG1813" s="168"/>
      <c r="AH1813" s="168"/>
      <c r="AI1813" s="60"/>
      <c r="AJ1813" s="144" t="str">
        <f t="shared" si="318"/>
        <v>Riadok bude skrytý.</v>
      </c>
      <c r="AK1813" s="145" t="s">
        <v>207</v>
      </c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51">
        <f t="shared" si="325"/>
        <v>1</v>
      </c>
      <c r="BF1813" s="51">
        <f>+IF(B1813="",0,1)</f>
        <v>0</v>
      </c>
      <c r="BG1813" s="51"/>
      <c r="BH1813" s="51">
        <f t="shared" si="319"/>
        <v>1</v>
      </c>
      <c r="BI1813" s="89">
        <f t="shared" si="327"/>
        <v>0</v>
      </c>
      <c r="BJ1813" s="2"/>
      <c r="BK1813" s="2"/>
      <c r="BL1813" s="2"/>
      <c r="BM1813" s="2"/>
      <c r="BN1813" s="2"/>
      <c r="BO1813" s="2"/>
      <c r="BP1813" s="2"/>
      <c r="BQ1813" s="2"/>
      <c r="BR1813" s="2"/>
      <c r="BS1813" s="2"/>
      <c r="BT1813" s="2"/>
      <c r="BU1813" s="2"/>
      <c r="BV1813" s="2"/>
      <c r="BW1813" s="2"/>
      <c r="BX1813" s="108"/>
      <c r="BY1813" s="108"/>
      <c r="BZ1813" s="108"/>
      <c r="CA1813" s="113">
        <f>SI!BY1813</f>
        <v>109</v>
      </c>
      <c r="CB1813" s="113"/>
      <c r="CC1813" s="113"/>
      <c r="CD1813" s="113"/>
      <c r="CE1813" s="113"/>
      <c r="CF1813" s="113"/>
      <c r="CG1813" s="113"/>
      <c r="CH1813" s="140">
        <f>SI!BZ1813</f>
        <v>0</v>
      </c>
      <c r="CI1813" s="108"/>
      <c r="CJ1813" s="108"/>
      <c r="CK1813" s="108"/>
      <c r="CL1813" s="108"/>
      <c r="CM1813" s="108"/>
      <c r="CN1813" s="108"/>
      <c r="CO1813" s="108"/>
      <c r="CP1813" s="108"/>
      <c r="CQ1813" s="108"/>
      <c r="CR1813" s="108"/>
      <c r="CS1813" s="108"/>
      <c r="CT1813" s="108"/>
      <c r="CU1813" s="108"/>
      <c r="CV1813" s="108"/>
      <c r="CW1813" s="108"/>
      <c r="CX1813" s="108"/>
      <c r="CY1813" s="108"/>
      <c r="CZ1813" s="2"/>
      <c r="DA1813" s="2"/>
      <c r="DB1813" s="2"/>
      <c r="DC1813" s="2"/>
      <c r="DD1813" s="2"/>
      <c r="DE1813" s="2"/>
      <c r="DF1813" s="2"/>
      <c r="DG1813" s="2"/>
      <c r="DH1813" s="2"/>
      <c r="DI1813" s="2"/>
      <c r="DJ1813" s="2"/>
      <c r="DK1813" s="2"/>
      <c r="DL1813" s="2"/>
      <c r="DM1813" s="2"/>
      <c r="DN1813" s="2"/>
      <c r="DO1813" s="2"/>
      <c r="DP1813" s="2"/>
      <c r="DQ1813" s="2"/>
      <c r="DR1813" s="2"/>
      <c r="DS1813" s="2"/>
      <c r="DT1813" s="2"/>
      <c r="DU1813" s="2"/>
      <c r="DV1813" s="2"/>
      <c r="DW1813" s="2"/>
      <c r="DX1813" s="2"/>
      <c r="DY1813" s="2"/>
      <c r="DZ1813" s="2"/>
      <c r="EA1813" s="2"/>
      <c r="EB1813" s="2"/>
      <c r="EC1813" s="2"/>
      <c r="ED1813" s="2"/>
      <c r="EE1813" s="2"/>
      <c r="EF1813" s="2"/>
      <c r="EG1813" s="2"/>
      <c r="EH1813" s="2"/>
      <c r="EI1813" s="2"/>
      <c r="EJ1813" s="2"/>
      <c r="EK1813" s="2"/>
      <c r="EL1813" s="2"/>
      <c r="EM1813" s="2"/>
      <c r="EN1813" s="2"/>
      <c r="EO1813" s="2"/>
      <c r="EP1813" s="2"/>
      <c r="EQ1813" s="2"/>
      <c r="ER1813" s="2"/>
      <c r="ES1813" s="2"/>
      <c r="ET1813" s="2"/>
      <c r="EU1813" s="2"/>
      <c r="EV1813" s="2"/>
      <c r="EW1813" s="2"/>
      <c r="EX1813" s="2"/>
      <c r="EY1813" s="2"/>
      <c r="EZ1813" s="2"/>
      <c r="FA1813" s="2"/>
      <c r="FB1813" s="2"/>
      <c r="FC1813" s="2"/>
      <c r="FD1813" s="2"/>
      <c r="FE1813" s="2"/>
      <c r="FF1813" s="2"/>
      <c r="FG1813" s="2"/>
      <c r="FH1813" s="2"/>
      <c r="FI1813" s="2"/>
      <c r="FJ1813" s="2"/>
      <c r="FK1813" s="2"/>
      <c r="FL1813" s="2"/>
      <c r="FM1813" s="2"/>
      <c r="FN1813" s="2"/>
      <c r="FO1813" s="2"/>
      <c r="FP1813" s="2"/>
      <c r="FQ1813" s="2"/>
      <c r="FR1813" s="2"/>
      <c r="FS1813" s="2"/>
      <c r="FT1813" s="2"/>
      <c r="FU1813" s="2"/>
      <c r="FV1813" s="2"/>
      <c r="FW1813" s="2"/>
      <c r="FX1813" s="2"/>
      <c r="FY1813" s="2"/>
      <c r="FZ1813" s="2"/>
      <c r="GA1813" s="2"/>
      <c r="GB1813" s="2"/>
      <c r="GC1813" s="2"/>
      <c r="GD1813" s="2"/>
      <c r="GE1813" s="2"/>
      <c r="GF1813" s="2"/>
      <c r="GG1813" s="2"/>
      <c r="GH1813" s="2"/>
      <c r="GI1813" s="2"/>
      <c r="GJ1813" s="2"/>
      <c r="GK1813" s="2"/>
      <c r="GL1813" s="2"/>
      <c r="GM1813" s="2"/>
      <c r="GN1813" s="2"/>
      <c r="GO1813" s="2"/>
      <c r="GP1813" s="2"/>
      <c r="GQ1813" s="2"/>
      <c r="GR1813" s="2"/>
      <c r="GS1813" s="2"/>
      <c r="GT1813" s="2"/>
      <c r="GU1813" s="2"/>
      <c r="GV1813" s="2"/>
      <c r="GW1813" s="2"/>
      <c r="GX1813" s="2"/>
      <c r="GY1813" s="2"/>
      <c r="GZ1813" s="2"/>
      <c r="HA1813" s="2"/>
      <c r="HB1813" s="2"/>
      <c r="HC1813" s="2"/>
      <c r="HD1813" s="2"/>
      <c r="HE1813" s="2"/>
      <c r="HF1813" s="2"/>
      <c r="HG1813" s="2"/>
      <c r="HH1813" s="2"/>
      <c r="HI1813" s="2"/>
      <c r="HJ1813" s="2"/>
      <c r="HK1813" s="2"/>
      <c r="HL1813" s="2"/>
      <c r="HM1813" s="2"/>
      <c r="HN1813" s="2"/>
      <c r="HO1813" s="2"/>
      <c r="HP1813" s="2"/>
      <c r="HQ1813" s="2"/>
      <c r="HR1813" s="2"/>
      <c r="HS1813" s="2"/>
      <c r="HT1813" s="2"/>
      <c r="HU1813" s="2"/>
      <c r="HV1813" s="2"/>
      <c r="HW1813" s="2"/>
      <c r="HX1813" s="2"/>
      <c r="HY1813" s="2"/>
      <c r="HZ1813" s="2"/>
      <c r="IA1813" s="2"/>
      <c r="IB1813" s="2"/>
      <c r="IC1813" s="2"/>
      <c r="ID1813" s="2"/>
      <c r="IE1813" s="2"/>
      <c r="IF1813" s="2"/>
      <c r="IG1813" s="2"/>
      <c r="IH1813" s="2"/>
      <c r="II1813" s="2"/>
      <c r="IJ1813" s="2"/>
      <c r="IK1813" s="2"/>
      <c r="IL1813" s="2"/>
      <c r="IM1813" s="2"/>
      <c r="IN1813" s="2"/>
      <c r="IO1813" s="2"/>
      <c r="IP1813" s="2"/>
      <c r="IQ1813" s="2"/>
      <c r="IR1813" s="2"/>
      <c r="IS1813" s="2"/>
    </row>
    <row r="1814" spans="1:253" hidden="1" x14ac:dyDescent="0.25">
      <c r="A1814" s="33"/>
      <c r="B1814" s="168"/>
      <c r="C1814" s="168"/>
      <c r="D1814" s="168"/>
      <c r="E1814" s="168"/>
      <c r="F1814" s="168"/>
      <c r="G1814" s="168"/>
      <c r="H1814" s="168"/>
      <c r="I1814" s="168"/>
      <c r="J1814" s="168"/>
      <c r="K1814" s="168"/>
      <c r="L1814" s="168"/>
      <c r="M1814" s="168"/>
      <c r="N1814" s="168"/>
      <c r="O1814" s="168"/>
      <c r="P1814" s="168"/>
      <c r="Q1814" s="168"/>
      <c r="R1814" s="168"/>
      <c r="S1814" s="168"/>
      <c r="T1814" s="168"/>
      <c r="U1814" s="168"/>
      <c r="V1814" s="168"/>
      <c r="W1814" s="168"/>
      <c r="X1814" s="168"/>
      <c r="Y1814" s="168"/>
      <c r="Z1814" s="168"/>
      <c r="AA1814" s="168"/>
      <c r="AB1814" s="168"/>
      <c r="AC1814" s="168"/>
      <c r="AD1814" s="168"/>
      <c r="AE1814" s="168"/>
      <c r="AF1814" s="168"/>
      <c r="AG1814" s="168"/>
      <c r="AH1814" s="168"/>
      <c r="AI1814" s="59"/>
      <c r="AJ1814" s="144" t="str">
        <f t="shared" si="318"/>
        <v>Riadok bude skrytý.</v>
      </c>
      <c r="AK1814" s="145" t="s">
        <v>207</v>
      </c>
      <c r="BE1814" s="51">
        <f t="shared" si="325"/>
        <v>1</v>
      </c>
      <c r="BF1814" s="51">
        <f t="shared" ref="BF1814:BF1824" si="328">+IF(B1814="",0,1)</f>
        <v>0</v>
      </c>
      <c r="BH1814" s="51">
        <f t="shared" si="319"/>
        <v>1</v>
      </c>
      <c r="BI1814" s="89">
        <f t="shared" si="327"/>
        <v>0</v>
      </c>
      <c r="CA1814" s="113">
        <f>SI!BY1814</f>
        <v>138</v>
      </c>
      <c r="CH1814" s="140">
        <f>SI!BZ1814</f>
        <v>0</v>
      </c>
    </row>
    <row r="1815" spans="1:253" s="36" customFormat="1" hidden="1" x14ac:dyDescent="0.25">
      <c r="A1815" s="33"/>
      <c r="B1815" s="168"/>
      <c r="C1815" s="168"/>
      <c r="D1815" s="168"/>
      <c r="E1815" s="168"/>
      <c r="F1815" s="168"/>
      <c r="G1815" s="168"/>
      <c r="H1815" s="168"/>
      <c r="I1815" s="168"/>
      <c r="J1815" s="168"/>
      <c r="K1815" s="168"/>
      <c r="L1815" s="168"/>
      <c r="M1815" s="168"/>
      <c r="N1815" s="168"/>
      <c r="O1815" s="168"/>
      <c r="P1815" s="168"/>
      <c r="Q1815" s="168"/>
      <c r="R1815" s="168"/>
      <c r="S1815" s="168"/>
      <c r="T1815" s="168"/>
      <c r="U1815" s="168"/>
      <c r="V1815" s="168"/>
      <c r="W1815" s="168"/>
      <c r="X1815" s="168"/>
      <c r="Y1815" s="168"/>
      <c r="Z1815" s="168"/>
      <c r="AA1815" s="168"/>
      <c r="AB1815" s="168"/>
      <c r="AC1815" s="168"/>
      <c r="AD1815" s="168"/>
      <c r="AE1815" s="168"/>
      <c r="AF1815" s="168"/>
      <c r="AG1815" s="168"/>
      <c r="AH1815" s="168"/>
      <c r="AI1815" s="60"/>
      <c r="AJ1815" s="144" t="str">
        <f t="shared" si="318"/>
        <v>Riadok bude skrytý.</v>
      </c>
      <c r="AK1815" s="145" t="s">
        <v>207</v>
      </c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51">
        <f t="shared" si="325"/>
        <v>1</v>
      </c>
      <c r="BF1815" s="51">
        <f t="shared" si="328"/>
        <v>0</v>
      </c>
      <c r="BG1815" s="51"/>
      <c r="BH1815" s="51">
        <f t="shared" si="319"/>
        <v>1</v>
      </c>
      <c r="BI1815" s="89">
        <f t="shared" ref="BI1815:BI1823" si="329">+IF(BE1815*BF1815=0,0,IF(BH1815=0,0,1))</f>
        <v>0</v>
      </c>
      <c r="BJ1815" s="2"/>
      <c r="BK1815" s="2"/>
      <c r="BL1815" s="2"/>
      <c r="BM1815" s="2"/>
      <c r="BN1815" s="2"/>
      <c r="BO1815" s="2"/>
      <c r="BP1815" s="2"/>
      <c r="BQ1815" s="2"/>
      <c r="BR1815" s="2"/>
      <c r="BS1815" s="2"/>
      <c r="BT1815" s="2"/>
      <c r="BU1815" s="2"/>
      <c r="BV1815" s="2"/>
      <c r="BW1815" s="2"/>
      <c r="BX1815" s="108"/>
      <c r="BY1815" s="108"/>
      <c r="BZ1815" s="108"/>
      <c r="CA1815" s="113">
        <f>SI!BY1815</f>
        <v>957</v>
      </c>
      <c r="CB1815" s="113"/>
      <c r="CC1815" s="113"/>
      <c r="CD1815" s="113"/>
      <c r="CE1815" s="113"/>
      <c r="CF1815" s="113"/>
      <c r="CG1815" s="113"/>
      <c r="CH1815" s="140">
        <f>SI!BZ1815</f>
        <v>0</v>
      </c>
      <c r="CI1815" s="108"/>
      <c r="CJ1815" s="108"/>
      <c r="CK1815" s="108"/>
      <c r="CL1815" s="108"/>
      <c r="CM1815" s="108"/>
      <c r="CN1815" s="108"/>
      <c r="CO1815" s="108"/>
      <c r="CP1815" s="108"/>
      <c r="CQ1815" s="108"/>
      <c r="CR1815" s="108"/>
      <c r="CS1815" s="108"/>
      <c r="CT1815" s="108"/>
      <c r="CU1815" s="108"/>
      <c r="CV1815" s="108"/>
      <c r="CW1815" s="108"/>
      <c r="CX1815" s="108"/>
      <c r="CY1815" s="108"/>
      <c r="CZ1815" s="2"/>
      <c r="DA1815" s="2"/>
      <c r="DB1815" s="2"/>
      <c r="DC1815" s="2"/>
      <c r="DD1815" s="2"/>
      <c r="DE1815" s="2"/>
      <c r="DF1815" s="2"/>
      <c r="DG1815" s="2"/>
      <c r="DH1815" s="2"/>
      <c r="DI1815" s="2"/>
      <c r="DJ1815" s="2"/>
      <c r="DK1815" s="2"/>
      <c r="DL1815" s="2"/>
      <c r="DM1815" s="2"/>
      <c r="DN1815" s="2"/>
      <c r="DO1815" s="2"/>
      <c r="DP1815" s="2"/>
      <c r="DQ1815" s="2"/>
      <c r="DR1815" s="2"/>
      <c r="DS1815" s="2"/>
      <c r="DT1815" s="2"/>
      <c r="DU1815" s="2"/>
      <c r="DV1815" s="2"/>
      <c r="DW1815" s="2"/>
      <c r="DX1815" s="2"/>
      <c r="DY1815" s="2"/>
      <c r="DZ1815" s="2"/>
      <c r="EA1815" s="2"/>
      <c r="EB1815" s="2"/>
      <c r="EC1815" s="2"/>
      <c r="ED1815" s="2"/>
      <c r="EE1815" s="2"/>
      <c r="EF1815" s="2"/>
      <c r="EG1815" s="2"/>
      <c r="EH1815" s="2"/>
      <c r="EI1815" s="2"/>
      <c r="EJ1815" s="2"/>
      <c r="EK1815" s="2"/>
      <c r="EL1815" s="2"/>
      <c r="EM1815" s="2"/>
      <c r="EN1815" s="2"/>
      <c r="EO1815" s="2"/>
      <c r="EP1815" s="2"/>
      <c r="EQ1815" s="2"/>
      <c r="ER1815" s="2"/>
      <c r="ES1815" s="2"/>
      <c r="ET1815" s="2"/>
      <c r="EU1815" s="2"/>
      <c r="EV1815" s="2"/>
      <c r="EW1815" s="2"/>
      <c r="EX1815" s="2"/>
      <c r="EY1815" s="2"/>
      <c r="EZ1815" s="2"/>
      <c r="FA1815" s="2"/>
      <c r="FB1815" s="2"/>
      <c r="FC1815" s="2"/>
      <c r="FD1815" s="2"/>
      <c r="FE1815" s="2"/>
      <c r="FF1815" s="2"/>
      <c r="FG1815" s="2"/>
      <c r="FH1815" s="2"/>
      <c r="FI1815" s="2"/>
      <c r="FJ1815" s="2"/>
      <c r="FK1815" s="2"/>
      <c r="FL1815" s="2"/>
      <c r="FM1815" s="2"/>
      <c r="FN1815" s="2"/>
      <c r="FO1815" s="2"/>
      <c r="FP1815" s="2"/>
      <c r="FQ1815" s="2"/>
      <c r="FR1815" s="2"/>
      <c r="FS1815" s="2"/>
      <c r="FT1815" s="2"/>
      <c r="FU1815" s="2"/>
      <c r="FV1815" s="2"/>
      <c r="FW1815" s="2"/>
      <c r="FX1815" s="2"/>
      <c r="FY1815" s="2"/>
      <c r="FZ1815" s="2"/>
      <c r="GA1815" s="2"/>
      <c r="GB1815" s="2"/>
      <c r="GC1815" s="2"/>
      <c r="GD1815" s="2"/>
      <c r="GE1815" s="2"/>
      <c r="GF1815" s="2"/>
      <c r="GG1815" s="2"/>
      <c r="GH1815" s="2"/>
      <c r="GI1815" s="2"/>
      <c r="GJ1815" s="2"/>
      <c r="GK1815" s="2"/>
      <c r="GL1815" s="2"/>
      <c r="GM1815" s="2"/>
      <c r="GN1815" s="2"/>
      <c r="GO1815" s="2"/>
      <c r="GP1815" s="2"/>
      <c r="GQ1815" s="2"/>
      <c r="GR1815" s="2"/>
      <c r="GS1815" s="2"/>
      <c r="GT1815" s="2"/>
      <c r="GU1815" s="2"/>
      <c r="GV1815" s="2"/>
      <c r="GW1815" s="2"/>
      <c r="GX1815" s="2"/>
      <c r="GY1815" s="2"/>
      <c r="GZ1815" s="2"/>
      <c r="HA1815" s="2"/>
      <c r="HB1815" s="2"/>
      <c r="HC1815" s="2"/>
      <c r="HD1815" s="2"/>
      <c r="HE1815" s="2"/>
      <c r="HF1815" s="2"/>
      <c r="HG1815" s="2"/>
      <c r="HH1815" s="2"/>
      <c r="HI1815" s="2"/>
      <c r="HJ1815" s="2"/>
      <c r="HK1815" s="2"/>
      <c r="HL1815" s="2"/>
      <c r="HM1815" s="2"/>
      <c r="HN1815" s="2"/>
      <c r="HO1815" s="2"/>
      <c r="HP1815" s="2"/>
      <c r="HQ1815" s="2"/>
      <c r="HR1815" s="2"/>
      <c r="HS1815" s="2"/>
      <c r="HT1815" s="2"/>
      <c r="HU1815" s="2"/>
      <c r="HV1815" s="2"/>
      <c r="HW1815" s="2"/>
      <c r="HX1815" s="2"/>
      <c r="HY1815" s="2"/>
      <c r="HZ1815" s="2"/>
      <c r="IA1815" s="2"/>
      <c r="IB1815" s="2"/>
      <c r="IC1815" s="2"/>
      <c r="ID1815" s="2"/>
      <c r="IE1815" s="2"/>
      <c r="IF1815" s="2"/>
      <c r="IG1815" s="2"/>
      <c r="IH1815" s="2"/>
      <c r="II1815" s="2"/>
      <c r="IJ1815" s="2"/>
      <c r="IK1815" s="2"/>
      <c r="IL1815" s="2"/>
      <c r="IM1815" s="2"/>
      <c r="IN1815" s="2"/>
      <c r="IO1815" s="2"/>
      <c r="IP1815" s="2"/>
      <c r="IQ1815" s="2"/>
      <c r="IR1815" s="2"/>
      <c r="IS1815" s="2"/>
    </row>
    <row r="1816" spans="1:253" s="36" customFormat="1" hidden="1" x14ac:dyDescent="0.25">
      <c r="A1816" s="33"/>
      <c r="B1816" s="168"/>
      <c r="C1816" s="168"/>
      <c r="D1816" s="168"/>
      <c r="E1816" s="168"/>
      <c r="F1816" s="168"/>
      <c r="G1816" s="168"/>
      <c r="H1816" s="168"/>
      <c r="I1816" s="168"/>
      <c r="J1816" s="168"/>
      <c r="K1816" s="168"/>
      <c r="L1816" s="168"/>
      <c r="M1816" s="168"/>
      <c r="N1816" s="168"/>
      <c r="O1816" s="168"/>
      <c r="P1816" s="168"/>
      <c r="Q1816" s="168"/>
      <c r="R1816" s="168"/>
      <c r="S1816" s="168"/>
      <c r="T1816" s="168"/>
      <c r="U1816" s="168"/>
      <c r="V1816" s="168"/>
      <c r="W1816" s="168"/>
      <c r="X1816" s="168"/>
      <c r="Y1816" s="168"/>
      <c r="Z1816" s="168"/>
      <c r="AA1816" s="168"/>
      <c r="AB1816" s="168"/>
      <c r="AC1816" s="168"/>
      <c r="AD1816" s="168"/>
      <c r="AE1816" s="168"/>
      <c r="AF1816" s="168"/>
      <c r="AG1816" s="168"/>
      <c r="AH1816" s="168"/>
      <c r="AI1816" s="60"/>
      <c r="AJ1816" s="144" t="str">
        <f t="shared" si="318"/>
        <v>Riadok bude skrytý.</v>
      </c>
      <c r="AK1816" s="145" t="s">
        <v>207</v>
      </c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51">
        <f t="shared" si="325"/>
        <v>1</v>
      </c>
      <c r="BF1816" s="51">
        <f t="shared" si="328"/>
        <v>0</v>
      </c>
      <c r="BG1816" s="51"/>
      <c r="BH1816" s="51">
        <f t="shared" si="319"/>
        <v>1</v>
      </c>
      <c r="BI1816" s="89">
        <f t="shared" si="329"/>
        <v>0</v>
      </c>
      <c r="BJ1816" s="2"/>
      <c r="BK1816" s="2"/>
      <c r="BL1816" s="2"/>
      <c r="BM1816" s="2"/>
      <c r="BN1816" s="2"/>
      <c r="BO1816" s="2"/>
      <c r="BP1816" s="2"/>
      <c r="BQ1816" s="2"/>
      <c r="BR1816" s="2"/>
      <c r="BS1816" s="2"/>
      <c r="BT1816" s="2"/>
      <c r="BU1816" s="2"/>
      <c r="BV1816" s="2"/>
      <c r="BW1816" s="2"/>
      <c r="BX1816" s="108"/>
      <c r="BY1816" s="108"/>
      <c r="BZ1816" s="108"/>
      <c r="CA1816" s="113">
        <f>SI!BY1816</f>
        <v>137</v>
      </c>
      <c r="CB1816" s="113"/>
      <c r="CC1816" s="113"/>
      <c r="CD1816" s="113"/>
      <c r="CE1816" s="113"/>
      <c r="CF1816" s="113"/>
      <c r="CG1816" s="113"/>
      <c r="CH1816" s="140">
        <f>SI!BZ1816</f>
        <v>0</v>
      </c>
      <c r="CI1816" s="108"/>
      <c r="CJ1816" s="108"/>
      <c r="CK1816" s="108"/>
      <c r="CL1816" s="108"/>
      <c r="CM1816" s="108"/>
      <c r="CN1816" s="108"/>
      <c r="CO1816" s="108"/>
      <c r="CP1816" s="108"/>
      <c r="CQ1816" s="108"/>
      <c r="CR1816" s="108"/>
      <c r="CS1816" s="108"/>
      <c r="CT1816" s="108"/>
      <c r="CU1816" s="108"/>
      <c r="CV1816" s="108"/>
      <c r="CW1816" s="108"/>
      <c r="CX1816" s="108"/>
      <c r="CY1816" s="108"/>
      <c r="CZ1816" s="2"/>
      <c r="DA1816" s="2"/>
      <c r="DB1816" s="2"/>
      <c r="DC1816" s="2"/>
      <c r="DD1816" s="2"/>
      <c r="DE1816" s="2"/>
      <c r="DF1816" s="2"/>
      <c r="DG1816" s="2"/>
      <c r="DH1816" s="2"/>
      <c r="DI1816" s="2"/>
      <c r="DJ1816" s="2"/>
      <c r="DK1816" s="2"/>
      <c r="DL1816" s="2"/>
      <c r="DM1816" s="2"/>
      <c r="DN1816" s="2"/>
      <c r="DO1816" s="2"/>
      <c r="DP1816" s="2"/>
      <c r="DQ1816" s="2"/>
      <c r="DR1816" s="2"/>
      <c r="DS1816" s="2"/>
      <c r="DT1816" s="2"/>
      <c r="DU1816" s="2"/>
      <c r="DV1816" s="2"/>
      <c r="DW1816" s="2"/>
      <c r="DX1816" s="2"/>
      <c r="DY1816" s="2"/>
      <c r="DZ1816" s="2"/>
      <c r="EA1816" s="2"/>
      <c r="EB1816" s="2"/>
      <c r="EC1816" s="2"/>
      <c r="ED1816" s="2"/>
      <c r="EE1816" s="2"/>
      <c r="EF1816" s="2"/>
      <c r="EG1816" s="2"/>
      <c r="EH1816" s="2"/>
      <c r="EI1816" s="2"/>
      <c r="EJ1816" s="2"/>
      <c r="EK1816" s="2"/>
      <c r="EL1816" s="2"/>
      <c r="EM1816" s="2"/>
      <c r="EN1816" s="2"/>
      <c r="EO1816" s="2"/>
      <c r="EP1816" s="2"/>
      <c r="EQ1816" s="2"/>
      <c r="ER1816" s="2"/>
      <c r="ES1816" s="2"/>
      <c r="ET1816" s="2"/>
      <c r="EU1816" s="2"/>
      <c r="EV1816" s="2"/>
      <c r="EW1816" s="2"/>
      <c r="EX1816" s="2"/>
      <c r="EY1816" s="2"/>
      <c r="EZ1816" s="2"/>
      <c r="FA1816" s="2"/>
      <c r="FB1816" s="2"/>
      <c r="FC1816" s="2"/>
      <c r="FD1816" s="2"/>
      <c r="FE1816" s="2"/>
      <c r="FF1816" s="2"/>
      <c r="FG1816" s="2"/>
      <c r="FH1816" s="2"/>
      <c r="FI1816" s="2"/>
      <c r="FJ1816" s="2"/>
      <c r="FK1816" s="2"/>
      <c r="FL1816" s="2"/>
      <c r="FM1816" s="2"/>
      <c r="FN1816" s="2"/>
      <c r="FO1816" s="2"/>
      <c r="FP1816" s="2"/>
      <c r="FQ1816" s="2"/>
      <c r="FR1816" s="2"/>
      <c r="FS1816" s="2"/>
      <c r="FT1816" s="2"/>
      <c r="FU1816" s="2"/>
      <c r="FV1816" s="2"/>
      <c r="FW1816" s="2"/>
      <c r="FX1816" s="2"/>
      <c r="FY1816" s="2"/>
      <c r="FZ1816" s="2"/>
      <c r="GA1816" s="2"/>
      <c r="GB1816" s="2"/>
      <c r="GC1816" s="2"/>
      <c r="GD1816" s="2"/>
      <c r="GE1816" s="2"/>
      <c r="GF1816" s="2"/>
      <c r="GG1816" s="2"/>
      <c r="GH1816" s="2"/>
      <c r="GI1816" s="2"/>
      <c r="GJ1816" s="2"/>
      <c r="GK1816" s="2"/>
      <c r="GL1816" s="2"/>
      <c r="GM1816" s="2"/>
      <c r="GN1816" s="2"/>
      <c r="GO1816" s="2"/>
      <c r="GP1816" s="2"/>
      <c r="GQ1816" s="2"/>
      <c r="GR1816" s="2"/>
      <c r="GS1816" s="2"/>
      <c r="GT1816" s="2"/>
      <c r="GU1816" s="2"/>
      <c r="GV1816" s="2"/>
      <c r="GW1816" s="2"/>
      <c r="GX1816" s="2"/>
      <c r="GY1816" s="2"/>
      <c r="GZ1816" s="2"/>
      <c r="HA1816" s="2"/>
      <c r="HB1816" s="2"/>
      <c r="HC1816" s="2"/>
      <c r="HD1816" s="2"/>
      <c r="HE1816" s="2"/>
      <c r="HF1816" s="2"/>
      <c r="HG1816" s="2"/>
      <c r="HH1816" s="2"/>
      <c r="HI1816" s="2"/>
      <c r="HJ1816" s="2"/>
      <c r="HK1816" s="2"/>
      <c r="HL1816" s="2"/>
      <c r="HM1816" s="2"/>
      <c r="HN1816" s="2"/>
      <c r="HO1816" s="2"/>
      <c r="HP1816" s="2"/>
      <c r="HQ1816" s="2"/>
      <c r="HR1816" s="2"/>
      <c r="HS1816" s="2"/>
      <c r="HT1816" s="2"/>
      <c r="HU1816" s="2"/>
      <c r="HV1816" s="2"/>
      <c r="HW1816" s="2"/>
      <c r="HX1816" s="2"/>
      <c r="HY1816" s="2"/>
      <c r="HZ1816" s="2"/>
      <c r="IA1816" s="2"/>
      <c r="IB1816" s="2"/>
      <c r="IC1816" s="2"/>
      <c r="ID1816" s="2"/>
      <c r="IE1816" s="2"/>
      <c r="IF1816" s="2"/>
      <c r="IG1816" s="2"/>
      <c r="IH1816" s="2"/>
      <c r="II1816" s="2"/>
      <c r="IJ1816" s="2"/>
      <c r="IK1816" s="2"/>
      <c r="IL1816" s="2"/>
      <c r="IM1816" s="2"/>
      <c r="IN1816" s="2"/>
      <c r="IO1816" s="2"/>
      <c r="IP1816" s="2"/>
      <c r="IQ1816" s="2"/>
      <c r="IR1816" s="2"/>
      <c r="IS1816" s="2"/>
    </row>
    <row r="1817" spans="1:253" s="36" customFormat="1" hidden="1" x14ac:dyDescent="0.25">
      <c r="A1817" s="33"/>
      <c r="B1817" s="168"/>
      <c r="C1817" s="168"/>
      <c r="D1817" s="168"/>
      <c r="E1817" s="168"/>
      <c r="F1817" s="168"/>
      <c r="G1817" s="168"/>
      <c r="H1817" s="168"/>
      <c r="I1817" s="168"/>
      <c r="J1817" s="168"/>
      <c r="K1817" s="168"/>
      <c r="L1817" s="168"/>
      <c r="M1817" s="168"/>
      <c r="N1817" s="168"/>
      <c r="O1817" s="168"/>
      <c r="P1817" s="168"/>
      <c r="Q1817" s="168"/>
      <c r="R1817" s="168"/>
      <c r="S1817" s="168"/>
      <c r="T1817" s="168"/>
      <c r="U1817" s="168"/>
      <c r="V1817" s="168"/>
      <c r="W1817" s="168"/>
      <c r="X1817" s="168"/>
      <c r="Y1817" s="168"/>
      <c r="Z1817" s="168"/>
      <c r="AA1817" s="168"/>
      <c r="AB1817" s="168"/>
      <c r="AC1817" s="168"/>
      <c r="AD1817" s="168"/>
      <c r="AE1817" s="168"/>
      <c r="AF1817" s="168"/>
      <c r="AG1817" s="168"/>
      <c r="AH1817" s="168"/>
      <c r="AI1817" s="60"/>
      <c r="AJ1817" s="144" t="str">
        <f t="shared" si="318"/>
        <v>Riadok bude skrytý.</v>
      </c>
      <c r="AK1817" s="145" t="s">
        <v>207</v>
      </c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51">
        <f t="shared" si="325"/>
        <v>1</v>
      </c>
      <c r="BF1817" s="51">
        <f t="shared" si="328"/>
        <v>0</v>
      </c>
      <c r="BG1817" s="51"/>
      <c r="BH1817" s="51">
        <f t="shared" si="319"/>
        <v>1</v>
      </c>
      <c r="BI1817" s="89">
        <f t="shared" si="329"/>
        <v>0</v>
      </c>
      <c r="BJ1817" s="2"/>
      <c r="BK1817" s="2"/>
      <c r="BL1817" s="2"/>
      <c r="BM1817" s="2"/>
      <c r="BN1817" s="2"/>
      <c r="BO1817" s="2"/>
      <c r="BP1817" s="2"/>
      <c r="BQ1817" s="2"/>
      <c r="BR1817" s="2"/>
      <c r="BS1817" s="2"/>
      <c r="BT1817" s="2"/>
      <c r="BU1817" s="2"/>
      <c r="BV1817" s="2"/>
      <c r="BW1817" s="2"/>
      <c r="BX1817" s="108"/>
      <c r="BY1817" s="108"/>
      <c r="BZ1817" s="108"/>
      <c r="CA1817" s="113">
        <f>SI!BY1817</f>
        <v>697</v>
      </c>
      <c r="CB1817" s="113"/>
      <c r="CC1817" s="113"/>
      <c r="CD1817" s="113"/>
      <c r="CE1817" s="113"/>
      <c r="CF1817" s="113"/>
      <c r="CG1817" s="113"/>
      <c r="CH1817" s="140">
        <f>SI!BZ1817</f>
        <v>0</v>
      </c>
      <c r="CI1817" s="108"/>
      <c r="CJ1817" s="108"/>
      <c r="CK1817" s="108"/>
      <c r="CL1817" s="108"/>
      <c r="CM1817" s="108"/>
      <c r="CN1817" s="108"/>
      <c r="CO1817" s="108"/>
      <c r="CP1817" s="108"/>
      <c r="CQ1817" s="108"/>
      <c r="CR1817" s="108"/>
      <c r="CS1817" s="108"/>
      <c r="CT1817" s="108"/>
      <c r="CU1817" s="108"/>
      <c r="CV1817" s="108"/>
      <c r="CW1817" s="108"/>
      <c r="CX1817" s="108"/>
      <c r="CY1817" s="108"/>
      <c r="CZ1817" s="2"/>
      <c r="DA1817" s="2"/>
      <c r="DB1817" s="2"/>
      <c r="DC1817" s="2"/>
      <c r="DD1817" s="2"/>
      <c r="DE1817" s="2"/>
      <c r="DF1817" s="2"/>
      <c r="DG1817" s="2"/>
      <c r="DH1817" s="2"/>
      <c r="DI1817" s="2"/>
      <c r="DJ1817" s="2"/>
      <c r="DK1817" s="2"/>
      <c r="DL1817" s="2"/>
      <c r="DM1817" s="2"/>
      <c r="DN1817" s="2"/>
      <c r="DO1817" s="2"/>
      <c r="DP1817" s="2"/>
      <c r="DQ1817" s="2"/>
      <c r="DR1817" s="2"/>
      <c r="DS1817" s="2"/>
      <c r="DT1817" s="2"/>
      <c r="DU1817" s="2"/>
      <c r="DV1817" s="2"/>
      <c r="DW1817" s="2"/>
      <c r="DX1817" s="2"/>
      <c r="DY1817" s="2"/>
      <c r="DZ1817" s="2"/>
      <c r="EA1817" s="2"/>
      <c r="EB1817" s="2"/>
      <c r="EC1817" s="2"/>
      <c r="ED1817" s="2"/>
      <c r="EE1817" s="2"/>
      <c r="EF1817" s="2"/>
      <c r="EG1817" s="2"/>
      <c r="EH1817" s="2"/>
      <c r="EI1817" s="2"/>
      <c r="EJ1817" s="2"/>
      <c r="EK1817" s="2"/>
      <c r="EL1817" s="2"/>
      <c r="EM1817" s="2"/>
      <c r="EN1817" s="2"/>
      <c r="EO1817" s="2"/>
      <c r="EP1817" s="2"/>
      <c r="EQ1817" s="2"/>
      <c r="ER1817" s="2"/>
      <c r="ES1817" s="2"/>
      <c r="ET1817" s="2"/>
      <c r="EU1817" s="2"/>
      <c r="EV1817" s="2"/>
      <c r="EW1817" s="2"/>
      <c r="EX1817" s="2"/>
      <c r="EY1817" s="2"/>
      <c r="EZ1817" s="2"/>
      <c r="FA1817" s="2"/>
      <c r="FB1817" s="2"/>
      <c r="FC1817" s="2"/>
      <c r="FD1817" s="2"/>
      <c r="FE1817" s="2"/>
      <c r="FF1817" s="2"/>
      <c r="FG1817" s="2"/>
      <c r="FH1817" s="2"/>
      <c r="FI1817" s="2"/>
      <c r="FJ1817" s="2"/>
      <c r="FK1817" s="2"/>
      <c r="FL1817" s="2"/>
      <c r="FM1817" s="2"/>
      <c r="FN1817" s="2"/>
      <c r="FO1817" s="2"/>
      <c r="FP1817" s="2"/>
      <c r="FQ1817" s="2"/>
      <c r="FR1817" s="2"/>
      <c r="FS1817" s="2"/>
      <c r="FT1817" s="2"/>
      <c r="FU1817" s="2"/>
      <c r="FV1817" s="2"/>
      <c r="FW1817" s="2"/>
      <c r="FX1817" s="2"/>
      <c r="FY1817" s="2"/>
      <c r="FZ1817" s="2"/>
      <c r="GA1817" s="2"/>
      <c r="GB1817" s="2"/>
      <c r="GC1817" s="2"/>
      <c r="GD1817" s="2"/>
      <c r="GE1817" s="2"/>
      <c r="GF1817" s="2"/>
      <c r="GG1817" s="2"/>
      <c r="GH1817" s="2"/>
      <c r="GI1817" s="2"/>
      <c r="GJ1817" s="2"/>
      <c r="GK1817" s="2"/>
      <c r="GL1817" s="2"/>
      <c r="GM1817" s="2"/>
      <c r="GN1817" s="2"/>
      <c r="GO1817" s="2"/>
      <c r="GP1817" s="2"/>
      <c r="GQ1817" s="2"/>
      <c r="GR1817" s="2"/>
      <c r="GS1817" s="2"/>
      <c r="GT1817" s="2"/>
      <c r="GU1817" s="2"/>
      <c r="GV1817" s="2"/>
      <c r="GW1817" s="2"/>
      <c r="GX1817" s="2"/>
      <c r="GY1817" s="2"/>
      <c r="GZ1817" s="2"/>
      <c r="HA1817" s="2"/>
      <c r="HB1817" s="2"/>
      <c r="HC1817" s="2"/>
      <c r="HD1817" s="2"/>
      <c r="HE1817" s="2"/>
      <c r="HF1817" s="2"/>
      <c r="HG1817" s="2"/>
      <c r="HH1817" s="2"/>
      <c r="HI1817" s="2"/>
      <c r="HJ1817" s="2"/>
      <c r="HK1817" s="2"/>
      <c r="HL1817" s="2"/>
      <c r="HM1817" s="2"/>
      <c r="HN1817" s="2"/>
      <c r="HO1817" s="2"/>
      <c r="HP1817" s="2"/>
      <c r="HQ1817" s="2"/>
      <c r="HR1817" s="2"/>
      <c r="HS1817" s="2"/>
      <c r="HT1817" s="2"/>
      <c r="HU1817" s="2"/>
      <c r="HV1817" s="2"/>
      <c r="HW1817" s="2"/>
      <c r="HX1817" s="2"/>
      <c r="HY1817" s="2"/>
      <c r="HZ1817" s="2"/>
      <c r="IA1817" s="2"/>
      <c r="IB1817" s="2"/>
      <c r="IC1817" s="2"/>
      <c r="ID1817" s="2"/>
      <c r="IE1817" s="2"/>
      <c r="IF1817" s="2"/>
      <c r="IG1817" s="2"/>
      <c r="IH1817" s="2"/>
      <c r="II1817" s="2"/>
      <c r="IJ1817" s="2"/>
      <c r="IK1817" s="2"/>
      <c r="IL1817" s="2"/>
      <c r="IM1817" s="2"/>
      <c r="IN1817" s="2"/>
      <c r="IO1817" s="2"/>
      <c r="IP1817" s="2"/>
      <c r="IQ1817" s="2"/>
      <c r="IR1817" s="2"/>
      <c r="IS1817" s="2"/>
    </row>
    <row r="1818" spans="1:253" s="36" customFormat="1" hidden="1" x14ac:dyDescent="0.25">
      <c r="A1818" s="33"/>
      <c r="B1818" s="168"/>
      <c r="C1818" s="168"/>
      <c r="D1818" s="168"/>
      <c r="E1818" s="168"/>
      <c r="F1818" s="168"/>
      <c r="G1818" s="168"/>
      <c r="H1818" s="168"/>
      <c r="I1818" s="168"/>
      <c r="J1818" s="168"/>
      <c r="K1818" s="168"/>
      <c r="L1818" s="168"/>
      <c r="M1818" s="168"/>
      <c r="N1818" s="168"/>
      <c r="O1818" s="168"/>
      <c r="P1818" s="168"/>
      <c r="Q1818" s="168"/>
      <c r="R1818" s="168"/>
      <c r="S1818" s="168"/>
      <c r="T1818" s="168"/>
      <c r="U1818" s="168"/>
      <c r="V1818" s="168"/>
      <c r="W1818" s="168"/>
      <c r="X1818" s="168"/>
      <c r="Y1818" s="168"/>
      <c r="Z1818" s="168"/>
      <c r="AA1818" s="168"/>
      <c r="AB1818" s="168"/>
      <c r="AC1818" s="168"/>
      <c r="AD1818" s="168"/>
      <c r="AE1818" s="168"/>
      <c r="AF1818" s="168"/>
      <c r="AG1818" s="168"/>
      <c r="AH1818" s="168"/>
      <c r="AI1818" s="60"/>
      <c r="AJ1818" s="144" t="str">
        <f t="shared" si="318"/>
        <v>Riadok bude skrytý.</v>
      </c>
      <c r="AK1818" s="145" t="s">
        <v>207</v>
      </c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51">
        <f t="shared" si="325"/>
        <v>1</v>
      </c>
      <c r="BF1818" s="51">
        <f t="shared" si="328"/>
        <v>0</v>
      </c>
      <c r="BG1818" s="51"/>
      <c r="BH1818" s="51">
        <f t="shared" si="319"/>
        <v>1</v>
      </c>
      <c r="BI1818" s="89">
        <f t="shared" si="329"/>
        <v>0</v>
      </c>
      <c r="BJ1818" s="2"/>
      <c r="BK1818" s="2"/>
      <c r="BL1818" s="2"/>
      <c r="BM1818" s="2"/>
      <c r="BN1818" s="2"/>
      <c r="BO1818" s="2"/>
      <c r="BP1818" s="2"/>
      <c r="BQ1818" s="2"/>
      <c r="BR1818" s="2"/>
      <c r="BS1818" s="2"/>
      <c r="BT1818" s="2"/>
      <c r="BU1818" s="2"/>
      <c r="BV1818" s="2"/>
      <c r="BW1818" s="2"/>
      <c r="BX1818" s="108"/>
      <c r="BY1818" s="108"/>
      <c r="BZ1818" s="108"/>
      <c r="CA1818" s="113">
        <f>SI!BY1818</f>
        <v>143</v>
      </c>
      <c r="CB1818" s="113"/>
      <c r="CC1818" s="113"/>
      <c r="CD1818" s="113"/>
      <c r="CE1818" s="113"/>
      <c r="CF1818" s="113"/>
      <c r="CG1818" s="113"/>
      <c r="CH1818" s="140">
        <f>SI!BZ1818</f>
        <v>0</v>
      </c>
      <c r="CI1818" s="108"/>
      <c r="CJ1818" s="108"/>
      <c r="CK1818" s="108"/>
      <c r="CL1818" s="108"/>
      <c r="CM1818" s="108"/>
      <c r="CN1818" s="108"/>
      <c r="CO1818" s="108"/>
      <c r="CP1818" s="108"/>
      <c r="CQ1818" s="108"/>
      <c r="CR1818" s="108"/>
      <c r="CS1818" s="108"/>
      <c r="CT1818" s="108"/>
      <c r="CU1818" s="108"/>
      <c r="CV1818" s="108"/>
      <c r="CW1818" s="108"/>
      <c r="CX1818" s="108"/>
      <c r="CY1818" s="108"/>
      <c r="CZ1818" s="2"/>
      <c r="DA1818" s="2"/>
      <c r="DB1818" s="2"/>
      <c r="DC1818" s="2"/>
      <c r="DD1818" s="2"/>
      <c r="DE1818" s="2"/>
      <c r="DF1818" s="2"/>
      <c r="DG1818" s="2"/>
      <c r="DH1818" s="2"/>
      <c r="DI1818" s="2"/>
      <c r="DJ1818" s="2"/>
      <c r="DK1818" s="2"/>
      <c r="DL1818" s="2"/>
      <c r="DM1818" s="2"/>
      <c r="DN1818" s="2"/>
      <c r="DO1818" s="2"/>
      <c r="DP1818" s="2"/>
      <c r="DQ1818" s="2"/>
      <c r="DR1818" s="2"/>
      <c r="DS1818" s="2"/>
      <c r="DT1818" s="2"/>
      <c r="DU1818" s="2"/>
      <c r="DV1818" s="2"/>
      <c r="DW1818" s="2"/>
      <c r="DX1818" s="2"/>
      <c r="DY1818" s="2"/>
      <c r="DZ1818" s="2"/>
      <c r="EA1818" s="2"/>
      <c r="EB1818" s="2"/>
      <c r="EC1818" s="2"/>
      <c r="ED1818" s="2"/>
      <c r="EE1818" s="2"/>
      <c r="EF1818" s="2"/>
      <c r="EG1818" s="2"/>
      <c r="EH1818" s="2"/>
      <c r="EI1818" s="2"/>
      <c r="EJ1818" s="2"/>
      <c r="EK1818" s="2"/>
      <c r="EL1818" s="2"/>
      <c r="EM1818" s="2"/>
      <c r="EN1818" s="2"/>
      <c r="EO1818" s="2"/>
      <c r="EP1818" s="2"/>
      <c r="EQ1818" s="2"/>
      <c r="ER1818" s="2"/>
      <c r="ES1818" s="2"/>
      <c r="ET1818" s="2"/>
      <c r="EU1818" s="2"/>
      <c r="EV1818" s="2"/>
      <c r="EW1818" s="2"/>
      <c r="EX1818" s="2"/>
      <c r="EY1818" s="2"/>
      <c r="EZ1818" s="2"/>
      <c r="FA1818" s="2"/>
      <c r="FB1818" s="2"/>
      <c r="FC1818" s="2"/>
      <c r="FD1818" s="2"/>
      <c r="FE1818" s="2"/>
      <c r="FF1818" s="2"/>
      <c r="FG1818" s="2"/>
      <c r="FH1818" s="2"/>
      <c r="FI1818" s="2"/>
      <c r="FJ1818" s="2"/>
      <c r="FK1818" s="2"/>
      <c r="FL1818" s="2"/>
      <c r="FM1818" s="2"/>
      <c r="FN1818" s="2"/>
      <c r="FO1818" s="2"/>
      <c r="FP1818" s="2"/>
      <c r="FQ1818" s="2"/>
      <c r="FR1818" s="2"/>
      <c r="FS1818" s="2"/>
      <c r="FT1818" s="2"/>
      <c r="FU1818" s="2"/>
      <c r="FV1818" s="2"/>
      <c r="FW1818" s="2"/>
      <c r="FX1818" s="2"/>
      <c r="FY1818" s="2"/>
      <c r="FZ1818" s="2"/>
      <c r="GA1818" s="2"/>
      <c r="GB1818" s="2"/>
      <c r="GC1818" s="2"/>
      <c r="GD1818" s="2"/>
      <c r="GE1818" s="2"/>
      <c r="GF1818" s="2"/>
      <c r="GG1818" s="2"/>
      <c r="GH1818" s="2"/>
      <c r="GI1818" s="2"/>
      <c r="GJ1818" s="2"/>
      <c r="GK1818" s="2"/>
      <c r="GL1818" s="2"/>
      <c r="GM1818" s="2"/>
      <c r="GN1818" s="2"/>
      <c r="GO1818" s="2"/>
      <c r="GP1818" s="2"/>
      <c r="GQ1818" s="2"/>
      <c r="GR1818" s="2"/>
      <c r="GS1818" s="2"/>
      <c r="GT1818" s="2"/>
      <c r="GU1818" s="2"/>
      <c r="GV1818" s="2"/>
      <c r="GW1818" s="2"/>
      <c r="GX1818" s="2"/>
      <c r="GY1818" s="2"/>
      <c r="GZ1818" s="2"/>
      <c r="HA1818" s="2"/>
      <c r="HB1818" s="2"/>
      <c r="HC1818" s="2"/>
      <c r="HD1818" s="2"/>
      <c r="HE1818" s="2"/>
      <c r="HF1818" s="2"/>
      <c r="HG1818" s="2"/>
      <c r="HH1818" s="2"/>
      <c r="HI1818" s="2"/>
      <c r="HJ1818" s="2"/>
      <c r="HK1818" s="2"/>
      <c r="HL1818" s="2"/>
      <c r="HM1818" s="2"/>
      <c r="HN1818" s="2"/>
      <c r="HO1818" s="2"/>
      <c r="HP1818" s="2"/>
      <c r="HQ1818" s="2"/>
      <c r="HR1818" s="2"/>
      <c r="HS1818" s="2"/>
      <c r="HT1818" s="2"/>
      <c r="HU1818" s="2"/>
      <c r="HV1818" s="2"/>
      <c r="HW1818" s="2"/>
      <c r="HX1818" s="2"/>
      <c r="HY1818" s="2"/>
      <c r="HZ1818" s="2"/>
      <c r="IA1818" s="2"/>
      <c r="IB1818" s="2"/>
      <c r="IC1818" s="2"/>
      <c r="ID1818" s="2"/>
      <c r="IE1818" s="2"/>
      <c r="IF1818" s="2"/>
      <c r="IG1818" s="2"/>
      <c r="IH1818" s="2"/>
      <c r="II1818" s="2"/>
      <c r="IJ1818" s="2"/>
      <c r="IK1818" s="2"/>
      <c r="IL1818" s="2"/>
      <c r="IM1818" s="2"/>
      <c r="IN1818" s="2"/>
      <c r="IO1818" s="2"/>
      <c r="IP1818" s="2"/>
      <c r="IQ1818" s="2"/>
      <c r="IR1818" s="2"/>
      <c r="IS1818" s="2"/>
    </row>
    <row r="1819" spans="1:253" s="36" customFormat="1" hidden="1" x14ac:dyDescent="0.25">
      <c r="A1819" s="33"/>
      <c r="B1819" s="168"/>
      <c r="C1819" s="168"/>
      <c r="D1819" s="168"/>
      <c r="E1819" s="168"/>
      <c r="F1819" s="168"/>
      <c r="G1819" s="168"/>
      <c r="H1819" s="168"/>
      <c r="I1819" s="168"/>
      <c r="J1819" s="168"/>
      <c r="K1819" s="168"/>
      <c r="L1819" s="168"/>
      <c r="M1819" s="168"/>
      <c r="N1819" s="168"/>
      <c r="O1819" s="168"/>
      <c r="P1819" s="168"/>
      <c r="Q1819" s="168"/>
      <c r="R1819" s="168"/>
      <c r="S1819" s="168"/>
      <c r="T1819" s="168"/>
      <c r="U1819" s="168"/>
      <c r="V1819" s="168"/>
      <c r="W1819" s="168"/>
      <c r="X1819" s="168"/>
      <c r="Y1819" s="168"/>
      <c r="Z1819" s="168"/>
      <c r="AA1819" s="168"/>
      <c r="AB1819" s="168"/>
      <c r="AC1819" s="168"/>
      <c r="AD1819" s="168"/>
      <c r="AE1819" s="168"/>
      <c r="AF1819" s="168"/>
      <c r="AG1819" s="168"/>
      <c r="AH1819" s="168"/>
      <c r="AI1819" s="60"/>
      <c r="AJ1819" s="144" t="str">
        <f t="shared" si="318"/>
        <v>Riadok bude skrytý.</v>
      </c>
      <c r="AK1819" s="145" t="s">
        <v>207</v>
      </c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51">
        <f t="shared" si="325"/>
        <v>1</v>
      </c>
      <c r="BF1819" s="51">
        <f t="shared" si="328"/>
        <v>0</v>
      </c>
      <c r="BG1819" s="51"/>
      <c r="BH1819" s="51">
        <f t="shared" si="319"/>
        <v>1</v>
      </c>
      <c r="BI1819" s="89">
        <f t="shared" si="329"/>
        <v>0</v>
      </c>
      <c r="BJ1819" s="2"/>
      <c r="BK1819" s="2"/>
      <c r="BL1819" s="2"/>
      <c r="BM1819" s="2"/>
      <c r="BN1819" s="2"/>
      <c r="BO1819" s="2"/>
      <c r="BP1819" s="2"/>
      <c r="BQ1819" s="2"/>
      <c r="BR1819" s="2"/>
      <c r="BS1819" s="2"/>
      <c r="BT1819" s="2"/>
      <c r="BU1819" s="2"/>
      <c r="BV1819" s="2"/>
      <c r="BW1819" s="2"/>
      <c r="BX1819" s="108"/>
      <c r="BY1819" s="108"/>
      <c r="BZ1819" s="108"/>
      <c r="CA1819" s="113">
        <f>SI!BY1819</f>
        <v>1023</v>
      </c>
      <c r="CB1819" s="113"/>
      <c r="CC1819" s="113"/>
      <c r="CD1819" s="113"/>
      <c r="CE1819" s="113"/>
      <c r="CF1819" s="113"/>
      <c r="CG1819" s="113"/>
      <c r="CH1819" s="140">
        <f>SI!BZ1819</f>
        <v>0</v>
      </c>
      <c r="CI1819" s="108"/>
      <c r="CJ1819" s="108"/>
      <c r="CK1819" s="108"/>
      <c r="CL1819" s="108"/>
      <c r="CM1819" s="108"/>
      <c r="CN1819" s="108"/>
      <c r="CO1819" s="108"/>
      <c r="CP1819" s="108"/>
      <c r="CQ1819" s="108"/>
      <c r="CR1819" s="108"/>
      <c r="CS1819" s="108"/>
      <c r="CT1819" s="108"/>
      <c r="CU1819" s="108"/>
      <c r="CV1819" s="108"/>
      <c r="CW1819" s="108"/>
      <c r="CX1819" s="108"/>
      <c r="CY1819" s="108"/>
      <c r="CZ1819" s="2"/>
      <c r="DA1819" s="2"/>
      <c r="DB1819" s="2"/>
      <c r="DC1819" s="2"/>
      <c r="DD1819" s="2"/>
      <c r="DE1819" s="2"/>
      <c r="DF1819" s="2"/>
      <c r="DG1819" s="2"/>
      <c r="DH1819" s="2"/>
      <c r="DI1819" s="2"/>
      <c r="DJ1819" s="2"/>
      <c r="DK1819" s="2"/>
      <c r="DL1819" s="2"/>
      <c r="DM1819" s="2"/>
      <c r="DN1819" s="2"/>
      <c r="DO1819" s="2"/>
      <c r="DP1819" s="2"/>
      <c r="DQ1819" s="2"/>
      <c r="DR1819" s="2"/>
      <c r="DS1819" s="2"/>
      <c r="DT1819" s="2"/>
      <c r="DU1819" s="2"/>
      <c r="DV1819" s="2"/>
      <c r="DW1819" s="2"/>
      <c r="DX1819" s="2"/>
      <c r="DY1819" s="2"/>
      <c r="DZ1819" s="2"/>
      <c r="EA1819" s="2"/>
      <c r="EB1819" s="2"/>
      <c r="EC1819" s="2"/>
      <c r="ED1819" s="2"/>
      <c r="EE1819" s="2"/>
      <c r="EF1819" s="2"/>
      <c r="EG1819" s="2"/>
      <c r="EH1819" s="2"/>
      <c r="EI1819" s="2"/>
      <c r="EJ1819" s="2"/>
      <c r="EK1819" s="2"/>
      <c r="EL1819" s="2"/>
      <c r="EM1819" s="2"/>
      <c r="EN1819" s="2"/>
      <c r="EO1819" s="2"/>
      <c r="EP1819" s="2"/>
      <c r="EQ1819" s="2"/>
      <c r="ER1819" s="2"/>
      <c r="ES1819" s="2"/>
      <c r="ET1819" s="2"/>
      <c r="EU1819" s="2"/>
      <c r="EV1819" s="2"/>
      <c r="EW1819" s="2"/>
      <c r="EX1819" s="2"/>
      <c r="EY1819" s="2"/>
      <c r="EZ1819" s="2"/>
      <c r="FA1819" s="2"/>
      <c r="FB1819" s="2"/>
      <c r="FC1819" s="2"/>
      <c r="FD1819" s="2"/>
      <c r="FE1819" s="2"/>
      <c r="FF1819" s="2"/>
      <c r="FG1819" s="2"/>
      <c r="FH1819" s="2"/>
      <c r="FI1819" s="2"/>
      <c r="FJ1819" s="2"/>
      <c r="FK1819" s="2"/>
      <c r="FL1819" s="2"/>
      <c r="FM1819" s="2"/>
      <c r="FN1819" s="2"/>
      <c r="FO1819" s="2"/>
      <c r="FP1819" s="2"/>
      <c r="FQ1819" s="2"/>
      <c r="FR1819" s="2"/>
      <c r="FS1819" s="2"/>
      <c r="FT1819" s="2"/>
      <c r="FU1819" s="2"/>
      <c r="FV1819" s="2"/>
      <c r="FW1819" s="2"/>
      <c r="FX1819" s="2"/>
      <c r="FY1819" s="2"/>
      <c r="FZ1819" s="2"/>
      <c r="GA1819" s="2"/>
      <c r="GB1819" s="2"/>
      <c r="GC1819" s="2"/>
      <c r="GD1819" s="2"/>
      <c r="GE1819" s="2"/>
      <c r="GF1819" s="2"/>
      <c r="GG1819" s="2"/>
      <c r="GH1819" s="2"/>
      <c r="GI1819" s="2"/>
      <c r="GJ1819" s="2"/>
      <c r="GK1819" s="2"/>
      <c r="GL1819" s="2"/>
      <c r="GM1819" s="2"/>
      <c r="GN1819" s="2"/>
      <c r="GO1819" s="2"/>
      <c r="GP1819" s="2"/>
      <c r="GQ1819" s="2"/>
      <c r="GR1819" s="2"/>
      <c r="GS1819" s="2"/>
      <c r="GT1819" s="2"/>
      <c r="GU1819" s="2"/>
      <c r="GV1819" s="2"/>
      <c r="GW1819" s="2"/>
      <c r="GX1819" s="2"/>
      <c r="GY1819" s="2"/>
      <c r="GZ1819" s="2"/>
      <c r="HA1819" s="2"/>
      <c r="HB1819" s="2"/>
      <c r="HC1819" s="2"/>
      <c r="HD1819" s="2"/>
      <c r="HE1819" s="2"/>
      <c r="HF1819" s="2"/>
      <c r="HG1819" s="2"/>
      <c r="HH1819" s="2"/>
      <c r="HI1819" s="2"/>
      <c r="HJ1819" s="2"/>
      <c r="HK1819" s="2"/>
      <c r="HL1819" s="2"/>
      <c r="HM1819" s="2"/>
      <c r="HN1819" s="2"/>
      <c r="HO1819" s="2"/>
      <c r="HP1819" s="2"/>
      <c r="HQ1819" s="2"/>
      <c r="HR1819" s="2"/>
      <c r="HS1819" s="2"/>
      <c r="HT1819" s="2"/>
      <c r="HU1819" s="2"/>
      <c r="HV1819" s="2"/>
      <c r="HW1819" s="2"/>
      <c r="HX1819" s="2"/>
      <c r="HY1819" s="2"/>
      <c r="HZ1819" s="2"/>
      <c r="IA1819" s="2"/>
      <c r="IB1819" s="2"/>
      <c r="IC1819" s="2"/>
      <c r="ID1819" s="2"/>
      <c r="IE1819" s="2"/>
      <c r="IF1819" s="2"/>
      <c r="IG1819" s="2"/>
      <c r="IH1819" s="2"/>
      <c r="II1819" s="2"/>
      <c r="IJ1819" s="2"/>
      <c r="IK1819" s="2"/>
      <c r="IL1819" s="2"/>
      <c r="IM1819" s="2"/>
      <c r="IN1819" s="2"/>
      <c r="IO1819" s="2"/>
      <c r="IP1819" s="2"/>
      <c r="IQ1819" s="2"/>
      <c r="IR1819" s="2"/>
      <c r="IS1819" s="2"/>
    </row>
    <row r="1820" spans="1:253" s="36" customFormat="1" hidden="1" x14ac:dyDescent="0.25">
      <c r="A1820" s="33"/>
      <c r="B1820" s="168"/>
      <c r="C1820" s="168"/>
      <c r="D1820" s="168"/>
      <c r="E1820" s="168"/>
      <c r="F1820" s="168"/>
      <c r="G1820" s="168"/>
      <c r="H1820" s="168"/>
      <c r="I1820" s="168"/>
      <c r="J1820" s="168"/>
      <c r="K1820" s="168"/>
      <c r="L1820" s="168"/>
      <c r="M1820" s="168"/>
      <c r="N1820" s="168"/>
      <c r="O1820" s="168"/>
      <c r="P1820" s="168"/>
      <c r="Q1820" s="168"/>
      <c r="R1820" s="168"/>
      <c r="S1820" s="168"/>
      <c r="T1820" s="168"/>
      <c r="U1820" s="168"/>
      <c r="V1820" s="168"/>
      <c r="W1820" s="168"/>
      <c r="X1820" s="168"/>
      <c r="Y1820" s="168"/>
      <c r="Z1820" s="168"/>
      <c r="AA1820" s="168"/>
      <c r="AB1820" s="168"/>
      <c r="AC1820" s="168"/>
      <c r="AD1820" s="168"/>
      <c r="AE1820" s="168"/>
      <c r="AF1820" s="168"/>
      <c r="AG1820" s="168"/>
      <c r="AH1820" s="168"/>
      <c r="AI1820" s="60"/>
      <c r="AJ1820" s="144" t="str">
        <f t="shared" si="318"/>
        <v>Riadok bude skrytý.</v>
      </c>
      <c r="AK1820" s="145" t="s">
        <v>207</v>
      </c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51">
        <f t="shared" si="325"/>
        <v>1</v>
      </c>
      <c r="BF1820" s="51">
        <f t="shared" si="328"/>
        <v>0</v>
      </c>
      <c r="BG1820" s="51"/>
      <c r="BH1820" s="51">
        <f t="shared" si="319"/>
        <v>1</v>
      </c>
      <c r="BI1820" s="89">
        <f t="shared" si="329"/>
        <v>0</v>
      </c>
      <c r="BJ1820" s="2"/>
      <c r="BK1820" s="2"/>
      <c r="BL1820" s="2"/>
      <c r="BM1820" s="2"/>
      <c r="BN1820" s="2"/>
      <c r="BO1820" s="2"/>
      <c r="BP1820" s="2"/>
      <c r="BQ1820" s="2"/>
      <c r="BR1820" s="2"/>
      <c r="BS1820" s="2"/>
      <c r="BT1820" s="2"/>
      <c r="BU1820" s="2"/>
      <c r="BV1820" s="2"/>
      <c r="BW1820" s="2"/>
      <c r="BX1820" s="108"/>
      <c r="BY1820" s="108"/>
      <c r="BZ1820" s="108"/>
      <c r="CA1820" s="113">
        <f>SI!BY1820</f>
        <v>130</v>
      </c>
      <c r="CB1820" s="113"/>
      <c r="CC1820" s="113"/>
      <c r="CD1820" s="113"/>
      <c r="CE1820" s="113"/>
      <c r="CF1820" s="113"/>
      <c r="CG1820" s="113"/>
      <c r="CH1820" s="140">
        <f>SI!BZ1820</f>
        <v>0</v>
      </c>
      <c r="CI1820" s="108"/>
      <c r="CJ1820" s="108"/>
      <c r="CK1820" s="108"/>
      <c r="CL1820" s="108"/>
      <c r="CM1820" s="108"/>
      <c r="CN1820" s="108"/>
      <c r="CO1820" s="108"/>
      <c r="CP1820" s="108"/>
      <c r="CQ1820" s="108"/>
      <c r="CR1820" s="108"/>
      <c r="CS1820" s="108"/>
      <c r="CT1820" s="108"/>
      <c r="CU1820" s="108"/>
      <c r="CV1820" s="108"/>
      <c r="CW1820" s="108"/>
      <c r="CX1820" s="108"/>
      <c r="CY1820" s="108"/>
      <c r="CZ1820" s="2"/>
      <c r="DA1820" s="2"/>
      <c r="DB1820" s="2"/>
      <c r="DC1820" s="2"/>
      <c r="DD1820" s="2"/>
      <c r="DE1820" s="2"/>
      <c r="DF1820" s="2"/>
      <c r="DG1820" s="2"/>
      <c r="DH1820" s="2"/>
      <c r="DI1820" s="2"/>
      <c r="DJ1820" s="2"/>
      <c r="DK1820" s="2"/>
      <c r="DL1820" s="2"/>
      <c r="DM1820" s="2"/>
      <c r="DN1820" s="2"/>
      <c r="DO1820" s="2"/>
      <c r="DP1820" s="2"/>
      <c r="DQ1820" s="2"/>
      <c r="DR1820" s="2"/>
      <c r="DS1820" s="2"/>
      <c r="DT1820" s="2"/>
      <c r="DU1820" s="2"/>
      <c r="DV1820" s="2"/>
      <c r="DW1820" s="2"/>
      <c r="DX1820" s="2"/>
      <c r="DY1820" s="2"/>
      <c r="DZ1820" s="2"/>
      <c r="EA1820" s="2"/>
      <c r="EB1820" s="2"/>
      <c r="EC1820" s="2"/>
      <c r="ED1820" s="2"/>
      <c r="EE1820" s="2"/>
      <c r="EF1820" s="2"/>
      <c r="EG1820" s="2"/>
      <c r="EH1820" s="2"/>
      <c r="EI1820" s="2"/>
      <c r="EJ1820" s="2"/>
      <c r="EK1820" s="2"/>
      <c r="EL1820" s="2"/>
      <c r="EM1820" s="2"/>
      <c r="EN1820" s="2"/>
      <c r="EO1820" s="2"/>
      <c r="EP1820" s="2"/>
      <c r="EQ1820" s="2"/>
      <c r="ER1820" s="2"/>
      <c r="ES1820" s="2"/>
      <c r="ET1820" s="2"/>
      <c r="EU1820" s="2"/>
      <c r="EV1820" s="2"/>
      <c r="EW1820" s="2"/>
      <c r="EX1820" s="2"/>
      <c r="EY1820" s="2"/>
      <c r="EZ1820" s="2"/>
      <c r="FA1820" s="2"/>
      <c r="FB1820" s="2"/>
      <c r="FC1820" s="2"/>
      <c r="FD1820" s="2"/>
      <c r="FE1820" s="2"/>
      <c r="FF1820" s="2"/>
      <c r="FG1820" s="2"/>
      <c r="FH1820" s="2"/>
      <c r="FI1820" s="2"/>
      <c r="FJ1820" s="2"/>
      <c r="FK1820" s="2"/>
      <c r="FL1820" s="2"/>
      <c r="FM1820" s="2"/>
      <c r="FN1820" s="2"/>
      <c r="FO1820" s="2"/>
      <c r="FP1820" s="2"/>
      <c r="FQ1820" s="2"/>
      <c r="FR1820" s="2"/>
      <c r="FS1820" s="2"/>
      <c r="FT1820" s="2"/>
      <c r="FU1820" s="2"/>
      <c r="FV1820" s="2"/>
      <c r="FW1820" s="2"/>
      <c r="FX1820" s="2"/>
      <c r="FY1820" s="2"/>
      <c r="FZ1820" s="2"/>
      <c r="GA1820" s="2"/>
      <c r="GB1820" s="2"/>
      <c r="GC1820" s="2"/>
      <c r="GD1820" s="2"/>
      <c r="GE1820" s="2"/>
      <c r="GF1820" s="2"/>
      <c r="GG1820" s="2"/>
      <c r="GH1820" s="2"/>
      <c r="GI1820" s="2"/>
      <c r="GJ1820" s="2"/>
      <c r="GK1820" s="2"/>
      <c r="GL1820" s="2"/>
      <c r="GM1820" s="2"/>
      <c r="GN1820" s="2"/>
      <c r="GO1820" s="2"/>
      <c r="GP1820" s="2"/>
      <c r="GQ1820" s="2"/>
      <c r="GR1820" s="2"/>
      <c r="GS1820" s="2"/>
      <c r="GT1820" s="2"/>
      <c r="GU1820" s="2"/>
      <c r="GV1820" s="2"/>
      <c r="GW1820" s="2"/>
      <c r="GX1820" s="2"/>
      <c r="GY1820" s="2"/>
      <c r="GZ1820" s="2"/>
      <c r="HA1820" s="2"/>
      <c r="HB1820" s="2"/>
      <c r="HC1820" s="2"/>
      <c r="HD1820" s="2"/>
      <c r="HE1820" s="2"/>
      <c r="HF1820" s="2"/>
      <c r="HG1820" s="2"/>
      <c r="HH1820" s="2"/>
      <c r="HI1820" s="2"/>
      <c r="HJ1820" s="2"/>
      <c r="HK1820" s="2"/>
      <c r="HL1820" s="2"/>
      <c r="HM1820" s="2"/>
      <c r="HN1820" s="2"/>
      <c r="HO1820" s="2"/>
      <c r="HP1820" s="2"/>
      <c r="HQ1820" s="2"/>
      <c r="HR1820" s="2"/>
      <c r="HS1820" s="2"/>
      <c r="HT1820" s="2"/>
      <c r="HU1820" s="2"/>
      <c r="HV1820" s="2"/>
      <c r="HW1820" s="2"/>
      <c r="HX1820" s="2"/>
      <c r="HY1820" s="2"/>
      <c r="HZ1820" s="2"/>
      <c r="IA1820" s="2"/>
      <c r="IB1820" s="2"/>
      <c r="IC1820" s="2"/>
      <c r="ID1820" s="2"/>
      <c r="IE1820" s="2"/>
      <c r="IF1820" s="2"/>
      <c r="IG1820" s="2"/>
      <c r="IH1820" s="2"/>
      <c r="II1820" s="2"/>
      <c r="IJ1820" s="2"/>
      <c r="IK1820" s="2"/>
      <c r="IL1820" s="2"/>
      <c r="IM1820" s="2"/>
      <c r="IN1820" s="2"/>
      <c r="IO1820" s="2"/>
      <c r="IP1820" s="2"/>
      <c r="IQ1820" s="2"/>
      <c r="IR1820" s="2"/>
      <c r="IS1820" s="2"/>
    </row>
    <row r="1821" spans="1:253" s="36" customFormat="1" hidden="1" x14ac:dyDescent="0.25">
      <c r="A1821" s="33"/>
      <c r="B1821" s="168"/>
      <c r="C1821" s="168"/>
      <c r="D1821" s="168"/>
      <c r="E1821" s="168"/>
      <c r="F1821" s="168"/>
      <c r="G1821" s="168"/>
      <c r="H1821" s="168"/>
      <c r="I1821" s="168"/>
      <c r="J1821" s="168"/>
      <c r="K1821" s="168"/>
      <c r="L1821" s="168"/>
      <c r="M1821" s="168"/>
      <c r="N1821" s="168"/>
      <c r="O1821" s="168"/>
      <c r="P1821" s="168"/>
      <c r="Q1821" s="168"/>
      <c r="R1821" s="168"/>
      <c r="S1821" s="168"/>
      <c r="T1821" s="168"/>
      <c r="U1821" s="168"/>
      <c r="V1821" s="168"/>
      <c r="W1821" s="168"/>
      <c r="X1821" s="168"/>
      <c r="Y1821" s="168"/>
      <c r="Z1821" s="168"/>
      <c r="AA1821" s="168"/>
      <c r="AB1821" s="168"/>
      <c r="AC1821" s="168"/>
      <c r="AD1821" s="168"/>
      <c r="AE1821" s="168"/>
      <c r="AF1821" s="168"/>
      <c r="AG1821" s="168"/>
      <c r="AH1821" s="168"/>
      <c r="AI1821" s="60"/>
      <c r="AJ1821" s="144" t="str">
        <f t="shared" si="318"/>
        <v>Riadok bude skrytý.</v>
      </c>
      <c r="AK1821" s="145" t="s">
        <v>207</v>
      </c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51">
        <f t="shared" si="325"/>
        <v>1</v>
      </c>
      <c r="BF1821" s="51">
        <f t="shared" si="328"/>
        <v>0</v>
      </c>
      <c r="BG1821" s="51"/>
      <c r="BH1821" s="51">
        <f t="shared" si="319"/>
        <v>1</v>
      </c>
      <c r="BI1821" s="89">
        <f t="shared" si="329"/>
        <v>0</v>
      </c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/>
      <c r="BV1821" s="2"/>
      <c r="BW1821" s="2"/>
      <c r="BX1821" s="108"/>
      <c r="BY1821" s="108"/>
      <c r="BZ1821" s="108"/>
      <c r="CA1821" s="113">
        <f>SI!BY1821</f>
        <v>454</v>
      </c>
      <c r="CB1821" s="113"/>
      <c r="CC1821" s="113"/>
      <c r="CD1821" s="113"/>
      <c r="CE1821" s="113"/>
      <c r="CF1821" s="113"/>
      <c r="CG1821" s="113"/>
      <c r="CH1821" s="140">
        <f>SI!BZ1821</f>
        <v>0</v>
      </c>
      <c r="CI1821" s="108"/>
      <c r="CJ1821" s="108"/>
      <c r="CK1821" s="108"/>
      <c r="CL1821" s="108"/>
      <c r="CM1821" s="108"/>
      <c r="CN1821" s="108"/>
      <c r="CO1821" s="108"/>
      <c r="CP1821" s="108"/>
      <c r="CQ1821" s="108"/>
      <c r="CR1821" s="108"/>
      <c r="CS1821" s="108"/>
      <c r="CT1821" s="108"/>
      <c r="CU1821" s="108"/>
      <c r="CV1821" s="108"/>
      <c r="CW1821" s="108"/>
      <c r="CX1821" s="108"/>
      <c r="CY1821" s="108"/>
      <c r="CZ1821" s="2"/>
      <c r="DA1821" s="2"/>
      <c r="DB1821" s="2"/>
      <c r="DC1821" s="2"/>
      <c r="DD1821" s="2"/>
      <c r="DE1821" s="2"/>
      <c r="DF1821" s="2"/>
      <c r="DG1821" s="2"/>
      <c r="DH1821" s="2"/>
      <c r="DI1821" s="2"/>
      <c r="DJ1821" s="2"/>
      <c r="DK1821" s="2"/>
      <c r="DL1821" s="2"/>
      <c r="DM1821" s="2"/>
      <c r="DN1821" s="2"/>
      <c r="DO1821" s="2"/>
      <c r="DP1821" s="2"/>
      <c r="DQ1821" s="2"/>
      <c r="DR1821" s="2"/>
      <c r="DS1821" s="2"/>
      <c r="DT1821" s="2"/>
      <c r="DU1821" s="2"/>
      <c r="DV1821" s="2"/>
      <c r="DW1821" s="2"/>
      <c r="DX1821" s="2"/>
      <c r="DY1821" s="2"/>
      <c r="DZ1821" s="2"/>
      <c r="EA1821" s="2"/>
      <c r="EB1821" s="2"/>
      <c r="EC1821" s="2"/>
      <c r="ED1821" s="2"/>
      <c r="EE1821" s="2"/>
      <c r="EF1821" s="2"/>
      <c r="EG1821" s="2"/>
      <c r="EH1821" s="2"/>
      <c r="EI1821" s="2"/>
      <c r="EJ1821" s="2"/>
      <c r="EK1821" s="2"/>
      <c r="EL1821" s="2"/>
      <c r="EM1821" s="2"/>
      <c r="EN1821" s="2"/>
      <c r="EO1821" s="2"/>
      <c r="EP1821" s="2"/>
      <c r="EQ1821" s="2"/>
      <c r="ER1821" s="2"/>
      <c r="ES1821" s="2"/>
      <c r="ET1821" s="2"/>
      <c r="EU1821" s="2"/>
      <c r="EV1821" s="2"/>
      <c r="EW1821" s="2"/>
      <c r="EX1821" s="2"/>
      <c r="EY1821" s="2"/>
      <c r="EZ1821" s="2"/>
      <c r="FA1821" s="2"/>
      <c r="FB1821" s="2"/>
      <c r="FC1821" s="2"/>
      <c r="FD1821" s="2"/>
      <c r="FE1821" s="2"/>
      <c r="FF1821" s="2"/>
      <c r="FG1821" s="2"/>
      <c r="FH1821" s="2"/>
      <c r="FI1821" s="2"/>
      <c r="FJ1821" s="2"/>
      <c r="FK1821" s="2"/>
      <c r="FL1821" s="2"/>
      <c r="FM1821" s="2"/>
      <c r="FN1821" s="2"/>
      <c r="FO1821" s="2"/>
      <c r="FP1821" s="2"/>
      <c r="FQ1821" s="2"/>
      <c r="FR1821" s="2"/>
      <c r="FS1821" s="2"/>
      <c r="FT1821" s="2"/>
      <c r="FU1821" s="2"/>
      <c r="FV1821" s="2"/>
      <c r="FW1821" s="2"/>
      <c r="FX1821" s="2"/>
      <c r="FY1821" s="2"/>
      <c r="FZ1821" s="2"/>
      <c r="GA1821" s="2"/>
      <c r="GB1821" s="2"/>
      <c r="GC1821" s="2"/>
      <c r="GD1821" s="2"/>
      <c r="GE1821" s="2"/>
      <c r="GF1821" s="2"/>
      <c r="GG1821" s="2"/>
      <c r="GH1821" s="2"/>
      <c r="GI1821" s="2"/>
      <c r="GJ1821" s="2"/>
      <c r="GK1821" s="2"/>
      <c r="GL1821" s="2"/>
      <c r="GM1821" s="2"/>
      <c r="GN1821" s="2"/>
      <c r="GO1821" s="2"/>
      <c r="GP1821" s="2"/>
      <c r="GQ1821" s="2"/>
      <c r="GR1821" s="2"/>
      <c r="GS1821" s="2"/>
      <c r="GT1821" s="2"/>
      <c r="GU1821" s="2"/>
      <c r="GV1821" s="2"/>
      <c r="GW1821" s="2"/>
      <c r="GX1821" s="2"/>
      <c r="GY1821" s="2"/>
      <c r="GZ1821" s="2"/>
      <c r="HA1821" s="2"/>
      <c r="HB1821" s="2"/>
      <c r="HC1821" s="2"/>
      <c r="HD1821" s="2"/>
      <c r="HE1821" s="2"/>
      <c r="HF1821" s="2"/>
      <c r="HG1821" s="2"/>
      <c r="HH1821" s="2"/>
      <c r="HI1821" s="2"/>
      <c r="HJ1821" s="2"/>
      <c r="HK1821" s="2"/>
      <c r="HL1821" s="2"/>
      <c r="HM1821" s="2"/>
      <c r="HN1821" s="2"/>
      <c r="HO1821" s="2"/>
      <c r="HP1821" s="2"/>
      <c r="HQ1821" s="2"/>
      <c r="HR1821" s="2"/>
      <c r="HS1821" s="2"/>
      <c r="HT1821" s="2"/>
      <c r="HU1821" s="2"/>
      <c r="HV1821" s="2"/>
      <c r="HW1821" s="2"/>
      <c r="HX1821" s="2"/>
      <c r="HY1821" s="2"/>
      <c r="HZ1821" s="2"/>
      <c r="IA1821" s="2"/>
      <c r="IB1821" s="2"/>
      <c r="IC1821" s="2"/>
      <c r="ID1821" s="2"/>
      <c r="IE1821" s="2"/>
      <c r="IF1821" s="2"/>
      <c r="IG1821" s="2"/>
      <c r="IH1821" s="2"/>
      <c r="II1821" s="2"/>
      <c r="IJ1821" s="2"/>
      <c r="IK1821" s="2"/>
      <c r="IL1821" s="2"/>
      <c r="IM1821" s="2"/>
      <c r="IN1821" s="2"/>
      <c r="IO1821" s="2"/>
      <c r="IP1821" s="2"/>
      <c r="IQ1821" s="2"/>
      <c r="IR1821" s="2"/>
      <c r="IS1821" s="2"/>
    </row>
    <row r="1822" spans="1:253" s="36" customFormat="1" hidden="1" x14ac:dyDescent="0.25">
      <c r="A1822" s="33"/>
      <c r="B1822" s="168"/>
      <c r="C1822" s="168"/>
      <c r="D1822" s="168"/>
      <c r="E1822" s="168"/>
      <c r="F1822" s="168"/>
      <c r="G1822" s="168"/>
      <c r="H1822" s="168"/>
      <c r="I1822" s="168"/>
      <c r="J1822" s="168"/>
      <c r="K1822" s="168"/>
      <c r="L1822" s="168"/>
      <c r="M1822" s="168"/>
      <c r="N1822" s="168"/>
      <c r="O1822" s="168"/>
      <c r="P1822" s="168"/>
      <c r="Q1822" s="168"/>
      <c r="R1822" s="168"/>
      <c r="S1822" s="168"/>
      <c r="T1822" s="168"/>
      <c r="U1822" s="168"/>
      <c r="V1822" s="168"/>
      <c r="W1822" s="168"/>
      <c r="X1822" s="168"/>
      <c r="Y1822" s="168"/>
      <c r="Z1822" s="168"/>
      <c r="AA1822" s="168"/>
      <c r="AB1822" s="168"/>
      <c r="AC1822" s="168"/>
      <c r="AD1822" s="168"/>
      <c r="AE1822" s="168"/>
      <c r="AF1822" s="168"/>
      <c r="AG1822" s="168"/>
      <c r="AH1822" s="168"/>
      <c r="AI1822" s="60"/>
      <c r="AJ1822" s="144" t="str">
        <f t="shared" si="318"/>
        <v>Riadok bude skrytý.</v>
      </c>
      <c r="AK1822" s="145" t="s">
        <v>207</v>
      </c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51">
        <f t="shared" si="325"/>
        <v>1</v>
      </c>
      <c r="BF1822" s="51">
        <f t="shared" si="328"/>
        <v>0</v>
      </c>
      <c r="BG1822" s="51"/>
      <c r="BH1822" s="51">
        <f t="shared" si="319"/>
        <v>1</v>
      </c>
      <c r="BI1822" s="89">
        <f t="shared" si="329"/>
        <v>0</v>
      </c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/>
      <c r="BV1822" s="2"/>
      <c r="BW1822" s="2"/>
      <c r="BX1822" s="108"/>
      <c r="BY1822" s="108"/>
      <c r="BZ1822" s="108"/>
      <c r="CA1822" s="113">
        <f>SI!BY1822</f>
        <v>171</v>
      </c>
      <c r="CB1822" s="113"/>
      <c r="CC1822" s="113"/>
      <c r="CD1822" s="113"/>
      <c r="CE1822" s="113"/>
      <c r="CF1822" s="113"/>
      <c r="CG1822" s="113"/>
      <c r="CH1822" s="140">
        <f>SI!BZ1822</f>
        <v>0</v>
      </c>
      <c r="CI1822" s="108"/>
      <c r="CJ1822" s="108"/>
      <c r="CK1822" s="108"/>
      <c r="CL1822" s="108"/>
      <c r="CM1822" s="108"/>
      <c r="CN1822" s="108"/>
      <c r="CO1822" s="108"/>
      <c r="CP1822" s="108"/>
      <c r="CQ1822" s="108"/>
      <c r="CR1822" s="108"/>
      <c r="CS1822" s="108"/>
      <c r="CT1822" s="108"/>
      <c r="CU1822" s="108"/>
      <c r="CV1822" s="108"/>
      <c r="CW1822" s="108"/>
      <c r="CX1822" s="108"/>
      <c r="CY1822" s="108"/>
      <c r="CZ1822" s="2"/>
      <c r="DA1822" s="2"/>
      <c r="DB1822" s="2"/>
      <c r="DC1822" s="2"/>
      <c r="DD1822" s="2"/>
      <c r="DE1822" s="2"/>
      <c r="DF1822" s="2"/>
      <c r="DG1822" s="2"/>
      <c r="DH1822" s="2"/>
      <c r="DI1822" s="2"/>
      <c r="DJ1822" s="2"/>
      <c r="DK1822" s="2"/>
      <c r="DL1822" s="2"/>
      <c r="DM1822" s="2"/>
      <c r="DN1822" s="2"/>
      <c r="DO1822" s="2"/>
      <c r="DP1822" s="2"/>
      <c r="DQ1822" s="2"/>
      <c r="DR1822" s="2"/>
      <c r="DS1822" s="2"/>
      <c r="DT1822" s="2"/>
      <c r="DU1822" s="2"/>
      <c r="DV1822" s="2"/>
      <c r="DW1822" s="2"/>
      <c r="DX1822" s="2"/>
      <c r="DY1822" s="2"/>
      <c r="DZ1822" s="2"/>
      <c r="EA1822" s="2"/>
      <c r="EB1822" s="2"/>
      <c r="EC1822" s="2"/>
      <c r="ED1822" s="2"/>
      <c r="EE1822" s="2"/>
      <c r="EF1822" s="2"/>
      <c r="EG1822" s="2"/>
      <c r="EH1822" s="2"/>
      <c r="EI1822" s="2"/>
      <c r="EJ1822" s="2"/>
      <c r="EK1822" s="2"/>
      <c r="EL1822" s="2"/>
      <c r="EM1822" s="2"/>
      <c r="EN1822" s="2"/>
      <c r="EO1822" s="2"/>
      <c r="EP1822" s="2"/>
      <c r="EQ1822" s="2"/>
      <c r="ER1822" s="2"/>
      <c r="ES1822" s="2"/>
      <c r="ET1822" s="2"/>
      <c r="EU1822" s="2"/>
      <c r="EV1822" s="2"/>
      <c r="EW1822" s="2"/>
      <c r="EX1822" s="2"/>
      <c r="EY1822" s="2"/>
      <c r="EZ1822" s="2"/>
      <c r="FA1822" s="2"/>
      <c r="FB1822" s="2"/>
      <c r="FC1822" s="2"/>
      <c r="FD1822" s="2"/>
      <c r="FE1822" s="2"/>
      <c r="FF1822" s="2"/>
      <c r="FG1822" s="2"/>
      <c r="FH1822" s="2"/>
      <c r="FI1822" s="2"/>
      <c r="FJ1822" s="2"/>
      <c r="FK1822" s="2"/>
      <c r="FL1822" s="2"/>
      <c r="FM1822" s="2"/>
      <c r="FN1822" s="2"/>
      <c r="FO1822" s="2"/>
      <c r="FP1822" s="2"/>
      <c r="FQ1822" s="2"/>
      <c r="FR1822" s="2"/>
      <c r="FS1822" s="2"/>
      <c r="FT1822" s="2"/>
      <c r="FU1822" s="2"/>
      <c r="FV1822" s="2"/>
      <c r="FW1822" s="2"/>
      <c r="FX1822" s="2"/>
      <c r="FY1822" s="2"/>
      <c r="FZ1822" s="2"/>
      <c r="GA1822" s="2"/>
      <c r="GB1822" s="2"/>
      <c r="GC1822" s="2"/>
      <c r="GD1822" s="2"/>
      <c r="GE1822" s="2"/>
      <c r="GF1822" s="2"/>
      <c r="GG1822" s="2"/>
      <c r="GH1822" s="2"/>
      <c r="GI1822" s="2"/>
      <c r="GJ1822" s="2"/>
      <c r="GK1822" s="2"/>
      <c r="GL1822" s="2"/>
      <c r="GM1822" s="2"/>
      <c r="GN1822" s="2"/>
      <c r="GO1822" s="2"/>
      <c r="GP1822" s="2"/>
      <c r="GQ1822" s="2"/>
      <c r="GR1822" s="2"/>
      <c r="GS1822" s="2"/>
      <c r="GT1822" s="2"/>
      <c r="GU1822" s="2"/>
      <c r="GV1822" s="2"/>
      <c r="GW1822" s="2"/>
      <c r="GX1822" s="2"/>
      <c r="GY1822" s="2"/>
      <c r="GZ1822" s="2"/>
      <c r="HA1822" s="2"/>
      <c r="HB1822" s="2"/>
      <c r="HC1822" s="2"/>
      <c r="HD1822" s="2"/>
      <c r="HE1822" s="2"/>
      <c r="HF1822" s="2"/>
      <c r="HG1822" s="2"/>
      <c r="HH1822" s="2"/>
      <c r="HI1822" s="2"/>
      <c r="HJ1822" s="2"/>
      <c r="HK1822" s="2"/>
      <c r="HL1822" s="2"/>
      <c r="HM1822" s="2"/>
      <c r="HN1822" s="2"/>
      <c r="HO1822" s="2"/>
      <c r="HP1822" s="2"/>
      <c r="HQ1822" s="2"/>
      <c r="HR1822" s="2"/>
      <c r="HS1822" s="2"/>
      <c r="HT1822" s="2"/>
      <c r="HU1822" s="2"/>
      <c r="HV1822" s="2"/>
      <c r="HW1822" s="2"/>
      <c r="HX1822" s="2"/>
      <c r="HY1822" s="2"/>
      <c r="HZ1822" s="2"/>
      <c r="IA1822" s="2"/>
      <c r="IB1822" s="2"/>
      <c r="IC1822" s="2"/>
      <c r="ID1822" s="2"/>
      <c r="IE1822" s="2"/>
      <c r="IF1822" s="2"/>
      <c r="IG1822" s="2"/>
      <c r="IH1822" s="2"/>
      <c r="II1822" s="2"/>
      <c r="IJ1822" s="2"/>
      <c r="IK1822" s="2"/>
      <c r="IL1822" s="2"/>
      <c r="IM1822" s="2"/>
      <c r="IN1822" s="2"/>
      <c r="IO1822" s="2"/>
      <c r="IP1822" s="2"/>
      <c r="IQ1822" s="2"/>
      <c r="IR1822" s="2"/>
      <c r="IS1822" s="2"/>
    </row>
    <row r="1823" spans="1:253" s="36" customFormat="1" hidden="1" x14ac:dyDescent="0.25">
      <c r="A1823" s="33"/>
      <c r="B1823" s="168"/>
      <c r="C1823" s="168"/>
      <c r="D1823" s="168"/>
      <c r="E1823" s="168"/>
      <c r="F1823" s="168"/>
      <c r="G1823" s="168"/>
      <c r="H1823" s="168"/>
      <c r="I1823" s="168"/>
      <c r="J1823" s="168"/>
      <c r="K1823" s="168"/>
      <c r="L1823" s="168"/>
      <c r="M1823" s="168"/>
      <c r="N1823" s="168"/>
      <c r="O1823" s="168"/>
      <c r="P1823" s="168"/>
      <c r="Q1823" s="168"/>
      <c r="R1823" s="168"/>
      <c r="S1823" s="168"/>
      <c r="T1823" s="168"/>
      <c r="U1823" s="168"/>
      <c r="V1823" s="168"/>
      <c r="W1823" s="168"/>
      <c r="X1823" s="168"/>
      <c r="Y1823" s="168"/>
      <c r="Z1823" s="168"/>
      <c r="AA1823" s="168"/>
      <c r="AB1823" s="168"/>
      <c r="AC1823" s="168"/>
      <c r="AD1823" s="168"/>
      <c r="AE1823" s="168"/>
      <c r="AF1823" s="168"/>
      <c r="AG1823" s="168"/>
      <c r="AH1823" s="168"/>
      <c r="AI1823" s="60"/>
      <c r="AJ1823" s="144" t="str">
        <f t="shared" si="318"/>
        <v>Riadok bude skrytý.</v>
      </c>
      <c r="AK1823" s="145" t="s">
        <v>207</v>
      </c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51">
        <f t="shared" si="325"/>
        <v>1</v>
      </c>
      <c r="BF1823" s="51">
        <f t="shared" si="328"/>
        <v>0</v>
      </c>
      <c r="BG1823" s="51"/>
      <c r="BH1823" s="51">
        <f t="shared" si="319"/>
        <v>1</v>
      </c>
      <c r="BI1823" s="89">
        <f t="shared" si="329"/>
        <v>0</v>
      </c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/>
      <c r="BV1823" s="2"/>
      <c r="BW1823" s="2"/>
      <c r="BX1823" s="108"/>
      <c r="BY1823" s="108"/>
      <c r="BZ1823" s="108"/>
      <c r="CA1823" s="113">
        <f>SI!BY1823</f>
        <v>930</v>
      </c>
      <c r="CB1823" s="113"/>
      <c r="CC1823" s="113"/>
      <c r="CD1823" s="113"/>
      <c r="CE1823" s="113"/>
      <c r="CF1823" s="113"/>
      <c r="CG1823" s="113"/>
      <c r="CH1823" s="140">
        <f>SI!BZ1823</f>
        <v>0</v>
      </c>
      <c r="CI1823" s="108"/>
      <c r="CJ1823" s="108"/>
      <c r="CK1823" s="108"/>
      <c r="CL1823" s="108"/>
      <c r="CM1823" s="108"/>
      <c r="CN1823" s="108"/>
      <c r="CO1823" s="108"/>
      <c r="CP1823" s="108"/>
      <c r="CQ1823" s="108"/>
      <c r="CR1823" s="108"/>
      <c r="CS1823" s="108"/>
      <c r="CT1823" s="108"/>
      <c r="CU1823" s="108"/>
      <c r="CV1823" s="108"/>
      <c r="CW1823" s="108"/>
      <c r="CX1823" s="108"/>
      <c r="CY1823" s="108"/>
      <c r="CZ1823" s="2"/>
      <c r="DA1823" s="2"/>
      <c r="DB1823" s="2"/>
      <c r="DC1823" s="2"/>
      <c r="DD1823" s="2"/>
      <c r="DE1823" s="2"/>
      <c r="DF1823" s="2"/>
      <c r="DG1823" s="2"/>
      <c r="DH1823" s="2"/>
      <c r="DI1823" s="2"/>
      <c r="DJ1823" s="2"/>
      <c r="DK1823" s="2"/>
      <c r="DL1823" s="2"/>
      <c r="DM1823" s="2"/>
      <c r="DN1823" s="2"/>
      <c r="DO1823" s="2"/>
      <c r="DP1823" s="2"/>
      <c r="DQ1823" s="2"/>
      <c r="DR1823" s="2"/>
      <c r="DS1823" s="2"/>
      <c r="DT1823" s="2"/>
      <c r="DU1823" s="2"/>
      <c r="DV1823" s="2"/>
      <c r="DW1823" s="2"/>
      <c r="DX1823" s="2"/>
      <c r="DY1823" s="2"/>
      <c r="DZ1823" s="2"/>
      <c r="EA1823" s="2"/>
      <c r="EB1823" s="2"/>
      <c r="EC1823" s="2"/>
      <c r="ED1823" s="2"/>
      <c r="EE1823" s="2"/>
      <c r="EF1823" s="2"/>
      <c r="EG1823" s="2"/>
      <c r="EH1823" s="2"/>
      <c r="EI1823" s="2"/>
      <c r="EJ1823" s="2"/>
      <c r="EK1823" s="2"/>
      <c r="EL1823" s="2"/>
      <c r="EM1823" s="2"/>
      <c r="EN1823" s="2"/>
      <c r="EO1823" s="2"/>
      <c r="EP1823" s="2"/>
      <c r="EQ1823" s="2"/>
      <c r="ER1823" s="2"/>
      <c r="ES1823" s="2"/>
      <c r="ET1823" s="2"/>
      <c r="EU1823" s="2"/>
      <c r="EV1823" s="2"/>
      <c r="EW1823" s="2"/>
      <c r="EX1823" s="2"/>
      <c r="EY1823" s="2"/>
      <c r="EZ1823" s="2"/>
      <c r="FA1823" s="2"/>
      <c r="FB1823" s="2"/>
      <c r="FC1823" s="2"/>
      <c r="FD1823" s="2"/>
      <c r="FE1823" s="2"/>
      <c r="FF1823" s="2"/>
      <c r="FG1823" s="2"/>
      <c r="FH1823" s="2"/>
      <c r="FI1823" s="2"/>
      <c r="FJ1823" s="2"/>
      <c r="FK1823" s="2"/>
      <c r="FL1823" s="2"/>
      <c r="FM1823" s="2"/>
      <c r="FN1823" s="2"/>
      <c r="FO1823" s="2"/>
      <c r="FP1823" s="2"/>
      <c r="FQ1823" s="2"/>
      <c r="FR1823" s="2"/>
      <c r="FS1823" s="2"/>
      <c r="FT1823" s="2"/>
      <c r="FU1823" s="2"/>
      <c r="FV1823" s="2"/>
      <c r="FW1823" s="2"/>
      <c r="FX1823" s="2"/>
      <c r="FY1823" s="2"/>
      <c r="FZ1823" s="2"/>
      <c r="GA1823" s="2"/>
      <c r="GB1823" s="2"/>
      <c r="GC1823" s="2"/>
      <c r="GD1823" s="2"/>
      <c r="GE1823" s="2"/>
      <c r="GF1823" s="2"/>
      <c r="GG1823" s="2"/>
      <c r="GH1823" s="2"/>
      <c r="GI1823" s="2"/>
      <c r="GJ1823" s="2"/>
      <c r="GK1823" s="2"/>
      <c r="GL1823" s="2"/>
      <c r="GM1823" s="2"/>
      <c r="GN1823" s="2"/>
      <c r="GO1823" s="2"/>
      <c r="GP1823" s="2"/>
      <c r="GQ1823" s="2"/>
      <c r="GR1823" s="2"/>
      <c r="GS1823" s="2"/>
      <c r="GT1823" s="2"/>
      <c r="GU1823" s="2"/>
      <c r="GV1823" s="2"/>
      <c r="GW1823" s="2"/>
      <c r="GX1823" s="2"/>
      <c r="GY1823" s="2"/>
      <c r="GZ1823" s="2"/>
      <c r="HA1823" s="2"/>
      <c r="HB1823" s="2"/>
      <c r="HC1823" s="2"/>
      <c r="HD1823" s="2"/>
      <c r="HE1823" s="2"/>
      <c r="HF1823" s="2"/>
      <c r="HG1823" s="2"/>
      <c r="HH1823" s="2"/>
      <c r="HI1823" s="2"/>
      <c r="HJ1823" s="2"/>
      <c r="HK1823" s="2"/>
      <c r="HL1823" s="2"/>
      <c r="HM1823" s="2"/>
      <c r="HN1823" s="2"/>
      <c r="HO1823" s="2"/>
      <c r="HP1823" s="2"/>
      <c r="HQ1823" s="2"/>
      <c r="HR1823" s="2"/>
      <c r="HS1823" s="2"/>
      <c r="HT1823" s="2"/>
      <c r="HU1823" s="2"/>
      <c r="HV1823" s="2"/>
      <c r="HW1823" s="2"/>
      <c r="HX1823" s="2"/>
      <c r="HY1823" s="2"/>
      <c r="HZ1823" s="2"/>
      <c r="IA1823" s="2"/>
      <c r="IB1823" s="2"/>
      <c r="IC1823" s="2"/>
      <c r="ID1823" s="2"/>
      <c r="IE1823" s="2"/>
      <c r="IF1823" s="2"/>
      <c r="IG1823" s="2"/>
      <c r="IH1823" s="2"/>
      <c r="II1823" s="2"/>
      <c r="IJ1823" s="2"/>
      <c r="IK1823" s="2"/>
      <c r="IL1823" s="2"/>
      <c r="IM1823" s="2"/>
      <c r="IN1823" s="2"/>
      <c r="IO1823" s="2"/>
      <c r="IP1823" s="2"/>
      <c r="IQ1823" s="2"/>
      <c r="IR1823" s="2"/>
      <c r="IS1823" s="2"/>
    </row>
    <row r="1824" spans="1:253" x14ac:dyDescent="0.25">
      <c r="A1824" s="33"/>
      <c r="B1824" s="168"/>
      <c r="C1824" s="168"/>
      <c r="D1824" s="168"/>
      <c r="E1824" s="168"/>
      <c r="F1824" s="168"/>
      <c r="G1824" s="168"/>
      <c r="H1824" s="168"/>
      <c r="I1824" s="168"/>
      <c r="J1824" s="168"/>
      <c r="K1824" s="168"/>
      <c r="L1824" s="168"/>
      <c r="M1824" s="168"/>
      <c r="N1824" s="168"/>
      <c r="O1824" s="168"/>
      <c r="P1824" s="168"/>
      <c r="Q1824" s="168"/>
      <c r="R1824" s="168"/>
      <c r="S1824" s="168"/>
      <c r="T1824" s="168"/>
      <c r="U1824" s="168"/>
      <c r="V1824" s="168"/>
      <c r="W1824" s="168"/>
      <c r="X1824" s="168"/>
      <c r="Y1824" s="168"/>
      <c r="Z1824" s="168"/>
      <c r="AA1824" s="168"/>
      <c r="AB1824" s="168"/>
      <c r="AC1824" s="168"/>
      <c r="AD1824" s="168"/>
      <c r="AE1824" s="168"/>
      <c r="AF1824" s="168"/>
      <c r="AG1824" s="168"/>
      <c r="AH1824" s="168"/>
      <c r="AI1824" s="59"/>
      <c r="AJ1824" s="144" t="str">
        <f t="shared" si="318"/>
        <v>Riadok bude vidieť.</v>
      </c>
      <c r="AK1824" s="145" t="s">
        <v>207</v>
      </c>
      <c r="BE1824" s="51">
        <f t="shared" si="325"/>
        <v>1</v>
      </c>
      <c r="BF1824" s="51">
        <f t="shared" si="328"/>
        <v>0</v>
      </c>
      <c r="BH1824" s="51">
        <f t="shared" si="319"/>
        <v>1</v>
      </c>
      <c r="BI1824" s="51">
        <f>+IF(BE1824+BF1824+BG1824=0,0,IF(BH1824=0,0,1))</f>
        <v>1</v>
      </c>
      <c r="CA1824" s="113">
        <f>SI!BY1824</f>
        <v>115</v>
      </c>
      <c r="CH1824" s="140">
        <f>SI!BZ1824</f>
        <v>0</v>
      </c>
    </row>
    <row r="1825" spans="1:256" x14ac:dyDescent="0.25">
      <c r="A1825" s="33"/>
      <c r="AI1825" s="59"/>
      <c r="AJ1825" s="144" t="str">
        <f t="shared" si="318"/>
        <v>Riadok bude vidieť.</v>
      </c>
      <c r="AK1825" s="145" t="s">
        <v>207</v>
      </c>
      <c r="BE1825" s="86">
        <v>1</v>
      </c>
      <c r="BH1825" s="51">
        <f t="shared" si="319"/>
        <v>1</v>
      </c>
      <c r="BI1825" s="51">
        <f>+IF(BE1825+BF1825+BG1825=0,0,IF(BH1825=0,0,1))</f>
        <v>1</v>
      </c>
      <c r="CA1825" s="113">
        <f>SI!BY1825</f>
        <v>794</v>
      </c>
      <c r="CH1825" s="140">
        <f>SI!BZ1825</f>
        <v>0</v>
      </c>
    </row>
    <row r="1826" spans="1:256" x14ac:dyDescent="0.25">
      <c r="A1826" s="33"/>
      <c r="B1826" s="23" t="str">
        <f>+IF($L$27&lt;&gt;"",IF((ROUNDDOWN(CODE(MID($L$27,1,1)),0)-(BIN2DEC(1010)/10))*0+(LEN(SI!J10)+LEN(SI!J13))=CA1826,"Významné položky nákladov, nákladov na ostatné služby, osobitných nákladov, iných ostatných nákladov","NEPOVOLENÉ POUŽITIE!"),"NEPOVOLENÉ POUŽITIE!")</f>
        <v>Významné položky nákladov, nákladov na ostatné služby, osobitných nákladov, iných ostatných nákladov</v>
      </c>
      <c r="C1826" s="22"/>
      <c r="D1826" s="22"/>
      <c r="E1826" s="22"/>
      <c r="F1826" s="22"/>
      <c r="G1826" s="22"/>
      <c r="H1826" s="22"/>
      <c r="I1826" s="22"/>
      <c r="J1826" s="22"/>
      <c r="K1826" s="22"/>
      <c r="L1826" s="22"/>
      <c r="M1826" s="22"/>
      <c r="N1826" s="22"/>
      <c r="O1826" s="22"/>
      <c r="P1826" s="22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  <c r="AG1826" s="22"/>
      <c r="AH1826" s="22"/>
      <c r="AI1826" s="62" t="s">
        <v>168</v>
      </c>
      <c r="AJ1826" s="144" t="str">
        <f t="shared" ref="AJ1826:AJ1849" si="330">+IF(BI1826=0,"Riadok bude skrytý.","Riadok bude vidieť.")</f>
        <v>Riadok bude vidieť.</v>
      </c>
      <c r="AK1826" s="145" t="s">
        <v>207</v>
      </c>
      <c r="BE1826" s="86">
        <v>1</v>
      </c>
      <c r="BH1826" s="51">
        <f t="shared" ref="BH1826:BH1849" si="331">IF(AK1826="",1,IF(AK1826="Chcem skryť riadok.",0,1))</f>
        <v>1</v>
      </c>
      <c r="BI1826" s="51">
        <f t="shared" ref="BI1826:BI1831" si="332">+IF(BE1826+BF1826+BG1826=0,0,IF(BH1826=0,0,1))</f>
        <v>1</v>
      </c>
      <c r="CA1826" s="113">
        <f>SI!BY1826</f>
        <v>40</v>
      </c>
      <c r="CH1826" s="140">
        <f>SI!BZ1826</f>
        <v>0</v>
      </c>
    </row>
    <row r="1827" spans="1:256" x14ac:dyDescent="0.25">
      <c r="A1827" s="33"/>
      <c r="B1827" s="23" t="s">
        <v>474</v>
      </c>
      <c r="C1827" s="22"/>
      <c r="D1827" s="22"/>
      <c r="E1827" s="22"/>
      <c r="F1827" s="22"/>
      <c r="G1827" s="22"/>
      <c r="H1827" s="22"/>
      <c r="I1827" s="22"/>
      <c r="J1827" s="22"/>
      <c r="K1827" s="22"/>
      <c r="L1827" s="22"/>
      <c r="M1827" s="22"/>
      <c r="N1827" s="22"/>
      <c r="O1827" s="22"/>
      <c r="P1827" s="22"/>
      <c r="Q1827" s="22"/>
      <c r="R1827" s="22"/>
      <c r="S1827" s="22"/>
      <c r="T1827" s="22"/>
      <c r="U1827" s="22"/>
      <c r="V1827" s="22"/>
      <c r="W1827" s="22"/>
      <c r="X1827" s="22"/>
      <c r="Y1827" s="22"/>
      <c r="Z1827" s="22"/>
      <c r="AA1827" s="22"/>
      <c r="AB1827" s="22"/>
      <c r="AC1827" s="22"/>
      <c r="AD1827" s="22"/>
      <c r="AE1827" s="22"/>
      <c r="AF1827" s="22"/>
      <c r="AG1827" s="22"/>
      <c r="AH1827" s="22"/>
      <c r="AI1827" s="59"/>
      <c r="AJ1827" s="144" t="str">
        <f t="shared" si="330"/>
        <v>Riadok bude vidieť.</v>
      </c>
      <c r="AK1827" s="145" t="s">
        <v>207</v>
      </c>
      <c r="BE1827" s="86">
        <v>1</v>
      </c>
      <c r="BH1827" s="51">
        <f t="shared" si="331"/>
        <v>1</v>
      </c>
      <c r="BI1827" s="51">
        <f t="shared" si="332"/>
        <v>1</v>
      </c>
      <c r="CA1827" s="113">
        <f>SI!BY1827</f>
        <v>117</v>
      </c>
      <c r="CH1827" s="140">
        <f>SI!BZ1827</f>
        <v>0</v>
      </c>
    </row>
    <row r="1828" spans="1:256" x14ac:dyDescent="0.25">
      <c r="A1828" s="33"/>
      <c r="D1828" s="17"/>
      <c r="AI1828" s="59"/>
      <c r="AJ1828" s="144" t="str">
        <f t="shared" si="330"/>
        <v>Riadok bude vidieť.</v>
      </c>
      <c r="AK1828" s="145" t="s">
        <v>207</v>
      </c>
      <c r="BE1828" s="86">
        <v>1</v>
      </c>
      <c r="BH1828" s="51">
        <f t="shared" si="331"/>
        <v>1</v>
      </c>
      <c r="BI1828" s="51">
        <f t="shared" si="332"/>
        <v>1</v>
      </c>
      <c r="CA1828" s="113">
        <f>SI!BY1828</f>
        <v>154</v>
      </c>
      <c r="CH1828" s="140">
        <f>SI!BZ1828</f>
        <v>0</v>
      </c>
    </row>
    <row r="1829" spans="1:256" x14ac:dyDescent="0.25">
      <c r="A1829" s="33"/>
      <c r="B1829" s="2" t="s">
        <v>282</v>
      </c>
      <c r="H1829" s="181" t="s">
        <v>216</v>
      </c>
      <c r="I1829" s="181"/>
      <c r="J1829" s="181"/>
      <c r="K1829" s="181"/>
      <c r="L1829" s="2" t="str">
        <f>+IF($E$27&lt;&gt;"",IF(ROUNDDOWN(CODE(MID($E$27,1,1))*2,0)*0+(LEN(SI!J10)+LEN(SI!J11))=CA1829,"o nákladoch, nákladoch na ostatné služby, osobitných nákladoch, iných","NEPOVOLENÉ POUŽITIE!"),"NEPOVOLENÉ POUŽITIE!")</f>
        <v>o nákladoch, nákladoch na ostatné služby, osobitných nákladoch, iných</v>
      </c>
      <c r="AI1829" s="59"/>
      <c r="AJ1829" s="144" t="str">
        <f t="shared" si="330"/>
        <v>Riadok bude vidieť.</v>
      </c>
      <c r="AK1829" s="145" t="s">
        <v>207</v>
      </c>
      <c r="AL1829" s="24"/>
      <c r="AN1829" s="21"/>
      <c r="BE1829" s="86">
        <v>1</v>
      </c>
      <c r="BH1829" s="51">
        <f t="shared" si="331"/>
        <v>1</v>
      </c>
      <c r="BI1829" s="51">
        <f t="shared" si="332"/>
        <v>1</v>
      </c>
      <c r="CA1829" s="113">
        <f>SI!BY1829</f>
        <v>43</v>
      </c>
      <c r="CH1829" s="140">
        <f>SI!BZ1829</f>
        <v>0</v>
      </c>
    </row>
    <row r="1830" spans="1:256" x14ac:dyDescent="0.25">
      <c r="A1830" s="33"/>
      <c r="B1830" s="2" t="str">
        <f>+IF($J$27&lt;&gt;"",IF((CODE(MID($J$27,1,1)))*(INT((PI()-3.1415)*10^5))*0+(LEN(SI!J13)-LEN(SI!J14))=CA1830,"ostatných nákladoch a finančných nákladoch.","NEPOVOLENÉ POUŽITIE!"),"NEPOVOLENÉ POUŽITIE!")</f>
        <v>ostatných nákladoch a finančných nákladoch.</v>
      </c>
      <c r="AI1830" s="59"/>
      <c r="AJ1830" s="144" t="str">
        <f t="shared" si="330"/>
        <v>Riadok bude vidieť.</v>
      </c>
      <c r="AK1830" s="145" t="s">
        <v>207</v>
      </c>
      <c r="AL1830" s="24"/>
      <c r="AN1830" s="21"/>
      <c r="BE1830" s="86">
        <v>1</v>
      </c>
      <c r="BH1830" s="51">
        <f t="shared" si="331"/>
        <v>1</v>
      </c>
      <c r="BI1830" s="51">
        <f t="shared" si="332"/>
        <v>1</v>
      </c>
      <c r="CA1830" s="113">
        <f>SI!BY1830</f>
        <v>6</v>
      </c>
      <c r="CH1830" s="140">
        <f>SI!BZ1830</f>
        <v>0</v>
      </c>
    </row>
    <row r="1831" spans="1:256" s="36" customFormat="1" x14ac:dyDescent="0.25">
      <c r="A1831" s="33"/>
      <c r="B1831" s="2" t="str">
        <f>+IF($D$27&lt;&gt;"",IF(ROUNDDOWN(CODE(MID($D$27,1,1))/10,0)*(IF(SI!EE2622="",1,SI!EE2622-1-1-1))+(LEN(SI!J10)+2)=CA1831,IF(H1829="neúčtovala","Účtovná jednotka nemá pre túto časť poznámok obsahovú náplň.","K nákladom účtovná jednotka uvádza: "),"NEPOVOLENÉ POUŽITIE!"),"NEPOVOLENÉ POUŽITIE!")</f>
        <v xml:space="preserve">K nákladom účtovná jednotka uvádza: </v>
      </c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60"/>
      <c r="AJ1831" s="144" t="str">
        <f t="shared" si="330"/>
        <v>Riadok bude vidieť.</v>
      </c>
      <c r="AK1831" s="145" t="s">
        <v>207</v>
      </c>
      <c r="AL1831" s="24"/>
      <c r="AM1831" s="2"/>
      <c r="AN1831" s="21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51">
        <f>+IF($H$1829="neúčtovala",1,1)</f>
        <v>1</v>
      </c>
      <c r="BF1831" s="51"/>
      <c r="BG1831" s="51"/>
      <c r="BH1831" s="51">
        <f t="shared" si="331"/>
        <v>1</v>
      </c>
      <c r="BI1831" s="51">
        <f t="shared" si="332"/>
        <v>1</v>
      </c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/>
      <c r="BV1831" s="2"/>
      <c r="BW1831" s="2"/>
      <c r="BX1831" s="108"/>
      <c r="BY1831" s="108"/>
      <c r="BZ1831" s="108"/>
      <c r="CA1831" s="113">
        <f>SI!BY1831</f>
        <v>31</v>
      </c>
      <c r="CB1831" s="113"/>
      <c r="CC1831" s="113"/>
      <c r="CD1831" s="113"/>
      <c r="CE1831" s="113"/>
      <c r="CF1831" s="113"/>
      <c r="CG1831" s="113"/>
      <c r="CH1831" s="140">
        <f>SI!BZ1831</f>
        <v>0</v>
      </c>
      <c r="CI1831" s="108"/>
      <c r="CJ1831" s="108"/>
      <c r="CK1831" s="108"/>
      <c r="CL1831" s="108"/>
      <c r="CM1831" s="108"/>
      <c r="CN1831" s="108"/>
      <c r="CO1831" s="108"/>
      <c r="CP1831" s="108"/>
      <c r="CQ1831" s="108"/>
      <c r="CR1831" s="108"/>
      <c r="CS1831" s="108"/>
      <c r="CT1831" s="108"/>
      <c r="CU1831" s="108"/>
      <c r="CV1831" s="108"/>
      <c r="CW1831" s="108"/>
      <c r="CX1831" s="108"/>
      <c r="CY1831" s="108"/>
      <c r="CZ1831" s="2"/>
      <c r="DA1831" s="2"/>
      <c r="DB1831" s="2"/>
      <c r="DC1831" s="2"/>
      <c r="DD1831" s="2"/>
      <c r="DE1831" s="2"/>
      <c r="DF1831" s="2"/>
      <c r="DG1831" s="2"/>
      <c r="DH1831" s="2"/>
      <c r="DI1831" s="2"/>
      <c r="DJ1831" s="2"/>
      <c r="DK1831" s="2"/>
      <c r="DL1831" s="2"/>
      <c r="DM1831" s="2"/>
      <c r="DN1831" s="2"/>
      <c r="DO1831" s="2"/>
      <c r="DP1831" s="2"/>
      <c r="DQ1831" s="2"/>
      <c r="DR1831" s="2"/>
      <c r="DS1831" s="2"/>
      <c r="DT1831" s="2"/>
      <c r="DU1831" s="2"/>
      <c r="DV1831" s="2"/>
      <c r="DW1831" s="2"/>
      <c r="DX1831" s="2"/>
      <c r="DY1831" s="2"/>
      <c r="DZ1831" s="2"/>
      <c r="EA1831" s="2"/>
      <c r="EB1831" s="2"/>
      <c r="EC1831" s="2"/>
      <c r="ED1831" s="2"/>
      <c r="EE1831" s="2"/>
      <c r="EF1831" s="2"/>
      <c r="EG1831" s="2"/>
      <c r="EH1831" s="2"/>
      <c r="EI1831" s="2"/>
      <c r="EJ1831" s="2"/>
      <c r="EK1831" s="2"/>
      <c r="EL1831" s="2"/>
      <c r="EM1831" s="2"/>
      <c r="EN1831" s="2"/>
      <c r="EO1831" s="2"/>
      <c r="EP1831" s="2"/>
      <c r="EQ1831" s="2"/>
      <c r="ER1831" s="2"/>
      <c r="ES1831" s="2"/>
      <c r="ET1831" s="2"/>
      <c r="EU1831" s="2"/>
      <c r="EV1831" s="2"/>
      <c r="EW1831" s="2"/>
      <c r="EX1831" s="2"/>
      <c r="EY1831" s="2"/>
      <c r="EZ1831" s="2"/>
      <c r="FA1831" s="2"/>
      <c r="FB1831" s="2"/>
      <c r="FC1831" s="2"/>
      <c r="FD1831" s="2"/>
      <c r="FE1831" s="2"/>
      <c r="FF1831" s="2"/>
      <c r="FG1831" s="2"/>
      <c r="FH1831" s="2"/>
      <c r="FI1831" s="2"/>
      <c r="FJ1831" s="2"/>
      <c r="FK1831" s="2"/>
      <c r="FL1831" s="2"/>
      <c r="FM1831" s="2"/>
      <c r="FN1831" s="2"/>
      <c r="FO1831" s="2"/>
      <c r="FP1831" s="2"/>
      <c r="FQ1831" s="2"/>
      <c r="FR1831" s="2"/>
      <c r="FS1831" s="2"/>
      <c r="FT1831" s="2"/>
      <c r="FU1831" s="2"/>
      <c r="FV1831" s="2"/>
      <c r="FW1831" s="2"/>
      <c r="FX1831" s="2"/>
      <c r="FY1831" s="2"/>
      <c r="FZ1831" s="2"/>
      <c r="GA1831" s="2"/>
      <c r="GB1831" s="2"/>
      <c r="GC1831" s="2"/>
      <c r="GD1831" s="2"/>
      <c r="GE1831" s="2"/>
      <c r="GF1831" s="2"/>
      <c r="GG1831" s="2"/>
      <c r="GH1831" s="2"/>
      <c r="GI1831" s="2"/>
      <c r="GJ1831" s="2"/>
      <c r="GK1831" s="2"/>
      <c r="GL1831" s="2"/>
      <c r="GM1831" s="2"/>
      <c r="GN1831" s="2"/>
      <c r="GO1831" s="2"/>
      <c r="GP1831" s="2"/>
      <c r="GQ1831" s="2"/>
      <c r="GR1831" s="2"/>
      <c r="GS1831" s="2"/>
      <c r="GT1831" s="2"/>
      <c r="GU1831" s="2"/>
      <c r="GV1831" s="2"/>
      <c r="GW1831" s="2"/>
      <c r="GX1831" s="2"/>
      <c r="GY1831" s="2"/>
      <c r="GZ1831" s="2"/>
      <c r="HA1831" s="2"/>
      <c r="HB1831" s="2"/>
      <c r="HC1831" s="2"/>
      <c r="HD1831" s="2"/>
      <c r="HE1831" s="2"/>
      <c r="HF1831" s="2"/>
      <c r="HG1831" s="2"/>
      <c r="HH1831" s="2"/>
      <c r="HI1831" s="2"/>
      <c r="HJ1831" s="2"/>
      <c r="HK1831" s="2"/>
      <c r="HL1831" s="2"/>
      <c r="HM1831" s="2"/>
      <c r="HN1831" s="2"/>
      <c r="HO1831" s="2"/>
      <c r="HP1831" s="2"/>
      <c r="HQ1831" s="2"/>
      <c r="HR1831" s="2"/>
      <c r="HS1831" s="2"/>
      <c r="HT1831" s="2"/>
      <c r="HU1831" s="2"/>
      <c r="HV1831" s="2"/>
      <c r="HW1831" s="2"/>
      <c r="HX1831" s="2"/>
      <c r="HY1831" s="2"/>
      <c r="HZ1831" s="2"/>
      <c r="IA1831" s="2"/>
      <c r="IB1831" s="2"/>
      <c r="IC1831" s="2"/>
      <c r="ID1831" s="2"/>
      <c r="IE1831" s="2"/>
      <c r="IF1831" s="2"/>
      <c r="IG1831" s="2"/>
      <c r="IH1831" s="2"/>
      <c r="II1831" s="2"/>
      <c r="IJ1831" s="2"/>
      <c r="IK1831" s="2"/>
      <c r="IL1831" s="2"/>
      <c r="IM1831" s="2"/>
      <c r="IN1831" s="2"/>
      <c r="IO1831" s="2"/>
      <c r="IP1831" s="2"/>
      <c r="IQ1831" s="2"/>
      <c r="IR1831" s="2"/>
      <c r="IS1831" s="2"/>
    </row>
    <row r="1832" spans="1:256" s="36" customFormat="1" hidden="1" x14ac:dyDescent="0.25">
      <c r="A1832" s="33"/>
      <c r="B1832" s="168"/>
      <c r="C1832" s="168"/>
      <c r="D1832" s="168"/>
      <c r="E1832" s="168"/>
      <c r="F1832" s="168"/>
      <c r="G1832" s="168"/>
      <c r="H1832" s="168"/>
      <c r="I1832" s="168"/>
      <c r="J1832" s="168"/>
      <c r="K1832" s="168"/>
      <c r="L1832" s="168"/>
      <c r="M1832" s="168"/>
      <c r="N1832" s="168"/>
      <c r="O1832" s="168"/>
      <c r="P1832" s="168"/>
      <c r="Q1832" s="168"/>
      <c r="R1832" s="168"/>
      <c r="S1832" s="168"/>
      <c r="T1832" s="168"/>
      <c r="U1832" s="168"/>
      <c r="V1832" s="168"/>
      <c r="W1832" s="168"/>
      <c r="X1832" s="168"/>
      <c r="Y1832" s="168"/>
      <c r="Z1832" s="168"/>
      <c r="AA1832" s="168"/>
      <c r="AB1832" s="168"/>
      <c r="AC1832" s="168"/>
      <c r="AD1832" s="168"/>
      <c r="AE1832" s="168"/>
      <c r="AF1832" s="168"/>
      <c r="AG1832" s="168"/>
      <c r="AH1832" s="168"/>
      <c r="AI1832" s="63"/>
      <c r="AJ1832" s="144" t="str">
        <f t="shared" si="330"/>
        <v>Riadok bude skrytý.</v>
      </c>
      <c r="AK1832" s="145" t="s">
        <v>207</v>
      </c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51">
        <f t="shared" ref="BE1832:BE1863" si="333">+IF($H$1829="neúčtovala",0,1)</f>
        <v>1</v>
      </c>
      <c r="BF1832" s="51">
        <f t="shared" ref="BF1832:BF1851" si="334">+IF(B1832="",0,1)</f>
        <v>0</v>
      </c>
      <c r="BG1832" s="51"/>
      <c r="BH1832" s="51">
        <f t="shared" si="331"/>
        <v>1</v>
      </c>
      <c r="BI1832" s="89">
        <f t="shared" ref="BI1832:BI1851" si="335">+IF(BE1832*BF1832=0,0,IF(BH1832=0,0,1))</f>
        <v>0</v>
      </c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/>
      <c r="BV1832" s="2"/>
      <c r="BW1832" s="2"/>
      <c r="BX1832" s="108"/>
      <c r="BY1832" s="108"/>
      <c r="BZ1832" s="108"/>
      <c r="CA1832" s="113">
        <f>SI!BY1832</f>
        <v>159</v>
      </c>
      <c r="CB1832" s="113"/>
      <c r="CC1832" s="113"/>
      <c r="CD1832" s="113"/>
      <c r="CE1832" s="113"/>
      <c r="CF1832" s="113"/>
      <c r="CG1832" s="113"/>
      <c r="CH1832" s="140">
        <f>SI!BZ1832</f>
        <v>0</v>
      </c>
      <c r="CI1832" s="108"/>
      <c r="CJ1832" s="108"/>
      <c r="CK1832" s="108"/>
      <c r="CL1832" s="108"/>
      <c r="CM1832" s="108"/>
      <c r="CN1832" s="108"/>
      <c r="CO1832" s="108"/>
      <c r="CP1832" s="108"/>
      <c r="CQ1832" s="108"/>
      <c r="CR1832" s="108"/>
      <c r="CS1832" s="108"/>
      <c r="CT1832" s="108"/>
      <c r="CU1832" s="108"/>
      <c r="CV1832" s="108"/>
      <c r="CW1832" s="108"/>
      <c r="CX1832" s="108"/>
      <c r="CY1832" s="108"/>
      <c r="CZ1832" s="2"/>
      <c r="DA1832" s="2"/>
      <c r="DB1832" s="2"/>
      <c r="DC1832" s="2"/>
      <c r="DD1832" s="2"/>
      <c r="DE1832" s="2"/>
      <c r="DF1832" s="2"/>
      <c r="DG1832" s="2"/>
      <c r="DH1832" s="2"/>
      <c r="DI1832" s="2"/>
      <c r="DJ1832" s="2"/>
      <c r="DK1832" s="2"/>
      <c r="DL1832" s="2"/>
      <c r="DM1832" s="2"/>
      <c r="DN1832" s="2"/>
      <c r="DO1832" s="2"/>
      <c r="DP1832" s="2"/>
      <c r="DQ1832" s="2"/>
      <c r="DR1832" s="2"/>
      <c r="DS1832" s="2"/>
      <c r="DT1832" s="2"/>
      <c r="DU1832" s="2"/>
      <c r="DV1832" s="2"/>
      <c r="DW1832" s="2"/>
      <c r="DX1832" s="2"/>
      <c r="DY1832" s="2"/>
      <c r="DZ1832" s="2"/>
      <c r="EA1832" s="2"/>
      <c r="EB1832" s="2"/>
      <c r="EC1832" s="2"/>
      <c r="ED1832" s="2"/>
      <c r="EE1832" s="2"/>
      <c r="EF1832" s="2"/>
      <c r="EG1832" s="2"/>
      <c r="EH1832" s="2"/>
      <c r="EI1832" s="2"/>
      <c r="EJ1832" s="2"/>
      <c r="EK1832" s="2"/>
      <c r="EL1832" s="2"/>
      <c r="EM1832" s="2"/>
      <c r="EN1832" s="2"/>
      <c r="EO1832" s="2"/>
      <c r="EP1832" s="2"/>
      <c r="EQ1832" s="2"/>
      <c r="ER1832" s="2"/>
      <c r="ES1832" s="2"/>
      <c r="ET1832" s="2"/>
      <c r="EU1832" s="2"/>
      <c r="EV1832" s="2"/>
      <c r="EW1832" s="2"/>
      <c r="EX1832" s="2"/>
      <c r="EY1832" s="2"/>
      <c r="EZ1832" s="2"/>
      <c r="FA1832" s="2"/>
      <c r="FB1832" s="2"/>
      <c r="FC1832" s="2"/>
      <c r="FD1832" s="2"/>
      <c r="FE1832" s="2"/>
      <c r="FF1832" s="2"/>
      <c r="FG1832" s="2"/>
      <c r="FH1832" s="2"/>
      <c r="FI1832" s="2"/>
      <c r="FJ1832" s="2"/>
      <c r="FK1832" s="2"/>
      <c r="FL1832" s="2"/>
      <c r="FM1832" s="2"/>
      <c r="FN1832" s="2"/>
      <c r="FO1832" s="2"/>
      <c r="FP1832" s="2"/>
      <c r="FQ1832" s="2"/>
      <c r="FR1832" s="2"/>
      <c r="FS1832" s="2"/>
      <c r="FT1832" s="2"/>
      <c r="FU1832" s="2"/>
      <c r="FV1832" s="2"/>
      <c r="FW1832" s="2"/>
      <c r="FX1832" s="2"/>
      <c r="FY1832" s="2"/>
      <c r="FZ1832" s="2"/>
      <c r="GA1832" s="2"/>
      <c r="GB1832" s="2"/>
      <c r="GC1832" s="2"/>
      <c r="GD1832" s="2"/>
      <c r="GE1832" s="2"/>
      <c r="GF1832" s="2"/>
      <c r="GG1832" s="2"/>
      <c r="GH1832" s="2"/>
      <c r="GI1832" s="2"/>
      <c r="GJ1832" s="2"/>
      <c r="GK1832" s="2"/>
      <c r="GL1832" s="2"/>
      <c r="GM1832" s="2"/>
      <c r="GN1832" s="2"/>
      <c r="GO1832" s="2"/>
      <c r="GP1832" s="2"/>
      <c r="GQ1832" s="2"/>
      <c r="GR1832" s="2"/>
      <c r="GS1832" s="2"/>
      <c r="GT1832" s="2"/>
      <c r="GU1832" s="2"/>
      <c r="GV1832" s="2"/>
      <c r="GW1832" s="2"/>
      <c r="GX1832" s="2"/>
      <c r="GY1832" s="2"/>
      <c r="GZ1832" s="2"/>
      <c r="HA1832" s="2"/>
      <c r="HB1832" s="2"/>
      <c r="HC1832" s="2"/>
      <c r="HD1832" s="2"/>
      <c r="HE1832" s="2"/>
      <c r="HF1832" s="2"/>
      <c r="HG1832" s="2"/>
      <c r="HH1832" s="2"/>
      <c r="HI1832" s="2"/>
      <c r="HJ1832" s="2"/>
      <c r="HK1832" s="2"/>
      <c r="HL1832" s="2"/>
      <c r="HM1832" s="2"/>
      <c r="HN1832" s="2"/>
      <c r="HO1832" s="2"/>
      <c r="HP1832" s="2"/>
      <c r="HQ1832" s="2"/>
      <c r="HR1832" s="2"/>
      <c r="HS1832" s="2"/>
      <c r="HT1832" s="2"/>
      <c r="HU1832" s="2"/>
      <c r="HV1832" s="2"/>
      <c r="HW1832" s="2"/>
      <c r="HX1832" s="2"/>
      <c r="HY1832" s="2"/>
      <c r="HZ1832" s="2"/>
      <c r="IA1832" s="2"/>
      <c r="IB1832" s="2"/>
      <c r="IC1832" s="2"/>
      <c r="ID1832" s="2"/>
      <c r="IE1832" s="2"/>
      <c r="IF1832" s="2"/>
      <c r="IG1832" s="2"/>
      <c r="IH1832" s="2"/>
      <c r="II1832" s="2"/>
      <c r="IJ1832" s="2"/>
      <c r="IK1832" s="2"/>
      <c r="IL1832" s="2"/>
      <c r="IM1832" s="2"/>
      <c r="IN1832" s="2"/>
      <c r="IO1832" s="2"/>
      <c r="IP1832" s="2"/>
      <c r="IQ1832" s="2"/>
      <c r="IR1832" s="2"/>
      <c r="IS1832" s="2"/>
      <c r="IV1832" s="36" t="s">
        <v>597</v>
      </c>
    </row>
    <row r="1833" spans="1:256" s="36" customFormat="1" x14ac:dyDescent="0.25">
      <c r="A1833" s="33"/>
      <c r="B1833" s="168" t="s">
        <v>598</v>
      </c>
      <c r="C1833" s="168"/>
      <c r="D1833" s="168"/>
      <c r="E1833" s="168"/>
      <c r="F1833" s="168"/>
      <c r="G1833" s="168"/>
      <c r="H1833" s="168"/>
      <c r="I1833" s="168"/>
      <c r="J1833" s="168"/>
      <c r="K1833" s="168"/>
      <c r="L1833" s="168"/>
      <c r="M1833" s="168"/>
      <c r="N1833" s="168"/>
      <c r="O1833" s="168"/>
      <c r="P1833" s="168"/>
      <c r="Q1833" s="168"/>
      <c r="R1833" s="168"/>
      <c r="S1833" s="168"/>
      <c r="T1833" s="168"/>
      <c r="U1833" s="168"/>
      <c r="V1833" s="168"/>
      <c r="W1833" s="168"/>
      <c r="X1833" s="168"/>
      <c r="Y1833" s="168"/>
      <c r="Z1833" s="168"/>
      <c r="AA1833" s="168"/>
      <c r="AB1833" s="168"/>
      <c r="AC1833" s="168"/>
      <c r="AD1833" s="168"/>
      <c r="AE1833" s="168"/>
      <c r="AF1833" s="168"/>
      <c r="AG1833" s="168"/>
      <c r="AH1833" s="168"/>
      <c r="AI1833" s="63"/>
      <c r="AJ1833" s="144" t="str">
        <f t="shared" si="330"/>
        <v>Riadok bude vidieť.</v>
      </c>
      <c r="AK1833" s="145" t="s">
        <v>207</v>
      </c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51">
        <f t="shared" si="333"/>
        <v>1</v>
      </c>
      <c r="BF1833" s="51">
        <f t="shared" si="334"/>
        <v>1</v>
      </c>
      <c r="BG1833" s="51"/>
      <c r="BH1833" s="51">
        <f t="shared" si="331"/>
        <v>1</v>
      </c>
      <c r="BI1833" s="89">
        <f t="shared" si="335"/>
        <v>1</v>
      </c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/>
      <c r="BV1833" s="2"/>
      <c r="BW1833" s="2"/>
      <c r="BX1833" s="108"/>
      <c r="BY1833" s="108"/>
      <c r="BZ1833" s="108"/>
      <c r="CA1833" s="113">
        <f>SI!BY1833</f>
        <v>138</v>
      </c>
      <c r="CB1833" s="113"/>
      <c r="CC1833" s="113"/>
      <c r="CD1833" s="113"/>
      <c r="CE1833" s="113"/>
      <c r="CF1833" s="113"/>
      <c r="CG1833" s="113"/>
      <c r="CH1833" s="140">
        <f>SI!BZ1833</f>
        <v>0</v>
      </c>
      <c r="CI1833" s="108"/>
      <c r="CJ1833" s="108"/>
      <c r="CK1833" s="108"/>
      <c r="CL1833" s="108"/>
      <c r="CM1833" s="108"/>
      <c r="CN1833" s="108"/>
      <c r="CO1833" s="108"/>
      <c r="CP1833" s="108"/>
      <c r="CQ1833" s="108"/>
      <c r="CR1833" s="108"/>
      <c r="CS1833" s="108"/>
      <c r="CT1833" s="108"/>
      <c r="CU1833" s="108"/>
      <c r="CV1833" s="108"/>
      <c r="CW1833" s="108"/>
      <c r="CX1833" s="108"/>
      <c r="CY1833" s="108"/>
      <c r="CZ1833" s="2"/>
      <c r="DA1833" s="2"/>
      <c r="DB1833" s="2"/>
      <c r="DC1833" s="2"/>
      <c r="DD1833" s="2"/>
      <c r="DE1833" s="2"/>
      <c r="DF1833" s="2"/>
      <c r="DG1833" s="2"/>
      <c r="DH1833" s="2"/>
      <c r="DI1833" s="2"/>
      <c r="DJ1833" s="2"/>
      <c r="DK1833" s="2"/>
      <c r="DL1833" s="2"/>
      <c r="DM1833" s="2"/>
      <c r="DN1833" s="2"/>
      <c r="DO1833" s="2"/>
      <c r="DP1833" s="2"/>
      <c r="DQ1833" s="2"/>
      <c r="DR1833" s="2"/>
      <c r="DS1833" s="2"/>
      <c r="DT1833" s="2"/>
      <c r="DU1833" s="2"/>
      <c r="DV1833" s="2"/>
      <c r="DW1833" s="2"/>
      <c r="DX1833" s="2"/>
      <c r="DY1833" s="2"/>
      <c r="DZ1833" s="2"/>
      <c r="EA1833" s="2"/>
      <c r="EB1833" s="2"/>
      <c r="EC1833" s="2"/>
      <c r="ED1833" s="2"/>
      <c r="EE1833" s="2"/>
      <c r="EF1833" s="2"/>
      <c r="EG1833" s="2"/>
      <c r="EH1833" s="2"/>
      <c r="EI1833" s="2"/>
      <c r="EJ1833" s="2"/>
      <c r="EK1833" s="2"/>
      <c r="EL1833" s="2"/>
      <c r="EM1833" s="2"/>
      <c r="EN1833" s="2"/>
      <c r="EO1833" s="2"/>
      <c r="EP1833" s="2"/>
      <c r="EQ1833" s="2"/>
      <c r="ER1833" s="2"/>
      <c r="ES1833" s="2"/>
      <c r="ET1833" s="2"/>
      <c r="EU1833" s="2"/>
      <c r="EV1833" s="2"/>
      <c r="EW1833" s="2"/>
      <c r="EX1833" s="2"/>
      <c r="EY1833" s="2"/>
      <c r="EZ1833" s="2"/>
      <c r="FA1833" s="2"/>
      <c r="FB1833" s="2"/>
      <c r="FC1833" s="2"/>
      <c r="FD1833" s="2"/>
      <c r="FE1833" s="2"/>
      <c r="FF1833" s="2"/>
      <c r="FG1833" s="2"/>
      <c r="FH1833" s="2"/>
      <c r="FI1833" s="2"/>
      <c r="FJ1833" s="2"/>
      <c r="FK1833" s="2"/>
      <c r="FL1833" s="2"/>
      <c r="FM1833" s="2"/>
      <c r="FN1833" s="2"/>
      <c r="FO1833" s="2"/>
      <c r="FP1833" s="2"/>
      <c r="FQ1833" s="2"/>
      <c r="FR1833" s="2"/>
      <c r="FS1833" s="2"/>
      <c r="FT1833" s="2"/>
      <c r="FU1833" s="2"/>
      <c r="FV1833" s="2"/>
      <c r="FW1833" s="2"/>
      <c r="FX1833" s="2"/>
      <c r="FY1833" s="2"/>
      <c r="FZ1833" s="2"/>
      <c r="GA1833" s="2"/>
      <c r="GB1833" s="2"/>
      <c r="GC1833" s="2"/>
      <c r="GD1833" s="2"/>
      <c r="GE1833" s="2"/>
      <c r="GF1833" s="2"/>
      <c r="GG1833" s="2"/>
      <c r="GH1833" s="2"/>
      <c r="GI1833" s="2"/>
      <c r="GJ1833" s="2"/>
      <c r="GK1833" s="2"/>
      <c r="GL1833" s="2"/>
      <c r="GM1833" s="2"/>
      <c r="GN1833" s="2"/>
      <c r="GO1833" s="2"/>
      <c r="GP1833" s="2"/>
      <c r="GQ1833" s="2"/>
      <c r="GR1833" s="2"/>
      <c r="GS1833" s="2"/>
      <c r="GT1833" s="2"/>
      <c r="GU1833" s="2"/>
      <c r="GV1833" s="2"/>
      <c r="GW1833" s="2"/>
      <c r="GX1833" s="2"/>
      <c r="GY1833" s="2"/>
      <c r="GZ1833" s="2"/>
      <c r="HA1833" s="2"/>
      <c r="HB1833" s="2"/>
      <c r="HC1833" s="2"/>
      <c r="HD1833" s="2"/>
      <c r="HE1833" s="2"/>
      <c r="HF1833" s="2"/>
      <c r="HG1833" s="2"/>
      <c r="HH1833" s="2"/>
      <c r="HI1833" s="2"/>
      <c r="HJ1833" s="2"/>
      <c r="HK1833" s="2"/>
      <c r="HL1833" s="2"/>
      <c r="HM1833" s="2"/>
      <c r="HN1833" s="2"/>
      <c r="HO1833" s="2"/>
      <c r="HP1833" s="2"/>
      <c r="HQ1833" s="2"/>
      <c r="HR1833" s="2"/>
      <c r="HS1833" s="2"/>
      <c r="HT1833" s="2"/>
      <c r="HU1833" s="2"/>
      <c r="HV1833" s="2"/>
      <c r="HW1833" s="2"/>
      <c r="HX1833" s="2"/>
      <c r="HY1833" s="2"/>
      <c r="HZ1833" s="2"/>
      <c r="IA1833" s="2"/>
      <c r="IB1833" s="2"/>
      <c r="IC1833" s="2"/>
      <c r="ID1833" s="2"/>
      <c r="IE1833" s="2"/>
      <c r="IF1833" s="2"/>
      <c r="IG1833" s="2"/>
      <c r="IH1833" s="2"/>
      <c r="II1833" s="2"/>
      <c r="IJ1833" s="2"/>
      <c r="IK1833" s="2"/>
      <c r="IL1833" s="2"/>
      <c r="IM1833" s="2"/>
      <c r="IN1833" s="2"/>
      <c r="IO1833" s="2"/>
      <c r="IP1833" s="2"/>
      <c r="IQ1833" s="2"/>
      <c r="IR1833" s="2"/>
      <c r="IS1833" s="2"/>
    </row>
    <row r="1834" spans="1:256" s="36" customFormat="1" x14ac:dyDescent="0.25">
      <c r="A1834" s="33"/>
      <c r="B1834" s="168" t="s">
        <v>599</v>
      </c>
      <c r="C1834" s="168"/>
      <c r="D1834" s="168"/>
      <c r="E1834" s="168"/>
      <c r="F1834" s="168"/>
      <c r="G1834" s="168"/>
      <c r="H1834" s="168"/>
      <c r="I1834" s="168"/>
      <c r="J1834" s="168"/>
      <c r="K1834" s="168"/>
      <c r="L1834" s="168"/>
      <c r="M1834" s="168"/>
      <c r="N1834" s="168"/>
      <c r="O1834" s="168"/>
      <c r="P1834" s="168"/>
      <c r="Q1834" s="168"/>
      <c r="R1834" s="168"/>
      <c r="S1834" s="168"/>
      <c r="T1834" s="168"/>
      <c r="U1834" s="168"/>
      <c r="V1834" s="168"/>
      <c r="W1834" s="168"/>
      <c r="X1834" s="168"/>
      <c r="Y1834" s="168"/>
      <c r="Z1834" s="168"/>
      <c r="AA1834" s="168"/>
      <c r="AB1834" s="168"/>
      <c r="AC1834" s="168"/>
      <c r="AD1834" s="168"/>
      <c r="AE1834" s="168"/>
      <c r="AF1834" s="168"/>
      <c r="AG1834" s="168"/>
      <c r="AH1834" s="168"/>
      <c r="AI1834" s="63"/>
      <c r="AJ1834" s="144" t="str">
        <f t="shared" si="330"/>
        <v>Riadok bude vidieť.</v>
      </c>
      <c r="AK1834" s="145" t="s">
        <v>207</v>
      </c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51">
        <f t="shared" si="333"/>
        <v>1</v>
      </c>
      <c r="BF1834" s="51">
        <f t="shared" si="334"/>
        <v>1</v>
      </c>
      <c r="BG1834" s="51"/>
      <c r="BH1834" s="51">
        <f t="shared" si="331"/>
        <v>1</v>
      </c>
      <c r="BI1834" s="89">
        <f t="shared" si="335"/>
        <v>1</v>
      </c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/>
      <c r="BV1834" s="2"/>
      <c r="BW1834" s="2"/>
      <c r="BX1834" s="108"/>
      <c r="BY1834" s="108"/>
      <c r="BZ1834" s="108"/>
      <c r="CA1834" s="113">
        <f>SI!BY1834</f>
        <v>163</v>
      </c>
      <c r="CB1834" s="113"/>
      <c r="CC1834" s="113"/>
      <c r="CD1834" s="113"/>
      <c r="CE1834" s="113"/>
      <c r="CF1834" s="113"/>
      <c r="CG1834" s="113"/>
      <c r="CH1834" s="140">
        <f>SI!BZ1834</f>
        <v>0</v>
      </c>
      <c r="CI1834" s="108"/>
      <c r="CJ1834" s="108"/>
      <c r="CK1834" s="108"/>
      <c r="CL1834" s="108"/>
      <c r="CM1834" s="108"/>
      <c r="CN1834" s="108"/>
      <c r="CO1834" s="108"/>
      <c r="CP1834" s="108"/>
      <c r="CQ1834" s="108"/>
      <c r="CR1834" s="108"/>
      <c r="CS1834" s="108"/>
      <c r="CT1834" s="108"/>
      <c r="CU1834" s="108"/>
      <c r="CV1834" s="108"/>
      <c r="CW1834" s="108"/>
      <c r="CX1834" s="108"/>
      <c r="CY1834" s="108"/>
      <c r="CZ1834" s="2"/>
      <c r="DA1834" s="2"/>
      <c r="DB1834" s="2"/>
      <c r="DC1834" s="2"/>
      <c r="DD1834" s="2"/>
      <c r="DE1834" s="2"/>
      <c r="DF1834" s="2"/>
      <c r="DG1834" s="2"/>
      <c r="DH1834" s="2"/>
      <c r="DI1834" s="2"/>
      <c r="DJ1834" s="2"/>
      <c r="DK1834" s="2"/>
      <c r="DL1834" s="2"/>
      <c r="DM1834" s="2"/>
      <c r="DN1834" s="2"/>
      <c r="DO1834" s="2"/>
      <c r="DP1834" s="2"/>
      <c r="DQ1834" s="2"/>
      <c r="DR1834" s="2"/>
      <c r="DS1834" s="2"/>
      <c r="DT1834" s="2"/>
      <c r="DU1834" s="2"/>
      <c r="DV1834" s="2"/>
      <c r="DW1834" s="2"/>
      <c r="DX1834" s="2"/>
      <c r="DY1834" s="2"/>
      <c r="DZ1834" s="2"/>
      <c r="EA1834" s="2"/>
      <c r="EB1834" s="2"/>
      <c r="EC1834" s="2"/>
      <c r="ED1834" s="2"/>
      <c r="EE1834" s="2"/>
      <c r="EF1834" s="2"/>
      <c r="EG1834" s="2"/>
      <c r="EH1834" s="2"/>
      <c r="EI1834" s="2"/>
      <c r="EJ1834" s="2"/>
      <c r="EK1834" s="2"/>
      <c r="EL1834" s="2"/>
      <c r="EM1834" s="2"/>
      <c r="EN1834" s="2"/>
      <c r="EO1834" s="2"/>
      <c r="EP1834" s="2"/>
      <c r="EQ1834" s="2"/>
      <c r="ER1834" s="2"/>
      <c r="ES1834" s="2"/>
      <c r="ET1834" s="2"/>
      <c r="EU1834" s="2"/>
      <c r="EV1834" s="2"/>
      <c r="EW1834" s="2"/>
      <c r="EX1834" s="2"/>
      <c r="EY1834" s="2"/>
      <c r="EZ1834" s="2"/>
      <c r="FA1834" s="2"/>
      <c r="FB1834" s="2"/>
      <c r="FC1834" s="2"/>
      <c r="FD1834" s="2"/>
      <c r="FE1834" s="2"/>
      <c r="FF1834" s="2"/>
      <c r="FG1834" s="2"/>
      <c r="FH1834" s="2"/>
      <c r="FI1834" s="2"/>
      <c r="FJ1834" s="2"/>
      <c r="FK1834" s="2"/>
      <c r="FL1834" s="2"/>
      <c r="FM1834" s="2"/>
      <c r="FN1834" s="2"/>
      <c r="FO1834" s="2"/>
      <c r="FP1834" s="2"/>
      <c r="FQ1834" s="2"/>
      <c r="FR1834" s="2"/>
      <c r="FS1834" s="2"/>
      <c r="FT1834" s="2"/>
      <c r="FU1834" s="2"/>
      <c r="FV1834" s="2"/>
      <c r="FW1834" s="2"/>
      <c r="FX1834" s="2"/>
      <c r="FY1834" s="2"/>
      <c r="FZ1834" s="2"/>
      <c r="GA1834" s="2"/>
      <c r="GB1834" s="2"/>
      <c r="GC1834" s="2"/>
      <c r="GD1834" s="2"/>
      <c r="GE1834" s="2"/>
      <c r="GF1834" s="2"/>
      <c r="GG1834" s="2"/>
      <c r="GH1834" s="2"/>
      <c r="GI1834" s="2"/>
      <c r="GJ1834" s="2"/>
      <c r="GK1834" s="2"/>
      <c r="GL1834" s="2"/>
      <c r="GM1834" s="2"/>
      <c r="GN1834" s="2"/>
      <c r="GO1834" s="2"/>
      <c r="GP1834" s="2"/>
      <c r="GQ1834" s="2"/>
      <c r="GR1834" s="2"/>
      <c r="GS1834" s="2"/>
      <c r="GT1834" s="2"/>
      <c r="GU1834" s="2"/>
      <c r="GV1834" s="2"/>
      <c r="GW1834" s="2"/>
      <c r="GX1834" s="2"/>
      <c r="GY1834" s="2"/>
      <c r="GZ1834" s="2"/>
      <c r="HA1834" s="2"/>
      <c r="HB1834" s="2"/>
      <c r="HC1834" s="2"/>
      <c r="HD1834" s="2"/>
      <c r="HE1834" s="2"/>
      <c r="HF1834" s="2"/>
      <c r="HG1834" s="2"/>
      <c r="HH1834" s="2"/>
      <c r="HI1834" s="2"/>
      <c r="HJ1834" s="2"/>
      <c r="HK1834" s="2"/>
      <c r="HL1834" s="2"/>
      <c r="HM1834" s="2"/>
      <c r="HN1834" s="2"/>
      <c r="HO1834" s="2"/>
      <c r="HP1834" s="2"/>
      <c r="HQ1834" s="2"/>
      <c r="HR1834" s="2"/>
      <c r="HS1834" s="2"/>
      <c r="HT1834" s="2"/>
      <c r="HU1834" s="2"/>
      <c r="HV1834" s="2"/>
      <c r="HW1834" s="2"/>
      <c r="HX1834" s="2"/>
      <c r="HY1834" s="2"/>
      <c r="HZ1834" s="2"/>
      <c r="IA1834" s="2"/>
      <c r="IB1834" s="2"/>
      <c r="IC1834" s="2"/>
      <c r="ID1834" s="2"/>
      <c r="IE1834" s="2"/>
      <c r="IF1834" s="2"/>
      <c r="IG1834" s="2"/>
      <c r="IH1834" s="2"/>
      <c r="II1834" s="2"/>
      <c r="IJ1834" s="2"/>
      <c r="IK1834" s="2"/>
      <c r="IL1834" s="2"/>
      <c r="IM1834" s="2"/>
      <c r="IN1834" s="2"/>
      <c r="IO1834" s="2"/>
      <c r="IP1834" s="2"/>
      <c r="IQ1834" s="2"/>
      <c r="IR1834" s="2"/>
      <c r="IS1834" s="2"/>
    </row>
    <row r="1835" spans="1:256" s="36" customFormat="1" x14ac:dyDescent="0.25">
      <c r="A1835" s="33"/>
      <c r="B1835" s="168" t="s">
        <v>709</v>
      </c>
      <c r="C1835" s="168"/>
      <c r="D1835" s="168"/>
      <c r="E1835" s="168"/>
      <c r="F1835" s="168"/>
      <c r="G1835" s="168"/>
      <c r="H1835" s="168"/>
      <c r="I1835" s="168"/>
      <c r="J1835" s="168"/>
      <c r="K1835" s="168"/>
      <c r="L1835" s="168"/>
      <c r="M1835" s="168"/>
      <c r="N1835" s="168"/>
      <c r="O1835" s="168"/>
      <c r="P1835" s="168"/>
      <c r="Q1835" s="168"/>
      <c r="R1835" s="168"/>
      <c r="S1835" s="168"/>
      <c r="T1835" s="168"/>
      <c r="U1835" s="168"/>
      <c r="V1835" s="168"/>
      <c r="W1835" s="168"/>
      <c r="X1835" s="168"/>
      <c r="Y1835" s="168"/>
      <c r="Z1835" s="168"/>
      <c r="AA1835" s="168"/>
      <c r="AB1835" s="168"/>
      <c r="AC1835" s="168"/>
      <c r="AD1835" s="168"/>
      <c r="AE1835" s="168"/>
      <c r="AF1835" s="168"/>
      <c r="AG1835" s="168"/>
      <c r="AH1835" s="168"/>
      <c r="AI1835" s="63"/>
      <c r="AJ1835" s="144" t="str">
        <f t="shared" si="330"/>
        <v>Riadok bude vidieť.</v>
      </c>
      <c r="AK1835" s="145" t="s">
        <v>207</v>
      </c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51">
        <f t="shared" si="333"/>
        <v>1</v>
      </c>
      <c r="BF1835" s="51">
        <f t="shared" si="334"/>
        <v>1</v>
      </c>
      <c r="BG1835" s="51"/>
      <c r="BH1835" s="51">
        <f t="shared" si="331"/>
        <v>1</v>
      </c>
      <c r="BI1835" s="89">
        <f t="shared" si="335"/>
        <v>1</v>
      </c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/>
      <c r="BV1835" s="2"/>
      <c r="BW1835" s="2"/>
      <c r="BX1835" s="108"/>
      <c r="BY1835" s="108"/>
      <c r="BZ1835" s="108"/>
      <c r="CA1835" s="113">
        <f>SI!BY1835</f>
        <v>118</v>
      </c>
      <c r="CB1835" s="113"/>
      <c r="CC1835" s="113"/>
      <c r="CD1835" s="113"/>
      <c r="CE1835" s="113"/>
      <c r="CF1835" s="113"/>
      <c r="CG1835" s="113"/>
      <c r="CH1835" s="140">
        <f>SI!BZ1835</f>
        <v>0</v>
      </c>
      <c r="CI1835" s="108"/>
      <c r="CJ1835" s="108"/>
      <c r="CK1835" s="108"/>
      <c r="CL1835" s="108"/>
      <c r="CM1835" s="108"/>
      <c r="CN1835" s="108"/>
      <c r="CO1835" s="108"/>
      <c r="CP1835" s="108"/>
      <c r="CQ1835" s="108"/>
      <c r="CR1835" s="108"/>
      <c r="CS1835" s="108"/>
      <c r="CT1835" s="108"/>
      <c r="CU1835" s="108"/>
      <c r="CV1835" s="108"/>
      <c r="CW1835" s="108"/>
      <c r="CX1835" s="108"/>
      <c r="CY1835" s="108"/>
      <c r="CZ1835" s="2"/>
      <c r="DA1835" s="2"/>
      <c r="DB1835" s="2"/>
      <c r="DC1835" s="2"/>
      <c r="DD1835" s="2"/>
      <c r="DE1835" s="2"/>
      <c r="DF1835" s="2"/>
      <c r="DG1835" s="2"/>
      <c r="DH1835" s="2"/>
      <c r="DI1835" s="2"/>
      <c r="DJ1835" s="2"/>
      <c r="DK1835" s="2"/>
      <c r="DL1835" s="2"/>
      <c r="DM1835" s="2"/>
      <c r="DN1835" s="2"/>
      <c r="DO1835" s="2"/>
      <c r="DP1835" s="2"/>
      <c r="DQ1835" s="2"/>
      <c r="DR1835" s="2"/>
      <c r="DS1835" s="2"/>
      <c r="DT1835" s="2"/>
      <c r="DU1835" s="2"/>
      <c r="DV1835" s="2"/>
      <c r="DW1835" s="2"/>
      <c r="DX1835" s="2"/>
      <c r="DY1835" s="2"/>
      <c r="DZ1835" s="2"/>
      <c r="EA1835" s="2"/>
      <c r="EB1835" s="2"/>
      <c r="EC1835" s="2"/>
      <c r="ED1835" s="2"/>
      <c r="EE1835" s="2"/>
      <c r="EF1835" s="2"/>
      <c r="EG1835" s="2"/>
      <c r="EH1835" s="2"/>
      <c r="EI1835" s="2"/>
      <c r="EJ1835" s="2"/>
      <c r="EK1835" s="2"/>
      <c r="EL1835" s="2"/>
      <c r="EM1835" s="2"/>
      <c r="EN1835" s="2"/>
      <c r="EO1835" s="2"/>
      <c r="EP1835" s="2"/>
      <c r="EQ1835" s="2"/>
      <c r="ER1835" s="2"/>
      <c r="ES1835" s="2"/>
      <c r="ET1835" s="2"/>
      <c r="EU1835" s="2"/>
      <c r="EV1835" s="2"/>
      <c r="EW1835" s="2"/>
      <c r="EX1835" s="2"/>
      <c r="EY1835" s="2"/>
      <c r="EZ1835" s="2"/>
      <c r="FA1835" s="2"/>
      <c r="FB1835" s="2"/>
      <c r="FC1835" s="2"/>
      <c r="FD1835" s="2"/>
      <c r="FE1835" s="2"/>
      <c r="FF1835" s="2"/>
      <c r="FG1835" s="2"/>
      <c r="FH1835" s="2"/>
      <c r="FI1835" s="2"/>
      <c r="FJ1835" s="2"/>
      <c r="FK1835" s="2"/>
      <c r="FL1835" s="2"/>
      <c r="FM1835" s="2"/>
      <c r="FN1835" s="2"/>
      <c r="FO1835" s="2"/>
      <c r="FP1835" s="2"/>
      <c r="FQ1835" s="2"/>
      <c r="FR1835" s="2"/>
      <c r="FS1835" s="2"/>
      <c r="FT1835" s="2"/>
      <c r="FU1835" s="2"/>
      <c r="FV1835" s="2"/>
      <c r="FW1835" s="2"/>
      <c r="FX1835" s="2"/>
      <c r="FY1835" s="2"/>
      <c r="FZ1835" s="2"/>
      <c r="GA1835" s="2"/>
      <c r="GB1835" s="2"/>
      <c r="GC1835" s="2"/>
      <c r="GD1835" s="2"/>
      <c r="GE1835" s="2"/>
      <c r="GF1835" s="2"/>
      <c r="GG1835" s="2"/>
      <c r="GH1835" s="2"/>
      <c r="GI1835" s="2"/>
      <c r="GJ1835" s="2"/>
      <c r="GK1835" s="2"/>
      <c r="GL1835" s="2"/>
      <c r="GM1835" s="2"/>
      <c r="GN1835" s="2"/>
      <c r="GO1835" s="2"/>
      <c r="GP1835" s="2"/>
      <c r="GQ1835" s="2"/>
      <c r="GR1835" s="2"/>
      <c r="GS1835" s="2"/>
      <c r="GT1835" s="2"/>
      <c r="GU1835" s="2"/>
      <c r="GV1835" s="2"/>
      <c r="GW1835" s="2"/>
      <c r="GX1835" s="2"/>
      <c r="GY1835" s="2"/>
      <c r="GZ1835" s="2"/>
      <c r="HA1835" s="2"/>
      <c r="HB1835" s="2"/>
      <c r="HC1835" s="2"/>
      <c r="HD1835" s="2"/>
      <c r="HE1835" s="2"/>
      <c r="HF1835" s="2"/>
      <c r="HG1835" s="2"/>
      <c r="HH1835" s="2"/>
      <c r="HI1835" s="2"/>
      <c r="HJ1835" s="2"/>
      <c r="HK1835" s="2"/>
      <c r="HL1835" s="2"/>
      <c r="HM1835" s="2"/>
      <c r="HN1835" s="2"/>
      <c r="HO1835" s="2"/>
      <c r="HP1835" s="2"/>
      <c r="HQ1835" s="2"/>
      <c r="HR1835" s="2"/>
      <c r="HS1835" s="2"/>
      <c r="HT1835" s="2"/>
      <c r="HU1835" s="2"/>
      <c r="HV1835" s="2"/>
      <c r="HW1835" s="2"/>
      <c r="HX1835" s="2"/>
      <c r="HY1835" s="2"/>
      <c r="HZ1835" s="2"/>
      <c r="IA1835" s="2"/>
      <c r="IB1835" s="2"/>
      <c r="IC1835" s="2"/>
      <c r="ID1835" s="2"/>
      <c r="IE1835" s="2"/>
      <c r="IF1835" s="2"/>
      <c r="IG1835" s="2"/>
      <c r="IH1835" s="2"/>
      <c r="II1835" s="2"/>
      <c r="IJ1835" s="2"/>
      <c r="IK1835" s="2"/>
      <c r="IL1835" s="2"/>
      <c r="IM1835" s="2"/>
      <c r="IN1835" s="2"/>
      <c r="IO1835" s="2"/>
      <c r="IP1835" s="2"/>
      <c r="IQ1835" s="2"/>
      <c r="IR1835" s="2"/>
      <c r="IS1835" s="2"/>
    </row>
    <row r="1836" spans="1:256" s="36" customFormat="1" x14ac:dyDescent="0.25">
      <c r="A1836" s="33"/>
      <c r="B1836" s="168" t="s">
        <v>584</v>
      </c>
      <c r="C1836" s="168"/>
      <c r="D1836" s="168"/>
      <c r="E1836" s="168"/>
      <c r="F1836" s="168"/>
      <c r="G1836" s="168"/>
      <c r="H1836" s="168"/>
      <c r="I1836" s="168"/>
      <c r="J1836" s="168"/>
      <c r="K1836" s="168"/>
      <c r="L1836" s="168"/>
      <c r="M1836" s="168"/>
      <c r="N1836" s="168"/>
      <c r="O1836" s="168"/>
      <c r="P1836" s="168"/>
      <c r="Q1836" s="168"/>
      <c r="R1836" s="168"/>
      <c r="S1836" s="168"/>
      <c r="T1836" s="168"/>
      <c r="U1836" s="168"/>
      <c r="V1836" s="168"/>
      <c r="W1836" s="168"/>
      <c r="X1836" s="168"/>
      <c r="Y1836" s="168"/>
      <c r="Z1836" s="168"/>
      <c r="AA1836" s="168"/>
      <c r="AB1836" s="168"/>
      <c r="AC1836" s="168"/>
      <c r="AD1836" s="168"/>
      <c r="AE1836" s="168"/>
      <c r="AF1836" s="168"/>
      <c r="AG1836" s="168"/>
      <c r="AH1836" s="168"/>
      <c r="AI1836" s="63"/>
      <c r="AJ1836" s="144" t="str">
        <f t="shared" si="330"/>
        <v>Riadok bude vidieť.</v>
      </c>
      <c r="AK1836" s="145" t="s">
        <v>207</v>
      </c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51">
        <f t="shared" si="333"/>
        <v>1</v>
      </c>
      <c r="BF1836" s="51">
        <f t="shared" si="334"/>
        <v>1</v>
      </c>
      <c r="BG1836" s="51"/>
      <c r="BH1836" s="51">
        <f t="shared" si="331"/>
        <v>1</v>
      </c>
      <c r="BI1836" s="89">
        <f t="shared" si="335"/>
        <v>1</v>
      </c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/>
      <c r="BV1836" s="2"/>
      <c r="BW1836" s="2"/>
      <c r="BX1836" s="108"/>
      <c r="BY1836" s="108"/>
      <c r="BZ1836" s="108"/>
      <c r="CA1836" s="113">
        <f>SI!BY1836</f>
        <v>148</v>
      </c>
      <c r="CB1836" s="113"/>
      <c r="CC1836" s="113"/>
      <c r="CD1836" s="113"/>
      <c r="CE1836" s="113"/>
      <c r="CF1836" s="113"/>
      <c r="CG1836" s="113"/>
      <c r="CH1836" s="140">
        <f>SI!BZ1836</f>
        <v>0</v>
      </c>
      <c r="CI1836" s="108"/>
      <c r="CJ1836" s="108"/>
      <c r="CK1836" s="108"/>
      <c r="CL1836" s="108"/>
      <c r="CM1836" s="108"/>
      <c r="CN1836" s="108"/>
      <c r="CO1836" s="108"/>
      <c r="CP1836" s="108"/>
      <c r="CQ1836" s="108"/>
      <c r="CR1836" s="108"/>
      <c r="CS1836" s="108"/>
      <c r="CT1836" s="108"/>
      <c r="CU1836" s="108"/>
      <c r="CV1836" s="108"/>
      <c r="CW1836" s="108"/>
      <c r="CX1836" s="108"/>
      <c r="CY1836" s="108"/>
      <c r="CZ1836" s="2"/>
      <c r="DA1836" s="2"/>
      <c r="DB1836" s="2"/>
      <c r="DC1836" s="2"/>
      <c r="DD1836" s="2"/>
      <c r="DE1836" s="2"/>
      <c r="DF1836" s="2"/>
      <c r="DG1836" s="2"/>
      <c r="DH1836" s="2"/>
      <c r="DI1836" s="2"/>
      <c r="DJ1836" s="2"/>
      <c r="DK1836" s="2"/>
      <c r="DL1836" s="2"/>
      <c r="DM1836" s="2"/>
      <c r="DN1836" s="2"/>
      <c r="DO1836" s="2"/>
      <c r="DP1836" s="2"/>
      <c r="DQ1836" s="2"/>
      <c r="DR1836" s="2"/>
      <c r="DS1836" s="2"/>
      <c r="DT1836" s="2"/>
      <c r="DU1836" s="2"/>
      <c r="DV1836" s="2"/>
      <c r="DW1836" s="2"/>
      <c r="DX1836" s="2"/>
      <c r="DY1836" s="2"/>
      <c r="DZ1836" s="2"/>
      <c r="EA1836" s="2"/>
      <c r="EB1836" s="2"/>
      <c r="EC1836" s="2"/>
      <c r="ED1836" s="2"/>
      <c r="EE1836" s="2"/>
      <c r="EF1836" s="2"/>
      <c r="EG1836" s="2"/>
      <c r="EH1836" s="2"/>
      <c r="EI1836" s="2"/>
      <c r="EJ1836" s="2"/>
      <c r="EK1836" s="2"/>
      <c r="EL1836" s="2"/>
      <c r="EM1836" s="2"/>
      <c r="EN1836" s="2"/>
      <c r="EO1836" s="2"/>
      <c r="EP1836" s="2"/>
      <c r="EQ1836" s="2"/>
      <c r="ER1836" s="2"/>
      <c r="ES1836" s="2"/>
      <c r="ET1836" s="2"/>
      <c r="EU1836" s="2"/>
      <c r="EV1836" s="2"/>
      <c r="EW1836" s="2"/>
      <c r="EX1836" s="2"/>
      <c r="EY1836" s="2"/>
      <c r="EZ1836" s="2"/>
      <c r="FA1836" s="2"/>
      <c r="FB1836" s="2"/>
      <c r="FC1836" s="2"/>
      <c r="FD1836" s="2"/>
      <c r="FE1836" s="2"/>
      <c r="FF1836" s="2"/>
      <c r="FG1836" s="2"/>
      <c r="FH1836" s="2"/>
      <c r="FI1836" s="2"/>
      <c r="FJ1836" s="2"/>
      <c r="FK1836" s="2"/>
      <c r="FL1836" s="2"/>
      <c r="FM1836" s="2"/>
      <c r="FN1836" s="2"/>
      <c r="FO1836" s="2"/>
      <c r="FP1836" s="2"/>
      <c r="FQ1836" s="2"/>
      <c r="FR1836" s="2"/>
      <c r="FS1836" s="2"/>
      <c r="FT1836" s="2"/>
      <c r="FU1836" s="2"/>
      <c r="FV1836" s="2"/>
      <c r="FW1836" s="2"/>
      <c r="FX1836" s="2"/>
      <c r="FY1836" s="2"/>
      <c r="FZ1836" s="2"/>
      <c r="GA1836" s="2"/>
      <c r="GB1836" s="2"/>
      <c r="GC1836" s="2"/>
      <c r="GD1836" s="2"/>
      <c r="GE1836" s="2"/>
      <c r="GF1836" s="2"/>
      <c r="GG1836" s="2"/>
      <c r="GH1836" s="2"/>
      <c r="GI1836" s="2"/>
      <c r="GJ1836" s="2"/>
      <c r="GK1836" s="2"/>
      <c r="GL1836" s="2"/>
      <c r="GM1836" s="2"/>
      <c r="GN1836" s="2"/>
      <c r="GO1836" s="2"/>
      <c r="GP1836" s="2"/>
      <c r="GQ1836" s="2"/>
      <c r="GR1836" s="2"/>
      <c r="GS1836" s="2"/>
      <c r="GT1836" s="2"/>
      <c r="GU1836" s="2"/>
      <c r="GV1836" s="2"/>
      <c r="GW1836" s="2"/>
      <c r="GX1836" s="2"/>
      <c r="GY1836" s="2"/>
      <c r="GZ1836" s="2"/>
      <c r="HA1836" s="2"/>
      <c r="HB1836" s="2"/>
      <c r="HC1836" s="2"/>
      <c r="HD1836" s="2"/>
      <c r="HE1836" s="2"/>
      <c r="HF1836" s="2"/>
      <c r="HG1836" s="2"/>
      <c r="HH1836" s="2"/>
      <c r="HI1836" s="2"/>
      <c r="HJ1836" s="2"/>
      <c r="HK1836" s="2"/>
      <c r="HL1836" s="2"/>
      <c r="HM1836" s="2"/>
      <c r="HN1836" s="2"/>
      <c r="HO1836" s="2"/>
      <c r="HP1836" s="2"/>
      <c r="HQ1836" s="2"/>
      <c r="HR1836" s="2"/>
      <c r="HS1836" s="2"/>
      <c r="HT1836" s="2"/>
      <c r="HU1836" s="2"/>
      <c r="HV1836" s="2"/>
      <c r="HW1836" s="2"/>
      <c r="HX1836" s="2"/>
      <c r="HY1836" s="2"/>
      <c r="HZ1836" s="2"/>
      <c r="IA1836" s="2"/>
      <c r="IB1836" s="2"/>
      <c r="IC1836" s="2"/>
      <c r="ID1836" s="2"/>
      <c r="IE1836" s="2"/>
      <c r="IF1836" s="2"/>
      <c r="IG1836" s="2"/>
      <c r="IH1836" s="2"/>
      <c r="II1836" s="2"/>
      <c r="IJ1836" s="2"/>
      <c r="IK1836" s="2"/>
      <c r="IL1836" s="2"/>
      <c r="IM1836" s="2"/>
      <c r="IN1836" s="2"/>
      <c r="IO1836" s="2"/>
      <c r="IP1836" s="2"/>
      <c r="IQ1836" s="2"/>
      <c r="IR1836" s="2"/>
      <c r="IS1836" s="2"/>
    </row>
    <row r="1837" spans="1:256" s="36" customFormat="1" x14ac:dyDescent="0.25">
      <c r="A1837" s="33"/>
      <c r="B1837" s="168" t="s">
        <v>600</v>
      </c>
      <c r="C1837" s="168"/>
      <c r="D1837" s="168"/>
      <c r="E1837" s="168"/>
      <c r="F1837" s="168"/>
      <c r="G1837" s="168"/>
      <c r="H1837" s="168"/>
      <c r="I1837" s="168"/>
      <c r="J1837" s="168"/>
      <c r="K1837" s="168"/>
      <c r="L1837" s="168"/>
      <c r="M1837" s="168"/>
      <c r="N1837" s="168"/>
      <c r="O1837" s="168"/>
      <c r="P1837" s="168"/>
      <c r="Q1837" s="168"/>
      <c r="R1837" s="168"/>
      <c r="S1837" s="168"/>
      <c r="T1837" s="168"/>
      <c r="U1837" s="168"/>
      <c r="V1837" s="168"/>
      <c r="W1837" s="168"/>
      <c r="X1837" s="168"/>
      <c r="Y1837" s="168"/>
      <c r="Z1837" s="168"/>
      <c r="AA1837" s="168"/>
      <c r="AB1837" s="168"/>
      <c r="AC1837" s="168"/>
      <c r="AD1837" s="168"/>
      <c r="AE1837" s="168"/>
      <c r="AF1837" s="168"/>
      <c r="AG1837" s="168"/>
      <c r="AH1837" s="168"/>
      <c r="AI1837" s="63"/>
      <c r="AJ1837" s="144" t="str">
        <f t="shared" si="330"/>
        <v>Riadok bude vidieť.</v>
      </c>
      <c r="AK1837" s="145" t="s">
        <v>207</v>
      </c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51">
        <f t="shared" si="333"/>
        <v>1</v>
      </c>
      <c r="BF1837" s="51">
        <f t="shared" si="334"/>
        <v>1</v>
      </c>
      <c r="BG1837" s="51"/>
      <c r="BH1837" s="51">
        <f t="shared" si="331"/>
        <v>1</v>
      </c>
      <c r="BI1837" s="89">
        <f t="shared" si="335"/>
        <v>1</v>
      </c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/>
      <c r="BV1837" s="2"/>
      <c r="BW1837" s="2"/>
      <c r="BX1837" s="108"/>
      <c r="BY1837" s="108"/>
      <c r="BZ1837" s="108"/>
      <c r="CA1837" s="113">
        <f>SI!BY1837</f>
        <v>162</v>
      </c>
      <c r="CB1837" s="113"/>
      <c r="CC1837" s="113"/>
      <c r="CD1837" s="113"/>
      <c r="CE1837" s="113"/>
      <c r="CF1837" s="113"/>
      <c r="CG1837" s="113"/>
      <c r="CH1837" s="140">
        <f>SI!BZ1837</f>
        <v>0</v>
      </c>
      <c r="CI1837" s="108"/>
      <c r="CJ1837" s="108"/>
      <c r="CK1837" s="108"/>
      <c r="CL1837" s="108"/>
      <c r="CM1837" s="108"/>
      <c r="CN1837" s="108"/>
      <c r="CO1837" s="108"/>
      <c r="CP1837" s="108"/>
      <c r="CQ1837" s="108"/>
      <c r="CR1837" s="108"/>
      <c r="CS1837" s="108"/>
      <c r="CT1837" s="108"/>
      <c r="CU1837" s="108"/>
      <c r="CV1837" s="108"/>
      <c r="CW1837" s="108"/>
      <c r="CX1837" s="108"/>
      <c r="CY1837" s="108"/>
      <c r="CZ1837" s="2"/>
      <c r="DA1837" s="2"/>
      <c r="DB1837" s="2"/>
      <c r="DC1837" s="2"/>
      <c r="DD1837" s="2"/>
      <c r="DE1837" s="2"/>
      <c r="DF1837" s="2"/>
      <c r="DG1837" s="2"/>
      <c r="DH1837" s="2"/>
      <c r="DI1837" s="2"/>
      <c r="DJ1837" s="2"/>
      <c r="DK1837" s="2"/>
      <c r="DL1837" s="2"/>
      <c r="DM1837" s="2"/>
      <c r="DN1837" s="2"/>
      <c r="DO1837" s="2"/>
      <c r="DP1837" s="2"/>
      <c r="DQ1837" s="2"/>
      <c r="DR1837" s="2"/>
      <c r="DS1837" s="2"/>
      <c r="DT1837" s="2"/>
      <c r="DU1837" s="2"/>
      <c r="DV1837" s="2"/>
      <c r="DW1837" s="2"/>
      <c r="DX1837" s="2"/>
      <c r="DY1837" s="2"/>
      <c r="DZ1837" s="2"/>
      <c r="EA1837" s="2"/>
      <c r="EB1837" s="2"/>
      <c r="EC1837" s="2"/>
      <c r="ED1837" s="2"/>
      <c r="EE1837" s="2"/>
      <c r="EF1837" s="2"/>
      <c r="EG1837" s="2"/>
      <c r="EH1837" s="2"/>
      <c r="EI1837" s="2"/>
      <c r="EJ1837" s="2"/>
      <c r="EK1837" s="2"/>
      <c r="EL1837" s="2"/>
      <c r="EM1837" s="2"/>
      <c r="EN1837" s="2"/>
      <c r="EO1837" s="2"/>
      <c r="EP1837" s="2"/>
      <c r="EQ1837" s="2"/>
      <c r="ER1837" s="2"/>
      <c r="ES1837" s="2"/>
      <c r="ET1837" s="2"/>
      <c r="EU1837" s="2"/>
      <c r="EV1837" s="2"/>
      <c r="EW1837" s="2"/>
      <c r="EX1837" s="2"/>
      <c r="EY1837" s="2"/>
      <c r="EZ1837" s="2"/>
      <c r="FA1837" s="2"/>
      <c r="FB1837" s="2"/>
      <c r="FC1837" s="2"/>
      <c r="FD1837" s="2"/>
      <c r="FE1837" s="2"/>
      <c r="FF1837" s="2"/>
      <c r="FG1837" s="2"/>
      <c r="FH1837" s="2"/>
      <c r="FI1837" s="2"/>
      <c r="FJ1837" s="2"/>
      <c r="FK1837" s="2"/>
      <c r="FL1837" s="2"/>
      <c r="FM1837" s="2"/>
      <c r="FN1837" s="2"/>
      <c r="FO1837" s="2"/>
      <c r="FP1837" s="2"/>
      <c r="FQ1837" s="2"/>
      <c r="FR1837" s="2"/>
      <c r="FS1837" s="2"/>
      <c r="FT1837" s="2"/>
      <c r="FU1837" s="2"/>
      <c r="FV1837" s="2"/>
      <c r="FW1837" s="2"/>
      <c r="FX1837" s="2"/>
      <c r="FY1837" s="2"/>
      <c r="FZ1837" s="2"/>
      <c r="GA1837" s="2"/>
      <c r="GB1837" s="2"/>
      <c r="GC1837" s="2"/>
      <c r="GD1837" s="2"/>
      <c r="GE1837" s="2"/>
      <c r="GF1837" s="2"/>
      <c r="GG1837" s="2"/>
      <c r="GH1837" s="2"/>
      <c r="GI1837" s="2"/>
      <c r="GJ1837" s="2"/>
      <c r="GK1837" s="2"/>
      <c r="GL1837" s="2"/>
      <c r="GM1837" s="2"/>
      <c r="GN1837" s="2"/>
      <c r="GO1837" s="2"/>
      <c r="GP1837" s="2"/>
      <c r="GQ1837" s="2"/>
      <c r="GR1837" s="2"/>
      <c r="GS1837" s="2"/>
      <c r="GT1837" s="2"/>
      <c r="GU1837" s="2"/>
      <c r="GV1837" s="2"/>
      <c r="GW1837" s="2"/>
      <c r="GX1837" s="2"/>
      <c r="GY1837" s="2"/>
      <c r="GZ1837" s="2"/>
      <c r="HA1837" s="2"/>
      <c r="HB1837" s="2"/>
      <c r="HC1837" s="2"/>
      <c r="HD1837" s="2"/>
      <c r="HE1837" s="2"/>
      <c r="HF1837" s="2"/>
      <c r="HG1837" s="2"/>
      <c r="HH1837" s="2"/>
      <c r="HI1837" s="2"/>
      <c r="HJ1837" s="2"/>
      <c r="HK1837" s="2"/>
      <c r="HL1837" s="2"/>
      <c r="HM1837" s="2"/>
      <c r="HN1837" s="2"/>
      <c r="HO1837" s="2"/>
      <c r="HP1837" s="2"/>
      <c r="HQ1837" s="2"/>
      <c r="HR1837" s="2"/>
      <c r="HS1837" s="2"/>
      <c r="HT1837" s="2"/>
      <c r="HU1837" s="2"/>
      <c r="HV1837" s="2"/>
      <c r="HW1837" s="2"/>
      <c r="HX1837" s="2"/>
      <c r="HY1837" s="2"/>
      <c r="HZ1837" s="2"/>
      <c r="IA1837" s="2"/>
      <c r="IB1837" s="2"/>
      <c r="IC1837" s="2"/>
      <c r="ID1837" s="2"/>
      <c r="IE1837" s="2"/>
      <c r="IF1837" s="2"/>
      <c r="IG1837" s="2"/>
      <c r="IH1837" s="2"/>
      <c r="II1837" s="2"/>
      <c r="IJ1837" s="2"/>
      <c r="IK1837" s="2"/>
      <c r="IL1837" s="2"/>
      <c r="IM1837" s="2"/>
      <c r="IN1837" s="2"/>
      <c r="IO1837" s="2"/>
      <c r="IP1837" s="2"/>
      <c r="IQ1837" s="2"/>
      <c r="IR1837" s="2"/>
      <c r="IS1837" s="2"/>
    </row>
    <row r="1838" spans="1:256" s="36" customFormat="1" x14ac:dyDescent="0.25">
      <c r="A1838" s="33"/>
      <c r="B1838" s="168" t="s">
        <v>601</v>
      </c>
      <c r="C1838" s="168"/>
      <c r="D1838" s="168"/>
      <c r="E1838" s="168"/>
      <c r="F1838" s="168"/>
      <c r="G1838" s="168"/>
      <c r="H1838" s="168"/>
      <c r="I1838" s="168"/>
      <c r="J1838" s="168"/>
      <c r="K1838" s="168"/>
      <c r="L1838" s="168"/>
      <c r="M1838" s="168"/>
      <c r="N1838" s="168"/>
      <c r="O1838" s="168"/>
      <c r="P1838" s="168"/>
      <c r="Q1838" s="168"/>
      <c r="R1838" s="168"/>
      <c r="S1838" s="168"/>
      <c r="T1838" s="168"/>
      <c r="U1838" s="168"/>
      <c r="V1838" s="168"/>
      <c r="W1838" s="168"/>
      <c r="X1838" s="168"/>
      <c r="Y1838" s="168"/>
      <c r="Z1838" s="168"/>
      <c r="AA1838" s="168"/>
      <c r="AB1838" s="168"/>
      <c r="AC1838" s="168"/>
      <c r="AD1838" s="168"/>
      <c r="AE1838" s="168"/>
      <c r="AF1838" s="168"/>
      <c r="AG1838" s="168"/>
      <c r="AH1838" s="168"/>
      <c r="AI1838" s="63"/>
      <c r="AJ1838" s="144" t="str">
        <f t="shared" si="330"/>
        <v>Riadok bude vidieť.</v>
      </c>
      <c r="AK1838" s="145" t="s">
        <v>207</v>
      </c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51">
        <f t="shared" si="333"/>
        <v>1</v>
      </c>
      <c r="BF1838" s="51">
        <f t="shared" si="334"/>
        <v>1</v>
      </c>
      <c r="BG1838" s="51"/>
      <c r="BH1838" s="51">
        <f t="shared" si="331"/>
        <v>1</v>
      </c>
      <c r="BI1838" s="89">
        <f t="shared" si="335"/>
        <v>1</v>
      </c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/>
      <c r="BV1838" s="2"/>
      <c r="BW1838" s="2"/>
      <c r="BX1838" s="108"/>
      <c r="BY1838" s="108"/>
      <c r="BZ1838" s="108"/>
      <c r="CA1838" s="113">
        <f>SI!BY1838</f>
        <v>102</v>
      </c>
      <c r="CB1838" s="113"/>
      <c r="CC1838" s="113"/>
      <c r="CD1838" s="113"/>
      <c r="CE1838" s="113"/>
      <c r="CF1838" s="113"/>
      <c r="CG1838" s="113"/>
      <c r="CH1838" s="140">
        <f>SI!BZ1838</f>
        <v>0</v>
      </c>
      <c r="CI1838" s="108"/>
      <c r="CJ1838" s="108"/>
      <c r="CK1838" s="108"/>
      <c r="CL1838" s="108"/>
      <c r="CM1838" s="108"/>
      <c r="CN1838" s="108"/>
      <c r="CO1838" s="108"/>
      <c r="CP1838" s="108"/>
      <c r="CQ1838" s="108"/>
      <c r="CR1838" s="108"/>
      <c r="CS1838" s="108"/>
      <c r="CT1838" s="108"/>
      <c r="CU1838" s="108"/>
      <c r="CV1838" s="108"/>
      <c r="CW1838" s="108"/>
      <c r="CX1838" s="108"/>
      <c r="CY1838" s="108"/>
      <c r="CZ1838" s="2"/>
      <c r="DA1838" s="2"/>
      <c r="DB1838" s="2"/>
      <c r="DC1838" s="2"/>
      <c r="DD1838" s="2"/>
      <c r="DE1838" s="2"/>
      <c r="DF1838" s="2"/>
      <c r="DG1838" s="2"/>
      <c r="DH1838" s="2"/>
      <c r="DI1838" s="2"/>
      <c r="DJ1838" s="2"/>
      <c r="DK1838" s="2"/>
      <c r="DL1838" s="2"/>
      <c r="DM1838" s="2"/>
      <c r="DN1838" s="2"/>
      <c r="DO1838" s="2"/>
      <c r="DP1838" s="2"/>
      <c r="DQ1838" s="2"/>
      <c r="DR1838" s="2"/>
      <c r="DS1838" s="2"/>
      <c r="DT1838" s="2"/>
      <c r="DU1838" s="2"/>
      <c r="DV1838" s="2"/>
      <c r="DW1838" s="2"/>
      <c r="DX1838" s="2"/>
      <c r="DY1838" s="2"/>
      <c r="DZ1838" s="2"/>
      <c r="EA1838" s="2"/>
      <c r="EB1838" s="2"/>
      <c r="EC1838" s="2"/>
      <c r="ED1838" s="2"/>
      <c r="EE1838" s="2"/>
      <c r="EF1838" s="2"/>
      <c r="EG1838" s="2"/>
      <c r="EH1838" s="2"/>
      <c r="EI1838" s="2"/>
      <c r="EJ1838" s="2"/>
      <c r="EK1838" s="2"/>
      <c r="EL1838" s="2"/>
      <c r="EM1838" s="2"/>
      <c r="EN1838" s="2"/>
      <c r="EO1838" s="2"/>
      <c r="EP1838" s="2"/>
      <c r="EQ1838" s="2"/>
      <c r="ER1838" s="2"/>
      <c r="ES1838" s="2"/>
      <c r="ET1838" s="2"/>
      <c r="EU1838" s="2"/>
      <c r="EV1838" s="2"/>
      <c r="EW1838" s="2"/>
      <c r="EX1838" s="2"/>
      <c r="EY1838" s="2"/>
      <c r="EZ1838" s="2"/>
      <c r="FA1838" s="2"/>
      <c r="FB1838" s="2"/>
      <c r="FC1838" s="2"/>
      <c r="FD1838" s="2"/>
      <c r="FE1838" s="2"/>
      <c r="FF1838" s="2"/>
      <c r="FG1838" s="2"/>
      <c r="FH1838" s="2"/>
      <c r="FI1838" s="2"/>
      <c r="FJ1838" s="2"/>
      <c r="FK1838" s="2"/>
      <c r="FL1838" s="2"/>
      <c r="FM1838" s="2"/>
      <c r="FN1838" s="2"/>
      <c r="FO1838" s="2"/>
      <c r="FP1838" s="2"/>
      <c r="FQ1838" s="2"/>
      <c r="FR1838" s="2"/>
      <c r="FS1838" s="2"/>
      <c r="FT1838" s="2"/>
      <c r="FU1838" s="2"/>
      <c r="FV1838" s="2"/>
      <c r="FW1838" s="2"/>
      <c r="FX1838" s="2"/>
      <c r="FY1838" s="2"/>
      <c r="FZ1838" s="2"/>
      <c r="GA1838" s="2"/>
      <c r="GB1838" s="2"/>
      <c r="GC1838" s="2"/>
      <c r="GD1838" s="2"/>
      <c r="GE1838" s="2"/>
      <c r="GF1838" s="2"/>
      <c r="GG1838" s="2"/>
      <c r="GH1838" s="2"/>
      <c r="GI1838" s="2"/>
      <c r="GJ1838" s="2"/>
      <c r="GK1838" s="2"/>
      <c r="GL1838" s="2"/>
      <c r="GM1838" s="2"/>
      <c r="GN1838" s="2"/>
      <c r="GO1838" s="2"/>
      <c r="GP1838" s="2"/>
      <c r="GQ1838" s="2"/>
      <c r="GR1838" s="2"/>
      <c r="GS1838" s="2"/>
      <c r="GT1838" s="2"/>
      <c r="GU1838" s="2"/>
      <c r="GV1838" s="2"/>
      <c r="GW1838" s="2"/>
      <c r="GX1838" s="2"/>
      <c r="GY1838" s="2"/>
      <c r="GZ1838" s="2"/>
      <c r="HA1838" s="2"/>
      <c r="HB1838" s="2"/>
      <c r="HC1838" s="2"/>
      <c r="HD1838" s="2"/>
      <c r="HE1838" s="2"/>
      <c r="HF1838" s="2"/>
      <c r="HG1838" s="2"/>
      <c r="HH1838" s="2"/>
      <c r="HI1838" s="2"/>
      <c r="HJ1838" s="2"/>
      <c r="HK1838" s="2"/>
      <c r="HL1838" s="2"/>
      <c r="HM1838" s="2"/>
      <c r="HN1838" s="2"/>
      <c r="HO1838" s="2"/>
      <c r="HP1838" s="2"/>
      <c r="HQ1838" s="2"/>
      <c r="HR1838" s="2"/>
      <c r="HS1838" s="2"/>
      <c r="HT1838" s="2"/>
      <c r="HU1838" s="2"/>
      <c r="HV1838" s="2"/>
      <c r="HW1838" s="2"/>
      <c r="HX1838" s="2"/>
      <c r="HY1838" s="2"/>
      <c r="HZ1838" s="2"/>
      <c r="IA1838" s="2"/>
      <c r="IB1838" s="2"/>
      <c r="IC1838" s="2"/>
      <c r="ID1838" s="2"/>
      <c r="IE1838" s="2"/>
      <c r="IF1838" s="2"/>
      <c r="IG1838" s="2"/>
      <c r="IH1838" s="2"/>
      <c r="II1838" s="2"/>
      <c r="IJ1838" s="2"/>
      <c r="IK1838" s="2"/>
      <c r="IL1838" s="2"/>
      <c r="IM1838" s="2"/>
      <c r="IN1838" s="2"/>
      <c r="IO1838" s="2"/>
      <c r="IP1838" s="2"/>
      <c r="IQ1838" s="2"/>
      <c r="IR1838" s="2"/>
      <c r="IS1838" s="2"/>
    </row>
    <row r="1839" spans="1:256" s="36" customFormat="1" hidden="1" x14ac:dyDescent="0.25">
      <c r="A1839" s="33"/>
      <c r="B1839" s="168"/>
      <c r="C1839" s="168"/>
      <c r="D1839" s="168"/>
      <c r="E1839" s="168"/>
      <c r="F1839" s="168"/>
      <c r="G1839" s="168"/>
      <c r="H1839" s="168"/>
      <c r="I1839" s="168"/>
      <c r="J1839" s="168"/>
      <c r="K1839" s="168"/>
      <c r="L1839" s="168"/>
      <c r="M1839" s="168"/>
      <c r="N1839" s="168"/>
      <c r="O1839" s="168"/>
      <c r="P1839" s="168"/>
      <c r="Q1839" s="168"/>
      <c r="R1839" s="168"/>
      <c r="S1839" s="168"/>
      <c r="T1839" s="168"/>
      <c r="U1839" s="168"/>
      <c r="V1839" s="168"/>
      <c r="W1839" s="168"/>
      <c r="X1839" s="168"/>
      <c r="Y1839" s="168"/>
      <c r="Z1839" s="168"/>
      <c r="AA1839" s="168"/>
      <c r="AB1839" s="168"/>
      <c r="AC1839" s="168"/>
      <c r="AD1839" s="168"/>
      <c r="AE1839" s="168"/>
      <c r="AF1839" s="168"/>
      <c r="AG1839" s="168"/>
      <c r="AH1839" s="168"/>
      <c r="AI1839" s="63"/>
      <c r="AJ1839" s="144" t="str">
        <f t="shared" si="330"/>
        <v>Riadok bude skrytý.</v>
      </c>
      <c r="AK1839" s="145" t="s">
        <v>207</v>
      </c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51">
        <f t="shared" si="333"/>
        <v>1</v>
      </c>
      <c r="BF1839" s="51">
        <f t="shared" si="334"/>
        <v>0</v>
      </c>
      <c r="BG1839" s="51"/>
      <c r="BH1839" s="51">
        <f t="shared" si="331"/>
        <v>1</v>
      </c>
      <c r="BI1839" s="89">
        <f t="shared" si="335"/>
        <v>0</v>
      </c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/>
      <c r="BV1839" s="2"/>
      <c r="BW1839" s="2"/>
      <c r="BX1839" s="108"/>
      <c r="BY1839" s="108"/>
      <c r="BZ1839" s="108"/>
      <c r="CA1839" s="113">
        <f>SI!BY1839</f>
        <v>129</v>
      </c>
      <c r="CB1839" s="113"/>
      <c r="CC1839" s="113"/>
      <c r="CD1839" s="113"/>
      <c r="CE1839" s="113"/>
      <c r="CF1839" s="113"/>
      <c r="CG1839" s="113"/>
      <c r="CH1839" s="140">
        <f>SI!BZ1839</f>
        <v>0</v>
      </c>
      <c r="CI1839" s="108"/>
      <c r="CJ1839" s="108"/>
      <c r="CK1839" s="108"/>
      <c r="CL1839" s="108"/>
      <c r="CM1839" s="108"/>
      <c r="CN1839" s="108"/>
      <c r="CO1839" s="108"/>
      <c r="CP1839" s="108"/>
      <c r="CQ1839" s="108"/>
      <c r="CR1839" s="108"/>
      <c r="CS1839" s="108"/>
      <c r="CT1839" s="108"/>
      <c r="CU1839" s="108"/>
      <c r="CV1839" s="108"/>
      <c r="CW1839" s="108"/>
      <c r="CX1839" s="108"/>
      <c r="CY1839" s="108"/>
      <c r="CZ1839" s="2"/>
      <c r="DA1839" s="2"/>
      <c r="DB1839" s="2"/>
      <c r="DC1839" s="2"/>
      <c r="DD1839" s="2"/>
      <c r="DE1839" s="2"/>
      <c r="DF1839" s="2"/>
      <c r="DG1839" s="2"/>
      <c r="DH1839" s="2"/>
      <c r="DI1839" s="2"/>
      <c r="DJ1839" s="2"/>
      <c r="DK1839" s="2"/>
      <c r="DL1839" s="2"/>
      <c r="DM1839" s="2"/>
      <c r="DN1839" s="2"/>
      <c r="DO1839" s="2"/>
      <c r="DP1839" s="2"/>
      <c r="DQ1839" s="2"/>
      <c r="DR1839" s="2"/>
      <c r="DS1839" s="2"/>
      <c r="DT1839" s="2"/>
      <c r="DU1839" s="2"/>
      <c r="DV1839" s="2"/>
      <c r="DW1839" s="2"/>
      <c r="DX1839" s="2"/>
      <c r="DY1839" s="2"/>
      <c r="DZ1839" s="2"/>
      <c r="EA1839" s="2"/>
      <c r="EB1839" s="2"/>
      <c r="EC1839" s="2"/>
      <c r="ED1839" s="2"/>
      <c r="EE1839" s="2"/>
      <c r="EF1839" s="2"/>
      <c r="EG1839" s="2"/>
      <c r="EH1839" s="2"/>
      <c r="EI1839" s="2"/>
      <c r="EJ1839" s="2"/>
      <c r="EK1839" s="2"/>
      <c r="EL1839" s="2"/>
      <c r="EM1839" s="2"/>
      <c r="EN1839" s="2"/>
      <c r="EO1839" s="2"/>
      <c r="EP1839" s="2"/>
      <c r="EQ1839" s="2"/>
      <c r="ER1839" s="2"/>
      <c r="ES1839" s="2"/>
      <c r="ET1839" s="2"/>
      <c r="EU1839" s="2"/>
      <c r="EV1839" s="2"/>
      <c r="EW1839" s="2"/>
      <c r="EX1839" s="2"/>
      <c r="EY1839" s="2"/>
      <c r="EZ1839" s="2"/>
      <c r="FA1839" s="2"/>
      <c r="FB1839" s="2"/>
      <c r="FC1839" s="2"/>
      <c r="FD1839" s="2"/>
      <c r="FE1839" s="2"/>
      <c r="FF1839" s="2"/>
      <c r="FG1839" s="2"/>
      <c r="FH1839" s="2"/>
      <c r="FI1839" s="2"/>
      <c r="FJ1839" s="2"/>
      <c r="FK1839" s="2"/>
      <c r="FL1839" s="2"/>
      <c r="FM1839" s="2"/>
      <c r="FN1839" s="2"/>
      <c r="FO1839" s="2"/>
      <c r="FP1839" s="2"/>
      <c r="FQ1839" s="2"/>
      <c r="FR1839" s="2"/>
      <c r="FS1839" s="2"/>
      <c r="FT1839" s="2"/>
      <c r="FU1839" s="2"/>
      <c r="FV1839" s="2"/>
      <c r="FW1839" s="2"/>
      <c r="FX1839" s="2"/>
      <c r="FY1839" s="2"/>
      <c r="FZ1839" s="2"/>
      <c r="GA1839" s="2"/>
      <c r="GB1839" s="2"/>
      <c r="GC1839" s="2"/>
      <c r="GD1839" s="2"/>
      <c r="GE1839" s="2"/>
      <c r="GF1839" s="2"/>
      <c r="GG1839" s="2"/>
      <c r="GH1839" s="2"/>
      <c r="GI1839" s="2"/>
      <c r="GJ1839" s="2"/>
      <c r="GK1839" s="2"/>
      <c r="GL1839" s="2"/>
      <c r="GM1839" s="2"/>
      <c r="GN1839" s="2"/>
      <c r="GO1839" s="2"/>
      <c r="GP1839" s="2"/>
      <c r="GQ1839" s="2"/>
      <c r="GR1839" s="2"/>
      <c r="GS1839" s="2"/>
      <c r="GT1839" s="2"/>
      <c r="GU1839" s="2"/>
      <c r="GV1839" s="2"/>
      <c r="GW1839" s="2"/>
      <c r="GX1839" s="2"/>
      <c r="GY1839" s="2"/>
      <c r="GZ1839" s="2"/>
      <c r="HA1839" s="2"/>
      <c r="HB1839" s="2"/>
      <c r="HC1839" s="2"/>
      <c r="HD1839" s="2"/>
      <c r="HE1839" s="2"/>
      <c r="HF1839" s="2"/>
      <c r="HG1839" s="2"/>
      <c r="HH1839" s="2"/>
      <c r="HI1839" s="2"/>
      <c r="HJ1839" s="2"/>
      <c r="HK1839" s="2"/>
      <c r="HL1839" s="2"/>
      <c r="HM1839" s="2"/>
      <c r="HN1839" s="2"/>
      <c r="HO1839" s="2"/>
      <c r="HP1839" s="2"/>
      <c r="HQ1839" s="2"/>
      <c r="HR1839" s="2"/>
      <c r="HS1839" s="2"/>
      <c r="HT1839" s="2"/>
      <c r="HU1839" s="2"/>
      <c r="HV1839" s="2"/>
      <c r="HW1839" s="2"/>
      <c r="HX1839" s="2"/>
      <c r="HY1839" s="2"/>
      <c r="HZ1839" s="2"/>
      <c r="IA1839" s="2"/>
      <c r="IB1839" s="2"/>
      <c r="IC1839" s="2"/>
      <c r="ID1839" s="2"/>
      <c r="IE1839" s="2"/>
      <c r="IF1839" s="2"/>
      <c r="IG1839" s="2"/>
      <c r="IH1839" s="2"/>
      <c r="II1839" s="2"/>
      <c r="IJ1839" s="2"/>
      <c r="IK1839" s="2"/>
      <c r="IL1839" s="2"/>
      <c r="IM1839" s="2"/>
      <c r="IN1839" s="2"/>
      <c r="IO1839" s="2"/>
      <c r="IP1839" s="2"/>
      <c r="IQ1839" s="2"/>
      <c r="IR1839" s="2"/>
      <c r="IS1839" s="2"/>
    </row>
    <row r="1840" spans="1:256" s="36" customFormat="1" hidden="1" x14ac:dyDescent="0.25">
      <c r="A1840" s="33"/>
      <c r="B1840" s="168"/>
      <c r="C1840" s="168"/>
      <c r="D1840" s="168"/>
      <c r="E1840" s="168"/>
      <c r="F1840" s="168"/>
      <c r="G1840" s="168"/>
      <c r="H1840" s="168"/>
      <c r="I1840" s="168"/>
      <c r="J1840" s="168"/>
      <c r="K1840" s="168"/>
      <c r="L1840" s="168"/>
      <c r="M1840" s="168"/>
      <c r="N1840" s="168"/>
      <c r="O1840" s="168"/>
      <c r="P1840" s="168"/>
      <c r="Q1840" s="168"/>
      <c r="R1840" s="168"/>
      <c r="S1840" s="168"/>
      <c r="T1840" s="168"/>
      <c r="U1840" s="168"/>
      <c r="V1840" s="168"/>
      <c r="W1840" s="168"/>
      <c r="X1840" s="168"/>
      <c r="Y1840" s="168"/>
      <c r="Z1840" s="168"/>
      <c r="AA1840" s="168"/>
      <c r="AB1840" s="168"/>
      <c r="AC1840" s="168"/>
      <c r="AD1840" s="168"/>
      <c r="AE1840" s="168"/>
      <c r="AF1840" s="168"/>
      <c r="AG1840" s="168"/>
      <c r="AH1840" s="168"/>
      <c r="AI1840" s="63"/>
      <c r="AJ1840" s="144" t="str">
        <f t="shared" si="330"/>
        <v>Riadok bude skrytý.</v>
      </c>
      <c r="AK1840" s="145" t="s">
        <v>207</v>
      </c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51">
        <f t="shared" si="333"/>
        <v>1</v>
      </c>
      <c r="BF1840" s="51">
        <f t="shared" si="334"/>
        <v>0</v>
      </c>
      <c r="BG1840" s="51"/>
      <c r="BH1840" s="51">
        <f t="shared" si="331"/>
        <v>1</v>
      </c>
      <c r="BI1840" s="89">
        <f t="shared" si="335"/>
        <v>0</v>
      </c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/>
      <c r="BV1840" s="2"/>
      <c r="BW1840" s="2"/>
      <c r="BX1840" s="108"/>
      <c r="BY1840" s="108"/>
      <c r="BZ1840" s="108"/>
      <c r="CA1840" s="113">
        <f>SI!BY1840</f>
        <v>154</v>
      </c>
      <c r="CB1840" s="113"/>
      <c r="CC1840" s="113"/>
      <c r="CD1840" s="113"/>
      <c r="CE1840" s="113"/>
      <c r="CF1840" s="113"/>
      <c r="CG1840" s="113"/>
      <c r="CH1840" s="140">
        <f>SI!BZ1840</f>
        <v>0</v>
      </c>
      <c r="CI1840" s="108"/>
      <c r="CJ1840" s="108"/>
      <c r="CK1840" s="108"/>
      <c r="CL1840" s="108"/>
      <c r="CM1840" s="108"/>
      <c r="CN1840" s="108"/>
      <c r="CO1840" s="108"/>
      <c r="CP1840" s="108"/>
      <c r="CQ1840" s="108"/>
      <c r="CR1840" s="108"/>
      <c r="CS1840" s="108"/>
      <c r="CT1840" s="108"/>
      <c r="CU1840" s="108"/>
      <c r="CV1840" s="108"/>
      <c r="CW1840" s="108"/>
      <c r="CX1840" s="108"/>
      <c r="CY1840" s="108"/>
      <c r="CZ1840" s="2"/>
      <c r="DA1840" s="2"/>
      <c r="DB1840" s="2"/>
      <c r="DC1840" s="2"/>
      <c r="DD1840" s="2"/>
      <c r="DE1840" s="2"/>
      <c r="DF1840" s="2"/>
      <c r="DG1840" s="2"/>
      <c r="DH1840" s="2"/>
      <c r="DI1840" s="2"/>
      <c r="DJ1840" s="2"/>
      <c r="DK1840" s="2"/>
      <c r="DL1840" s="2"/>
      <c r="DM1840" s="2"/>
      <c r="DN1840" s="2"/>
      <c r="DO1840" s="2"/>
      <c r="DP1840" s="2"/>
      <c r="DQ1840" s="2"/>
      <c r="DR1840" s="2"/>
      <c r="DS1840" s="2"/>
      <c r="DT1840" s="2"/>
      <c r="DU1840" s="2"/>
      <c r="DV1840" s="2"/>
      <c r="DW1840" s="2"/>
      <c r="DX1840" s="2"/>
      <c r="DY1840" s="2"/>
      <c r="DZ1840" s="2"/>
      <c r="EA1840" s="2"/>
      <c r="EB1840" s="2"/>
      <c r="EC1840" s="2"/>
      <c r="ED1840" s="2"/>
      <c r="EE1840" s="2"/>
      <c r="EF1840" s="2"/>
      <c r="EG1840" s="2"/>
      <c r="EH1840" s="2"/>
      <c r="EI1840" s="2"/>
      <c r="EJ1840" s="2"/>
      <c r="EK1840" s="2"/>
      <c r="EL1840" s="2"/>
      <c r="EM1840" s="2"/>
      <c r="EN1840" s="2"/>
      <c r="EO1840" s="2"/>
      <c r="EP1840" s="2"/>
      <c r="EQ1840" s="2"/>
      <c r="ER1840" s="2"/>
      <c r="ES1840" s="2"/>
      <c r="ET1840" s="2"/>
      <c r="EU1840" s="2"/>
      <c r="EV1840" s="2"/>
      <c r="EW1840" s="2"/>
      <c r="EX1840" s="2"/>
      <c r="EY1840" s="2"/>
      <c r="EZ1840" s="2"/>
      <c r="FA1840" s="2"/>
      <c r="FB1840" s="2"/>
      <c r="FC1840" s="2"/>
      <c r="FD1840" s="2"/>
      <c r="FE1840" s="2"/>
      <c r="FF1840" s="2"/>
      <c r="FG1840" s="2"/>
      <c r="FH1840" s="2"/>
      <c r="FI1840" s="2"/>
      <c r="FJ1840" s="2"/>
      <c r="FK1840" s="2"/>
      <c r="FL1840" s="2"/>
      <c r="FM1840" s="2"/>
      <c r="FN1840" s="2"/>
      <c r="FO1840" s="2"/>
      <c r="FP1840" s="2"/>
      <c r="FQ1840" s="2"/>
      <c r="FR1840" s="2"/>
      <c r="FS1840" s="2"/>
      <c r="FT1840" s="2"/>
      <c r="FU1840" s="2"/>
      <c r="FV1840" s="2"/>
      <c r="FW1840" s="2"/>
      <c r="FX1840" s="2"/>
      <c r="FY1840" s="2"/>
      <c r="FZ1840" s="2"/>
      <c r="GA1840" s="2"/>
      <c r="GB1840" s="2"/>
      <c r="GC1840" s="2"/>
      <c r="GD1840" s="2"/>
      <c r="GE1840" s="2"/>
      <c r="GF1840" s="2"/>
      <c r="GG1840" s="2"/>
      <c r="GH1840" s="2"/>
      <c r="GI1840" s="2"/>
      <c r="GJ1840" s="2"/>
      <c r="GK1840" s="2"/>
      <c r="GL1840" s="2"/>
      <c r="GM1840" s="2"/>
      <c r="GN1840" s="2"/>
      <c r="GO1840" s="2"/>
      <c r="GP1840" s="2"/>
      <c r="GQ1840" s="2"/>
      <c r="GR1840" s="2"/>
      <c r="GS1840" s="2"/>
      <c r="GT1840" s="2"/>
      <c r="GU1840" s="2"/>
      <c r="GV1840" s="2"/>
      <c r="GW1840" s="2"/>
      <c r="GX1840" s="2"/>
      <c r="GY1840" s="2"/>
      <c r="GZ1840" s="2"/>
      <c r="HA1840" s="2"/>
      <c r="HB1840" s="2"/>
      <c r="HC1840" s="2"/>
      <c r="HD1840" s="2"/>
      <c r="HE1840" s="2"/>
      <c r="HF1840" s="2"/>
      <c r="HG1840" s="2"/>
      <c r="HH1840" s="2"/>
      <c r="HI1840" s="2"/>
      <c r="HJ1840" s="2"/>
      <c r="HK1840" s="2"/>
      <c r="HL1840" s="2"/>
      <c r="HM1840" s="2"/>
      <c r="HN1840" s="2"/>
      <c r="HO1840" s="2"/>
      <c r="HP1840" s="2"/>
      <c r="HQ1840" s="2"/>
      <c r="HR1840" s="2"/>
      <c r="HS1840" s="2"/>
      <c r="HT1840" s="2"/>
      <c r="HU1840" s="2"/>
      <c r="HV1840" s="2"/>
      <c r="HW1840" s="2"/>
      <c r="HX1840" s="2"/>
      <c r="HY1840" s="2"/>
      <c r="HZ1840" s="2"/>
      <c r="IA1840" s="2"/>
      <c r="IB1840" s="2"/>
      <c r="IC1840" s="2"/>
      <c r="ID1840" s="2"/>
      <c r="IE1840" s="2"/>
      <c r="IF1840" s="2"/>
      <c r="IG1840" s="2"/>
      <c r="IH1840" s="2"/>
      <c r="II1840" s="2"/>
      <c r="IJ1840" s="2"/>
      <c r="IK1840" s="2"/>
      <c r="IL1840" s="2"/>
      <c r="IM1840" s="2"/>
      <c r="IN1840" s="2"/>
      <c r="IO1840" s="2"/>
      <c r="IP1840" s="2"/>
      <c r="IQ1840" s="2"/>
      <c r="IR1840" s="2"/>
      <c r="IS1840" s="2"/>
    </row>
    <row r="1841" spans="1:253" s="36" customFormat="1" hidden="1" x14ac:dyDescent="0.25">
      <c r="A1841" s="33"/>
      <c r="B1841" s="168"/>
      <c r="C1841" s="168"/>
      <c r="D1841" s="168"/>
      <c r="E1841" s="168"/>
      <c r="F1841" s="168"/>
      <c r="G1841" s="168"/>
      <c r="H1841" s="168"/>
      <c r="I1841" s="168"/>
      <c r="J1841" s="168"/>
      <c r="K1841" s="168"/>
      <c r="L1841" s="168"/>
      <c r="M1841" s="168"/>
      <c r="N1841" s="168"/>
      <c r="O1841" s="168"/>
      <c r="P1841" s="168"/>
      <c r="Q1841" s="168"/>
      <c r="R1841" s="168"/>
      <c r="S1841" s="168"/>
      <c r="T1841" s="168"/>
      <c r="U1841" s="168"/>
      <c r="V1841" s="168"/>
      <c r="W1841" s="168"/>
      <c r="X1841" s="168"/>
      <c r="Y1841" s="168"/>
      <c r="Z1841" s="168"/>
      <c r="AA1841" s="168"/>
      <c r="AB1841" s="168"/>
      <c r="AC1841" s="168"/>
      <c r="AD1841" s="168"/>
      <c r="AE1841" s="168"/>
      <c r="AF1841" s="168"/>
      <c r="AG1841" s="168"/>
      <c r="AH1841" s="168"/>
      <c r="AI1841" s="63"/>
      <c r="AJ1841" s="144" t="str">
        <f t="shared" si="330"/>
        <v>Riadok bude skrytý.</v>
      </c>
      <c r="AK1841" s="145" t="s">
        <v>207</v>
      </c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51">
        <f t="shared" si="333"/>
        <v>1</v>
      </c>
      <c r="BF1841" s="51">
        <f t="shared" si="334"/>
        <v>0</v>
      </c>
      <c r="BG1841" s="51"/>
      <c r="BH1841" s="51">
        <f t="shared" si="331"/>
        <v>1</v>
      </c>
      <c r="BI1841" s="89">
        <f t="shared" si="335"/>
        <v>0</v>
      </c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108"/>
      <c r="BY1841" s="108"/>
      <c r="BZ1841" s="108"/>
      <c r="CA1841" s="113">
        <f>SI!BY1841</f>
        <v>199</v>
      </c>
      <c r="CB1841" s="113"/>
      <c r="CC1841" s="113"/>
      <c r="CD1841" s="113"/>
      <c r="CE1841" s="113"/>
      <c r="CF1841" s="113"/>
      <c r="CG1841" s="113"/>
      <c r="CH1841" s="140">
        <f>SI!BZ1841</f>
        <v>0</v>
      </c>
      <c r="CI1841" s="108"/>
      <c r="CJ1841" s="108"/>
      <c r="CK1841" s="108"/>
      <c r="CL1841" s="108"/>
      <c r="CM1841" s="108"/>
      <c r="CN1841" s="108"/>
      <c r="CO1841" s="108"/>
      <c r="CP1841" s="108"/>
      <c r="CQ1841" s="108"/>
      <c r="CR1841" s="108"/>
      <c r="CS1841" s="108"/>
      <c r="CT1841" s="108"/>
      <c r="CU1841" s="108"/>
      <c r="CV1841" s="108"/>
      <c r="CW1841" s="108"/>
      <c r="CX1841" s="108"/>
      <c r="CY1841" s="108"/>
      <c r="CZ1841" s="2"/>
      <c r="DA1841" s="2"/>
      <c r="DB1841" s="2"/>
      <c r="DC1841" s="2"/>
      <c r="DD1841" s="2"/>
      <c r="DE1841" s="2"/>
      <c r="DF1841" s="2"/>
      <c r="DG1841" s="2"/>
      <c r="DH1841" s="2"/>
      <c r="DI1841" s="2"/>
      <c r="DJ1841" s="2"/>
      <c r="DK1841" s="2"/>
      <c r="DL1841" s="2"/>
      <c r="DM1841" s="2"/>
      <c r="DN1841" s="2"/>
      <c r="DO1841" s="2"/>
      <c r="DP1841" s="2"/>
      <c r="DQ1841" s="2"/>
      <c r="DR1841" s="2"/>
      <c r="DS1841" s="2"/>
      <c r="DT1841" s="2"/>
      <c r="DU1841" s="2"/>
      <c r="DV1841" s="2"/>
      <c r="DW1841" s="2"/>
      <c r="DX1841" s="2"/>
      <c r="DY1841" s="2"/>
      <c r="DZ1841" s="2"/>
      <c r="EA1841" s="2"/>
      <c r="EB1841" s="2"/>
      <c r="EC1841" s="2"/>
      <c r="ED1841" s="2"/>
      <c r="EE1841" s="2"/>
      <c r="EF1841" s="2"/>
      <c r="EG1841" s="2"/>
      <c r="EH1841" s="2"/>
      <c r="EI1841" s="2"/>
      <c r="EJ1841" s="2"/>
      <c r="EK1841" s="2"/>
      <c r="EL1841" s="2"/>
      <c r="EM1841" s="2"/>
      <c r="EN1841" s="2"/>
      <c r="EO1841" s="2"/>
      <c r="EP1841" s="2"/>
      <c r="EQ1841" s="2"/>
      <c r="ER1841" s="2"/>
      <c r="ES1841" s="2"/>
      <c r="ET1841" s="2"/>
      <c r="EU1841" s="2"/>
      <c r="EV1841" s="2"/>
      <c r="EW1841" s="2"/>
      <c r="EX1841" s="2"/>
      <c r="EY1841" s="2"/>
      <c r="EZ1841" s="2"/>
      <c r="FA1841" s="2"/>
      <c r="FB1841" s="2"/>
      <c r="FC1841" s="2"/>
      <c r="FD1841" s="2"/>
      <c r="FE1841" s="2"/>
      <c r="FF1841" s="2"/>
      <c r="FG1841" s="2"/>
      <c r="FH1841" s="2"/>
      <c r="FI1841" s="2"/>
      <c r="FJ1841" s="2"/>
      <c r="FK1841" s="2"/>
      <c r="FL1841" s="2"/>
      <c r="FM1841" s="2"/>
      <c r="FN1841" s="2"/>
      <c r="FO1841" s="2"/>
      <c r="FP1841" s="2"/>
      <c r="FQ1841" s="2"/>
      <c r="FR1841" s="2"/>
      <c r="FS1841" s="2"/>
      <c r="FT1841" s="2"/>
      <c r="FU1841" s="2"/>
      <c r="FV1841" s="2"/>
      <c r="FW1841" s="2"/>
      <c r="FX1841" s="2"/>
      <c r="FY1841" s="2"/>
      <c r="FZ1841" s="2"/>
      <c r="GA1841" s="2"/>
      <c r="GB1841" s="2"/>
      <c r="GC1841" s="2"/>
      <c r="GD1841" s="2"/>
      <c r="GE1841" s="2"/>
      <c r="GF1841" s="2"/>
      <c r="GG1841" s="2"/>
      <c r="GH1841" s="2"/>
      <c r="GI1841" s="2"/>
      <c r="GJ1841" s="2"/>
      <c r="GK1841" s="2"/>
      <c r="GL1841" s="2"/>
      <c r="GM1841" s="2"/>
      <c r="GN1841" s="2"/>
      <c r="GO1841" s="2"/>
      <c r="GP1841" s="2"/>
      <c r="GQ1841" s="2"/>
      <c r="GR1841" s="2"/>
      <c r="GS1841" s="2"/>
      <c r="GT1841" s="2"/>
      <c r="GU1841" s="2"/>
      <c r="GV1841" s="2"/>
      <c r="GW1841" s="2"/>
      <c r="GX1841" s="2"/>
      <c r="GY1841" s="2"/>
      <c r="GZ1841" s="2"/>
      <c r="HA1841" s="2"/>
      <c r="HB1841" s="2"/>
      <c r="HC1841" s="2"/>
      <c r="HD1841" s="2"/>
      <c r="HE1841" s="2"/>
      <c r="HF1841" s="2"/>
      <c r="HG1841" s="2"/>
      <c r="HH1841" s="2"/>
      <c r="HI1841" s="2"/>
      <c r="HJ1841" s="2"/>
      <c r="HK1841" s="2"/>
      <c r="HL1841" s="2"/>
      <c r="HM1841" s="2"/>
      <c r="HN1841" s="2"/>
      <c r="HO1841" s="2"/>
      <c r="HP1841" s="2"/>
      <c r="HQ1841" s="2"/>
      <c r="HR1841" s="2"/>
      <c r="HS1841" s="2"/>
      <c r="HT1841" s="2"/>
      <c r="HU1841" s="2"/>
      <c r="HV1841" s="2"/>
      <c r="HW1841" s="2"/>
      <c r="HX1841" s="2"/>
      <c r="HY1841" s="2"/>
      <c r="HZ1841" s="2"/>
      <c r="IA1841" s="2"/>
      <c r="IB1841" s="2"/>
      <c r="IC1841" s="2"/>
      <c r="ID1841" s="2"/>
      <c r="IE1841" s="2"/>
      <c r="IF1841" s="2"/>
      <c r="IG1841" s="2"/>
      <c r="IH1841" s="2"/>
      <c r="II1841" s="2"/>
      <c r="IJ1841" s="2"/>
      <c r="IK1841" s="2"/>
      <c r="IL1841" s="2"/>
      <c r="IM1841" s="2"/>
      <c r="IN1841" s="2"/>
      <c r="IO1841" s="2"/>
      <c r="IP1841" s="2"/>
      <c r="IQ1841" s="2"/>
      <c r="IR1841" s="2"/>
      <c r="IS1841" s="2"/>
    </row>
    <row r="1842" spans="1:253" s="36" customFormat="1" hidden="1" x14ac:dyDescent="0.25">
      <c r="A1842" s="33"/>
      <c r="B1842" s="168"/>
      <c r="C1842" s="168"/>
      <c r="D1842" s="168"/>
      <c r="E1842" s="168"/>
      <c r="F1842" s="168"/>
      <c r="G1842" s="168"/>
      <c r="H1842" s="168"/>
      <c r="I1842" s="168"/>
      <c r="J1842" s="168"/>
      <c r="K1842" s="168"/>
      <c r="L1842" s="168"/>
      <c r="M1842" s="168"/>
      <c r="N1842" s="168"/>
      <c r="O1842" s="168"/>
      <c r="P1842" s="168"/>
      <c r="Q1842" s="168"/>
      <c r="R1842" s="168"/>
      <c r="S1842" s="168"/>
      <c r="T1842" s="168"/>
      <c r="U1842" s="168"/>
      <c r="V1842" s="168"/>
      <c r="W1842" s="168"/>
      <c r="X1842" s="168"/>
      <c r="Y1842" s="168"/>
      <c r="Z1842" s="168"/>
      <c r="AA1842" s="168"/>
      <c r="AB1842" s="168"/>
      <c r="AC1842" s="168"/>
      <c r="AD1842" s="168"/>
      <c r="AE1842" s="168"/>
      <c r="AF1842" s="168"/>
      <c r="AG1842" s="168"/>
      <c r="AH1842" s="168"/>
      <c r="AI1842" s="63"/>
      <c r="AJ1842" s="144" t="str">
        <f t="shared" si="330"/>
        <v>Riadok bude skrytý.</v>
      </c>
      <c r="AK1842" s="145" t="s">
        <v>207</v>
      </c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51">
        <f t="shared" si="333"/>
        <v>1</v>
      </c>
      <c r="BF1842" s="51">
        <f t="shared" si="334"/>
        <v>0</v>
      </c>
      <c r="BG1842" s="51"/>
      <c r="BH1842" s="51">
        <f t="shared" si="331"/>
        <v>1</v>
      </c>
      <c r="BI1842" s="89">
        <f t="shared" si="335"/>
        <v>0</v>
      </c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108"/>
      <c r="BY1842" s="108"/>
      <c r="BZ1842" s="108"/>
      <c r="CA1842" s="113">
        <f>SI!BY1842</f>
        <v>104</v>
      </c>
      <c r="CB1842" s="113"/>
      <c r="CC1842" s="113"/>
      <c r="CD1842" s="113"/>
      <c r="CE1842" s="113"/>
      <c r="CF1842" s="113"/>
      <c r="CG1842" s="113"/>
      <c r="CH1842" s="140">
        <f>SI!BZ1842</f>
        <v>0</v>
      </c>
      <c r="CI1842" s="108"/>
      <c r="CJ1842" s="108"/>
      <c r="CK1842" s="108"/>
      <c r="CL1842" s="108"/>
      <c r="CM1842" s="108"/>
      <c r="CN1842" s="108"/>
      <c r="CO1842" s="108"/>
      <c r="CP1842" s="108"/>
      <c r="CQ1842" s="108"/>
      <c r="CR1842" s="108"/>
      <c r="CS1842" s="108"/>
      <c r="CT1842" s="108"/>
      <c r="CU1842" s="108"/>
      <c r="CV1842" s="108"/>
      <c r="CW1842" s="108"/>
      <c r="CX1842" s="108"/>
      <c r="CY1842" s="108"/>
      <c r="CZ1842" s="2"/>
      <c r="DA1842" s="2"/>
      <c r="DB1842" s="2"/>
      <c r="DC1842" s="2"/>
      <c r="DD1842" s="2"/>
      <c r="DE1842" s="2"/>
      <c r="DF1842" s="2"/>
      <c r="DG1842" s="2"/>
      <c r="DH1842" s="2"/>
      <c r="DI1842" s="2"/>
      <c r="DJ1842" s="2"/>
      <c r="DK1842" s="2"/>
      <c r="DL1842" s="2"/>
      <c r="DM1842" s="2"/>
      <c r="DN1842" s="2"/>
      <c r="DO1842" s="2"/>
      <c r="DP1842" s="2"/>
      <c r="DQ1842" s="2"/>
      <c r="DR1842" s="2"/>
      <c r="DS1842" s="2"/>
      <c r="DT1842" s="2"/>
      <c r="DU1842" s="2"/>
      <c r="DV1842" s="2"/>
      <c r="DW1842" s="2"/>
      <c r="DX1842" s="2"/>
      <c r="DY1842" s="2"/>
      <c r="DZ1842" s="2"/>
      <c r="EA1842" s="2"/>
      <c r="EB1842" s="2"/>
      <c r="EC1842" s="2"/>
      <c r="ED1842" s="2"/>
      <c r="EE1842" s="2"/>
      <c r="EF1842" s="2"/>
      <c r="EG1842" s="2"/>
      <c r="EH1842" s="2"/>
      <c r="EI1842" s="2"/>
      <c r="EJ1842" s="2"/>
      <c r="EK1842" s="2"/>
      <c r="EL1842" s="2"/>
      <c r="EM1842" s="2"/>
      <c r="EN1842" s="2"/>
      <c r="EO1842" s="2"/>
      <c r="EP1842" s="2"/>
      <c r="EQ1842" s="2"/>
      <c r="ER1842" s="2"/>
      <c r="ES1842" s="2"/>
      <c r="ET1842" s="2"/>
      <c r="EU1842" s="2"/>
      <c r="EV1842" s="2"/>
      <c r="EW1842" s="2"/>
      <c r="EX1842" s="2"/>
      <c r="EY1842" s="2"/>
      <c r="EZ1842" s="2"/>
      <c r="FA1842" s="2"/>
      <c r="FB1842" s="2"/>
      <c r="FC1842" s="2"/>
      <c r="FD1842" s="2"/>
      <c r="FE1842" s="2"/>
      <c r="FF1842" s="2"/>
      <c r="FG1842" s="2"/>
      <c r="FH1842" s="2"/>
      <c r="FI1842" s="2"/>
      <c r="FJ1842" s="2"/>
      <c r="FK1842" s="2"/>
      <c r="FL1842" s="2"/>
      <c r="FM1842" s="2"/>
      <c r="FN1842" s="2"/>
      <c r="FO1842" s="2"/>
      <c r="FP1842" s="2"/>
      <c r="FQ1842" s="2"/>
      <c r="FR1842" s="2"/>
      <c r="FS1842" s="2"/>
      <c r="FT1842" s="2"/>
      <c r="FU1842" s="2"/>
      <c r="FV1842" s="2"/>
      <c r="FW1842" s="2"/>
      <c r="FX1842" s="2"/>
      <c r="FY1842" s="2"/>
      <c r="FZ1842" s="2"/>
      <c r="GA1842" s="2"/>
      <c r="GB1842" s="2"/>
      <c r="GC1842" s="2"/>
      <c r="GD1842" s="2"/>
      <c r="GE1842" s="2"/>
      <c r="GF1842" s="2"/>
      <c r="GG1842" s="2"/>
      <c r="GH1842" s="2"/>
      <c r="GI1842" s="2"/>
      <c r="GJ1842" s="2"/>
      <c r="GK1842" s="2"/>
      <c r="GL1842" s="2"/>
      <c r="GM1842" s="2"/>
      <c r="GN1842" s="2"/>
      <c r="GO1842" s="2"/>
      <c r="GP1842" s="2"/>
      <c r="GQ1842" s="2"/>
      <c r="GR1842" s="2"/>
      <c r="GS1842" s="2"/>
      <c r="GT1842" s="2"/>
      <c r="GU1842" s="2"/>
      <c r="GV1842" s="2"/>
      <c r="GW1842" s="2"/>
      <c r="GX1842" s="2"/>
      <c r="GY1842" s="2"/>
      <c r="GZ1842" s="2"/>
      <c r="HA1842" s="2"/>
      <c r="HB1842" s="2"/>
      <c r="HC1842" s="2"/>
      <c r="HD1842" s="2"/>
      <c r="HE1842" s="2"/>
      <c r="HF1842" s="2"/>
      <c r="HG1842" s="2"/>
      <c r="HH1842" s="2"/>
      <c r="HI1842" s="2"/>
      <c r="HJ1842" s="2"/>
      <c r="HK1842" s="2"/>
      <c r="HL1842" s="2"/>
      <c r="HM1842" s="2"/>
      <c r="HN1842" s="2"/>
      <c r="HO1842" s="2"/>
      <c r="HP1842" s="2"/>
      <c r="HQ1842" s="2"/>
      <c r="HR1842" s="2"/>
      <c r="HS1842" s="2"/>
      <c r="HT1842" s="2"/>
      <c r="HU1842" s="2"/>
      <c r="HV1842" s="2"/>
      <c r="HW1842" s="2"/>
      <c r="HX1842" s="2"/>
      <c r="HY1842" s="2"/>
      <c r="HZ1842" s="2"/>
      <c r="IA1842" s="2"/>
      <c r="IB1842" s="2"/>
      <c r="IC1842" s="2"/>
      <c r="ID1842" s="2"/>
      <c r="IE1842" s="2"/>
      <c r="IF1842" s="2"/>
      <c r="IG1842" s="2"/>
      <c r="IH1842" s="2"/>
      <c r="II1842" s="2"/>
      <c r="IJ1842" s="2"/>
      <c r="IK1842" s="2"/>
      <c r="IL1842" s="2"/>
      <c r="IM1842" s="2"/>
      <c r="IN1842" s="2"/>
      <c r="IO1842" s="2"/>
      <c r="IP1842" s="2"/>
      <c r="IQ1842" s="2"/>
      <c r="IR1842" s="2"/>
      <c r="IS1842" s="2"/>
    </row>
    <row r="1843" spans="1:253" s="36" customFormat="1" hidden="1" x14ac:dyDescent="0.25">
      <c r="A1843" s="33"/>
      <c r="B1843" s="168"/>
      <c r="C1843" s="168"/>
      <c r="D1843" s="168"/>
      <c r="E1843" s="168"/>
      <c r="F1843" s="168"/>
      <c r="G1843" s="168"/>
      <c r="H1843" s="168"/>
      <c r="I1843" s="168"/>
      <c r="J1843" s="168"/>
      <c r="K1843" s="168"/>
      <c r="L1843" s="168"/>
      <c r="M1843" s="168"/>
      <c r="N1843" s="168"/>
      <c r="O1843" s="168"/>
      <c r="P1843" s="168"/>
      <c r="Q1843" s="168"/>
      <c r="R1843" s="168"/>
      <c r="S1843" s="168"/>
      <c r="T1843" s="168"/>
      <c r="U1843" s="168"/>
      <c r="V1843" s="168"/>
      <c r="W1843" s="168"/>
      <c r="X1843" s="168"/>
      <c r="Y1843" s="168"/>
      <c r="Z1843" s="168"/>
      <c r="AA1843" s="168"/>
      <c r="AB1843" s="168"/>
      <c r="AC1843" s="168"/>
      <c r="AD1843" s="168"/>
      <c r="AE1843" s="168"/>
      <c r="AF1843" s="168"/>
      <c r="AG1843" s="168"/>
      <c r="AH1843" s="168"/>
      <c r="AI1843" s="63"/>
      <c r="AJ1843" s="144" t="str">
        <f t="shared" si="330"/>
        <v>Riadok bude skrytý.</v>
      </c>
      <c r="AK1843" s="145" t="s">
        <v>207</v>
      </c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51">
        <f t="shared" si="333"/>
        <v>1</v>
      </c>
      <c r="BF1843" s="51">
        <f t="shared" si="334"/>
        <v>0</v>
      </c>
      <c r="BG1843" s="51"/>
      <c r="BH1843" s="51">
        <f t="shared" si="331"/>
        <v>1</v>
      </c>
      <c r="BI1843" s="89">
        <f t="shared" si="335"/>
        <v>0</v>
      </c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108"/>
      <c r="BY1843" s="108"/>
      <c r="BZ1843" s="108"/>
      <c r="CA1843" s="113">
        <f>SI!BY1843</f>
        <v>139</v>
      </c>
      <c r="CB1843" s="113"/>
      <c r="CC1843" s="113"/>
      <c r="CD1843" s="113"/>
      <c r="CE1843" s="113"/>
      <c r="CF1843" s="113"/>
      <c r="CG1843" s="113"/>
      <c r="CH1843" s="140">
        <f>SI!BZ1843</f>
        <v>0</v>
      </c>
      <c r="CI1843" s="108"/>
      <c r="CJ1843" s="108"/>
      <c r="CK1843" s="108"/>
      <c r="CL1843" s="108"/>
      <c r="CM1843" s="108"/>
      <c r="CN1843" s="108"/>
      <c r="CO1843" s="108"/>
      <c r="CP1843" s="108"/>
      <c r="CQ1843" s="108"/>
      <c r="CR1843" s="108"/>
      <c r="CS1843" s="108"/>
      <c r="CT1843" s="108"/>
      <c r="CU1843" s="108"/>
      <c r="CV1843" s="108"/>
      <c r="CW1843" s="108"/>
      <c r="CX1843" s="108"/>
      <c r="CY1843" s="108"/>
      <c r="CZ1843" s="2"/>
      <c r="DA1843" s="2"/>
      <c r="DB1843" s="2"/>
      <c r="DC1843" s="2"/>
      <c r="DD1843" s="2"/>
      <c r="DE1843" s="2"/>
      <c r="DF1843" s="2"/>
      <c r="DG1843" s="2"/>
      <c r="DH1843" s="2"/>
      <c r="DI1843" s="2"/>
      <c r="DJ1843" s="2"/>
      <c r="DK1843" s="2"/>
      <c r="DL1843" s="2"/>
      <c r="DM1843" s="2"/>
      <c r="DN1843" s="2"/>
      <c r="DO1843" s="2"/>
      <c r="DP1843" s="2"/>
      <c r="DQ1843" s="2"/>
      <c r="DR1843" s="2"/>
      <c r="DS1843" s="2"/>
      <c r="DT1843" s="2"/>
      <c r="DU1843" s="2"/>
      <c r="DV1843" s="2"/>
      <c r="DW1843" s="2"/>
      <c r="DX1843" s="2"/>
      <c r="DY1843" s="2"/>
      <c r="DZ1843" s="2"/>
      <c r="EA1843" s="2"/>
      <c r="EB1843" s="2"/>
      <c r="EC1843" s="2"/>
      <c r="ED1843" s="2"/>
      <c r="EE1843" s="2"/>
      <c r="EF1843" s="2"/>
      <c r="EG1843" s="2"/>
      <c r="EH1843" s="2"/>
      <c r="EI1843" s="2"/>
      <c r="EJ1843" s="2"/>
      <c r="EK1843" s="2"/>
      <c r="EL1843" s="2"/>
      <c r="EM1843" s="2"/>
      <c r="EN1843" s="2"/>
      <c r="EO1843" s="2"/>
      <c r="EP1843" s="2"/>
      <c r="EQ1843" s="2"/>
      <c r="ER1843" s="2"/>
      <c r="ES1843" s="2"/>
      <c r="ET1843" s="2"/>
      <c r="EU1843" s="2"/>
      <c r="EV1843" s="2"/>
      <c r="EW1843" s="2"/>
      <c r="EX1843" s="2"/>
      <c r="EY1843" s="2"/>
      <c r="EZ1843" s="2"/>
      <c r="FA1843" s="2"/>
      <c r="FB1843" s="2"/>
      <c r="FC1843" s="2"/>
      <c r="FD1843" s="2"/>
      <c r="FE1843" s="2"/>
      <c r="FF1843" s="2"/>
      <c r="FG1843" s="2"/>
      <c r="FH1843" s="2"/>
      <c r="FI1843" s="2"/>
      <c r="FJ1843" s="2"/>
      <c r="FK1843" s="2"/>
      <c r="FL1843" s="2"/>
      <c r="FM1843" s="2"/>
      <c r="FN1843" s="2"/>
      <c r="FO1843" s="2"/>
      <c r="FP1843" s="2"/>
      <c r="FQ1843" s="2"/>
      <c r="FR1843" s="2"/>
      <c r="FS1843" s="2"/>
      <c r="FT1843" s="2"/>
      <c r="FU1843" s="2"/>
      <c r="FV1843" s="2"/>
      <c r="FW1843" s="2"/>
      <c r="FX1843" s="2"/>
      <c r="FY1843" s="2"/>
      <c r="FZ1843" s="2"/>
      <c r="GA1843" s="2"/>
      <c r="GB1843" s="2"/>
      <c r="GC1843" s="2"/>
      <c r="GD1843" s="2"/>
      <c r="GE1843" s="2"/>
      <c r="GF1843" s="2"/>
      <c r="GG1843" s="2"/>
      <c r="GH1843" s="2"/>
      <c r="GI1843" s="2"/>
      <c r="GJ1843" s="2"/>
      <c r="GK1843" s="2"/>
      <c r="GL1843" s="2"/>
      <c r="GM1843" s="2"/>
      <c r="GN1843" s="2"/>
      <c r="GO1843" s="2"/>
      <c r="GP1843" s="2"/>
      <c r="GQ1843" s="2"/>
      <c r="GR1843" s="2"/>
      <c r="GS1843" s="2"/>
      <c r="GT1843" s="2"/>
      <c r="GU1843" s="2"/>
      <c r="GV1843" s="2"/>
      <c r="GW1843" s="2"/>
      <c r="GX1843" s="2"/>
      <c r="GY1843" s="2"/>
      <c r="GZ1843" s="2"/>
      <c r="HA1843" s="2"/>
      <c r="HB1843" s="2"/>
      <c r="HC1843" s="2"/>
      <c r="HD1843" s="2"/>
      <c r="HE1843" s="2"/>
      <c r="HF1843" s="2"/>
      <c r="HG1843" s="2"/>
      <c r="HH1843" s="2"/>
      <c r="HI1843" s="2"/>
      <c r="HJ1843" s="2"/>
      <c r="HK1843" s="2"/>
      <c r="HL1843" s="2"/>
      <c r="HM1843" s="2"/>
      <c r="HN1843" s="2"/>
      <c r="HO1843" s="2"/>
      <c r="HP1843" s="2"/>
      <c r="HQ1843" s="2"/>
      <c r="HR1843" s="2"/>
      <c r="HS1843" s="2"/>
      <c r="HT1843" s="2"/>
      <c r="HU1843" s="2"/>
      <c r="HV1843" s="2"/>
      <c r="HW1843" s="2"/>
      <c r="HX1843" s="2"/>
      <c r="HY1843" s="2"/>
      <c r="HZ1843" s="2"/>
      <c r="IA1843" s="2"/>
      <c r="IB1843" s="2"/>
      <c r="IC1843" s="2"/>
      <c r="ID1843" s="2"/>
      <c r="IE1843" s="2"/>
      <c r="IF1843" s="2"/>
      <c r="IG1843" s="2"/>
      <c r="IH1843" s="2"/>
      <c r="II1843" s="2"/>
      <c r="IJ1843" s="2"/>
      <c r="IK1843" s="2"/>
      <c r="IL1843" s="2"/>
      <c r="IM1843" s="2"/>
      <c r="IN1843" s="2"/>
      <c r="IO1843" s="2"/>
      <c r="IP1843" s="2"/>
      <c r="IQ1843" s="2"/>
      <c r="IR1843" s="2"/>
      <c r="IS1843" s="2"/>
    </row>
    <row r="1844" spans="1:253" s="36" customFormat="1" hidden="1" x14ac:dyDescent="0.25">
      <c r="A1844" s="33"/>
      <c r="B1844" s="168"/>
      <c r="C1844" s="168"/>
      <c r="D1844" s="168"/>
      <c r="E1844" s="168"/>
      <c r="F1844" s="168"/>
      <c r="G1844" s="168"/>
      <c r="H1844" s="168"/>
      <c r="I1844" s="168"/>
      <c r="J1844" s="168"/>
      <c r="K1844" s="168"/>
      <c r="L1844" s="168"/>
      <c r="M1844" s="168"/>
      <c r="N1844" s="168"/>
      <c r="O1844" s="168"/>
      <c r="P1844" s="168"/>
      <c r="Q1844" s="168"/>
      <c r="R1844" s="168"/>
      <c r="S1844" s="168"/>
      <c r="T1844" s="168"/>
      <c r="U1844" s="168"/>
      <c r="V1844" s="168"/>
      <c r="W1844" s="168"/>
      <c r="X1844" s="168"/>
      <c r="Y1844" s="168"/>
      <c r="Z1844" s="168"/>
      <c r="AA1844" s="168"/>
      <c r="AB1844" s="168"/>
      <c r="AC1844" s="168"/>
      <c r="AD1844" s="168"/>
      <c r="AE1844" s="168"/>
      <c r="AF1844" s="168"/>
      <c r="AG1844" s="168"/>
      <c r="AH1844" s="168"/>
      <c r="AI1844" s="63"/>
      <c r="AJ1844" s="144" t="str">
        <f t="shared" si="330"/>
        <v>Riadok bude skrytý.</v>
      </c>
      <c r="AK1844" s="145" t="s">
        <v>207</v>
      </c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51">
        <f t="shared" si="333"/>
        <v>1</v>
      </c>
      <c r="BF1844" s="51">
        <f t="shared" si="334"/>
        <v>0</v>
      </c>
      <c r="BG1844" s="51"/>
      <c r="BH1844" s="51">
        <f t="shared" si="331"/>
        <v>1</v>
      </c>
      <c r="BI1844" s="89">
        <f t="shared" si="335"/>
        <v>0</v>
      </c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/>
      <c r="BV1844" s="2"/>
      <c r="BW1844" s="2"/>
      <c r="BX1844" s="108"/>
      <c r="BY1844" s="108"/>
      <c r="BZ1844" s="108"/>
      <c r="CA1844" s="113">
        <f>SI!BY1844</f>
        <v>185</v>
      </c>
      <c r="CB1844" s="113"/>
      <c r="CC1844" s="113"/>
      <c r="CD1844" s="113"/>
      <c r="CE1844" s="113"/>
      <c r="CF1844" s="113"/>
      <c r="CG1844" s="113"/>
      <c r="CH1844" s="140">
        <f>SI!BZ1844</f>
        <v>0</v>
      </c>
      <c r="CI1844" s="108"/>
      <c r="CJ1844" s="108"/>
      <c r="CK1844" s="108"/>
      <c r="CL1844" s="108"/>
      <c r="CM1844" s="108"/>
      <c r="CN1844" s="108"/>
      <c r="CO1844" s="108"/>
      <c r="CP1844" s="108"/>
      <c r="CQ1844" s="108"/>
      <c r="CR1844" s="108"/>
      <c r="CS1844" s="108"/>
      <c r="CT1844" s="108"/>
      <c r="CU1844" s="108"/>
      <c r="CV1844" s="108"/>
      <c r="CW1844" s="108"/>
      <c r="CX1844" s="108"/>
      <c r="CY1844" s="108"/>
      <c r="CZ1844" s="2"/>
      <c r="DA1844" s="2"/>
      <c r="DB1844" s="2"/>
      <c r="DC1844" s="2"/>
      <c r="DD1844" s="2"/>
      <c r="DE1844" s="2"/>
      <c r="DF1844" s="2"/>
      <c r="DG1844" s="2"/>
      <c r="DH1844" s="2"/>
      <c r="DI1844" s="2"/>
      <c r="DJ1844" s="2"/>
      <c r="DK1844" s="2"/>
      <c r="DL1844" s="2"/>
      <c r="DM1844" s="2"/>
      <c r="DN1844" s="2"/>
      <c r="DO1844" s="2"/>
      <c r="DP1844" s="2"/>
      <c r="DQ1844" s="2"/>
      <c r="DR1844" s="2"/>
      <c r="DS1844" s="2"/>
      <c r="DT1844" s="2"/>
      <c r="DU1844" s="2"/>
      <c r="DV1844" s="2"/>
      <c r="DW1844" s="2"/>
      <c r="DX1844" s="2"/>
      <c r="DY1844" s="2"/>
      <c r="DZ1844" s="2"/>
      <c r="EA1844" s="2"/>
      <c r="EB1844" s="2"/>
      <c r="EC1844" s="2"/>
      <c r="ED1844" s="2"/>
      <c r="EE1844" s="2"/>
      <c r="EF1844" s="2"/>
      <c r="EG1844" s="2"/>
      <c r="EH1844" s="2"/>
      <c r="EI1844" s="2"/>
      <c r="EJ1844" s="2"/>
      <c r="EK1844" s="2"/>
      <c r="EL1844" s="2"/>
      <c r="EM1844" s="2"/>
      <c r="EN1844" s="2"/>
      <c r="EO1844" s="2"/>
      <c r="EP1844" s="2"/>
      <c r="EQ1844" s="2"/>
      <c r="ER1844" s="2"/>
      <c r="ES1844" s="2"/>
      <c r="ET1844" s="2"/>
      <c r="EU1844" s="2"/>
      <c r="EV1844" s="2"/>
      <c r="EW1844" s="2"/>
      <c r="EX1844" s="2"/>
      <c r="EY1844" s="2"/>
      <c r="EZ1844" s="2"/>
      <c r="FA1844" s="2"/>
      <c r="FB1844" s="2"/>
      <c r="FC1844" s="2"/>
      <c r="FD1844" s="2"/>
      <c r="FE1844" s="2"/>
      <c r="FF1844" s="2"/>
      <c r="FG1844" s="2"/>
      <c r="FH1844" s="2"/>
      <c r="FI1844" s="2"/>
      <c r="FJ1844" s="2"/>
      <c r="FK1844" s="2"/>
      <c r="FL1844" s="2"/>
      <c r="FM1844" s="2"/>
      <c r="FN1844" s="2"/>
      <c r="FO1844" s="2"/>
      <c r="FP1844" s="2"/>
      <c r="FQ1844" s="2"/>
      <c r="FR1844" s="2"/>
      <c r="FS1844" s="2"/>
      <c r="FT1844" s="2"/>
      <c r="FU1844" s="2"/>
      <c r="FV1844" s="2"/>
      <c r="FW1844" s="2"/>
      <c r="FX1844" s="2"/>
      <c r="FY1844" s="2"/>
      <c r="FZ1844" s="2"/>
      <c r="GA1844" s="2"/>
      <c r="GB1844" s="2"/>
      <c r="GC1844" s="2"/>
      <c r="GD1844" s="2"/>
      <c r="GE1844" s="2"/>
      <c r="GF1844" s="2"/>
      <c r="GG1844" s="2"/>
      <c r="GH1844" s="2"/>
      <c r="GI1844" s="2"/>
      <c r="GJ1844" s="2"/>
      <c r="GK1844" s="2"/>
      <c r="GL1844" s="2"/>
      <c r="GM1844" s="2"/>
      <c r="GN1844" s="2"/>
      <c r="GO1844" s="2"/>
      <c r="GP1844" s="2"/>
      <c r="GQ1844" s="2"/>
      <c r="GR1844" s="2"/>
      <c r="GS1844" s="2"/>
      <c r="GT1844" s="2"/>
      <c r="GU1844" s="2"/>
      <c r="GV1844" s="2"/>
      <c r="GW1844" s="2"/>
      <c r="GX1844" s="2"/>
      <c r="GY1844" s="2"/>
      <c r="GZ1844" s="2"/>
      <c r="HA1844" s="2"/>
      <c r="HB1844" s="2"/>
      <c r="HC1844" s="2"/>
      <c r="HD1844" s="2"/>
      <c r="HE1844" s="2"/>
      <c r="HF1844" s="2"/>
      <c r="HG1844" s="2"/>
      <c r="HH1844" s="2"/>
      <c r="HI1844" s="2"/>
      <c r="HJ1844" s="2"/>
      <c r="HK1844" s="2"/>
      <c r="HL1844" s="2"/>
      <c r="HM1844" s="2"/>
      <c r="HN1844" s="2"/>
      <c r="HO1844" s="2"/>
      <c r="HP1844" s="2"/>
      <c r="HQ1844" s="2"/>
      <c r="HR1844" s="2"/>
      <c r="HS1844" s="2"/>
      <c r="HT1844" s="2"/>
      <c r="HU1844" s="2"/>
      <c r="HV1844" s="2"/>
      <c r="HW1844" s="2"/>
      <c r="HX1844" s="2"/>
      <c r="HY1844" s="2"/>
      <c r="HZ1844" s="2"/>
      <c r="IA1844" s="2"/>
      <c r="IB1844" s="2"/>
      <c r="IC1844" s="2"/>
      <c r="ID1844" s="2"/>
      <c r="IE1844" s="2"/>
      <c r="IF1844" s="2"/>
      <c r="IG1844" s="2"/>
      <c r="IH1844" s="2"/>
      <c r="II1844" s="2"/>
      <c r="IJ1844" s="2"/>
      <c r="IK1844" s="2"/>
      <c r="IL1844" s="2"/>
      <c r="IM1844" s="2"/>
      <c r="IN1844" s="2"/>
      <c r="IO1844" s="2"/>
      <c r="IP1844" s="2"/>
      <c r="IQ1844" s="2"/>
      <c r="IR1844" s="2"/>
      <c r="IS1844" s="2"/>
    </row>
    <row r="1845" spans="1:253" s="36" customFormat="1" hidden="1" x14ac:dyDescent="0.25">
      <c r="A1845" s="33"/>
      <c r="B1845" s="168"/>
      <c r="C1845" s="168"/>
      <c r="D1845" s="168"/>
      <c r="E1845" s="168"/>
      <c r="F1845" s="168"/>
      <c r="G1845" s="168"/>
      <c r="H1845" s="168"/>
      <c r="I1845" s="168"/>
      <c r="J1845" s="168"/>
      <c r="K1845" s="168"/>
      <c r="L1845" s="168"/>
      <c r="M1845" s="168"/>
      <c r="N1845" s="168"/>
      <c r="O1845" s="168"/>
      <c r="P1845" s="168"/>
      <c r="Q1845" s="168"/>
      <c r="R1845" s="168"/>
      <c r="S1845" s="168"/>
      <c r="T1845" s="168"/>
      <c r="U1845" s="168"/>
      <c r="V1845" s="168"/>
      <c r="W1845" s="168"/>
      <c r="X1845" s="168"/>
      <c r="Y1845" s="168"/>
      <c r="Z1845" s="168"/>
      <c r="AA1845" s="168"/>
      <c r="AB1845" s="168"/>
      <c r="AC1845" s="168"/>
      <c r="AD1845" s="168"/>
      <c r="AE1845" s="168"/>
      <c r="AF1845" s="168"/>
      <c r="AG1845" s="168"/>
      <c r="AH1845" s="168"/>
      <c r="AI1845" s="63"/>
      <c r="AJ1845" s="144" t="str">
        <f t="shared" si="330"/>
        <v>Riadok bude skrytý.</v>
      </c>
      <c r="AK1845" s="145" t="s">
        <v>207</v>
      </c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51">
        <f t="shared" si="333"/>
        <v>1</v>
      </c>
      <c r="BF1845" s="51">
        <f t="shared" si="334"/>
        <v>0</v>
      </c>
      <c r="BG1845" s="51"/>
      <c r="BH1845" s="51">
        <f t="shared" si="331"/>
        <v>1</v>
      </c>
      <c r="BI1845" s="89">
        <f t="shared" si="335"/>
        <v>0</v>
      </c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108"/>
      <c r="BY1845" s="108"/>
      <c r="BZ1845" s="108"/>
      <c r="CA1845" s="113">
        <f>SI!BY1845</f>
        <v>161</v>
      </c>
      <c r="CB1845" s="113"/>
      <c r="CC1845" s="113"/>
      <c r="CD1845" s="113"/>
      <c r="CE1845" s="113"/>
      <c r="CF1845" s="113"/>
      <c r="CG1845" s="113"/>
      <c r="CH1845" s="140">
        <f>SI!BZ1845</f>
        <v>0</v>
      </c>
      <c r="CI1845" s="108"/>
      <c r="CJ1845" s="108"/>
      <c r="CK1845" s="108"/>
      <c r="CL1845" s="108"/>
      <c r="CM1845" s="108"/>
      <c r="CN1845" s="108"/>
      <c r="CO1845" s="108"/>
      <c r="CP1845" s="108"/>
      <c r="CQ1845" s="108"/>
      <c r="CR1845" s="108"/>
      <c r="CS1845" s="108"/>
      <c r="CT1845" s="108"/>
      <c r="CU1845" s="108"/>
      <c r="CV1845" s="108"/>
      <c r="CW1845" s="108"/>
      <c r="CX1845" s="108"/>
      <c r="CY1845" s="108"/>
      <c r="CZ1845" s="2"/>
      <c r="DA1845" s="2"/>
      <c r="DB1845" s="2"/>
      <c r="DC1845" s="2"/>
      <c r="DD1845" s="2"/>
      <c r="DE1845" s="2"/>
      <c r="DF1845" s="2"/>
      <c r="DG1845" s="2"/>
      <c r="DH1845" s="2"/>
      <c r="DI1845" s="2"/>
      <c r="DJ1845" s="2"/>
      <c r="DK1845" s="2"/>
      <c r="DL1845" s="2"/>
      <c r="DM1845" s="2"/>
      <c r="DN1845" s="2"/>
      <c r="DO1845" s="2"/>
      <c r="DP1845" s="2"/>
      <c r="DQ1845" s="2"/>
      <c r="DR1845" s="2"/>
      <c r="DS1845" s="2"/>
      <c r="DT1845" s="2"/>
      <c r="DU1845" s="2"/>
      <c r="DV1845" s="2"/>
      <c r="DW1845" s="2"/>
      <c r="DX1845" s="2"/>
      <c r="DY1845" s="2"/>
      <c r="DZ1845" s="2"/>
      <c r="EA1845" s="2"/>
      <c r="EB1845" s="2"/>
      <c r="EC1845" s="2"/>
      <c r="ED1845" s="2"/>
      <c r="EE1845" s="2"/>
      <c r="EF1845" s="2"/>
      <c r="EG1845" s="2"/>
      <c r="EH1845" s="2"/>
      <c r="EI1845" s="2"/>
      <c r="EJ1845" s="2"/>
      <c r="EK1845" s="2"/>
      <c r="EL1845" s="2"/>
      <c r="EM1845" s="2"/>
      <c r="EN1845" s="2"/>
      <c r="EO1845" s="2"/>
      <c r="EP1845" s="2"/>
      <c r="EQ1845" s="2"/>
      <c r="ER1845" s="2"/>
      <c r="ES1845" s="2"/>
      <c r="ET1845" s="2"/>
      <c r="EU1845" s="2"/>
      <c r="EV1845" s="2"/>
      <c r="EW1845" s="2"/>
      <c r="EX1845" s="2"/>
      <c r="EY1845" s="2"/>
      <c r="EZ1845" s="2"/>
      <c r="FA1845" s="2"/>
      <c r="FB1845" s="2"/>
      <c r="FC1845" s="2"/>
      <c r="FD1845" s="2"/>
      <c r="FE1845" s="2"/>
      <c r="FF1845" s="2"/>
      <c r="FG1845" s="2"/>
      <c r="FH1845" s="2"/>
      <c r="FI1845" s="2"/>
      <c r="FJ1845" s="2"/>
      <c r="FK1845" s="2"/>
      <c r="FL1845" s="2"/>
      <c r="FM1845" s="2"/>
      <c r="FN1845" s="2"/>
      <c r="FO1845" s="2"/>
      <c r="FP1845" s="2"/>
      <c r="FQ1845" s="2"/>
      <c r="FR1845" s="2"/>
      <c r="FS1845" s="2"/>
      <c r="FT1845" s="2"/>
      <c r="FU1845" s="2"/>
      <c r="FV1845" s="2"/>
      <c r="FW1845" s="2"/>
      <c r="FX1845" s="2"/>
      <c r="FY1845" s="2"/>
      <c r="FZ1845" s="2"/>
      <c r="GA1845" s="2"/>
      <c r="GB1845" s="2"/>
      <c r="GC1845" s="2"/>
      <c r="GD1845" s="2"/>
      <c r="GE1845" s="2"/>
      <c r="GF1845" s="2"/>
      <c r="GG1845" s="2"/>
      <c r="GH1845" s="2"/>
      <c r="GI1845" s="2"/>
      <c r="GJ1845" s="2"/>
      <c r="GK1845" s="2"/>
      <c r="GL1845" s="2"/>
      <c r="GM1845" s="2"/>
      <c r="GN1845" s="2"/>
      <c r="GO1845" s="2"/>
      <c r="GP1845" s="2"/>
      <c r="GQ1845" s="2"/>
      <c r="GR1845" s="2"/>
      <c r="GS1845" s="2"/>
      <c r="GT1845" s="2"/>
      <c r="GU1845" s="2"/>
      <c r="GV1845" s="2"/>
      <c r="GW1845" s="2"/>
      <c r="GX1845" s="2"/>
      <c r="GY1845" s="2"/>
      <c r="GZ1845" s="2"/>
      <c r="HA1845" s="2"/>
      <c r="HB1845" s="2"/>
      <c r="HC1845" s="2"/>
      <c r="HD1845" s="2"/>
      <c r="HE1845" s="2"/>
      <c r="HF1845" s="2"/>
      <c r="HG1845" s="2"/>
      <c r="HH1845" s="2"/>
      <c r="HI1845" s="2"/>
      <c r="HJ1845" s="2"/>
      <c r="HK1845" s="2"/>
      <c r="HL1845" s="2"/>
      <c r="HM1845" s="2"/>
      <c r="HN1845" s="2"/>
      <c r="HO1845" s="2"/>
      <c r="HP1845" s="2"/>
      <c r="HQ1845" s="2"/>
      <c r="HR1845" s="2"/>
      <c r="HS1845" s="2"/>
      <c r="HT1845" s="2"/>
      <c r="HU1845" s="2"/>
      <c r="HV1845" s="2"/>
      <c r="HW1845" s="2"/>
      <c r="HX1845" s="2"/>
      <c r="HY1845" s="2"/>
      <c r="HZ1845" s="2"/>
      <c r="IA1845" s="2"/>
      <c r="IB1845" s="2"/>
      <c r="IC1845" s="2"/>
      <c r="ID1845" s="2"/>
      <c r="IE1845" s="2"/>
      <c r="IF1845" s="2"/>
      <c r="IG1845" s="2"/>
      <c r="IH1845" s="2"/>
      <c r="II1845" s="2"/>
      <c r="IJ1845" s="2"/>
      <c r="IK1845" s="2"/>
      <c r="IL1845" s="2"/>
      <c r="IM1845" s="2"/>
      <c r="IN1845" s="2"/>
      <c r="IO1845" s="2"/>
      <c r="IP1845" s="2"/>
      <c r="IQ1845" s="2"/>
      <c r="IR1845" s="2"/>
      <c r="IS1845" s="2"/>
    </row>
    <row r="1846" spans="1:253" s="36" customFormat="1" hidden="1" x14ac:dyDescent="0.25">
      <c r="A1846" s="33"/>
      <c r="B1846" s="168"/>
      <c r="C1846" s="168"/>
      <c r="D1846" s="168"/>
      <c r="E1846" s="168"/>
      <c r="F1846" s="168"/>
      <c r="G1846" s="168"/>
      <c r="H1846" s="168"/>
      <c r="I1846" s="168"/>
      <c r="J1846" s="168"/>
      <c r="K1846" s="168"/>
      <c r="L1846" s="168"/>
      <c r="M1846" s="168"/>
      <c r="N1846" s="168"/>
      <c r="O1846" s="168"/>
      <c r="P1846" s="168"/>
      <c r="Q1846" s="168"/>
      <c r="R1846" s="168"/>
      <c r="S1846" s="168"/>
      <c r="T1846" s="168"/>
      <c r="U1846" s="168"/>
      <c r="V1846" s="168"/>
      <c r="W1846" s="168"/>
      <c r="X1846" s="168"/>
      <c r="Y1846" s="168"/>
      <c r="Z1846" s="168"/>
      <c r="AA1846" s="168"/>
      <c r="AB1846" s="168"/>
      <c r="AC1846" s="168"/>
      <c r="AD1846" s="168"/>
      <c r="AE1846" s="168"/>
      <c r="AF1846" s="168"/>
      <c r="AG1846" s="168"/>
      <c r="AH1846" s="168"/>
      <c r="AI1846" s="63"/>
      <c r="AJ1846" s="144" t="str">
        <f t="shared" si="330"/>
        <v>Riadok bude skrytý.</v>
      </c>
      <c r="AK1846" s="145" t="s">
        <v>207</v>
      </c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51">
        <f t="shared" si="333"/>
        <v>1</v>
      </c>
      <c r="BF1846" s="51">
        <f t="shared" si="334"/>
        <v>0</v>
      </c>
      <c r="BG1846" s="51"/>
      <c r="BH1846" s="51">
        <f t="shared" si="331"/>
        <v>1</v>
      </c>
      <c r="BI1846" s="89">
        <f t="shared" si="335"/>
        <v>0</v>
      </c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/>
      <c r="BV1846" s="2"/>
      <c r="BW1846" s="2"/>
      <c r="BX1846" s="108"/>
      <c r="BY1846" s="108"/>
      <c r="BZ1846" s="108"/>
      <c r="CA1846" s="113">
        <f>SI!BY1846</f>
        <v>115</v>
      </c>
      <c r="CB1846" s="113"/>
      <c r="CC1846" s="113"/>
      <c r="CD1846" s="113"/>
      <c r="CE1846" s="113"/>
      <c r="CF1846" s="113"/>
      <c r="CG1846" s="113"/>
      <c r="CH1846" s="140">
        <f>SI!BZ1846</f>
        <v>0</v>
      </c>
      <c r="CI1846" s="108"/>
      <c r="CJ1846" s="108"/>
      <c r="CK1846" s="108"/>
      <c r="CL1846" s="108"/>
      <c r="CM1846" s="108"/>
      <c r="CN1846" s="108"/>
      <c r="CO1846" s="108"/>
      <c r="CP1846" s="108"/>
      <c r="CQ1846" s="108"/>
      <c r="CR1846" s="108"/>
      <c r="CS1846" s="108"/>
      <c r="CT1846" s="108"/>
      <c r="CU1846" s="108"/>
      <c r="CV1846" s="108"/>
      <c r="CW1846" s="108"/>
      <c r="CX1846" s="108"/>
      <c r="CY1846" s="108"/>
      <c r="CZ1846" s="2"/>
      <c r="DA1846" s="2"/>
      <c r="DB1846" s="2"/>
      <c r="DC1846" s="2"/>
      <c r="DD1846" s="2"/>
      <c r="DE1846" s="2"/>
      <c r="DF1846" s="2"/>
      <c r="DG1846" s="2"/>
      <c r="DH1846" s="2"/>
      <c r="DI1846" s="2"/>
      <c r="DJ1846" s="2"/>
      <c r="DK1846" s="2"/>
      <c r="DL1846" s="2"/>
      <c r="DM1846" s="2"/>
      <c r="DN1846" s="2"/>
      <c r="DO1846" s="2"/>
      <c r="DP1846" s="2"/>
      <c r="DQ1846" s="2"/>
      <c r="DR1846" s="2"/>
      <c r="DS1846" s="2"/>
      <c r="DT1846" s="2"/>
      <c r="DU1846" s="2"/>
      <c r="DV1846" s="2"/>
      <c r="DW1846" s="2"/>
      <c r="DX1846" s="2"/>
      <c r="DY1846" s="2"/>
      <c r="DZ1846" s="2"/>
      <c r="EA1846" s="2"/>
      <c r="EB1846" s="2"/>
      <c r="EC1846" s="2"/>
      <c r="ED1846" s="2"/>
      <c r="EE1846" s="2"/>
      <c r="EF1846" s="2"/>
      <c r="EG1846" s="2"/>
      <c r="EH1846" s="2"/>
      <c r="EI1846" s="2"/>
      <c r="EJ1846" s="2"/>
      <c r="EK1846" s="2"/>
      <c r="EL1846" s="2"/>
      <c r="EM1846" s="2"/>
      <c r="EN1846" s="2"/>
      <c r="EO1846" s="2"/>
      <c r="EP1846" s="2"/>
      <c r="EQ1846" s="2"/>
      <c r="ER1846" s="2"/>
      <c r="ES1846" s="2"/>
      <c r="ET1846" s="2"/>
      <c r="EU1846" s="2"/>
      <c r="EV1846" s="2"/>
      <c r="EW1846" s="2"/>
      <c r="EX1846" s="2"/>
      <c r="EY1846" s="2"/>
      <c r="EZ1846" s="2"/>
      <c r="FA1846" s="2"/>
      <c r="FB1846" s="2"/>
      <c r="FC1846" s="2"/>
      <c r="FD1846" s="2"/>
      <c r="FE1846" s="2"/>
      <c r="FF1846" s="2"/>
      <c r="FG1846" s="2"/>
      <c r="FH1846" s="2"/>
      <c r="FI1846" s="2"/>
      <c r="FJ1846" s="2"/>
      <c r="FK1846" s="2"/>
      <c r="FL1846" s="2"/>
      <c r="FM1846" s="2"/>
      <c r="FN1846" s="2"/>
      <c r="FO1846" s="2"/>
      <c r="FP1846" s="2"/>
      <c r="FQ1846" s="2"/>
      <c r="FR1846" s="2"/>
      <c r="FS1846" s="2"/>
      <c r="FT1846" s="2"/>
      <c r="FU1846" s="2"/>
      <c r="FV1846" s="2"/>
      <c r="FW1846" s="2"/>
      <c r="FX1846" s="2"/>
      <c r="FY1846" s="2"/>
      <c r="FZ1846" s="2"/>
      <c r="GA1846" s="2"/>
      <c r="GB1846" s="2"/>
      <c r="GC1846" s="2"/>
      <c r="GD1846" s="2"/>
      <c r="GE1846" s="2"/>
      <c r="GF1846" s="2"/>
      <c r="GG1846" s="2"/>
      <c r="GH1846" s="2"/>
      <c r="GI1846" s="2"/>
      <c r="GJ1846" s="2"/>
      <c r="GK1846" s="2"/>
      <c r="GL1846" s="2"/>
      <c r="GM1846" s="2"/>
      <c r="GN1846" s="2"/>
      <c r="GO1846" s="2"/>
      <c r="GP1846" s="2"/>
      <c r="GQ1846" s="2"/>
      <c r="GR1846" s="2"/>
      <c r="GS1846" s="2"/>
      <c r="GT1846" s="2"/>
      <c r="GU1846" s="2"/>
      <c r="GV1846" s="2"/>
      <c r="GW1846" s="2"/>
      <c r="GX1846" s="2"/>
      <c r="GY1846" s="2"/>
      <c r="GZ1846" s="2"/>
      <c r="HA1846" s="2"/>
      <c r="HB1846" s="2"/>
      <c r="HC1846" s="2"/>
      <c r="HD1846" s="2"/>
      <c r="HE1846" s="2"/>
      <c r="HF1846" s="2"/>
      <c r="HG1846" s="2"/>
      <c r="HH1846" s="2"/>
      <c r="HI1846" s="2"/>
      <c r="HJ1846" s="2"/>
      <c r="HK1846" s="2"/>
      <c r="HL1846" s="2"/>
      <c r="HM1846" s="2"/>
      <c r="HN1846" s="2"/>
      <c r="HO1846" s="2"/>
      <c r="HP1846" s="2"/>
      <c r="HQ1846" s="2"/>
      <c r="HR1846" s="2"/>
      <c r="HS1846" s="2"/>
      <c r="HT1846" s="2"/>
      <c r="HU1846" s="2"/>
      <c r="HV1846" s="2"/>
      <c r="HW1846" s="2"/>
      <c r="HX1846" s="2"/>
      <c r="HY1846" s="2"/>
      <c r="HZ1846" s="2"/>
      <c r="IA1846" s="2"/>
      <c r="IB1846" s="2"/>
      <c r="IC1846" s="2"/>
      <c r="ID1846" s="2"/>
      <c r="IE1846" s="2"/>
      <c r="IF1846" s="2"/>
      <c r="IG1846" s="2"/>
      <c r="IH1846" s="2"/>
      <c r="II1846" s="2"/>
      <c r="IJ1846" s="2"/>
      <c r="IK1846" s="2"/>
      <c r="IL1846" s="2"/>
      <c r="IM1846" s="2"/>
      <c r="IN1846" s="2"/>
      <c r="IO1846" s="2"/>
      <c r="IP1846" s="2"/>
      <c r="IQ1846" s="2"/>
      <c r="IR1846" s="2"/>
      <c r="IS1846" s="2"/>
    </row>
    <row r="1847" spans="1:253" s="36" customFormat="1" hidden="1" x14ac:dyDescent="0.25">
      <c r="A1847" s="33"/>
      <c r="B1847" s="168"/>
      <c r="C1847" s="168"/>
      <c r="D1847" s="168"/>
      <c r="E1847" s="168"/>
      <c r="F1847" s="168"/>
      <c r="G1847" s="168"/>
      <c r="H1847" s="168"/>
      <c r="I1847" s="168"/>
      <c r="J1847" s="168"/>
      <c r="K1847" s="168"/>
      <c r="L1847" s="168"/>
      <c r="M1847" s="168"/>
      <c r="N1847" s="168"/>
      <c r="O1847" s="168"/>
      <c r="P1847" s="168"/>
      <c r="Q1847" s="168"/>
      <c r="R1847" s="168"/>
      <c r="S1847" s="168"/>
      <c r="T1847" s="168"/>
      <c r="U1847" s="168"/>
      <c r="V1847" s="168"/>
      <c r="W1847" s="168"/>
      <c r="X1847" s="168"/>
      <c r="Y1847" s="168"/>
      <c r="Z1847" s="168"/>
      <c r="AA1847" s="168"/>
      <c r="AB1847" s="168"/>
      <c r="AC1847" s="168"/>
      <c r="AD1847" s="168"/>
      <c r="AE1847" s="168"/>
      <c r="AF1847" s="168"/>
      <c r="AG1847" s="168"/>
      <c r="AH1847" s="168"/>
      <c r="AI1847" s="63"/>
      <c r="AJ1847" s="144" t="str">
        <f t="shared" si="330"/>
        <v>Riadok bude skrytý.</v>
      </c>
      <c r="AK1847" s="145" t="s">
        <v>207</v>
      </c>
      <c r="AL1847" s="2"/>
      <c r="AM1847" s="2"/>
      <c r="AN1847" s="2"/>
      <c r="AO1847" s="2"/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51">
        <f t="shared" si="333"/>
        <v>1</v>
      </c>
      <c r="BF1847" s="51">
        <f t="shared" si="334"/>
        <v>0</v>
      </c>
      <c r="BG1847" s="51"/>
      <c r="BH1847" s="51">
        <f t="shared" si="331"/>
        <v>1</v>
      </c>
      <c r="BI1847" s="89">
        <f t="shared" si="335"/>
        <v>0</v>
      </c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/>
      <c r="BV1847" s="2"/>
      <c r="BW1847" s="2"/>
      <c r="BX1847" s="108"/>
      <c r="BY1847" s="108"/>
      <c r="BZ1847" s="108"/>
      <c r="CA1847" s="113">
        <f>SI!BY1847</f>
        <v>167</v>
      </c>
      <c r="CB1847" s="113"/>
      <c r="CC1847" s="113"/>
      <c r="CD1847" s="113"/>
      <c r="CE1847" s="113"/>
      <c r="CF1847" s="113"/>
      <c r="CG1847" s="113"/>
      <c r="CH1847" s="140">
        <f>SI!BZ1847</f>
        <v>0</v>
      </c>
      <c r="CI1847" s="108"/>
      <c r="CJ1847" s="108"/>
      <c r="CK1847" s="108"/>
      <c r="CL1847" s="108"/>
      <c r="CM1847" s="108"/>
      <c r="CN1847" s="108"/>
      <c r="CO1847" s="108"/>
      <c r="CP1847" s="108"/>
      <c r="CQ1847" s="108"/>
      <c r="CR1847" s="108"/>
      <c r="CS1847" s="108"/>
      <c r="CT1847" s="108"/>
      <c r="CU1847" s="108"/>
      <c r="CV1847" s="108"/>
      <c r="CW1847" s="108"/>
      <c r="CX1847" s="108"/>
      <c r="CY1847" s="108"/>
      <c r="CZ1847" s="2"/>
      <c r="DA1847" s="2"/>
      <c r="DB1847" s="2"/>
      <c r="DC1847" s="2"/>
      <c r="DD1847" s="2"/>
      <c r="DE1847" s="2"/>
      <c r="DF1847" s="2"/>
      <c r="DG1847" s="2"/>
      <c r="DH1847" s="2"/>
      <c r="DI1847" s="2"/>
      <c r="DJ1847" s="2"/>
      <c r="DK1847" s="2"/>
      <c r="DL1847" s="2"/>
      <c r="DM1847" s="2"/>
      <c r="DN1847" s="2"/>
      <c r="DO1847" s="2"/>
      <c r="DP1847" s="2"/>
      <c r="DQ1847" s="2"/>
      <c r="DR1847" s="2"/>
      <c r="DS1847" s="2"/>
      <c r="DT1847" s="2"/>
      <c r="DU1847" s="2"/>
      <c r="DV1847" s="2"/>
      <c r="DW1847" s="2"/>
      <c r="DX1847" s="2"/>
      <c r="DY1847" s="2"/>
      <c r="DZ1847" s="2"/>
      <c r="EA1847" s="2"/>
      <c r="EB1847" s="2"/>
      <c r="EC1847" s="2"/>
      <c r="ED1847" s="2"/>
      <c r="EE1847" s="2"/>
      <c r="EF1847" s="2"/>
      <c r="EG1847" s="2"/>
      <c r="EH1847" s="2"/>
      <c r="EI1847" s="2"/>
      <c r="EJ1847" s="2"/>
      <c r="EK1847" s="2"/>
      <c r="EL1847" s="2"/>
      <c r="EM1847" s="2"/>
      <c r="EN1847" s="2"/>
      <c r="EO1847" s="2"/>
      <c r="EP1847" s="2"/>
      <c r="EQ1847" s="2"/>
      <c r="ER1847" s="2"/>
      <c r="ES1847" s="2"/>
      <c r="ET1847" s="2"/>
      <c r="EU1847" s="2"/>
      <c r="EV1847" s="2"/>
      <c r="EW1847" s="2"/>
      <c r="EX1847" s="2"/>
      <c r="EY1847" s="2"/>
      <c r="EZ1847" s="2"/>
      <c r="FA1847" s="2"/>
      <c r="FB1847" s="2"/>
      <c r="FC1847" s="2"/>
      <c r="FD1847" s="2"/>
      <c r="FE1847" s="2"/>
      <c r="FF1847" s="2"/>
      <c r="FG1847" s="2"/>
      <c r="FH1847" s="2"/>
      <c r="FI1847" s="2"/>
      <c r="FJ1847" s="2"/>
      <c r="FK1847" s="2"/>
      <c r="FL1847" s="2"/>
      <c r="FM1847" s="2"/>
      <c r="FN1847" s="2"/>
      <c r="FO1847" s="2"/>
      <c r="FP1847" s="2"/>
      <c r="FQ1847" s="2"/>
      <c r="FR1847" s="2"/>
      <c r="FS1847" s="2"/>
      <c r="FT1847" s="2"/>
      <c r="FU1847" s="2"/>
      <c r="FV1847" s="2"/>
      <c r="FW1847" s="2"/>
      <c r="FX1847" s="2"/>
      <c r="FY1847" s="2"/>
      <c r="FZ1847" s="2"/>
      <c r="GA1847" s="2"/>
      <c r="GB1847" s="2"/>
      <c r="GC1847" s="2"/>
      <c r="GD1847" s="2"/>
      <c r="GE1847" s="2"/>
      <c r="GF1847" s="2"/>
      <c r="GG1847" s="2"/>
      <c r="GH1847" s="2"/>
      <c r="GI1847" s="2"/>
      <c r="GJ1847" s="2"/>
      <c r="GK1847" s="2"/>
      <c r="GL1847" s="2"/>
      <c r="GM1847" s="2"/>
      <c r="GN1847" s="2"/>
      <c r="GO1847" s="2"/>
      <c r="GP1847" s="2"/>
      <c r="GQ1847" s="2"/>
      <c r="GR1847" s="2"/>
      <c r="GS1847" s="2"/>
      <c r="GT1847" s="2"/>
      <c r="GU1847" s="2"/>
      <c r="GV1847" s="2"/>
      <c r="GW1847" s="2"/>
      <c r="GX1847" s="2"/>
      <c r="GY1847" s="2"/>
      <c r="GZ1847" s="2"/>
      <c r="HA1847" s="2"/>
      <c r="HB1847" s="2"/>
      <c r="HC1847" s="2"/>
      <c r="HD1847" s="2"/>
      <c r="HE1847" s="2"/>
      <c r="HF1847" s="2"/>
      <c r="HG1847" s="2"/>
      <c r="HH1847" s="2"/>
      <c r="HI1847" s="2"/>
      <c r="HJ1847" s="2"/>
      <c r="HK1847" s="2"/>
      <c r="HL1847" s="2"/>
      <c r="HM1847" s="2"/>
      <c r="HN1847" s="2"/>
      <c r="HO1847" s="2"/>
      <c r="HP1847" s="2"/>
      <c r="HQ1847" s="2"/>
      <c r="HR1847" s="2"/>
      <c r="HS1847" s="2"/>
      <c r="HT1847" s="2"/>
      <c r="HU1847" s="2"/>
      <c r="HV1847" s="2"/>
      <c r="HW1847" s="2"/>
      <c r="HX1847" s="2"/>
      <c r="HY1847" s="2"/>
      <c r="HZ1847" s="2"/>
      <c r="IA1847" s="2"/>
      <c r="IB1847" s="2"/>
      <c r="IC1847" s="2"/>
      <c r="ID1847" s="2"/>
      <c r="IE1847" s="2"/>
      <c r="IF1847" s="2"/>
      <c r="IG1847" s="2"/>
      <c r="IH1847" s="2"/>
      <c r="II1847" s="2"/>
      <c r="IJ1847" s="2"/>
      <c r="IK1847" s="2"/>
      <c r="IL1847" s="2"/>
      <c r="IM1847" s="2"/>
      <c r="IN1847" s="2"/>
      <c r="IO1847" s="2"/>
      <c r="IP1847" s="2"/>
      <c r="IQ1847" s="2"/>
      <c r="IR1847" s="2"/>
      <c r="IS1847" s="2"/>
    </row>
    <row r="1848" spans="1:253" s="36" customFormat="1" hidden="1" x14ac:dyDescent="0.25">
      <c r="A1848" s="33"/>
      <c r="B1848" s="168"/>
      <c r="C1848" s="168"/>
      <c r="D1848" s="168"/>
      <c r="E1848" s="168"/>
      <c r="F1848" s="168"/>
      <c r="G1848" s="168"/>
      <c r="H1848" s="168"/>
      <c r="I1848" s="168"/>
      <c r="J1848" s="168"/>
      <c r="K1848" s="168"/>
      <c r="L1848" s="168"/>
      <c r="M1848" s="168"/>
      <c r="N1848" s="168"/>
      <c r="O1848" s="168"/>
      <c r="P1848" s="168"/>
      <c r="Q1848" s="168"/>
      <c r="R1848" s="168"/>
      <c r="S1848" s="168"/>
      <c r="T1848" s="168"/>
      <c r="U1848" s="168"/>
      <c r="V1848" s="168"/>
      <c r="W1848" s="168"/>
      <c r="X1848" s="168"/>
      <c r="Y1848" s="168"/>
      <c r="Z1848" s="168"/>
      <c r="AA1848" s="168"/>
      <c r="AB1848" s="168"/>
      <c r="AC1848" s="168"/>
      <c r="AD1848" s="168"/>
      <c r="AE1848" s="168"/>
      <c r="AF1848" s="168"/>
      <c r="AG1848" s="168"/>
      <c r="AH1848" s="168"/>
      <c r="AI1848" s="63"/>
      <c r="AJ1848" s="144" t="str">
        <f t="shared" si="330"/>
        <v>Riadok bude skrytý.</v>
      </c>
      <c r="AK1848" s="145" t="s">
        <v>207</v>
      </c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51">
        <f t="shared" si="333"/>
        <v>1</v>
      </c>
      <c r="BF1848" s="51">
        <f t="shared" si="334"/>
        <v>0</v>
      </c>
      <c r="BG1848" s="51"/>
      <c r="BH1848" s="51">
        <f t="shared" si="331"/>
        <v>1</v>
      </c>
      <c r="BI1848" s="89">
        <f t="shared" si="335"/>
        <v>0</v>
      </c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/>
      <c r="BV1848" s="2"/>
      <c r="BW1848" s="2"/>
      <c r="BX1848" s="108"/>
      <c r="BY1848" s="108"/>
      <c r="BZ1848" s="108"/>
      <c r="CA1848" s="113">
        <f>SI!BY1848</f>
        <v>162</v>
      </c>
      <c r="CB1848" s="113"/>
      <c r="CC1848" s="113"/>
      <c r="CD1848" s="113"/>
      <c r="CE1848" s="113"/>
      <c r="CF1848" s="113"/>
      <c r="CG1848" s="113"/>
      <c r="CH1848" s="140">
        <f>SI!BZ1848</f>
        <v>0</v>
      </c>
      <c r="CI1848" s="108"/>
      <c r="CJ1848" s="108"/>
      <c r="CK1848" s="108"/>
      <c r="CL1848" s="108"/>
      <c r="CM1848" s="108"/>
      <c r="CN1848" s="108"/>
      <c r="CO1848" s="108"/>
      <c r="CP1848" s="108"/>
      <c r="CQ1848" s="108"/>
      <c r="CR1848" s="108"/>
      <c r="CS1848" s="108"/>
      <c r="CT1848" s="108"/>
      <c r="CU1848" s="108"/>
      <c r="CV1848" s="108"/>
      <c r="CW1848" s="108"/>
      <c r="CX1848" s="108"/>
      <c r="CY1848" s="108"/>
      <c r="CZ1848" s="2"/>
      <c r="DA1848" s="2"/>
      <c r="DB1848" s="2"/>
      <c r="DC1848" s="2"/>
      <c r="DD1848" s="2"/>
      <c r="DE1848" s="2"/>
      <c r="DF1848" s="2"/>
      <c r="DG1848" s="2"/>
      <c r="DH1848" s="2"/>
      <c r="DI1848" s="2"/>
      <c r="DJ1848" s="2"/>
      <c r="DK1848" s="2"/>
      <c r="DL1848" s="2"/>
      <c r="DM1848" s="2"/>
      <c r="DN1848" s="2"/>
      <c r="DO1848" s="2"/>
      <c r="DP1848" s="2"/>
      <c r="DQ1848" s="2"/>
      <c r="DR1848" s="2"/>
      <c r="DS1848" s="2"/>
      <c r="DT1848" s="2"/>
      <c r="DU1848" s="2"/>
      <c r="DV1848" s="2"/>
      <c r="DW1848" s="2"/>
      <c r="DX1848" s="2"/>
      <c r="DY1848" s="2"/>
      <c r="DZ1848" s="2"/>
      <c r="EA1848" s="2"/>
      <c r="EB1848" s="2"/>
      <c r="EC1848" s="2"/>
      <c r="ED1848" s="2"/>
      <c r="EE1848" s="2"/>
      <c r="EF1848" s="2"/>
      <c r="EG1848" s="2"/>
      <c r="EH1848" s="2"/>
      <c r="EI1848" s="2"/>
      <c r="EJ1848" s="2"/>
      <c r="EK1848" s="2"/>
      <c r="EL1848" s="2"/>
      <c r="EM1848" s="2"/>
      <c r="EN1848" s="2"/>
      <c r="EO1848" s="2"/>
      <c r="EP1848" s="2"/>
      <c r="EQ1848" s="2"/>
      <c r="ER1848" s="2"/>
      <c r="ES1848" s="2"/>
      <c r="ET1848" s="2"/>
      <c r="EU1848" s="2"/>
      <c r="EV1848" s="2"/>
      <c r="EW1848" s="2"/>
      <c r="EX1848" s="2"/>
      <c r="EY1848" s="2"/>
      <c r="EZ1848" s="2"/>
      <c r="FA1848" s="2"/>
      <c r="FB1848" s="2"/>
      <c r="FC1848" s="2"/>
      <c r="FD1848" s="2"/>
      <c r="FE1848" s="2"/>
      <c r="FF1848" s="2"/>
      <c r="FG1848" s="2"/>
      <c r="FH1848" s="2"/>
      <c r="FI1848" s="2"/>
      <c r="FJ1848" s="2"/>
      <c r="FK1848" s="2"/>
      <c r="FL1848" s="2"/>
      <c r="FM1848" s="2"/>
      <c r="FN1848" s="2"/>
      <c r="FO1848" s="2"/>
      <c r="FP1848" s="2"/>
      <c r="FQ1848" s="2"/>
      <c r="FR1848" s="2"/>
      <c r="FS1848" s="2"/>
      <c r="FT1848" s="2"/>
      <c r="FU1848" s="2"/>
      <c r="FV1848" s="2"/>
      <c r="FW1848" s="2"/>
      <c r="FX1848" s="2"/>
      <c r="FY1848" s="2"/>
      <c r="FZ1848" s="2"/>
      <c r="GA1848" s="2"/>
      <c r="GB1848" s="2"/>
      <c r="GC1848" s="2"/>
      <c r="GD1848" s="2"/>
      <c r="GE1848" s="2"/>
      <c r="GF1848" s="2"/>
      <c r="GG1848" s="2"/>
      <c r="GH1848" s="2"/>
      <c r="GI1848" s="2"/>
      <c r="GJ1848" s="2"/>
      <c r="GK1848" s="2"/>
      <c r="GL1848" s="2"/>
      <c r="GM1848" s="2"/>
      <c r="GN1848" s="2"/>
      <c r="GO1848" s="2"/>
      <c r="GP1848" s="2"/>
      <c r="GQ1848" s="2"/>
      <c r="GR1848" s="2"/>
      <c r="GS1848" s="2"/>
      <c r="GT1848" s="2"/>
      <c r="GU1848" s="2"/>
      <c r="GV1848" s="2"/>
      <c r="GW1848" s="2"/>
      <c r="GX1848" s="2"/>
      <c r="GY1848" s="2"/>
      <c r="GZ1848" s="2"/>
      <c r="HA1848" s="2"/>
      <c r="HB1848" s="2"/>
      <c r="HC1848" s="2"/>
      <c r="HD1848" s="2"/>
      <c r="HE1848" s="2"/>
      <c r="HF1848" s="2"/>
      <c r="HG1848" s="2"/>
      <c r="HH1848" s="2"/>
      <c r="HI1848" s="2"/>
      <c r="HJ1848" s="2"/>
      <c r="HK1848" s="2"/>
      <c r="HL1848" s="2"/>
      <c r="HM1848" s="2"/>
      <c r="HN1848" s="2"/>
      <c r="HO1848" s="2"/>
      <c r="HP1848" s="2"/>
      <c r="HQ1848" s="2"/>
      <c r="HR1848" s="2"/>
      <c r="HS1848" s="2"/>
      <c r="HT1848" s="2"/>
      <c r="HU1848" s="2"/>
      <c r="HV1848" s="2"/>
      <c r="HW1848" s="2"/>
      <c r="HX1848" s="2"/>
      <c r="HY1848" s="2"/>
      <c r="HZ1848" s="2"/>
      <c r="IA1848" s="2"/>
      <c r="IB1848" s="2"/>
      <c r="IC1848" s="2"/>
      <c r="ID1848" s="2"/>
      <c r="IE1848" s="2"/>
      <c r="IF1848" s="2"/>
      <c r="IG1848" s="2"/>
      <c r="IH1848" s="2"/>
      <c r="II1848" s="2"/>
      <c r="IJ1848" s="2"/>
      <c r="IK1848" s="2"/>
      <c r="IL1848" s="2"/>
      <c r="IM1848" s="2"/>
      <c r="IN1848" s="2"/>
      <c r="IO1848" s="2"/>
      <c r="IP1848" s="2"/>
      <c r="IQ1848" s="2"/>
      <c r="IR1848" s="2"/>
      <c r="IS1848" s="2"/>
    </row>
    <row r="1849" spans="1:253" s="36" customFormat="1" hidden="1" x14ac:dyDescent="0.25">
      <c r="A1849" s="33"/>
      <c r="B1849" s="168"/>
      <c r="C1849" s="168"/>
      <c r="D1849" s="168"/>
      <c r="E1849" s="168"/>
      <c r="F1849" s="168"/>
      <c r="G1849" s="168"/>
      <c r="H1849" s="168"/>
      <c r="I1849" s="168"/>
      <c r="J1849" s="168"/>
      <c r="K1849" s="168"/>
      <c r="L1849" s="168"/>
      <c r="M1849" s="168"/>
      <c r="N1849" s="168"/>
      <c r="O1849" s="168"/>
      <c r="P1849" s="168"/>
      <c r="Q1849" s="168"/>
      <c r="R1849" s="168"/>
      <c r="S1849" s="168"/>
      <c r="T1849" s="168"/>
      <c r="U1849" s="168"/>
      <c r="V1849" s="168"/>
      <c r="W1849" s="168"/>
      <c r="X1849" s="168"/>
      <c r="Y1849" s="168"/>
      <c r="Z1849" s="168"/>
      <c r="AA1849" s="168"/>
      <c r="AB1849" s="168"/>
      <c r="AC1849" s="168"/>
      <c r="AD1849" s="168"/>
      <c r="AE1849" s="168"/>
      <c r="AF1849" s="168"/>
      <c r="AG1849" s="168"/>
      <c r="AH1849" s="168"/>
      <c r="AI1849" s="63"/>
      <c r="AJ1849" s="144" t="str">
        <f t="shared" si="330"/>
        <v>Riadok bude skrytý.</v>
      </c>
      <c r="AK1849" s="145" t="s">
        <v>207</v>
      </c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51">
        <f t="shared" si="333"/>
        <v>1</v>
      </c>
      <c r="BF1849" s="51">
        <f t="shared" si="334"/>
        <v>0</v>
      </c>
      <c r="BG1849" s="51"/>
      <c r="BH1849" s="51">
        <f t="shared" si="331"/>
        <v>1</v>
      </c>
      <c r="BI1849" s="89">
        <f t="shared" si="335"/>
        <v>0</v>
      </c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/>
      <c r="BV1849" s="2"/>
      <c r="BW1849" s="2"/>
      <c r="BX1849" s="108"/>
      <c r="BY1849" s="108"/>
      <c r="BZ1849" s="108"/>
      <c r="CA1849" s="113">
        <f>SI!BY1849</f>
        <v>158</v>
      </c>
      <c r="CB1849" s="113"/>
      <c r="CC1849" s="113"/>
      <c r="CD1849" s="113"/>
      <c r="CE1849" s="113"/>
      <c r="CF1849" s="113"/>
      <c r="CG1849" s="113"/>
      <c r="CH1849" s="140">
        <f>SI!BZ1849</f>
        <v>0</v>
      </c>
      <c r="CI1849" s="108"/>
      <c r="CJ1849" s="108"/>
      <c r="CK1849" s="108"/>
      <c r="CL1849" s="108"/>
      <c r="CM1849" s="108"/>
      <c r="CN1849" s="108"/>
      <c r="CO1849" s="108"/>
      <c r="CP1849" s="108"/>
      <c r="CQ1849" s="108"/>
      <c r="CR1849" s="108"/>
      <c r="CS1849" s="108"/>
      <c r="CT1849" s="108"/>
      <c r="CU1849" s="108"/>
      <c r="CV1849" s="108"/>
      <c r="CW1849" s="108"/>
      <c r="CX1849" s="108"/>
      <c r="CY1849" s="108"/>
      <c r="CZ1849" s="2"/>
      <c r="DA1849" s="2"/>
      <c r="DB1849" s="2"/>
      <c r="DC1849" s="2"/>
      <c r="DD1849" s="2"/>
      <c r="DE1849" s="2"/>
      <c r="DF1849" s="2"/>
      <c r="DG1849" s="2"/>
      <c r="DH1849" s="2"/>
      <c r="DI1849" s="2"/>
      <c r="DJ1849" s="2"/>
      <c r="DK1849" s="2"/>
      <c r="DL1849" s="2"/>
      <c r="DM1849" s="2"/>
      <c r="DN1849" s="2"/>
      <c r="DO1849" s="2"/>
      <c r="DP1849" s="2"/>
      <c r="DQ1849" s="2"/>
      <c r="DR1849" s="2"/>
      <c r="DS1849" s="2"/>
      <c r="DT1849" s="2"/>
      <c r="DU1849" s="2"/>
      <c r="DV1849" s="2"/>
      <c r="DW1849" s="2"/>
      <c r="DX1849" s="2"/>
      <c r="DY1849" s="2"/>
      <c r="DZ1849" s="2"/>
      <c r="EA1849" s="2"/>
      <c r="EB1849" s="2"/>
      <c r="EC1849" s="2"/>
      <c r="ED1849" s="2"/>
      <c r="EE1849" s="2"/>
      <c r="EF1849" s="2"/>
      <c r="EG1849" s="2"/>
      <c r="EH1849" s="2"/>
      <c r="EI1849" s="2"/>
      <c r="EJ1849" s="2"/>
      <c r="EK1849" s="2"/>
      <c r="EL1849" s="2"/>
      <c r="EM1849" s="2"/>
      <c r="EN1849" s="2"/>
      <c r="EO1849" s="2"/>
      <c r="EP1849" s="2"/>
      <c r="EQ1849" s="2"/>
      <c r="ER1849" s="2"/>
      <c r="ES1849" s="2"/>
      <c r="ET1849" s="2"/>
      <c r="EU1849" s="2"/>
      <c r="EV1849" s="2"/>
      <c r="EW1849" s="2"/>
      <c r="EX1849" s="2"/>
      <c r="EY1849" s="2"/>
      <c r="EZ1849" s="2"/>
      <c r="FA1849" s="2"/>
      <c r="FB1849" s="2"/>
      <c r="FC1849" s="2"/>
      <c r="FD1849" s="2"/>
      <c r="FE1849" s="2"/>
      <c r="FF1849" s="2"/>
      <c r="FG1849" s="2"/>
      <c r="FH1849" s="2"/>
      <c r="FI1849" s="2"/>
      <c r="FJ1849" s="2"/>
      <c r="FK1849" s="2"/>
      <c r="FL1849" s="2"/>
      <c r="FM1849" s="2"/>
      <c r="FN1849" s="2"/>
      <c r="FO1849" s="2"/>
      <c r="FP1849" s="2"/>
      <c r="FQ1849" s="2"/>
      <c r="FR1849" s="2"/>
      <c r="FS1849" s="2"/>
      <c r="FT1849" s="2"/>
      <c r="FU1849" s="2"/>
      <c r="FV1849" s="2"/>
      <c r="FW1849" s="2"/>
      <c r="FX1849" s="2"/>
      <c r="FY1849" s="2"/>
      <c r="FZ1849" s="2"/>
      <c r="GA1849" s="2"/>
      <c r="GB1849" s="2"/>
      <c r="GC1849" s="2"/>
      <c r="GD1849" s="2"/>
      <c r="GE1849" s="2"/>
      <c r="GF1849" s="2"/>
      <c r="GG1849" s="2"/>
      <c r="GH1849" s="2"/>
      <c r="GI1849" s="2"/>
      <c r="GJ1849" s="2"/>
      <c r="GK1849" s="2"/>
      <c r="GL1849" s="2"/>
      <c r="GM1849" s="2"/>
      <c r="GN1849" s="2"/>
      <c r="GO1849" s="2"/>
      <c r="GP1849" s="2"/>
      <c r="GQ1849" s="2"/>
      <c r="GR1849" s="2"/>
      <c r="GS1849" s="2"/>
      <c r="GT1849" s="2"/>
      <c r="GU1849" s="2"/>
      <c r="GV1849" s="2"/>
      <c r="GW1849" s="2"/>
      <c r="GX1849" s="2"/>
      <c r="GY1849" s="2"/>
      <c r="GZ1849" s="2"/>
      <c r="HA1849" s="2"/>
      <c r="HB1849" s="2"/>
      <c r="HC1849" s="2"/>
      <c r="HD1849" s="2"/>
      <c r="HE1849" s="2"/>
      <c r="HF1849" s="2"/>
      <c r="HG1849" s="2"/>
      <c r="HH1849" s="2"/>
      <c r="HI1849" s="2"/>
      <c r="HJ1849" s="2"/>
      <c r="HK1849" s="2"/>
      <c r="HL1849" s="2"/>
      <c r="HM1849" s="2"/>
      <c r="HN1849" s="2"/>
      <c r="HO1849" s="2"/>
      <c r="HP1849" s="2"/>
      <c r="HQ1849" s="2"/>
      <c r="HR1849" s="2"/>
      <c r="HS1849" s="2"/>
      <c r="HT1849" s="2"/>
      <c r="HU1849" s="2"/>
      <c r="HV1849" s="2"/>
      <c r="HW1849" s="2"/>
      <c r="HX1849" s="2"/>
      <c r="HY1849" s="2"/>
      <c r="HZ1849" s="2"/>
      <c r="IA1849" s="2"/>
      <c r="IB1849" s="2"/>
      <c r="IC1849" s="2"/>
      <c r="ID1849" s="2"/>
      <c r="IE1849" s="2"/>
      <c r="IF1849" s="2"/>
      <c r="IG1849" s="2"/>
      <c r="IH1849" s="2"/>
      <c r="II1849" s="2"/>
      <c r="IJ1849" s="2"/>
      <c r="IK1849" s="2"/>
      <c r="IL1849" s="2"/>
      <c r="IM1849" s="2"/>
      <c r="IN1849" s="2"/>
      <c r="IO1849" s="2"/>
      <c r="IP1849" s="2"/>
      <c r="IQ1849" s="2"/>
      <c r="IR1849" s="2"/>
      <c r="IS1849" s="2"/>
    </row>
    <row r="1850" spans="1:253" s="36" customFormat="1" hidden="1" x14ac:dyDescent="0.25">
      <c r="A1850" s="33"/>
      <c r="B1850" s="168"/>
      <c r="C1850" s="168"/>
      <c r="D1850" s="168"/>
      <c r="E1850" s="168"/>
      <c r="F1850" s="168"/>
      <c r="G1850" s="168"/>
      <c r="H1850" s="168"/>
      <c r="I1850" s="168"/>
      <c r="J1850" s="168"/>
      <c r="K1850" s="168"/>
      <c r="L1850" s="168"/>
      <c r="M1850" s="168"/>
      <c r="N1850" s="168"/>
      <c r="O1850" s="168"/>
      <c r="P1850" s="168"/>
      <c r="Q1850" s="168"/>
      <c r="R1850" s="168"/>
      <c r="S1850" s="168"/>
      <c r="T1850" s="168"/>
      <c r="U1850" s="168"/>
      <c r="V1850" s="168"/>
      <c r="W1850" s="168"/>
      <c r="X1850" s="168"/>
      <c r="Y1850" s="168"/>
      <c r="Z1850" s="168"/>
      <c r="AA1850" s="168"/>
      <c r="AB1850" s="168"/>
      <c r="AC1850" s="168"/>
      <c r="AD1850" s="168"/>
      <c r="AE1850" s="168"/>
      <c r="AF1850" s="168"/>
      <c r="AG1850" s="168"/>
      <c r="AH1850" s="168"/>
      <c r="AI1850" s="63"/>
      <c r="AJ1850" s="144" t="str">
        <f t="shared" ref="AJ1850:AJ1913" si="336">+IF(BI1850=0,"Riadok bude skrytý.","Riadok bude vidieť.")</f>
        <v>Riadok bude skrytý.</v>
      </c>
      <c r="AK1850" s="145" t="s">
        <v>207</v>
      </c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51">
        <f t="shared" si="333"/>
        <v>1</v>
      </c>
      <c r="BF1850" s="51">
        <f t="shared" si="334"/>
        <v>0</v>
      </c>
      <c r="BG1850" s="51"/>
      <c r="BH1850" s="51">
        <f t="shared" ref="BH1850:BH1913" si="337">IF(AK1850="",1,IF(AK1850="Chcem skryť riadok.",0,1))</f>
        <v>1</v>
      </c>
      <c r="BI1850" s="89">
        <f t="shared" si="335"/>
        <v>0</v>
      </c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108"/>
      <c r="BY1850" s="108"/>
      <c r="BZ1850" s="108"/>
      <c r="CA1850" s="113">
        <f>SI!BY1850</f>
        <v>174</v>
      </c>
      <c r="CB1850" s="113"/>
      <c r="CC1850" s="113"/>
      <c r="CD1850" s="113"/>
      <c r="CE1850" s="113"/>
      <c r="CF1850" s="113"/>
      <c r="CG1850" s="113"/>
      <c r="CH1850" s="140">
        <f>SI!BZ1850</f>
        <v>0</v>
      </c>
      <c r="CI1850" s="108"/>
      <c r="CJ1850" s="108"/>
      <c r="CK1850" s="108"/>
      <c r="CL1850" s="108"/>
      <c r="CM1850" s="108"/>
      <c r="CN1850" s="108"/>
      <c r="CO1850" s="108"/>
      <c r="CP1850" s="108"/>
      <c r="CQ1850" s="108"/>
      <c r="CR1850" s="108"/>
      <c r="CS1850" s="108"/>
      <c r="CT1850" s="108"/>
      <c r="CU1850" s="108"/>
      <c r="CV1850" s="108"/>
      <c r="CW1850" s="108"/>
      <c r="CX1850" s="108"/>
      <c r="CY1850" s="108"/>
      <c r="CZ1850" s="2"/>
      <c r="DA1850" s="2"/>
      <c r="DB1850" s="2"/>
      <c r="DC1850" s="2"/>
      <c r="DD1850" s="2"/>
      <c r="DE1850" s="2"/>
      <c r="DF1850" s="2"/>
      <c r="DG1850" s="2"/>
      <c r="DH1850" s="2"/>
      <c r="DI1850" s="2"/>
      <c r="DJ1850" s="2"/>
      <c r="DK1850" s="2"/>
      <c r="DL1850" s="2"/>
      <c r="DM1850" s="2"/>
      <c r="DN1850" s="2"/>
      <c r="DO1850" s="2"/>
      <c r="DP1850" s="2"/>
      <c r="DQ1850" s="2"/>
      <c r="DR1850" s="2"/>
      <c r="DS1850" s="2"/>
      <c r="DT1850" s="2"/>
      <c r="DU1850" s="2"/>
      <c r="DV1850" s="2"/>
      <c r="DW1850" s="2"/>
      <c r="DX1850" s="2"/>
      <c r="DY1850" s="2"/>
      <c r="DZ1850" s="2"/>
      <c r="EA1850" s="2"/>
      <c r="EB1850" s="2"/>
      <c r="EC1850" s="2"/>
      <c r="ED1850" s="2"/>
      <c r="EE1850" s="2"/>
      <c r="EF1850" s="2"/>
      <c r="EG1850" s="2"/>
      <c r="EH1850" s="2"/>
      <c r="EI1850" s="2"/>
      <c r="EJ1850" s="2"/>
      <c r="EK1850" s="2"/>
      <c r="EL1850" s="2"/>
      <c r="EM1850" s="2"/>
      <c r="EN1850" s="2"/>
      <c r="EO1850" s="2"/>
      <c r="EP1850" s="2"/>
      <c r="EQ1850" s="2"/>
      <c r="ER1850" s="2"/>
      <c r="ES1850" s="2"/>
      <c r="ET1850" s="2"/>
      <c r="EU1850" s="2"/>
      <c r="EV1850" s="2"/>
      <c r="EW1850" s="2"/>
      <c r="EX1850" s="2"/>
      <c r="EY1850" s="2"/>
      <c r="EZ1850" s="2"/>
      <c r="FA1850" s="2"/>
      <c r="FB1850" s="2"/>
      <c r="FC1850" s="2"/>
      <c r="FD1850" s="2"/>
      <c r="FE1850" s="2"/>
      <c r="FF1850" s="2"/>
      <c r="FG1850" s="2"/>
      <c r="FH1850" s="2"/>
      <c r="FI1850" s="2"/>
      <c r="FJ1850" s="2"/>
      <c r="FK1850" s="2"/>
      <c r="FL1850" s="2"/>
      <c r="FM1850" s="2"/>
      <c r="FN1850" s="2"/>
      <c r="FO1850" s="2"/>
      <c r="FP1850" s="2"/>
      <c r="FQ1850" s="2"/>
      <c r="FR1850" s="2"/>
      <c r="FS1850" s="2"/>
      <c r="FT1850" s="2"/>
      <c r="FU1850" s="2"/>
      <c r="FV1850" s="2"/>
      <c r="FW1850" s="2"/>
      <c r="FX1850" s="2"/>
      <c r="FY1850" s="2"/>
      <c r="FZ1850" s="2"/>
      <c r="GA1850" s="2"/>
      <c r="GB1850" s="2"/>
      <c r="GC1850" s="2"/>
      <c r="GD1850" s="2"/>
      <c r="GE1850" s="2"/>
      <c r="GF1850" s="2"/>
      <c r="GG1850" s="2"/>
      <c r="GH1850" s="2"/>
      <c r="GI1850" s="2"/>
      <c r="GJ1850" s="2"/>
      <c r="GK1850" s="2"/>
      <c r="GL1850" s="2"/>
      <c r="GM1850" s="2"/>
      <c r="GN1850" s="2"/>
      <c r="GO1850" s="2"/>
      <c r="GP1850" s="2"/>
      <c r="GQ1850" s="2"/>
      <c r="GR1850" s="2"/>
      <c r="GS1850" s="2"/>
      <c r="GT1850" s="2"/>
      <c r="GU1850" s="2"/>
      <c r="GV1850" s="2"/>
      <c r="GW1850" s="2"/>
      <c r="GX1850" s="2"/>
      <c r="GY1850" s="2"/>
      <c r="GZ1850" s="2"/>
      <c r="HA1850" s="2"/>
      <c r="HB1850" s="2"/>
      <c r="HC1850" s="2"/>
      <c r="HD1850" s="2"/>
      <c r="HE1850" s="2"/>
      <c r="HF1850" s="2"/>
      <c r="HG1850" s="2"/>
      <c r="HH1850" s="2"/>
      <c r="HI1850" s="2"/>
      <c r="HJ1850" s="2"/>
      <c r="HK1850" s="2"/>
      <c r="HL1850" s="2"/>
      <c r="HM1850" s="2"/>
      <c r="HN1850" s="2"/>
      <c r="HO1850" s="2"/>
      <c r="HP1850" s="2"/>
      <c r="HQ1850" s="2"/>
      <c r="HR1850" s="2"/>
      <c r="HS1850" s="2"/>
      <c r="HT1850" s="2"/>
      <c r="HU1850" s="2"/>
      <c r="HV1850" s="2"/>
      <c r="HW1850" s="2"/>
      <c r="HX1850" s="2"/>
      <c r="HY1850" s="2"/>
      <c r="HZ1850" s="2"/>
      <c r="IA1850" s="2"/>
      <c r="IB1850" s="2"/>
      <c r="IC1850" s="2"/>
      <c r="ID1850" s="2"/>
      <c r="IE1850" s="2"/>
      <c r="IF1850" s="2"/>
      <c r="IG1850" s="2"/>
      <c r="IH1850" s="2"/>
      <c r="II1850" s="2"/>
      <c r="IJ1850" s="2"/>
      <c r="IK1850" s="2"/>
      <c r="IL1850" s="2"/>
      <c r="IM1850" s="2"/>
      <c r="IN1850" s="2"/>
      <c r="IO1850" s="2"/>
      <c r="IP1850" s="2"/>
      <c r="IQ1850" s="2"/>
      <c r="IR1850" s="2"/>
      <c r="IS1850" s="2"/>
    </row>
    <row r="1851" spans="1:253" s="36" customFormat="1" hidden="1" x14ac:dyDescent="0.25">
      <c r="A1851" s="33"/>
      <c r="B1851" s="168"/>
      <c r="C1851" s="168"/>
      <c r="D1851" s="168"/>
      <c r="E1851" s="168"/>
      <c r="F1851" s="168"/>
      <c r="G1851" s="168"/>
      <c r="H1851" s="168"/>
      <c r="I1851" s="168"/>
      <c r="J1851" s="168"/>
      <c r="K1851" s="168"/>
      <c r="L1851" s="168"/>
      <c r="M1851" s="168"/>
      <c r="N1851" s="168"/>
      <c r="O1851" s="168"/>
      <c r="P1851" s="168"/>
      <c r="Q1851" s="168"/>
      <c r="R1851" s="168"/>
      <c r="S1851" s="168"/>
      <c r="T1851" s="168"/>
      <c r="U1851" s="168"/>
      <c r="V1851" s="168"/>
      <c r="W1851" s="168"/>
      <c r="X1851" s="168"/>
      <c r="Y1851" s="168"/>
      <c r="Z1851" s="168"/>
      <c r="AA1851" s="168"/>
      <c r="AB1851" s="168"/>
      <c r="AC1851" s="168"/>
      <c r="AD1851" s="168"/>
      <c r="AE1851" s="168"/>
      <c r="AF1851" s="168"/>
      <c r="AG1851" s="168"/>
      <c r="AH1851" s="168"/>
      <c r="AI1851" s="63"/>
      <c r="AJ1851" s="144" t="str">
        <f t="shared" si="336"/>
        <v>Riadok bude skrytý.</v>
      </c>
      <c r="AK1851" s="145" t="s">
        <v>207</v>
      </c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51">
        <f t="shared" si="333"/>
        <v>1</v>
      </c>
      <c r="BF1851" s="51">
        <f t="shared" si="334"/>
        <v>0</v>
      </c>
      <c r="BG1851" s="51"/>
      <c r="BH1851" s="51">
        <f t="shared" si="337"/>
        <v>1</v>
      </c>
      <c r="BI1851" s="89">
        <f t="shared" si="335"/>
        <v>0</v>
      </c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/>
      <c r="BV1851" s="2"/>
      <c r="BW1851" s="2"/>
      <c r="BX1851" s="108"/>
      <c r="BY1851" s="108"/>
      <c r="BZ1851" s="108"/>
      <c r="CA1851" s="113">
        <f>SI!BY1851</f>
        <v>188</v>
      </c>
      <c r="CB1851" s="113"/>
      <c r="CC1851" s="113"/>
      <c r="CD1851" s="113"/>
      <c r="CE1851" s="113"/>
      <c r="CF1851" s="113"/>
      <c r="CG1851" s="113"/>
      <c r="CH1851" s="140">
        <f>SI!BZ1851</f>
        <v>0</v>
      </c>
      <c r="CI1851" s="108"/>
      <c r="CJ1851" s="108"/>
      <c r="CK1851" s="108"/>
      <c r="CL1851" s="108"/>
      <c r="CM1851" s="108"/>
      <c r="CN1851" s="108"/>
      <c r="CO1851" s="108"/>
      <c r="CP1851" s="108"/>
      <c r="CQ1851" s="108"/>
      <c r="CR1851" s="108"/>
      <c r="CS1851" s="108"/>
      <c r="CT1851" s="108"/>
      <c r="CU1851" s="108"/>
      <c r="CV1851" s="108"/>
      <c r="CW1851" s="108"/>
      <c r="CX1851" s="108"/>
      <c r="CY1851" s="108"/>
      <c r="CZ1851" s="2"/>
      <c r="DA1851" s="2"/>
      <c r="DB1851" s="2"/>
      <c r="DC1851" s="2"/>
      <c r="DD1851" s="2"/>
      <c r="DE1851" s="2"/>
      <c r="DF1851" s="2"/>
      <c r="DG1851" s="2"/>
      <c r="DH1851" s="2"/>
      <c r="DI1851" s="2"/>
      <c r="DJ1851" s="2"/>
      <c r="DK1851" s="2"/>
      <c r="DL1851" s="2"/>
      <c r="DM1851" s="2"/>
      <c r="DN1851" s="2"/>
      <c r="DO1851" s="2"/>
      <c r="DP1851" s="2"/>
      <c r="DQ1851" s="2"/>
      <c r="DR1851" s="2"/>
      <c r="DS1851" s="2"/>
      <c r="DT1851" s="2"/>
      <c r="DU1851" s="2"/>
      <c r="DV1851" s="2"/>
      <c r="DW1851" s="2"/>
      <c r="DX1851" s="2"/>
      <c r="DY1851" s="2"/>
      <c r="DZ1851" s="2"/>
      <c r="EA1851" s="2"/>
      <c r="EB1851" s="2"/>
      <c r="EC1851" s="2"/>
      <c r="ED1851" s="2"/>
      <c r="EE1851" s="2"/>
      <c r="EF1851" s="2"/>
      <c r="EG1851" s="2"/>
      <c r="EH1851" s="2"/>
      <c r="EI1851" s="2"/>
      <c r="EJ1851" s="2"/>
      <c r="EK1851" s="2"/>
      <c r="EL1851" s="2"/>
      <c r="EM1851" s="2"/>
      <c r="EN1851" s="2"/>
      <c r="EO1851" s="2"/>
      <c r="EP1851" s="2"/>
      <c r="EQ1851" s="2"/>
      <c r="ER1851" s="2"/>
      <c r="ES1851" s="2"/>
      <c r="ET1851" s="2"/>
      <c r="EU1851" s="2"/>
      <c r="EV1851" s="2"/>
      <c r="EW1851" s="2"/>
      <c r="EX1851" s="2"/>
      <c r="EY1851" s="2"/>
      <c r="EZ1851" s="2"/>
      <c r="FA1851" s="2"/>
      <c r="FB1851" s="2"/>
      <c r="FC1851" s="2"/>
      <c r="FD1851" s="2"/>
      <c r="FE1851" s="2"/>
      <c r="FF1851" s="2"/>
      <c r="FG1851" s="2"/>
      <c r="FH1851" s="2"/>
      <c r="FI1851" s="2"/>
      <c r="FJ1851" s="2"/>
      <c r="FK1851" s="2"/>
      <c r="FL1851" s="2"/>
      <c r="FM1851" s="2"/>
      <c r="FN1851" s="2"/>
      <c r="FO1851" s="2"/>
      <c r="FP1851" s="2"/>
      <c r="FQ1851" s="2"/>
      <c r="FR1851" s="2"/>
      <c r="FS1851" s="2"/>
      <c r="FT1851" s="2"/>
      <c r="FU1851" s="2"/>
      <c r="FV1851" s="2"/>
      <c r="FW1851" s="2"/>
      <c r="FX1851" s="2"/>
      <c r="FY1851" s="2"/>
      <c r="FZ1851" s="2"/>
      <c r="GA1851" s="2"/>
      <c r="GB1851" s="2"/>
      <c r="GC1851" s="2"/>
      <c r="GD1851" s="2"/>
      <c r="GE1851" s="2"/>
      <c r="GF1851" s="2"/>
      <c r="GG1851" s="2"/>
      <c r="GH1851" s="2"/>
      <c r="GI1851" s="2"/>
      <c r="GJ1851" s="2"/>
      <c r="GK1851" s="2"/>
      <c r="GL1851" s="2"/>
      <c r="GM1851" s="2"/>
      <c r="GN1851" s="2"/>
      <c r="GO1851" s="2"/>
      <c r="GP1851" s="2"/>
      <c r="GQ1851" s="2"/>
      <c r="GR1851" s="2"/>
      <c r="GS1851" s="2"/>
      <c r="GT1851" s="2"/>
      <c r="GU1851" s="2"/>
      <c r="GV1851" s="2"/>
      <c r="GW1851" s="2"/>
      <c r="GX1851" s="2"/>
      <c r="GY1851" s="2"/>
      <c r="GZ1851" s="2"/>
      <c r="HA1851" s="2"/>
      <c r="HB1851" s="2"/>
      <c r="HC1851" s="2"/>
      <c r="HD1851" s="2"/>
      <c r="HE1851" s="2"/>
      <c r="HF1851" s="2"/>
      <c r="HG1851" s="2"/>
      <c r="HH1851" s="2"/>
      <c r="HI1851" s="2"/>
      <c r="HJ1851" s="2"/>
      <c r="HK1851" s="2"/>
      <c r="HL1851" s="2"/>
      <c r="HM1851" s="2"/>
      <c r="HN1851" s="2"/>
      <c r="HO1851" s="2"/>
      <c r="HP1851" s="2"/>
      <c r="HQ1851" s="2"/>
      <c r="HR1851" s="2"/>
      <c r="HS1851" s="2"/>
      <c r="HT1851" s="2"/>
      <c r="HU1851" s="2"/>
      <c r="HV1851" s="2"/>
      <c r="HW1851" s="2"/>
      <c r="HX1851" s="2"/>
      <c r="HY1851" s="2"/>
      <c r="HZ1851" s="2"/>
      <c r="IA1851" s="2"/>
      <c r="IB1851" s="2"/>
      <c r="IC1851" s="2"/>
      <c r="ID1851" s="2"/>
      <c r="IE1851" s="2"/>
      <c r="IF1851" s="2"/>
      <c r="IG1851" s="2"/>
      <c r="IH1851" s="2"/>
      <c r="II1851" s="2"/>
      <c r="IJ1851" s="2"/>
      <c r="IK1851" s="2"/>
      <c r="IL1851" s="2"/>
      <c r="IM1851" s="2"/>
      <c r="IN1851" s="2"/>
      <c r="IO1851" s="2"/>
      <c r="IP1851" s="2"/>
      <c r="IQ1851" s="2"/>
      <c r="IR1851" s="2"/>
      <c r="IS1851" s="2"/>
    </row>
    <row r="1852" spans="1:253" s="36" customFormat="1" x14ac:dyDescent="0.25">
      <c r="A1852" s="33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60"/>
      <c r="AJ1852" s="144" t="str">
        <f t="shared" si="336"/>
        <v>Riadok bude vidieť.</v>
      </c>
      <c r="AK1852" s="145" t="s">
        <v>207</v>
      </c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51">
        <f t="shared" si="333"/>
        <v>1</v>
      </c>
      <c r="BF1852" s="51"/>
      <c r="BG1852" s="51"/>
      <c r="BH1852" s="51">
        <f t="shared" si="337"/>
        <v>1</v>
      </c>
      <c r="BI1852" s="51">
        <f t="shared" ref="BI1852:BI1858" si="338">+IF(BE1852+BF1852+BG1852=0,0,IF(BH1852=0,0,1))</f>
        <v>1</v>
      </c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/>
      <c r="BV1852" s="2"/>
      <c r="BW1852" s="2"/>
      <c r="BX1852" s="108"/>
      <c r="BY1852" s="108"/>
      <c r="BZ1852" s="108"/>
      <c r="CA1852" s="113">
        <f>SI!BY1852</f>
        <v>179</v>
      </c>
      <c r="CB1852" s="113"/>
      <c r="CC1852" s="113"/>
      <c r="CD1852" s="113"/>
      <c r="CE1852" s="113"/>
      <c r="CF1852" s="113"/>
      <c r="CG1852" s="113"/>
      <c r="CH1852" s="140">
        <f>SI!BZ1852</f>
        <v>0</v>
      </c>
      <c r="CI1852" s="108"/>
      <c r="CJ1852" s="108"/>
      <c r="CK1852" s="108"/>
      <c r="CL1852" s="108"/>
      <c r="CM1852" s="108"/>
      <c r="CN1852" s="108"/>
      <c r="CO1852" s="108"/>
      <c r="CP1852" s="108"/>
      <c r="CQ1852" s="108"/>
      <c r="CR1852" s="108"/>
      <c r="CS1852" s="108"/>
      <c r="CT1852" s="108"/>
      <c r="CU1852" s="108"/>
      <c r="CV1852" s="108"/>
      <c r="CW1852" s="108"/>
      <c r="CX1852" s="108"/>
      <c r="CY1852" s="108"/>
      <c r="CZ1852" s="2"/>
      <c r="DA1852" s="2"/>
      <c r="DB1852" s="2"/>
      <c r="DC1852" s="2"/>
      <c r="DD1852" s="2"/>
      <c r="DE1852" s="2"/>
      <c r="DF1852" s="2"/>
      <c r="DG1852" s="2"/>
      <c r="DH1852" s="2"/>
      <c r="DI1852" s="2"/>
      <c r="DJ1852" s="2"/>
      <c r="DK1852" s="2"/>
      <c r="DL1852" s="2"/>
      <c r="DM1852" s="2"/>
      <c r="DN1852" s="2"/>
      <c r="DO1852" s="2"/>
      <c r="DP1852" s="2"/>
      <c r="DQ1852" s="2"/>
      <c r="DR1852" s="2"/>
      <c r="DS1852" s="2"/>
      <c r="DT1852" s="2"/>
      <c r="DU1852" s="2"/>
      <c r="DV1852" s="2"/>
      <c r="DW1852" s="2"/>
      <c r="DX1852" s="2"/>
      <c r="DY1852" s="2"/>
      <c r="DZ1852" s="2"/>
      <c r="EA1852" s="2"/>
      <c r="EB1852" s="2"/>
      <c r="EC1852" s="2"/>
      <c r="ED1852" s="2"/>
      <c r="EE1852" s="2"/>
      <c r="EF1852" s="2"/>
      <c r="EG1852" s="2"/>
      <c r="EH1852" s="2"/>
      <c r="EI1852" s="2"/>
      <c r="EJ1852" s="2"/>
      <c r="EK1852" s="2"/>
      <c r="EL1852" s="2"/>
      <c r="EM1852" s="2"/>
      <c r="EN1852" s="2"/>
      <c r="EO1852" s="2"/>
      <c r="EP1852" s="2"/>
      <c r="EQ1852" s="2"/>
      <c r="ER1852" s="2"/>
      <c r="ES1852" s="2"/>
      <c r="ET1852" s="2"/>
      <c r="EU1852" s="2"/>
      <c r="EV1852" s="2"/>
      <c r="EW1852" s="2"/>
      <c r="EX1852" s="2"/>
      <c r="EY1852" s="2"/>
      <c r="EZ1852" s="2"/>
      <c r="FA1852" s="2"/>
      <c r="FB1852" s="2"/>
      <c r="FC1852" s="2"/>
      <c r="FD1852" s="2"/>
      <c r="FE1852" s="2"/>
      <c r="FF1852" s="2"/>
      <c r="FG1852" s="2"/>
      <c r="FH1852" s="2"/>
      <c r="FI1852" s="2"/>
      <c r="FJ1852" s="2"/>
      <c r="FK1852" s="2"/>
      <c r="FL1852" s="2"/>
      <c r="FM1852" s="2"/>
      <c r="FN1852" s="2"/>
      <c r="FO1852" s="2"/>
      <c r="FP1852" s="2"/>
      <c r="FQ1852" s="2"/>
      <c r="FR1852" s="2"/>
      <c r="FS1852" s="2"/>
      <c r="FT1852" s="2"/>
      <c r="FU1852" s="2"/>
      <c r="FV1852" s="2"/>
      <c r="FW1852" s="2"/>
      <c r="FX1852" s="2"/>
      <c r="FY1852" s="2"/>
      <c r="FZ1852" s="2"/>
      <c r="GA1852" s="2"/>
      <c r="GB1852" s="2"/>
      <c r="GC1852" s="2"/>
      <c r="GD1852" s="2"/>
      <c r="GE1852" s="2"/>
      <c r="GF1852" s="2"/>
      <c r="GG1852" s="2"/>
      <c r="GH1852" s="2"/>
      <c r="GI1852" s="2"/>
      <c r="GJ1852" s="2"/>
      <c r="GK1852" s="2"/>
      <c r="GL1852" s="2"/>
      <c r="GM1852" s="2"/>
      <c r="GN1852" s="2"/>
      <c r="GO1852" s="2"/>
      <c r="GP1852" s="2"/>
      <c r="GQ1852" s="2"/>
      <c r="GR1852" s="2"/>
      <c r="GS1852" s="2"/>
      <c r="GT1852" s="2"/>
      <c r="GU1852" s="2"/>
      <c r="GV1852" s="2"/>
      <c r="GW1852" s="2"/>
      <c r="GX1852" s="2"/>
      <c r="GY1852" s="2"/>
      <c r="GZ1852" s="2"/>
      <c r="HA1852" s="2"/>
      <c r="HB1852" s="2"/>
      <c r="HC1852" s="2"/>
      <c r="HD1852" s="2"/>
      <c r="HE1852" s="2"/>
      <c r="HF1852" s="2"/>
      <c r="HG1852" s="2"/>
      <c r="HH1852" s="2"/>
      <c r="HI1852" s="2"/>
      <c r="HJ1852" s="2"/>
      <c r="HK1852" s="2"/>
      <c r="HL1852" s="2"/>
      <c r="HM1852" s="2"/>
      <c r="HN1852" s="2"/>
      <c r="HO1852" s="2"/>
      <c r="HP1852" s="2"/>
      <c r="HQ1852" s="2"/>
      <c r="HR1852" s="2"/>
      <c r="HS1852" s="2"/>
      <c r="HT1852" s="2"/>
      <c r="HU1852" s="2"/>
      <c r="HV1852" s="2"/>
      <c r="HW1852" s="2"/>
      <c r="HX1852" s="2"/>
      <c r="HY1852" s="2"/>
      <c r="HZ1852" s="2"/>
      <c r="IA1852" s="2"/>
      <c r="IB1852" s="2"/>
      <c r="IC1852" s="2"/>
      <c r="ID1852" s="2"/>
      <c r="IE1852" s="2"/>
      <c r="IF1852" s="2"/>
      <c r="IG1852" s="2"/>
      <c r="IH1852" s="2"/>
      <c r="II1852" s="2"/>
      <c r="IJ1852" s="2"/>
      <c r="IK1852" s="2"/>
      <c r="IL1852" s="2"/>
      <c r="IM1852" s="2"/>
      <c r="IN1852" s="2"/>
      <c r="IO1852" s="2"/>
      <c r="IP1852" s="2"/>
      <c r="IQ1852" s="2"/>
      <c r="IR1852" s="2"/>
      <c r="IS1852" s="2"/>
    </row>
    <row r="1853" spans="1:253" s="36" customFormat="1" x14ac:dyDescent="0.25">
      <c r="A1853" s="33"/>
      <c r="B1853" s="2" t="str">
        <f>+IF($L$27&lt;&gt;"",IF((ROUNDDOWN(CODE(MID($L$27,1,1)),0)-(BIN2DEC(1010)/10))*0+(LEN(SI!J10)+LEN(SI!J13))=CA1853,"Prehľad o nákladoch, nákladoch na ostatné služby, osobitných nákladoch, iných ostatných nákladoch a ","NEPOVOLENÉ POUŽITIE!"),"NEPOVOLENÉ POUŽITIE!")</f>
        <v xml:space="preserve">Prehľad o nákladoch, nákladoch na ostatné služby, osobitných nákladoch, iných ostatných nákladoch a </v>
      </c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62" t="s">
        <v>168</v>
      </c>
      <c r="AJ1853" s="144" t="str">
        <f t="shared" si="336"/>
        <v>Riadok bude vidieť.</v>
      </c>
      <c r="AK1853" s="145" t="s">
        <v>207</v>
      </c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51">
        <f t="shared" si="333"/>
        <v>1</v>
      </c>
      <c r="BF1853" s="51"/>
      <c r="BG1853" s="51"/>
      <c r="BH1853" s="51">
        <f t="shared" si="337"/>
        <v>1</v>
      </c>
      <c r="BI1853" s="51">
        <f t="shared" si="338"/>
        <v>1</v>
      </c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/>
      <c r="BV1853" s="2"/>
      <c r="BW1853" s="2"/>
      <c r="BX1853" s="108"/>
      <c r="BY1853" s="108"/>
      <c r="BZ1853" s="108"/>
      <c r="CA1853" s="113">
        <f>SI!BY1853</f>
        <v>40</v>
      </c>
      <c r="CB1853" s="113"/>
      <c r="CC1853" s="113"/>
      <c r="CD1853" s="113"/>
      <c r="CE1853" s="113"/>
      <c r="CF1853" s="113"/>
      <c r="CG1853" s="113"/>
      <c r="CH1853" s="140">
        <f>SI!BZ1853</f>
        <v>0</v>
      </c>
      <c r="CI1853" s="108"/>
      <c r="CJ1853" s="108"/>
      <c r="CK1853" s="108"/>
      <c r="CL1853" s="108"/>
      <c r="CM1853" s="108"/>
      <c r="CN1853" s="108"/>
      <c r="CO1853" s="108"/>
      <c r="CP1853" s="108"/>
      <c r="CQ1853" s="108"/>
      <c r="CR1853" s="108"/>
      <c r="CS1853" s="108"/>
      <c r="CT1853" s="108"/>
      <c r="CU1853" s="108"/>
      <c r="CV1853" s="108"/>
      <c r="CW1853" s="108"/>
      <c r="CX1853" s="108"/>
      <c r="CY1853" s="108"/>
      <c r="CZ1853" s="2"/>
      <c r="DA1853" s="2"/>
      <c r="DB1853" s="2"/>
      <c r="DC1853" s="2"/>
      <c r="DD1853" s="2"/>
      <c r="DE1853" s="2"/>
      <c r="DF1853" s="2"/>
      <c r="DG1853" s="2"/>
      <c r="DH1853" s="2"/>
      <c r="DI1853" s="2"/>
      <c r="DJ1853" s="2"/>
      <c r="DK1853" s="2"/>
      <c r="DL1853" s="2"/>
      <c r="DM1853" s="2"/>
      <c r="DN1853" s="2"/>
      <c r="DO1853" s="2"/>
      <c r="DP1853" s="2"/>
      <c r="DQ1853" s="2"/>
      <c r="DR1853" s="2"/>
      <c r="DS1853" s="2"/>
      <c r="DT1853" s="2"/>
      <c r="DU1853" s="2"/>
      <c r="DV1853" s="2"/>
      <c r="DW1853" s="2"/>
      <c r="DX1853" s="2"/>
      <c r="DY1853" s="2"/>
      <c r="DZ1853" s="2"/>
      <c r="EA1853" s="2"/>
      <c r="EB1853" s="2"/>
      <c r="EC1853" s="2"/>
      <c r="ED1853" s="2"/>
      <c r="EE1853" s="2"/>
      <c r="EF1853" s="2"/>
      <c r="EG1853" s="2"/>
      <c r="EH1853" s="2"/>
      <c r="EI1853" s="2"/>
      <c r="EJ1853" s="2"/>
      <c r="EK1853" s="2"/>
      <c r="EL1853" s="2"/>
      <c r="EM1853" s="2"/>
      <c r="EN1853" s="2"/>
      <c r="EO1853" s="2"/>
      <c r="EP1853" s="2"/>
      <c r="EQ1853" s="2"/>
      <c r="ER1853" s="2"/>
      <c r="ES1853" s="2"/>
      <c r="ET1853" s="2"/>
      <c r="EU1853" s="2"/>
      <c r="EV1853" s="2"/>
      <c r="EW1853" s="2"/>
      <c r="EX1853" s="2"/>
      <c r="EY1853" s="2"/>
      <c r="EZ1853" s="2"/>
      <c r="FA1853" s="2"/>
      <c r="FB1853" s="2"/>
      <c r="FC1853" s="2"/>
      <c r="FD1853" s="2"/>
      <c r="FE1853" s="2"/>
      <c r="FF1853" s="2"/>
      <c r="FG1853" s="2"/>
      <c r="FH1853" s="2"/>
      <c r="FI1853" s="2"/>
      <c r="FJ1853" s="2"/>
      <c r="FK1853" s="2"/>
      <c r="FL1853" s="2"/>
      <c r="FM1853" s="2"/>
      <c r="FN1853" s="2"/>
      <c r="FO1853" s="2"/>
      <c r="FP1853" s="2"/>
      <c r="FQ1853" s="2"/>
      <c r="FR1853" s="2"/>
      <c r="FS1853" s="2"/>
      <c r="FT1853" s="2"/>
      <c r="FU1853" s="2"/>
      <c r="FV1853" s="2"/>
      <c r="FW1853" s="2"/>
      <c r="FX1853" s="2"/>
      <c r="FY1853" s="2"/>
      <c r="FZ1853" s="2"/>
      <c r="GA1853" s="2"/>
      <c r="GB1853" s="2"/>
      <c r="GC1853" s="2"/>
      <c r="GD1853" s="2"/>
      <c r="GE1853" s="2"/>
      <c r="GF1853" s="2"/>
      <c r="GG1853" s="2"/>
      <c r="GH1853" s="2"/>
      <c r="GI1853" s="2"/>
      <c r="GJ1853" s="2"/>
      <c r="GK1853" s="2"/>
      <c r="GL1853" s="2"/>
      <c r="GM1853" s="2"/>
      <c r="GN1853" s="2"/>
      <c r="GO1853" s="2"/>
      <c r="GP1853" s="2"/>
      <c r="GQ1853" s="2"/>
      <c r="GR1853" s="2"/>
      <c r="GS1853" s="2"/>
      <c r="GT1853" s="2"/>
      <c r="GU1853" s="2"/>
      <c r="GV1853" s="2"/>
      <c r="GW1853" s="2"/>
      <c r="GX1853" s="2"/>
      <c r="GY1853" s="2"/>
      <c r="GZ1853" s="2"/>
      <c r="HA1853" s="2"/>
      <c r="HB1853" s="2"/>
      <c r="HC1853" s="2"/>
      <c r="HD1853" s="2"/>
      <c r="HE1853" s="2"/>
      <c r="HF1853" s="2"/>
      <c r="HG1853" s="2"/>
      <c r="HH1853" s="2"/>
      <c r="HI1853" s="2"/>
      <c r="HJ1853" s="2"/>
      <c r="HK1853" s="2"/>
      <c r="HL1853" s="2"/>
      <c r="HM1853" s="2"/>
      <c r="HN1853" s="2"/>
      <c r="HO1853" s="2"/>
      <c r="HP1853" s="2"/>
      <c r="HQ1853" s="2"/>
      <c r="HR1853" s="2"/>
      <c r="HS1853" s="2"/>
      <c r="HT1853" s="2"/>
      <c r="HU1853" s="2"/>
      <c r="HV1853" s="2"/>
      <c r="HW1853" s="2"/>
      <c r="HX1853" s="2"/>
      <c r="HY1853" s="2"/>
      <c r="HZ1853" s="2"/>
      <c r="IA1853" s="2"/>
      <c r="IB1853" s="2"/>
      <c r="IC1853" s="2"/>
      <c r="ID1853" s="2"/>
      <c r="IE1853" s="2"/>
      <c r="IF1853" s="2"/>
      <c r="IG1853" s="2"/>
      <c r="IH1853" s="2"/>
      <c r="II1853" s="2"/>
      <c r="IJ1853" s="2"/>
      <c r="IK1853" s="2"/>
      <c r="IL1853" s="2"/>
      <c r="IM1853" s="2"/>
      <c r="IN1853" s="2"/>
      <c r="IO1853" s="2"/>
      <c r="IP1853" s="2"/>
      <c r="IQ1853" s="2"/>
      <c r="IR1853" s="2"/>
      <c r="IS1853" s="2"/>
    </row>
    <row r="1854" spans="1:253" s="36" customFormat="1" x14ac:dyDescent="0.25">
      <c r="A1854" s="33"/>
      <c r="B1854" s="2" t="str">
        <f>+IF($F$27&lt;&gt;"",IF((ROUNDDOWN(CODE(MID($F$27,1,1))*3,0)+DAY(36167))*(IF(SI!EE2645="",1,SI!EE2645-1))+(2*LEN(SI!J11))=CA1854,"finančných nákladoch je uvedený v tabuľke:","NEPOVOLENÉ POUŽITIE!"),"NEPOVOLENÉ POUŽITIE!")</f>
        <v>finančných nákladoch je uvedený v tabuľke:</v>
      </c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63"/>
      <c r="AJ1854" s="144" t="str">
        <f t="shared" si="336"/>
        <v>Riadok bude vidieť.</v>
      </c>
      <c r="AK1854" s="145" t="s">
        <v>207</v>
      </c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51">
        <f t="shared" si="333"/>
        <v>1</v>
      </c>
      <c r="BF1854" s="51"/>
      <c r="BG1854" s="51"/>
      <c r="BH1854" s="51">
        <f t="shared" si="337"/>
        <v>1</v>
      </c>
      <c r="BI1854" s="51">
        <f t="shared" si="338"/>
        <v>1</v>
      </c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/>
      <c r="BV1854" s="2"/>
      <c r="BW1854" s="2"/>
      <c r="BX1854" s="108"/>
      <c r="BY1854" s="108"/>
      <c r="BZ1854" s="108"/>
      <c r="CA1854" s="113">
        <f>SI!BY1854</f>
        <v>28</v>
      </c>
      <c r="CB1854" s="113"/>
      <c r="CC1854" s="113"/>
      <c r="CD1854" s="113"/>
      <c r="CE1854" s="113"/>
      <c r="CF1854" s="113"/>
      <c r="CG1854" s="113"/>
      <c r="CH1854" s="140">
        <f>SI!BZ1854</f>
        <v>0</v>
      </c>
      <c r="CI1854" s="108"/>
      <c r="CJ1854" s="108"/>
      <c r="CK1854" s="108"/>
      <c r="CL1854" s="108"/>
      <c r="CM1854" s="108"/>
      <c r="CN1854" s="108"/>
      <c r="CO1854" s="108"/>
      <c r="CP1854" s="108"/>
      <c r="CQ1854" s="108"/>
      <c r="CR1854" s="108"/>
      <c r="CS1854" s="108"/>
      <c r="CT1854" s="108"/>
      <c r="CU1854" s="108"/>
      <c r="CV1854" s="108"/>
      <c r="CW1854" s="108"/>
      <c r="CX1854" s="108"/>
      <c r="CY1854" s="108"/>
      <c r="CZ1854" s="2"/>
      <c r="DA1854" s="2"/>
      <c r="DB1854" s="2"/>
      <c r="DC1854" s="2"/>
      <c r="DD1854" s="2"/>
      <c r="DE1854" s="2"/>
      <c r="DF1854" s="2"/>
      <c r="DG1854" s="2"/>
      <c r="DH1854" s="2"/>
      <c r="DI1854" s="2"/>
      <c r="DJ1854" s="2"/>
      <c r="DK1854" s="2"/>
      <c r="DL1854" s="2"/>
      <c r="DM1854" s="2"/>
      <c r="DN1854" s="2"/>
      <c r="DO1854" s="2"/>
      <c r="DP1854" s="2"/>
      <c r="DQ1854" s="2"/>
      <c r="DR1854" s="2"/>
      <c r="DS1854" s="2"/>
      <c r="DT1854" s="2"/>
      <c r="DU1854" s="2"/>
      <c r="DV1854" s="2"/>
      <c r="DW1854" s="2"/>
      <c r="DX1854" s="2"/>
      <c r="DY1854" s="2"/>
      <c r="DZ1854" s="2"/>
      <c r="EA1854" s="2"/>
      <c r="EB1854" s="2"/>
      <c r="EC1854" s="2"/>
      <c r="ED1854" s="2"/>
      <c r="EE1854" s="2"/>
      <c r="EF1854" s="2"/>
      <c r="EG1854" s="2"/>
      <c r="EH1854" s="2"/>
      <c r="EI1854" s="2"/>
      <c r="EJ1854" s="2"/>
      <c r="EK1854" s="2"/>
      <c r="EL1854" s="2"/>
      <c r="EM1854" s="2"/>
      <c r="EN1854" s="2"/>
      <c r="EO1854" s="2"/>
      <c r="EP1854" s="2"/>
      <c r="EQ1854" s="2"/>
      <c r="ER1854" s="2"/>
      <c r="ES1854" s="2"/>
      <c r="ET1854" s="2"/>
      <c r="EU1854" s="2"/>
      <c r="EV1854" s="2"/>
      <c r="EW1854" s="2"/>
      <c r="EX1854" s="2"/>
      <c r="EY1854" s="2"/>
      <c r="EZ1854" s="2"/>
      <c r="FA1854" s="2"/>
      <c r="FB1854" s="2"/>
      <c r="FC1854" s="2"/>
      <c r="FD1854" s="2"/>
      <c r="FE1854" s="2"/>
      <c r="FF1854" s="2"/>
      <c r="FG1854" s="2"/>
      <c r="FH1854" s="2"/>
      <c r="FI1854" s="2"/>
      <c r="FJ1854" s="2"/>
      <c r="FK1854" s="2"/>
      <c r="FL1854" s="2"/>
      <c r="FM1854" s="2"/>
      <c r="FN1854" s="2"/>
      <c r="FO1854" s="2"/>
      <c r="FP1854" s="2"/>
      <c r="FQ1854" s="2"/>
      <c r="FR1854" s="2"/>
      <c r="FS1854" s="2"/>
      <c r="FT1854" s="2"/>
      <c r="FU1854" s="2"/>
      <c r="FV1854" s="2"/>
      <c r="FW1854" s="2"/>
      <c r="FX1854" s="2"/>
      <c r="FY1854" s="2"/>
      <c r="FZ1854" s="2"/>
      <c r="GA1854" s="2"/>
      <c r="GB1854" s="2"/>
      <c r="GC1854" s="2"/>
      <c r="GD1854" s="2"/>
      <c r="GE1854" s="2"/>
      <c r="GF1854" s="2"/>
      <c r="GG1854" s="2"/>
      <c r="GH1854" s="2"/>
      <c r="GI1854" s="2"/>
      <c r="GJ1854" s="2"/>
      <c r="GK1854" s="2"/>
      <c r="GL1854" s="2"/>
      <c r="GM1854" s="2"/>
      <c r="GN1854" s="2"/>
      <c r="GO1854" s="2"/>
      <c r="GP1854" s="2"/>
      <c r="GQ1854" s="2"/>
      <c r="GR1854" s="2"/>
      <c r="GS1854" s="2"/>
      <c r="GT1854" s="2"/>
      <c r="GU1854" s="2"/>
      <c r="GV1854" s="2"/>
      <c r="GW1854" s="2"/>
      <c r="GX1854" s="2"/>
      <c r="GY1854" s="2"/>
      <c r="GZ1854" s="2"/>
      <c r="HA1854" s="2"/>
      <c r="HB1854" s="2"/>
      <c r="HC1854" s="2"/>
      <c r="HD1854" s="2"/>
      <c r="HE1854" s="2"/>
      <c r="HF1854" s="2"/>
      <c r="HG1854" s="2"/>
      <c r="HH1854" s="2"/>
      <c r="HI1854" s="2"/>
      <c r="HJ1854" s="2"/>
      <c r="HK1854" s="2"/>
      <c r="HL1854" s="2"/>
      <c r="HM1854" s="2"/>
      <c r="HN1854" s="2"/>
      <c r="HO1854" s="2"/>
      <c r="HP1854" s="2"/>
      <c r="HQ1854" s="2"/>
      <c r="HR1854" s="2"/>
      <c r="HS1854" s="2"/>
      <c r="HT1854" s="2"/>
      <c r="HU1854" s="2"/>
      <c r="HV1854" s="2"/>
      <c r="HW1854" s="2"/>
      <c r="HX1854" s="2"/>
      <c r="HY1854" s="2"/>
      <c r="HZ1854" s="2"/>
      <c r="IA1854" s="2"/>
      <c r="IB1854" s="2"/>
      <c r="IC1854" s="2"/>
      <c r="ID1854" s="2"/>
      <c r="IE1854" s="2"/>
      <c r="IF1854" s="2"/>
      <c r="IG1854" s="2"/>
      <c r="IH1854" s="2"/>
      <c r="II1854" s="2"/>
      <c r="IJ1854" s="2"/>
      <c r="IK1854" s="2"/>
      <c r="IL1854" s="2"/>
      <c r="IM1854" s="2"/>
      <c r="IN1854" s="2"/>
      <c r="IO1854" s="2"/>
      <c r="IP1854" s="2"/>
      <c r="IQ1854" s="2"/>
      <c r="IR1854" s="2"/>
      <c r="IS1854" s="2"/>
    </row>
    <row r="1855" spans="1:253" s="36" customFormat="1" x14ac:dyDescent="0.25">
      <c r="A1855" s="33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63"/>
      <c r="AJ1855" s="144" t="str">
        <f t="shared" si="336"/>
        <v>Riadok bude vidieť.</v>
      </c>
      <c r="AK1855" s="145" t="s">
        <v>207</v>
      </c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51">
        <f t="shared" si="333"/>
        <v>1</v>
      </c>
      <c r="BF1855" s="51"/>
      <c r="BG1855" s="51"/>
      <c r="BH1855" s="51">
        <f t="shared" si="337"/>
        <v>1</v>
      </c>
      <c r="BI1855" s="51">
        <f t="shared" si="338"/>
        <v>1</v>
      </c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108"/>
      <c r="BY1855" s="108"/>
      <c r="BZ1855" s="108"/>
      <c r="CA1855" s="113">
        <f>SI!BY1855</f>
        <v>117</v>
      </c>
      <c r="CB1855" s="113"/>
      <c r="CC1855" s="113"/>
      <c r="CD1855" s="113"/>
      <c r="CE1855" s="113"/>
      <c r="CF1855" s="113"/>
      <c r="CG1855" s="113"/>
      <c r="CH1855" s="140">
        <f>SI!BZ1855</f>
        <v>0</v>
      </c>
      <c r="CI1855" s="108"/>
      <c r="CJ1855" s="108"/>
      <c r="CK1855" s="108"/>
      <c r="CL1855" s="108"/>
      <c r="CM1855" s="108"/>
      <c r="CN1855" s="108"/>
      <c r="CO1855" s="108"/>
      <c r="CP1855" s="108"/>
      <c r="CQ1855" s="108"/>
      <c r="CR1855" s="108"/>
      <c r="CS1855" s="108"/>
      <c r="CT1855" s="108"/>
      <c r="CU1855" s="108"/>
      <c r="CV1855" s="108"/>
      <c r="CW1855" s="108"/>
      <c r="CX1855" s="108"/>
      <c r="CY1855" s="108"/>
      <c r="CZ1855" s="2"/>
      <c r="DA1855" s="2"/>
      <c r="DB1855" s="2"/>
      <c r="DC1855" s="2"/>
      <c r="DD1855" s="2"/>
      <c r="DE1855" s="2"/>
      <c r="DF1855" s="2"/>
      <c r="DG1855" s="2"/>
      <c r="DH1855" s="2"/>
      <c r="DI1855" s="2"/>
      <c r="DJ1855" s="2"/>
      <c r="DK1855" s="2"/>
      <c r="DL1855" s="2"/>
      <c r="DM1855" s="2"/>
      <c r="DN1855" s="2"/>
      <c r="DO1855" s="2"/>
      <c r="DP1855" s="2"/>
      <c r="DQ1855" s="2"/>
      <c r="DR1855" s="2"/>
      <c r="DS1855" s="2"/>
      <c r="DT1855" s="2"/>
      <c r="DU1855" s="2"/>
      <c r="DV1855" s="2"/>
      <c r="DW1855" s="2"/>
      <c r="DX1855" s="2"/>
      <c r="DY1855" s="2"/>
      <c r="DZ1855" s="2"/>
      <c r="EA1855" s="2"/>
      <c r="EB1855" s="2"/>
      <c r="EC1855" s="2"/>
      <c r="ED1855" s="2"/>
      <c r="EE1855" s="2"/>
      <c r="EF1855" s="2"/>
      <c r="EG1855" s="2"/>
      <c r="EH1855" s="2"/>
      <c r="EI1855" s="2"/>
      <c r="EJ1855" s="2"/>
      <c r="EK1855" s="2"/>
      <c r="EL1855" s="2"/>
      <c r="EM1855" s="2"/>
      <c r="EN1855" s="2"/>
      <c r="EO1855" s="2"/>
      <c r="EP1855" s="2"/>
      <c r="EQ1855" s="2"/>
      <c r="ER1855" s="2"/>
      <c r="ES1855" s="2"/>
      <c r="ET1855" s="2"/>
      <c r="EU1855" s="2"/>
      <c r="EV1855" s="2"/>
      <c r="EW1855" s="2"/>
      <c r="EX1855" s="2"/>
      <c r="EY1855" s="2"/>
      <c r="EZ1855" s="2"/>
      <c r="FA1855" s="2"/>
      <c r="FB1855" s="2"/>
      <c r="FC1855" s="2"/>
      <c r="FD1855" s="2"/>
      <c r="FE1855" s="2"/>
      <c r="FF1855" s="2"/>
      <c r="FG1855" s="2"/>
      <c r="FH1855" s="2"/>
      <c r="FI1855" s="2"/>
      <c r="FJ1855" s="2"/>
      <c r="FK1855" s="2"/>
      <c r="FL1855" s="2"/>
      <c r="FM1855" s="2"/>
      <c r="FN1855" s="2"/>
      <c r="FO1855" s="2"/>
      <c r="FP1855" s="2"/>
      <c r="FQ1855" s="2"/>
      <c r="FR1855" s="2"/>
      <c r="FS1855" s="2"/>
      <c r="FT1855" s="2"/>
      <c r="FU1855" s="2"/>
      <c r="FV1855" s="2"/>
      <c r="FW1855" s="2"/>
      <c r="FX1855" s="2"/>
      <c r="FY1855" s="2"/>
      <c r="FZ1855" s="2"/>
      <c r="GA1855" s="2"/>
      <c r="GB1855" s="2"/>
      <c r="GC1855" s="2"/>
      <c r="GD1855" s="2"/>
      <c r="GE1855" s="2"/>
      <c r="GF1855" s="2"/>
      <c r="GG1855" s="2"/>
      <c r="GH1855" s="2"/>
      <c r="GI1855" s="2"/>
      <c r="GJ1855" s="2"/>
      <c r="GK1855" s="2"/>
      <c r="GL1855" s="2"/>
      <c r="GM1855" s="2"/>
      <c r="GN1855" s="2"/>
      <c r="GO1855" s="2"/>
      <c r="GP1855" s="2"/>
      <c r="GQ1855" s="2"/>
      <c r="GR1855" s="2"/>
      <c r="GS1855" s="2"/>
      <c r="GT1855" s="2"/>
      <c r="GU1855" s="2"/>
      <c r="GV1855" s="2"/>
      <c r="GW1855" s="2"/>
      <c r="GX1855" s="2"/>
      <c r="GY1855" s="2"/>
      <c r="GZ1855" s="2"/>
      <c r="HA1855" s="2"/>
      <c r="HB1855" s="2"/>
      <c r="HC1855" s="2"/>
      <c r="HD1855" s="2"/>
      <c r="HE1855" s="2"/>
      <c r="HF1855" s="2"/>
      <c r="HG1855" s="2"/>
      <c r="HH1855" s="2"/>
      <c r="HI1855" s="2"/>
      <c r="HJ1855" s="2"/>
      <c r="HK1855" s="2"/>
      <c r="HL1855" s="2"/>
      <c r="HM1855" s="2"/>
      <c r="HN1855" s="2"/>
      <c r="HO1855" s="2"/>
      <c r="HP1855" s="2"/>
      <c r="HQ1855" s="2"/>
      <c r="HR1855" s="2"/>
      <c r="HS1855" s="2"/>
      <c r="HT1855" s="2"/>
      <c r="HU1855" s="2"/>
      <c r="HV1855" s="2"/>
      <c r="HW1855" s="2"/>
      <c r="HX1855" s="2"/>
      <c r="HY1855" s="2"/>
      <c r="HZ1855" s="2"/>
      <c r="IA1855" s="2"/>
      <c r="IB1855" s="2"/>
      <c r="IC1855" s="2"/>
      <c r="ID1855" s="2"/>
      <c r="IE1855" s="2"/>
      <c r="IF1855" s="2"/>
      <c r="IG1855" s="2"/>
      <c r="IH1855" s="2"/>
      <c r="II1855" s="2"/>
      <c r="IJ1855" s="2"/>
      <c r="IK1855" s="2"/>
      <c r="IL1855" s="2"/>
      <c r="IM1855" s="2"/>
      <c r="IN1855" s="2"/>
      <c r="IO1855" s="2"/>
      <c r="IP1855" s="2"/>
      <c r="IQ1855" s="2"/>
      <c r="IR1855" s="2"/>
      <c r="IS1855" s="2"/>
    </row>
    <row r="1856" spans="1:253" x14ac:dyDescent="0.25">
      <c r="A1856" s="33"/>
      <c r="B1856" s="369" t="s">
        <v>425</v>
      </c>
      <c r="C1856" s="370"/>
      <c r="D1856" s="370"/>
      <c r="E1856" s="370"/>
      <c r="F1856" s="370"/>
      <c r="G1856" s="370"/>
      <c r="H1856" s="370"/>
      <c r="I1856" s="370"/>
      <c r="J1856" s="370"/>
      <c r="K1856" s="370"/>
      <c r="L1856" s="370"/>
      <c r="M1856" s="370"/>
      <c r="N1856" s="370"/>
      <c r="O1856" s="370"/>
      <c r="P1856" s="370"/>
      <c r="Q1856" s="370"/>
      <c r="R1856" s="370"/>
      <c r="S1856" s="370"/>
      <c r="T1856" s="371"/>
      <c r="U1856" s="311">
        <f>+P85</f>
        <v>2018</v>
      </c>
      <c r="V1856" s="312"/>
      <c r="W1856" s="312"/>
      <c r="X1856" s="312"/>
      <c r="Y1856" s="312"/>
      <c r="Z1856" s="312"/>
      <c r="AA1856" s="313"/>
      <c r="AB1856" s="311">
        <f>+Z85</f>
        <v>2017</v>
      </c>
      <c r="AC1856" s="312"/>
      <c r="AD1856" s="312"/>
      <c r="AE1856" s="312"/>
      <c r="AF1856" s="312"/>
      <c r="AG1856" s="312"/>
      <c r="AH1856" s="313"/>
      <c r="AI1856" s="62" t="s">
        <v>168</v>
      </c>
      <c r="AJ1856" s="144" t="str">
        <f t="shared" si="336"/>
        <v>Riadok bude vidieť.</v>
      </c>
      <c r="AK1856" s="145" t="s">
        <v>207</v>
      </c>
      <c r="BE1856" s="51">
        <f t="shared" si="333"/>
        <v>1</v>
      </c>
      <c r="BH1856" s="51">
        <f t="shared" si="337"/>
        <v>1</v>
      </c>
      <c r="BI1856" s="51">
        <f t="shared" si="338"/>
        <v>1</v>
      </c>
      <c r="CA1856" s="113">
        <f>SI!BY1856</f>
        <v>604</v>
      </c>
      <c r="CH1856" s="140">
        <f>SI!BZ1856</f>
        <v>0</v>
      </c>
    </row>
    <row r="1857" spans="1:253" x14ac:dyDescent="0.25">
      <c r="A1857" s="33"/>
      <c r="B1857" s="372"/>
      <c r="C1857" s="373"/>
      <c r="D1857" s="373"/>
      <c r="E1857" s="373"/>
      <c r="F1857" s="373"/>
      <c r="G1857" s="373"/>
      <c r="H1857" s="373"/>
      <c r="I1857" s="373"/>
      <c r="J1857" s="373"/>
      <c r="K1857" s="373"/>
      <c r="L1857" s="373"/>
      <c r="M1857" s="373"/>
      <c r="N1857" s="373"/>
      <c r="O1857" s="373"/>
      <c r="P1857" s="373"/>
      <c r="Q1857" s="373"/>
      <c r="R1857" s="373"/>
      <c r="S1857" s="373"/>
      <c r="T1857" s="374"/>
      <c r="U1857" s="314"/>
      <c r="V1857" s="315"/>
      <c r="W1857" s="315"/>
      <c r="X1857" s="315"/>
      <c r="Y1857" s="315"/>
      <c r="Z1857" s="315"/>
      <c r="AA1857" s="316"/>
      <c r="AB1857" s="314"/>
      <c r="AC1857" s="315"/>
      <c r="AD1857" s="315"/>
      <c r="AE1857" s="315"/>
      <c r="AF1857" s="315"/>
      <c r="AG1857" s="315"/>
      <c r="AH1857" s="316"/>
      <c r="AI1857" s="59"/>
      <c r="AJ1857" s="144" t="str">
        <f t="shared" si="336"/>
        <v>Riadok bude vidieť.</v>
      </c>
      <c r="AK1857" s="145" t="s">
        <v>207</v>
      </c>
      <c r="BE1857" s="51">
        <f t="shared" si="333"/>
        <v>1</v>
      </c>
      <c r="BH1857" s="51">
        <f t="shared" si="337"/>
        <v>1</v>
      </c>
      <c r="BI1857" s="51">
        <f t="shared" si="338"/>
        <v>1</v>
      </c>
      <c r="CA1857" s="113">
        <f>SI!BY1857</f>
        <v>184</v>
      </c>
      <c r="CH1857" s="140">
        <f>SI!BZ1857</f>
        <v>0</v>
      </c>
    </row>
    <row r="1858" spans="1:253" x14ac:dyDescent="0.25">
      <c r="A1858" s="33"/>
      <c r="B1858" s="518" t="s">
        <v>429</v>
      </c>
      <c r="C1858" s="519"/>
      <c r="D1858" s="519"/>
      <c r="E1858" s="519"/>
      <c r="F1858" s="519"/>
      <c r="G1858" s="519"/>
      <c r="H1858" s="519"/>
      <c r="I1858" s="519"/>
      <c r="J1858" s="519"/>
      <c r="K1858" s="519"/>
      <c r="L1858" s="519"/>
      <c r="M1858" s="519"/>
      <c r="N1858" s="519"/>
      <c r="O1858" s="519"/>
      <c r="P1858" s="519"/>
      <c r="Q1858" s="519"/>
      <c r="R1858" s="519"/>
      <c r="S1858" s="519"/>
      <c r="T1858" s="520"/>
      <c r="U1858" s="497">
        <f>+SUM(U1859:AA1869)</f>
        <v>3464108</v>
      </c>
      <c r="V1858" s="498"/>
      <c r="W1858" s="498"/>
      <c r="X1858" s="498"/>
      <c r="Y1858" s="498"/>
      <c r="Z1858" s="498"/>
      <c r="AA1858" s="499"/>
      <c r="AB1858" s="497">
        <f>+SUM(AB1859:AH1869)</f>
        <v>3984803</v>
      </c>
      <c r="AC1858" s="498"/>
      <c r="AD1858" s="498"/>
      <c r="AE1858" s="498"/>
      <c r="AF1858" s="498"/>
      <c r="AG1858" s="498"/>
      <c r="AH1858" s="499"/>
      <c r="AI1858" s="59"/>
      <c r="AJ1858" s="144" t="str">
        <f t="shared" si="336"/>
        <v>Riadok bude vidieť.</v>
      </c>
      <c r="AK1858" s="145" t="s">
        <v>207</v>
      </c>
      <c r="BE1858" s="51">
        <f t="shared" si="333"/>
        <v>1</v>
      </c>
      <c r="BH1858" s="51">
        <f t="shared" si="337"/>
        <v>1</v>
      </c>
      <c r="BI1858" s="51">
        <f t="shared" si="338"/>
        <v>1</v>
      </c>
      <c r="CA1858" s="113">
        <f>SI!BY1858</f>
        <v>787</v>
      </c>
      <c r="CH1858" s="140">
        <f>SI!BZ1858</f>
        <v>0</v>
      </c>
    </row>
    <row r="1859" spans="1:253" x14ac:dyDescent="0.25">
      <c r="A1859" s="33"/>
      <c r="B1859" s="341" t="s">
        <v>576</v>
      </c>
      <c r="C1859" s="342"/>
      <c r="D1859" s="342"/>
      <c r="E1859" s="342"/>
      <c r="F1859" s="342"/>
      <c r="G1859" s="342"/>
      <c r="H1859" s="342"/>
      <c r="I1859" s="342"/>
      <c r="J1859" s="342"/>
      <c r="K1859" s="342"/>
      <c r="L1859" s="342"/>
      <c r="M1859" s="342"/>
      <c r="N1859" s="342"/>
      <c r="O1859" s="342"/>
      <c r="P1859" s="342"/>
      <c r="Q1859" s="342"/>
      <c r="R1859" s="342"/>
      <c r="S1859" s="342"/>
      <c r="T1859" s="343"/>
      <c r="U1859" s="329">
        <v>93555</v>
      </c>
      <c r="V1859" s="330"/>
      <c r="W1859" s="330"/>
      <c r="X1859" s="330"/>
      <c r="Y1859" s="330"/>
      <c r="Z1859" s="330"/>
      <c r="AA1859" s="331"/>
      <c r="AB1859" s="329">
        <v>93570</v>
      </c>
      <c r="AC1859" s="330"/>
      <c r="AD1859" s="330"/>
      <c r="AE1859" s="330"/>
      <c r="AF1859" s="330"/>
      <c r="AG1859" s="330"/>
      <c r="AH1859" s="331"/>
      <c r="AI1859" s="59"/>
      <c r="AJ1859" s="144" t="str">
        <f t="shared" si="336"/>
        <v>Riadok bude vidieť.</v>
      </c>
      <c r="AK1859" s="145" t="s">
        <v>207</v>
      </c>
      <c r="BE1859" s="51">
        <f t="shared" si="333"/>
        <v>1</v>
      </c>
      <c r="BF1859" s="51">
        <f t="shared" ref="BF1859:BF1866" si="339">+IF(B1859="",0,1)</f>
        <v>1</v>
      </c>
      <c r="BH1859" s="51">
        <f t="shared" ref="BH1859:BH1866" si="340">IF(AK1859="",1,IF(AK1859="Chcem skryť riadok.",0,1))</f>
        <v>1</v>
      </c>
      <c r="BI1859" s="89">
        <f t="shared" ref="BI1859:BI1866" si="341">+IF(BE1859*BF1859=0,0,IF(BH1859=0,0,1))</f>
        <v>1</v>
      </c>
      <c r="CA1859" s="113">
        <f>SI!BY1859</f>
        <v>186</v>
      </c>
      <c r="CH1859" s="140">
        <f>SI!BZ1859</f>
        <v>0</v>
      </c>
    </row>
    <row r="1860" spans="1:253" x14ac:dyDescent="0.25">
      <c r="A1860" s="33"/>
      <c r="B1860" s="341" t="s">
        <v>625</v>
      </c>
      <c r="C1860" s="342"/>
      <c r="D1860" s="342"/>
      <c r="E1860" s="342"/>
      <c r="F1860" s="342"/>
      <c r="G1860" s="342"/>
      <c r="H1860" s="342"/>
      <c r="I1860" s="342"/>
      <c r="J1860" s="342"/>
      <c r="K1860" s="342"/>
      <c r="L1860" s="342"/>
      <c r="M1860" s="342"/>
      <c r="N1860" s="342"/>
      <c r="O1860" s="342"/>
      <c r="P1860" s="342"/>
      <c r="Q1860" s="342"/>
      <c r="R1860" s="342"/>
      <c r="S1860" s="342"/>
      <c r="T1860" s="343"/>
      <c r="U1860" s="329">
        <v>167242</v>
      </c>
      <c r="V1860" s="330"/>
      <c r="W1860" s="330"/>
      <c r="X1860" s="330"/>
      <c r="Y1860" s="330"/>
      <c r="Z1860" s="330"/>
      <c r="AA1860" s="331"/>
      <c r="AB1860" s="329">
        <v>170512</v>
      </c>
      <c r="AC1860" s="330"/>
      <c r="AD1860" s="330"/>
      <c r="AE1860" s="330"/>
      <c r="AF1860" s="330"/>
      <c r="AG1860" s="330"/>
      <c r="AH1860" s="331"/>
      <c r="AI1860" s="59"/>
      <c r="AJ1860" s="144" t="str">
        <f t="shared" si="336"/>
        <v>Riadok bude vidieť.</v>
      </c>
      <c r="AK1860" s="145" t="s">
        <v>207</v>
      </c>
      <c r="BE1860" s="51">
        <f t="shared" si="333"/>
        <v>1</v>
      </c>
      <c r="BF1860" s="51">
        <f t="shared" si="339"/>
        <v>1</v>
      </c>
      <c r="BH1860" s="51">
        <f t="shared" si="340"/>
        <v>1</v>
      </c>
      <c r="BI1860" s="89">
        <f t="shared" si="341"/>
        <v>1</v>
      </c>
      <c r="CA1860" s="113">
        <f>SI!BY1860</f>
        <v>300</v>
      </c>
      <c r="CH1860" s="140">
        <f>SI!BZ1860</f>
        <v>0</v>
      </c>
    </row>
    <row r="1861" spans="1:253" x14ac:dyDescent="0.25">
      <c r="A1861" s="33"/>
      <c r="B1861" s="341" t="s">
        <v>577</v>
      </c>
      <c r="C1861" s="342"/>
      <c r="D1861" s="342"/>
      <c r="E1861" s="342"/>
      <c r="F1861" s="342"/>
      <c r="G1861" s="342"/>
      <c r="H1861" s="342"/>
      <c r="I1861" s="342"/>
      <c r="J1861" s="342"/>
      <c r="K1861" s="342"/>
      <c r="L1861" s="342"/>
      <c r="M1861" s="342"/>
      <c r="N1861" s="342"/>
      <c r="O1861" s="342"/>
      <c r="P1861" s="342"/>
      <c r="Q1861" s="342"/>
      <c r="R1861" s="342"/>
      <c r="S1861" s="342"/>
      <c r="T1861" s="343"/>
      <c r="U1861" s="329">
        <v>9164</v>
      </c>
      <c r="V1861" s="330"/>
      <c r="W1861" s="330"/>
      <c r="X1861" s="330"/>
      <c r="Y1861" s="330"/>
      <c r="Z1861" s="330"/>
      <c r="AA1861" s="331"/>
      <c r="AB1861" s="329">
        <v>17377</v>
      </c>
      <c r="AC1861" s="330"/>
      <c r="AD1861" s="330"/>
      <c r="AE1861" s="330"/>
      <c r="AF1861" s="330"/>
      <c r="AG1861" s="330"/>
      <c r="AH1861" s="331"/>
      <c r="AI1861" s="59"/>
      <c r="AJ1861" s="144" t="str">
        <f t="shared" si="336"/>
        <v>Riadok bude vidieť.</v>
      </c>
      <c r="AK1861" s="145" t="s">
        <v>207</v>
      </c>
      <c r="BE1861" s="51">
        <f t="shared" si="333"/>
        <v>1</v>
      </c>
      <c r="BF1861" s="51">
        <f t="shared" si="339"/>
        <v>1</v>
      </c>
      <c r="BH1861" s="51">
        <f t="shared" si="340"/>
        <v>1</v>
      </c>
      <c r="BI1861" s="89">
        <f t="shared" si="341"/>
        <v>1</v>
      </c>
      <c r="CA1861" s="113">
        <f>SI!BY1861</f>
        <v>197</v>
      </c>
      <c r="CH1861" s="140">
        <f>SI!BZ1861</f>
        <v>0</v>
      </c>
    </row>
    <row r="1862" spans="1:253" x14ac:dyDescent="0.25">
      <c r="A1862" s="33"/>
      <c r="B1862" s="341" t="s">
        <v>578</v>
      </c>
      <c r="C1862" s="342"/>
      <c r="D1862" s="342"/>
      <c r="E1862" s="342"/>
      <c r="F1862" s="342"/>
      <c r="G1862" s="342"/>
      <c r="H1862" s="342"/>
      <c r="I1862" s="342"/>
      <c r="J1862" s="342"/>
      <c r="K1862" s="342"/>
      <c r="L1862" s="342"/>
      <c r="M1862" s="342"/>
      <c r="N1862" s="342"/>
      <c r="O1862" s="342"/>
      <c r="P1862" s="342"/>
      <c r="Q1862" s="342"/>
      <c r="R1862" s="342"/>
      <c r="S1862" s="342"/>
      <c r="T1862" s="343"/>
      <c r="U1862" s="329">
        <v>27387</v>
      </c>
      <c r="V1862" s="330"/>
      <c r="W1862" s="330"/>
      <c r="X1862" s="330"/>
      <c r="Y1862" s="330"/>
      <c r="Z1862" s="330"/>
      <c r="AA1862" s="331"/>
      <c r="AB1862" s="329">
        <v>38781</v>
      </c>
      <c r="AC1862" s="330"/>
      <c r="AD1862" s="330"/>
      <c r="AE1862" s="330"/>
      <c r="AF1862" s="330"/>
      <c r="AG1862" s="330"/>
      <c r="AH1862" s="331"/>
      <c r="AI1862" s="59"/>
      <c r="AJ1862" s="144" t="str">
        <f t="shared" si="336"/>
        <v>Riadok bude vidieť.</v>
      </c>
      <c r="AK1862" s="145" t="s">
        <v>207</v>
      </c>
      <c r="BE1862" s="51">
        <f t="shared" si="333"/>
        <v>1</v>
      </c>
      <c r="BF1862" s="51">
        <f t="shared" si="339"/>
        <v>1</v>
      </c>
      <c r="BH1862" s="51">
        <f t="shared" si="340"/>
        <v>1</v>
      </c>
      <c r="BI1862" s="89">
        <f t="shared" si="341"/>
        <v>1</v>
      </c>
      <c r="CA1862" s="113">
        <f>SI!BY1862</f>
        <v>832</v>
      </c>
      <c r="CH1862" s="140">
        <f>SI!BZ1862</f>
        <v>0</v>
      </c>
    </row>
    <row r="1863" spans="1:253" x14ac:dyDescent="0.25">
      <c r="A1863" s="33"/>
      <c r="B1863" s="341" t="s">
        <v>579</v>
      </c>
      <c r="C1863" s="342"/>
      <c r="D1863" s="342"/>
      <c r="E1863" s="342"/>
      <c r="F1863" s="342"/>
      <c r="G1863" s="342"/>
      <c r="H1863" s="342"/>
      <c r="I1863" s="342"/>
      <c r="J1863" s="342"/>
      <c r="K1863" s="342"/>
      <c r="L1863" s="342"/>
      <c r="M1863" s="342"/>
      <c r="N1863" s="342"/>
      <c r="O1863" s="342"/>
      <c r="P1863" s="342"/>
      <c r="Q1863" s="342"/>
      <c r="R1863" s="342"/>
      <c r="S1863" s="342"/>
      <c r="T1863" s="343"/>
      <c r="U1863" s="329">
        <v>13699</v>
      </c>
      <c r="V1863" s="330"/>
      <c r="W1863" s="330"/>
      <c r="X1863" s="330"/>
      <c r="Y1863" s="330"/>
      <c r="Z1863" s="330"/>
      <c r="AA1863" s="331"/>
      <c r="AB1863" s="329">
        <v>19074</v>
      </c>
      <c r="AC1863" s="330"/>
      <c r="AD1863" s="330"/>
      <c r="AE1863" s="330"/>
      <c r="AF1863" s="330"/>
      <c r="AG1863" s="330"/>
      <c r="AH1863" s="331"/>
      <c r="AI1863" s="59"/>
      <c r="AJ1863" s="144" t="str">
        <f t="shared" si="336"/>
        <v>Riadok bude vidieť.</v>
      </c>
      <c r="AK1863" s="145" t="s">
        <v>207</v>
      </c>
      <c r="BE1863" s="51">
        <f t="shared" si="333"/>
        <v>1</v>
      </c>
      <c r="BF1863" s="51">
        <f t="shared" si="339"/>
        <v>1</v>
      </c>
      <c r="BH1863" s="51">
        <f t="shared" si="340"/>
        <v>1</v>
      </c>
      <c r="BI1863" s="89">
        <f t="shared" si="341"/>
        <v>1</v>
      </c>
      <c r="CA1863" s="113">
        <f>SI!BY1863</f>
        <v>107</v>
      </c>
      <c r="CH1863" s="140">
        <f>SI!BZ1863</f>
        <v>0</v>
      </c>
    </row>
    <row r="1864" spans="1:253" x14ac:dyDescent="0.25">
      <c r="A1864" s="33"/>
      <c r="B1864" s="341" t="s">
        <v>580</v>
      </c>
      <c r="C1864" s="342"/>
      <c r="D1864" s="342"/>
      <c r="E1864" s="342"/>
      <c r="F1864" s="342"/>
      <c r="G1864" s="342"/>
      <c r="H1864" s="342"/>
      <c r="I1864" s="342"/>
      <c r="J1864" s="342"/>
      <c r="K1864" s="342"/>
      <c r="L1864" s="342"/>
      <c r="M1864" s="342"/>
      <c r="N1864" s="342"/>
      <c r="O1864" s="342"/>
      <c r="P1864" s="342"/>
      <c r="Q1864" s="342"/>
      <c r="R1864" s="342"/>
      <c r="S1864" s="342"/>
      <c r="T1864" s="343"/>
      <c r="U1864" s="329">
        <v>2722506</v>
      </c>
      <c r="V1864" s="330"/>
      <c r="W1864" s="330"/>
      <c r="X1864" s="330"/>
      <c r="Y1864" s="330"/>
      <c r="Z1864" s="330"/>
      <c r="AA1864" s="331"/>
      <c r="AB1864" s="329">
        <v>3250656</v>
      </c>
      <c r="AC1864" s="330"/>
      <c r="AD1864" s="330"/>
      <c r="AE1864" s="330"/>
      <c r="AF1864" s="330"/>
      <c r="AG1864" s="330"/>
      <c r="AH1864" s="331"/>
      <c r="AI1864" s="59"/>
      <c r="AJ1864" s="144" t="str">
        <f t="shared" si="336"/>
        <v>Riadok bude vidieť.</v>
      </c>
      <c r="AK1864" s="145" t="s">
        <v>207</v>
      </c>
      <c r="BE1864" s="51">
        <f t="shared" ref="BE1864:BE1895" si="342">+IF($H$1829="neúčtovala",0,1)</f>
        <v>1</v>
      </c>
      <c r="BF1864" s="51">
        <f t="shared" si="339"/>
        <v>1</v>
      </c>
      <c r="BH1864" s="51">
        <f t="shared" si="340"/>
        <v>1</v>
      </c>
      <c r="BI1864" s="89">
        <f t="shared" si="341"/>
        <v>1</v>
      </c>
      <c r="CA1864" s="113">
        <f>SI!BY1864</f>
        <v>1098</v>
      </c>
      <c r="CH1864" s="140">
        <f>SI!BZ1864</f>
        <v>0</v>
      </c>
    </row>
    <row r="1865" spans="1:253" x14ac:dyDescent="0.25">
      <c r="A1865" s="33"/>
      <c r="B1865" s="341" t="s">
        <v>683</v>
      </c>
      <c r="C1865" s="342"/>
      <c r="D1865" s="342"/>
      <c r="E1865" s="342"/>
      <c r="F1865" s="342"/>
      <c r="G1865" s="342"/>
      <c r="H1865" s="342"/>
      <c r="I1865" s="342"/>
      <c r="J1865" s="342"/>
      <c r="K1865" s="342"/>
      <c r="L1865" s="342"/>
      <c r="M1865" s="342"/>
      <c r="N1865" s="342"/>
      <c r="O1865" s="342"/>
      <c r="P1865" s="342"/>
      <c r="Q1865" s="342"/>
      <c r="R1865" s="342"/>
      <c r="S1865" s="342"/>
      <c r="T1865" s="343"/>
      <c r="U1865" s="329">
        <v>36129</v>
      </c>
      <c r="V1865" s="330"/>
      <c r="W1865" s="330"/>
      <c r="X1865" s="330"/>
      <c r="Y1865" s="330"/>
      <c r="Z1865" s="330"/>
      <c r="AA1865" s="331"/>
      <c r="AB1865" s="329">
        <v>469</v>
      </c>
      <c r="AC1865" s="330"/>
      <c r="AD1865" s="330"/>
      <c r="AE1865" s="330"/>
      <c r="AF1865" s="330"/>
      <c r="AG1865" s="330"/>
      <c r="AH1865" s="331"/>
      <c r="AI1865" s="59"/>
      <c r="AJ1865" s="144" t="str">
        <f t="shared" si="336"/>
        <v>Riadok bude vidieť.</v>
      </c>
      <c r="AK1865" s="145" t="s">
        <v>207</v>
      </c>
      <c r="AL1865" s="56" t="s">
        <v>160</v>
      </c>
      <c r="BE1865" s="51">
        <f t="shared" si="342"/>
        <v>1</v>
      </c>
      <c r="BF1865" s="51">
        <f t="shared" si="339"/>
        <v>1</v>
      </c>
      <c r="BH1865" s="51">
        <f t="shared" si="340"/>
        <v>1</v>
      </c>
      <c r="BI1865" s="89">
        <f t="shared" si="341"/>
        <v>1</v>
      </c>
      <c r="CA1865" s="113">
        <f>SI!BY1865</f>
        <v>156</v>
      </c>
      <c r="CH1865" s="140">
        <f>SI!BZ1865</f>
        <v>0</v>
      </c>
    </row>
    <row r="1866" spans="1:253" x14ac:dyDescent="0.25">
      <c r="A1866" s="33"/>
      <c r="B1866" s="341" t="s">
        <v>626</v>
      </c>
      <c r="C1866" s="342"/>
      <c r="D1866" s="342"/>
      <c r="E1866" s="342"/>
      <c r="F1866" s="342"/>
      <c r="G1866" s="342"/>
      <c r="H1866" s="342"/>
      <c r="I1866" s="342"/>
      <c r="J1866" s="342"/>
      <c r="K1866" s="342"/>
      <c r="L1866" s="342"/>
      <c r="M1866" s="342"/>
      <c r="N1866" s="342"/>
      <c r="O1866" s="342"/>
      <c r="P1866" s="342"/>
      <c r="Q1866" s="342"/>
      <c r="R1866" s="342"/>
      <c r="S1866" s="342"/>
      <c r="T1866" s="343"/>
      <c r="U1866" s="329">
        <v>2652</v>
      </c>
      <c r="V1866" s="330"/>
      <c r="W1866" s="330"/>
      <c r="X1866" s="330"/>
      <c r="Y1866" s="330"/>
      <c r="Z1866" s="330"/>
      <c r="AA1866" s="331"/>
      <c r="AB1866" s="329">
        <v>7005</v>
      </c>
      <c r="AC1866" s="330"/>
      <c r="AD1866" s="330"/>
      <c r="AE1866" s="330"/>
      <c r="AF1866" s="330"/>
      <c r="AG1866" s="330"/>
      <c r="AH1866" s="331"/>
      <c r="AI1866" s="59"/>
      <c r="AJ1866" s="144" t="str">
        <f t="shared" si="336"/>
        <v>Riadok bude vidieť.</v>
      </c>
      <c r="AK1866" s="145" t="s">
        <v>207</v>
      </c>
      <c r="BE1866" s="51">
        <f t="shared" si="342"/>
        <v>1</v>
      </c>
      <c r="BF1866" s="51">
        <f t="shared" si="339"/>
        <v>1</v>
      </c>
      <c r="BH1866" s="51">
        <f t="shared" si="340"/>
        <v>1</v>
      </c>
      <c r="BI1866" s="89">
        <f t="shared" si="341"/>
        <v>1</v>
      </c>
      <c r="CA1866" s="113">
        <f>SI!BY1866</f>
        <v>123</v>
      </c>
      <c r="CH1866" s="140">
        <f>SI!BZ1866</f>
        <v>0</v>
      </c>
    </row>
    <row r="1867" spans="1:253" s="36" customFormat="1" x14ac:dyDescent="0.25">
      <c r="A1867" s="33"/>
      <c r="B1867" s="341" t="s">
        <v>627</v>
      </c>
      <c r="C1867" s="342"/>
      <c r="D1867" s="342"/>
      <c r="E1867" s="342"/>
      <c r="F1867" s="342"/>
      <c r="G1867" s="342"/>
      <c r="H1867" s="342"/>
      <c r="I1867" s="342"/>
      <c r="J1867" s="342"/>
      <c r="K1867" s="342"/>
      <c r="L1867" s="342"/>
      <c r="M1867" s="342"/>
      <c r="N1867" s="342"/>
      <c r="O1867" s="342"/>
      <c r="P1867" s="342"/>
      <c r="Q1867" s="342"/>
      <c r="R1867" s="342"/>
      <c r="S1867" s="342"/>
      <c r="T1867" s="343"/>
      <c r="U1867" s="329">
        <v>30222</v>
      </c>
      <c r="V1867" s="330"/>
      <c r="W1867" s="330"/>
      <c r="X1867" s="330"/>
      <c r="Y1867" s="330"/>
      <c r="Z1867" s="330"/>
      <c r="AA1867" s="331"/>
      <c r="AB1867" s="329">
        <v>18176</v>
      </c>
      <c r="AC1867" s="330"/>
      <c r="AD1867" s="330"/>
      <c r="AE1867" s="330"/>
      <c r="AF1867" s="330"/>
      <c r="AG1867" s="330"/>
      <c r="AH1867" s="331"/>
      <c r="AI1867" s="60"/>
      <c r="AJ1867" s="144" t="str">
        <f t="shared" si="336"/>
        <v>Riadok bude vidieť.</v>
      </c>
      <c r="AK1867" s="145" t="s">
        <v>207</v>
      </c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51">
        <f t="shared" si="342"/>
        <v>1</v>
      </c>
      <c r="BF1867" s="51">
        <f t="shared" ref="BF1867:BF1874" si="343">+IF(B1867="",0,1)</f>
        <v>1</v>
      </c>
      <c r="BG1867" s="51"/>
      <c r="BH1867" s="51">
        <f t="shared" si="337"/>
        <v>1</v>
      </c>
      <c r="BI1867" s="89">
        <f t="shared" ref="BI1867:BI1874" si="344">+IF(BE1867*BF1867=0,0,IF(BH1867=0,0,1))</f>
        <v>1</v>
      </c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108"/>
      <c r="BY1867" s="108"/>
      <c r="BZ1867" s="108"/>
      <c r="CA1867" s="113">
        <f>SI!BY1867</f>
        <v>188</v>
      </c>
      <c r="CB1867" s="113"/>
      <c r="CC1867" s="113"/>
      <c r="CD1867" s="113"/>
      <c r="CE1867" s="113"/>
      <c r="CF1867" s="113"/>
      <c r="CG1867" s="113"/>
      <c r="CH1867" s="140">
        <f>SI!BZ1867</f>
        <v>0</v>
      </c>
      <c r="CI1867" s="108"/>
      <c r="CJ1867" s="108"/>
      <c r="CK1867" s="108"/>
      <c r="CL1867" s="108"/>
      <c r="CM1867" s="108"/>
      <c r="CN1867" s="108"/>
      <c r="CO1867" s="108"/>
      <c r="CP1867" s="108"/>
      <c r="CQ1867" s="108"/>
      <c r="CR1867" s="108"/>
      <c r="CS1867" s="108"/>
      <c r="CT1867" s="108"/>
      <c r="CU1867" s="108"/>
      <c r="CV1867" s="108"/>
      <c r="CW1867" s="108"/>
      <c r="CX1867" s="108"/>
      <c r="CY1867" s="108"/>
      <c r="CZ1867" s="2"/>
      <c r="DA1867" s="2"/>
      <c r="DB1867" s="2"/>
      <c r="DC1867" s="2"/>
      <c r="DD1867" s="2"/>
      <c r="DE1867" s="2"/>
      <c r="DF1867" s="2"/>
      <c r="DG1867" s="2"/>
      <c r="DH1867" s="2"/>
      <c r="DI1867" s="2"/>
      <c r="DJ1867" s="2"/>
      <c r="DK1867" s="2"/>
      <c r="DL1867" s="2"/>
      <c r="DM1867" s="2"/>
      <c r="DN1867" s="2"/>
      <c r="DO1867" s="2"/>
      <c r="DP1867" s="2"/>
      <c r="DQ1867" s="2"/>
      <c r="DR1867" s="2"/>
      <c r="DS1867" s="2"/>
      <c r="DT1867" s="2"/>
      <c r="DU1867" s="2"/>
      <c r="DV1867" s="2"/>
      <c r="DW1867" s="2"/>
      <c r="DX1867" s="2"/>
      <c r="DY1867" s="2"/>
      <c r="DZ1867" s="2"/>
      <c r="EA1867" s="2"/>
      <c r="EB1867" s="2"/>
      <c r="EC1867" s="2"/>
      <c r="ED1867" s="2"/>
      <c r="EE1867" s="2"/>
      <c r="EF1867" s="2"/>
      <c r="EG1867" s="2"/>
      <c r="EH1867" s="2"/>
      <c r="EI1867" s="2"/>
      <c r="EJ1867" s="2"/>
      <c r="EK1867" s="2"/>
      <c r="EL1867" s="2"/>
      <c r="EM1867" s="2"/>
      <c r="EN1867" s="2"/>
      <c r="EO1867" s="2"/>
      <c r="EP1867" s="2"/>
      <c r="EQ1867" s="2"/>
      <c r="ER1867" s="2"/>
      <c r="ES1867" s="2"/>
      <c r="ET1867" s="2"/>
      <c r="EU1867" s="2"/>
      <c r="EV1867" s="2"/>
      <c r="EW1867" s="2"/>
      <c r="EX1867" s="2"/>
      <c r="EY1867" s="2"/>
      <c r="EZ1867" s="2"/>
      <c r="FA1867" s="2"/>
      <c r="FB1867" s="2"/>
      <c r="FC1867" s="2"/>
      <c r="FD1867" s="2"/>
      <c r="FE1867" s="2"/>
      <c r="FF1867" s="2"/>
      <c r="FG1867" s="2"/>
      <c r="FH1867" s="2"/>
      <c r="FI1867" s="2"/>
      <c r="FJ1867" s="2"/>
      <c r="FK1867" s="2"/>
      <c r="FL1867" s="2"/>
      <c r="FM1867" s="2"/>
      <c r="FN1867" s="2"/>
      <c r="FO1867" s="2"/>
      <c r="FP1867" s="2"/>
      <c r="FQ1867" s="2"/>
      <c r="FR1867" s="2"/>
      <c r="FS1867" s="2"/>
      <c r="FT1867" s="2"/>
      <c r="FU1867" s="2"/>
      <c r="FV1867" s="2"/>
      <c r="FW1867" s="2"/>
      <c r="FX1867" s="2"/>
      <c r="FY1867" s="2"/>
      <c r="FZ1867" s="2"/>
      <c r="GA1867" s="2"/>
      <c r="GB1867" s="2"/>
      <c r="GC1867" s="2"/>
      <c r="GD1867" s="2"/>
      <c r="GE1867" s="2"/>
      <c r="GF1867" s="2"/>
      <c r="GG1867" s="2"/>
      <c r="GH1867" s="2"/>
      <c r="GI1867" s="2"/>
      <c r="GJ1867" s="2"/>
      <c r="GK1867" s="2"/>
      <c r="GL1867" s="2"/>
      <c r="GM1867" s="2"/>
      <c r="GN1867" s="2"/>
      <c r="GO1867" s="2"/>
      <c r="GP1867" s="2"/>
      <c r="GQ1867" s="2"/>
      <c r="GR1867" s="2"/>
      <c r="GS1867" s="2"/>
      <c r="GT1867" s="2"/>
      <c r="GU1867" s="2"/>
      <c r="GV1867" s="2"/>
      <c r="GW1867" s="2"/>
      <c r="GX1867" s="2"/>
      <c r="GY1867" s="2"/>
      <c r="GZ1867" s="2"/>
      <c r="HA1867" s="2"/>
      <c r="HB1867" s="2"/>
      <c r="HC1867" s="2"/>
      <c r="HD1867" s="2"/>
      <c r="HE1867" s="2"/>
      <c r="HF1867" s="2"/>
      <c r="HG1867" s="2"/>
      <c r="HH1867" s="2"/>
      <c r="HI1867" s="2"/>
      <c r="HJ1867" s="2"/>
      <c r="HK1867" s="2"/>
      <c r="HL1867" s="2"/>
      <c r="HM1867" s="2"/>
      <c r="HN1867" s="2"/>
      <c r="HO1867" s="2"/>
      <c r="HP1867" s="2"/>
      <c r="HQ1867" s="2"/>
      <c r="HR1867" s="2"/>
      <c r="HS1867" s="2"/>
      <c r="HT1867" s="2"/>
      <c r="HU1867" s="2"/>
      <c r="HV1867" s="2"/>
      <c r="HW1867" s="2"/>
      <c r="HX1867" s="2"/>
      <c r="HY1867" s="2"/>
      <c r="HZ1867" s="2"/>
      <c r="IA1867" s="2"/>
      <c r="IB1867" s="2"/>
      <c r="IC1867" s="2"/>
      <c r="ID1867" s="2"/>
      <c r="IE1867" s="2"/>
      <c r="IF1867" s="2"/>
      <c r="IG1867" s="2"/>
      <c r="IH1867" s="2"/>
      <c r="II1867" s="2"/>
      <c r="IJ1867" s="2"/>
      <c r="IK1867" s="2"/>
      <c r="IL1867" s="2"/>
      <c r="IM1867" s="2"/>
      <c r="IN1867" s="2"/>
      <c r="IO1867" s="2"/>
      <c r="IP1867" s="2"/>
      <c r="IQ1867" s="2"/>
      <c r="IR1867" s="2"/>
      <c r="IS1867" s="2"/>
    </row>
    <row r="1868" spans="1:253" s="36" customFormat="1" x14ac:dyDescent="0.25">
      <c r="A1868" s="33"/>
      <c r="B1868" s="341" t="s">
        <v>704</v>
      </c>
      <c r="C1868" s="342"/>
      <c r="D1868" s="342"/>
      <c r="E1868" s="342"/>
      <c r="F1868" s="342"/>
      <c r="G1868" s="342"/>
      <c r="H1868" s="342"/>
      <c r="I1868" s="342"/>
      <c r="J1868" s="342"/>
      <c r="K1868" s="342"/>
      <c r="L1868" s="342"/>
      <c r="M1868" s="342"/>
      <c r="N1868" s="342"/>
      <c r="O1868" s="342"/>
      <c r="P1868" s="342"/>
      <c r="Q1868" s="342"/>
      <c r="R1868" s="342"/>
      <c r="S1868" s="342"/>
      <c r="T1868" s="343"/>
      <c r="U1868" s="329">
        <v>0</v>
      </c>
      <c r="V1868" s="330"/>
      <c r="W1868" s="330"/>
      <c r="X1868" s="330"/>
      <c r="Y1868" s="330"/>
      <c r="Z1868" s="330"/>
      <c r="AA1868" s="331"/>
      <c r="AB1868" s="329">
        <v>66</v>
      </c>
      <c r="AC1868" s="330"/>
      <c r="AD1868" s="330"/>
      <c r="AE1868" s="330"/>
      <c r="AF1868" s="330"/>
      <c r="AG1868" s="330"/>
      <c r="AH1868" s="331"/>
      <c r="AI1868" s="60"/>
      <c r="AJ1868" s="144" t="str">
        <f t="shared" si="336"/>
        <v>Riadok bude vidieť.</v>
      </c>
      <c r="AK1868" s="145" t="s">
        <v>207</v>
      </c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51">
        <f t="shared" si="342"/>
        <v>1</v>
      </c>
      <c r="BF1868" s="51">
        <f t="shared" si="343"/>
        <v>1</v>
      </c>
      <c r="BG1868" s="51"/>
      <c r="BH1868" s="51">
        <f t="shared" si="337"/>
        <v>1</v>
      </c>
      <c r="BI1868" s="89">
        <f t="shared" si="344"/>
        <v>1</v>
      </c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/>
      <c r="BV1868" s="2"/>
      <c r="BW1868" s="2"/>
      <c r="BX1868" s="108"/>
      <c r="BY1868" s="108"/>
      <c r="BZ1868" s="108"/>
      <c r="CA1868" s="113">
        <f>SI!BY1868</f>
        <v>102</v>
      </c>
      <c r="CB1868" s="113"/>
      <c r="CC1868" s="113"/>
      <c r="CD1868" s="113"/>
      <c r="CE1868" s="113"/>
      <c r="CF1868" s="113"/>
      <c r="CG1868" s="113"/>
      <c r="CH1868" s="140">
        <f>SI!BZ1868</f>
        <v>0</v>
      </c>
      <c r="CI1868" s="108"/>
      <c r="CJ1868" s="108"/>
      <c r="CK1868" s="108"/>
      <c r="CL1868" s="108"/>
      <c r="CM1868" s="108"/>
      <c r="CN1868" s="108"/>
      <c r="CO1868" s="108"/>
      <c r="CP1868" s="108"/>
      <c r="CQ1868" s="108"/>
      <c r="CR1868" s="108"/>
      <c r="CS1868" s="108"/>
      <c r="CT1868" s="108"/>
      <c r="CU1868" s="108"/>
      <c r="CV1868" s="108"/>
      <c r="CW1868" s="108"/>
      <c r="CX1868" s="108"/>
      <c r="CY1868" s="108"/>
      <c r="CZ1868" s="2"/>
      <c r="DA1868" s="2"/>
      <c r="DB1868" s="2"/>
      <c r="DC1868" s="2"/>
      <c r="DD1868" s="2"/>
      <c r="DE1868" s="2"/>
      <c r="DF1868" s="2"/>
      <c r="DG1868" s="2"/>
      <c r="DH1868" s="2"/>
      <c r="DI1868" s="2"/>
      <c r="DJ1868" s="2"/>
      <c r="DK1868" s="2"/>
      <c r="DL1868" s="2"/>
      <c r="DM1868" s="2"/>
      <c r="DN1868" s="2"/>
      <c r="DO1868" s="2"/>
      <c r="DP1868" s="2"/>
      <c r="DQ1868" s="2"/>
      <c r="DR1868" s="2"/>
      <c r="DS1868" s="2"/>
      <c r="DT1868" s="2"/>
      <c r="DU1868" s="2"/>
      <c r="DV1868" s="2"/>
      <c r="DW1868" s="2"/>
      <c r="DX1868" s="2"/>
      <c r="DY1868" s="2"/>
      <c r="DZ1868" s="2"/>
      <c r="EA1868" s="2"/>
      <c r="EB1868" s="2"/>
      <c r="EC1868" s="2"/>
      <c r="ED1868" s="2"/>
      <c r="EE1868" s="2"/>
      <c r="EF1868" s="2"/>
      <c r="EG1868" s="2"/>
      <c r="EH1868" s="2"/>
      <c r="EI1868" s="2"/>
      <c r="EJ1868" s="2"/>
      <c r="EK1868" s="2"/>
      <c r="EL1868" s="2"/>
      <c r="EM1868" s="2"/>
      <c r="EN1868" s="2"/>
      <c r="EO1868" s="2"/>
      <c r="EP1868" s="2"/>
      <c r="EQ1868" s="2"/>
      <c r="ER1868" s="2"/>
      <c r="ES1868" s="2"/>
      <c r="ET1868" s="2"/>
      <c r="EU1868" s="2"/>
      <c r="EV1868" s="2"/>
      <c r="EW1868" s="2"/>
      <c r="EX1868" s="2"/>
      <c r="EY1868" s="2"/>
      <c r="EZ1868" s="2"/>
      <c r="FA1868" s="2"/>
      <c r="FB1868" s="2"/>
      <c r="FC1868" s="2"/>
      <c r="FD1868" s="2"/>
      <c r="FE1868" s="2"/>
      <c r="FF1868" s="2"/>
      <c r="FG1868" s="2"/>
      <c r="FH1868" s="2"/>
      <c r="FI1868" s="2"/>
      <c r="FJ1868" s="2"/>
      <c r="FK1868" s="2"/>
      <c r="FL1868" s="2"/>
      <c r="FM1868" s="2"/>
      <c r="FN1868" s="2"/>
      <c r="FO1868" s="2"/>
      <c r="FP1868" s="2"/>
      <c r="FQ1868" s="2"/>
      <c r="FR1868" s="2"/>
      <c r="FS1868" s="2"/>
      <c r="FT1868" s="2"/>
      <c r="FU1868" s="2"/>
      <c r="FV1868" s="2"/>
      <c r="FW1868" s="2"/>
      <c r="FX1868" s="2"/>
      <c r="FY1868" s="2"/>
      <c r="FZ1868" s="2"/>
      <c r="GA1868" s="2"/>
      <c r="GB1868" s="2"/>
      <c r="GC1868" s="2"/>
      <c r="GD1868" s="2"/>
      <c r="GE1868" s="2"/>
      <c r="GF1868" s="2"/>
      <c r="GG1868" s="2"/>
      <c r="GH1868" s="2"/>
      <c r="GI1868" s="2"/>
      <c r="GJ1868" s="2"/>
      <c r="GK1868" s="2"/>
      <c r="GL1868" s="2"/>
      <c r="GM1868" s="2"/>
      <c r="GN1868" s="2"/>
      <c r="GO1868" s="2"/>
      <c r="GP1868" s="2"/>
      <c r="GQ1868" s="2"/>
      <c r="GR1868" s="2"/>
      <c r="GS1868" s="2"/>
      <c r="GT1868" s="2"/>
      <c r="GU1868" s="2"/>
      <c r="GV1868" s="2"/>
      <c r="GW1868" s="2"/>
      <c r="GX1868" s="2"/>
      <c r="GY1868" s="2"/>
      <c r="GZ1868" s="2"/>
      <c r="HA1868" s="2"/>
      <c r="HB1868" s="2"/>
      <c r="HC1868" s="2"/>
      <c r="HD1868" s="2"/>
      <c r="HE1868" s="2"/>
      <c r="HF1868" s="2"/>
      <c r="HG1868" s="2"/>
      <c r="HH1868" s="2"/>
      <c r="HI1868" s="2"/>
      <c r="HJ1868" s="2"/>
      <c r="HK1868" s="2"/>
      <c r="HL1868" s="2"/>
      <c r="HM1868" s="2"/>
      <c r="HN1868" s="2"/>
      <c r="HO1868" s="2"/>
      <c r="HP1868" s="2"/>
      <c r="HQ1868" s="2"/>
      <c r="HR1868" s="2"/>
      <c r="HS1868" s="2"/>
      <c r="HT1868" s="2"/>
      <c r="HU1868" s="2"/>
      <c r="HV1868" s="2"/>
      <c r="HW1868" s="2"/>
      <c r="HX1868" s="2"/>
      <c r="HY1868" s="2"/>
      <c r="HZ1868" s="2"/>
      <c r="IA1868" s="2"/>
      <c r="IB1868" s="2"/>
      <c r="IC1868" s="2"/>
      <c r="ID1868" s="2"/>
      <c r="IE1868" s="2"/>
      <c r="IF1868" s="2"/>
      <c r="IG1868" s="2"/>
      <c r="IH1868" s="2"/>
      <c r="II1868" s="2"/>
      <c r="IJ1868" s="2"/>
      <c r="IK1868" s="2"/>
      <c r="IL1868" s="2"/>
      <c r="IM1868" s="2"/>
      <c r="IN1868" s="2"/>
      <c r="IO1868" s="2"/>
      <c r="IP1868" s="2"/>
      <c r="IQ1868" s="2"/>
      <c r="IR1868" s="2"/>
      <c r="IS1868" s="2"/>
    </row>
    <row r="1869" spans="1:253" s="36" customFormat="1" x14ac:dyDescent="0.25">
      <c r="A1869" s="33"/>
      <c r="B1869" s="341" t="s">
        <v>582</v>
      </c>
      <c r="C1869" s="342"/>
      <c r="D1869" s="342"/>
      <c r="E1869" s="342"/>
      <c r="F1869" s="342"/>
      <c r="G1869" s="342"/>
      <c r="H1869" s="342"/>
      <c r="I1869" s="342"/>
      <c r="J1869" s="342"/>
      <c r="K1869" s="342"/>
      <c r="L1869" s="342"/>
      <c r="M1869" s="342"/>
      <c r="N1869" s="342"/>
      <c r="O1869" s="342"/>
      <c r="P1869" s="342"/>
      <c r="Q1869" s="342"/>
      <c r="R1869" s="342"/>
      <c r="S1869" s="342"/>
      <c r="T1869" s="343"/>
      <c r="U1869" s="329">
        <v>361552</v>
      </c>
      <c r="V1869" s="330"/>
      <c r="W1869" s="330"/>
      <c r="X1869" s="330"/>
      <c r="Y1869" s="330"/>
      <c r="Z1869" s="330"/>
      <c r="AA1869" s="331"/>
      <c r="AB1869" s="329">
        <v>369117</v>
      </c>
      <c r="AC1869" s="330"/>
      <c r="AD1869" s="330"/>
      <c r="AE1869" s="330"/>
      <c r="AF1869" s="330"/>
      <c r="AG1869" s="330"/>
      <c r="AH1869" s="331"/>
      <c r="AI1869" s="60"/>
      <c r="AJ1869" s="144" t="str">
        <f t="shared" si="336"/>
        <v>Riadok bude vidieť.</v>
      </c>
      <c r="AK1869" s="145" t="s">
        <v>207</v>
      </c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51">
        <f t="shared" si="342"/>
        <v>1</v>
      </c>
      <c r="BF1869" s="51">
        <f t="shared" si="343"/>
        <v>1</v>
      </c>
      <c r="BG1869" s="51"/>
      <c r="BH1869" s="51">
        <f t="shared" si="337"/>
        <v>1</v>
      </c>
      <c r="BI1869" s="89">
        <f t="shared" si="344"/>
        <v>1</v>
      </c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/>
      <c r="BV1869" s="2"/>
      <c r="BW1869" s="2"/>
      <c r="BX1869" s="108"/>
      <c r="BY1869" s="108"/>
      <c r="BZ1869" s="108"/>
      <c r="CA1869" s="113">
        <f>SI!BY1869</f>
        <v>166</v>
      </c>
      <c r="CB1869" s="113"/>
      <c r="CC1869" s="113"/>
      <c r="CD1869" s="113"/>
      <c r="CE1869" s="113"/>
      <c r="CF1869" s="113"/>
      <c r="CG1869" s="113"/>
      <c r="CH1869" s="140">
        <f>SI!BZ1869</f>
        <v>0</v>
      </c>
      <c r="CI1869" s="108"/>
      <c r="CJ1869" s="108"/>
      <c r="CK1869" s="108"/>
      <c r="CL1869" s="108"/>
      <c r="CM1869" s="108"/>
      <c r="CN1869" s="108"/>
      <c r="CO1869" s="108"/>
      <c r="CP1869" s="108"/>
      <c r="CQ1869" s="108"/>
      <c r="CR1869" s="108"/>
      <c r="CS1869" s="108"/>
      <c r="CT1869" s="108"/>
      <c r="CU1869" s="108"/>
      <c r="CV1869" s="108"/>
      <c r="CW1869" s="108"/>
      <c r="CX1869" s="108"/>
      <c r="CY1869" s="108"/>
      <c r="CZ1869" s="2"/>
      <c r="DA1869" s="2"/>
      <c r="DB1869" s="2"/>
      <c r="DC1869" s="2"/>
      <c r="DD1869" s="2"/>
      <c r="DE1869" s="2"/>
      <c r="DF1869" s="2"/>
      <c r="DG1869" s="2"/>
      <c r="DH1869" s="2"/>
      <c r="DI1869" s="2"/>
      <c r="DJ1869" s="2"/>
      <c r="DK1869" s="2"/>
      <c r="DL1869" s="2"/>
      <c r="DM1869" s="2"/>
      <c r="DN1869" s="2"/>
      <c r="DO1869" s="2"/>
      <c r="DP1869" s="2"/>
      <c r="DQ1869" s="2"/>
      <c r="DR1869" s="2"/>
      <c r="DS1869" s="2"/>
      <c r="DT1869" s="2"/>
      <c r="DU1869" s="2"/>
      <c r="DV1869" s="2"/>
      <c r="DW1869" s="2"/>
      <c r="DX1869" s="2"/>
      <c r="DY1869" s="2"/>
      <c r="DZ1869" s="2"/>
      <c r="EA1869" s="2"/>
      <c r="EB1869" s="2"/>
      <c r="EC1869" s="2"/>
      <c r="ED1869" s="2"/>
      <c r="EE1869" s="2"/>
      <c r="EF1869" s="2"/>
      <c r="EG1869" s="2"/>
      <c r="EH1869" s="2"/>
      <c r="EI1869" s="2"/>
      <c r="EJ1869" s="2"/>
      <c r="EK1869" s="2"/>
      <c r="EL1869" s="2"/>
      <c r="EM1869" s="2"/>
      <c r="EN1869" s="2"/>
      <c r="EO1869" s="2"/>
      <c r="EP1869" s="2"/>
      <c r="EQ1869" s="2"/>
      <c r="ER1869" s="2"/>
      <c r="ES1869" s="2"/>
      <c r="ET1869" s="2"/>
      <c r="EU1869" s="2"/>
      <c r="EV1869" s="2"/>
      <c r="EW1869" s="2"/>
      <c r="EX1869" s="2"/>
      <c r="EY1869" s="2"/>
      <c r="EZ1869" s="2"/>
      <c r="FA1869" s="2"/>
      <c r="FB1869" s="2"/>
      <c r="FC1869" s="2"/>
      <c r="FD1869" s="2"/>
      <c r="FE1869" s="2"/>
      <c r="FF1869" s="2"/>
      <c r="FG1869" s="2"/>
      <c r="FH1869" s="2"/>
      <c r="FI1869" s="2"/>
      <c r="FJ1869" s="2"/>
      <c r="FK1869" s="2"/>
      <c r="FL1869" s="2"/>
      <c r="FM1869" s="2"/>
      <c r="FN1869" s="2"/>
      <c r="FO1869" s="2"/>
      <c r="FP1869" s="2"/>
      <c r="FQ1869" s="2"/>
      <c r="FR1869" s="2"/>
      <c r="FS1869" s="2"/>
      <c r="FT1869" s="2"/>
      <c r="FU1869" s="2"/>
      <c r="FV1869" s="2"/>
      <c r="FW1869" s="2"/>
      <c r="FX1869" s="2"/>
      <c r="FY1869" s="2"/>
      <c r="FZ1869" s="2"/>
      <c r="GA1869" s="2"/>
      <c r="GB1869" s="2"/>
      <c r="GC1869" s="2"/>
      <c r="GD1869" s="2"/>
      <c r="GE1869" s="2"/>
      <c r="GF1869" s="2"/>
      <c r="GG1869" s="2"/>
      <c r="GH1869" s="2"/>
      <c r="GI1869" s="2"/>
      <c r="GJ1869" s="2"/>
      <c r="GK1869" s="2"/>
      <c r="GL1869" s="2"/>
      <c r="GM1869" s="2"/>
      <c r="GN1869" s="2"/>
      <c r="GO1869" s="2"/>
      <c r="GP1869" s="2"/>
      <c r="GQ1869" s="2"/>
      <c r="GR1869" s="2"/>
      <c r="GS1869" s="2"/>
      <c r="GT1869" s="2"/>
      <c r="GU1869" s="2"/>
      <c r="GV1869" s="2"/>
      <c r="GW1869" s="2"/>
      <c r="GX1869" s="2"/>
      <c r="GY1869" s="2"/>
      <c r="GZ1869" s="2"/>
      <c r="HA1869" s="2"/>
      <c r="HB1869" s="2"/>
      <c r="HC1869" s="2"/>
      <c r="HD1869" s="2"/>
      <c r="HE1869" s="2"/>
      <c r="HF1869" s="2"/>
      <c r="HG1869" s="2"/>
      <c r="HH1869" s="2"/>
      <c r="HI1869" s="2"/>
      <c r="HJ1869" s="2"/>
      <c r="HK1869" s="2"/>
      <c r="HL1869" s="2"/>
      <c r="HM1869" s="2"/>
      <c r="HN1869" s="2"/>
      <c r="HO1869" s="2"/>
      <c r="HP1869" s="2"/>
      <c r="HQ1869" s="2"/>
      <c r="HR1869" s="2"/>
      <c r="HS1869" s="2"/>
      <c r="HT1869" s="2"/>
      <c r="HU1869" s="2"/>
      <c r="HV1869" s="2"/>
      <c r="HW1869" s="2"/>
      <c r="HX1869" s="2"/>
      <c r="HY1869" s="2"/>
      <c r="HZ1869" s="2"/>
      <c r="IA1869" s="2"/>
      <c r="IB1869" s="2"/>
      <c r="IC1869" s="2"/>
      <c r="ID1869" s="2"/>
      <c r="IE1869" s="2"/>
      <c r="IF1869" s="2"/>
      <c r="IG1869" s="2"/>
      <c r="IH1869" s="2"/>
      <c r="II1869" s="2"/>
      <c r="IJ1869" s="2"/>
      <c r="IK1869" s="2"/>
      <c r="IL1869" s="2"/>
      <c r="IM1869" s="2"/>
      <c r="IN1869" s="2"/>
      <c r="IO1869" s="2"/>
      <c r="IP1869" s="2"/>
      <c r="IQ1869" s="2"/>
      <c r="IR1869" s="2"/>
      <c r="IS1869" s="2"/>
    </row>
    <row r="1870" spans="1:253" s="36" customFormat="1" x14ac:dyDescent="0.25">
      <c r="A1870" s="33"/>
      <c r="B1870" s="518" t="s">
        <v>428</v>
      </c>
      <c r="C1870" s="519"/>
      <c r="D1870" s="519"/>
      <c r="E1870" s="519"/>
      <c r="F1870" s="519"/>
      <c r="G1870" s="519"/>
      <c r="H1870" s="519"/>
      <c r="I1870" s="519"/>
      <c r="J1870" s="519"/>
      <c r="K1870" s="519"/>
      <c r="L1870" s="519"/>
      <c r="M1870" s="519"/>
      <c r="N1870" s="519"/>
      <c r="O1870" s="519"/>
      <c r="P1870" s="519"/>
      <c r="Q1870" s="519"/>
      <c r="R1870" s="519"/>
      <c r="S1870" s="519"/>
      <c r="T1870" s="520"/>
      <c r="U1870" s="497">
        <f>+SUM(U1871:AA1880)</f>
        <v>1849260</v>
      </c>
      <c r="V1870" s="498"/>
      <c r="W1870" s="498"/>
      <c r="X1870" s="498"/>
      <c r="Y1870" s="498"/>
      <c r="Z1870" s="498"/>
      <c r="AA1870" s="499"/>
      <c r="AB1870" s="497">
        <f>+SUM(AB1871:AH1880)</f>
        <v>2098427</v>
      </c>
      <c r="AC1870" s="498"/>
      <c r="AD1870" s="498"/>
      <c r="AE1870" s="498"/>
      <c r="AF1870" s="498"/>
      <c r="AG1870" s="498"/>
      <c r="AH1870" s="499"/>
      <c r="AI1870" s="60"/>
      <c r="AJ1870" s="144" t="str">
        <f t="shared" si="336"/>
        <v>Riadok bude vidieť.</v>
      </c>
      <c r="AK1870" s="145" t="s">
        <v>207</v>
      </c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51">
        <f t="shared" si="342"/>
        <v>1</v>
      </c>
      <c r="BF1870" s="51"/>
      <c r="BG1870" s="51"/>
      <c r="BH1870" s="51">
        <f>IF(AK1870="",1,IF(AK1870="Chcem skryť riadok.",0,1))</f>
        <v>1</v>
      </c>
      <c r="BI1870" s="51">
        <f>+IF(BE1870+BF1870+BG1870=0,0,IF(BH1870=0,0,1))</f>
        <v>1</v>
      </c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108"/>
      <c r="BY1870" s="108"/>
      <c r="BZ1870" s="108"/>
      <c r="CA1870" s="113">
        <f>SI!BY1870</f>
        <v>189</v>
      </c>
      <c r="CB1870" s="113"/>
      <c r="CC1870" s="113"/>
      <c r="CD1870" s="113"/>
      <c r="CE1870" s="113"/>
      <c r="CF1870" s="113"/>
      <c r="CG1870" s="113"/>
      <c r="CH1870" s="140">
        <f>SI!BZ1870</f>
        <v>0</v>
      </c>
      <c r="CI1870" s="108"/>
      <c r="CJ1870" s="108"/>
      <c r="CK1870" s="108"/>
      <c r="CL1870" s="108"/>
      <c r="CM1870" s="108"/>
      <c r="CN1870" s="108"/>
      <c r="CO1870" s="108"/>
      <c r="CP1870" s="108"/>
      <c r="CQ1870" s="108"/>
      <c r="CR1870" s="108"/>
      <c r="CS1870" s="108"/>
      <c r="CT1870" s="108"/>
      <c r="CU1870" s="108"/>
      <c r="CV1870" s="108"/>
      <c r="CW1870" s="108"/>
      <c r="CX1870" s="108"/>
      <c r="CY1870" s="108"/>
      <c r="CZ1870" s="2"/>
      <c r="DA1870" s="2"/>
      <c r="DB1870" s="2"/>
      <c r="DC1870" s="2"/>
      <c r="DD1870" s="2"/>
      <c r="DE1870" s="2"/>
      <c r="DF1870" s="2"/>
      <c r="DG1870" s="2"/>
      <c r="DH1870" s="2"/>
      <c r="DI1870" s="2"/>
      <c r="DJ1870" s="2"/>
      <c r="DK1870" s="2"/>
      <c r="DL1870" s="2"/>
      <c r="DM1870" s="2"/>
      <c r="DN1870" s="2"/>
      <c r="DO1870" s="2"/>
      <c r="DP1870" s="2"/>
      <c r="DQ1870" s="2"/>
      <c r="DR1870" s="2"/>
      <c r="DS1870" s="2"/>
      <c r="DT1870" s="2"/>
      <c r="DU1870" s="2"/>
      <c r="DV1870" s="2"/>
      <c r="DW1870" s="2"/>
      <c r="DX1870" s="2"/>
      <c r="DY1870" s="2"/>
      <c r="DZ1870" s="2"/>
      <c r="EA1870" s="2"/>
      <c r="EB1870" s="2"/>
      <c r="EC1870" s="2"/>
      <c r="ED1870" s="2"/>
      <c r="EE1870" s="2"/>
      <c r="EF1870" s="2"/>
      <c r="EG1870" s="2"/>
      <c r="EH1870" s="2"/>
      <c r="EI1870" s="2"/>
      <c r="EJ1870" s="2"/>
      <c r="EK1870" s="2"/>
      <c r="EL1870" s="2"/>
      <c r="EM1870" s="2"/>
      <c r="EN1870" s="2"/>
      <c r="EO1870" s="2"/>
      <c r="EP1870" s="2"/>
      <c r="EQ1870" s="2"/>
      <c r="ER1870" s="2"/>
      <c r="ES1870" s="2"/>
      <c r="ET1870" s="2"/>
      <c r="EU1870" s="2"/>
      <c r="EV1870" s="2"/>
      <c r="EW1870" s="2"/>
      <c r="EX1870" s="2"/>
      <c r="EY1870" s="2"/>
      <c r="EZ1870" s="2"/>
      <c r="FA1870" s="2"/>
      <c r="FB1870" s="2"/>
      <c r="FC1870" s="2"/>
      <c r="FD1870" s="2"/>
      <c r="FE1870" s="2"/>
      <c r="FF1870" s="2"/>
      <c r="FG1870" s="2"/>
      <c r="FH1870" s="2"/>
      <c r="FI1870" s="2"/>
      <c r="FJ1870" s="2"/>
      <c r="FK1870" s="2"/>
      <c r="FL1870" s="2"/>
      <c r="FM1870" s="2"/>
      <c r="FN1870" s="2"/>
      <c r="FO1870" s="2"/>
      <c r="FP1870" s="2"/>
      <c r="FQ1870" s="2"/>
      <c r="FR1870" s="2"/>
      <c r="FS1870" s="2"/>
      <c r="FT1870" s="2"/>
      <c r="FU1870" s="2"/>
      <c r="FV1870" s="2"/>
      <c r="FW1870" s="2"/>
      <c r="FX1870" s="2"/>
      <c r="FY1870" s="2"/>
      <c r="FZ1870" s="2"/>
      <c r="GA1870" s="2"/>
      <c r="GB1870" s="2"/>
      <c r="GC1870" s="2"/>
      <c r="GD1870" s="2"/>
      <c r="GE1870" s="2"/>
      <c r="GF1870" s="2"/>
      <c r="GG1870" s="2"/>
      <c r="GH1870" s="2"/>
      <c r="GI1870" s="2"/>
      <c r="GJ1870" s="2"/>
      <c r="GK1870" s="2"/>
      <c r="GL1870" s="2"/>
      <c r="GM1870" s="2"/>
      <c r="GN1870" s="2"/>
      <c r="GO1870" s="2"/>
      <c r="GP1870" s="2"/>
      <c r="GQ1870" s="2"/>
      <c r="GR1870" s="2"/>
      <c r="GS1870" s="2"/>
      <c r="GT1870" s="2"/>
      <c r="GU1870" s="2"/>
      <c r="GV1870" s="2"/>
      <c r="GW1870" s="2"/>
      <c r="GX1870" s="2"/>
      <c r="GY1870" s="2"/>
      <c r="GZ1870" s="2"/>
      <c r="HA1870" s="2"/>
      <c r="HB1870" s="2"/>
      <c r="HC1870" s="2"/>
      <c r="HD1870" s="2"/>
      <c r="HE1870" s="2"/>
      <c r="HF1870" s="2"/>
      <c r="HG1870" s="2"/>
      <c r="HH1870" s="2"/>
      <c r="HI1870" s="2"/>
      <c r="HJ1870" s="2"/>
      <c r="HK1870" s="2"/>
      <c r="HL1870" s="2"/>
      <c r="HM1870" s="2"/>
      <c r="HN1870" s="2"/>
      <c r="HO1870" s="2"/>
      <c r="HP1870" s="2"/>
      <c r="HQ1870" s="2"/>
      <c r="HR1870" s="2"/>
      <c r="HS1870" s="2"/>
      <c r="HT1870" s="2"/>
      <c r="HU1870" s="2"/>
      <c r="HV1870" s="2"/>
      <c r="HW1870" s="2"/>
      <c r="HX1870" s="2"/>
      <c r="HY1870" s="2"/>
      <c r="HZ1870" s="2"/>
      <c r="IA1870" s="2"/>
      <c r="IB1870" s="2"/>
      <c r="IC1870" s="2"/>
      <c r="ID1870" s="2"/>
      <c r="IE1870" s="2"/>
      <c r="IF1870" s="2"/>
      <c r="IG1870" s="2"/>
      <c r="IH1870" s="2"/>
      <c r="II1870" s="2"/>
      <c r="IJ1870" s="2"/>
      <c r="IK1870" s="2"/>
      <c r="IL1870" s="2"/>
      <c r="IM1870" s="2"/>
      <c r="IN1870" s="2"/>
      <c r="IO1870" s="2"/>
      <c r="IP1870" s="2"/>
      <c r="IQ1870" s="2"/>
      <c r="IR1870" s="2"/>
      <c r="IS1870" s="2"/>
    </row>
    <row r="1871" spans="1:253" s="36" customFormat="1" x14ac:dyDescent="0.25">
      <c r="A1871" s="33"/>
      <c r="B1871" s="341" t="s">
        <v>583</v>
      </c>
      <c r="C1871" s="342"/>
      <c r="D1871" s="342"/>
      <c r="E1871" s="342"/>
      <c r="F1871" s="342"/>
      <c r="G1871" s="342"/>
      <c r="H1871" s="342"/>
      <c r="I1871" s="342"/>
      <c r="J1871" s="342"/>
      <c r="K1871" s="342"/>
      <c r="L1871" s="342"/>
      <c r="M1871" s="342"/>
      <c r="N1871" s="342"/>
      <c r="O1871" s="342"/>
      <c r="P1871" s="342"/>
      <c r="Q1871" s="342"/>
      <c r="R1871" s="342"/>
      <c r="S1871" s="342"/>
      <c r="T1871" s="343"/>
      <c r="U1871" s="329">
        <v>1063422</v>
      </c>
      <c r="V1871" s="330"/>
      <c r="W1871" s="330"/>
      <c r="X1871" s="330"/>
      <c r="Y1871" s="330"/>
      <c r="Z1871" s="330"/>
      <c r="AA1871" s="331"/>
      <c r="AB1871" s="329">
        <v>1208058</v>
      </c>
      <c r="AC1871" s="330"/>
      <c r="AD1871" s="330"/>
      <c r="AE1871" s="330"/>
      <c r="AF1871" s="330"/>
      <c r="AG1871" s="330"/>
      <c r="AH1871" s="331"/>
      <c r="AI1871" s="60"/>
      <c r="AJ1871" s="144" t="str">
        <f t="shared" si="336"/>
        <v>Riadok bude vidieť.</v>
      </c>
      <c r="AK1871" s="145" t="s">
        <v>207</v>
      </c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51">
        <f t="shared" si="342"/>
        <v>1</v>
      </c>
      <c r="BF1871" s="51">
        <f t="shared" si="343"/>
        <v>1</v>
      </c>
      <c r="BG1871" s="51"/>
      <c r="BH1871" s="51">
        <f t="shared" si="337"/>
        <v>1</v>
      </c>
      <c r="BI1871" s="89">
        <f t="shared" si="344"/>
        <v>1</v>
      </c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/>
      <c r="BV1871" s="2"/>
      <c r="BW1871" s="2"/>
      <c r="BX1871" s="108"/>
      <c r="BY1871" s="108"/>
      <c r="BZ1871" s="108"/>
      <c r="CA1871" s="113">
        <f>SI!BY1871</f>
        <v>309</v>
      </c>
      <c r="CB1871" s="113"/>
      <c r="CC1871" s="113"/>
      <c r="CD1871" s="113"/>
      <c r="CE1871" s="113"/>
      <c r="CF1871" s="113"/>
      <c r="CG1871" s="113"/>
      <c r="CH1871" s="140">
        <f>SI!BZ1871</f>
        <v>0</v>
      </c>
      <c r="CI1871" s="108"/>
      <c r="CJ1871" s="108"/>
      <c r="CK1871" s="108"/>
      <c r="CL1871" s="108"/>
      <c r="CM1871" s="108"/>
      <c r="CN1871" s="108"/>
      <c r="CO1871" s="108"/>
      <c r="CP1871" s="108"/>
      <c r="CQ1871" s="108"/>
      <c r="CR1871" s="108"/>
      <c r="CS1871" s="108"/>
      <c r="CT1871" s="108"/>
      <c r="CU1871" s="108"/>
      <c r="CV1871" s="108"/>
      <c r="CW1871" s="108"/>
      <c r="CX1871" s="108"/>
      <c r="CY1871" s="108"/>
      <c r="CZ1871" s="2"/>
      <c r="DA1871" s="2"/>
      <c r="DB1871" s="2"/>
      <c r="DC1871" s="2"/>
      <c r="DD1871" s="2"/>
      <c r="DE1871" s="2"/>
      <c r="DF1871" s="2"/>
      <c r="DG1871" s="2"/>
      <c r="DH1871" s="2"/>
      <c r="DI1871" s="2"/>
      <c r="DJ1871" s="2"/>
      <c r="DK1871" s="2"/>
      <c r="DL1871" s="2"/>
      <c r="DM1871" s="2"/>
      <c r="DN1871" s="2"/>
      <c r="DO1871" s="2"/>
      <c r="DP1871" s="2"/>
      <c r="DQ1871" s="2"/>
      <c r="DR1871" s="2"/>
      <c r="DS1871" s="2"/>
      <c r="DT1871" s="2"/>
      <c r="DU1871" s="2"/>
      <c r="DV1871" s="2"/>
      <c r="DW1871" s="2"/>
      <c r="DX1871" s="2"/>
      <c r="DY1871" s="2"/>
      <c r="DZ1871" s="2"/>
      <c r="EA1871" s="2"/>
      <c r="EB1871" s="2"/>
      <c r="EC1871" s="2"/>
      <c r="ED1871" s="2"/>
      <c r="EE1871" s="2"/>
      <c r="EF1871" s="2"/>
      <c r="EG1871" s="2"/>
      <c r="EH1871" s="2"/>
      <c r="EI1871" s="2"/>
      <c r="EJ1871" s="2"/>
      <c r="EK1871" s="2"/>
      <c r="EL1871" s="2"/>
      <c r="EM1871" s="2"/>
      <c r="EN1871" s="2"/>
      <c r="EO1871" s="2"/>
      <c r="EP1871" s="2"/>
      <c r="EQ1871" s="2"/>
      <c r="ER1871" s="2"/>
      <c r="ES1871" s="2"/>
      <c r="ET1871" s="2"/>
      <c r="EU1871" s="2"/>
      <c r="EV1871" s="2"/>
      <c r="EW1871" s="2"/>
      <c r="EX1871" s="2"/>
      <c r="EY1871" s="2"/>
      <c r="EZ1871" s="2"/>
      <c r="FA1871" s="2"/>
      <c r="FB1871" s="2"/>
      <c r="FC1871" s="2"/>
      <c r="FD1871" s="2"/>
      <c r="FE1871" s="2"/>
      <c r="FF1871" s="2"/>
      <c r="FG1871" s="2"/>
      <c r="FH1871" s="2"/>
      <c r="FI1871" s="2"/>
      <c r="FJ1871" s="2"/>
      <c r="FK1871" s="2"/>
      <c r="FL1871" s="2"/>
      <c r="FM1871" s="2"/>
      <c r="FN1871" s="2"/>
      <c r="FO1871" s="2"/>
      <c r="FP1871" s="2"/>
      <c r="FQ1871" s="2"/>
      <c r="FR1871" s="2"/>
      <c r="FS1871" s="2"/>
      <c r="FT1871" s="2"/>
      <c r="FU1871" s="2"/>
      <c r="FV1871" s="2"/>
      <c r="FW1871" s="2"/>
      <c r="FX1871" s="2"/>
      <c r="FY1871" s="2"/>
      <c r="FZ1871" s="2"/>
      <c r="GA1871" s="2"/>
      <c r="GB1871" s="2"/>
      <c r="GC1871" s="2"/>
      <c r="GD1871" s="2"/>
      <c r="GE1871" s="2"/>
      <c r="GF1871" s="2"/>
      <c r="GG1871" s="2"/>
      <c r="GH1871" s="2"/>
      <c r="GI1871" s="2"/>
      <c r="GJ1871" s="2"/>
      <c r="GK1871" s="2"/>
      <c r="GL1871" s="2"/>
      <c r="GM1871" s="2"/>
      <c r="GN1871" s="2"/>
      <c r="GO1871" s="2"/>
      <c r="GP1871" s="2"/>
      <c r="GQ1871" s="2"/>
      <c r="GR1871" s="2"/>
      <c r="GS1871" s="2"/>
      <c r="GT1871" s="2"/>
      <c r="GU1871" s="2"/>
      <c r="GV1871" s="2"/>
      <c r="GW1871" s="2"/>
      <c r="GX1871" s="2"/>
      <c r="GY1871" s="2"/>
      <c r="GZ1871" s="2"/>
      <c r="HA1871" s="2"/>
      <c r="HB1871" s="2"/>
      <c r="HC1871" s="2"/>
      <c r="HD1871" s="2"/>
      <c r="HE1871" s="2"/>
      <c r="HF1871" s="2"/>
      <c r="HG1871" s="2"/>
      <c r="HH1871" s="2"/>
      <c r="HI1871" s="2"/>
      <c r="HJ1871" s="2"/>
      <c r="HK1871" s="2"/>
      <c r="HL1871" s="2"/>
      <c r="HM1871" s="2"/>
      <c r="HN1871" s="2"/>
      <c r="HO1871" s="2"/>
      <c r="HP1871" s="2"/>
      <c r="HQ1871" s="2"/>
      <c r="HR1871" s="2"/>
      <c r="HS1871" s="2"/>
      <c r="HT1871" s="2"/>
      <c r="HU1871" s="2"/>
      <c r="HV1871" s="2"/>
      <c r="HW1871" s="2"/>
      <c r="HX1871" s="2"/>
      <c r="HY1871" s="2"/>
      <c r="HZ1871" s="2"/>
      <c r="IA1871" s="2"/>
      <c r="IB1871" s="2"/>
      <c r="IC1871" s="2"/>
      <c r="ID1871" s="2"/>
      <c r="IE1871" s="2"/>
      <c r="IF1871" s="2"/>
      <c r="IG1871" s="2"/>
      <c r="IH1871" s="2"/>
      <c r="II1871" s="2"/>
      <c r="IJ1871" s="2"/>
      <c r="IK1871" s="2"/>
      <c r="IL1871" s="2"/>
      <c r="IM1871" s="2"/>
      <c r="IN1871" s="2"/>
      <c r="IO1871" s="2"/>
      <c r="IP1871" s="2"/>
      <c r="IQ1871" s="2"/>
      <c r="IR1871" s="2"/>
      <c r="IS1871" s="2"/>
    </row>
    <row r="1872" spans="1:253" s="36" customFormat="1" x14ac:dyDescent="0.25">
      <c r="A1872" s="33"/>
      <c r="B1872" s="341" t="s">
        <v>584</v>
      </c>
      <c r="C1872" s="342"/>
      <c r="D1872" s="342"/>
      <c r="E1872" s="342"/>
      <c r="F1872" s="342"/>
      <c r="G1872" s="342"/>
      <c r="H1872" s="342"/>
      <c r="I1872" s="342"/>
      <c r="J1872" s="342"/>
      <c r="K1872" s="342"/>
      <c r="L1872" s="342"/>
      <c r="M1872" s="342"/>
      <c r="N1872" s="342"/>
      <c r="O1872" s="342"/>
      <c r="P1872" s="342"/>
      <c r="Q1872" s="342"/>
      <c r="R1872" s="342"/>
      <c r="S1872" s="342"/>
      <c r="T1872" s="343"/>
      <c r="U1872" s="329">
        <v>121364</v>
      </c>
      <c r="V1872" s="330"/>
      <c r="W1872" s="330"/>
      <c r="X1872" s="330"/>
      <c r="Y1872" s="330"/>
      <c r="Z1872" s="330"/>
      <c r="AA1872" s="331"/>
      <c r="AB1872" s="329">
        <v>67517</v>
      </c>
      <c r="AC1872" s="330"/>
      <c r="AD1872" s="330"/>
      <c r="AE1872" s="330"/>
      <c r="AF1872" s="330"/>
      <c r="AG1872" s="330"/>
      <c r="AH1872" s="331"/>
      <c r="AI1872" s="60"/>
      <c r="AJ1872" s="144" t="str">
        <f t="shared" si="336"/>
        <v>Riadok bude vidieť.</v>
      </c>
      <c r="AK1872" s="145" t="s">
        <v>207</v>
      </c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51">
        <f t="shared" si="342"/>
        <v>1</v>
      </c>
      <c r="BF1872" s="51">
        <f t="shared" si="343"/>
        <v>1</v>
      </c>
      <c r="BG1872" s="51"/>
      <c r="BH1872" s="51">
        <f t="shared" si="337"/>
        <v>1</v>
      </c>
      <c r="BI1872" s="89">
        <f t="shared" si="344"/>
        <v>1</v>
      </c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108"/>
      <c r="BY1872" s="108"/>
      <c r="BZ1872" s="108"/>
      <c r="CA1872" s="113">
        <f>SI!BY1872</f>
        <v>142</v>
      </c>
      <c r="CB1872" s="113"/>
      <c r="CC1872" s="113"/>
      <c r="CD1872" s="113"/>
      <c r="CE1872" s="113"/>
      <c r="CF1872" s="113"/>
      <c r="CG1872" s="113"/>
      <c r="CH1872" s="140">
        <f>SI!BZ1872</f>
        <v>0</v>
      </c>
      <c r="CI1872" s="108"/>
      <c r="CJ1872" s="108"/>
      <c r="CK1872" s="108"/>
      <c r="CL1872" s="108"/>
      <c r="CM1872" s="108"/>
      <c r="CN1872" s="108"/>
      <c r="CO1872" s="108"/>
      <c r="CP1872" s="108"/>
      <c r="CQ1872" s="108"/>
      <c r="CR1872" s="108"/>
      <c r="CS1872" s="108"/>
      <c r="CT1872" s="108"/>
      <c r="CU1872" s="108"/>
      <c r="CV1872" s="108"/>
      <c r="CW1872" s="108"/>
      <c r="CX1872" s="108"/>
      <c r="CY1872" s="108"/>
      <c r="CZ1872" s="2"/>
      <c r="DA1872" s="2"/>
      <c r="DB1872" s="2"/>
      <c r="DC1872" s="2"/>
      <c r="DD1872" s="2"/>
      <c r="DE1872" s="2"/>
      <c r="DF1872" s="2"/>
      <c r="DG1872" s="2"/>
      <c r="DH1872" s="2"/>
      <c r="DI1872" s="2"/>
      <c r="DJ1872" s="2"/>
      <c r="DK1872" s="2"/>
      <c r="DL1872" s="2"/>
      <c r="DM1872" s="2"/>
      <c r="DN1872" s="2"/>
      <c r="DO1872" s="2"/>
      <c r="DP1872" s="2"/>
      <c r="DQ1872" s="2"/>
      <c r="DR1872" s="2"/>
      <c r="DS1872" s="2"/>
      <c r="DT1872" s="2"/>
      <c r="DU1872" s="2"/>
      <c r="DV1872" s="2"/>
      <c r="DW1872" s="2"/>
      <c r="DX1872" s="2"/>
      <c r="DY1872" s="2"/>
      <c r="DZ1872" s="2"/>
      <c r="EA1872" s="2"/>
      <c r="EB1872" s="2"/>
      <c r="EC1872" s="2"/>
      <c r="ED1872" s="2"/>
      <c r="EE1872" s="2"/>
      <c r="EF1872" s="2"/>
      <c r="EG1872" s="2"/>
      <c r="EH1872" s="2"/>
      <c r="EI1872" s="2"/>
      <c r="EJ1872" s="2"/>
      <c r="EK1872" s="2"/>
      <c r="EL1872" s="2"/>
      <c r="EM1872" s="2"/>
      <c r="EN1872" s="2"/>
      <c r="EO1872" s="2"/>
      <c r="EP1872" s="2"/>
      <c r="EQ1872" s="2"/>
      <c r="ER1872" s="2"/>
      <c r="ES1872" s="2"/>
      <c r="ET1872" s="2"/>
      <c r="EU1872" s="2"/>
      <c r="EV1872" s="2"/>
      <c r="EW1872" s="2"/>
      <c r="EX1872" s="2"/>
      <c r="EY1872" s="2"/>
      <c r="EZ1872" s="2"/>
      <c r="FA1872" s="2"/>
      <c r="FB1872" s="2"/>
      <c r="FC1872" s="2"/>
      <c r="FD1872" s="2"/>
      <c r="FE1872" s="2"/>
      <c r="FF1872" s="2"/>
      <c r="FG1872" s="2"/>
      <c r="FH1872" s="2"/>
      <c r="FI1872" s="2"/>
      <c r="FJ1872" s="2"/>
      <c r="FK1872" s="2"/>
      <c r="FL1872" s="2"/>
      <c r="FM1872" s="2"/>
      <c r="FN1872" s="2"/>
      <c r="FO1872" s="2"/>
      <c r="FP1872" s="2"/>
      <c r="FQ1872" s="2"/>
      <c r="FR1872" s="2"/>
      <c r="FS1872" s="2"/>
      <c r="FT1872" s="2"/>
      <c r="FU1872" s="2"/>
      <c r="FV1872" s="2"/>
      <c r="FW1872" s="2"/>
      <c r="FX1872" s="2"/>
      <c r="FY1872" s="2"/>
      <c r="FZ1872" s="2"/>
      <c r="GA1872" s="2"/>
      <c r="GB1872" s="2"/>
      <c r="GC1872" s="2"/>
      <c r="GD1872" s="2"/>
      <c r="GE1872" s="2"/>
      <c r="GF1872" s="2"/>
      <c r="GG1872" s="2"/>
      <c r="GH1872" s="2"/>
      <c r="GI1872" s="2"/>
      <c r="GJ1872" s="2"/>
      <c r="GK1872" s="2"/>
      <c r="GL1872" s="2"/>
      <c r="GM1872" s="2"/>
      <c r="GN1872" s="2"/>
      <c r="GO1872" s="2"/>
      <c r="GP1872" s="2"/>
      <c r="GQ1872" s="2"/>
      <c r="GR1872" s="2"/>
      <c r="GS1872" s="2"/>
      <c r="GT1872" s="2"/>
      <c r="GU1872" s="2"/>
      <c r="GV1872" s="2"/>
      <c r="GW1872" s="2"/>
      <c r="GX1872" s="2"/>
      <c r="GY1872" s="2"/>
      <c r="GZ1872" s="2"/>
      <c r="HA1872" s="2"/>
      <c r="HB1872" s="2"/>
      <c r="HC1872" s="2"/>
      <c r="HD1872" s="2"/>
      <c r="HE1872" s="2"/>
      <c r="HF1872" s="2"/>
      <c r="HG1872" s="2"/>
      <c r="HH1872" s="2"/>
      <c r="HI1872" s="2"/>
      <c r="HJ1872" s="2"/>
      <c r="HK1872" s="2"/>
      <c r="HL1872" s="2"/>
      <c r="HM1872" s="2"/>
      <c r="HN1872" s="2"/>
      <c r="HO1872" s="2"/>
      <c r="HP1872" s="2"/>
      <c r="HQ1872" s="2"/>
      <c r="HR1872" s="2"/>
      <c r="HS1872" s="2"/>
      <c r="HT1872" s="2"/>
      <c r="HU1872" s="2"/>
      <c r="HV1872" s="2"/>
      <c r="HW1872" s="2"/>
      <c r="HX1872" s="2"/>
      <c r="HY1872" s="2"/>
      <c r="HZ1872" s="2"/>
      <c r="IA1872" s="2"/>
      <c r="IB1872" s="2"/>
      <c r="IC1872" s="2"/>
      <c r="ID1872" s="2"/>
      <c r="IE1872" s="2"/>
      <c r="IF1872" s="2"/>
      <c r="IG1872" s="2"/>
      <c r="IH1872" s="2"/>
      <c r="II1872" s="2"/>
      <c r="IJ1872" s="2"/>
      <c r="IK1872" s="2"/>
      <c r="IL1872" s="2"/>
      <c r="IM1872" s="2"/>
      <c r="IN1872" s="2"/>
      <c r="IO1872" s="2"/>
      <c r="IP1872" s="2"/>
      <c r="IQ1872" s="2"/>
      <c r="IR1872" s="2"/>
      <c r="IS1872" s="2"/>
    </row>
    <row r="1873" spans="1:253" s="36" customFormat="1" x14ac:dyDescent="0.25">
      <c r="A1873" s="33"/>
      <c r="B1873" s="341" t="s">
        <v>585</v>
      </c>
      <c r="C1873" s="342"/>
      <c r="D1873" s="342"/>
      <c r="E1873" s="342"/>
      <c r="F1873" s="342"/>
      <c r="G1873" s="342"/>
      <c r="H1873" s="342"/>
      <c r="I1873" s="342"/>
      <c r="J1873" s="342"/>
      <c r="K1873" s="342"/>
      <c r="L1873" s="342"/>
      <c r="M1873" s="342"/>
      <c r="N1873" s="342"/>
      <c r="O1873" s="342"/>
      <c r="P1873" s="342"/>
      <c r="Q1873" s="342"/>
      <c r="R1873" s="342"/>
      <c r="S1873" s="342"/>
      <c r="T1873" s="343"/>
      <c r="U1873" s="329">
        <v>144216</v>
      </c>
      <c r="V1873" s="330"/>
      <c r="W1873" s="330"/>
      <c r="X1873" s="330"/>
      <c r="Y1873" s="330"/>
      <c r="Z1873" s="330"/>
      <c r="AA1873" s="331"/>
      <c r="AB1873" s="329">
        <v>114958</v>
      </c>
      <c r="AC1873" s="330"/>
      <c r="AD1873" s="330"/>
      <c r="AE1873" s="330"/>
      <c r="AF1873" s="330"/>
      <c r="AG1873" s="330"/>
      <c r="AH1873" s="331"/>
      <c r="AI1873" s="60"/>
      <c r="AJ1873" s="144" t="str">
        <f t="shared" si="336"/>
        <v>Riadok bude vidieť.</v>
      </c>
      <c r="AK1873" s="145" t="s">
        <v>207</v>
      </c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51">
        <f t="shared" si="342"/>
        <v>1</v>
      </c>
      <c r="BF1873" s="51">
        <f t="shared" si="343"/>
        <v>1</v>
      </c>
      <c r="BG1873" s="51"/>
      <c r="BH1873" s="51">
        <f t="shared" si="337"/>
        <v>1</v>
      </c>
      <c r="BI1873" s="89">
        <f t="shared" si="344"/>
        <v>1</v>
      </c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108"/>
      <c r="BY1873" s="108"/>
      <c r="BZ1873" s="108"/>
      <c r="CA1873" s="113">
        <f>SI!BY1873</f>
        <v>387</v>
      </c>
      <c r="CB1873" s="113"/>
      <c r="CC1873" s="113"/>
      <c r="CD1873" s="113"/>
      <c r="CE1873" s="113"/>
      <c r="CF1873" s="113"/>
      <c r="CG1873" s="113"/>
      <c r="CH1873" s="140">
        <f>SI!BZ1873</f>
        <v>0</v>
      </c>
      <c r="CI1873" s="108"/>
      <c r="CJ1873" s="108"/>
      <c r="CK1873" s="108"/>
      <c r="CL1873" s="108"/>
      <c r="CM1873" s="108"/>
      <c r="CN1873" s="108"/>
      <c r="CO1873" s="108"/>
      <c r="CP1873" s="108"/>
      <c r="CQ1873" s="108"/>
      <c r="CR1873" s="108"/>
      <c r="CS1873" s="108"/>
      <c r="CT1873" s="108"/>
      <c r="CU1873" s="108"/>
      <c r="CV1873" s="108"/>
      <c r="CW1873" s="108"/>
      <c r="CX1873" s="108"/>
      <c r="CY1873" s="108"/>
      <c r="CZ1873" s="2"/>
      <c r="DA1873" s="2"/>
      <c r="DB1873" s="2"/>
      <c r="DC1873" s="2"/>
      <c r="DD1873" s="2"/>
      <c r="DE1873" s="2"/>
      <c r="DF1873" s="2"/>
      <c r="DG1873" s="2"/>
      <c r="DH1873" s="2"/>
      <c r="DI1873" s="2"/>
      <c r="DJ1873" s="2"/>
      <c r="DK1873" s="2"/>
      <c r="DL1873" s="2"/>
      <c r="DM1873" s="2"/>
      <c r="DN1873" s="2"/>
      <c r="DO1873" s="2"/>
      <c r="DP1873" s="2"/>
      <c r="DQ1873" s="2"/>
      <c r="DR1873" s="2"/>
      <c r="DS1873" s="2"/>
      <c r="DT1873" s="2"/>
      <c r="DU1873" s="2"/>
      <c r="DV1873" s="2"/>
      <c r="DW1873" s="2"/>
      <c r="DX1873" s="2"/>
      <c r="DY1873" s="2"/>
      <c r="DZ1873" s="2"/>
      <c r="EA1873" s="2"/>
      <c r="EB1873" s="2"/>
      <c r="EC1873" s="2"/>
      <c r="ED1873" s="2"/>
      <c r="EE1873" s="2"/>
      <c r="EF1873" s="2"/>
      <c r="EG1873" s="2"/>
      <c r="EH1873" s="2"/>
      <c r="EI1873" s="2"/>
      <c r="EJ1873" s="2"/>
      <c r="EK1873" s="2"/>
      <c r="EL1873" s="2"/>
      <c r="EM1873" s="2"/>
      <c r="EN1873" s="2"/>
      <c r="EO1873" s="2"/>
      <c r="EP1873" s="2"/>
      <c r="EQ1873" s="2"/>
      <c r="ER1873" s="2"/>
      <c r="ES1873" s="2"/>
      <c r="ET1873" s="2"/>
      <c r="EU1873" s="2"/>
      <c r="EV1873" s="2"/>
      <c r="EW1873" s="2"/>
      <c r="EX1873" s="2"/>
      <c r="EY1873" s="2"/>
      <c r="EZ1873" s="2"/>
      <c r="FA1873" s="2"/>
      <c r="FB1873" s="2"/>
      <c r="FC1873" s="2"/>
      <c r="FD1873" s="2"/>
      <c r="FE1873" s="2"/>
      <c r="FF1873" s="2"/>
      <c r="FG1873" s="2"/>
      <c r="FH1873" s="2"/>
      <c r="FI1873" s="2"/>
      <c r="FJ1873" s="2"/>
      <c r="FK1873" s="2"/>
      <c r="FL1873" s="2"/>
      <c r="FM1873" s="2"/>
      <c r="FN1873" s="2"/>
      <c r="FO1873" s="2"/>
      <c r="FP1873" s="2"/>
      <c r="FQ1873" s="2"/>
      <c r="FR1873" s="2"/>
      <c r="FS1873" s="2"/>
      <c r="FT1873" s="2"/>
      <c r="FU1873" s="2"/>
      <c r="FV1873" s="2"/>
      <c r="FW1873" s="2"/>
      <c r="FX1873" s="2"/>
      <c r="FY1873" s="2"/>
      <c r="FZ1873" s="2"/>
      <c r="GA1873" s="2"/>
      <c r="GB1873" s="2"/>
      <c r="GC1873" s="2"/>
      <c r="GD1873" s="2"/>
      <c r="GE1873" s="2"/>
      <c r="GF1873" s="2"/>
      <c r="GG1873" s="2"/>
      <c r="GH1873" s="2"/>
      <c r="GI1873" s="2"/>
      <c r="GJ1873" s="2"/>
      <c r="GK1873" s="2"/>
      <c r="GL1873" s="2"/>
      <c r="GM1873" s="2"/>
      <c r="GN1873" s="2"/>
      <c r="GO1873" s="2"/>
      <c r="GP1873" s="2"/>
      <c r="GQ1873" s="2"/>
      <c r="GR1873" s="2"/>
      <c r="GS1873" s="2"/>
      <c r="GT1873" s="2"/>
      <c r="GU1873" s="2"/>
      <c r="GV1873" s="2"/>
      <c r="GW1873" s="2"/>
      <c r="GX1873" s="2"/>
      <c r="GY1873" s="2"/>
      <c r="GZ1873" s="2"/>
      <c r="HA1873" s="2"/>
      <c r="HB1873" s="2"/>
      <c r="HC1873" s="2"/>
      <c r="HD1873" s="2"/>
      <c r="HE1873" s="2"/>
      <c r="HF1873" s="2"/>
      <c r="HG1873" s="2"/>
      <c r="HH1873" s="2"/>
      <c r="HI1873" s="2"/>
      <c r="HJ1873" s="2"/>
      <c r="HK1873" s="2"/>
      <c r="HL1873" s="2"/>
      <c r="HM1873" s="2"/>
      <c r="HN1873" s="2"/>
      <c r="HO1873" s="2"/>
      <c r="HP1873" s="2"/>
      <c r="HQ1873" s="2"/>
      <c r="HR1873" s="2"/>
      <c r="HS1873" s="2"/>
      <c r="HT1873" s="2"/>
      <c r="HU1873" s="2"/>
      <c r="HV1873" s="2"/>
      <c r="HW1873" s="2"/>
      <c r="HX1873" s="2"/>
      <c r="HY1873" s="2"/>
      <c r="HZ1873" s="2"/>
      <c r="IA1873" s="2"/>
      <c r="IB1873" s="2"/>
      <c r="IC1873" s="2"/>
      <c r="ID1873" s="2"/>
      <c r="IE1873" s="2"/>
      <c r="IF1873" s="2"/>
      <c r="IG1873" s="2"/>
      <c r="IH1873" s="2"/>
      <c r="II1873" s="2"/>
      <c r="IJ1873" s="2"/>
      <c r="IK1873" s="2"/>
      <c r="IL1873" s="2"/>
      <c r="IM1873" s="2"/>
      <c r="IN1873" s="2"/>
      <c r="IO1873" s="2"/>
      <c r="IP1873" s="2"/>
      <c r="IQ1873" s="2"/>
      <c r="IR1873" s="2"/>
      <c r="IS1873" s="2"/>
    </row>
    <row r="1874" spans="1:253" s="36" customFormat="1" x14ac:dyDescent="0.25">
      <c r="A1874" s="33"/>
      <c r="B1874" s="341" t="s">
        <v>586</v>
      </c>
      <c r="C1874" s="342"/>
      <c r="D1874" s="342"/>
      <c r="E1874" s="342"/>
      <c r="F1874" s="342"/>
      <c r="G1874" s="342"/>
      <c r="H1874" s="342"/>
      <c r="I1874" s="342"/>
      <c r="J1874" s="342"/>
      <c r="K1874" s="342"/>
      <c r="L1874" s="342"/>
      <c r="M1874" s="342"/>
      <c r="N1874" s="342"/>
      <c r="O1874" s="342"/>
      <c r="P1874" s="342"/>
      <c r="Q1874" s="342"/>
      <c r="R1874" s="342"/>
      <c r="S1874" s="342"/>
      <c r="T1874" s="343"/>
      <c r="U1874" s="329">
        <v>173183</v>
      </c>
      <c r="V1874" s="330"/>
      <c r="W1874" s="330"/>
      <c r="X1874" s="330"/>
      <c r="Y1874" s="330"/>
      <c r="Z1874" s="330"/>
      <c r="AA1874" s="331"/>
      <c r="AB1874" s="329">
        <v>189909</v>
      </c>
      <c r="AC1874" s="330"/>
      <c r="AD1874" s="330"/>
      <c r="AE1874" s="330"/>
      <c r="AF1874" s="330"/>
      <c r="AG1874" s="330"/>
      <c r="AH1874" s="331"/>
      <c r="AI1874" s="60"/>
      <c r="AJ1874" s="144" t="str">
        <f t="shared" si="336"/>
        <v>Riadok bude vidieť.</v>
      </c>
      <c r="AK1874" s="145" t="s">
        <v>207</v>
      </c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51">
        <f t="shared" si="342"/>
        <v>1</v>
      </c>
      <c r="BF1874" s="51">
        <f t="shared" si="343"/>
        <v>1</v>
      </c>
      <c r="BG1874" s="51"/>
      <c r="BH1874" s="51">
        <f t="shared" si="337"/>
        <v>1</v>
      </c>
      <c r="BI1874" s="89">
        <f t="shared" si="344"/>
        <v>1</v>
      </c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/>
      <c r="BV1874" s="2"/>
      <c r="BW1874" s="2"/>
      <c r="BX1874" s="108"/>
      <c r="BY1874" s="108"/>
      <c r="BZ1874" s="108"/>
      <c r="CA1874" s="113">
        <f>SI!BY1874</f>
        <v>109</v>
      </c>
      <c r="CB1874" s="113"/>
      <c r="CC1874" s="113"/>
      <c r="CD1874" s="113"/>
      <c r="CE1874" s="113"/>
      <c r="CF1874" s="113"/>
      <c r="CG1874" s="113"/>
      <c r="CH1874" s="140">
        <f>SI!BZ1874</f>
        <v>0</v>
      </c>
      <c r="CI1874" s="108"/>
      <c r="CJ1874" s="108"/>
      <c r="CK1874" s="108"/>
      <c r="CL1874" s="108"/>
      <c r="CM1874" s="108"/>
      <c r="CN1874" s="108"/>
      <c r="CO1874" s="108"/>
      <c r="CP1874" s="108"/>
      <c r="CQ1874" s="108"/>
      <c r="CR1874" s="108"/>
      <c r="CS1874" s="108"/>
      <c r="CT1874" s="108"/>
      <c r="CU1874" s="108"/>
      <c r="CV1874" s="108"/>
      <c r="CW1874" s="108"/>
      <c r="CX1874" s="108"/>
      <c r="CY1874" s="108"/>
      <c r="CZ1874" s="2"/>
      <c r="DA1874" s="2"/>
      <c r="DB1874" s="2"/>
      <c r="DC1874" s="2"/>
      <c r="DD1874" s="2"/>
      <c r="DE1874" s="2"/>
      <c r="DF1874" s="2"/>
      <c r="DG1874" s="2"/>
      <c r="DH1874" s="2"/>
      <c r="DI1874" s="2"/>
      <c r="DJ1874" s="2"/>
      <c r="DK1874" s="2"/>
      <c r="DL1874" s="2"/>
      <c r="DM1874" s="2"/>
      <c r="DN1874" s="2"/>
      <c r="DO1874" s="2"/>
      <c r="DP1874" s="2"/>
      <c r="DQ1874" s="2"/>
      <c r="DR1874" s="2"/>
      <c r="DS1874" s="2"/>
      <c r="DT1874" s="2"/>
      <c r="DU1874" s="2"/>
      <c r="DV1874" s="2"/>
      <c r="DW1874" s="2"/>
      <c r="DX1874" s="2"/>
      <c r="DY1874" s="2"/>
      <c r="DZ1874" s="2"/>
      <c r="EA1874" s="2"/>
      <c r="EB1874" s="2"/>
      <c r="EC1874" s="2"/>
      <c r="ED1874" s="2"/>
      <c r="EE1874" s="2"/>
      <c r="EF1874" s="2"/>
      <c r="EG1874" s="2"/>
      <c r="EH1874" s="2"/>
      <c r="EI1874" s="2"/>
      <c r="EJ1874" s="2"/>
      <c r="EK1874" s="2"/>
      <c r="EL1874" s="2"/>
      <c r="EM1874" s="2"/>
      <c r="EN1874" s="2"/>
      <c r="EO1874" s="2"/>
      <c r="EP1874" s="2"/>
      <c r="EQ1874" s="2"/>
      <c r="ER1874" s="2"/>
      <c r="ES1874" s="2"/>
      <c r="ET1874" s="2"/>
      <c r="EU1874" s="2"/>
      <c r="EV1874" s="2"/>
      <c r="EW1874" s="2"/>
      <c r="EX1874" s="2"/>
      <c r="EY1874" s="2"/>
      <c r="EZ1874" s="2"/>
      <c r="FA1874" s="2"/>
      <c r="FB1874" s="2"/>
      <c r="FC1874" s="2"/>
      <c r="FD1874" s="2"/>
      <c r="FE1874" s="2"/>
      <c r="FF1874" s="2"/>
      <c r="FG1874" s="2"/>
      <c r="FH1874" s="2"/>
      <c r="FI1874" s="2"/>
      <c r="FJ1874" s="2"/>
      <c r="FK1874" s="2"/>
      <c r="FL1874" s="2"/>
      <c r="FM1874" s="2"/>
      <c r="FN1874" s="2"/>
      <c r="FO1874" s="2"/>
      <c r="FP1874" s="2"/>
      <c r="FQ1874" s="2"/>
      <c r="FR1874" s="2"/>
      <c r="FS1874" s="2"/>
      <c r="FT1874" s="2"/>
      <c r="FU1874" s="2"/>
      <c r="FV1874" s="2"/>
      <c r="FW1874" s="2"/>
      <c r="FX1874" s="2"/>
      <c r="FY1874" s="2"/>
      <c r="FZ1874" s="2"/>
      <c r="GA1874" s="2"/>
      <c r="GB1874" s="2"/>
      <c r="GC1874" s="2"/>
      <c r="GD1874" s="2"/>
      <c r="GE1874" s="2"/>
      <c r="GF1874" s="2"/>
      <c r="GG1874" s="2"/>
      <c r="GH1874" s="2"/>
      <c r="GI1874" s="2"/>
      <c r="GJ1874" s="2"/>
      <c r="GK1874" s="2"/>
      <c r="GL1874" s="2"/>
      <c r="GM1874" s="2"/>
      <c r="GN1874" s="2"/>
      <c r="GO1874" s="2"/>
      <c r="GP1874" s="2"/>
      <c r="GQ1874" s="2"/>
      <c r="GR1874" s="2"/>
      <c r="GS1874" s="2"/>
      <c r="GT1874" s="2"/>
      <c r="GU1874" s="2"/>
      <c r="GV1874" s="2"/>
      <c r="GW1874" s="2"/>
      <c r="GX1874" s="2"/>
      <c r="GY1874" s="2"/>
      <c r="GZ1874" s="2"/>
      <c r="HA1874" s="2"/>
      <c r="HB1874" s="2"/>
      <c r="HC1874" s="2"/>
      <c r="HD1874" s="2"/>
      <c r="HE1874" s="2"/>
      <c r="HF1874" s="2"/>
      <c r="HG1874" s="2"/>
      <c r="HH1874" s="2"/>
      <c r="HI1874" s="2"/>
      <c r="HJ1874" s="2"/>
      <c r="HK1874" s="2"/>
      <c r="HL1874" s="2"/>
      <c r="HM1874" s="2"/>
      <c r="HN1874" s="2"/>
      <c r="HO1874" s="2"/>
      <c r="HP1874" s="2"/>
      <c r="HQ1874" s="2"/>
      <c r="HR1874" s="2"/>
      <c r="HS1874" s="2"/>
      <c r="HT1874" s="2"/>
      <c r="HU1874" s="2"/>
      <c r="HV1874" s="2"/>
      <c r="HW1874" s="2"/>
      <c r="HX1874" s="2"/>
      <c r="HY1874" s="2"/>
      <c r="HZ1874" s="2"/>
      <c r="IA1874" s="2"/>
      <c r="IB1874" s="2"/>
      <c r="IC1874" s="2"/>
      <c r="ID1874" s="2"/>
      <c r="IE1874" s="2"/>
      <c r="IF1874" s="2"/>
      <c r="IG1874" s="2"/>
      <c r="IH1874" s="2"/>
      <c r="II1874" s="2"/>
      <c r="IJ1874" s="2"/>
      <c r="IK1874" s="2"/>
      <c r="IL1874" s="2"/>
      <c r="IM1874" s="2"/>
      <c r="IN1874" s="2"/>
      <c r="IO1874" s="2"/>
      <c r="IP1874" s="2"/>
      <c r="IQ1874" s="2"/>
      <c r="IR1874" s="2"/>
      <c r="IS1874" s="2"/>
    </row>
    <row r="1875" spans="1:253" x14ac:dyDescent="0.25">
      <c r="A1875" s="33"/>
      <c r="B1875" s="341" t="s">
        <v>587</v>
      </c>
      <c r="C1875" s="342"/>
      <c r="D1875" s="342"/>
      <c r="E1875" s="342"/>
      <c r="F1875" s="342"/>
      <c r="G1875" s="342"/>
      <c r="H1875" s="342"/>
      <c r="I1875" s="342"/>
      <c r="J1875" s="342"/>
      <c r="K1875" s="342"/>
      <c r="L1875" s="342"/>
      <c r="M1875" s="342"/>
      <c r="N1875" s="342"/>
      <c r="O1875" s="342"/>
      <c r="P1875" s="342"/>
      <c r="Q1875" s="342"/>
      <c r="R1875" s="342"/>
      <c r="S1875" s="342"/>
      <c r="T1875" s="343"/>
      <c r="U1875" s="329">
        <v>285322</v>
      </c>
      <c r="V1875" s="330"/>
      <c r="W1875" s="330"/>
      <c r="X1875" s="330"/>
      <c r="Y1875" s="330"/>
      <c r="Z1875" s="330"/>
      <c r="AA1875" s="331"/>
      <c r="AB1875" s="329">
        <v>214571</v>
      </c>
      <c r="AC1875" s="330"/>
      <c r="AD1875" s="330"/>
      <c r="AE1875" s="330"/>
      <c r="AF1875" s="330"/>
      <c r="AG1875" s="330"/>
      <c r="AH1875" s="331"/>
      <c r="AI1875" s="59"/>
      <c r="AJ1875" s="144" t="str">
        <f t="shared" si="336"/>
        <v>Riadok bude vidieť.</v>
      </c>
      <c r="AK1875" s="145" t="s">
        <v>207</v>
      </c>
      <c r="BE1875" s="51">
        <f t="shared" si="342"/>
        <v>1</v>
      </c>
      <c r="BF1875" s="51">
        <f>+IF(B1875="",0,1)</f>
        <v>1</v>
      </c>
      <c r="BH1875" s="51">
        <f>IF(AK1875="",1,IF(AK1875="Chcem skryť riadok.",0,1))</f>
        <v>1</v>
      </c>
      <c r="BI1875" s="89">
        <f>+IF(BE1875*BF1875=0,0,IF(BH1875=0,0,1))</f>
        <v>1</v>
      </c>
      <c r="CA1875" s="113">
        <f>SI!BY1875</f>
        <v>792</v>
      </c>
      <c r="CH1875" s="140">
        <f>SI!BZ1875</f>
        <v>0</v>
      </c>
    </row>
    <row r="1876" spans="1:253" x14ac:dyDescent="0.25">
      <c r="A1876" s="33"/>
      <c r="B1876" s="341" t="s">
        <v>588</v>
      </c>
      <c r="C1876" s="342"/>
      <c r="D1876" s="342"/>
      <c r="E1876" s="342"/>
      <c r="F1876" s="342"/>
      <c r="G1876" s="342"/>
      <c r="H1876" s="342"/>
      <c r="I1876" s="342"/>
      <c r="J1876" s="342"/>
      <c r="K1876" s="342"/>
      <c r="L1876" s="342"/>
      <c r="M1876" s="342"/>
      <c r="N1876" s="342"/>
      <c r="O1876" s="342"/>
      <c r="P1876" s="342"/>
      <c r="Q1876" s="342"/>
      <c r="R1876" s="342"/>
      <c r="S1876" s="342"/>
      <c r="T1876" s="343"/>
      <c r="U1876" s="329">
        <v>53975</v>
      </c>
      <c r="V1876" s="330"/>
      <c r="W1876" s="330"/>
      <c r="X1876" s="330"/>
      <c r="Y1876" s="330"/>
      <c r="Z1876" s="330"/>
      <c r="AA1876" s="331"/>
      <c r="AB1876" s="329">
        <v>220629</v>
      </c>
      <c r="AC1876" s="330"/>
      <c r="AD1876" s="330"/>
      <c r="AE1876" s="330"/>
      <c r="AF1876" s="330"/>
      <c r="AG1876" s="330"/>
      <c r="AH1876" s="331"/>
      <c r="AI1876" s="59"/>
      <c r="AJ1876" s="144" t="str">
        <f t="shared" si="336"/>
        <v>Riadok bude vidieť.</v>
      </c>
      <c r="AK1876" s="145" t="s">
        <v>207</v>
      </c>
      <c r="AL1876" s="56" t="s">
        <v>160</v>
      </c>
      <c r="BE1876" s="51">
        <f t="shared" si="342"/>
        <v>1</v>
      </c>
      <c r="BF1876" s="51">
        <f>+IF(B1876="",0,1)</f>
        <v>1</v>
      </c>
      <c r="BH1876" s="51">
        <f>IF(AK1876="",1,IF(AK1876="Chcem skryť riadok.",0,1))</f>
        <v>1</v>
      </c>
      <c r="BI1876" s="89">
        <f>+IF(BE1876*BF1876=0,0,IF(BH1876=0,0,1))</f>
        <v>1</v>
      </c>
      <c r="CA1876" s="113">
        <f>SI!BY1876</f>
        <v>103</v>
      </c>
      <c r="CH1876" s="140">
        <f>SI!BZ1876</f>
        <v>0</v>
      </c>
    </row>
    <row r="1877" spans="1:253" x14ac:dyDescent="0.25">
      <c r="A1877" s="33"/>
      <c r="B1877" s="341" t="s">
        <v>589</v>
      </c>
      <c r="C1877" s="342"/>
      <c r="D1877" s="342"/>
      <c r="E1877" s="342"/>
      <c r="F1877" s="342"/>
      <c r="G1877" s="342"/>
      <c r="H1877" s="342"/>
      <c r="I1877" s="342"/>
      <c r="J1877" s="342"/>
      <c r="K1877" s="342"/>
      <c r="L1877" s="342"/>
      <c r="M1877" s="342"/>
      <c r="N1877" s="342"/>
      <c r="O1877" s="342"/>
      <c r="P1877" s="342"/>
      <c r="Q1877" s="342"/>
      <c r="R1877" s="342"/>
      <c r="S1877" s="342"/>
      <c r="T1877" s="343"/>
      <c r="U1877" s="329">
        <v>7778</v>
      </c>
      <c r="V1877" s="330"/>
      <c r="W1877" s="330"/>
      <c r="X1877" s="330"/>
      <c r="Y1877" s="330"/>
      <c r="Z1877" s="330"/>
      <c r="AA1877" s="331"/>
      <c r="AB1877" s="329">
        <v>82785</v>
      </c>
      <c r="AC1877" s="330"/>
      <c r="AD1877" s="330"/>
      <c r="AE1877" s="330"/>
      <c r="AF1877" s="330"/>
      <c r="AG1877" s="330"/>
      <c r="AH1877" s="331"/>
      <c r="AI1877" s="59"/>
      <c r="AJ1877" s="144" t="str">
        <f t="shared" si="336"/>
        <v>Riadok bude vidieť.</v>
      </c>
      <c r="AK1877" s="145" t="s">
        <v>207</v>
      </c>
      <c r="BE1877" s="51">
        <f t="shared" si="342"/>
        <v>1</v>
      </c>
      <c r="BF1877" s="51">
        <f>+IF(B1877="",0,1)</f>
        <v>1</v>
      </c>
      <c r="BH1877" s="51">
        <f>IF(AK1877="",1,IF(AK1877="Chcem skryť riadok.",0,1))</f>
        <v>1</v>
      </c>
      <c r="BI1877" s="89">
        <f>+IF(BE1877*BF1877=0,0,IF(BH1877=0,0,1))</f>
        <v>1</v>
      </c>
      <c r="CA1877" s="113">
        <f>SI!BY1877</f>
        <v>1016</v>
      </c>
      <c r="CH1877" s="140">
        <f>SI!BZ1877</f>
        <v>0</v>
      </c>
    </row>
    <row r="1878" spans="1:253" s="36" customFormat="1" hidden="1" x14ac:dyDescent="0.25">
      <c r="A1878" s="33"/>
      <c r="B1878" s="341"/>
      <c r="C1878" s="342"/>
      <c r="D1878" s="342"/>
      <c r="E1878" s="342"/>
      <c r="F1878" s="342"/>
      <c r="G1878" s="342"/>
      <c r="H1878" s="342"/>
      <c r="I1878" s="342"/>
      <c r="J1878" s="342"/>
      <c r="K1878" s="342"/>
      <c r="L1878" s="342"/>
      <c r="M1878" s="342"/>
      <c r="N1878" s="342"/>
      <c r="O1878" s="342"/>
      <c r="P1878" s="342"/>
      <c r="Q1878" s="342"/>
      <c r="R1878" s="342"/>
      <c r="S1878" s="342"/>
      <c r="T1878" s="343"/>
      <c r="U1878" s="329"/>
      <c r="V1878" s="330"/>
      <c r="W1878" s="330"/>
      <c r="X1878" s="330"/>
      <c r="Y1878" s="330"/>
      <c r="Z1878" s="330"/>
      <c r="AA1878" s="331"/>
      <c r="AB1878" s="329"/>
      <c r="AC1878" s="330"/>
      <c r="AD1878" s="330"/>
      <c r="AE1878" s="330"/>
      <c r="AF1878" s="330"/>
      <c r="AG1878" s="330"/>
      <c r="AH1878" s="331"/>
      <c r="AI1878" s="60"/>
      <c r="AJ1878" s="144" t="str">
        <f t="shared" si="336"/>
        <v>Riadok bude skrytý.</v>
      </c>
      <c r="AK1878" s="145" t="s">
        <v>207</v>
      </c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51">
        <f t="shared" si="342"/>
        <v>1</v>
      </c>
      <c r="BF1878" s="51">
        <f t="shared" ref="BF1878:BF1890" si="345">+IF(B1878="",0,1)</f>
        <v>0</v>
      </c>
      <c r="BG1878" s="51"/>
      <c r="BH1878" s="51">
        <f t="shared" si="337"/>
        <v>1</v>
      </c>
      <c r="BI1878" s="89">
        <f t="shared" ref="BI1878:BI1890" si="346">+IF(BE1878*BF1878=0,0,IF(BH1878=0,0,1))</f>
        <v>0</v>
      </c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108"/>
      <c r="BY1878" s="108"/>
      <c r="BZ1878" s="108"/>
      <c r="CA1878" s="113">
        <f>SI!BY1878</f>
        <v>129</v>
      </c>
      <c r="CB1878" s="113"/>
      <c r="CC1878" s="113"/>
      <c r="CD1878" s="113"/>
      <c r="CE1878" s="113"/>
      <c r="CF1878" s="113"/>
      <c r="CG1878" s="113"/>
      <c r="CH1878" s="140">
        <f>SI!BZ1878</f>
        <v>0</v>
      </c>
      <c r="CI1878" s="108"/>
      <c r="CJ1878" s="108"/>
      <c r="CK1878" s="108"/>
      <c r="CL1878" s="108"/>
      <c r="CM1878" s="108"/>
      <c r="CN1878" s="108"/>
      <c r="CO1878" s="108"/>
      <c r="CP1878" s="108"/>
      <c r="CQ1878" s="108"/>
      <c r="CR1878" s="108"/>
      <c r="CS1878" s="108"/>
      <c r="CT1878" s="108"/>
      <c r="CU1878" s="108"/>
      <c r="CV1878" s="108"/>
      <c r="CW1878" s="108"/>
      <c r="CX1878" s="108"/>
      <c r="CY1878" s="108"/>
      <c r="CZ1878" s="2"/>
      <c r="DA1878" s="2"/>
      <c r="DB1878" s="2"/>
      <c r="DC1878" s="2"/>
      <c r="DD1878" s="2"/>
      <c r="DE1878" s="2"/>
      <c r="DF1878" s="2"/>
      <c r="DG1878" s="2"/>
      <c r="DH1878" s="2"/>
      <c r="DI1878" s="2"/>
      <c r="DJ1878" s="2"/>
      <c r="DK1878" s="2"/>
      <c r="DL1878" s="2"/>
      <c r="DM1878" s="2"/>
      <c r="DN1878" s="2"/>
      <c r="DO1878" s="2"/>
      <c r="DP1878" s="2"/>
      <c r="DQ1878" s="2"/>
      <c r="DR1878" s="2"/>
      <c r="DS1878" s="2"/>
      <c r="DT1878" s="2"/>
      <c r="DU1878" s="2"/>
      <c r="DV1878" s="2"/>
      <c r="DW1878" s="2"/>
      <c r="DX1878" s="2"/>
      <c r="DY1878" s="2"/>
      <c r="DZ1878" s="2"/>
      <c r="EA1878" s="2"/>
      <c r="EB1878" s="2"/>
      <c r="EC1878" s="2"/>
      <c r="ED1878" s="2"/>
      <c r="EE1878" s="2"/>
      <c r="EF1878" s="2"/>
      <c r="EG1878" s="2"/>
      <c r="EH1878" s="2"/>
      <c r="EI1878" s="2"/>
      <c r="EJ1878" s="2"/>
      <c r="EK1878" s="2"/>
      <c r="EL1878" s="2"/>
      <c r="EM1878" s="2"/>
      <c r="EN1878" s="2"/>
      <c r="EO1878" s="2"/>
      <c r="EP1878" s="2"/>
      <c r="EQ1878" s="2"/>
      <c r="ER1878" s="2"/>
      <c r="ES1878" s="2"/>
      <c r="ET1878" s="2"/>
      <c r="EU1878" s="2"/>
      <c r="EV1878" s="2"/>
      <c r="EW1878" s="2"/>
      <c r="EX1878" s="2"/>
      <c r="EY1878" s="2"/>
      <c r="EZ1878" s="2"/>
      <c r="FA1878" s="2"/>
      <c r="FB1878" s="2"/>
      <c r="FC1878" s="2"/>
      <c r="FD1878" s="2"/>
      <c r="FE1878" s="2"/>
      <c r="FF1878" s="2"/>
      <c r="FG1878" s="2"/>
      <c r="FH1878" s="2"/>
      <c r="FI1878" s="2"/>
      <c r="FJ1878" s="2"/>
      <c r="FK1878" s="2"/>
      <c r="FL1878" s="2"/>
      <c r="FM1878" s="2"/>
      <c r="FN1878" s="2"/>
      <c r="FO1878" s="2"/>
      <c r="FP1878" s="2"/>
      <c r="FQ1878" s="2"/>
      <c r="FR1878" s="2"/>
      <c r="FS1878" s="2"/>
      <c r="FT1878" s="2"/>
      <c r="FU1878" s="2"/>
      <c r="FV1878" s="2"/>
      <c r="FW1878" s="2"/>
      <c r="FX1878" s="2"/>
      <c r="FY1878" s="2"/>
      <c r="FZ1878" s="2"/>
      <c r="GA1878" s="2"/>
      <c r="GB1878" s="2"/>
      <c r="GC1878" s="2"/>
      <c r="GD1878" s="2"/>
      <c r="GE1878" s="2"/>
      <c r="GF1878" s="2"/>
      <c r="GG1878" s="2"/>
      <c r="GH1878" s="2"/>
      <c r="GI1878" s="2"/>
      <c r="GJ1878" s="2"/>
      <c r="GK1878" s="2"/>
      <c r="GL1878" s="2"/>
      <c r="GM1878" s="2"/>
      <c r="GN1878" s="2"/>
      <c r="GO1878" s="2"/>
      <c r="GP1878" s="2"/>
      <c r="GQ1878" s="2"/>
      <c r="GR1878" s="2"/>
      <c r="GS1878" s="2"/>
      <c r="GT1878" s="2"/>
      <c r="GU1878" s="2"/>
      <c r="GV1878" s="2"/>
      <c r="GW1878" s="2"/>
      <c r="GX1878" s="2"/>
      <c r="GY1878" s="2"/>
      <c r="GZ1878" s="2"/>
      <c r="HA1878" s="2"/>
      <c r="HB1878" s="2"/>
      <c r="HC1878" s="2"/>
      <c r="HD1878" s="2"/>
      <c r="HE1878" s="2"/>
      <c r="HF1878" s="2"/>
      <c r="HG1878" s="2"/>
      <c r="HH1878" s="2"/>
      <c r="HI1878" s="2"/>
      <c r="HJ1878" s="2"/>
      <c r="HK1878" s="2"/>
      <c r="HL1878" s="2"/>
      <c r="HM1878" s="2"/>
      <c r="HN1878" s="2"/>
      <c r="HO1878" s="2"/>
      <c r="HP1878" s="2"/>
      <c r="HQ1878" s="2"/>
      <c r="HR1878" s="2"/>
      <c r="HS1878" s="2"/>
      <c r="HT1878" s="2"/>
      <c r="HU1878" s="2"/>
      <c r="HV1878" s="2"/>
      <c r="HW1878" s="2"/>
      <c r="HX1878" s="2"/>
      <c r="HY1878" s="2"/>
      <c r="HZ1878" s="2"/>
      <c r="IA1878" s="2"/>
      <c r="IB1878" s="2"/>
      <c r="IC1878" s="2"/>
      <c r="ID1878" s="2"/>
      <c r="IE1878" s="2"/>
      <c r="IF1878" s="2"/>
      <c r="IG1878" s="2"/>
      <c r="IH1878" s="2"/>
      <c r="II1878" s="2"/>
      <c r="IJ1878" s="2"/>
      <c r="IK1878" s="2"/>
      <c r="IL1878" s="2"/>
      <c r="IM1878" s="2"/>
      <c r="IN1878" s="2"/>
      <c r="IO1878" s="2"/>
      <c r="IP1878" s="2"/>
      <c r="IQ1878" s="2"/>
      <c r="IR1878" s="2"/>
      <c r="IS1878" s="2"/>
    </row>
    <row r="1879" spans="1:253" s="36" customFormat="1" hidden="1" x14ac:dyDescent="0.25">
      <c r="A1879" s="33"/>
      <c r="B1879" s="341"/>
      <c r="C1879" s="342"/>
      <c r="D1879" s="342"/>
      <c r="E1879" s="342"/>
      <c r="F1879" s="342"/>
      <c r="G1879" s="342"/>
      <c r="H1879" s="342"/>
      <c r="I1879" s="342"/>
      <c r="J1879" s="342"/>
      <c r="K1879" s="342"/>
      <c r="L1879" s="342"/>
      <c r="M1879" s="342"/>
      <c r="N1879" s="342"/>
      <c r="O1879" s="342"/>
      <c r="P1879" s="342"/>
      <c r="Q1879" s="342"/>
      <c r="R1879" s="342"/>
      <c r="S1879" s="342"/>
      <c r="T1879" s="343"/>
      <c r="U1879" s="329"/>
      <c r="V1879" s="330"/>
      <c r="W1879" s="330"/>
      <c r="X1879" s="330"/>
      <c r="Y1879" s="330"/>
      <c r="Z1879" s="330"/>
      <c r="AA1879" s="331"/>
      <c r="AB1879" s="329"/>
      <c r="AC1879" s="330"/>
      <c r="AD1879" s="330"/>
      <c r="AE1879" s="330"/>
      <c r="AF1879" s="330"/>
      <c r="AG1879" s="330"/>
      <c r="AH1879" s="331"/>
      <c r="AI1879" s="60"/>
      <c r="AJ1879" s="144" t="str">
        <f t="shared" si="336"/>
        <v>Riadok bude skrytý.</v>
      </c>
      <c r="AK1879" s="145" t="s">
        <v>207</v>
      </c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51">
        <f t="shared" si="342"/>
        <v>1</v>
      </c>
      <c r="BF1879" s="51">
        <f t="shared" si="345"/>
        <v>0</v>
      </c>
      <c r="BG1879" s="51"/>
      <c r="BH1879" s="51">
        <f t="shared" si="337"/>
        <v>1</v>
      </c>
      <c r="BI1879" s="89">
        <f t="shared" si="346"/>
        <v>0</v>
      </c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108"/>
      <c r="BY1879" s="108"/>
      <c r="BZ1879" s="108"/>
      <c r="CA1879" s="113">
        <f>SI!BY1879</f>
        <v>156</v>
      </c>
      <c r="CB1879" s="113"/>
      <c r="CC1879" s="113"/>
      <c r="CD1879" s="113"/>
      <c r="CE1879" s="113"/>
      <c r="CF1879" s="113"/>
      <c r="CG1879" s="113"/>
      <c r="CH1879" s="140">
        <f>SI!BZ1879</f>
        <v>0</v>
      </c>
      <c r="CI1879" s="108"/>
      <c r="CJ1879" s="108"/>
      <c r="CK1879" s="108"/>
      <c r="CL1879" s="108"/>
      <c r="CM1879" s="108"/>
      <c r="CN1879" s="108"/>
      <c r="CO1879" s="108"/>
      <c r="CP1879" s="108"/>
      <c r="CQ1879" s="108"/>
      <c r="CR1879" s="108"/>
      <c r="CS1879" s="108"/>
      <c r="CT1879" s="108"/>
      <c r="CU1879" s="108"/>
      <c r="CV1879" s="108"/>
      <c r="CW1879" s="108"/>
      <c r="CX1879" s="108"/>
      <c r="CY1879" s="108"/>
      <c r="CZ1879" s="2"/>
      <c r="DA1879" s="2"/>
      <c r="DB1879" s="2"/>
      <c r="DC1879" s="2"/>
      <c r="DD1879" s="2"/>
      <c r="DE1879" s="2"/>
      <c r="DF1879" s="2"/>
      <c r="DG1879" s="2"/>
      <c r="DH1879" s="2"/>
      <c r="DI1879" s="2"/>
      <c r="DJ1879" s="2"/>
      <c r="DK1879" s="2"/>
      <c r="DL1879" s="2"/>
      <c r="DM1879" s="2"/>
      <c r="DN1879" s="2"/>
      <c r="DO1879" s="2"/>
      <c r="DP1879" s="2"/>
      <c r="DQ1879" s="2"/>
      <c r="DR1879" s="2"/>
      <c r="DS1879" s="2"/>
      <c r="DT1879" s="2"/>
      <c r="DU1879" s="2"/>
      <c r="DV1879" s="2"/>
      <c r="DW1879" s="2"/>
      <c r="DX1879" s="2"/>
      <c r="DY1879" s="2"/>
      <c r="DZ1879" s="2"/>
      <c r="EA1879" s="2"/>
      <c r="EB1879" s="2"/>
      <c r="EC1879" s="2"/>
      <c r="ED1879" s="2"/>
      <c r="EE1879" s="2"/>
      <c r="EF1879" s="2"/>
      <c r="EG1879" s="2"/>
      <c r="EH1879" s="2"/>
      <c r="EI1879" s="2"/>
      <c r="EJ1879" s="2"/>
      <c r="EK1879" s="2"/>
      <c r="EL1879" s="2"/>
      <c r="EM1879" s="2"/>
      <c r="EN1879" s="2"/>
      <c r="EO1879" s="2"/>
      <c r="EP1879" s="2"/>
      <c r="EQ1879" s="2"/>
      <c r="ER1879" s="2"/>
      <c r="ES1879" s="2"/>
      <c r="ET1879" s="2"/>
      <c r="EU1879" s="2"/>
      <c r="EV1879" s="2"/>
      <c r="EW1879" s="2"/>
      <c r="EX1879" s="2"/>
      <c r="EY1879" s="2"/>
      <c r="EZ1879" s="2"/>
      <c r="FA1879" s="2"/>
      <c r="FB1879" s="2"/>
      <c r="FC1879" s="2"/>
      <c r="FD1879" s="2"/>
      <c r="FE1879" s="2"/>
      <c r="FF1879" s="2"/>
      <c r="FG1879" s="2"/>
      <c r="FH1879" s="2"/>
      <c r="FI1879" s="2"/>
      <c r="FJ1879" s="2"/>
      <c r="FK1879" s="2"/>
      <c r="FL1879" s="2"/>
      <c r="FM1879" s="2"/>
      <c r="FN1879" s="2"/>
      <c r="FO1879" s="2"/>
      <c r="FP1879" s="2"/>
      <c r="FQ1879" s="2"/>
      <c r="FR1879" s="2"/>
      <c r="FS1879" s="2"/>
      <c r="FT1879" s="2"/>
      <c r="FU1879" s="2"/>
      <c r="FV1879" s="2"/>
      <c r="FW1879" s="2"/>
      <c r="FX1879" s="2"/>
      <c r="FY1879" s="2"/>
      <c r="FZ1879" s="2"/>
      <c r="GA1879" s="2"/>
      <c r="GB1879" s="2"/>
      <c r="GC1879" s="2"/>
      <c r="GD1879" s="2"/>
      <c r="GE1879" s="2"/>
      <c r="GF1879" s="2"/>
      <c r="GG1879" s="2"/>
      <c r="GH1879" s="2"/>
      <c r="GI1879" s="2"/>
      <c r="GJ1879" s="2"/>
      <c r="GK1879" s="2"/>
      <c r="GL1879" s="2"/>
      <c r="GM1879" s="2"/>
      <c r="GN1879" s="2"/>
      <c r="GO1879" s="2"/>
      <c r="GP1879" s="2"/>
      <c r="GQ1879" s="2"/>
      <c r="GR1879" s="2"/>
      <c r="GS1879" s="2"/>
      <c r="GT1879" s="2"/>
      <c r="GU1879" s="2"/>
      <c r="GV1879" s="2"/>
      <c r="GW1879" s="2"/>
      <c r="GX1879" s="2"/>
      <c r="GY1879" s="2"/>
      <c r="GZ1879" s="2"/>
      <c r="HA1879" s="2"/>
      <c r="HB1879" s="2"/>
      <c r="HC1879" s="2"/>
      <c r="HD1879" s="2"/>
      <c r="HE1879" s="2"/>
      <c r="HF1879" s="2"/>
      <c r="HG1879" s="2"/>
      <c r="HH1879" s="2"/>
      <c r="HI1879" s="2"/>
      <c r="HJ1879" s="2"/>
      <c r="HK1879" s="2"/>
      <c r="HL1879" s="2"/>
      <c r="HM1879" s="2"/>
      <c r="HN1879" s="2"/>
      <c r="HO1879" s="2"/>
      <c r="HP1879" s="2"/>
      <c r="HQ1879" s="2"/>
      <c r="HR1879" s="2"/>
      <c r="HS1879" s="2"/>
      <c r="HT1879" s="2"/>
      <c r="HU1879" s="2"/>
      <c r="HV1879" s="2"/>
      <c r="HW1879" s="2"/>
      <c r="HX1879" s="2"/>
      <c r="HY1879" s="2"/>
      <c r="HZ1879" s="2"/>
      <c r="IA1879" s="2"/>
      <c r="IB1879" s="2"/>
      <c r="IC1879" s="2"/>
      <c r="ID1879" s="2"/>
      <c r="IE1879" s="2"/>
      <c r="IF1879" s="2"/>
      <c r="IG1879" s="2"/>
      <c r="IH1879" s="2"/>
      <c r="II1879" s="2"/>
      <c r="IJ1879" s="2"/>
      <c r="IK1879" s="2"/>
      <c r="IL1879" s="2"/>
      <c r="IM1879" s="2"/>
      <c r="IN1879" s="2"/>
      <c r="IO1879" s="2"/>
      <c r="IP1879" s="2"/>
      <c r="IQ1879" s="2"/>
      <c r="IR1879" s="2"/>
      <c r="IS1879" s="2"/>
    </row>
    <row r="1880" spans="1:253" s="36" customFormat="1" hidden="1" x14ac:dyDescent="0.25">
      <c r="A1880" s="33"/>
      <c r="B1880" s="341"/>
      <c r="C1880" s="342"/>
      <c r="D1880" s="342"/>
      <c r="E1880" s="342"/>
      <c r="F1880" s="342"/>
      <c r="G1880" s="342"/>
      <c r="H1880" s="342"/>
      <c r="I1880" s="342"/>
      <c r="J1880" s="342"/>
      <c r="K1880" s="342"/>
      <c r="L1880" s="342"/>
      <c r="M1880" s="342"/>
      <c r="N1880" s="342"/>
      <c r="O1880" s="342"/>
      <c r="P1880" s="342"/>
      <c r="Q1880" s="342"/>
      <c r="R1880" s="342"/>
      <c r="S1880" s="342"/>
      <c r="T1880" s="343"/>
      <c r="U1880" s="329"/>
      <c r="V1880" s="330"/>
      <c r="W1880" s="330"/>
      <c r="X1880" s="330"/>
      <c r="Y1880" s="330"/>
      <c r="Z1880" s="330"/>
      <c r="AA1880" s="331"/>
      <c r="AB1880" s="329"/>
      <c r="AC1880" s="330"/>
      <c r="AD1880" s="330"/>
      <c r="AE1880" s="330"/>
      <c r="AF1880" s="330"/>
      <c r="AG1880" s="330"/>
      <c r="AH1880" s="331"/>
      <c r="AI1880" s="60"/>
      <c r="AJ1880" s="144" t="str">
        <f t="shared" si="336"/>
        <v>Riadok bude skrytý.</v>
      </c>
      <c r="AK1880" s="145" t="s">
        <v>207</v>
      </c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51">
        <f t="shared" si="342"/>
        <v>1</v>
      </c>
      <c r="BF1880" s="51">
        <f t="shared" si="345"/>
        <v>0</v>
      </c>
      <c r="BG1880" s="51"/>
      <c r="BH1880" s="51">
        <f t="shared" si="337"/>
        <v>1</v>
      </c>
      <c r="BI1880" s="89">
        <f t="shared" si="346"/>
        <v>0</v>
      </c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108"/>
      <c r="BY1880" s="108"/>
      <c r="BZ1880" s="108"/>
      <c r="CA1880" s="113">
        <f>SI!BY1880</f>
        <v>155</v>
      </c>
      <c r="CB1880" s="113"/>
      <c r="CC1880" s="113"/>
      <c r="CD1880" s="113"/>
      <c r="CE1880" s="113"/>
      <c r="CF1880" s="113"/>
      <c r="CG1880" s="113"/>
      <c r="CH1880" s="140">
        <f>SI!BZ1880</f>
        <v>0</v>
      </c>
      <c r="CI1880" s="108"/>
      <c r="CJ1880" s="108"/>
      <c r="CK1880" s="108"/>
      <c r="CL1880" s="108"/>
      <c r="CM1880" s="108"/>
      <c r="CN1880" s="108"/>
      <c r="CO1880" s="108"/>
      <c r="CP1880" s="108"/>
      <c r="CQ1880" s="108"/>
      <c r="CR1880" s="108"/>
      <c r="CS1880" s="108"/>
      <c r="CT1880" s="108"/>
      <c r="CU1880" s="108"/>
      <c r="CV1880" s="108"/>
      <c r="CW1880" s="108"/>
      <c r="CX1880" s="108"/>
      <c r="CY1880" s="108"/>
      <c r="CZ1880" s="2"/>
      <c r="DA1880" s="2"/>
      <c r="DB1880" s="2"/>
      <c r="DC1880" s="2"/>
      <c r="DD1880" s="2"/>
      <c r="DE1880" s="2"/>
      <c r="DF1880" s="2"/>
      <c r="DG1880" s="2"/>
      <c r="DH1880" s="2"/>
      <c r="DI1880" s="2"/>
      <c r="DJ1880" s="2"/>
      <c r="DK1880" s="2"/>
      <c r="DL1880" s="2"/>
      <c r="DM1880" s="2"/>
      <c r="DN1880" s="2"/>
      <c r="DO1880" s="2"/>
      <c r="DP1880" s="2"/>
      <c r="DQ1880" s="2"/>
      <c r="DR1880" s="2"/>
      <c r="DS1880" s="2"/>
      <c r="DT1880" s="2"/>
      <c r="DU1880" s="2"/>
      <c r="DV1880" s="2"/>
      <c r="DW1880" s="2"/>
      <c r="DX1880" s="2"/>
      <c r="DY1880" s="2"/>
      <c r="DZ1880" s="2"/>
      <c r="EA1880" s="2"/>
      <c r="EB1880" s="2"/>
      <c r="EC1880" s="2"/>
      <c r="ED1880" s="2"/>
      <c r="EE1880" s="2"/>
      <c r="EF1880" s="2"/>
      <c r="EG1880" s="2"/>
      <c r="EH1880" s="2"/>
      <c r="EI1880" s="2"/>
      <c r="EJ1880" s="2"/>
      <c r="EK1880" s="2"/>
      <c r="EL1880" s="2"/>
      <c r="EM1880" s="2"/>
      <c r="EN1880" s="2"/>
      <c r="EO1880" s="2"/>
      <c r="EP1880" s="2"/>
      <c r="EQ1880" s="2"/>
      <c r="ER1880" s="2"/>
      <c r="ES1880" s="2"/>
      <c r="ET1880" s="2"/>
      <c r="EU1880" s="2"/>
      <c r="EV1880" s="2"/>
      <c r="EW1880" s="2"/>
      <c r="EX1880" s="2"/>
      <c r="EY1880" s="2"/>
      <c r="EZ1880" s="2"/>
      <c r="FA1880" s="2"/>
      <c r="FB1880" s="2"/>
      <c r="FC1880" s="2"/>
      <c r="FD1880" s="2"/>
      <c r="FE1880" s="2"/>
      <c r="FF1880" s="2"/>
      <c r="FG1880" s="2"/>
      <c r="FH1880" s="2"/>
      <c r="FI1880" s="2"/>
      <c r="FJ1880" s="2"/>
      <c r="FK1880" s="2"/>
      <c r="FL1880" s="2"/>
      <c r="FM1880" s="2"/>
      <c r="FN1880" s="2"/>
      <c r="FO1880" s="2"/>
      <c r="FP1880" s="2"/>
      <c r="FQ1880" s="2"/>
      <c r="FR1880" s="2"/>
      <c r="FS1880" s="2"/>
      <c r="FT1880" s="2"/>
      <c r="FU1880" s="2"/>
      <c r="FV1880" s="2"/>
      <c r="FW1880" s="2"/>
      <c r="FX1880" s="2"/>
      <c r="FY1880" s="2"/>
      <c r="FZ1880" s="2"/>
      <c r="GA1880" s="2"/>
      <c r="GB1880" s="2"/>
      <c r="GC1880" s="2"/>
      <c r="GD1880" s="2"/>
      <c r="GE1880" s="2"/>
      <c r="GF1880" s="2"/>
      <c r="GG1880" s="2"/>
      <c r="GH1880" s="2"/>
      <c r="GI1880" s="2"/>
      <c r="GJ1880" s="2"/>
      <c r="GK1880" s="2"/>
      <c r="GL1880" s="2"/>
      <c r="GM1880" s="2"/>
      <c r="GN1880" s="2"/>
      <c r="GO1880" s="2"/>
      <c r="GP1880" s="2"/>
      <c r="GQ1880" s="2"/>
      <c r="GR1880" s="2"/>
      <c r="GS1880" s="2"/>
      <c r="GT1880" s="2"/>
      <c r="GU1880" s="2"/>
      <c r="GV1880" s="2"/>
      <c r="GW1880" s="2"/>
      <c r="GX1880" s="2"/>
      <c r="GY1880" s="2"/>
      <c r="GZ1880" s="2"/>
      <c r="HA1880" s="2"/>
      <c r="HB1880" s="2"/>
      <c r="HC1880" s="2"/>
      <c r="HD1880" s="2"/>
      <c r="HE1880" s="2"/>
      <c r="HF1880" s="2"/>
      <c r="HG1880" s="2"/>
      <c r="HH1880" s="2"/>
      <c r="HI1880" s="2"/>
      <c r="HJ1880" s="2"/>
      <c r="HK1880" s="2"/>
      <c r="HL1880" s="2"/>
      <c r="HM1880" s="2"/>
      <c r="HN1880" s="2"/>
      <c r="HO1880" s="2"/>
      <c r="HP1880" s="2"/>
      <c r="HQ1880" s="2"/>
      <c r="HR1880" s="2"/>
      <c r="HS1880" s="2"/>
      <c r="HT1880" s="2"/>
      <c r="HU1880" s="2"/>
      <c r="HV1880" s="2"/>
      <c r="HW1880" s="2"/>
      <c r="HX1880" s="2"/>
      <c r="HY1880" s="2"/>
      <c r="HZ1880" s="2"/>
      <c r="IA1880" s="2"/>
      <c r="IB1880" s="2"/>
      <c r="IC1880" s="2"/>
      <c r="ID1880" s="2"/>
      <c r="IE1880" s="2"/>
      <c r="IF1880" s="2"/>
      <c r="IG1880" s="2"/>
      <c r="IH1880" s="2"/>
      <c r="II1880" s="2"/>
      <c r="IJ1880" s="2"/>
      <c r="IK1880" s="2"/>
      <c r="IL1880" s="2"/>
      <c r="IM1880" s="2"/>
      <c r="IN1880" s="2"/>
      <c r="IO1880" s="2"/>
      <c r="IP1880" s="2"/>
      <c r="IQ1880" s="2"/>
      <c r="IR1880" s="2"/>
      <c r="IS1880" s="2"/>
    </row>
    <row r="1881" spans="1:253" s="36" customFormat="1" x14ac:dyDescent="0.25">
      <c r="A1881" s="33"/>
      <c r="B1881" s="518" t="s">
        <v>427</v>
      </c>
      <c r="C1881" s="519"/>
      <c r="D1881" s="519"/>
      <c r="E1881" s="519"/>
      <c r="F1881" s="519"/>
      <c r="G1881" s="519"/>
      <c r="H1881" s="519"/>
      <c r="I1881" s="519"/>
      <c r="J1881" s="519"/>
      <c r="K1881" s="519"/>
      <c r="L1881" s="519"/>
      <c r="M1881" s="519"/>
      <c r="N1881" s="519"/>
      <c r="O1881" s="519"/>
      <c r="P1881" s="519"/>
      <c r="Q1881" s="519"/>
      <c r="R1881" s="519"/>
      <c r="S1881" s="519"/>
      <c r="T1881" s="520"/>
      <c r="U1881" s="497">
        <f>+SUM(U1882:AA1890)</f>
        <v>283857</v>
      </c>
      <c r="V1881" s="498"/>
      <c r="W1881" s="498"/>
      <c r="X1881" s="498"/>
      <c r="Y1881" s="498"/>
      <c r="Z1881" s="498"/>
      <c r="AA1881" s="499"/>
      <c r="AB1881" s="497">
        <v>316104</v>
      </c>
      <c r="AC1881" s="498"/>
      <c r="AD1881" s="498"/>
      <c r="AE1881" s="498"/>
      <c r="AF1881" s="498"/>
      <c r="AG1881" s="498"/>
      <c r="AH1881" s="499"/>
      <c r="AI1881" s="60"/>
      <c r="AJ1881" s="144" t="str">
        <f t="shared" si="336"/>
        <v>Riadok bude vidieť.</v>
      </c>
      <c r="AK1881" s="145" t="s">
        <v>207</v>
      </c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51">
        <f t="shared" si="342"/>
        <v>1</v>
      </c>
      <c r="BF1881" s="51"/>
      <c r="BG1881" s="51"/>
      <c r="BH1881" s="51">
        <f>IF(AK1881="",1,IF(AK1881="Chcem skryť riadok.",0,1))</f>
        <v>1</v>
      </c>
      <c r="BI1881" s="51">
        <f>+IF(BE1881+BF1881+BG1881=0,0,IF(BH1881=0,0,1))</f>
        <v>1</v>
      </c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/>
      <c r="BV1881" s="2"/>
      <c r="BW1881" s="2"/>
      <c r="BX1881" s="108"/>
      <c r="BY1881" s="108"/>
      <c r="BZ1881" s="108"/>
      <c r="CA1881" s="113">
        <f>SI!BY1881</f>
        <v>1064</v>
      </c>
      <c r="CB1881" s="113"/>
      <c r="CC1881" s="113"/>
      <c r="CD1881" s="113"/>
      <c r="CE1881" s="113"/>
      <c r="CF1881" s="113"/>
      <c r="CG1881" s="113"/>
      <c r="CH1881" s="140">
        <f>SI!BZ1881</f>
        <v>0</v>
      </c>
      <c r="CI1881" s="108"/>
      <c r="CJ1881" s="108"/>
      <c r="CK1881" s="108"/>
      <c r="CL1881" s="108"/>
      <c r="CM1881" s="108"/>
      <c r="CN1881" s="108"/>
      <c r="CO1881" s="108"/>
      <c r="CP1881" s="108"/>
      <c r="CQ1881" s="108"/>
      <c r="CR1881" s="108"/>
      <c r="CS1881" s="108"/>
      <c r="CT1881" s="108"/>
      <c r="CU1881" s="108"/>
      <c r="CV1881" s="108"/>
      <c r="CW1881" s="108"/>
      <c r="CX1881" s="108"/>
      <c r="CY1881" s="108"/>
      <c r="CZ1881" s="2"/>
      <c r="DA1881" s="2"/>
      <c r="DB1881" s="2"/>
      <c r="DC1881" s="2"/>
      <c r="DD1881" s="2"/>
      <c r="DE1881" s="2"/>
      <c r="DF1881" s="2"/>
      <c r="DG1881" s="2"/>
      <c r="DH1881" s="2"/>
      <c r="DI1881" s="2"/>
      <c r="DJ1881" s="2"/>
      <c r="DK1881" s="2"/>
      <c r="DL1881" s="2"/>
      <c r="DM1881" s="2"/>
      <c r="DN1881" s="2"/>
      <c r="DO1881" s="2"/>
      <c r="DP1881" s="2"/>
      <c r="DQ1881" s="2"/>
      <c r="DR1881" s="2"/>
      <c r="DS1881" s="2"/>
      <c r="DT1881" s="2"/>
      <c r="DU1881" s="2"/>
      <c r="DV1881" s="2"/>
      <c r="DW1881" s="2"/>
      <c r="DX1881" s="2"/>
      <c r="DY1881" s="2"/>
      <c r="DZ1881" s="2"/>
      <c r="EA1881" s="2"/>
      <c r="EB1881" s="2"/>
      <c r="EC1881" s="2"/>
      <c r="ED1881" s="2"/>
      <c r="EE1881" s="2"/>
      <c r="EF1881" s="2"/>
      <c r="EG1881" s="2"/>
      <c r="EH1881" s="2"/>
      <c r="EI1881" s="2"/>
      <c r="EJ1881" s="2"/>
      <c r="EK1881" s="2"/>
      <c r="EL1881" s="2"/>
      <c r="EM1881" s="2"/>
      <c r="EN1881" s="2"/>
      <c r="EO1881" s="2"/>
      <c r="EP1881" s="2"/>
      <c r="EQ1881" s="2"/>
      <c r="ER1881" s="2"/>
      <c r="ES1881" s="2"/>
      <c r="ET1881" s="2"/>
      <c r="EU1881" s="2"/>
      <c r="EV1881" s="2"/>
      <c r="EW1881" s="2"/>
      <c r="EX1881" s="2"/>
      <c r="EY1881" s="2"/>
      <c r="EZ1881" s="2"/>
      <c r="FA1881" s="2"/>
      <c r="FB1881" s="2"/>
      <c r="FC1881" s="2"/>
      <c r="FD1881" s="2"/>
      <c r="FE1881" s="2"/>
      <c r="FF1881" s="2"/>
      <c r="FG1881" s="2"/>
      <c r="FH1881" s="2"/>
      <c r="FI1881" s="2"/>
      <c r="FJ1881" s="2"/>
      <c r="FK1881" s="2"/>
      <c r="FL1881" s="2"/>
      <c r="FM1881" s="2"/>
      <c r="FN1881" s="2"/>
      <c r="FO1881" s="2"/>
      <c r="FP1881" s="2"/>
      <c r="FQ1881" s="2"/>
      <c r="FR1881" s="2"/>
      <c r="FS1881" s="2"/>
      <c r="FT1881" s="2"/>
      <c r="FU1881" s="2"/>
      <c r="FV1881" s="2"/>
      <c r="FW1881" s="2"/>
      <c r="FX1881" s="2"/>
      <c r="FY1881" s="2"/>
      <c r="FZ1881" s="2"/>
      <c r="GA1881" s="2"/>
      <c r="GB1881" s="2"/>
      <c r="GC1881" s="2"/>
      <c r="GD1881" s="2"/>
      <c r="GE1881" s="2"/>
      <c r="GF1881" s="2"/>
      <c r="GG1881" s="2"/>
      <c r="GH1881" s="2"/>
      <c r="GI1881" s="2"/>
      <c r="GJ1881" s="2"/>
      <c r="GK1881" s="2"/>
      <c r="GL1881" s="2"/>
      <c r="GM1881" s="2"/>
      <c r="GN1881" s="2"/>
      <c r="GO1881" s="2"/>
      <c r="GP1881" s="2"/>
      <c r="GQ1881" s="2"/>
      <c r="GR1881" s="2"/>
      <c r="GS1881" s="2"/>
      <c r="GT1881" s="2"/>
      <c r="GU1881" s="2"/>
      <c r="GV1881" s="2"/>
      <c r="GW1881" s="2"/>
      <c r="GX1881" s="2"/>
      <c r="GY1881" s="2"/>
      <c r="GZ1881" s="2"/>
      <c r="HA1881" s="2"/>
      <c r="HB1881" s="2"/>
      <c r="HC1881" s="2"/>
      <c r="HD1881" s="2"/>
      <c r="HE1881" s="2"/>
      <c r="HF1881" s="2"/>
      <c r="HG1881" s="2"/>
      <c r="HH1881" s="2"/>
      <c r="HI1881" s="2"/>
      <c r="HJ1881" s="2"/>
      <c r="HK1881" s="2"/>
      <c r="HL1881" s="2"/>
      <c r="HM1881" s="2"/>
      <c r="HN1881" s="2"/>
      <c r="HO1881" s="2"/>
      <c r="HP1881" s="2"/>
      <c r="HQ1881" s="2"/>
      <c r="HR1881" s="2"/>
      <c r="HS1881" s="2"/>
      <c r="HT1881" s="2"/>
      <c r="HU1881" s="2"/>
      <c r="HV1881" s="2"/>
      <c r="HW1881" s="2"/>
      <c r="HX1881" s="2"/>
      <c r="HY1881" s="2"/>
      <c r="HZ1881" s="2"/>
      <c r="IA1881" s="2"/>
      <c r="IB1881" s="2"/>
      <c r="IC1881" s="2"/>
      <c r="ID1881" s="2"/>
      <c r="IE1881" s="2"/>
      <c r="IF1881" s="2"/>
      <c r="IG1881" s="2"/>
      <c r="IH1881" s="2"/>
      <c r="II1881" s="2"/>
      <c r="IJ1881" s="2"/>
      <c r="IK1881" s="2"/>
      <c r="IL1881" s="2"/>
      <c r="IM1881" s="2"/>
      <c r="IN1881" s="2"/>
      <c r="IO1881" s="2"/>
      <c r="IP1881" s="2"/>
      <c r="IQ1881" s="2"/>
      <c r="IR1881" s="2"/>
      <c r="IS1881" s="2"/>
    </row>
    <row r="1882" spans="1:253" s="36" customFormat="1" x14ac:dyDescent="0.25">
      <c r="A1882" s="33"/>
      <c r="B1882" s="341" t="s">
        <v>590</v>
      </c>
      <c r="C1882" s="342"/>
      <c r="D1882" s="342"/>
      <c r="E1882" s="342"/>
      <c r="F1882" s="342"/>
      <c r="G1882" s="342"/>
      <c r="H1882" s="342"/>
      <c r="I1882" s="342"/>
      <c r="J1882" s="342"/>
      <c r="K1882" s="342"/>
      <c r="L1882" s="342"/>
      <c r="M1882" s="342"/>
      <c r="N1882" s="342"/>
      <c r="O1882" s="342"/>
      <c r="P1882" s="342"/>
      <c r="Q1882" s="342"/>
      <c r="R1882" s="342"/>
      <c r="S1882" s="342"/>
      <c r="T1882" s="343"/>
      <c r="U1882" s="329">
        <v>259033</v>
      </c>
      <c r="V1882" s="330"/>
      <c r="W1882" s="330"/>
      <c r="X1882" s="330"/>
      <c r="Y1882" s="330"/>
      <c r="Z1882" s="330"/>
      <c r="AA1882" s="331"/>
      <c r="AB1882" s="329">
        <v>316104</v>
      </c>
      <c r="AC1882" s="330"/>
      <c r="AD1882" s="330"/>
      <c r="AE1882" s="330"/>
      <c r="AF1882" s="330"/>
      <c r="AG1882" s="330"/>
      <c r="AH1882" s="331"/>
      <c r="AI1882" s="60"/>
      <c r="AJ1882" s="144" t="str">
        <f t="shared" si="336"/>
        <v>Riadok bude vidieť.</v>
      </c>
      <c r="AK1882" s="145" t="s">
        <v>207</v>
      </c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51">
        <f t="shared" si="342"/>
        <v>1</v>
      </c>
      <c r="BF1882" s="51">
        <f t="shared" si="345"/>
        <v>1</v>
      </c>
      <c r="BG1882" s="51"/>
      <c r="BH1882" s="51">
        <f t="shared" si="337"/>
        <v>1</v>
      </c>
      <c r="BI1882" s="89">
        <f t="shared" si="346"/>
        <v>1</v>
      </c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108"/>
      <c r="BY1882" s="108"/>
      <c r="BZ1882" s="108"/>
      <c r="CA1882" s="113">
        <f>SI!BY1882</f>
        <v>134</v>
      </c>
      <c r="CB1882" s="113"/>
      <c r="CC1882" s="113"/>
      <c r="CD1882" s="113"/>
      <c r="CE1882" s="113"/>
      <c r="CF1882" s="113"/>
      <c r="CG1882" s="113"/>
      <c r="CH1882" s="140">
        <f>SI!BZ1882</f>
        <v>0</v>
      </c>
      <c r="CI1882" s="108"/>
      <c r="CJ1882" s="108"/>
      <c r="CK1882" s="108"/>
      <c r="CL1882" s="108"/>
      <c r="CM1882" s="108"/>
      <c r="CN1882" s="108"/>
      <c r="CO1882" s="108"/>
      <c r="CP1882" s="108"/>
      <c r="CQ1882" s="108"/>
      <c r="CR1882" s="108"/>
      <c r="CS1882" s="108"/>
      <c r="CT1882" s="108"/>
      <c r="CU1882" s="108"/>
      <c r="CV1882" s="108"/>
      <c r="CW1882" s="108"/>
      <c r="CX1882" s="108"/>
      <c r="CY1882" s="108"/>
      <c r="CZ1882" s="2"/>
      <c r="DA1882" s="2"/>
      <c r="DB1882" s="2"/>
      <c r="DC1882" s="2"/>
      <c r="DD1882" s="2"/>
      <c r="DE1882" s="2"/>
      <c r="DF1882" s="2"/>
      <c r="DG1882" s="2"/>
      <c r="DH1882" s="2"/>
      <c r="DI1882" s="2"/>
      <c r="DJ1882" s="2"/>
      <c r="DK1882" s="2"/>
      <c r="DL1882" s="2"/>
      <c r="DM1882" s="2"/>
      <c r="DN1882" s="2"/>
      <c r="DO1882" s="2"/>
      <c r="DP1882" s="2"/>
      <c r="DQ1882" s="2"/>
      <c r="DR1882" s="2"/>
      <c r="DS1882" s="2"/>
      <c r="DT1882" s="2"/>
      <c r="DU1882" s="2"/>
      <c r="DV1882" s="2"/>
      <c r="DW1882" s="2"/>
      <c r="DX1882" s="2"/>
      <c r="DY1882" s="2"/>
      <c r="DZ1882" s="2"/>
      <c r="EA1882" s="2"/>
      <c r="EB1882" s="2"/>
      <c r="EC1882" s="2"/>
      <c r="ED1882" s="2"/>
      <c r="EE1882" s="2"/>
      <c r="EF1882" s="2"/>
      <c r="EG1882" s="2"/>
      <c r="EH1882" s="2"/>
      <c r="EI1882" s="2"/>
      <c r="EJ1882" s="2"/>
      <c r="EK1882" s="2"/>
      <c r="EL1882" s="2"/>
      <c r="EM1882" s="2"/>
      <c r="EN1882" s="2"/>
      <c r="EO1882" s="2"/>
      <c r="EP1882" s="2"/>
      <c r="EQ1882" s="2"/>
      <c r="ER1882" s="2"/>
      <c r="ES1882" s="2"/>
      <c r="ET1882" s="2"/>
      <c r="EU1882" s="2"/>
      <c r="EV1882" s="2"/>
      <c r="EW1882" s="2"/>
      <c r="EX1882" s="2"/>
      <c r="EY1882" s="2"/>
      <c r="EZ1882" s="2"/>
      <c r="FA1882" s="2"/>
      <c r="FB1882" s="2"/>
      <c r="FC1882" s="2"/>
      <c r="FD1882" s="2"/>
      <c r="FE1882" s="2"/>
      <c r="FF1882" s="2"/>
      <c r="FG1882" s="2"/>
      <c r="FH1882" s="2"/>
      <c r="FI1882" s="2"/>
      <c r="FJ1882" s="2"/>
      <c r="FK1882" s="2"/>
      <c r="FL1882" s="2"/>
      <c r="FM1882" s="2"/>
      <c r="FN1882" s="2"/>
      <c r="FO1882" s="2"/>
      <c r="FP1882" s="2"/>
      <c r="FQ1882" s="2"/>
      <c r="FR1882" s="2"/>
      <c r="FS1882" s="2"/>
      <c r="FT1882" s="2"/>
      <c r="FU1882" s="2"/>
      <c r="FV1882" s="2"/>
      <c r="FW1882" s="2"/>
      <c r="FX1882" s="2"/>
      <c r="FY1882" s="2"/>
      <c r="FZ1882" s="2"/>
      <c r="GA1882" s="2"/>
      <c r="GB1882" s="2"/>
      <c r="GC1882" s="2"/>
      <c r="GD1882" s="2"/>
      <c r="GE1882" s="2"/>
      <c r="GF1882" s="2"/>
      <c r="GG1882" s="2"/>
      <c r="GH1882" s="2"/>
      <c r="GI1882" s="2"/>
      <c r="GJ1882" s="2"/>
      <c r="GK1882" s="2"/>
      <c r="GL1882" s="2"/>
      <c r="GM1882" s="2"/>
      <c r="GN1882" s="2"/>
      <c r="GO1882" s="2"/>
      <c r="GP1882" s="2"/>
      <c r="GQ1882" s="2"/>
      <c r="GR1882" s="2"/>
      <c r="GS1882" s="2"/>
      <c r="GT1882" s="2"/>
      <c r="GU1882" s="2"/>
      <c r="GV1882" s="2"/>
      <c r="GW1882" s="2"/>
      <c r="GX1882" s="2"/>
      <c r="GY1882" s="2"/>
      <c r="GZ1882" s="2"/>
      <c r="HA1882" s="2"/>
      <c r="HB1882" s="2"/>
      <c r="HC1882" s="2"/>
      <c r="HD1882" s="2"/>
      <c r="HE1882" s="2"/>
      <c r="HF1882" s="2"/>
      <c r="HG1882" s="2"/>
      <c r="HH1882" s="2"/>
      <c r="HI1882" s="2"/>
      <c r="HJ1882" s="2"/>
      <c r="HK1882" s="2"/>
      <c r="HL1882" s="2"/>
      <c r="HM1882" s="2"/>
      <c r="HN1882" s="2"/>
      <c r="HO1882" s="2"/>
      <c r="HP1882" s="2"/>
      <c r="HQ1882" s="2"/>
      <c r="HR1882" s="2"/>
      <c r="HS1882" s="2"/>
      <c r="HT1882" s="2"/>
      <c r="HU1882" s="2"/>
      <c r="HV1882" s="2"/>
      <c r="HW1882" s="2"/>
      <c r="HX1882" s="2"/>
      <c r="HY1882" s="2"/>
      <c r="HZ1882" s="2"/>
      <c r="IA1882" s="2"/>
      <c r="IB1882" s="2"/>
      <c r="IC1882" s="2"/>
      <c r="ID1882" s="2"/>
      <c r="IE1882" s="2"/>
      <c r="IF1882" s="2"/>
      <c r="IG1882" s="2"/>
      <c r="IH1882" s="2"/>
      <c r="II1882" s="2"/>
      <c r="IJ1882" s="2"/>
      <c r="IK1882" s="2"/>
      <c r="IL1882" s="2"/>
      <c r="IM1882" s="2"/>
      <c r="IN1882" s="2"/>
      <c r="IO1882" s="2"/>
      <c r="IP1882" s="2"/>
      <c r="IQ1882" s="2"/>
      <c r="IR1882" s="2"/>
      <c r="IS1882" s="2"/>
    </row>
    <row r="1883" spans="1:253" s="36" customFormat="1" x14ac:dyDescent="0.25">
      <c r="A1883" s="33"/>
      <c r="B1883" s="341" t="s">
        <v>591</v>
      </c>
      <c r="C1883" s="342"/>
      <c r="D1883" s="342"/>
      <c r="E1883" s="342"/>
      <c r="F1883" s="342"/>
      <c r="G1883" s="342"/>
      <c r="H1883" s="342"/>
      <c r="I1883" s="342"/>
      <c r="J1883" s="342"/>
      <c r="K1883" s="342"/>
      <c r="L1883" s="342"/>
      <c r="M1883" s="342"/>
      <c r="N1883" s="342"/>
      <c r="O1883" s="342"/>
      <c r="P1883" s="342"/>
      <c r="Q1883" s="342"/>
      <c r="R1883" s="342"/>
      <c r="S1883" s="342"/>
      <c r="T1883" s="343"/>
      <c r="U1883" s="329">
        <v>24824</v>
      </c>
      <c r="V1883" s="330"/>
      <c r="W1883" s="330"/>
      <c r="X1883" s="330"/>
      <c r="Y1883" s="330"/>
      <c r="Z1883" s="330"/>
      <c r="AA1883" s="331"/>
      <c r="AB1883" s="329">
        <v>0</v>
      </c>
      <c r="AC1883" s="330"/>
      <c r="AD1883" s="330"/>
      <c r="AE1883" s="330"/>
      <c r="AF1883" s="330"/>
      <c r="AG1883" s="330"/>
      <c r="AH1883" s="331"/>
      <c r="AI1883" s="60"/>
      <c r="AJ1883" s="144" t="str">
        <f t="shared" si="336"/>
        <v>Riadok bude vidieť.</v>
      </c>
      <c r="AK1883" s="145" t="s">
        <v>207</v>
      </c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51">
        <f t="shared" si="342"/>
        <v>1</v>
      </c>
      <c r="BF1883" s="51">
        <f t="shared" si="345"/>
        <v>1</v>
      </c>
      <c r="BG1883" s="51"/>
      <c r="BH1883" s="51">
        <f t="shared" si="337"/>
        <v>1</v>
      </c>
      <c r="BI1883" s="89">
        <f t="shared" si="346"/>
        <v>1</v>
      </c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/>
      <c r="BV1883" s="2"/>
      <c r="BW1883" s="2"/>
      <c r="BX1883" s="108"/>
      <c r="BY1883" s="108"/>
      <c r="BZ1883" s="108"/>
      <c r="CA1883" s="113">
        <f>SI!BY1883</f>
        <v>403</v>
      </c>
      <c r="CB1883" s="113"/>
      <c r="CC1883" s="113"/>
      <c r="CD1883" s="113"/>
      <c r="CE1883" s="113"/>
      <c r="CF1883" s="113"/>
      <c r="CG1883" s="113"/>
      <c r="CH1883" s="140">
        <f>SI!BZ1883</f>
        <v>0</v>
      </c>
      <c r="CI1883" s="108"/>
      <c r="CJ1883" s="108"/>
      <c r="CK1883" s="108"/>
      <c r="CL1883" s="108"/>
      <c r="CM1883" s="108"/>
      <c r="CN1883" s="108"/>
      <c r="CO1883" s="108"/>
      <c r="CP1883" s="108"/>
      <c r="CQ1883" s="108"/>
      <c r="CR1883" s="108"/>
      <c r="CS1883" s="108"/>
      <c r="CT1883" s="108"/>
      <c r="CU1883" s="108"/>
      <c r="CV1883" s="108"/>
      <c r="CW1883" s="108"/>
      <c r="CX1883" s="108"/>
      <c r="CY1883" s="108"/>
      <c r="CZ1883" s="2"/>
      <c r="DA1883" s="2"/>
      <c r="DB1883" s="2"/>
      <c r="DC1883" s="2"/>
      <c r="DD1883" s="2"/>
      <c r="DE1883" s="2"/>
      <c r="DF1883" s="2"/>
      <c r="DG1883" s="2"/>
      <c r="DH1883" s="2"/>
      <c r="DI1883" s="2"/>
      <c r="DJ1883" s="2"/>
      <c r="DK1883" s="2"/>
      <c r="DL1883" s="2"/>
      <c r="DM1883" s="2"/>
      <c r="DN1883" s="2"/>
      <c r="DO1883" s="2"/>
      <c r="DP1883" s="2"/>
      <c r="DQ1883" s="2"/>
      <c r="DR1883" s="2"/>
      <c r="DS1883" s="2"/>
      <c r="DT1883" s="2"/>
      <c r="DU1883" s="2"/>
      <c r="DV1883" s="2"/>
      <c r="DW1883" s="2"/>
      <c r="DX1883" s="2"/>
      <c r="DY1883" s="2"/>
      <c r="DZ1883" s="2"/>
      <c r="EA1883" s="2"/>
      <c r="EB1883" s="2"/>
      <c r="EC1883" s="2"/>
      <c r="ED1883" s="2"/>
      <c r="EE1883" s="2"/>
      <c r="EF1883" s="2"/>
      <c r="EG1883" s="2"/>
      <c r="EH1883" s="2"/>
      <c r="EI1883" s="2"/>
      <c r="EJ1883" s="2"/>
      <c r="EK1883" s="2"/>
      <c r="EL1883" s="2"/>
      <c r="EM1883" s="2"/>
      <c r="EN1883" s="2"/>
      <c r="EO1883" s="2"/>
      <c r="EP1883" s="2"/>
      <c r="EQ1883" s="2"/>
      <c r="ER1883" s="2"/>
      <c r="ES1883" s="2"/>
      <c r="ET1883" s="2"/>
      <c r="EU1883" s="2"/>
      <c r="EV1883" s="2"/>
      <c r="EW1883" s="2"/>
      <c r="EX1883" s="2"/>
      <c r="EY1883" s="2"/>
      <c r="EZ1883" s="2"/>
      <c r="FA1883" s="2"/>
      <c r="FB1883" s="2"/>
      <c r="FC1883" s="2"/>
      <c r="FD1883" s="2"/>
      <c r="FE1883" s="2"/>
      <c r="FF1883" s="2"/>
      <c r="FG1883" s="2"/>
      <c r="FH1883" s="2"/>
      <c r="FI1883" s="2"/>
      <c r="FJ1883" s="2"/>
      <c r="FK1883" s="2"/>
      <c r="FL1883" s="2"/>
      <c r="FM1883" s="2"/>
      <c r="FN1883" s="2"/>
      <c r="FO1883" s="2"/>
      <c r="FP1883" s="2"/>
      <c r="FQ1883" s="2"/>
      <c r="FR1883" s="2"/>
      <c r="FS1883" s="2"/>
      <c r="FT1883" s="2"/>
      <c r="FU1883" s="2"/>
      <c r="FV1883" s="2"/>
      <c r="FW1883" s="2"/>
      <c r="FX1883" s="2"/>
      <c r="FY1883" s="2"/>
      <c r="FZ1883" s="2"/>
      <c r="GA1883" s="2"/>
      <c r="GB1883" s="2"/>
      <c r="GC1883" s="2"/>
      <c r="GD1883" s="2"/>
      <c r="GE1883" s="2"/>
      <c r="GF1883" s="2"/>
      <c r="GG1883" s="2"/>
      <c r="GH1883" s="2"/>
      <c r="GI1883" s="2"/>
      <c r="GJ1883" s="2"/>
      <c r="GK1883" s="2"/>
      <c r="GL1883" s="2"/>
      <c r="GM1883" s="2"/>
      <c r="GN1883" s="2"/>
      <c r="GO1883" s="2"/>
      <c r="GP1883" s="2"/>
      <c r="GQ1883" s="2"/>
      <c r="GR1883" s="2"/>
      <c r="GS1883" s="2"/>
      <c r="GT1883" s="2"/>
      <c r="GU1883" s="2"/>
      <c r="GV1883" s="2"/>
      <c r="GW1883" s="2"/>
      <c r="GX1883" s="2"/>
      <c r="GY1883" s="2"/>
      <c r="GZ1883" s="2"/>
      <c r="HA1883" s="2"/>
      <c r="HB1883" s="2"/>
      <c r="HC1883" s="2"/>
      <c r="HD1883" s="2"/>
      <c r="HE1883" s="2"/>
      <c r="HF1883" s="2"/>
      <c r="HG1883" s="2"/>
      <c r="HH1883" s="2"/>
      <c r="HI1883" s="2"/>
      <c r="HJ1883" s="2"/>
      <c r="HK1883" s="2"/>
      <c r="HL1883" s="2"/>
      <c r="HM1883" s="2"/>
      <c r="HN1883" s="2"/>
      <c r="HO1883" s="2"/>
      <c r="HP1883" s="2"/>
      <c r="HQ1883" s="2"/>
      <c r="HR1883" s="2"/>
      <c r="HS1883" s="2"/>
      <c r="HT1883" s="2"/>
      <c r="HU1883" s="2"/>
      <c r="HV1883" s="2"/>
      <c r="HW1883" s="2"/>
      <c r="HX1883" s="2"/>
      <c r="HY1883" s="2"/>
      <c r="HZ1883" s="2"/>
      <c r="IA1883" s="2"/>
      <c r="IB1883" s="2"/>
      <c r="IC1883" s="2"/>
      <c r="ID1883" s="2"/>
      <c r="IE1883" s="2"/>
      <c r="IF1883" s="2"/>
      <c r="IG1883" s="2"/>
      <c r="IH1883" s="2"/>
      <c r="II1883" s="2"/>
      <c r="IJ1883" s="2"/>
      <c r="IK1883" s="2"/>
      <c r="IL1883" s="2"/>
      <c r="IM1883" s="2"/>
      <c r="IN1883" s="2"/>
      <c r="IO1883" s="2"/>
      <c r="IP1883" s="2"/>
      <c r="IQ1883" s="2"/>
      <c r="IR1883" s="2"/>
      <c r="IS1883" s="2"/>
    </row>
    <row r="1884" spans="1:253" s="36" customFormat="1" hidden="1" x14ac:dyDescent="0.25">
      <c r="A1884" s="33"/>
      <c r="B1884" s="341"/>
      <c r="C1884" s="342"/>
      <c r="D1884" s="342"/>
      <c r="E1884" s="342"/>
      <c r="F1884" s="342"/>
      <c r="G1884" s="342"/>
      <c r="H1884" s="342"/>
      <c r="I1884" s="342"/>
      <c r="J1884" s="342"/>
      <c r="K1884" s="342"/>
      <c r="L1884" s="342"/>
      <c r="M1884" s="342"/>
      <c r="N1884" s="342"/>
      <c r="O1884" s="342"/>
      <c r="P1884" s="342"/>
      <c r="Q1884" s="342"/>
      <c r="R1884" s="342"/>
      <c r="S1884" s="342"/>
      <c r="T1884" s="343"/>
      <c r="U1884" s="329"/>
      <c r="V1884" s="330"/>
      <c r="W1884" s="330"/>
      <c r="X1884" s="330"/>
      <c r="Y1884" s="330"/>
      <c r="Z1884" s="330"/>
      <c r="AA1884" s="331"/>
      <c r="AB1884" s="329"/>
      <c r="AC1884" s="330"/>
      <c r="AD1884" s="330"/>
      <c r="AE1884" s="330"/>
      <c r="AF1884" s="330"/>
      <c r="AG1884" s="330"/>
      <c r="AH1884" s="331"/>
      <c r="AI1884" s="60"/>
      <c r="AJ1884" s="144" t="str">
        <f t="shared" si="336"/>
        <v>Riadok bude skrytý.</v>
      </c>
      <c r="AK1884" s="145" t="s">
        <v>207</v>
      </c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51">
        <f t="shared" si="342"/>
        <v>1</v>
      </c>
      <c r="BF1884" s="51">
        <f t="shared" si="345"/>
        <v>0</v>
      </c>
      <c r="BG1884" s="51"/>
      <c r="BH1884" s="51">
        <f t="shared" si="337"/>
        <v>1</v>
      </c>
      <c r="BI1884" s="89">
        <f t="shared" si="346"/>
        <v>0</v>
      </c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108"/>
      <c r="BY1884" s="108"/>
      <c r="BZ1884" s="108"/>
      <c r="CA1884" s="113">
        <f>SI!BY1884</f>
        <v>205</v>
      </c>
      <c r="CB1884" s="113"/>
      <c r="CC1884" s="113"/>
      <c r="CD1884" s="113"/>
      <c r="CE1884" s="113"/>
      <c r="CF1884" s="113"/>
      <c r="CG1884" s="113"/>
      <c r="CH1884" s="140">
        <f>SI!BZ1884</f>
        <v>0</v>
      </c>
      <c r="CI1884" s="108"/>
      <c r="CJ1884" s="108"/>
      <c r="CK1884" s="108"/>
      <c r="CL1884" s="108"/>
      <c r="CM1884" s="108"/>
      <c r="CN1884" s="108"/>
      <c r="CO1884" s="108"/>
      <c r="CP1884" s="108"/>
      <c r="CQ1884" s="108"/>
      <c r="CR1884" s="108"/>
      <c r="CS1884" s="108"/>
      <c r="CT1884" s="108"/>
      <c r="CU1884" s="108"/>
      <c r="CV1884" s="108"/>
      <c r="CW1884" s="108"/>
      <c r="CX1884" s="108"/>
      <c r="CY1884" s="108"/>
      <c r="CZ1884" s="2"/>
      <c r="DA1884" s="2"/>
      <c r="DB1884" s="2"/>
      <c r="DC1884" s="2"/>
      <c r="DD1884" s="2"/>
      <c r="DE1884" s="2"/>
      <c r="DF1884" s="2"/>
      <c r="DG1884" s="2"/>
      <c r="DH1884" s="2"/>
      <c r="DI1884" s="2"/>
      <c r="DJ1884" s="2"/>
      <c r="DK1884" s="2"/>
      <c r="DL1884" s="2"/>
      <c r="DM1884" s="2"/>
      <c r="DN1884" s="2"/>
      <c r="DO1884" s="2"/>
      <c r="DP1884" s="2"/>
      <c r="DQ1884" s="2"/>
      <c r="DR1884" s="2"/>
      <c r="DS1884" s="2"/>
      <c r="DT1884" s="2"/>
      <c r="DU1884" s="2"/>
      <c r="DV1884" s="2"/>
      <c r="DW1884" s="2"/>
      <c r="DX1884" s="2"/>
      <c r="DY1884" s="2"/>
      <c r="DZ1884" s="2"/>
      <c r="EA1884" s="2"/>
      <c r="EB1884" s="2"/>
      <c r="EC1884" s="2"/>
      <c r="ED1884" s="2"/>
      <c r="EE1884" s="2"/>
      <c r="EF1884" s="2"/>
      <c r="EG1884" s="2"/>
      <c r="EH1884" s="2"/>
      <c r="EI1884" s="2"/>
      <c r="EJ1884" s="2"/>
      <c r="EK1884" s="2"/>
      <c r="EL1884" s="2"/>
      <c r="EM1884" s="2"/>
      <c r="EN1884" s="2"/>
      <c r="EO1884" s="2"/>
      <c r="EP1884" s="2"/>
      <c r="EQ1884" s="2"/>
      <c r="ER1884" s="2"/>
      <c r="ES1884" s="2"/>
      <c r="ET1884" s="2"/>
      <c r="EU1884" s="2"/>
      <c r="EV1884" s="2"/>
      <c r="EW1884" s="2"/>
      <c r="EX1884" s="2"/>
      <c r="EY1884" s="2"/>
      <c r="EZ1884" s="2"/>
      <c r="FA1884" s="2"/>
      <c r="FB1884" s="2"/>
      <c r="FC1884" s="2"/>
      <c r="FD1884" s="2"/>
      <c r="FE1884" s="2"/>
      <c r="FF1884" s="2"/>
      <c r="FG1884" s="2"/>
      <c r="FH1884" s="2"/>
      <c r="FI1884" s="2"/>
      <c r="FJ1884" s="2"/>
      <c r="FK1884" s="2"/>
      <c r="FL1884" s="2"/>
      <c r="FM1884" s="2"/>
      <c r="FN1884" s="2"/>
      <c r="FO1884" s="2"/>
      <c r="FP1884" s="2"/>
      <c r="FQ1884" s="2"/>
      <c r="FR1884" s="2"/>
      <c r="FS1884" s="2"/>
      <c r="FT1884" s="2"/>
      <c r="FU1884" s="2"/>
      <c r="FV1884" s="2"/>
      <c r="FW1884" s="2"/>
      <c r="FX1884" s="2"/>
      <c r="FY1884" s="2"/>
      <c r="FZ1884" s="2"/>
      <c r="GA1884" s="2"/>
      <c r="GB1884" s="2"/>
      <c r="GC1884" s="2"/>
      <c r="GD1884" s="2"/>
      <c r="GE1884" s="2"/>
      <c r="GF1884" s="2"/>
      <c r="GG1884" s="2"/>
      <c r="GH1884" s="2"/>
      <c r="GI1884" s="2"/>
      <c r="GJ1884" s="2"/>
      <c r="GK1884" s="2"/>
      <c r="GL1884" s="2"/>
      <c r="GM1884" s="2"/>
      <c r="GN1884" s="2"/>
      <c r="GO1884" s="2"/>
      <c r="GP1884" s="2"/>
      <c r="GQ1884" s="2"/>
      <c r="GR1884" s="2"/>
      <c r="GS1884" s="2"/>
      <c r="GT1884" s="2"/>
      <c r="GU1884" s="2"/>
      <c r="GV1884" s="2"/>
      <c r="GW1884" s="2"/>
      <c r="GX1884" s="2"/>
      <c r="GY1884" s="2"/>
      <c r="GZ1884" s="2"/>
      <c r="HA1884" s="2"/>
      <c r="HB1884" s="2"/>
      <c r="HC1884" s="2"/>
      <c r="HD1884" s="2"/>
      <c r="HE1884" s="2"/>
      <c r="HF1884" s="2"/>
      <c r="HG1884" s="2"/>
      <c r="HH1884" s="2"/>
      <c r="HI1884" s="2"/>
      <c r="HJ1884" s="2"/>
      <c r="HK1884" s="2"/>
      <c r="HL1884" s="2"/>
      <c r="HM1884" s="2"/>
      <c r="HN1884" s="2"/>
      <c r="HO1884" s="2"/>
      <c r="HP1884" s="2"/>
      <c r="HQ1884" s="2"/>
      <c r="HR1884" s="2"/>
      <c r="HS1884" s="2"/>
      <c r="HT1884" s="2"/>
      <c r="HU1884" s="2"/>
      <c r="HV1884" s="2"/>
      <c r="HW1884" s="2"/>
      <c r="HX1884" s="2"/>
      <c r="HY1884" s="2"/>
      <c r="HZ1884" s="2"/>
      <c r="IA1884" s="2"/>
      <c r="IB1884" s="2"/>
      <c r="IC1884" s="2"/>
      <c r="ID1884" s="2"/>
      <c r="IE1884" s="2"/>
      <c r="IF1884" s="2"/>
      <c r="IG1884" s="2"/>
      <c r="IH1884" s="2"/>
      <c r="II1884" s="2"/>
      <c r="IJ1884" s="2"/>
      <c r="IK1884" s="2"/>
      <c r="IL1884" s="2"/>
      <c r="IM1884" s="2"/>
      <c r="IN1884" s="2"/>
      <c r="IO1884" s="2"/>
      <c r="IP1884" s="2"/>
      <c r="IQ1884" s="2"/>
      <c r="IR1884" s="2"/>
      <c r="IS1884" s="2"/>
    </row>
    <row r="1885" spans="1:253" s="36" customFormat="1" hidden="1" x14ac:dyDescent="0.25">
      <c r="A1885" s="33"/>
      <c r="B1885" s="341"/>
      <c r="C1885" s="342"/>
      <c r="D1885" s="342"/>
      <c r="E1885" s="342"/>
      <c r="F1885" s="342"/>
      <c r="G1885" s="342"/>
      <c r="H1885" s="342"/>
      <c r="I1885" s="342"/>
      <c r="J1885" s="342"/>
      <c r="K1885" s="342"/>
      <c r="L1885" s="342"/>
      <c r="M1885" s="342"/>
      <c r="N1885" s="342"/>
      <c r="O1885" s="342"/>
      <c r="P1885" s="342"/>
      <c r="Q1885" s="342"/>
      <c r="R1885" s="342"/>
      <c r="S1885" s="342"/>
      <c r="T1885" s="343"/>
      <c r="U1885" s="329"/>
      <c r="V1885" s="330"/>
      <c r="W1885" s="330"/>
      <c r="X1885" s="330"/>
      <c r="Y1885" s="330"/>
      <c r="Z1885" s="330"/>
      <c r="AA1885" s="331"/>
      <c r="AB1885" s="329"/>
      <c r="AC1885" s="330"/>
      <c r="AD1885" s="330"/>
      <c r="AE1885" s="330"/>
      <c r="AF1885" s="330"/>
      <c r="AG1885" s="330"/>
      <c r="AH1885" s="331"/>
      <c r="AI1885" s="60"/>
      <c r="AJ1885" s="144" t="str">
        <f t="shared" si="336"/>
        <v>Riadok bude skrytý.</v>
      </c>
      <c r="AK1885" s="145" t="s">
        <v>207</v>
      </c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51">
        <f t="shared" si="342"/>
        <v>1</v>
      </c>
      <c r="BF1885" s="51">
        <f t="shared" si="345"/>
        <v>0</v>
      </c>
      <c r="BG1885" s="51"/>
      <c r="BH1885" s="51">
        <f t="shared" si="337"/>
        <v>1</v>
      </c>
      <c r="BI1885" s="89">
        <f t="shared" si="346"/>
        <v>0</v>
      </c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/>
      <c r="BV1885" s="2"/>
      <c r="BW1885" s="2"/>
      <c r="BX1885" s="108"/>
      <c r="BY1885" s="108"/>
      <c r="BZ1885" s="108"/>
      <c r="CA1885" s="113">
        <f>SI!BY1885</f>
        <v>131</v>
      </c>
      <c r="CB1885" s="113"/>
      <c r="CC1885" s="113"/>
      <c r="CD1885" s="113"/>
      <c r="CE1885" s="113"/>
      <c r="CF1885" s="113"/>
      <c r="CG1885" s="113"/>
      <c r="CH1885" s="140">
        <f>SI!BZ1885</f>
        <v>0</v>
      </c>
      <c r="CI1885" s="108"/>
      <c r="CJ1885" s="108"/>
      <c r="CK1885" s="108"/>
      <c r="CL1885" s="108"/>
      <c r="CM1885" s="108"/>
      <c r="CN1885" s="108"/>
      <c r="CO1885" s="108"/>
      <c r="CP1885" s="108"/>
      <c r="CQ1885" s="108"/>
      <c r="CR1885" s="108"/>
      <c r="CS1885" s="108"/>
      <c r="CT1885" s="108"/>
      <c r="CU1885" s="108"/>
      <c r="CV1885" s="108"/>
      <c r="CW1885" s="108"/>
      <c r="CX1885" s="108"/>
      <c r="CY1885" s="108"/>
      <c r="CZ1885" s="2"/>
      <c r="DA1885" s="2"/>
      <c r="DB1885" s="2"/>
      <c r="DC1885" s="2"/>
      <c r="DD1885" s="2"/>
      <c r="DE1885" s="2"/>
      <c r="DF1885" s="2"/>
      <c r="DG1885" s="2"/>
      <c r="DH1885" s="2"/>
      <c r="DI1885" s="2"/>
      <c r="DJ1885" s="2"/>
      <c r="DK1885" s="2"/>
      <c r="DL1885" s="2"/>
      <c r="DM1885" s="2"/>
      <c r="DN1885" s="2"/>
      <c r="DO1885" s="2"/>
      <c r="DP1885" s="2"/>
      <c r="DQ1885" s="2"/>
      <c r="DR1885" s="2"/>
      <c r="DS1885" s="2"/>
      <c r="DT1885" s="2"/>
      <c r="DU1885" s="2"/>
      <c r="DV1885" s="2"/>
      <c r="DW1885" s="2"/>
      <c r="DX1885" s="2"/>
      <c r="DY1885" s="2"/>
      <c r="DZ1885" s="2"/>
      <c r="EA1885" s="2"/>
      <c r="EB1885" s="2"/>
      <c r="EC1885" s="2"/>
      <c r="ED1885" s="2"/>
      <c r="EE1885" s="2"/>
      <c r="EF1885" s="2"/>
      <c r="EG1885" s="2"/>
      <c r="EH1885" s="2"/>
      <c r="EI1885" s="2"/>
      <c r="EJ1885" s="2"/>
      <c r="EK1885" s="2"/>
      <c r="EL1885" s="2"/>
      <c r="EM1885" s="2"/>
      <c r="EN1885" s="2"/>
      <c r="EO1885" s="2"/>
      <c r="EP1885" s="2"/>
      <c r="EQ1885" s="2"/>
      <c r="ER1885" s="2"/>
      <c r="ES1885" s="2"/>
      <c r="ET1885" s="2"/>
      <c r="EU1885" s="2"/>
      <c r="EV1885" s="2"/>
      <c r="EW1885" s="2"/>
      <c r="EX1885" s="2"/>
      <c r="EY1885" s="2"/>
      <c r="EZ1885" s="2"/>
      <c r="FA1885" s="2"/>
      <c r="FB1885" s="2"/>
      <c r="FC1885" s="2"/>
      <c r="FD1885" s="2"/>
      <c r="FE1885" s="2"/>
      <c r="FF1885" s="2"/>
      <c r="FG1885" s="2"/>
      <c r="FH1885" s="2"/>
      <c r="FI1885" s="2"/>
      <c r="FJ1885" s="2"/>
      <c r="FK1885" s="2"/>
      <c r="FL1885" s="2"/>
      <c r="FM1885" s="2"/>
      <c r="FN1885" s="2"/>
      <c r="FO1885" s="2"/>
      <c r="FP1885" s="2"/>
      <c r="FQ1885" s="2"/>
      <c r="FR1885" s="2"/>
      <c r="FS1885" s="2"/>
      <c r="FT1885" s="2"/>
      <c r="FU1885" s="2"/>
      <c r="FV1885" s="2"/>
      <c r="FW1885" s="2"/>
      <c r="FX1885" s="2"/>
      <c r="FY1885" s="2"/>
      <c r="FZ1885" s="2"/>
      <c r="GA1885" s="2"/>
      <c r="GB1885" s="2"/>
      <c r="GC1885" s="2"/>
      <c r="GD1885" s="2"/>
      <c r="GE1885" s="2"/>
      <c r="GF1885" s="2"/>
      <c r="GG1885" s="2"/>
      <c r="GH1885" s="2"/>
      <c r="GI1885" s="2"/>
      <c r="GJ1885" s="2"/>
      <c r="GK1885" s="2"/>
      <c r="GL1885" s="2"/>
      <c r="GM1885" s="2"/>
      <c r="GN1885" s="2"/>
      <c r="GO1885" s="2"/>
      <c r="GP1885" s="2"/>
      <c r="GQ1885" s="2"/>
      <c r="GR1885" s="2"/>
      <c r="GS1885" s="2"/>
      <c r="GT1885" s="2"/>
      <c r="GU1885" s="2"/>
      <c r="GV1885" s="2"/>
      <c r="GW1885" s="2"/>
      <c r="GX1885" s="2"/>
      <c r="GY1885" s="2"/>
      <c r="GZ1885" s="2"/>
      <c r="HA1885" s="2"/>
      <c r="HB1885" s="2"/>
      <c r="HC1885" s="2"/>
      <c r="HD1885" s="2"/>
      <c r="HE1885" s="2"/>
      <c r="HF1885" s="2"/>
      <c r="HG1885" s="2"/>
      <c r="HH1885" s="2"/>
      <c r="HI1885" s="2"/>
      <c r="HJ1885" s="2"/>
      <c r="HK1885" s="2"/>
      <c r="HL1885" s="2"/>
      <c r="HM1885" s="2"/>
      <c r="HN1885" s="2"/>
      <c r="HO1885" s="2"/>
      <c r="HP1885" s="2"/>
      <c r="HQ1885" s="2"/>
      <c r="HR1885" s="2"/>
      <c r="HS1885" s="2"/>
      <c r="HT1885" s="2"/>
      <c r="HU1885" s="2"/>
      <c r="HV1885" s="2"/>
      <c r="HW1885" s="2"/>
      <c r="HX1885" s="2"/>
      <c r="HY1885" s="2"/>
      <c r="HZ1885" s="2"/>
      <c r="IA1885" s="2"/>
      <c r="IB1885" s="2"/>
      <c r="IC1885" s="2"/>
      <c r="ID1885" s="2"/>
      <c r="IE1885" s="2"/>
      <c r="IF1885" s="2"/>
      <c r="IG1885" s="2"/>
      <c r="IH1885" s="2"/>
      <c r="II1885" s="2"/>
      <c r="IJ1885" s="2"/>
      <c r="IK1885" s="2"/>
      <c r="IL1885" s="2"/>
      <c r="IM1885" s="2"/>
      <c r="IN1885" s="2"/>
      <c r="IO1885" s="2"/>
      <c r="IP1885" s="2"/>
      <c r="IQ1885" s="2"/>
      <c r="IR1885" s="2"/>
      <c r="IS1885" s="2"/>
    </row>
    <row r="1886" spans="1:253" hidden="1" x14ac:dyDescent="0.25">
      <c r="A1886" s="33"/>
      <c r="B1886" s="341"/>
      <c r="C1886" s="342"/>
      <c r="D1886" s="342"/>
      <c r="E1886" s="342"/>
      <c r="F1886" s="342"/>
      <c r="G1886" s="342"/>
      <c r="H1886" s="342"/>
      <c r="I1886" s="342"/>
      <c r="J1886" s="342"/>
      <c r="K1886" s="342"/>
      <c r="L1886" s="342"/>
      <c r="M1886" s="342"/>
      <c r="N1886" s="342"/>
      <c r="O1886" s="342"/>
      <c r="P1886" s="342"/>
      <c r="Q1886" s="342"/>
      <c r="R1886" s="342"/>
      <c r="S1886" s="342"/>
      <c r="T1886" s="343"/>
      <c r="U1886" s="329"/>
      <c r="V1886" s="330"/>
      <c r="W1886" s="330"/>
      <c r="X1886" s="330"/>
      <c r="Y1886" s="330"/>
      <c r="Z1886" s="330"/>
      <c r="AA1886" s="331"/>
      <c r="AB1886" s="329"/>
      <c r="AC1886" s="330"/>
      <c r="AD1886" s="330"/>
      <c r="AE1886" s="330"/>
      <c r="AF1886" s="330"/>
      <c r="AG1886" s="330"/>
      <c r="AH1886" s="331"/>
      <c r="AI1886" s="59"/>
      <c r="AJ1886" s="144" t="str">
        <f t="shared" si="336"/>
        <v>Riadok bude skrytý.</v>
      </c>
      <c r="AK1886" s="145" t="s">
        <v>207</v>
      </c>
      <c r="BE1886" s="51">
        <f t="shared" si="342"/>
        <v>1</v>
      </c>
      <c r="BF1886" s="51">
        <f t="shared" si="345"/>
        <v>0</v>
      </c>
      <c r="BH1886" s="51">
        <f t="shared" ref="BH1886:BH1891" si="347">IF(AK1886="",1,IF(AK1886="Chcem skryť riadok.",0,1))</f>
        <v>1</v>
      </c>
      <c r="BI1886" s="89">
        <f t="shared" si="346"/>
        <v>0</v>
      </c>
      <c r="CA1886" s="113">
        <f>SI!BY1886</f>
        <v>114</v>
      </c>
      <c r="CH1886" s="140">
        <f>SI!BZ1886</f>
        <v>0</v>
      </c>
    </row>
    <row r="1887" spans="1:253" hidden="1" x14ac:dyDescent="0.25">
      <c r="A1887" s="33"/>
      <c r="B1887" s="341"/>
      <c r="C1887" s="342"/>
      <c r="D1887" s="342"/>
      <c r="E1887" s="342"/>
      <c r="F1887" s="342"/>
      <c r="G1887" s="342"/>
      <c r="H1887" s="342"/>
      <c r="I1887" s="342"/>
      <c r="J1887" s="342"/>
      <c r="K1887" s="342"/>
      <c r="L1887" s="342"/>
      <c r="M1887" s="342"/>
      <c r="N1887" s="342"/>
      <c r="O1887" s="342"/>
      <c r="P1887" s="342"/>
      <c r="Q1887" s="342"/>
      <c r="R1887" s="342"/>
      <c r="S1887" s="342"/>
      <c r="T1887" s="343"/>
      <c r="U1887" s="329"/>
      <c r="V1887" s="330"/>
      <c r="W1887" s="330"/>
      <c r="X1887" s="330"/>
      <c r="Y1887" s="330"/>
      <c r="Z1887" s="330"/>
      <c r="AA1887" s="331"/>
      <c r="AB1887" s="329"/>
      <c r="AC1887" s="330"/>
      <c r="AD1887" s="330"/>
      <c r="AE1887" s="330"/>
      <c r="AF1887" s="330"/>
      <c r="AG1887" s="330"/>
      <c r="AH1887" s="331"/>
      <c r="AI1887" s="59"/>
      <c r="AJ1887" s="144" t="str">
        <f t="shared" si="336"/>
        <v>Riadok bude skrytý.</v>
      </c>
      <c r="AK1887" s="145" t="s">
        <v>207</v>
      </c>
      <c r="BE1887" s="51">
        <f t="shared" si="342"/>
        <v>1</v>
      </c>
      <c r="BF1887" s="51">
        <f t="shared" si="345"/>
        <v>0</v>
      </c>
      <c r="BH1887" s="51">
        <f t="shared" si="347"/>
        <v>1</v>
      </c>
      <c r="BI1887" s="89">
        <f t="shared" si="346"/>
        <v>0</v>
      </c>
      <c r="CA1887" s="113">
        <f>SI!BY1887</f>
        <v>161</v>
      </c>
      <c r="CH1887" s="140">
        <f>SI!BZ1887</f>
        <v>0</v>
      </c>
    </row>
    <row r="1888" spans="1:253" hidden="1" x14ac:dyDescent="0.25">
      <c r="A1888" s="33"/>
      <c r="B1888" s="341"/>
      <c r="C1888" s="342"/>
      <c r="D1888" s="342"/>
      <c r="E1888" s="342"/>
      <c r="F1888" s="342"/>
      <c r="G1888" s="342"/>
      <c r="H1888" s="342"/>
      <c r="I1888" s="342"/>
      <c r="J1888" s="342"/>
      <c r="K1888" s="342"/>
      <c r="L1888" s="342"/>
      <c r="M1888" s="342"/>
      <c r="N1888" s="342"/>
      <c r="O1888" s="342"/>
      <c r="P1888" s="342"/>
      <c r="Q1888" s="342"/>
      <c r="R1888" s="342"/>
      <c r="S1888" s="342"/>
      <c r="T1888" s="343"/>
      <c r="U1888" s="329"/>
      <c r="V1888" s="330"/>
      <c r="W1888" s="330"/>
      <c r="X1888" s="330"/>
      <c r="Y1888" s="330"/>
      <c r="Z1888" s="330"/>
      <c r="AA1888" s="331"/>
      <c r="AB1888" s="329"/>
      <c r="AC1888" s="330"/>
      <c r="AD1888" s="330"/>
      <c r="AE1888" s="330"/>
      <c r="AF1888" s="330"/>
      <c r="AG1888" s="330"/>
      <c r="AH1888" s="331"/>
      <c r="AI1888" s="59"/>
      <c r="AJ1888" s="144" t="str">
        <f t="shared" si="336"/>
        <v>Riadok bude skrytý.</v>
      </c>
      <c r="AK1888" s="145" t="s">
        <v>207</v>
      </c>
      <c r="BE1888" s="51">
        <f t="shared" si="342"/>
        <v>1</v>
      </c>
      <c r="BF1888" s="51">
        <f t="shared" si="345"/>
        <v>0</v>
      </c>
      <c r="BH1888" s="51">
        <f t="shared" si="347"/>
        <v>1</v>
      </c>
      <c r="BI1888" s="89">
        <f t="shared" si="346"/>
        <v>0</v>
      </c>
      <c r="CA1888" s="113">
        <f>SI!BY1888</f>
        <v>2</v>
      </c>
      <c r="CH1888" s="140">
        <f>SI!BZ1888</f>
        <v>0</v>
      </c>
    </row>
    <row r="1889" spans="1:253" hidden="1" x14ac:dyDescent="0.25">
      <c r="A1889" s="33"/>
      <c r="B1889" s="341"/>
      <c r="C1889" s="342"/>
      <c r="D1889" s="342"/>
      <c r="E1889" s="342"/>
      <c r="F1889" s="342"/>
      <c r="G1889" s="342"/>
      <c r="H1889" s="342"/>
      <c r="I1889" s="342"/>
      <c r="J1889" s="342"/>
      <c r="K1889" s="342"/>
      <c r="L1889" s="342"/>
      <c r="M1889" s="342"/>
      <c r="N1889" s="342"/>
      <c r="O1889" s="342"/>
      <c r="P1889" s="342"/>
      <c r="Q1889" s="342"/>
      <c r="R1889" s="342"/>
      <c r="S1889" s="342"/>
      <c r="T1889" s="343"/>
      <c r="U1889" s="329"/>
      <c r="V1889" s="330"/>
      <c r="W1889" s="330"/>
      <c r="X1889" s="330"/>
      <c r="Y1889" s="330"/>
      <c r="Z1889" s="330"/>
      <c r="AA1889" s="331"/>
      <c r="AB1889" s="329"/>
      <c r="AC1889" s="330"/>
      <c r="AD1889" s="330"/>
      <c r="AE1889" s="330"/>
      <c r="AF1889" s="330"/>
      <c r="AG1889" s="330"/>
      <c r="AH1889" s="331"/>
      <c r="AI1889" s="59"/>
      <c r="AJ1889" s="144" t="str">
        <f t="shared" si="336"/>
        <v>Riadok bude skrytý.</v>
      </c>
      <c r="AK1889" s="145" t="s">
        <v>207</v>
      </c>
      <c r="BE1889" s="51">
        <f t="shared" si="342"/>
        <v>1</v>
      </c>
      <c r="BF1889" s="51">
        <f t="shared" si="345"/>
        <v>0</v>
      </c>
      <c r="BH1889" s="51">
        <f t="shared" si="347"/>
        <v>1</v>
      </c>
      <c r="BI1889" s="89">
        <f t="shared" si="346"/>
        <v>0</v>
      </c>
      <c r="CA1889" s="113">
        <f>SI!BY1889</f>
        <v>1061</v>
      </c>
      <c r="CH1889" s="140">
        <f>SI!BZ1889</f>
        <v>0</v>
      </c>
    </row>
    <row r="1890" spans="1:253" hidden="1" x14ac:dyDescent="0.25">
      <c r="A1890" s="33"/>
      <c r="B1890" s="341"/>
      <c r="C1890" s="342"/>
      <c r="D1890" s="342"/>
      <c r="E1890" s="342"/>
      <c r="F1890" s="342"/>
      <c r="G1890" s="342"/>
      <c r="H1890" s="342"/>
      <c r="I1890" s="342"/>
      <c r="J1890" s="342"/>
      <c r="K1890" s="342"/>
      <c r="L1890" s="342"/>
      <c r="M1890" s="342"/>
      <c r="N1890" s="342"/>
      <c r="O1890" s="342"/>
      <c r="P1890" s="342"/>
      <c r="Q1890" s="342"/>
      <c r="R1890" s="342"/>
      <c r="S1890" s="342"/>
      <c r="T1890" s="343"/>
      <c r="U1890" s="329"/>
      <c r="V1890" s="330"/>
      <c r="W1890" s="330"/>
      <c r="X1890" s="330"/>
      <c r="Y1890" s="330"/>
      <c r="Z1890" s="330"/>
      <c r="AA1890" s="331"/>
      <c r="AB1890" s="329"/>
      <c r="AC1890" s="330"/>
      <c r="AD1890" s="330"/>
      <c r="AE1890" s="330"/>
      <c r="AF1890" s="330"/>
      <c r="AG1890" s="330"/>
      <c r="AH1890" s="331"/>
      <c r="AI1890" s="59"/>
      <c r="AJ1890" s="144" t="str">
        <f t="shared" si="336"/>
        <v>Riadok bude skrytý.</v>
      </c>
      <c r="AK1890" s="145" t="s">
        <v>207</v>
      </c>
      <c r="BE1890" s="51">
        <f t="shared" si="342"/>
        <v>1</v>
      </c>
      <c r="BF1890" s="51">
        <f t="shared" si="345"/>
        <v>0</v>
      </c>
      <c r="BH1890" s="51">
        <f t="shared" si="347"/>
        <v>1</v>
      </c>
      <c r="BI1890" s="89">
        <f t="shared" si="346"/>
        <v>0</v>
      </c>
      <c r="CA1890" s="113">
        <f>SI!BY1890</f>
        <v>197</v>
      </c>
      <c r="CH1890" s="140">
        <f>SI!BZ1890</f>
        <v>0</v>
      </c>
    </row>
    <row r="1891" spans="1:253" x14ac:dyDescent="0.25">
      <c r="A1891" s="33"/>
      <c r="B1891" s="518" t="s">
        <v>426</v>
      </c>
      <c r="C1891" s="519"/>
      <c r="D1891" s="519"/>
      <c r="E1891" s="519"/>
      <c r="F1891" s="519"/>
      <c r="G1891" s="519"/>
      <c r="H1891" s="519"/>
      <c r="I1891" s="519"/>
      <c r="J1891" s="519"/>
      <c r="K1891" s="519"/>
      <c r="L1891" s="519"/>
      <c r="M1891" s="519"/>
      <c r="N1891" s="519"/>
      <c r="O1891" s="519"/>
      <c r="P1891" s="519"/>
      <c r="Q1891" s="519"/>
      <c r="R1891" s="519"/>
      <c r="S1891" s="519"/>
      <c r="T1891" s="520"/>
      <c r="U1891" s="497">
        <f>+SUM(U1892:AA1900)</f>
        <v>342616</v>
      </c>
      <c r="V1891" s="498"/>
      <c r="W1891" s="498"/>
      <c r="X1891" s="498"/>
      <c r="Y1891" s="498"/>
      <c r="Z1891" s="498"/>
      <c r="AA1891" s="499"/>
      <c r="AB1891" s="497">
        <f>+SUM(AB1892:AH1900)</f>
        <v>571829</v>
      </c>
      <c r="AC1891" s="498"/>
      <c r="AD1891" s="498"/>
      <c r="AE1891" s="498"/>
      <c r="AF1891" s="498"/>
      <c r="AG1891" s="498"/>
      <c r="AH1891" s="499"/>
      <c r="AI1891" s="59"/>
      <c r="AJ1891" s="144" t="str">
        <f t="shared" si="336"/>
        <v>Riadok bude vidieť.</v>
      </c>
      <c r="AK1891" s="145" t="s">
        <v>207</v>
      </c>
      <c r="BE1891" s="51">
        <f t="shared" si="342"/>
        <v>1</v>
      </c>
      <c r="BH1891" s="51">
        <f t="shared" si="347"/>
        <v>1</v>
      </c>
      <c r="BI1891" s="51">
        <f>+IF(BE1891+BF1891+BG1891=0,0,IF(BH1891=0,0,1))</f>
        <v>1</v>
      </c>
      <c r="CA1891" s="113">
        <f>SI!BY1891</f>
        <v>345</v>
      </c>
      <c r="CH1891" s="140">
        <f>SI!BZ1891</f>
        <v>0</v>
      </c>
    </row>
    <row r="1892" spans="1:253" s="36" customFormat="1" x14ac:dyDescent="0.25">
      <c r="A1892" s="33"/>
      <c r="B1892" s="341" t="s">
        <v>592</v>
      </c>
      <c r="C1892" s="342"/>
      <c r="D1892" s="342"/>
      <c r="E1892" s="342"/>
      <c r="F1892" s="342"/>
      <c r="G1892" s="342"/>
      <c r="H1892" s="342"/>
      <c r="I1892" s="342"/>
      <c r="J1892" s="342"/>
      <c r="K1892" s="342"/>
      <c r="L1892" s="342"/>
      <c r="M1892" s="342"/>
      <c r="N1892" s="342"/>
      <c r="O1892" s="342"/>
      <c r="P1892" s="342"/>
      <c r="Q1892" s="342"/>
      <c r="R1892" s="342"/>
      <c r="S1892" s="342"/>
      <c r="T1892" s="343"/>
      <c r="U1892" s="329">
        <v>74050</v>
      </c>
      <c r="V1892" s="330"/>
      <c r="W1892" s="330"/>
      <c r="X1892" s="330"/>
      <c r="Y1892" s="330"/>
      <c r="Z1892" s="330"/>
      <c r="AA1892" s="331"/>
      <c r="AB1892" s="329">
        <v>80442</v>
      </c>
      <c r="AC1892" s="330"/>
      <c r="AD1892" s="330"/>
      <c r="AE1892" s="330"/>
      <c r="AF1892" s="330"/>
      <c r="AG1892" s="330"/>
      <c r="AH1892" s="331"/>
      <c r="AI1892" s="60"/>
      <c r="AJ1892" s="144" t="str">
        <f t="shared" si="336"/>
        <v>Riadok bude vidieť.</v>
      </c>
      <c r="AK1892" s="145" t="s">
        <v>207</v>
      </c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51">
        <f t="shared" si="342"/>
        <v>1</v>
      </c>
      <c r="BF1892" s="51">
        <f t="shared" ref="BF1892:BF1900" si="348">+IF(B1892="",0,1)</f>
        <v>1</v>
      </c>
      <c r="BG1892" s="51"/>
      <c r="BH1892" s="51">
        <f t="shared" si="337"/>
        <v>1</v>
      </c>
      <c r="BI1892" s="89">
        <f t="shared" ref="BI1892:BI1900" si="349">+IF(BE1892*BF1892=0,0,IF(BH1892=0,0,1))</f>
        <v>1</v>
      </c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/>
      <c r="BV1892" s="2"/>
      <c r="BW1892" s="2"/>
      <c r="BX1892" s="108"/>
      <c r="BY1892" s="108"/>
      <c r="BZ1892" s="108"/>
      <c r="CA1892" s="113">
        <f>SI!BY1892</f>
        <v>161</v>
      </c>
      <c r="CB1892" s="113"/>
      <c r="CC1892" s="113"/>
      <c r="CD1892" s="113"/>
      <c r="CE1892" s="113"/>
      <c r="CF1892" s="113"/>
      <c r="CG1892" s="113"/>
      <c r="CH1892" s="140">
        <f>SI!BZ1892</f>
        <v>0</v>
      </c>
      <c r="CI1892" s="108"/>
      <c r="CJ1892" s="108"/>
      <c r="CK1892" s="108"/>
      <c r="CL1892" s="108"/>
      <c r="CM1892" s="108"/>
      <c r="CN1892" s="108"/>
      <c r="CO1892" s="108"/>
      <c r="CP1892" s="108"/>
      <c r="CQ1892" s="108"/>
      <c r="CR1892" s="108"/>
      <c r="CS1892" s="108"/>
      <c r="CT1892" s="108"/>
      <c r="CU1892" s="108"/>
      <c r="CV1892" s="108"/>
      <c r="CW1892" s="108"/>
      <c r="CX1892" s="108"/>
      <c r="CY1892" s="108"/>
      <c r="CZ1892" s="2"/>
      <c r="DA1892" s="2"/>
      <c r="DB1892" s="2"/>
      <c r="DC1892" s="2"/>
      <c r="DD1892" s="2"/>
      <c r="DE1892" s="2"/>
      <c r="DF1892" s="2"/>
      <c r="DG1892" s="2"/>
      <c r="DH1892" s="2"/>
      <c r="DI1892" s="2"/>
      <c r="DJ1892" s="2"/>
      <c r="DK1892" s="2"/>
      <c r="DL1892" s="2"/>
      <c r="DM1892" s="2"/>
      <c r="DN1892" s="2"/>
      <c r="DO1892" s="2"/>
      <c r="DP1892" s="2"/>
      <c r="DQ1892" s="2"/>
      <c r="DR1892" s="2"/>
      <c r="DS1892" s="2"/>
      <c r="DT1892" s="2"/>
      <c r="DU1892" s="2"/>
      <c r="DV1892" s="2"/>
      <c r="DW1892" s="2"/>
      <c r="DX1892" s="2"/>
      <c r="DY1892" s="2"/>
      <c r="DZ1892" s="2"/>
      <c r="EA1892" s="2"/>
      <c r="EB1892" s="2"/>
      <c r="EC1892" s="2"/>
      <c r="ED1892" s="2"/>
      <c r="EE1892" s="2"/>
      <c r="EF1892" s="2"/>
      <c r="EG1892" s="2"/>
      <c r="EH1892" s="2"/>
      <c r="EI1892" s="2"/>
      <c r="EJ1892" s="2"/>
      <c r="EK1892" s="2"/>
      <c r="EL1892" s="2"/>
      <c r="EM1892" s="2"/>
      <c r="EN1892" s="2"/>
      <c r="EO1892" s="2"/>
      <c r="EP1892" s="2"/>
      <c r="EQ1892" s="2"/>
      <c r="ER1892" s="2"/>
      <c r="ES1892" s="2"/>
      <c r="ET1892" s="2"/>
      <c r="EU1892" s="2"/>
      <c r="EV1892" s="2"/>
      <c r="EW1892" s="2"/>
      <c r="EX1892" s="2"/>
      <c r="EY1892" s="2"/>
      <c r="EZ1892" s="2"/>
      <c r="FA1892" s="2"/>
      <c r="FB1892" s="2"/>
      <c r="FC1892" s="2"/>
      <c r="FD1892" s="2"/>
      <c r="FE1892" s="2"/>
      <c r="FF1892" s="2"/>
      <c r="FG1892" s="2"/>
      <c r="FH1892" s="2"/>
      <c r="FI1892" s="2"/>
      <c r="FJ1892" s="2"/>
      <c r="FK1892" s="2"/>
      <c r="FL1892" s="2"/>
      <c r="FM1892" s="2"/>
      <c r="FN1892" s="2"/>
      <c r="FO1892" s="2"/>
      <c r="FP1892" s="2"/>
      <c r="FQ1892" s="2"/>
      <c r="FR1892" s="2"/>
      <c r="FS1892" s="2"/>
      <c r="FT1892" s="2"/>
      <c r="FU1892" s="2"/>
      <c r="FV1892" s="2"/>
      <c r="FW1892" s="2"/>
      <c r="FX1892" s="2"/>
      <c r="FY1892" s="2"/>
      <c r="FZ1892" s="2"/>
      <c r="GA1892" s="2"/>
      <c r="GB1892" s="2"/>
      <c r="GC1892" s="2"/>
      <c r="GD1892" s="2"/>
      <c r="GE1892" s="2"/>
      <c r="GF1892" s="2"/>
      <c r="GG1892" s="2"/>
      <c r="GH1892" s="2"/>
      <c r="GI1892" s="2"/>
      <c r="GJ1892" s="2"/>
      <c r="GK1892" s="2"/>
      <c r="GL1892" s="2"/>
      <c r="GM1892" s="2"/>
      <c r="GN1892" s="2"/>
      <c r="GO1892" s="2"/>
      <c r="GP1892" s="2"/>
      <c r="GQ1892" s="2"/>
      <c r="GR1892" s="2"/>
      <c r="GS1892" s="2"/>
      <c r="GT1892" s="2"/>
      <c r="GU1892" s="2"/>
      <c r="GV1892" s="2"/>
      <c r="GW1892" s="2"/>
      <c r="GX1892" s="2"/>
      <c r="GY1892" s="2"/>
      <c r="GZ1892" s="2"/>
      <c r="HA1892" s="2"/>
      <c r="HB1892" s="2"/>
      <c r="HC1892" s="2"/>
      <c r="HD1892" s="2"/>
      <c r="HE1892" s="2"/>
      <c r="HF1892" s="2"/>
      <c r="HG1892" s="2"/>
      <c r="HH1892" s="2"/>
      <c r="HI1892" s="2"/>
      <c r="HJ1892" s="2"/>
      <c r="HK1892" s="2"/>
      <c r="HL1892" s="2"/>
      <c r="HM1892" s="2"/>
      <c r="HN1892" s="2"/>
      <c r="HO1892" s="2"/>
      <c r="HP1892" s="2"/>
      <c r="HQ1892" s="2"/>
      <c r="HR1892" s="2"/>
      <c r="HS1892" s="2"/>
      <c r="HT1892" s="2"/>
      <c r="HU1892" s="2"/>
      <c r="HV1892" s="2"/>
      <c r="HW1892" s="2"/>
      <c r="HX1892" s="2"/>
      <c r="HY1892" s="2"/>
      <c r="HZ1892" s="2"/>
      <c r="IA1892" s="2"/>
      <c r="IB1892" s="2"/>
      <c r="IC1892" s="2"/>
      <c r="ID1892" s="2"/>
      <c r="IE1892" s="2"/>
      <c r="IF1892" s="2"/>
      <c r="IG1892" s="2"/>
      <c r="IH1892" s="2"/>
      <c r="II1892" s="2"/>
      <c r="IJ1892" s="2"/>
      <c r="IK1892" s="2"/>
      <c r="IL1892" s="2"/>
      <c r="IM1892" s="2"/>
      <c r="IN1892" s="2"/>
      <c r="IO1892" s="2"/>
      <c r="IP1892" s="2"/>
      <c r="IQ1892" s="2"/>
      <c r="IR1892" s="2"/>
      <c r="IS1892" s="2"/>
    </row>
    <row r="1893" spans="1:253" s="36" customFormat="1" x14ac:dyDescent="0.25">
      <c r="A1893" s="33"/>
      <c r="B1893" s="341" t="s">
        <v>593</v>
      </c>
      <c r="C1893" s="342"/>
      <c r="D1893" s="342"/>
      <c r="E1893" s="342"/>
      <c r="F1893" s="342"/>
      <c r="G1893" s="342"/>
      <c r="H1893" s="342"/>
      <c r="I1893" s="342"/>
      <c r="J1893" s="342"/>
      <c r="K1893" s="342"/>
      <c r="L1893" s="342"/>
      <c r="M1893" s="342"/>
      <c r="N1893" s="342"/>
      <c r="O1893" s="342"/>
      <c r="P1893" s="342"/>
      <c r="Q1893" s="342"/>
      <c r="R1893" s="342"/>
      <c r="S1893" s="342"/>
      <c r="T1893" s="343"/>
      <c r="U1893" s="329">
        <v>212181</v>
      </c>
      <c r="V1893" s="330"/>
      <c r="W1893" s="330"/>
      <c r="X1893" s="330"/>
      <c r="Y1893" s="330"/>
      <c r="Z1893" s="330"/>
      <c r="AA1893" s="331"/>
      <c r="AB1893" s="329">
        <v>375376</v>
      </c>
      <c r="AC1893" s="330"/>
      <c r="AD1893" s="330"/>
      <c r="AE1893" s="330"/>
      <c r="AF1893" s="330"/>
      <c r="AG1893" s="330"/>
      <c r="AH1893" s="331"/>
      <c r="AI1893" s="60"/>
      <c r="AJ1893" s="144" t="str">
        <f t="shared" si="336"/>
        <v>Riadok bude vidieť.</v>
      </c>
      <c r="AK1893" s="145" t="s">
        <v>207</v>
      </c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51">
        <f t="shared" si="342"/>
        <v>1</v>
      </c>
      <c r="BF1893" s="51">
        <f t="shared" si="348"/>
        <v>1</v>
      </c>
      <c r="BG1893" s="51"/>
      <c r="BH1893" s="51">
        <f t="shared" si="337"/>
        <v>1</v>
      </c>
      <c r="BI1893" s="89">
        <f t="shared" si="349"/>
        <v>1</v>
      </c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/>
      <c r="BV1893" s="2"/>
      <c r="BW1893" s="2"/>
      <c r="BX1893" s="108"/>
      <c r="BY1893" s="108"/>
      <c r="BZ1893" s="108"/>
      <c r="CA1893" s="113">
        <f>SI!BY1893</f>
        <v>181</v>
      </c>
      <c r="CB1893" s="113"/>
      <c r="CC1893" s="113"/>
      <c r="CD1893" s="113"/>
      <c r="CE1893" s="113"/>
      <c r="CF1893" s="113"/>
      <c r="CG1893" s="113"/>
      <c r="CH1893" s="140">
        <f>SI!BZ1893</f>
        <v>0</v>
      </c>
      <c r="CI1893" s="108"/>
      <c r="CJ1893" s="108"/>
      <c r="CK1893" s="108"/>
      <c r="CL1893" s="108"/>
      <c r="CM1893" s="108"/>
      <c r="CN1893" s="108"/>
      <c r="CO1893" s="108"/>
      <c r="CP1893" s="108"/>
      <c r="CQ1893" s="108"/>
      <c r="CR1893" s="108"/>
      <c r="CS1893" s="108"/>
      <c r="CT1893" s="108"/>
      <c r="CU1893" s="108"/>
      <c r="CV1893" s="108"/>
      <c r="CW1893" s="108"/>
      <c r="CX1893" s="108"/>
      <c r="CY1893" s="108"/>
      <c r="CZ1893" s="2"/>
      <c r="DA1893" s="2"/>
      <c r="DB1893" s="2"/>
      <c r="DC1893" s="2"/>
      <c r="DD1893" s="2"/>
      <c r="DE1893" s="2"/>
      <c r="DF1893" s="2"/>
      <c r="DG1893" s="2"/>
      <c r="DH1893" s="2"/>
      <c r="DI1893" s="2"/>
      <c r="DJ1893" s="2"/>
      <c r="DK1893" s="2"/>
      <c r="DL1893" s="2"/>
      <c r="DM1893" s="2"/>
      <c r="DN1893" s="2"/>
      <c r="DO1893" s="2"/>
      <c r="DP1893" s="2"/>
      <c r="DQ1893" s="2"/>
      <c r="DR1893" s="2"/>
      <c r="DS1893" s="2"/>
      <c r="DT1893" s="2"/>
      <c r="DU1893" s="2"/>
      <c r="DV1893" s="2"/>
      <c r="DW1893" s="2"/>
      <c r="DX1893" s="2"/>
      <c r="DY1893" s="2"/>
      <c r="DZ1893" s="2"/>
      <c r="EA1893" s="2"/>
      <c r="EB1893" s="2"/>
      <c r="EC1893" s="2"/>
      <c r="ED1893" s="2"/>
      <c r="EE1893" s="2"/>
      <c r="EF1893" s="2"/>
      <c r="EG1893" s="2"/>
      <c r="EH1893" s="2"/>
      <c r="EI1893" s="2"/>
      <c r="EJ1893" s="2"/>
      <c r="EK1893" s="2"/>
      <c r="EL1893" s="2"/>
      <c r="EM1893" s="2"/>
      <c r="EN1893" s="2"/>
      <c r="EO1893" s="2"/>
      <c r="EP1893" s="2"/>
      <c r="EQ1893" s="2"/>
      <c r="ER1893" s="2"/>
      <c r="ES1893" s="2"/>
      <c r="ET1893" s="2"/>
      <c r="EU1893" s="2"/>
      <c r="EV1893" s="2"/>
      <c r="EW1893" s="2"/>
      <c r="EX1893" s="2"/>
      <c r="EY1893" s="2"/>
      <c r="EZ1893" s="2"/>
      <c r="FA1893" s="2"/>
      <c r="FB1893" s="2"/>
      <c r="FC1893" s="2"/>
      <c r="FD1893" s="2"/>
      <c r="FE1893" s="2"/>
      <c r="FF1893" s="2"/>
      <c r="FG1893" s="2"/>
      <c r="FH1893" s="2"/>
      <c r="FI1893" s="2"/>
      <c r="FJ1893" s="2"/>
      <c r="FK1893" s="2"/>
      <c r="FL1893" s="2"/>
      <c r="FM1893" s="2"/>
      <c r="FN1893" s="2"/>
      <c r="FO1893" s="2"/>
      <c r="FP1893" s="2"/>
      <c r="FQ1893" s="2"/>
      <c r="FR1893" s="2"/>
      <c r="FS1893" s="2"/>
      <c r="FT1893" s="2"/>
      <c r="FU1893" s="2"/>
      <c r="FV1893" s="2"/>
      <c r="FW1893" s="2"/>
      <c r="FX1893" s="2"/>
      <c r="FY1893" s="2"/>
      <c r="FZ1893" s="2"/>
      <c r="GA1893" s="2"/>
      <c r="GB1893" s="2"/>
      <c r="GC1893" s="2"/>
      <c r="GD1893" s="2"/>
      <c r="GE1893" s="2"/>
      <c r="GF1893" s="2"/>
      <c r="GG1893" s="2"/>
      <c r="GH1893" s="2"/>
      <c r="GI1893" s="2"/>
      <c r="GJ1893" s="2"/>
      <c r="GK1893" s="2"/>
      <c r="GL1893" s="2"/>
      <c r="GM1893" s="2"/>
      <c r="GN1893" s="2"/>
      <c r="GO1893" s="2"/>
      <c r="GP1893" s="2"/>
      <c r="GQ1893" s="2"/>
      <c r="GR1893" s="2"/>
      <c r="GS1893" s="2"/>
      <c r="GT1893" s="2"/>
      <c r="GU1893" s="2"/>
      <c r="GV1893" s="2"/>
      <c r="GW1893" s="2"/>
      <c r="GX1893" s="2"/>
      <c r="GY1893" s="2"/>
      <c r="GZ1893" s="2"/>
      <c r="HA1893" s="2"/>
      <c r="HB1893" s="2"/>
      <c r="HC1893" s="2"/>
      <c r="HD1893" s="2"/>
      <c r="HE1893" s="2"/>
      <c r="HF1893" s="2"/>
      <c r="HG1893" s="2"/>
      <c r="HH1893" s="2"/>
      <c r="HI1893" s="2"/>
      <c r="HJ1893" s="2"/>
      <c r="HK1893" s="2"/>
      <c r="HL1893" s="2"/>
      <c r="HM1893" s="2"/>
      <c r="HN1893" s="2"/>
      <c r="HO1893" s="2"/>
      <c r="HP1893" s="2"/>
      <c r="HQ1893" s="2"/>
      <c r="HR1893" s="2"/>
      <c r="HS1893" s="2"/>
      <c r="HT1893" s="2"/>
      <c r="HU1893" s="2"/>
      <c r="HV1893" s="2"/>
      <c r="HW1893" s="2"/>
      <c r="HX1893" s="2"/>
      <c r="HY1893" s="2"/>
      <c r="HZ1893" s="2"/>
      <c r="IA1893" s="2"/>
      <c r="IB1893" s="2"/>
      <c r="IC1893" s="2"/>
      <c r="ID1893" s="2"/>
      <c r="IE1893" s="2"/>
      <c r="IF1893" s="2"/>
      <c r="IG1893" s="2"/>
      <c r="IH1893" s="2"/>
      <c r="II1893" s="2"/>
      <c r="IJ1893" s="2"/>
      <c r="IK1893" s="2"/>
      <c r="IL1893" s="2"/>
      <c r="IM1893" s="2"/>
      <c r="IN1893" s="2"/>
      <c r="IO1893" s="2"/>
      <c r="IP1893" s="2"/>
      <c r="IQ1893" s="2"/>
      <c r="IR1893" s="2"/>
      <c r="IS1893" s="2"/>
    </row>
    <row r="1894" spans="1:253" s="36" customFormat="1" x14ac:dyDescent="0.25">
      <c r="A1894" s="33"/>
      <c r="B1894" s="341" t="s">
        <v>594</v>
      </c>
      <c r="C1894" s="342"/>
      <c r="D1894" s="342"/>
      <c r="E1894" s="342"/>
      <c r="F1894" s="342"/>
      <c r="G1894" s="342"/>
      <c r="H1894" s="342"/>
      <c r="I1894" s="342"/>
      <c r="J1894" s="342"/>
      <c r="K1894" s="342"/>
      <c r="L1894" s="342"/>
      <c r="M1894" s="342"/>
      <c r="N1894" s="342"/>
      <c r="O1894" s="342"/>
      <c r="P1894" s="342"/>
      <c r="Q1894" s="342"/>
      <c r="R1894" s="342"/>
      <c r="S1894" s="342"/>
      <c r="T1894" s="343"/>
      <c r="U1894" s="329">
        <v>42045</v>
      </c>
      <c r="V1894" s="330"/>
      <c r="W1894" s="330"/>
      <c r="X1894" s="330"/>
      <c r="Y1894" s="330"/>
      <c r="Z1894" s="330"/>
      <c r="AA1894" s="331"/>
      <c r="AB1894" s="329">
        <v>38685</v>
      </c>
      <c r="AC1894" s="330"/>
      <c r="AD1894" s="330"/>
      <c r="AE1894" s="330"/>
      <c r="AF1894" s="330"/>
      <c r="AG1894" s="330"/>
      <c r="AH1894" s="331"/>
      <c r="AI1894" s="60"/>
      <c r="AJ1894" s="144" t="str">
        <f t="shared" si="336"/>
        <v>Riadok bude vidieť.</v>
      </c>
      <c r="AK1894" s="145" t="s">
        <v>207</v>
      </c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51">
        <f t="shared" si="342"/>
        <v>1</v>
      </c>
      <c r="BF1894" s="51">
        <f t="shared" si="348"/>
        <v>1</v>
      </c>
      <c r="BG1894" s="51"/>
      <c r="BH1894" s="51">
        <f t="shared" si="337"/>
        <v>1</v>
      </c>
      <c r="BI1894" s="89">
        <f t="shared" si="349"/>
        <v>1</v>
      </c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/>
      <c r="BV1894" s="2"/>
      <c r="BW1894" s="2"/>
      <c r="BX1894" s="108"/>
      <c r="BY1894" s="108"/>
      <c r="BZ1894" s="108"/>
      <c r="CA1894" s="113">
        <f>SI!BY1894</f>
        <v>223</v>
      </c>
      <c r="CB1894" s="113"/>
      <c r="CC1894" s="113"/>
      <c r="CD1894" s="113"/>
      <c r="CE1894" s="113"/>
      <c r="CF1894" s="113"/>
      <c r="CG1894" s="113"/>
      <c r="CH1894" s="140">
        <f>SI!BZ1894</f>
        <v>0</v>
      </c>
      <c r="CI1894" s="108"/>
      <c r="CJ1894" s="108"/>
      <c r="CK1894" s="108"/>
      <c r="CL1894" s="108"/>
      <c r="CM1894" s="108"/>
      <c r="CN1894" s="108"/>
      <c r="CO1894" s="108"/>
      <c r="CP1894" s="108"/>
      <c r="CQ1894" s="108"/>
      <c r="CR1894" s="108"/>
      <c r="CS1894" s="108"/>
      <c r="CT1894" s="108"/>
      <c r="CU1894" s="108"/>
      <c r="CV1894" s="108"/>
      <c r="CW1894" s="108"/>
      <c r="CX1894" s="108"/>
      <c r="CY1894" s="108"/>
      <c r="CZ1894" s="2"/>
      <c r="DA1894" s="2"/>
      <c r="DB1894" s="2"/>
      <c r="DC1894" s="2"/>
      <c r="DD1894" s="2"/>
      <c r="DE1894" s="2"/>
      <c r="DF1894" s="2"/>
      <c r="DG1894" s="2"/>
      <c r="DH1894" s="2"/>
      <c r="DI1894" s="2"/>
      <c r="DJ1894" s="2"/>
      <c r="DK1894" s="2"/>
      <c r="DL1894" s="2"/>
      <c r="DM1894" s="2"/>
      <c r="DN1894" s="2"/>
      <c r="DO1894" s="2"/>
      <c r="DP1894" s="2"/>
      <c r="DQ1894" s="2"/>
      <c r="DR1894" s="2"/>
      <c r="DS1894" s="2"/>
      <c r="DT1894" s="2"/>
      <c r="DU1894" s="2"/>
      <c r="DV1894" s="2"/>
      <c r="DW1894" s="2"/>
      <c r="DX1894" s="2"/>
      <c r="DY1894" s="2"/>
      <c r="DZ1894" s="2"/>
      <c r="EA1894" s="2"/>
      <c r="EB1894" s="2"/>
      <c r="EC1894" s="2"/>
      <c r="ED1894" s="2"/>
      <c r="EE1894" s="2"/>
      <c r="EF1894" s="2"/>
      <c r="EG1894" s="2"/>
      <c r="EH1894" s="2"/>
      <c r="EI1894" s="2"/>
      <c r="EJ1894" s="2"/>
      <c r="EK1894" s="2"/>
      <c r="EL1894" s="2"/>
      <c r="EM1894" s="2"/>
      <c r="EN1894" s="2"/>
      <c r="EO1894" s="2"/>
      <c r="EP1894" s="2"/>
      <c r="EQ1894" s="2"/>
      <c r="ER1894" s="2"/>
      <c r="ES1894" s="2"/>
      <c r="ET1894" s="2"/>
      <c r="EU1894" s="2"/>
      <c r="EV1894" s="2"/>
      <c r="EW1894" s="2"/>
      <c r="EX1894" s="2"/>
      <c r="EY1894" s="2"/>
      <c r="EZ1894" s="2"/>
      <c r="FA1894" s="2"/>
      <c r="FB1894" s="2"/>
      <c r="FC1894" s="2"/>
      <c r="FD1894" s="2"/>
      <c r="FE1894" s="2"/>
      <c r="FF1894" s="2"/>
      <c r="FG1894" s="2"/>
      <c r="FH1894" s="2"/>
      <c r="FI1894" s="2"/>
      <c r="FJ1894" s="2"/>
      <c r="FK1894" s="2"/>
      <c r="FL1894" s="2"/>
      <c r="FM1894" s="2"/>
      <c r="FN1894" s="2"/>
      <c r="FO1894" s="2"/>
      <c r="FP1894" s="2"/>
      <c r="FQ1894" s="2"/>
      <c r="FR1894" s="2"/>
      <c r="FS1894" s="2"/>
      <c r="FT1894" s="2"/>
      <c r="FU1894" s="2"/>
      <c r="FV1894" s="2"/>
      <c r="FW1894" s="2"/>
      <c r="FX1894" s="2"/>
      <c r="FY1894" s="2"/>
      <c r="FZ1894" s="2"/>
      <c r="GA1894" s="2"/>
      <c r="GB1894" s="2"/>
      <c r="GC1894" s="2"/>
      <c r="GD1894" s="2"/>
      <c r="GE1894" s="2"/>
      <c r="GF1894" s="2"/>
      <c r="GG1894" s="2"/>
      <c r="GH1894" s="2"/>
      <c r="GI1894" s="2"/>
      <c r="GJ1894" s="2"/>
      <c r="GK1894" s="2"/>
      <c r="GL1894" s="2"/>
      <c r="GM1894" s="2"/>
      <c r="GN1894" s="2"/>
      <c r="GO1894" s="2"/>
      <c r="GP1894" s="2"/>
      <c r="GQ1894" s="2"/>
      <c r="GR1894" s="2"/>
      <c r="GS1894" s="2"/>
      <c r="GT1894" s="2"/>
      <c r="GU1894" s="2"/>
      <c r="GV1894" s="2"/>
      <c r="GW1894" s="2"/>
      <c r="GX1894" s="2"/>
      <c r="GY1894" s="2"/>
      <c r="GZ1894" s="2"/>
      <c r="HA1894" s="2"/>
      <c r="HB1894" s="2"/>
      <c r="HC1894" s="2"/>
      <c r="HD1894" s="2"/>
      <c r="HE1894" s="2"/>
      <c r="HF1894" s="2"/>
      <c r="HG1894" s="2"/>
      <c r="HH1894" s="2"/>
      <c r="HI1894" s="2"/>
      <c r="HJ1894" s="2"/>
      <c r="HK1894" s="2"/>
      <c r="HL1894" s="2"/>
      <c r="HM1894" s="2"/>
      <c r="HN1894" s="2"/>
      <c r="HO1894" s="2"/>
      <c r="HP1894" s="2"/>
      <c r="HQ1894" s="2"/>
      <c r="HR1894" s="2"/>
      <c r="HS1894" s="2"/>
      <c r="HT1894" s="2"/>
      <c r="HU1894" s="2"/>
      <c r="HV1894" s="2"/>
      <c r="HW1894" s="2"/>
      <c r="HX1894" s="2"/>
      <c r="HY1894" s="2"/>
      <c r="HZ1894" s="2"/>
      <c r="IA1894" s="2"/>
      <c r="IB1894" s="2"/>
      <c r="IC1894" s="2"/>
      <c r="ID1894" s="2"/>
      <c r="IE1894" s="2"/>
      <c r="IF1894" s="2"/>
      <c r="IG1894" s="2"/>
      <c r="IH1894" s="2"/>
      <c r="II1894" s="2"/>
      <c r="IJ1894" s="2"/>
      <c r="IK1894" s="2"/>
      <c r="IL1894" s="2"/>
      <c r="IM1894" s="2"/>
      <c r="IN1894" s="2"/>
      <c r="IO1894" s="2"/>
      <c r="IP1894" s="2"/>
      <c r="IQ1894" s="2"/>
      <c r="IR1894" s="2"/>
      <c r="IS1894" s="2"/>
    </row>
    <row r="1895" spans="1:253" s="36" customFormat="1" x14ac:dyDescent="0.25">
      <c r="A1895" s="33"/>
      <c r="B1895" s="341" t="s">
        <v>595</v>
      </c>
      <c r="C1895" s="342"/>
      <c r="D1895" s="342"/>
      <c r="E1895" s="342"/>
      <c r="F1895" s="342"/>
      <c r="G1895" s="342"/>
      <c r="H1895" s="342"/>
      <c r="I1895" s="342"/>
      <c r="J1895" s="342"/>
      <c r="K1895" s="342"/>
      <c r="L1895" s="342"/>
      <c r="M1895" s="342"/>
      <c r="N1895" s="342"/>
      <c r="O1895" s="342"/>
      <c r="P1895" s="342"/>
      <c r="Q1895" s="342"/>
      <c r="R1895" s="342"/>
      <c r="S1895" s="342"/>
      <c r="T1895" s="343"/>
      <c r="U1895" s="329">
        <v>187</v>
      </c>
      <c r="V1895" s="330"/>
      <c r="W1895" s="330"/>
      <c r="X1895" s="330"/>
      <c r="Y1895" s="330"/>
      <c r="Z1895" s="330"/>
      <c r="AA1895" s="331"/>
      <c r="AB1895" s="329">
        <v>669</v>
      </c>
      <c r="AC1895" s="330"/>
      <c r="AD1895" s="330"/>
      <c r="AE1895" s="330"/>
      <c r="AF1895" s="330"/>
      <c r="AG1895" s="330"/>
      <c r="AH1895" s="331"/>
      <c r="AI1895" s="60"/>
      <c r="AJ1895" s="144" t="str">
        <f t="shared" si="336"/>
        <v>Riadok bude vidieť.</v>
      </c>
      <c r="AK1895" s="145" t="s">
        <v>207</v>
      </c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51">
        <f t="shared" si="342"/>
        <v>1</v>
      </c>
      <c r="BF1895" s="51">
        <f t="shared" si="348"/>
        <v>1</v>
      </c>
      <c r="BG1895" s="51"/>
      <c r="BH1895" s="51">
        <f t="shared" si="337"/>
        <v>1</v>
      </c>
      <c r="BI1895" s="89">
        <f t="shared" si="349"/>
        <v>1</v>
      </c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108"/>
      <c r="BY1895" s="108"/>
      <c r="BZ1895" s="108"/>
      <c r="CA1895" s="113">
        <f>SI!BY1895</f>
        <v>147</v>
      </c>
      <c r="CB1895" s="113"/>
      <c r="CC1895" s="113"/>
      <c r="CD1895" s="113"/>
      <c r="CE1895" s="113"/>
      <c r="CF1895" s="113"/>
      <c r="CG1895" s="113"/>
      <c r="CH1895" s="140">
        <f>SI!BZ1895</f>
        <v>0</v>
      </c>
      <c r="CI1895" s="108"/>
      <c r="CJ1895" s="108"/>
      <c r="CK1895" s="108"/>
      <c r="CL1895" s="108"/>
      <c r="CM1895" s="108"/>
      <c r="CN1895" s="108"/>
      <c r="CO1895" s="108"/>
      <c r="CP1895" s="108"/>
      <c r="CQ1895" s="108"/>
      <c r="CR1895" s="108"/>
      <c r="CS1895" s="108"/>
      <c r="CT1895" s="108"/>
      <c r="CU1895" s="108"/>
      <c r="CV1895" s="108"/>
      <c r="CW1895" s="108"/>
      <c r="CX1895" s="108"/>
      <c r="CY1895" s="108"/>
      <c r="CZ1895" s="2"/>
      <c r="DA1895" s="2"/>
      <c r="DB1895" s="2"/>
      <c r="DC1895" s="2"/>
      <c r="DD1895" s="2"/>
      <c r="DE1895" s="2"/>
      <c r="DF1895" s="2"/>
      <c r="DG1895" s="2"/>
      <c r="DH1895" s="2"/>
      <c r="DI1895" s="2"/>
      <c r="DJ1895" s="2"/>
      <c r="DK1895" s="2"/>
      <c r="DL1895" s="2"/>
      <c r="DM1895" s="2"/>
      <c r="DN1895" s="2"/>
      <c r="DO1895" s="2"/>
      <c r="DP1895" s="2"/>
      <c r="DQ1895" s="2"/>
      <c r="DR1895" s="2"/>
      <c r="DS1895" s="2"/>
      <c r="DT1895" s="2"/>
      <c r="DU1895" s="2"/>
      <c r="DV1895" s="2"/>
      <c r="DW1895" s="2"/>
      <c r="DX1895" s="2"/>
      <c r="DY1895" s="2"/>
      <c r="DZ1895" s="2"/>
      <c r="EA1895" s="2"/>
      <c r="EB1895" s="2"/>
      <c r="EC1895" s="2"/>
      <c r="ED1895" s="2"/>
      <c r="EE1895" s="2"/>
      <c r="EF1895" s="2"/>
      <c r="EG1895" s="2"/>
      <c r="EH1895" s="2"/>
      <c r="EI1895" s="2"/>
      <c r="EJ1895" s="2"/>
      <c r="EK1895" s="2"/>
      <c r="EL1895" s="2"/>
      <c r="EM1895" s="2"/>
      <c r="EN1895" s="2"/>
      <c r="EO1895" s="2"/>
      <c r="EP1895" s="2"/>
      <c r="EQ1895" s="2"/>
      <c r="ER1895" s="2"/>
      <c r="ES1895" s="2"/>
      <c r="ET1895" s="2"/>
      <c r="EU1895" s="2"/>
      <c r="EV1895" s="2"/>
      <c r="EW1895" s="2"/>
      <c r="EX1895" s="2"/>
      <c r="EY1895" s="2"/>
      <c r="EZ1895" s="2"/>
      <c r="FA1895" s="2"/>
      <c r="FB1895" s="2"/>
      <c r="FC1895" s="2"/>
      <c r="FD1895" s="2"/>
      <c r="FE1895" s="2"/>
      <c r="FF1895" s="2"/>
      <c r="FG1895" s="2"/>
      <c r="FH1895" s="2"/>
      <c r="FI1895" s="2"/>
      <c r="FJ1895" s="2"/>
      <c r="FK1895" s="2"/>
      <c r="FL1895" s="2"/>
      <c r="FM1895" s="2"/>
      <c r="FN1895" s="2"/>
      <c r="FO1895" s="2"/>
      <c r="FP1895" s="2"/>
      <c r="FQ1895" s="2"/>
      <c r="FR1895" s="2"/>
      <c r="FS1895" s="2"/>
      <c r="FT1895" s="2"/>
      <c r="FU1895" s="2"/>
      <c r="FV1895" s="2"/>
      <c r="FW1895" s="2"/>
      <c r="FX1895" s="2"/>
      <c r="FY1895" s="2"/>
      <c r="FZ1895" s="2"/>
      <c r="GA1895" s="2"/>
      <c r="GB1895" s="2"/>
      <c r="GC1895" s="2"/>
      <c r="GD1895" s="2"/>
      <c r="GE1895" s="2"/>
      <c r="GF1895" s="2"/>
      <c r="GG1895" s="2"/>
      <c r="GH1895" s="2"/>
      <c r="GI1895" s="2"/>
      <c r="GJ1895" s="2"/>
      <c r="GK1895" s="2"/>
      <c r="GL1895" s="2"/>
      <c r="GM1895" s="2"/>
      <c r="GN1895" s="2"/>
      <c r="GO1895" s="2"/>
      <c r="GP1895" s="2"/>
      <c r="GQ1895" s="2"/>
      <c r="GR1895" s="2"/>
      <c r="GS1895" s="2"/>
      <c r="GT1895" s="2"/>
      <c r="GU1895" s="2"/>
      <c r="GV1895" s="2"/>
      <c r="GW1895" s="2"/>
      <c r="GX1895" s="2"/>
      <c r="GY1895" s="2"/>
      <c r="GZ1895" s="2"/>
      <c r="HA1895" s="2"/>
      <c r="HB1895" s="2"/>
      <c r="HC1895" s="2"/>
      <c r="HD1895" s="2"/>
      <c r="HE1895" s="2"/>
      <c r="HF1895" s="2"/>
      <c r="HG1895" s="2"/>
      <c r="HH1895" s="2"/>
      <c r="HI1895" s="2"/>
      <c r="HJ1895" s="2"/>
      <c r="HK1895" s="2"/>
      <c r="HL1895" s="2"/>
      <c r="HM1895" s="2"/>
      <c r="HN1895" s="2"/>
      <c r="HO1895" s="2"/>
      <c r="HP1895" s="2"/>
      <c r="HQ1895" s="2"/>
      <c r="HR1895" s="2"/>
      <c r="HS1895" s="2"/>
      <c r="HT1895" s="2"/>
      <c r="HU1895" s="2"/>
      <c r="HV1895" s="2"/>
      <c r="HW1895" s="2"/>
      <c r="HX1895" s="2"/>
      <c r="HY1895" s="2"/>
      <c r="HZ1895" s="2"/>
      <c r="IA1895" s="2"/>
      <c r="IB1895" s="2"/>
      <c r="IC1895" s="2"/>
      <c r="ID1895" s="2"/>
      <c r="IE1895" s="2"/>
      <c r="IF1895" s="2"/>
      <c r="IG1895" s="2"/>
      <c r="IH1895" s="2"/>
      <c r="II1895" s="2"/>
      <c r="IJ1895" s="2"/>
      <c r="IK1895" s="2"/>
      <c r="IL1895" s="2"/>
      <c r="IM1895" s="2"/>
      <c r="IN1895" s="2"/>
      <c r="IO1895" s="2"/>
      <c r="IP1895" s="2"/>
      <c r="IQ1895" s="2"/>
      <c r="IR1895" s="2"/>
      <c r="IS1895" s="2"/>
    </row>
    <row r="1896" spans="1:253" s="36" customFormat="1" x14ac:dyDescent="0.25">
      <c r="A1896" s="33"/>
      <c r="B1896" s="341" t="s">
        <v>596</v>
      </c>
      <c r="C1896" s="342"/>
      <c r="D1896" s="342"/>
      <c r="E1896" s="342"/>
      <c r="F1896" s="342"/>
      <c r="G1896" s="342"/>
      <c r="H1896" s="342"/>
      <c r="I1896" s="342"/>
      <c r="J1896" s="342"/>
      <c r="K1896" s="342"/>
      <c r="L1896" s="342"/>
      <c r="M1896" s="342"/>
      <c r="N1896" s="342"/>
      <c r="O1896" s="342"/>
      <c r="P1896" s="342"/>
      <c r="Q1896" s="342"/>
      <c r="R1896" s="342"/>
      <c r="S1896" s="342"/>
      <c r="T1896" s="343"/>
      <c r="U1896" s="329">
        <v>4714</v>
      </c>
      <c r="V1896" s="330"/>
      <c r="W1896" s="330"/>
      <c r="X1896" s="330"/>
      <c r="Y1896" s="330"/>
      <c r="Z1896" s="330"/>
      <c r="AA1896" s="331"/>
      <c r="AB1896" s="329">
        <v>5182</v>
      </c>
      <c r="AC1896" s="330"/>
      <c r="AD1896" s="330"/>
      <c r="AE1896" s="330"/>
      <c r="AF1896" s="330"/>
      <c r="AG1896" s="330"/>
      <c r="AH1896" s="331"/>
      <c r="AI1896" s="60"/>
      <c r="AJ1896" s="144" t="str">
        <f t="shared" si="336"/>
        <v>Riadok bude vidieť.</v>
      </c>
      <c r="AK1896" s="145" t="s">
        <v>207</v>
      </c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51">
        <f t="shared" ref="BE1896:BE1927" si="350">+IF($H$1829="neúčtovala",0,1)</f>
        <v>1</v>
      </c>
      <c r="BF1896" s="51">
        <f t="shared" si="348"/>
        <v>1</v>
      </c>
      <c r="BG1896" s="51"/>
      <c r="BH1896" s="51">
        <f t="shared" si="337"/>
        <v>1</v>
      </c>
      <c r="BI1896" s="89">
        <f t="shared" si="349"/>
        <v>1</v>
      </c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108"/>
      <c r="BY1896" s="108"/>
      <c r="BZ1896" s="108"/>
      <c r="CA1896" s="113">
        <f>SI!BY1896</f>
        <v>338</v>
      </c>
      <c r="CB1896" s="113"/>
      <c r="CC1896" s="113"/>
      <c r="CD1896" s="113"/>
      <c r="CE1896" s="113"/>
      <c r="CF1896" s="113"/>
      <c r="CG1896" s="113"/>
      <c r="CH1896" s="140">
        <f>SI!BZ1896</f>
        <v>0</v>
      </c>
      <c r="CI1896" s="108"/>
      <c r="CJ1896" s="108"/>
      <c r="CK1896" s="108"/>
      <c r="CL1896" s="108"/>
      <c r="CM1896" s="108"/>
      <c r="CN1896" s="108"/>
      <c r="CO1896" s="108"/>
      <c r="CP1896" s="108"/>
      <c r="CQ1896" s="108"/>
      <c r="CR1896" s="108"/>
      <c r="CS1896" s="108"/>
      <c r="CT1896" s="108"/>
      <c r="CU1896" s="108"/>
      <c r="CV1896" s="108"/>
      <c r="CW1896" s="108"/>
      <c r="CX1896" s="108"/>
      <c r="CY1896" s="108"/>
      <c r="CZ1896" s="2"/>
      <c r="DA1896" s="2"/>
      <c r="DB1896" s="2"/>
      <c r="DC1896" s="2"/>
      <c r="DD1896" s="2"/>
      <c r="DE1896" s="2"/>
      <c r="DF1896" s="2"/>
      <c r="DG1896" s="2"/>
      <c r="DH1896" s="2"/>
      <c r="DI1896" s="2"/>
      <c r="DJ1896" s="2"/>
      <c r="DK1896" s="2"/>
      <c r="DL1896" s="2"/>
      <c r="DM1896" s="2"/>
      <c r="DN1896" s="2"/>
      <c r="DO1896" s="2"/>
      <c r="DP1896" s="2"/>
      <c r="DQ1896" s="2"/>
      <c r="DR1896" s="2"/>
      <c r="DS1896" s="2"/>
      <c r="DT1896" s="2"/>
      <c r="DU1896" s="2"/>
      <c r="DV1896" s="2"/>
      <c r="DW1896" s="2"/>
      <c r="DX1896" s="2"/>
      <c r="DY1896" s="2"/>
      <c r="DZ1896" s="2"/>
      <c r="EA1896" s="2"/>
      <c r="EB1896" s="2"/>
      <c r="EC1896" s="2"/>
      <c r="ED1896" s="2"/>
      <c r="EE1896" s="2"/>
      <c r="EF1896" s="2"/>
      <c r="EG1896" s="2"/>
      <c r="EH1896" s="2"/>
      <c r="EI1896" s="2"/>
      <c r="EJ1896" s="2"/>
      <c r="EK1896" s="2"/>
      <c r="EL1896" s="2"/>
      <c r="EM1896" s="2"/>
      <c r="EN1896" s="2"/>
      <c r="EO1896" s="2"/>
      <c r="EP1896" s="2"/>
      <c r="EQ1896" s="2"/>
      <c r="ER1896" s="2"/>
      <c r="ES1896" s="2"/>
      <c r="ET1896" s="2"/>
      <c r="EU1896" s="2"/>
      <c r="EV1896" s="2"/>
      <c r="EW1896" s="2"/>
      <c r="EX1896" s="2"/>
      <c r="EY1896" s="2"/>
      <c r="EZ1896" s="2"/>
      <c r="FA1896" s="2"/>
      <c r="FB1896" s="2"/>
      <c r="FC1896" s="2"/>
      <c r="FD1896" s="2"/>
      <c r="FE1896" s="2"/>
      <c r="FF1896" s="2"/>
      <c r="FG1896" s="2"/>
      <c r="FH1896" s="2"/>
      <c r="FI1896" s="2"/>
      <c r="FJ1896" s="2"/>
      <c r="FK1896" s="2"/>
      <c r="FL1896" s="2"/>
      <c r="FM1896" s="2"/>
      <c r="FN1896" s="2"/>
      <c r="FO1896" s="2"/>
      <c r="FP1896" s="2"/>
      <c r="FQ1896" s="2"/>
      <c r="FR1896" s="2"/>
      <c r="FS1896" s="2"/>
      <c r="FT1896" s="2"/>
      <c r="FU1896" s="2"/>
      <c r="FV1896" s="2"/>
      <c r="FW1896" s="2"/>
      <c r="FX1896" s="2"/>
      <c r="FY1896" s="2"/>
      <c r="FZ1896" s="2"/>
      <c r="GA1896" s="2"/>
      <c r="GB1896" s="2"/>
      <c r="GC1896" s="2"/>
      <c r="GD1896" s="2"/>
      <c r="GE1896" s="2"/>
      <c r="GF1896" s="2"/>
      <c r="GG1896" s="2"/>
      <c r="GH1896" s="2"/>
      <c r="GI1896" s="2"/>
      <c r="GJ1896" s="2"/>
      <c r="GK1896" s="2"/>
      <c r="GL1896" s="2"/>
      <c r="GM1896" s="2"/>
      <c r="GN1896" s="2"/>
      <c r="GO1896" s="2"/>
      <c r="GP1896" s="2"/>
      <c r="GQ1896" s="2"/>
      <c r="GR1896" s="2"/>
      <c r="GS1896" s="2"/>
      <c r="GT1896" s="2"/>
      <c r="GU1896" s="2"/>
      <c r="GV1896" s="2"/>
      <c r="GW1896" s="2"/>
      <c r="GX1896" s="2"/>
      <c r="GY1896" s="2"/>
      <c r="GZ1896" s="2"/>
      <c r="HA1896" s="2"/>
      <c r="HB1896" s="2"/>
      <c r="HC1896" s="2"/>
      <c r="HD1896" s="2"/>
      <c r="HE1896" s="2"/>
      <c r="HF1896" s="2"/>
      <c r="HG1896" s="2"/>
      <c r="HH1896" s="2"/>
      <c r="HI1896" s="2"/>
      <c r="HJ1896" s="2"/>
      <c r="HK1896" s="2"/>
      <c r="HL1896" s="2"/>
      <c r="HM1896" s="2"/>
      <c r="HN1896" s="2"/>
      <c r="HO1896" s="2"/>
      <c r="HP1896" s="2"/>
      <c r="HQ1896" s="2"/>
      <c r="HR1896" s="2"/>
      <c r="HS1896" s="2"/>
      <c r="HT1896" s="2"/>
      <c r="HU1896" s="2"/>
      <c r="HV1896" s="2"/>
      <c r="HW1896" s="2"/>
      <c r="HX1896" s="2"/>
      <c r="HY1896" s="2"/>
      <c r="HZ1896" s="2"/>
      <c r="IA1896" s="2"/>
      <c r="IB1896" s="2"/>
      <c r="IC1896" s="2"/>
      <c r="ID1896" s="2"/>
      <c r="IE1896" s="2"/>
      <c r="IF1896" s="2"/>
      <c r="IG1896" s="2"/>
      <c r="IH1896" s="2"/>
      <c r="II1896" s="2"/>
      <c r="IJ1896" s="2"/>
      <c r="IK1896" s="2"/>
      <c r="IL1896" s="2"/>
      <c r="IM1896" s="2"/>
      <c r="IN1896" s="2"/>
      <c r="IO1896" s="2"/>
      <c r="IP1896" s="2"/>
      <c r="IQ1896" s="2"/>
      <c r="IR1896" s="2"/>
      <c r="IS1896" s="2"/>
    </row>
    <row r="1897" spans="1:253" s="36" customFormat="1" x14ac:dyDescent="0.25">
      <c r="A1897" s="33"/>
      <c r="B1897" s="341" t="s">
        <v>657</v>
      </c>
      <c r="C1897" s="342"/>
      <c r="D1897" s="342"/>
      <c r="E1897" s="342"/>
      <c r="F1897" s="342"/>
      <c r="G1897" s="342"/>
      <c r="H1897" s="342"/>
      <c r="I1897" s="342"/>
      <c r="J1897" s="342"/>
      <c r="K1897" s="342"/>
      <c r="L1897" s="342"/>
      <c r="M1897" s="342"/>
      <c r="N1897" s="342"/>
      <c r="O1897" s="342"/>
      <c r="P1897" s="342"/>
      <c r="Q1897" s="342"/>
      <c r="R1897" s="342"/>
      <c r="S1897" s="342"/>
      <c r="T1897" s="343"/>
      <c r="U1897" s="329"/>
      <c r="V1897" s="330"/>
      <c r="W1897" s="330"/>
      <c r="X1897" s="330"/>
      <c r="Y1897" s="330"/>
      <c r="Z1897" s="330"/>
      <c r="AA1897" s="331"/>
      <c r="AB1897" s="329">
        <v>-184</v>
      </c>
      <c r="AC1897" s="330"/>
      <c r="AD1897" s="330"/>
      <c r="AE1897" s="330"/>
      <c r="AF1897" s="330"/>
      <c r="AG1897" s="330"/>
      <c r="AH1897" s="331"/>
      <c r="AI1897" s="60"/>
      <c r="AJ1897" s="144" t="str">
        <f t="shared" si="336"/>
        <v>Riadok bude vidieť.</v>
      </c>
      <c r="AK1897" s="145" t="s">
        <v>207</v>
      </c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51">
        <f t="shared" si="350"/>
        <v>1</v>
      </c>
      <c r="BF1897" s="51">
        <f t="shared" si="348"/>
        <v>1</v>
      </c>
      <c r="BG1897" s="51"/>
      <c r="BH1897" s="51">
        <f t="shared" si="337"/>
        <v>1</v>
      </c>
      <c r="BI1897" s="89">
        <f t="shared" si="349"/>
        <v>1</v>
      </c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/>
      <c r="BV1897" s="2"/>
      <c r="BW1897" s="2"/>
      <c r="BX1897" s="108"/>
      <c r="BY1897" s="108"/>
      <c r="BZ1897" s="108"/>
      <c r="CA1897" s="113">
        <f>SI!BY1897</f>
        <v>122</v>
      </c>
      <c r="CB1897" s="113"/>
      <c r="CC1897" s="113"/>
      <c r="CD1897" s="113"/>
      <c r="CE1897" s="113"/>
      <c r="CF1897" s="113"/>
      <c r="CG1897" s="113"/>
      <c r="CH1897" s="140">
        <f>SI!BZ1897</f>
        <v>0</v>
      </c>
      <c r="CI1897" s="108"/>
      <c r="CJ1897" s="108"/>
      <c r="CK1897" s="108"/>
      <c r="CL1897" s="108"/>
      <c r="CM1897" s="108"/>
      <c r="CN1897" s="108"/>
      <c r="CO1897" s="108"/>
      <c r="CP1897" s="108"/>
      <c r="CQ1897" s="108"/>
      <c r="CR1897" s="108"/>
      <c r="CS1897" s="108"/>
      <c r="CT1897" s="108"/>
      <c r="CU1897" s="108"/>
      <c r="CV1897" s="108"/>
      <c r="CW1897" s="108"/>
      <c r="CX1897" s="108"/>
      <c r="CY1897" s="108"/>
      <c r="CZ1897" s="2"/>
      <c r="DA1897" s="2"/>
      <c r="DB1897" s="2"/>
      <c r="DC1897" s="2"/>
      <c r="DD1897" s="2"/>
      <c r="DE1897" s="2"/>
      <c r="DF1897" s="2"/>
      <c r="DG1897" s="2"/>
      <c r="DH1897" s="2"/>
      <c r="DI1897" s="2"/>
      <c r="DJ1897" s="2"/>
      <c r="DK1897" s="2"/>
      <c r="DL1897" s="2"/>
      <c r="DM1897" s="2"/>
      <c r="DN1897" s="2"/>
      <c r="DO1897" s="2"/>
      <c r="DP1897" s="2"/>
      <c r="DQ1897" s="2"/>
      <c r="DR1897" s="2"/>
      <c r="DS1897" s="2"/>
      <c r="DT1897" s="2"/>
      <c r="DU1897" s="2"/>
      <c r="DV1897" s="2"/>
      <c r="DW1897" s="2"/>
      <c r="DX1897" s="2"/>
      <c r="DY1897" s="2"/>
      <c r="DZ1897" s="2"/>
      <c r="EA1897" s="2"/>
      <c r="EB1897" s="2"/>
      <c r="EC1897" s="2"/>
      <c r="ED1897" s="2"/>
      <c r="EE1897" s="2"/>
      <c r="EF1897" s="2"/>
      <c r="EG1897" s="2"/>
      <c r="EH1897" s="2"/>
      <c r="EI1897" s="2"/>
      <c r="EJ1897" s="2"/>
      <c r="EK1897" s="2"/>
      <c r="EL1897" s="2"/>
      <c r="EM1897" s="2"/>
      <c r="EN1897" s="2"/>
      <c r="EO1897" s="2"/>
      <c r="EP1897" s="2"/>
      <c r="EQ1897" s="2"/>
      <c r="ER1897" s="2"/>
      <c r="ES1897" s="2"/>
      <c r="ET1897" s="2"/>
      <c r="EU1897" s="2"/>
      <c r="EV1897" s="2"/>
      <c r="EW1897" s="2"/>
      <c r="EX1897" s="2"/>
      <c r="EY1897" s="2"/>
      <c r="EZ1897" s="2"/>
      <c r="FA1897" s="2"/>
      <c r="FB1897" s="2"/>
      <c r="FC1897" s="2"/>
      <c r="FD1897" s="2"/>
      <c r="FE1897" s="2"/>
      <c r="FF1897" s="2"/>
      <c r="FG1897" s="2"/>
      <c r="FH1897" s="2"/>
      <c r="FI1897" s="2"/>
      <c r="FJ1897" s="2"/>
      <c r="FK1897" s="2"/>
      <c r="FL1897" s="2"/>
      <c r="FM1897" s="2"/>
      <c r="FN1897" s="2"/>
      <c r="FO1897" s="2"/>
      <c r="FP1897" s="2"/>
      <c r="FQ1897" s="2"/>
      <c r="FR1897" s="2"/>
      <c r="FS1897" s="2"/>
      <c r="FT1897" s="2"/>
      <c r="FU1897" s="2"/>
      <c r="FV1897" s="2"/>
      <c r="FW1897" s="2"/>
      <c r="FX1897" s="2"/>
      <c r="FY1897" s="2"/>
      <c r="FZ1897" s="2"/>
      <c r="GA1897" s="2"/>
      <c r="GB1897" s="2"/>
      <c r="GC1897" s="2"/>
      <c r="GD1897" s="2"/>
      <c r="GE1897" s="2"/>
      <c r="GF1897" s="2"/>
      <c r="GG1897" s="2"/>
      <c r="GH1897" s="2"/>
      <c r="GI1897" s="2"/>
      <c r="GJ1897" s="2"/>
      <c r="GK1897" s="2"/>
      <c r="GL1897" s="2"/>
      <c r="GM1897" s="2"/>
      <c r="GN1897" s="2"/>
      <c r="GO1897" s="2"/>
      <c r="GP1897" s="2"/>
      <c r="GQ1897" s="2"/>
      <c r="GR1897" s="2"/>
      <c r="GS1897" s="2"/>
      <c r="GT1897" s="2"/>
      <c r="GU1897" s="2"/>
      <c r="GV1897" s="2"/>
      <c r="GW1897" s="2"/>
      <c r="GX1897" s="2"/>
      <c r="GY1897" s="2"/>
      <c r="GZ1897" s="2"/>
      <c r="HA1897" s="2"/>
      <c r="HB1897" s="2"/>
      <c r="HC1897" s="2"/>
      <c r="HD1897" s="2"/>
      <c r="HE1897" s="2"/>
      <c r="HF1897" s="2"/>
      <c r="HG1897" s="2"/>
      <c r="HH1897" s="2"/>
      <c r="HI1897" s="2"/>
      <c r="HJ1897" s="2"/>
      <c r="HK1897" s="2"/>
      <c r="HL1897" s="2"/>
      <c r="HM1897" s="2"/>
      <c r="HN1897" s="2"/>
      <c r="HO1897" s="2"/>
      <c r="HP1897" s="2"/>
      <c r="HQ1897" s="2"/>
      <c r="HR1897" s="2"/>
      <c r="HS1897" s="2"/>
      <c r="HT1897" s="2"/>
      <c r="HU1897" s="2"/>
      <c r="HV1897" s="2"/>
      <c r="HW1897" s="2"/>
      <c r="HX1897" s="2"/>
      <c r="HY1897" s="2"/>
      <c r="HZ1897" s="2"/>
      <c r="IA1897" s="2"/>
      <c r="IB1897" s="2"/>
      <c r="IC1897" s="2"/>
      <c r="ID1897" s="2"/>
      <c r="IE1897" s="2"/>
      <c r="IF1897" s="2"/>
      <c r="IG1897" s="2"/>
      <c r="IH1897" s="2"/>
      <c r="II1897" s="2"/>
      <c r="IJ1897" s="2"/>
      <c r="IK1897" s="2"/>
      <c r="IL1897" s="2"/>
      <c r="IM1897" s="2"/>
      <c r="IN1897" s="2"/>
      <c r="IO1897" s="2"/>
      <c r="IP1897" s="2"/>
      <c r="IQ1897" s="2"/>
      <c r="IR1897" s="2"/>
      <c r="IS1897" s="2"/>
    </row>
    <row r="1898" spans="1:253" s="36" customFormat="1" x14ac:dyDescent="0.25">
      <c r="A1898" s="33"/>
      <c r="B1898" s="341" t="s">
        <v>675</v>
      </c>
      <c r="C1898" s="342"/>
      <c r="D1898" s="342"/>
      <c r="E1898" s="342"/>
      <c r="F1898" s="342"/>
      <c r="G1898" s="342"/>
      <c r="H1898" s="342"/>
      <c r="I1898" s="342"/>
      <c r="J1898" s="342"/>
      <c r="K1898" s="342"/>
      <c r="L1898" s="342"/>
      <c r="M1898" s="342"/>
      <c r="N1898" s="342"/>
      <c r="O1898" s="342"/>
      <c r="P1898" s="342"/>
      <c r="Q1898" s="342"/>
      <c r="R1898" s="342"/>
      <c r="S1898" s="342"/>
      <c r="T1898" s="343"/>
      <c r="U1898" s="329"/>
      <c r="V1898" s="330"/>
      <c r="W1898" s="330"/>
      <c r="X1898" s="330"/>
      <c r="Y1898" s="330"/>
      <c r="Z1898" s="330"/>
      <c r="AA1898" s="331"/>
      <c r="AB1898" s="329">
        <v>32450</v>
      </c>
      <c r="AC1898" s="330"/>
      <c r="AD1898" s="330"/>
      <c r="AE1898" s="330"/>
      <c r="AF1898" s="330"/>
      <c r="AG1898" s="330"/>
      <c r="AH1898" s="331"/>
      <c r="AI1898" s="60"/>
      <c r="AJ1898" s="144" t="str">
        <f t="shared" si="336"/>
        <v>Riadok bude vidieť.</v>
      </c>
      <c r="AK1898" s="145" t="s">
        <v>207</v>
      </c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51">
        <f t="shared" si="350"/>
        <v>1</v>
      </c>
      <c r="BF1898" s="51">
        <f t="shared" si="348"/>
        <v>1</v>
      </c>
      <c r="BG1898" s="51"/>
      <c r="BH1898" s="51">
        <f t="shared" si="337"/>
        <v>1</v>
      </c>
      <c r="BI1898" s="89">
        <f t="shared" si="349"/>
        <v>1</v>
      </c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108"/>
      <c r="BY1898" s="108"/>
      <c r="BZ1898" s="108"/>
      <c r="CA1898" s="113">
        <f>SI!BY1898</f>
        <v>268</v>
      </c>
      <c r="CB1898" s="113"/>
      <c r="CC1898" s="113"/>
      <c r="CD1898" s="113"/>
      <c r="CE1898" s="113"/>
      <c r="CF1898" s="113"/>
      <c r="CG1898" s="113"/>
      <c r="CH1898" s="140">
        <f>SI!BZ1898</f>
        <v>0</v>
      </c>
      <c r="CI1898" s="108"/>
      <c r="CJ1898" s="108"/>
      <c r="CK1898" s="108"/>
      <c r="CL1898" s="108"/>
      <c r="CM1898" s="108"/>
      <c r="CN1898" s="108"/>
      <c r="CO1898" s="108"/>
      <c r="CP1898" s="108"/>
      <c r="CQ1898" s="108"/>
      <c r="CR1898" s="108"/>
      <c r="CS1898" s="108"/>
      <c r="CT1898" s="108"/>
      <c r="CU1898" s="108"/>
      <c r="CV1898" s="108"/>
      <c r="CW1898" s="108"/>
      <c r="CX1898" s="108"/>
      <c r="CY1898" s="108"/>
      <c r="CZ1898" s="2"/>
      <c r="DA1898" s="2"/>
      <c r="DB1898" s="2"/>
      <c r="DC1898" s="2"/>
      <c r="DD1898" s="2"/>
      <c r="DE1898" s="2"/>
      <c r="DF1898" s="2"/>
      <c r="DG1898" s="2"/>
      <c r="DH1898" s="2"/>
      <c r="DI1898" s="2"/>
      <c r="DJ1898" s="2"/>
      <c r="DK1898" s="2"/>
      <c r="DL1898" s="2"/>
      <c r="DM1898" s="2"/>
      <c r="DN1898" s="2"/>
      <c r="DO1898" s="2"/>
      <c r="DP1898" s="2"/>
      <c r="DQ1898" s="2"/>
      <c r="DR1898" s="2"/>
      <c r="DS1898" s="2"/>
      <c r="DT1898" s="2"/>
      <c r="DU1898" s="2"/>
      <c r="DV1898" s="2"/>
      <c r="DW1898" s="2"/>
      <c r="DX1898" s="2"/>
      <c r="DY1898" s="2"/>
      <c r="DZ1898" s="2"/>
      <c r="EA1898" s="2"/>
      <c r="EB1898" s="2"/>
      <c r="EC1898" s="2"/>
      <c r="ED1898" s="2"/>
      <c r="EE1898" s="2"/>
      <c r="EF1898" s="2"/>
      <c r="EG1898" s="2"/>
      <c r="EH1898" s="2"/>
      <c r="EI1898" s="2"/>
      <c r="EJ1898" s="2"/>
      <c r="EK1898" s="2"/>
      <c r="EL1898" s="2"/>
      <c r="EM1898" s="2"/>
      <c r="EN1898" s="2"/>
      <c r="EO1898" s="2"/>
      <c r="EP1898" s="2"/>
      <c r="EQ1898" s="2"/>
      <c r="ER1898" s="2"/>
      <c r="ES1898" s="2"/>
      <c r="ET1898" s="2"/>
      <c r="EU1898" s="2"/>
      <c r="EV1898" s="2"/>
      <c r="EW1898" s="2"/>
      <c r="EX1898" s="2"/>
      <c r="EY1898" s="2"/>
      <c r="EZ1898" s="2"/>
      <c r="FA1898" s="2"/>
      <c r="FB1898" s="2"/>
      <c r="FC1898" s="2"/>
      <c r="FD1898" s="2"/>
      <c r="FE1898" s="2"/>
      <c r="FF1898" s="2"/>
      <c r="FG1898" s="2"/>
      <c r="FH1898" s="2"/>
      <c r="FI1898" s="2"/>
      <c r="FJ1898" s="2"/>
      <c r="FK1898" s="2"/>
      <c r="FL1898" s="2"/>
      <c r="FM1898" s="2"/>
      <c r="FN1898" s="2"/>
      <c r="FO1898" s="2"/>
      <c r="FP1898" s="2"/>
      <c r="FQ1898" s="2"/>
      <c r="FR1898" s="2"/>
      <c r="FS1898" s="2"/>
      <c r="FT1898" s="2"/>
      <c r="FU1898" s="2"/>
      <c r="FV1898" s="2"/>
      <c r="FW1898" s="2"/>
      <c r="FX1898" s="2"/>
      <c r="FY1898" s="2"/>
      <c r="FZ1898" s="2"/>
      <c r="GA1898" s="2"/>
      <c r="GB1898" s="2"/>
      <c r="GC1898" s="2"/>
      <c r="GD1898" s="2"/>
      <c r="GE1898" s="2"/>
      <c r="GF1898" s="2"/>
      <c r="GG1898" s="2"/>
      <c r="GH1898" s="2"/>
      <c r="GI1898" s="2"/>
      <c r="GJ1898" s="2"/>
      <c r="GK1898" s="2"/>
      <c r="GL1898" s="2"/>
      <c r="GM1898" s="2"/>
      <c r="GN1898" s="2"/>
      <c r="GO1898" s="2"/>
      <c r="GP1898" s="2"/>
      <c r="GQ1898" s="2"/>
      <c r="GR1898" s="2"/>
      <c r="GS1898" s="2"/>
      <c r="GT1898" s="2"/>
      <c r="GU1898" s="2"/>
      <c r="GV1898" s="2"/>
      <c r="GW1898" s="2"/>
      <c r="GX1898" s="2"/>
      <c r="GY1898" s="2"/>
      <c r="GZ1898" s="2"/>
      <c r="HA1898" s="2"/>
      <c r="HB1898" s="2"/>
      <c r="HC1898" s="2"/>
      <c r="HD1898" s="2"/>
      <c r="HE1898" s="2"/>
      <c r="HF1898" s="2"/>
      <c r="HG1898" s="2"/>
      <c r="HH1898" s="2"/>
      <c r="HI1898" s="2"/>
      <c r="HJ1898" s="2"/>
      <c r="HK1898" s="2"/>
      <c r="HL1898" s="2"/>
      <c r="HM1898" s="2"/>
      <c r="HN1898" s="2"/>
      <c r="HO1898" s="2"/>
      <c r="HP1898" s="2"/>
      <c r="HQ1898" s="2"/>
      <c r="HR1898" s="2"/>
      <c r="HS1898" s="2"/>
      <c r="HT1898" s="2"/>
      <c r="HU1898" s="2"/>
      <c r="HV1898" s="2"/>
      <c r="HW1898" s="2"/>
      <c r="HX1898" s="2"/>
      <c r="HY1898" s="2"/>
      <c r="HZ1898" s="2"/>
      <c r="IA1898" s="2"/>
      <c r="IB1898" s="2"/>
      <c r="IC1898" s="2"/>
      <c r="ID1898" s="2"/>
      <c r="IE1898" s="2"/>
      <c r="IF1898" s="2"/>
      <c r="IG1898" s="2"/>
      <c r="IH1898" s="2"/>
      <c r="II1898" s="2"/>
      <c r="IJ1898" s="2"/>
      <c r="IK1898" s="2"/>
      <c r="IL1898" s="2"/>
      <c r="IM1898" s="2"/>
      <c r="IN1898" s="2"/>
      <c r="IO1898" s="2"/>
      <c r="IP1898" s="2"/>
      <c r="IQ1898" s="2"/>
      <c r="IR1898" s="2"/>
      <c r="IS1898" s="2"/>
    </row>
    <row r="1899" spans="1:253" s="36" customFormat="1" x14ac:dyDescent="0.25">
      <c r="A1899" s="33"/>
      <c r="B1899" s="341" t="s">
        <v>676</v>
      </c>
      <c r="C1899" s="342"/>
      <c r="D1899" s="342"/>
      <c r="E1899" s="342"/>
      <c r="F1899" s="342"/>
      <c r="G1899" s="342"/>
      <c r="H1899" s="342"/>
      <c r="I1899" s="342"/>
      <c r="J1899" s="342"/>
      <c r="K1899" s="342"/>
      <c r="L1899" s="342"/>
      <c r="M1899" s="342"/>
      <c r="N1899" s="342"/>
      <c r="O1899" s="342"/>
      <c r="P1899" s="342"/>
      <c r="Q1899" s="342"/>
      <c r="R1899" s="342"/>
      <c r="S1899" s="342"/>
      <c r="T1899" s="343"/>
      <c r="U1899" s="329">
        <v>5857</v>
      </c>
      <c r="V1899" s="330"/>
      <c r="W1899" s="330"/>
      <c r="X1899" s="330"/>
      <c r="Y1899" s="330"/>
      <c r="Z1899" s="330"/>
      <c r="AA1899" s="331"/>
      <c r="AB1899" s="329">
        <v>5980</v>
      </c>
      <c r="AC1899" s="330"/>
      <c r="AD1899" s="330"/>
      <c r="AE1899" s="330"/>
      <c r="AF1899" s="330"/>
      <c r="AG1899" s="330"/>
      <c r="AH1899" s="331"/>
      <c r="AI1899" s="60"/>
      <c r="AJ1899" s="144" t="str">
        <f t="shared" si="336"/>
        <v>Riadok bude vidieť.</v>
      </c>
      <c r="AK1899" s="145" t="s">
        <v>207</v>
      </c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51">
        <f t="shared" si="350"/>
        <v>1</v>
      </c>
      <c r="BF1899" s="51">
        <f t="shared" si="348"/>
        <v>1</v>
      </c>
      <c r="BG1899" s="51"/>
      <c r="BH1899" s="51">
        <f t="shared" si="337"/>
        <v>1</v>
      </c>
      <c r="BI1899" s="89">
        <f t="shared" si="349"/>
        <v>1</v>
      </c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/>
      <c r="BV1899" s="2"/>
      <c r="BW1899" s="2"/>
      <c r="BX1899" s="108"/>
      <c r="BY1899" s="108"/>
      <c r="BZ1899" s="108"/>
      <c r="CA1899" s="113">
        <f>SI!BY1899</f>
        <v>203</v>
      </c>
      <c r="CB1899" s="113"/>
      <c r="CC1899" s="113"/>
      <c r="CD1899" s="113"/>
      <c r="CE1899" s="113"/>
      <c r="CF1899" s="113"/>
      <c r="CG1899" s="113"/>
      <c r="CH1899" s="140">
        <f>SI!BZ1899</f>
        <v>0</v>
      </c>
      <c r="CI1899" s="108"/>
      <c r="CJ1899" s="108"/>
      <c r="CK1899" s="108"/>
      <c r="CL1899" s="108"/>
      <c r="CM1899" s="108"/>
      <c r="CN1899" s="108"/>
      <c r="CO1899" s="108"/>
      <c r="CP1899" s="108"/>
      <c r="CQ1899" s="108"/>
      <c r="CR1899" s="108"/>
      <c r="CS1899" s="108"/>
      <c r="CT1899" s="108"/>
      <c r="CU1899" s="108"/>
      <c r="CV1899" s="108"/>
      <c r="CW1899" s="108"/>
      <c r="CX1899" s="108"/>
      <c r="CY1899" s="108"/>
      <c r="CZ1899" s="2"/>
      <c r="DA1899" s="2"/>
      <c r="DB1899" s="2"/>
      <c r="DC1899" s="2"/>
      <c r="DD1899" s="2"/>
      <c r="DE1899" s="2"/>
      <c r="DF1899" s="2"/>
      <c r="DG1899" s="2"/>
      <c r="DH1899" s="2"/>
      <c r="DI1899" s="2"/>
      <c r="DJ1899" s="2"/>
      <c r="DK1899" s="2"/>
      <c r="DL1899" s="2"/>
      <c r="DM1899" s="2"/>
      <c r="DN1899" s="2"/>
      <c r="DO1899" s="2"/>
      <c r="DP1899" s="2"/>
      <c r="DQ1899" s="2"/>
      <c r="DR1899" s="2"/>
      <c r="DS1899" s="2"/>
      <c r="DT1899" s="2"/>
      <c r="DU1899" s="2"/>
      <c r="DV1899" s="2"/>
      <c r="DW1899" s="2"/>
      <c r="DX1899" s="2"/>
      <c r="DY1899" s="2"/>
      <c r="DZ1899" s="2"/>
      <c r="EA1899" s="2"/>
      <c r="EB1899" s="2"/>
      <c r="EC1899" s="2"/>
      <c r="ED1899" s="2"/>
      <c r="EE1899" s="2"/>
      <c r="EF1899" s="2"/>
      <c r="EG1899" s="2"/>
      <c r="EH1899" s="2"/>
      <c r="EI1899" s="2"/>
      <c r="EJ1899" s="2"/>
      <c r="EK1899" s="2"/>
      <c r="EL1899" s="2"/>
      <c r="EM1899" s="2"/>
      <c r="EN1899" s="2"/>
      <c r="EO1899" s="2"/>
      <c r="EP1899" s="2"/>
      <c r="EQ1899" s="2"/>
      <c r="ER1899" s="2"/>
      <c r="ES1899" s="2"/>
      <c r="ET1899" s="2"/>
      <c r="EU1899" s="2"/>
      <c r="EV1899" s="2"/>
      <c r="EW1899" s="2"/>
      <c r="EX1899" s="2"/>
      <c r="EY1899" s="2"/>
      <c r="EZ1899" s="2"/>
      <c r="FA1899" s="2"/>
      <c r="FB1899" s="2"/>
      <c r="FC1899" s="2"/>
      <c r="FD1899" s="2"/>
      <c r="FE1899" s="2"/>
      <c r="FF1899" s="2"/>
      <c r="FG1899" s="2"/>
      <c r="FH1899" s="2"/>
      <c r="FI1899" s="2"/>
      <c r="FJ1899" s="2"/>
      <c r="FK1899" s="2"/>
      <c r="FL1899" s="2"/>
      <c r="FM1899" s="2"/>
      <c r="FN1899" s="2"/>
      <c r="FO1899" s="2"/>
      <c r="FP1899" s="2"/>
      <c r="FQ1899" s="2"/>
      <c r="FR1899" s="2"/>
      <c r="FS1899" s="2"/>
      <c r="FT1899" s="2"/>
      <c r="FU1899" s="2"/>
      <c r="FV1899" s="2"/>
      <c r="FW1899" s="2"/>
      <c r="FX1899" s="2"/>
      <c r="FY1899" s="2"/>
      <c r="FZ1899" s="2"/>
      <c r="GA1899" s="2"/>
      <c r="GB1899" s="2"/>
      <c r="GC1899" s="2"/>
      <c r="GD1899" s="2"/>
      <c r="GE1899" s="2"/>
      <c r="GF1899" s="2"/>
      <c r="GG1899" s="2"/>
      <c r="GH1899" s="2"/>
      <c r="GI1899" s="2"/>
      <c r="GJ1899" s="2"/>
      <c r="GK1899" s="2"/>
      <c r="GL1899" s="2"/>
      <c r="GM1899" s="2"/>
      <c r="GN1899" s="2"/>
      <c r="GO1899" s="2"/>
      <c r="GP1899" s="2"/>
      <c r="GQ1899" s="2"/>
      <c r="GR1899" s="2"/>
      <c r="GS1899" s="2"/>
      <c r="GT1899" s="2"/>
      <c r="GU1899" s="2"/>
      <c r="GV1899" s="2"/>
      <c r="GW1899" s="2"/>
      <c r="GX1899" s="2"/>
      <c r="GY1899" s="2"/>
      <c r="GZ1899" s="2"/>
      <c r="HA1899" s="2"/>
      <c r="HB1899" s="2"/>
      <c r="HC1899" s="2"/>
      <c r="HD1899" s="2"/>
      <c r="HE1899" s="2"/>
      <c r="HF1899" s="2"/>
      <c r="HG1899" s="2"/>
      <c r="HH1899" s="2"/>
      <c r="HI1899" s="2"/>
      <c r="HJ1899" s="2"/>
      <c r="HK1899" s="2"/>
      <c r="HL1899" s="2"/>
      <c r="HM1899" s="2"/>
      <c r="HN1899" s="2"/>
      <c r="HO1899" s="2"/>
      <c r="HP1899" s="2"/>
      <c r="HQ1899" s="2"/>
      <c r="HR1899" s="2"/>
      <c r="HS1899" s="2"/>
      <c r="HT1899" s="2"/>
      <c r="HU1899" s="2"/>
      <c r="HV1899" s="2"/>
      <c r="HW1899" s="2"/>
      <c r="HX1899" s="2"/>
      <c r="HY1899" s="2"/>
      <c r="HZ1899" s="2"/>
      <c r="IA1899" s="2"/>
      <c r="IB1899" s="2"/>
      <c r="IC1899" s="2"/>
      <c r="ID1899" s="2"/>
      <c r="IE1899" s="2"/>
      <c r="IF1899" s="2"/>
      <c r="IG1899" s="2"/>
      <c r="IH1899" s="2"/>
      <c r="II1899" s="2"/>
      <c r="IJ1899" s="2"/>
      <c r="IK1899" s="2"/>
      <c r="IL1899" s="2"/>
      <c r="IM1899" s="2"/>
      <c r="IN1899" s="2"/>
      <c r="IO1899" s="2"/>
      <c r="IP1899" s="2"/>
      <c r="IQ1899" s="2"/>
      <c r="IR1899" s="2"/>
      <c r="IS1899" s="2"/>
    </row>
    <row r="1900" spans="1:253" s="36" customFormat="1" x14ac:dyDescent="0.25">
      <c r="A1900" s="33"/>
      <c r="B1900" s="341" t="s">
        <v>589</v>
      </c>
      <c r="C1900" s="342"/>
      <c r="D1900" s="342"/>
      <c r="E1900" s="342"/>
      <c r="F1900" s="342"/>
      <c r="G1900" s="342"/>
      <c r="H1900" s="342"/>
      <c r="I1900" s="342"/>
      <c r="J1900" s="342"/>
      <c r="K1900" s="342"/>
      <c r="L1900" s="342"/>
      <c r="M1900" s="342"/>
      <c r="N1900" s="342"/>
      <c r="O1900" s="342"/>
      <c r="P1900" s="342"/>
      <c r="Q1900" s="342"/>
      <c r="R1900" s="342"/>
      <c r="S1900" s="342"/>
      <c r="T1900" s="343"/>
      <c r="U1900" s="329">
        <v>3582</v>
      </c>
      <c r="V1900" s="330"/>
      <c r="W1900" s="330"/>
      <c r="X1900" s="330"/>
      <c r="Y1900" s="330"/>
      <c r="Z1900" s="330"/>
      <c r="AA1900" s="331"/>
      <c r="AB1900" s="329">
        <v>33229</v>
      </c>
      <c r="AC1900" s="330"/>
      <c r="AD1900" s="330"/>
      <c r="AE1900" s="330"/>
      <c r="AF1900" s="330"/>
      <c r="AG1900" s="330"/>
      <c r="AH1900" s="331"/>
      <c r="AI1900" s="60"/>
      <c r="AJ1900" s="144" t="str">
        <f t="shared" si="336"/>
        <v>Riadok bude vidieť.</v>
      </c>
      <c r="AK1900" s="145" t="s">
        <v>207</v>
      </c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51">
        <f t="shared" si="350"/>
        <v>1</v>
      </c>
      <c r="BF1900" s="51">
        <f t="shared" si="348"/>
        <v>1</v>
      </c>
      <c r="BG1900" s="51"/>
      <c r="BH1900" s="51">
        <f t="shared" si="337"/>
        <v>1</v>
      </c>
      <c r="BI1900" s="89">
        <f t="shared" si="349"/>
        <v>1</v>
      </c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/>
      <c r="BV1900" s="2"/>
      <c r="BW1900" s="2"/>
      <c r="BX1900" s="108"/>
      <c r="BY1900" s="108"/>
      <c r="BZ1900" s="108"/>
      <c r="CA1900" s="113">
        <f>SI!BY1900</f>
        <v>1101</v>
      </c>
      <c r="CB1900" s="113"/>
      <c r="CC1900" s="113"/>
      <c r="CD1900" s="113"/>
      <c r="CE1900" s="113"/>
      <c r="CF1900" s="113"/>
      <c r="CG1900" s="113"/>
      <c r="CH1900" s="140">
        <f>SI!BZ1900</f>
        <v>0</v>
      </c>
      <c r="CI1900" s="108"/>
      <c r="CJ1900" s="108"/>
      <c r="CK1900" s="108"/>
      <c r="CL1900" s="108"/>
      <c r="CM1900" s="108"/>
      <c r="CN1900" s="108"/>
      <c r="CO1900" s="108"/>
      <c r="CP1900" s="108"/>
      <c r="CQ1900" s="108"/>
      <c r="CR1900" s="108"/>
      <c r="CS1900" s="108"/>
      <c r="CT1900" s="108"/>
      <c r="CU1900" s="108"/>
      <c r="CV1900" s="108"/>
      <c r="CW1900" s="108"/>
      <c r="CX1900" s="108"/>
      <c r="CY1900" s="108"/>
      <c r="CZ1900" s="2"/>
      <c r="DA1900" s="2"/>
      <c r="DB1900" s="2"/>
      <c r="DC1900" s="2"/>
      <c r="DD1900" s="2"/>
      <c r="DE1900" s="2"/>
      <c r="DF1900" s="2"/>
      <c r="DG1900" s="2"/>
      <c r="DH1900" s="2"/>
      <c r="DI1900" s="2"/>
      <c r="DJ1900" s="2"/>
      <c r="DK1900" s="2"/>
      <c r="DL1900" s="2"/>
      <c r="DM1900" s="2"/>
      <c r="DN1900" s="2"/>
      <c r="DO1900" s="2"/>
      <c r="DP1900" s="2"/>
      <c r="DQ1900" s="2"/>
      <c r="DR1900" s="2"/>
      <c r="DS1900" s="2"/>
      <c r="DT1900" s="2"/>
      <c r="DU1900" s="2"/>
      <c r="DV1900" s="2"/>
      <c r="DW1900" s="2"/>
      <c r="DX1900" s="2"/>
      <c r="DY1900" s="2"/>
      <c r="DZ1900" s="2"/>
      <c r="EA1900" s="2"/>
      <c r="EB1900" s="2"/>
      <c r="EC1900" s="2"/>
      <c r="ED1900" s="2"/>
      <c r="EE1900" s="2"/>
      <c r="EF1900" s="2"/>
      <c r="EG1900" s="2"/>
      <c r="EH1900" s="2"/>
      <c r="EI1900" s="2"/>
      <c r="EJ1900" s="2"/>
      <c r="EK1900" s="2"/>
      <c r="EL1900" s="2"/>
      <c r="EM1900" s="2"/>
      <c r="EN1900" s="2"/>
      <c r="EO1900" s="2"/>
      <c r="EP1900" s="2"/>
      <c r="EQ1900" s="2"/>
      <c r="ER1900" s="2"/>
      <c r="ES1900" s="2"/>
      <c r="ET1900" s="2"/>
      <c r="EU1900" s="2"/>
      <c r="EV1900" s="2"/>
      <c r="EW1900" s="2"/>
      <c r="EX1900" s="2"/>
      <c r="EY1900" s="2"/>
      <c r="EZ1900" s="2"/>
      <c r="FA1900" s="2"/>
      <c r="FB1900" s="2"/>
      <c r="FC1900" s="2"/>
      <c r="FD1900" s="2"/>
      <c r="FE1900" s="2"/>
      <c r="FF1900" s="2"/>
      <c r="FG1900" s="2"/>
      <c r="FH1900" s="2"/>
      <c r="FI1900" s="2"/>
      <c r="FJ1900" s="2"/>
      <c r="FK1900" s="2"/>
      <c r="FL1900" s="2"/>
      <c r="FM1900" s="2"/>
      <c r="FN1900" s="2"/>
      <c r="FO1900" s="2"/>
      <c r="FP1900" s="2"/>
      <c r="FQ1900" s="2"/>
      <c r="FR1900" s="2"/>
      <c r="FS1900" s="2"/>
      <c r="FT1900" s="2"/>
      <c r="FU1900" s="2"/>
      <c r="FV1900" s="2"/>
      <c r="FW1900" s="2"/>
      <c r="FX1900" s="2"/>
      <c r="FY1900" s="2"/>
      <c r="FZ1900" s="2"/>
      <c r="GA1900" s="2"/>
      <c r="GB1900" s="2"/>
      <c r="GC1900" s="2"/>
      <c r="GD1900" s="2"/>
      <c r="GE1900" s="2"/>
      <c r="GF1900" s="2"/>
      <c r="GG1900" s="2"/>
      <c r="GH1900" s="2"/>
      <c r="GI1900" s="2"/>
      <c r="GJ1900" s="2"/>
      <c r="GK1900" s="2"/>
      <c r="GL1900" s="2"/>
      <c r="GM1900" s="2"/>
      <c r="GN1900" s="2"/>
      <c r="GO1900" s="2"/>
      <c r="GP1900" s="2"/>
      <c r="GQ1900" s="2"/>
      <c r="GR1900" s="2"/>
      <c r="GS1900" s="2"/>
      <c r="GT1900" s="2"/>
      <c r="GU1900" s="2"/>
      <c r="GV1900" s="2"/>
      <c r="GW1900" s="2"/>
      <c r="GX1900" s="2"/>
      <c r="GY1900" s="2"/>
      <c r="GZ1900" s="2"/>
      <c r="HA1900" s="2"/>
      <c r="HB1900" s="2"/>
      <c r="HC1900" s="2"/>
      <c r="HD1900" s="2"/>
      <c r="HE1900" s="2"/>
      <c r="HF1900" s="2"/>
      <c r="HG1900" s="2"/>
      <c r="HH1900" s="2"/>
      <c r="HI1900" s="2"/>
      <c r="HJ1900" s="2"/>
      <c r="HK1900" s="2"/>
      <c r="HL1900" s="2"/>
      <c r="HM1900" s="2"/>
      <c r="HN1900" s="2"/>
      <c r="HO1900" s="2"/>
      <c r="HP1900" s="2"/>
      <c r="HQ1900" s="2"/>
      <c r="HR1900" s="2"/>
      <c r="HS1900" s="2"/>
      <c r="HT1900" s="2"/>
      <c r="HU1900" s="2"/>
      <c r="HV1900" s="2"/>
      <c r="HW1900" s="2"/>
      <c r="HX1900" s="2"/>
      <c r="HY1900" s="2"/>
      <c r="HZ1900" s="2"/>
      <c r="IA1900" s="2"/>
      <c r="IB1900" s="2"/>
      <c r="IC1900" s="2"/>
      <c r="ID1900" s="2"/>
      <c r="IE1900" s="2"/>
      <c r="IF1900" s="2"/>
      <c r="IG1900" s="2"/>
      <c r="IH1900" s="2"/>
      <c r="II1900" s="2"/>
      <c r="IJ1900" s="2"/>
      <c r="IK1900" s="2"/>
      <c r="IL1900" s="2"/>
      <c r="IM1900" s="2"/>
      <c r="IN1900" s="2"/>
      <c r="IO1900" s="2"/>
      <c r="IP1900" s="2"/>
      <c r="IQ1900" s="2"/>
      <c r="IR1900" s="2"/>
      <c r="IS1900" s="2"/>
    </row>
    <row r="1901" spans="1:253" x14ac:dyDescent="0.25">
      <c r="A1901" s="33"/>
      <c r="B1901" s="518" t="s">
        <v>120</v>
      </c>
      <c r="C1901" s="519"/>
      <c r="D1901" s="519"/>
      <c r="E1901" s="519"/>
      <c r="F1901" s="519"/>
      <c r="G1901" s="519"/>
      <c r="H1901" s="519"/>
      <c r="I1901" s="519"/>
      <c r="J1901" s="519"/>
      <c r="K1901" s="519"/>
      <c r="L1901" s="519"/>
      <c r="M1901" s="519"/>
      <c r="N1901" s="519"/>
      <c r="O1901" s="519"/>
      <c r="P1901" s="519"/>
      <c r="Q1901" s="519"/>
      <c r="R1901" s="519"/>
      <c r="S1901" s="519"/>
      <c r="T1901" s="520"/>
      <c r="U1901" s="497">
        <v>88439</v>
      </c>
      <c r="V1901" s="498"/>
      <c r="W1901" s="498"/>
      <c r="X1901" s="498"/>
      <c r="Y1901" s="498"/>
      <c r="Z1901" s="498"/>
      <c r="AA1901" s="499"/>
      <c r="AB1901" s="497">
        <v>107768</v>
      </c>
      <c r="AC1901" s="498"/>
      <c r="AD1901" s="498"/>
      <c r="AE1901" s="498"/>
      <c r="AF1901" s="498"/>
      <c r="AG1901" s="498"/>
      <c r="AH1901" s="499"/>
      <c r="AI1901" s="59"/>
      <c r="AJ1901" s="144" t="str">
        <f t="shared" si="336"/>
        <v>Riadok bude vidieť.</v>
      </c>
      <c r="AK1901" s="145" t="s">
        <v>207</v>
      </c>
      <c r="BE1901" s="51">
        <f t="shared" si="350"/>
        <v>1</v>
      </c>
      <c r="BH1901" s="51">
        <f t="shared" si="337"/>
        <v>1</v>
      </c>
      <c r="BI1901" s="51">
        <f>+IF(BE1901+BF1901+BG1901=0,0,IF(BH1901=0,0,1))</f>
        <v>1</v>
      </c>
      <c r="CA1901" s="113">
        <f>SI!BY1901</f>
        <v>175</v>
      </c>
      <c r="CH1901" s="140">
        <f>SI!BZ1901</f>
        <v>0</v>
      </c>
    </row>
    <row r="1902" spans="1:253" s="36" customFormat="1" x14ac:dyDescent="0.25">
      <c r="A1902" s="33"/>
      <c r="B1902" s="344" t="s">
        <v>121</v>
      </c>
      <c r="C1902" s="345"/>
      <c r="D1902" s="345"/>
      <c r="E1902" s="345"/>
      <c r="F1902" s="345"/>
      <c r="G1902" s="345"/>
      <c r="H1902" s="345"/>
      <c r="I1902" s="345"/>
      <c r="J1902" s="345"/>
      <c r="K1902" s="345"/>
      <c r="L1902" s="345"/>
      <c r="M1902" s="345"/>
      <c r="N1902" s="345"/>
      <c r="O1902" s="345"/>
      <c r="P1902" s="345"/>
      <c r="Q1902" s="345"/>
      <c r="R1902" s="345"/>
      <c r="S1902" s="345"/>
      <c r="T1902" s="346"/>
      <c r="U1902" s="500"/>
      <c r="V1902" s="501"/>
      <c r="W1902" s="501"/>
      <c r="X1902" s="501"/>
      <c r="Y1902" s="501"/>
      <c r="Z1902" s="501"/>
      <c r="AA1902" s="502"/>
      <c r="AB1902" s="500"/>
      <c r="AC1902" s="501"/>
      <c r="AD1902" s="501"/>
      <c r="AE1902" s="501"/>
      <c r="AF1902" s="501"/>
      <c r="AG1902" s="501"/>
      <c r="AH1902" s="502"/>
      <c r="AI1902" s="60"/>
      <c r="AJ1902" s="144" t="str">
        <f t="shared" si="336"/>
        <v>Riadok bude vidieť.</v>
      </c>
      <c r="AK1902" s="145" t="s">
        <v>207</v>
      </c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51">
        <f t="shared" si="350"/>
        <v>1</v>
      </c>
      <c r="BF1902" s="51">
        <f t="shared" ref="BF1902:BF1911" si="351">+IF(B1902="",0,1)</f>
        <v>1</v>
      </c>
      <c r="BG1902" s="51"/>
      <c r="BH1902" s="51">
        <f t="shared" si="337"/>
        <v>1</v>
      </c>
      <c r="BI1902" s="89">
        <f t="shared" ref="BI1902:BI1933" si="352">+IF(BE1902*BF1902=0,0,IF(BH1902=0,0,1))</f>
        <v>1</v>
      </c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108"/>
      <c r="BY1902" s="108"/>
      <c r="BZ1902" s="108"/>
      <c r="CA1902" s="113">
        <f>SI!BY1902</f>
        <v>342</v>
      </c>
      <c r="CB1902" s="113"/>
      <c r="CC1902" s="113"/>
      <c r="CD1902" s="113"/>
      <c r="CE1902" s="113"/>
      <c r="CF1902" s="113"/>
      <c r="CG1902" s="113"/>
      <c r="CH1902" s="140">
        <f>SI!BZ1902</f>
        <v>0</v>
      </c>
      <c r="CI1902" s="108"/>
      <c r="CJ1902" s="108"/>
      <c r="CK1902" s="108"/>
      <c r="CL1902" s="108"/>
      <c r="CM1902" s="108"/>
      <c r="CN1902" s="108"/>
      <c r="CO1902" s="108"/>
      <c r="CP1902" s="108"/>
      <c r="CQ1902" s="108"/>
      <c r="CR1902" s="108"/>
      <c r="CS1902" s="108"/>
      <c r="CT1902" s="108"/>
      <c r="CU1902" s="108"/>
      <c r="CV1902" s="108"/>
      <c r="CW1902" s="108"/>
      <c r="CX1902" s="108"/>
      <c r="CY1902" s="108"/>
      <c r="CZ1902" s="2"/>
      <c r="DA1902" s="2"/>
      <c r="DB1902" s="2"/>
      <c r="DC1902" s="2"/>
      <c r="DD1902" s="2"/>
      <c r="DE1902" s="2"/>
      <c r="DF1902" s="2"/>
      <c r="DG1902" s="2"/>
      <c r="DH1902" s="2"/>
      <c r="DI1902" s="2"/>
      <c r="DJ1902" s="2"/>
      <c r="DK1902" s="2"/>
      <c r="DL1902" s="2"/>
      <c r="DM1902" s="2"/>
      <c r="DN1902" s="2"/>
      <c r="DO1902" s="2"/>
      <c r="DP1902" s="2"/>
      <c r="DQ1902" s="2"/>
      <c r="DR1902" s="2"/>
      <c r="DS1902" s="2"/>
      <c r="DT1902" s="2"/>
      <c r="DU1902" s="2"/>
      <c r="DV1902" s="2"/>
      <c r="DW1902" s="2"/>
      <c r="DX1902" s="2"/>
      <c r="DY1902" s="2"/>
      <c r="DZ1902" s="2"/>
      <c r="EA1902" s="2"/>
      <c r="EB1902" s="2"/>
      <c r="EC1902" s="2"/>
      <c r="ED1902" s="2"/>
      <c r="EE1902" s="2"/>
      <c r="EF1902" s="2"/>
      <c r="EG1902" s="2"/>
      <c r="EH1902" s="2"/>
      <c r="EI1902" s="2"/>
      <c r="EJ1902" s="2"/>
      <c r="EK1902" s="2"/>
      <c r="EL1902" s="2"/>
      <c r="EM1902" s="2"/>
      <c r="EN1902" s="2"/>
      <c r="EO1902" s="2"/>
      <c r="EP1902" s="2"/>
      <c r="EQ1902" s="2"/>
      <c r="ER1902" s="2"/>
      <c r="ES1902" s="2"/>
      <c r="ET1902" s="2"/>
      <c r="EU1902" s="2"/>
      <c r="EV1902" s="2"/>
      <c r="EW1902" s="2"/>
      <c r="EX1902" s="2"/>
      <c r="EY1902" s="2"/>
      <c r="EZ1902" s="2"/>
      <c r="FA1902" s="2"/>
      <c r="FB1902" s="2"/>
      <c r="FC1902" s="2"/>
      <c r="FD1902" s="2"/>
      <c r="FE1902" s="2"/>
      <c r="FF1902" s="2"/>
      <c r="FG1902" s="2"/>
      <c r="FH1902" s="2"/>
      <c r="FI1902" s="2"/>
      <c r="FJ1902" s="2"/>
      <c r="FK1902" s="2"/>
      <c r="FL1902" s="2"/>
      <c r="FM1902" s="2"/>
      <c r="FN1902" s="2"/>
      <c r="FO1902" s="2"/>
      <c r="FP1902" s="2"/>
      <c r="FQ1902" s="2"/>
      <c r="FR1902" s="2"/>
      <c r="FS1902" s="2"/>
      <c r="FT1902" s="2"/>
      <c r="FU1902" s="2"/>
      <c r="FV1902" s="2"/>
      <c r="FW1902" s="2"/>
      <c r="FX1902" s="2"/>
      <c r="FY1902" s="2"/>
      <c r="FZ1902" s="2"/>
      <c r="GA1902" s="2"/>
      <c r="GB1902" s="2"/>
      <c r="GC1902" s="2"/>
      <c r="GD1902" s="2"/>
      <c r="GE1902" s="2"/>
      <c r="GF1902" s="2"/>
      <c r="GG1902" s="2"/>
      <c r="GH1902" s="2"/>
      <c r="GI1902" s="2"/>
      <c r="GJ1902" s="2"/>
      <c r="GK1902" s="2"/>
      <c r="GL1902" s="2"/>
      <c r="GM1902" s="2"/>
      <c r="GN1902" s="2"/>
      <c r="GO1902" s="2"/>
      <c r="GP1902" s="2"/>
      <c r="GQ1902" s="2"/>
      <c r="GR1902" s="2"/>
      <c r="GS1902" s="2"/>
      <c r="GT1902" s="2"/>
      <c r="GU1902" s="2"/>
      <c r="GV1902" s="2"/>
      <c r="GW1902" s="2"/>
      <c r="GX1902" s="2"/>
      <c r="GY1902" s="2"/>
      <c r="GZ1902" s="2"/>
      <c r="HA1902" s="2"/>
      <c r="HB1902" s="2"/>
      <c r="HC1902" s="2"/>
      <c r="HD1902" s="2"/>
      <c r="HE1902" s="2"/>
      <c r="HF1902" s="2"/>
      <c r="HG1902" s="2"/>
      <c r="HH1902" s="2"/>
      <c r="HI1902" s="2"/>
      <c r="HJ1902" s="2"/>
      <c r="HK1902" s="2"/>
      <c r="HL1902" s="2"/>
      <c r="HM1902" s="2"/>
      <c r="HN1902" s="2"/>
      <c r="HO1902" s="2"/>
      <c r="HP1902" s="2"/>
      <c r="HQ1902" s="2"/>
      <c r="HR1902" s="2"/>
      <c r="HS1902" s="2"/>
      <c r="HT1902" s="2"/>
      <c r="HU1902" s="2"/>
      <c r="HV1902" s="2"/>
      <c r="HW1902" s="2"/>
      <c r="HX1902" s="2"/>
      <c r="HY1902" s="2"/>
      <c r="HZ1902" s="2"/>
      <c r="IA1902" s="2"/>
      <c r="IB1902" s="2"/>
      <c r="IC1902" s="2"/>
      <c r="ID1902" s="2"/>
      <c r="IE1902" s="2"/>
      <c r="IF1902" s="2"/>
      <c r="IG1902" s="2"/>
      <c r="IH1902" s="2"/>
      <c r="II1902" s="2"/>
      <c r="IJ1902" s="2"/>
      <c r="IK1902" s="2"/>
      <c r="IL1902" s="2"/>
      <c r="IM1902" s="2"/>
      <c r="IN1902" s="2"/>
      <c r="IO1902" s="2"/>
      <c r="IP1902" s="2"/>
      <c r="IQ1902" s="2"/>
      <c r="IR1902" s="2"/>
      <c r="IS1902" s="2"/>
    </row>
    <row r="1903" spans="1:253" s="36" customFormat="1" x14ac:dyDescent="0.25">
      <c r="A1903" s="33"/>
      <c r="B1903" s="338" t="s">
        <v>122</v>
      </c>
      <c r="C1903" s="339"/>
      <c r="D1903" s="339"/>
      <c r="E1903" s="339"/>
      <c r="F1903" s="339"/>
      <c r="G1903" s="339"/>
      <c r="H1903" s="339"/>
      <c r="I1903" s="339"/>
      <c r="J1903" s="339"/>
      <c r="K1903" s="339"/>
      <c r="L1903" s="339"/>
      <c r="M1903" s="339"/>
      <c r="N1903" s="339"/>
      <c r="O1903" s="339"/>
      <c r="P1903" s="339"/>
      <c r="Q1903" s="339"/>
      <c r="R1903" s="339"/>
      <c r="S1903" s="339"/>
      <c r="T1903" s="340"/>
      <c r="U1903" s="329">
        <v>1755</v>
      </c>
      <c r="V1903" s="330"/>
      <c r="W1903" s="330"/>
      <c r="X1903" s="330"/>
      <c r="Y1903" s="330"/>
      <c r="Z1903" s="330"/>
      <c r="AA1903" s="331"/>
      <c r="AB1903" s="329">
        <v>2145</v>
      </c>
      <c r="AC1903" s="330"/>
      <c r="AD1903" s="330"/>
      <c r="AE1903" s="330"/>
      <c r="AF1903" s="330"/>
      <c r="AG1903" s="330"/>
      <c r="AH1903" s="331"/>
      <c r="AI1903" s="60"/>
      <c r="AJ1903" s="144" t="str">
        <f t="shared" si="336"/>
        <v>Riadok bude vidieť.</v>
      </c>
      <c r="AK1903" s="145" t="s">
        <v>207</v>
      </c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51">
        <f t="shared" si="350"/>
        <v>1</v>
      </c>
      <c r="BF1903" s="51">
        <f t="shared" si="351"/>
        <v>1</v>
      </c>
      <c r="BG1903" s="51"/>
      <c r="BH1903" s="51">
        <f t="shared" si="337"/>
        <v>1</v>
      </c>
      <c r="BI1903" s="89">
        <f t="shared" si="352"/>
        <v>1</v>
      </c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/>
      <c r="BV1903" s="2"/>
      <c r="BW1903" s="2"/>
      <c r="BX1903" s="108"/>
      <c r="BY1903" s="108"/>
      <c r="BZ1903" s="108"/>
      <c r="CA1903" s="113">
        <f>SI!BY1903</f>
        <v>154</v>
      </c>
      <c r="CB1903" s="113"/>
      <c r="CC1903" s="113"/>
      <c r="CD1903" s="113"/>
      <c r="CE1903" s="113"/>
      <c r="CF1903" s="113"/>
      <c r="CG1903" s="113"/>
      <c r="CH1903" s="140">
        <f>SI!BZ1903</f>
        <v>0</v>
      </c>
      <c r="CI1903" s="108"/>
      <c r="CJ1903" s="108"/>
      <c r="CK1903" s="108"/>
      <c r="CL1903" s="108"/>
      <c r="CM1903" s="108"/>
      <c r="CN1903" s="108"/>
      <c r="CO1903" s="108"/>
      <c r="CP1903" s="108"/>
      <c r="CQ1903" s="108"/>
      <c r="CR1903" s="108"/>
      <c r="CS1903" s="108"/>
      <c r="CT1903" s="108"/>
      <c r="CU1903" s="108"/>
      <c r="CV1903" s="108"/>
      <c r="CW1903" s="108"/>
      <c r="CX1903" s="108"/>
      <c r="CY1903" s="108"/>
      <c r="CZ1903" s="2"/>
      <c r="DA1903" s="2"/>
      <c r="DB1903" s="2"/>
      <c r="DC1903" s="2"/>
      <c r="DD1903" s="2"/>
      <c r="DE1903" s="2"/>
      <c r="DF1903" s="2"/>
      <c r="DG1903" s="2"/>
      <c r="DH1903" s="2"/>
      <c r="DI1903" s="2"/>
      <c r="DJ1903" s="2"/>
      <c r="DK1903" s="2"/>
      <c r="DL1903" s="2"/>
      <c r="DM1903" s="2"/>
      <c r="DN1903" s="2"/>
      <c r="DO1903" s="2"/>
      <c r="DP1903" s="2"/>
      <c r="DQ1903" s="2"/>
      <c r="DR1903" s="2"/>
      <c r="DS1903" s="2"/>
      <c r="DT1903" s="2"/>
      <c r="DU1903" s="2"/>
      <c r="DV1903" s="2"/>
      <c r="DW1903" s="2"/>
      <c r="DX1903" s="2"/>
      <c r="DY1903" s="2"/>
      <c r="DZ1903" s="2"/>
      <c r="EA1903" s="2"/>
      <c r="EB1903" s="2"/>
      <c r="EC1903" s="2"/>
      <c r="ED1903" s="2"/>
      <c r="EE1903" s="2"/>
      <c r="EF1903" s="2"/>
      <c r="EG1903" s="2"/>
      <c r="EH1903" s="2"/>
      <c r="EI1903" s="2"/>
      <c r="EJ1903" s="2"/>
      <c r="EK1903" s="2"/>
      <c r="EL1903" s="2"/>
      <c r="EM1903" s="2"/>
      <c r="EN1903" s="2"/>
      <c r="EO1903" s="2"/>
      <c r="EP1903" s="2"/>
      <c r="EQ1903" s="2"/>
      <c r="ER1903" s="2"/>
      <c r="ES1903" s="2"/>
      <c r="ET1903" s="2"/>
      <c r="EU1903" s="2"/>
      <c r="EV1903" s="2"/>
      <c r="EW1903" s="2"/>
      <c r="EX1903" s="2"/>
      <c r="EY1903" s="2"/>
      <c r="EZ1903" s="2"/>
      <c r="FA1903" s="2"/>
      <c r="FB1903" s="2"/>
      <c r="FC1903" s="2"/>
      <c r="FD1903" s="2"/>
      <c r="FE1903" s="2"/>
      <c r="FF1903" s="2"/>
      <c r="FG1903" s="2"/>
      <c r="FH1903" s="2"/>
      <c r="FI1903" s="2"/>
      <c r="FJ1903" s="2"/>
      <c r="FK1903" s="2"/>
      <c r="FL1903" s="2"/>
      <c r="FM1903" s="2"/>
      <c r="FN1903" s="2"/>
      <c r="FO1903" s="2"/>
      <c r="FP1903" s="2"/>
      <c r="FQ1903" s="2"/>
      <c r="FR1903" s="2"/>
      <c r="FS1903" s="2"/>
      <c r="FT1903" s="2"/>
      <c r="FU1903" s="2"/>
      <c r="FV1903" s="2"/>
      <c r="FW1903" s="2"/>
      <c r="FX1903" s="2"/>
      <c r="FY1903" s="2"/>
      <c r="FZ1903" s="2"/>
      <c r="GA1903" s="2"/>
      <c r="GB1903" s="2"/>
      <c r="GC1903" s="2"/>
      <c r="GD1903" s="2"/>
      <c r="GE1903" s="2"/>
      <c r="GF1903" s="2"/>
      <c r="GG1903" s="2"/>
      <c r="GH1903" s="2"/>
      <c r="GI1903" s="2"/>
      <c r="GJ1903" s="2"/>
      <c r="GK1903" s="2"/>
      <c r="GL1903" s="2"/>
      <c r="GM1903" s="2"/>
      <c r="GN1903" s="2"/>
      <c r="GO1903" s="2"/>
      <c r="GP1903" s="2"/>
      <c r="GQ1903" s="2"/>
      <c r="GR1903" s="2"/>
      <c r="GS1903" s="2"/>
      <c r="GT1903" s="2"/>
      <c r="GU1903" s="2"/>
      <c r="GV1903" s="2"/>
      <c r="GW1903" s="2"/>
      <c r="GX1903" s="2"/>
      <c r="GY1903" s="2"/>
      <c r="GZ1903" s="2"/>
      <c r="HA1903" s="2"/>
      <c r="HB1903" s="2"/>
      <c r="HC1903" s="2"/>
      <c r="HD1903" s="2"/>
      <c r="HE1903" s="2"/>
      <c r="HF1903" s="2"/>
      <c r="HG1903" s="2"/>
      <c r="HH1903" s="2"/>
      <c r="HI1903" s="2"/>
      <c r="HJ1903" s="2"/>
      <c r="HK1903" s="2"/>
      <c r="HL1903" s="2"/>
      <c r="HM1903" s="2"/>
      <c r="HN1903" s="2"/>
      <c r="HO1903" s="2"/>
      <c r="HP1903" s="2"/>
      <c r="HQ1903" s="2"/>
      <c r="HR1903" s="2"/>
      <c r="HS1903" s="2"/>
      <c r="HT1903" s="2"/>
      <c r="HU1903" s="2"/>
      <c r="HV1903" s="2"/>
      <c r="HW1903" s="2"/>
      <c r="HX1903" s="2"/>
      <c r="HY1903" s="2"/>
      <c r="HZ1903" s="2"/>
      <c r="IA1903" s="2"/>
      <c r="IB1903" s="2"/>
      <c r="IC1903" s="2"/>
      <c r="ID1903" s="2"/>
      <c r="IE1903" s="2"/>
      <c r="IF1903" s="2"/>
      <c r="IG1903" s="2"/>
      <c r="IH1903" s="2"/>
      <c r="II1903" s="2"/>
      <c r="IJ1903" s="2"/>
      <c r="IK1903" s="2"/>
      <c r="IL1903" s="2"/>
      <c r="IM1903" s="2"/>
      <c r="IN1903" s="2"/>
      <c r="IO1903" s="2"/>
      <c r="IP1903" s="2"/>
      <c r="IQ1903" s="2"/>
      <c r="IR1903" s="2"/>
      <c r="IS1903" s="2"/>
    </row>
    <row r="1904" spans="1:253" s="36" customFormat="1" x14ac:dyDescent="0.25">
      <c r="A1904" s="33"/>
      <c r="B1904" s="1225" t="s">
        <v>123</v>
      </c>
      <c r="C1904" s="1226"/>
      <c r="D1904" s="1226"/>
      <c r="E1904" s="1226"/>
      <c r="F1904" s="1226"/>
      <c r="G1904" s="1226"/>
      <c r="H1904" s="1226"/>
      <c r="I1904" s="1226"/>
      <c r="J1904" s="1226"/>
      <c r="K1904" s="1226"/>
      <c r="L1904" s="1226"/>
      <c r="M1904" s="1226"/>
      <c r="N1904" s="1226"/>
      <c r="O1904" s="1226"/>
      <c r="P1904" s="1226"/>
      <c r="Q1904" s="1226"/>
      <c r="R1904" s="1226"/>
      <c r="S1904" s="1226"/>
      <c r="T1904" s="1227"/>
      <c r="U1904" s="521">
        <f>+SUM(U1905:AA1911)</f>
        <v>86684</v>
      </c>
      <c r="V1904" s="522"/>
      <c r="W1904" s="522"/>
      <c r="X1904" s="522"/>
      <c r="Y1904" s="522"/>
      <c r="Z1904" s="522"/>
      <c r="AA1904" s="523"/>
      <c r="AB1904" s="521">
        <v>105623</v>
      </c>
      <c r="AC1904" s="522"/>
      <c r="AD1904" s="522"/>
      <c r="AE1904" s="522"/>
      <c r="AF1904" s="522"/>
      <c r="AG1904" s="522"/>
      <c r="AH1904" s="523"/>
      <c r="AI1904" s="60"/>
      <c r="AJ1904" s="144" t="str">
        <f t="shared" si="336"/>
        <v>Riadok bude vidieť.</v>
      </c>
      <c r="AK1904" s="145" t="s">
        <v>207</v>
      </c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51">
        <f t="shared" si="350"/>
        <v>1</v>
      </c>
      <c r="BF1904" s="51">
        <f t="shared" si="351"/>
        <v>1</v>
      </c>
      <c r="BG1904" s="51"/>
      <c r="BH1904" s="51">
        <f t="shared" si="337"/>
        <v>1</v>
      </c>
      <c r="BI1904" s="89">
        <f t="shared" si="352"/>
        <v>1</v>
      </c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/>
      <c r="BV1904" s="2"/>
      <c r="BW1904" s="2"/>
      <c r="BX1904" s="108"/>
      <c r="BY1904" s="108"/>
      <c r="BZ1904" s="108"/>
      <c r="CA1904" s="113">
        <f>SI!BY1904</f>
        <v>497</v>
      </c>
      <c r="CB1904" s="113"/>
      <c r="CC1904" s="113"/>
      <c r="CD1904" s="113"/>
      <c r="CE1904" s="113"/>
      <c r="CF1904" s="113"/>
      <c r="CG1904" s="113"/>
      <c r="CH1904" s="140">
        <f>SI!BZ1904</f>
        <v>0</v>
      </c>
      <c r="CI1904" s="108"/>
      <c r="CJ1904" s="108"/>
      <c r="CK1904" s="108"/>
      <c r="CL1904" s="108"/>
      <c r="CM1904" s="108"/>
      <c r="CN1904" s="108"/>
      <c r="CO1904" s="108"/>
      <c r="CP1904" s="108"/>
      <c r="CQ1904" s="108"/>
      <c r="CR1904" s="108"/>
      <c r="CS1904" s="108"/>
      <c r="CT1904" s="108"/>
      <c r="CU1904" s="108"/>
      <c r="CV1904" s="108"/>
      <c r="CW1904" s="108"/>
      <c r="CX1904" s="108"/>
      <c r="CY1904" s="108"/>
      <c r="CZ1904" s="2"/>
      <c r="DA1904" s="2"/>
      <c r="DB1904" s="2"/>
      <c r="DC1904" s="2"/>
      <c r="DD1904" s="2"/>
      <c r="DE1904" s="2"/>
      <c r="DF1904" s="2"/>
      <c r="DG1904" s="2"/>
      <c r="DH1904" s="2"/>
      <c r="DI1904" s="2"/>
      <c r="DJ1904" s="2"/>
      <c r="DK1904" s="2"/>
      <c r="DL1904" s="2"/>
      <c r="DM1904" s="2"/>
      <c r="DN1904" s="2"/>
      <c r="DO1904" s="2"/>
      <c r="DP1904" s="2"/>
      <c r="DQ1904" s="2"/>
      <c r="DR1904" s="2"/>
      <c r="DS1904" s="2"/>
      <c r="DT1904" s="2"/>
      <c r="DU1904" s="2"/>
      <c r="DV1904" s="2"/>
      <c r="DW1904" s="2"/>
      <c r="DX1904" s="2"/>
      <c r="DY1904" s="2"/>
      <c r="DZ1904" s="2"/>
      <c r="EA1904" s="2"/>
      <c r="EB1904" s="2"/>
      <c r="EC1904" s="2"/>
      <c r="ED1904" s="2"/>
      <c r="EE1904" s="2"/>
      <c r="EF1904" s="2"/>
      <c r="EG1904" s="2"/>
      <c r="EH1904" s="2"/>
      <c r="EI1904" s="2"/>
      <c r="EJ1904" s="2"/>
      <c r="EK1904" s="2"/>
      <c r="EL1904" s="2"/>
      <c r="EM1904" s="2"/>
      <c r="EN1904" s="2"/>
      <c r="EO1904" s="2"/>
      <c r="EP1904" s="2"/>
      <c r="EQ1904" s="2"/>
      <c r="ER1904" s="2"/>
      <c r="ES1904" s="2"/>
      <c r="ET1904" s="2"/>
      <c r="EU1904" s="2"/>
      <c r="EV1904" s="2"/>
      <c r="EW1904" s="2"/>
      <c r="EX1904" s="2"/>
      <c r="EY1904" s="2"/>
      <c r="EZ1904" s="2"/>
      <c r="FA1904" s="2"/>
      <c r="FB1904" s="2"/>
      <c r="FC1904" s="2"/>
      <c r="FD1904" s="2"/>
      <c r="FE1904" s="2"/>
      <c r="FF1904" s="2"/>
      <c r="FG1904" s="2"/>
      <c r="FH1904" s="2"/>
      <c r="FI1904" s="2"/>
      <c r="FJ1904" s="2"/>
      <c r="FK1904" s="2"/>
      <c r="FL1904" s="2"/>
      <c r="FM1904" s="2"/>
      <c r="FN1904" s="2"/>
      <c r="FO1904" s="2"/>
      <c r="FP1904" s="2"/>
      <c r="FQ1904" s="2"/>
      <c r="FR1904" s="2"/>
      <c r="FS1904" s="2"/>
      <c r="FT1904" s="2"/>
      <c r="FU1904" s="2"/>
      <c r="FV1904" s="2"/>
      <c r="FW1904" s="2"/>
      <c r="FX1904" s="2"/>
      <c r="FY1904" s="2"/>
      <c r="FZ1904" s="2"/>
      <c r="GA1904" s="2"/>
      <c r="GB1904" s="2"/>
      <c r="GC1904" s="2"/>
      <c r="GD1904" s="2"/>
      <c r="GE1904" s="2"/>
      <c r="GF1904" s="2"/>
      <c r="GG1904" s="2"/>
      <c r="GH1904" s="2"/>
      <c r="GI1904" s="2"/>
      <c r="GJ1904" s="2"/>
      <c r="GK1904" s="2"/>
      <c r="GL1904" s="2"/>
      <c r="GM1904" s="2"/>
      <c r="GN1904" s="2"/>
      <c r="GO1904" s="2"/>
      <c r="GP1904" s="2"/>
      <c r="GQ1904" s="2"/>
      <c r="GR1904" s="2"/>
      <c r="GS1904" s="2"/>
      <c r="GT1904" s="2"/>
      <c r="GU1904" s="2"/>
      <c r="GV1904" s="2"/>
      <c r="GW1904" s="2"/>
      <c r="GX1904" s="2"/>
      <c r="GY1904" s="2"/>
      <c r="GZ1904" s="2"/>
      <c r="HA1904" s="2"/>
      <c r="HB1904" s="2"/>
      <c r="HC1904" s="2"/>
      <c r="HD1904" s="2"/>
      <c r="HE1904" s="2"/>
      <c r="HF1904" s="2"/>
      <c r="HG1904" s="2"/>
      <c r="HH1904" s="2"/>
      <c r="HI1904" s="2"/>
      <c r="HJ1904" s="2"/>
      <c r="HK1904" s="2"/>
      <c r="HL1904" s="2"/>
      <c r="HM1904" s="2"/>
      <c r="HN1904" s="2"/>
      <c r="HO1904" s="2"/>
      <c r="HP1904" s="2"/>
      <c r="HQ1904" s="2"/>
      <c r="HR1904" s="2"/>
      <c r="HS1904" s="2"/>
      <c r="HT1904" s="2"/>
      <c r="HU1904" s="2"/>
      <c r="HV1904" s="2"/>
      <c r="HW1904" s="2"/>
      <c r="HX1904" s="2"/>
      <c r="HY1904" s="2"/>
      <c r="HZ1904" s="2"/>
      <c r="IA1904" s="2"/>
      <c r="IB1904" s="2"/>
      <c r="IC1904" s="2"/>
      <c r="ID1904" s="2"/>
      <c r="IE1904" s="2"/>
      <c r="IF1904" s="2"/>
      <c r="IG1904" s="2"/>
      <c r="IH1904" s="2"/>
      <c r="II1904" s="2"/>
      <c r="IJ1904" s="2"/>
      <c r="IK1904" s="2"/>
      <c r="IL1904" s="2"/>
      <c r="IM1904" s="2"/>
      <c r="IN1904" s="2"/>
      <c r="IO1904" s="2"/>
      <c r="IP1904" s="2"/>
      <c r="IQ1904" s="2"/>
      <c r="IR1904" s="2"/>
      <c r="IS1904" s="2"/>
    </row>
    <row r="1905" spans="1:253" s="36" customFormat="1" x14ac:dyDescent="0.25">
      <c r="A1905" s="33"/>
      <c r="B1905" s="341" t="s">
        <v>581</v>
      </c>
      <c r="C1905" s="342"/>
      <c r="D1905" s="342"/>
      <c r="E1905" s="342"/>
      <c r="F1905" s="342"/>
      <c r="G1905" s="342"/>
      <c r="H1905" s="342"/>
      <c r="I1905" s="342"/>
      <c r="J1905" s="342"/>
      <c r="K1905" s="342"/>
      <c r="L1905" s="342"/>
      <c r="M1905" s="342"/>
      <c r="N1905" s="342"/>
      <c r="O1905" s="342"/>
      <c r="P1905" s="342"/>
      <c r="Q1905" s="342"/>
      <c r="R1905" s="342"/>
      <c r="S1905" s="342"/>
      <c r="T1905" s="343"/>
      <c r="U1905" s="329"/>
      <c r="V1905" s="330"/>
      <c r="W1905" s="330"/>
      <c r="X1905" s="330"/>
      <c r="Y1905" s="330"/>
      <c r="Z1905" s="330"/>
      <c r="AA1905" s="331"/>
      <c r="AB1905" s="329">
        <v>937</v>
      </c>
      <c r="AC1905" s="330"/>
      <c r="AD1905" s="330"/>
      <c r="AE1905" s="330"/>
      <c r="AF1905" s="330"/>
      <c r="AG1905" s="330"/>
      <c r="AH1905" s="331"/>
      <c r="AI1905" s="60"/>
      <c r="AJ1905" s="144" t="str">
        <f t="shared" si="336"/>
        <v>Riadok bude vidieť.</v>
      </c>
      <c r="AK1905" s="145" t="s">
        <v>207</v>
      </c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51">
        <f t="shared" si="350"/>
        <v>1</v>
      </c>
      <c r="BF1905" s="51">
        <f t="shared" si="351"/>
        <v>1</v>
      </c>
      <c r="BG1905" s="51"/>
      <c r="BH1905" s="51">
        <f t="shared" si="337"/>
        <v>1</v>
      </c>
      <c r="BI1905" s="89">
        <f t="shared" si="352"/>
        <v>1</v>
      </c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/>
      <c r="BV1905" s="2"/>
      <c r="BW1905" s="2"/>
      <c r="BX1905" s="108"/>
      <c r="BY1905" s="108"/>
      <c r="BZ1905" s="108"/>
      <c r="CA1905" s="113">
        <f>SI!BY1905</f>
        <v>141</v>
      </c>
      <c r="CB1905" s="113"/>
      <c r="CC1905" s="113"/>
      <c r="CD1905" s="113"/>
      <c r="CE1905" s="113"/>
      <c r="CF1905" s="113"/>
      <c r="CG1905" s="113"/>
      <c r="CH1905" s="140">
        <f>SI!BZ1905</f>
        <v>0</v>
      </c>
      <c r="CI1905" s="108"/>
      <c r="CJ1905" s="108"/>
      <c r="CK1905" s="108"/>
      <c r="CL1905" s="108"/>
      <c r="CM1905" s="108"/>
      <c r="CN1905" s="108"/>
      <c r="CO1905" s="108"/>
      <c r="CP1905" s="108"/>
      <c r="CQ1905" s="108"/>
      <c r="CR1905" s="108"/>
      <c r="CS1905" s="108"/>
      <c r="CT1905" s="108"/>
      <c r="CU1905" s="108"/>
      <c r="CV1905" s="108"/>
      <c r="CW1905" s="108"/>
      <c r="CX1905" s="108"/>
      <c r="CY1905" s="108"/>
      <c r="CZ1905" s="2"/>
      <c r="DA1905" s="2"/>
      <c r="DB1905" s="2"/>
      <c r="DC1905" s="2"/>
      <c r="DD1905" s="2"/>
      <c r="DE1905" s="2"/>
      <c r="DF1905" s="2"/>
      <c r="DG1905" s="2"/>
      <c r="DH1905" s="2"/>
      <c r="DI1905" s="2"/>
      <c r="DJ1905" s="2"/>
      <c r="DK1905" s="2"/>
      <c r="DL1905" s="2"/>
      <c r="DM1905" s="2"/>
      <c r="DN1905" s="2"/>
      <c r="DO1905" s="2"/>
      <c r="DP1905" s="2"/>
      <c r="DQ1905" s="2"/>
      <c r="DR1905" s="2"/>
      <c r="DS1905" s="2"/>
      <c r="DT1905" s="2"/>
      <c r="DU1905" s="2"/>
      <c r="DV1905" s="2"/>
      <c r="DW1905" s="2"/>
      <c r="DX1905" s="2"/>
      <c r="DY1905" s="2"/>
      <c r="DZ1905" s="2"/>
      <c r="EA1905" s="2"/>
      <c r="EB1905" s="2"/>
      <c r="EC1905" s="2"/>
      <c r="ED1905" s="2"/>
      <c r="EE1905" s="2"/>
      <c r="EF1905" s="2"/>
      <c r="EG1905" s="2"/>
      <c r="EH1905" s="2"/>
      <c r="EI1905" s="2"/>
      <c r="EJ1905" s="2"/>
      <c r="EK1905" s="2"/>
      <c r="EL1905" s="2"/>
      <c r="EM1905" s="2"/>
      <c r="EN1905" s="2"/>
      <c r="EO1905" s="2"/>
      <c r="EP1905" s="2"/>
      <c r="EQ1905" s="2"/>
      <c r="ER1905" s="2"/>
      <c r="ES1905" s="2"/>
      <c r="ET1905" s="2"/>
      <c r="EU1905" s="2"/>
      <c r="EV1905" s="2"/>
      <c r="EW1905" s="2"/>
      <c r="EX1905" s="2"/>
      <c r="EY1905" s="2"/>
      <c r="EZ1905" s="2"/>
      <c r="FA1905" s="2"/>
      <c r="FB1905" s="2"/>
      <c r="FC1905" s="2"/>
      <c r="FD1905" s="2"/>
      <c r="FE1905" s="2"/>
      <c r="FF1905" s="2"/>
      <c r="FG1905" s="2"/>
      <c r="FH1905" s="2"/>
      <c r="FI1905" s="2"/>
      <c r="FJ1905" s="2"/>
      <c r="FK1905" s="2"/>
      <c r="FL1905" s="2"/>
      <c r="FM1905" s="2"/>
      <c r="FN1905" s="2"/>
      <c r="FO1905" s="2"/>
      <c r="FP1905" s="2"/>
      <c r="FQ1905" s="2"/>
      <c r="FR1905" s="2"/>
      <c r="FS1905" s="2"/>
      <c r="FT1905" s="2"/>
      <c r="FU1905" s="2"/>
      <c r="FV1905" s="2"/>
      <c r="FW1905" s="2"/>
      <c r="FX1905" s="2"/>
      <c r="FY1905" s="2"/>
      <c r="FZ1905" s="2"/>
      <c r="GA1905" s="2"/>
      <c r="GB1905" s="2"/>
      <c r="GC1905" s="2"/>
      <c r="GD1905" s="2"/>
      <c r="GE1905" s="2"/>
      <c r="GF1905" s="2"/>
      <c r="GG1905" s="2"/>
      <c r="GH1905" s="2"/>
      <c r="GI1905" s="2"/>
      <c r="GJ1905" s="2"/>
      <c r="GK1905" s="2"/>
      <c r="GL1905" s="2"/>
      <c r="GM1905" s="2"/>
      <c r="GN1905" s="2"/>
      <c r="GO1905" s="2"/>
      <c r="GP1905" s="2"/>
      <c r="GQ1905" s="2"/>
      <c r="GR1905" s="2"/>
      <c r="GS1905" s="2"/>
      <c r="GT1905" s="2"/>
      <c r="GU1905" s="2"/>
      <c r="GV1905" s="2"/>
      <c r="GW1905" s="2"/>
      <c r="GX1905" s="2"/>
      <c r="GY1905" s="2"/>
      <c r="GZ1905" s="2"/>
      <c r="HA1905" s="2"/>
      <c r="HB1905" s="2"/>
      <c r="HC1905" s="2"/>
      <c r="HD1905" s="2"/>
      <c r="HE1905" s="2"/>
      <c r="HF1905" s="2"/>
      <c r="HG1905" s="2"/>
      <c r="HH1905" s="2"/>
      <c r="HI1905" s="2"/>
      <c r="HJ1905" s="2"/>
      <c r="HK1905" s="2"/>
      <c r="HL1905" s="2"/>
      <c r="HM1905" s="2"/>
      <c r="HN1905" s="2"/>
      <c r="HO1905" s="2"/>
      <c r="HP1905" s="2"/>
      <c r="HQ1905" s="2"/>
      <c r="HR1905" s="2"/>
      <c r="HS1905" s="2"/>
      <c r="HT1905" s="2"/>
      <c r="HU1905" s="2"/>
      <c r="HV1905" s="2"/>
      <c r="HW1905" s="2"/>
      <c r="HX1905" s="2"/>
      <c r="HY1905" s="2"/>
      <c r="HZ1905" s="2"/>
      <c r="IA1905" s="2"/>
      <c r="IB1905" s="2"/>
      <c r="IC1905" s="2"/>
      <c r="ID1905" s="2"/>
      <c r="IE1905" s="2"/>
      <c r="IF1905" s="2"/>
      <c r="IG1905" s="2"/>
      <c r="IH1905" s="2"/>
      <c r="II1905" s="2"/>
      <c r="IJ1905" s="2"/>
      <c r="IK1905" s="2"/>
      <c r="IL1905" s="2"/>
      <c r="IM1905" s="2"/>
      <c r="IN1905" s="2"/>
      <c r="IO1905" s="2"/>
      <c r="IP1905" s="2"/>
      <c r="IQ1905" s="2"/>
      <c r="IR1905" s="2"/>
      <c r="IS1905" s="2"/>
    </row>
    <row r="1906" spans="1:253" s="36" customFormat="1" x14ac:dyDescent="0.25">
      <c r="A1906" s="33"/>
      <c r="B1906" s="341" t="s">
        <v>628</v>
      </c>
      <c r="C1906" s="342"/>
      <c r="D1906" s="342"/>
      <c r="E1906" s="342"/>
      <c r="F1906" s="342"/>
      <c r="G1906" s="342"/>
      <c r="H1906" s="342"/>
      <c r="I1906" s="342"/>
      <c r="J1906" s="342"/>
      <c r="K1906" s="342"/>
      <c r="L1906" s="342"/>
      <c r="M1906" s="342"/>
      <c r="N1906" s="342"/>
      <c r="O1906" s="342"/>
      <c r="P1906" s="342"/>
      <c r="Q1906" s="342"/>
      <c r="R1906" s="342"/>
      <c r="S1906" s="342"/>
      <c r="T1906" s="343"/>
      <c r="U1906" s="329">
        <v>86684</v>
      </c>
      <c r="V1906" s="330"/>
      <c r="W1906" s="330"/>
      <c r="X1906" s="330"/>
      <c r="Y1906" s="330"/>
      <c r="Z1906" s="330"/>
      <c r="AA1906" s="331"/>
      <c r="AB1906" s="329">
        <v>103186</v>
      </c>
      <c r="AC1906" s="330"/>
      <c r="AD1906" s="330"/>
      <c r="AE1906" s="330"/>
      <c r="AF1906" s="330"/>
      <c r="AG1906" s="330"/>
      <c r="AH1906" s="331"/>
      <c r="AI1906" s="60"/>
      <c r="AJ1906" s="144" t="str">
        <f t="shared" si="336"/>
        <v>Riadok bude vidieť.</v>
      </c>
      <c r="AK1906" s="145" t="s">
        <v>207</v>
      </c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51">
        <f t="shared" si="350"/>
        <v>1</v>
      </c>
      <c r="BF1906" s="51">
        <f t="shared" si="351"/>
        <v>1</v>
      </c>
      <c r="BG1906" s="51"/>
      <c r="BH1906" s="51">
        <f t="shared" si="337"/>
        <v>1</v>
      </c>
      <c r="BI1906" s="89">
        <f t="shared" si="352"/>
        <v>1</v>
      </c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/>
      <c r="BV1906" s="2"/>
      <c r="BW1906" s="2"/>
      <c r="BX1906" s="108"/>
      <c r="BY1906" s="108"/>
      <c r="BZ1906" s="108"/>
      <c r="CA1906" s="113">
        <f>SI!BY1906</f>
        <v>697</v>
      </c>
      <c r="CB1906" s="113"/>
      <c r="CC1906" s="113"/>
      <c r="CD1906" s="113"/>
      <c r="CE1906" s="113"/>
      <c r="CF1906" s="113"/>
      <c r="CG1906" s="113"/>
      <c r="CH1906" s="140">
        <f>SI!BZ1906</f>
        <v>0</v>
      </c>
      <c r="CI1906" s="108"/>
      <c r="CJ1906" s="108"/>
      <c r="CK1906" s="108"/>
      <c r="CL1906" s="108"/>
      <c r="CM1906" s="108"/>
      <c r="CN1906" s="108"/>
      <c r="CO1906" s="108"/>
      <c r="CP1906" s="108"/>
      <c r="CQ1906" s="108"/>
      <c r="CR1906" s="108"/>
      <c r="CS1906" s="108"/>
      <c r="CT1906" s="108"/>
      <c r="CU1906" s="108"/>
      <c r="CV1906" s="108"/>
      <c r="CW1906" s="108"/>
      <c r="CX1906" s="108"/>
      <c r="CY1906" s="108"/>
      <c r="CZ1906" s="2"/>
      <c r="DA1906" s="2"/>
      <c r="DB1906" s="2"/>
      <c r="DC1906" s="2"/>
      <c r="DD1906" s="2"/>
      <c r="DE1906" s="2"/>
      <c r="DF1906" s="2"/>
      <c r="DG1906" s="2"/>
      <c r="DH1906" s="2"/>
      <c r="DI1906" s="2"/>
      <c r="DJ1906" s="2"/>
      <c r="DK1906" s="2"/>
      <c r="DL1906" s="2"/>
      <c r="DM1906" s="2"/>
      <c r="DN1906" s="2"/>
      <c r="DO1906" s="2"/>
      <c r="DP1906" s="2"/>
      <c r="DQ1906" s="2"/>
      <c r="DR1906" s="2"/>
      <c r="DS1906" s="2"/>
      <c r="DT1906" s="2"/>
      <c r="DU1906" s="2"/>
      <c r="DV1906" s="2"/>
      <c r="DW1906" s="2"/>
      <c r="DX1906" s="2"/>
      <c r="DY1906" s="2"/>
      <c r="DZ1906" s="2"/>
      <c r="EA1906" s="2"/>
      <c r="EB1906" s="2"/>
      <c r="EC1906" s="2"/>
      <c r="ED1906" s="2"/>
      <c r="EE1906" s="2"/>
      <c r="EF1906" s="2"/>
      <c r="EG1906" s="2"/>
      <c r="EH1906" s="2"/>
      <c r="EI1906" s="2"/>
      <c r="EJ1906" s="2"/>
      <c r="EK1906" s="2"/>
      <c r="EL1906" s="2"/>
      <c r="EM1906" s="2"/>
      <c r="EN1906" s="2"/>
      <c r="EO1906" s="2"/>
      <c r="EP1906" s="2"/>
      <c r="EQ1906" s="2"/>
      <c r="ER1906" s="2"/>
      <c r="ES1906" s="2"/>
      <c r="ET1906" s="2"/>
      <c r="EU1906" s="2"/>
      <c r="EV1906" s="2"/>
      <c r="EW1906" s="2"/>
      <c r="EX1906" s="2"/>
      <c r="EY1906" s="2"/>
      <c r="EZ1906" s="2"/>
      <c r="FA1906" s="2"/>
      <c r="FB1906" s="2"/>
      <c r="FC1906" s="2"/>
      <c r="FD1906" s="2"/>
      <c r="FE1906" s="2"/>
      <c r="FF1906" s="2"/>
      <c r="FG1906" s="2"/>
      <c r="FH1906" s="2"/>
      <c r="FI1906" s="2"/>
      <c r="FJ1906" s="2"/>
      <c r="FK1906" s="2"/>
      <c r="FL1906" s="2"/>
      <c r="FM1906" s="2"/>
      <c r="FN1906" s="2"/>
      <c r="FO1906" s="2"/>
      <c r="FP1906" s="2"/>
      <c r="FQ1906" s="2"/>
      <c r="FR1906" s="2"/>
      <c r="FS1906" s="2"/>
      <c r="FT1906" s="2"/>
      <c r="FU1906" s="2"/>
      <c r="FV1906" s="2"/>
      <c r="FW1906" s="2"/>
      <c r="FX1906" s="2"/>
      <c r="FY1906" s="2"/>
      <c r="FZ1906" s="2"/>
      <c r="GA1906" s="2"/>
      <c r="GB1906" s="2"/>
      <c r="GC1906" s="2"/>
      <c r="GD1906" s="2"/>
      <c r="GE1906" s="2"/>
      <c r="GF1906" s="2"/>
      <c r="GG1906" s="2"/>
      <c r="GH1906" s="2"/>
      <c r="GI1906" s="2"/>
      <c r="GJ1906" s="2"/>
      <c r="GK1906" s="2"/>
      <c r="GL1906" s="2"/>
      <c r="GM1906" s="2"/>
      <c r="GN1906" s="2"/>
      <c r="GO1906" s="2"/>
      <c r="GP1906" s="2"/>
      <c r="GQ1906" s="2"/>
      <c r="GR1906" s="2"/>
      <c r="GS1906" s="2"/>
      <c r="GT1906" s="2"/>
      <c r="GU1906" s="2"/>
      <c r="GV1906" s="2"/>
      <c r="GW1906" s="2"/>
      <c r="GX1906" s="2"/>
      <c r="GY1906" s="2"/>
      <c r="GZ1906" s="2"/>
      <c r="HA1906" s="2"/>
      <c r="HB1906" s="2"/>
      <c r="HC1906" s="2"/>
      <c r="HD1906" s="2"/>
      <c r="HE1906" s="2"/>
      <c r="HF1906" s="2"/>
      <c r="HG1906" s="2"/>
      <c r="HH1906" s="2"/>
      <c r="HI1906" s="2"/>
      <c r="HJ1906" s="2"/>
      <c r="HK1906" s="2"/>
      <c r="HL1906" s="2"/>
      <c r="HM1906" s="2"/>
      <c r="HN1906" s="2"/>
      <c r="HO1906" s="2"/>
      <c r="HP1906" s="2"/>
      <c r="HQ1906" s="2"/>
      <c r="HR1906" s="2"/>
      <c r="HS1906" s="2"/>
      <c r="HT1906" s="2"/>
      <c r="HU1906" s="2"/>
      <c r="HV1906" s="2"/>
      <c r="HW1906" s="2"/>
      <c r="HX1906" s="2"/>
      <c r="HY1906" s="2"/>
      <c r="HZ1906" s="2"/>
      <c r="IA1906" s="2"/>
      <c r="IB1906" s="2"/>
      <c r="IC1906" s="2"/>
      <c r="ID1906" s="2"/>
      <c r="IE1906" s="2"/>
      <c r="IF1906" s="2"/>
      <c r="IG1906" s="2"/>
      <c r="IH1906" s="2"/>
      <c r="II1906" s="2"/>
      <c r="IJ1906" s="2"/>
      <c r="IK1906" s="2"/>
      <c r="IL1906" s="2"/>
      <c r="IM1906" s="2"/>
      <c r="IN1906" s="2"/>
      <c r="IO1906" s="2"/>
      <c r="IP1906" s="2"/>
      <c r="IQ1906" s="2"/>
      <c r="IR1906" s="2"/>
      <c r="IS1906" s="2"/>
    </row>
    <row r="1907" spans="1:253" s="36" customFormat="1" x14ac:dyDescent="0.25">
      <c r="A1907" s="33"/>
      <c r="B1907" s="341" t="s">
        <v>629</v>
      </c>
      <c r="C1907" s="342"/>
      <c r="D1907" s="342"/>
      <c r="E1907" s="342"/>
      <c r="F1907" s="342"/>
      <c r="G1907" s="342"/>
      <c r="H1907" s="342"/>
      <c r="I1907" s="342"/>
      <c r="J1907" s="342"/>
      <c r="K1907" s="342"/>
      <c r="L1907" s="342"/>
      <c r="M1907" s="342"/>
      <c r="N1907" s="342"/>
      <c r="O1907" s="342"/>
      <c r="P1907" s="342"/>
      <c r="Q1907" s="342"/>
      <c r="R1907" s="342"/>
      <c r="S1907" s="342"/>
      <c r="T1907" s="343"/>
      <c r="U1907" s="329">
        <v>0</v>
      </c>
      <c r="V1907" s="330"/>
      <c r="W1907" s="330"/>
      <c r="X1907" s="330"/>
      <c r="Y1907" s="330"/>
      <c r="Z1907" s="330"/>
      <c r="AA1907" s="331"/>
      <c r="AB1907" s="329">
        <v>1500</v>
      </c>
      <c r="AC1907" s="330"/>
      <c r="AD1907" s="330"/>
      <c r="AE1907" s="330"/>
      <c r="AF1907" s="330"/>
      <c r="AG1907" s="330"/>
      <c r="AH1907" s="331"/>
      <c r="AI1907" s="60"/>
      <c r="AJ1907" s="144" t="str">
        <f t="shared" si="336"/>
        <v>Riadok bude vidieť.</v>
      </c>
      <c r="AK1907" s="145" t="s">
        <v>207</v>
      </c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51">
        <f t="shared" si="350"/>
        <v>1</v>
      </c>
      <c r="BF1907" s="51">
        <f t="shared" si="351"/>
        <v>1</v>
      </c>
      <c r="BG1907" s="51"/>
      <c r="BH1907" s="51">
        <f t="shared" si="337"/>
        <v>1</v>
      </c>
      <c r="BI1907" s="89">
        <f t="shared" si="352"/>
        <v>1</v>
      </c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/>
      <c r="BV1907" s="2"/>
      <c r="BW1907" s="2"/>
      <c r="BX1907" s="108"/>
      <c r="BY1907" s="108"/>
      <c r="BZ1907" s="108"/>
      <c r="CA1907" s="113">
        <f>SI!BY1907</f>
        <v>828</v>
      </c>
      <c r="CB1907" s="113"/>
      <c r="CC1907" s="113"/>
      <c r="CD1907" s="113"/>
      <c r="CE1907" s="113"/>
      <c r="CF1907" s="113"/>
      <c r="CG1907" s="113"/>
      <c r="CH1907" s="140">
        <f>SI!BZ1907</f>
        <v>0</v>
      </c>
      <c r="CI1907" s="108"/>
      <c r="CJ1907" s="108"/>
      <c r="CK1907" s="108"/>
      <c r="CL1907" s="108"/>
      <c r="CM1907" s="108"/>
      <c r="CN1907" s="108"/>
      <c r="CO1907" s="108"/>
      <c r="CP1907" s="108"/>
      <c r="CQ1907" s="108"/>
      <c r="CR1907" s="108"/>
      <c r="CS1907" s="108"/>
      <c r="CT1907" s="108"/>
      <c r="CU1907" s="108"/>
      <c r="CV1907" s="108"/>
      <c r="CW1907" s="108"/>
      <c r="CX1907" s="108"/>
      <c r="CY1907" s="108"/>
      <c r="CZ1907" s="2"/>
      <c r="DA1907" s="2"/>
      <c r="DB1907" s="2"/>
      <c r="DC1907" s="2"/>
      <c r="DD1907" s="2"/>
      <c r="DE1907" s="2"/>
      <c r="DF1907" s="2"/>
      <c r="DG1907" s="2"/>
      <c r="DH1907" s="2"/>
      <c r="DI1907" s="2"/>
      <c r="DJ1907" s="2"/>
      <c r="DK1907" s="2"/>
      <c r="DL1907" s="2"/>
      <c r="DM1907" s="2"/>
      <c r="DN1907" s="2"/>
      <c r="DO1907" s="2"/>
      <c r="DP1907" s="2"/>
      <c r="DQ1907" s="2"/>
      <c r="DR1907" s="2"/>
      <c r="DS1907" s="2"/>
      <c r="DT1907" s="2"/>
      <c r="DU1907" s="2"/>
      <c r="DV1907" s="2"/>
      <c r="DW1907" s="2"/>
      <c r="DX1907" s="2"/>
      <c r="DY1907" s="2"/>
      <c r="DZ1907" s="2"/>
      <c r="EA1907" s="2"/>
      <c r="EB1907" s="2"/>
      <c r="EC1907" s="2"/>
      <c r="ED1907" s="2"/>
      <c r="EE1907" s="2"/>
      <c r="EF1907" s="2"/>
      <c r="EG1907" s="2"/>
      <c r="EH1907" s="2"/>
      <c r="EI1907" s="2"/>
      <c r="EJ1907" s="2"/>
      <c r="EK1907" s="2"/>
      <c r="EL1907" s="2"/>
      <c r="EM1907" s="2"/>
      <c r="EN1907" s="2"/>
      <c r="EO1907" s="2"/>
      <c r="EP1907" s="2"/>
      <c r="EQ1907" s="2"/>
      <c r="ER1907" s="2"/>
      <c r="ES1907" s="2"/>
      <c r="ET1907" s="2"/>
      <c r="EU1907" s="2"/>
      <c r="EV1907" s="2"/>
      <c r="EW1907" s="2"/>
      <c r="EX1907" s="2"/>
      <c r="EY1907" s="2"/>
      <c r="EZ1907" s="2"/>
      <c r="FA1907" s="2"/>
      <c r="FB1907" s="2"/>
      <c r="FC1907" s="2"/>
      <c r="FD1907" s="2"/>
      <c r="FE1907" s="2"/>
      <c r="FF1907" s="2"/>
      <c r="FG1907" s="2"/>
      <c r="FH1907" s="2"/>
      <c r="FI1907" s="2"/>
      <c r="FJ1907" s="2"/>
      <c r="FK1907" s="2"/>
      <c r="FL1907" s="2"/>
      <c r="FM1907" s="2"/>
      <c r="FN1907" s="2"/>
      <c r="FO1907" s="2"/>
      <c r="FP1907" s="2"/>
      <c r="FQ1907" s="2"/>
      <c r="FR1907" s="2"/>
      <c r="FS1907" s="2"/>
      <c r="FT1907" s="2"/>
      <c r="FU1907" s="2"/>
      <c r="FV1907" s="2"/>
      <c r="FW1907" s="2"/>
      <c r="FX1907" s="2"/>
      <c r="FY1907" s="2"/>
      <c r="FZ1907" s="2"/>
      <c r="GA1907" s="2"/>
      <c r="GB1907" s="2"/>
      <c r="GC1907" s="2"/>
      <c r="GD1907" s="2"/>
      <c r="GE1907" s="2"/>
      <c r="GF1907" s="2"/>
      <c r="GG1907" s="2"/>
      <c r="GH1907" s="2"/>
      <c r="GI1907" s="2"/>
      <c r="GJ1907" s="2"/>
      <c r="GK1907" s="2"/>
      <c r="GL1907" s="2"/>
      <c r="GM1907" s="2"/>
      <c r="GN1907" s="2"/>
      <c r="GO1907" s="2"/>
      <c r="GP1907" s="2"/>
      <c r="GQ1907" s="2"/>
      <c r="GR1907" s="2"/>
      <c r="GS1907" s="2"/>
      <c r="GT1907" s="2"/>
      <c r="GU1907" s="2"/>
      <c r="GV1907" s="2"/>
      <c r="GW1907" s="2"/>
      <c r="GX1907" s="2"/>
      <c r="GY1907" s="2"/>
      <c r="GZ1907" s="2"/>
      <c r="HA1907" s="2"/>
      <c r="HB1907" s="2"/>
      <c r="HC1907" s="2"/>
      <c r="HD1907" s="2"/>
      <c r="HE1907" s="2"/>
      <c r="HF1907" s="2"/>
      <c r="HG1907" s="2"/>
      <c r="HH1907" s="2"/>
      <c r="HI1907" s="2"/>
      <c r="HJ1907" s="2"/>
      <c r="HK1907" s="2"/>
      <c r="HL1907" s="2"/>
      <c r="HM1907" s="2"/>
      <c r="HN1907" s="2"/>
      <c r="HO1907" s="2"/>
      <c r="HP1907" s="2"/>
      <c r="HQ1907" s="2"/>
      <c r="HR1907" s="2"/>
      <c r="HS1907" s="2"/>
      <c r="HT1907" s="2"/>
      <c r="HU1907" s="2"/>
      <c r="HV1907" s="2"/>
      <c r="HW1907" s="2"/>
      <c r="HX1907" s="2"/>
      <c r="HY1907" s="2"/>
      <c r="HZ1907" s="2"/>
      <c r="IA1907" s="2"/>
      <c r="IB1907" s="2"/>
      <c r="IC1907" s="2"/>
      <c r="ID1907" s="2"/>
      <c r="IE1907" s="2"/>
      <c r="IF1907" s="2"/>
      <c r="IG1907" s="2"/>
      <c r="IH1907" s="2"/>
      <c r="II1907" s="2"/>
      <c r="IJ1907" s="2"/>
      <c r="IK1907" s="2"/>
      <c r="IL1907" s="2"/>
      <c r="IM1907" s="2"/>
      <c r="IN1907" s="2"/>
      <c r="IO1907" s="2"/>
      <c r="IP1907" s="2"/>
      <c r="IQ1907" s="2"/>
      <c r="IR1907" s="2"/>
      <c r="IS1907" s="2"/>
    </row>
    <row r="1908" spans="1:253" s="36" customFormat="1" hidden="1" x14ac:dyDescent="0.25">
      <c r="A1908" s="33"/>
      <c r="B1908" s="341"/>
      <c r="C1908" s="342"/>
      <c r="D1908" s="342"/>
      <c r="E1908" s="342"/>
      <c r="F1908" s="342"/>
      <c r="G1908" s="342"/>
      <c r="H1908" s="342"/>
      <c r="I1908" s="342"/>
      <c r="J1908" s="342"/>
      <c r="K1908" s="342"/>
      <c r="L1908" s="342"/>
      <c r="M1908" s="342"/>
      <c r="N1908" s="342"/>
      <c r="O1908" s="342"/>
      <c r="P1908" s="342"/>
      <c r="Q1908" s="342"/>
      <c r="R1908" s="342"/>
      <c r="S1908" s="342"/>
      <c r="T1908" s="343"/>
      <c r="U1908" s="329"/>
      <c r="V1908" s="330"/>
      <c r="W1908" s="330"/>
      <c r="X1908" s="330"/>
      <c r="Y1908" s="330"/>
      <c r="Z1908" s="330"/>
      <c r="AA1908" s="331"/>
      <c r="AB1908" s="329"/>
      <c r="AC1908" s="330"/>
      <c r="AD1908" s="330"/>
      <c r="AE1908" s="330"/>
      <c r="AF1908" s="330"/>
      <c r="AG1908" s="330"/>
      <c r="AH1908" s="331"/>
      <c r="AI1908" s="60"/>
      <c r="AJ1908" s="144" t="str">
        <f t="shared" si="336"/>
        <v>Riadok bude skrytý.</v>
      </c>
      <c r="AK1908" s="145" t="s">
        <v>207</v>
      </c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51">
        <f t="shared" si="350"/>
        <v>1</v>
      </c>
      <c r="BF1908" s="51">
        <f t="shared" si="351"/>
        <v>0</v>
      </c>
      <c r="BG1908" s="51"/>
      <c r="BH1908" s="51">
        <f t="shared" si="337"/>
        <v>1</v>
      </c>
      <c r="BI1908" s="89">
        <f t="shared" si="352"/>
        <v>0</v>
      </c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108"/>
      <c r="BY1908" s="108"/>
      <c r="BZ1908" s="108"/>
      <c r="CA1908" s="113">
        <f>SI!BY1908</f>
        <v>168</v>
      </c>
      <c r="CB1908" s="113"/>
      <c r="CC1908" s="113"/>
      <c r="CD1908" s="113"/>
      <c r="CE1908" s="113"/>
      <c r="CF1908" s="113"/>
      <c r="CG1908" s="113"/>
      <c r="CH1908" s="140">
        <f>SI!BZ1908</f>
        <v>0</v>
      </c>
      <c r="CI1908" s="108"/>
      <c r="CJ1908" s="108"/>
      <c r="CK1908" s="108"/>
      <c r="CL1908" s="108"/>
      <c r="CM1908" s="108"/>
      <c r="CN1908" s="108"/>
      <c r="CO1908" s="108"/>
      <c r="CP1908" s="108"/>
      <c r="CQ1908" s="108"/>
      <c r="CR1908" s="108"/>
      <c r="CS1908" s="108"/>
      <c r="CT1908" s="108"/>
      <c r="CU1908" s="108"/>
      <c r="CV1908" s="108"/>
      <c r="CW1908" s="108"/>
      <c r="CX1908" s="108"/>
      <c r="CY1908" s="108"/>
      <c r="CZ1908" s="2"/>
      <c r="DA1908" s="2"/>
      <c r="DB1908" s="2"/>
      <c r="DC1908" s="2"/>
      <c r="DD1908" s="2"/>
      <c r="DE1908" s="2"/>
      <c r="DF1908" s="2"/>
      <c r="DG1908" s="2"/>
      <c r="DH1908" s="2"/>
      <c r="DI1908" s="2"/>
      <c r="DJ1908" s="2"/>
      <c r="DK1908" s="2"/>
      <c r="DL1908" s="2"/>
      <c r="DM1908" s="2"/>
      <c r="DN1908" s="2"/>
      <c r="DO1908" s="2"/>
      <c r="DP1908" s="2"/>
      <c r="DQ1908" s="2"/>
      <c r="DR1908" s="2"/>
      <c r="DS1908" s="2"/>
      <c r="DT1908" s="2"/>
      <c r="DU1908" s="2"/>
      <c r="DV1908" s="2"/>
      <c r="DW1908" s="2"/>
      <c r="DX1908" s="2"/>
      <c r="DY1908" s="2"/>
      <c r="DZ1908" s="2"/>
      <c r="EA1908" s="2"/>
      <c r="EB1908" s="2"/>
      <c r="EC1908" s="2"/>
      <c r="ED1908" s="2"/>
      <c r="EE1908" s="2"/>
      <c r="EF1908" s="2"/>
      <c r="EG1908" s="2"/>
      <c r="EH1908" s="2"/>
      <c r="EI1908" s="2"/>
      <c r="EJ1908" s="2"/>
      <c r="EK1908" s="2"/>
      <c r="EL1908" s="2"/>
      <c r="EM1908" s="2"/>
      <c r="EN1908" s="2"/>
      <c r="EO1908" s="2"/>
      <c r="EP1908" s="2"/>
      <c r="EQ1908" s="2"/>
      <c r="ER1908" s="2"/>
      <c r="ES1908" s="2"/>
      <c r="ET1908" s="2"/>
      <c r="EU1908" s="2"/>
      <c r="EV1908" s="2"/>
      <c r="EW1908" s="2"/>
      <c r="EX1908" s="2"/>
      <c r="EY1908" s="2"/>
      <c r="EZ1908" s="2"/>
      <c r="FA1908" s="2"/>
      <c r="FB1908" s="2"/>
      <c r="FC1908" s="2"/>
      <c r="FD1908" s="2"/>
      <c r="FE1908" s="2"/>
      <c r="FF1908" s="2"/>
      <c r="FG1908" s="2"/>
      <c r="FH1908" s="2"/>
      <c r="FI1908" s="2"/>
      <c r="FJ1908" s="2"/>
      <c r="FK1908" s="2"/>
      <c r="FL1908" s="2"/>
      <c r="FM1908" s="2"/>
      <c r="FN1908" s="2"/>
      <c r="FO1908" s="2"/>
      <c r="FP1908" s="2"/>
      <c r="FQ1908" s="2"/>
      <c r="FR1908" s="2"/>
      <c r="FS1908" s="2"/>
      <c r="FT1908" s="2"/>
      <c r="FU1908" s="2"/>
      <c r="FV1908" s="2"/>
      <c r="FW1908" s="2"/>
      <c r="FX1908" s="2"/>
      <c r="FY1908" s="2"/>
      <c r="FZ1908" s="2"/>
      <c r="GA1908" s="2"/>
      <c r="GB1908" s="2"/>
      <c r="GC1908" s="2"/>
      <c r="GD1908" s="2"/>
      <c r="GE1908" s="2"/>
      <c r="GF1908" s="2"/>
      <c r="GG1908" s="2"/>
      <c r="GH1908" s="2"/>
      <c r="GI1908" s="2"/>
      <c r="GJ1908" s="2"/>
      <c r="GK1908" s="2"/>
      <c r="GL1908" s="2"/>
      <c r="GM1908" s="2"/>
      <c r="GN1908" s="2"/>
      <c r="GO1908" s="2"/>
      <c r="GP1908" s="2"/>
      <c r="GQ1908" s="2"/>
      <c r="GR1908" s="2"/>
      <c r="GS1908" s="2"/>
      <c r="GT1908" s="2"/>
      <c r="GU1908" s="2"/>
      <c r="GV1908" s="2"/>
      <c r="GW1908" s="2"/>
      <c r="GX1908" s="2"/>
      <c r="GY1908" s="2"/>
      <c r="GZ1908" s="2"/>
      <c r="HA1908" s="2"/>
      <c r="HB1908" s="2"/>
      <c r="HC1908" s="2"/>
      <c r="HD1908" s="2"/>
      <c r="HE1908" s="2"/>
      <c r="HF1908" s="2"/>
      <c r="HG1908" s="2"/>
      <c r="HH1908" s="2"/>
      <c r="HI1908" s="2"/>
      <c r="HJ1908" s="2"/>
      <c r="HK1908" s="2"/>
      <c r="HL1908" s="2"/>
      <c r="HM1908" s="2"/>
      <c r="HN1908" s="2"/>
      <c r="HO1908" s="2"/>
      <c r="HP1908" s="2"/>
      <c r="HQ1908" s="2"/>
      <c r="HR1908" s="2"/>
      <c r="HS1908" s="2"/>
      <c r="HT1908" s="2"/>
      <c r="HU1908" s="2"/>
      <c r="HV1908" s="2"/>
      <c r="HW1908" s="2"/>
      <c r="HX1908" s="2"/>
      <c r="HY1908" s="2"/>
      <c r="HZ1908" s="2"/>
      <c r="IA1908" s="2"/>
      <c r="IB1908" s="2"/>
      <c r="IC1908" s="2"/>
      <c r="ID1908" s="2"/>
      <c r="IE1908" s="2"/>
      <c r="IF1908" s="2"/>
      <c r="IG1908" s="2"/>
      <c r="IH1908" s="2"/>
      <c r="II1908" s="2"/>
      <c r="IJ1908" s="2"/>
      <c r="IK1908" s="2"/>
      <c r="IL1908" s="2"/>
      <c r="IM1908" s="2"/>
      <c r="IN1908" s="2"/>
      <c r="IO1908" s="2"/>
      <c r="IP1908" s="2"/>
      <c r="IQ1908" s="2"/>
      <c r="IR1908" s="2"/>
      <c r="IS1908" s="2"/>
    </row>
    <row r="1909" spans="1:253" s="36" customFormat="1" hidden="1" x14ac:dyDescent="0.25">
      <c r="A1909" s="33"/>
      <c r="B1909" s="341"/>
      <c r="C1909" s="342"/>
      <c r="D1909" s="342"/>
      <c r="E1909" s="342"/>
      <c r="F1909" s="342"/>
      <c r="G1909" s="342"/>
      <c r="H1909" s="342"/>
      <c r="I1909" s="342"/>
      <c r="J1909" s="342"/>
      <c r="K1909" s="342"/>
      <c r="L1909" s="342"/>
      <c r="M1909" s="342"/>
      <c r="N1909" s="342"/>
      <c r="O1909" s="342"/>
      <c r="P1909" s="342"/>
      <c r="Q1909" s="342"/>
      <c r="R1909" s="342"/>
      <c r="S1909" s="342"/>
      <c r="T1909" s="343"/>
      <c r="U1909" s="329"/>
      <c r="V1909" s="330"/>
      <c r="W1909" s="330"/>
      <c r="X1909" s="330"/>
      <c r="Y1909" s="330"/>
      <c r="Z1909" s="330"/>
      <c r="AA1909" s="331"/>
      <c r="AB1909" s="329"/>
      <c r="AC1909" s="330"/>
      <c r="AD1909" s="330"/>
      <c r="AE1909" s="330"/>
      <c r="AF1909" s="330"/>
      <c r="AG1909" s="330"/>
      <c r="AH1909" s="331"/>
      <c r="AI1909" s="60"/>
      <c r="AJ1909" s="144" t="str">
        <f t="shared" si="336"/>
        <v>Riadok bude skrytý.</v>
      </c>
      <c r="AK1909" s="145" t="s">
        <v>207</v>
      </c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51">
        <f t="shared" si="350"/>
        <v>1</v>
      </c>
      <c r="BF1909" s="51">
        <f t="shared" si="351"/>
        <v>0</v>
      </c>
      <c r="BG1909" s="51"/>
      <c r="BH1909" s="51">
        <f t="shared" si="337"/>
        <v>1</v>
      </c>
      <c r="BI1909" s="89">
        <f t="shared" si="352"/>
        <v>0</v>
      </c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/>
      <c r="BV1909" s="2"/>
      <c r="BW1909" s="2"/>
      <c r="BX1909" s="108"/>
      <c r="BY1909" s="108"/>
      <c r="BZ1909" s="108"/>
      <c r="CA1909" s="113">
        <f>SI!BY1909</f>
        <v>1039</v>
      </c>
      <c r="CB1909" s="113"/>
      <c r="CC1909" s="113"/>
      <c r="CD1909" s="113"/>
      <c r="CE1909" s="113"/>
      <c r="CF1909" s="113"/>
      <c r="CG1909" s="113"/>
      <c r="CH1909" s="140">
        <f>SI!BZ1909</f>
        <v>0</v>
      </c>
      <c r="CI1909" s="108"/>
      <c r="CJ1909" s="108"/>
      <c r="CK1909" s="108"/>
      <c r="CL1909" s="108"/>
      <c r="CM1909" s="108"/>
      <c r="CN1909" s="108"/>
      <c r="CO1909" s="108"/>
      <c r="CP1909" s="108"/>
      <c r="CQ1909" s="108"/>
      <c r="CR1909" s="108"/>
      <c r="CS1909" s="108"/>
      <c r="CT1909" s="108"/>
      <c r="CU1909" s="108"/>
      <c r="CV1909" s="108"/>
      <c r="CW1909" s="108"/>
      <c r="CX1909" s="108"/>
      <c r="CY1909" s="108"/>
      <c r="CZ1909" s="2"/>
      <c r="DA1909" s="2"/>
      <c r="DB1909" s="2"/>
      <c r="DC1909" s="2"/>
      <c r="DD1909" s="2"/>
      <c r="DE1909" s="2"/>
      <c r="DF1909" s="2"/>
      <c r="DG1909" s="2"/>
      <c r="DH1909" s="2"/>
      <c r="DI1909" s="2"/>
      <c r="DJ1909" s="2"/>
      <c r="DK1909" s="2"/>
      <c r="DL1909" s="2"/>
      <c r="DM1909" s="2"/>
      <c r="DN1909" s="2"/>
      <c r="DO1909" s="2"/>
      <c r="DP1909" s="2"/>
      <c r="DQ1909" s="2"/>
      <c r="DR1909" s="2"/>
      <c r="DS1909" s="2"/>
      <c r="DT1909" s="2"/>
      <c r="DU1909" s="2"/>
      <c r="DV1909" s="2"/>
      <c r="DW1909" s="2"/>
      <c r="DX1909" s="2"/>
      <c r="DY1909" s="2"/>
      <c r="DZ1909" s="2"/>
      <c r="EA1909" s="2"/>
      <c r="EB1909" s="2"/>
      <c r="EC1909" s="2"/>
      <c r="ED1909" s="2"/>
      <c r="EE1909" s="2"/>
      <c r="EF1909" s="2"/>
      <c r="EG1909" s="2"/>
      <c r="EH1909" s="2"/>
      <c r="EI1909" s="2"/>
      <c r="EJ1909" s="2"/>
      <c r="EK1909" s="2"/>
      <c r="EL1909" s="2"/>
      <c r="EM1909" s="2"/>
      <c r="EN1909" s="2"/>
      <c r="EO1909" s="2"/>
      <c r="EP1909" s="2"/>
      <c r="EQ1909" s="2"/>
      <c r="ER1909" s="2"/>
      <c r="ES1909" s="2"/>
      <c r="ET1909" s="2"/>
      <c r="EU1909" s="2"/>
      <c r="EV1909" s="2"/>
      <c r="EW1909" s="2"/>
      <c r="EX1909" s="2"/>
      <c r="EY1909" s="2"/>
      <c r="EZ1909" s="2"/>
      <c r="FA1909" s="2"/>
      <c r="FB1909" s="2"/>
      <c r="FC1909" s="2"/>
      <c r="FD1909" s="2"/>
      <c r="FE1909" s="2"/>
      <c r="FF1909" s="2"/>
      <c r="FG1909" s="2"/>
      <c r="FH1909" s="2"/>
      <c r="FI1909" s="2"/>
      <c r="FJ1909" s="2"/>
      <c r="FK1909" s="2"/>
      <c r="FL1909" s="2"/>
      <c r="FM1909" s="2"/>
      <c r="FN1909" s="2"/>
      <c r="FO1909" s="2"/>
      <c r="FP1909" s="2"/>
      <c r="FQ1909" s="2"/>
      <c r="FR1909" s="2"/>
      <c r="FS1909" s="2"/>
      <c r="FT1909" s="2"/>
      <c r="FU1909" s="2"/>
      <c r="FV1909" s="2"/>
      <c r="FW1909" s="2"/>
      <c r="FX1909" s="2"/>
      <c r="FY1909" s="2"/>
      <c r="FZ1909" s="2"/>
      <c r="GA1909" s="2"/>
      <c r="GB1909" s="2"/>
      <c r="GC1909" s="2"/>
      <c r="GD1909" s="2"/>
      <c r="GE1909" s="2"/>
      <c r="GF1909" s="2"/>
      <c r="GG1909" s="2"/>
      <c r="GH1909" s="2"/>
      <c r="GI1909" s="2"/>
      <c r="GJ1909" s="2"/>
      <c r="GK1909" s="2"/>
      <c r="GL1909" s="2"/>
      <c r="GM1909" s="2"/>
      <c r="GN1909" s="2"/>
      <c r="GO1909" s="2"/>
      <c r="GP1909" s="2"/>
      <c r="GQ1909" s="2"/>
      <c r="GR1909" s="2"/>
      <c r="GS1909" s="2"/>
      <c r="GT1909" s="2"/>
      <c r="GU1909" s="2"/>
      <c r="GV1909" s="2"/>
      <c r="GW1909" s="2"/>
      <c r="GX1909" s="2"/>
      <c r="GY1909" s="2"/>
      <c r="GZ1909" s="2"/>
      <c r="HA1909" s="2"/>
      <c r="HB1909" s="2"/>
      <c r="HC1909" s="2"/>
      <c r="HD1909" s="2"/>
      <c r="HE1909" s="2"/>
      <c r="HF1909" s="2"/>
      <c r="HG1909" s="2"/>
      <c r="HH1909" s="2"/>
      <c r="HI1909" s="2"/>
      <c r="HJ1909" s="2"/>
      <c r="HK1909" s="2"/>
      <c r="HL1909" s="2"/>
      <c r="HM1909" s="2"/>
      <c r="HN1909" s="2"/>
      <c r="HO1909" s="2"/>
      <c r="HP1909" s="2"/>
      <c r="HQ1909" s="2"/>
      <c r="HR1909" s="2"/>
      <c r="HS1909" s="2"/>
      <c r="HT1909" s="2"/>
      <c r="HU1909" s="2"/>
      <c r="HV1909" s="2"/>
      <c r="HW1909" s="2"/>
      <c r="HX1909" s="2"/>
      <c r="HY1909" s="2"/>
      <c r="HZ1909" s="2"/>
      <c r="IA1909" s="2"/>
      <c r="IB1909" s="2"/>
      <c r="IC1909" s="2"/>
      <c r="ID1909" s="2"/>
      <c r="IE1909" s="2"/>
      <c r="IF1909" s="2"/>
      <c r="IG1909" s="2"/>
      <c r="IH1909" s="2"/>
      <c r="II1909" s="2"/>
      <c r="IJ1909" s="2"/>
      <c r="IK1909" s="2"/>
      <c r="IL1909" s="2"/>
      <c r="IM1909" s="2"/>
      <c r="IN1909" s="2"/>
      <c r="IO1909" s="2"/>
      <c r="IP1909" s="2"/>
      <c r="IQ1909" s="2"/>
      <c r="IR1909" s="2"/>
      <c r="IS1909" s="2"/>
    </row>
    <row r="1910" spans="1:253" s="36" customFormat="1" hidden="1" x14ac:dyDescent="0.25">
      <c r="A1910" s="33"/>
      <c r="B1910" s="341"/>
      <c r="C1910" s="342"/>
      <c r="D1910" s="342"/>
      <c r="E1910" s="342"/>
      <c r="F1910" s="342"/>
      <c r="G1910" s="342"/>
      <c r="H1910" s="342"/>
      <c r="I1910" s="342"/>
      <c r="J1910" s="342"/>
      <c r="K1910" s="342"/>
      <c r="L1910" s="342"/>
      <c r="M1910" s="342"/>
      <c r="N1910" s="342"/>
      <c r="O1910" s="342"/>
      <c r="P1910" s="342"/>
      <c r="Q1910" s="342"/>
      <c r="R1910" s="342"/>
      <c r="S1910" s="342"/>
      <c r="T1910" s="343"/>
      <c r="U1910" s="329"/>
      <c r="V1910" s="330"/>
      <c r="W1910" s="330"/>
      <c r="X1910" s="330"/>
      <c r="Y1910" s="330"/>
      <c r="Z1910" s="330"/>
      <c r="AA1910" s="331"/>
      <c r="AB1910" s="329"/>
      <c r="AC1910" s="330"/>
      <c r="AD1910" s="330"/>
      <c r="AE1910" s="330"/>
      <c r="AF1910" s="330"/>
      <c r="AG1910" s="330"/>
      <c r="AH1910" s="331"/>
      <c r="AI1910" s="60"/>
      <c r="AJ1910" s="144" t="str">
        <f t="shared" si="336"/>
        <v>Riadok bude skrytý.</v>
      </c>
      <c r="AK1910" s="145" t="s">
        <v>207</v>
      </c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51">
        <f t="shared" si="350"/>
        <v>1</v>
      </c>
      <c r="BF1910" s="51">
        <f t="shared" si="351"/>
        <v>0</v>
      </c>
      <c r="BG1910" s="51"/>
      <c r="BH1910" s="51">
        <f t="shared" si="337"/>
        <v>1</v>
      </c>
      <c r="BI1910" s="89">
        <f t="shared" si="352"/>
        <v>0</v>
      </c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/>
      <c r="BV1910" s="2"/>
      <c r="BW1910" s="2"/>
      <c r="BX1910" s="108"/>
      <c r="BY1910" s="108"/>
      <c r="BZ1910" s="108"/>
      <c r="CA1910" s="113">
        <f>SI!BY1910</f>
        <v>200</v>
      </c>
      <c r="CB1910" s="113"/>
      <c r="CC1910" s="113"/>
      <c r="CD1910" s="113"/>
      <c r="CE1910" s="113"/>
      <c r="CF1910" s="113"/>
      <c r="CG1910" s="113"/>
      <c r="CH1910" s="140">
        <f>SI!BZ1910</f>
        <v>0</v>
      </c>
      <c r="CI1910" s="108"/>
      <c r="CJ1910" s="108"/>
      <c r="CK1910" s="108"/>
      <c r="CL1910" s="108"/>
      <c r="CM1910" s="108"/>
      <c r="CN1910" s="108"/>
      <c r="CO1910" s="108"/>
      <c r="CP1910" s="108"/>
      <c r="CQ1910" s="108"/>
      <c r="CR1910" s="108"/>
      <c r="CS1910" s="108"/>
      <c r="CT1910" s="108"/>
      <c r="CU1910" s="108"/>
      <c r="CV1910" s="108"/>
      <c r="CW1910" s="108"/>
      <c r="CX1910" s="108"/>
      <c r="CY1910" s="108"/>
      <c r="CZ1910" s="2"/>
      <c r="DA1910" s="2"/>
      <c r="DB1910" s="2"/>
      <c r="DC1910" s="2"/>
      <c r="DD1910" s="2"/>
      <c r="DE1910" s="2"/>
      <c r="DF1910" s="2"/>
      <c r="DG1910" s="2"/>
      <c r="DH1910" s="2"/>
      <c r="DI1910" s="2"/>
      <c r="DJ1910" s="2"/>
      <c r="DK1910" s="2"/>
      <c r="DL1910" s="2"/>
      <c r="DM1910" s="2"/>
      <c r="DN1910" s="2"/>
      <c r="DO1910" s="2"/>
      <c r="DP1910" s="2"/>
      <c r="DQ1910" s="2"/>
      <c r="DR1910" s="2"/>
      <c r="DS1910" s="2"/>
      <c r="DT1910" s="2"/>
      <c r="DU1910" s="2"/>
      <c r="DV1910" s="2"/>
      <c r="DW1910" s="2"/>
      <c r="DX1910" s="2"/>
      <c r="DY1910" s="2"/>
      <c r="DZ1910" s="2"/>
      <c r="EA1910" s="2"/>
      <c r="EB1910" s="2"/>
      <c r="EC1910" s="2"/>
      <c r="ED1910" s="2"/>
      <c r="EE1910" s="2"/>
      <c r="EF1910" s="2"/>
      <c r="EG1910" s="2"/>
      <c r="EH1910" s="2"/>
      <c r="EI1910" s="2"/>
      <c r="EJ1910" s="2"/>
      <c r="EK1910" s="2"/>
      <c r="EL1910" s="2"/>
      <c r="EM1910" s="2"/>
      <c r="EN1910" s="2"/>
      <c r="EO1910" s="2"/>
      <c r="EP1910" s="2"/>
      <c r="EQ1910" s="2"/>
      <c r="ER1910" s="2"/>
      <c r="ES1910" s="2"/>
      <c r="ET1910" s="2"/>
      <c r="EU1910" s="2"/>
      <c r="EV1910" s="2"/>
      <c r="EW1910" s="2"/>
      <c r="EX1910" s="2"/>
      <c r="EY1910" s="2"/>
      <c r="EZ1910" s="2"/>
      <c r="FA1910" s="2"/>
      <c r="FB1910" s="2"/>
      <c r="FC1910" s="2"/>
      <c r="FD1910" s="2"/>
      <c r="FE1910" s="2"/>
      <c r="FF1910" s="2"/>
      <c r="FG1910" s="2"/>
      <c r="FH1910" s="2"/>
      <c r="FI1910" s="2"/>
      <c r="FJ1910" s="2"/>
      <c r="FK1910" s="2"/>
      <c r="FL1910" s="2"/>
      <c r="FM1910" s="2"/>
      <c r="FN1910" s="2"/>
      <c r="FO1910" s="2"/>
      <c r="FP1910" s="2"/>
      <c r="FQ1910" s="2"/>
      <c r="FR1910" s="2"/>
      <c r="FS1910" s="2"/>
      <c r="FT1910" s="2"/>
      <c r="FU1910" s="2"/>
      <c r="FV1910" s="2"/>
      <c r="FW1910" s="2"/>
      <c r="FX1910" s="2"/>
      <c r="FY1910" s="2"/>
      <c r="FZ1910" s="2"/>
      <c r="GA1910" s="2"/>
      <c r="GB1910" s="2"/>
      <c r="GC1910" s="2"/>
      <c r="GD1910" s="2"/>
      <c r="GE1910" s="2"/>
      <c r="GF1910" s="2"/>
      <c r="GG1910" s="2"/>
      <c r="GH1910" s="2"/>
      <c r="GI1910" s="2"/>
      <c r="GJ1910" s="2"/>
      <c r="GK1910" s="2"/>
      <c r="GL1910" s="2"/>
      <c r="GM1910" s="2"/>
      <c r="GN1910" s="2"/>
      <c r="GO1910" s="2"/>
      <c r="GP1910" s="2"/>
      <c r="GQ1910" s="2"/>
      <c r="GR1910" s="2"/>
      <c r="GS1910" s="2"/>
      <c r="GT1910" s="2"/>
      <c r="GU1910" s="2"/>
      <c r="GV1910" s="2"/>
      <c r="GW1910" s="2"/>
      <c r="GX1910" s="2"/>
      <c r="GY1910" s="2"/>
      <c r="GZ1910" s="2"/>
      <c r="HA1910" s="2"/>
      <c r="HB1910" s="2"/>
      <c r="HC1910" s="2"/>
      <c r="HD1910" s="2"/>
      <c r="HE1910" s="2"/>
      <c r="HF1910" s="2"/>
      <c r="HG1910" s="2"/>
      <c r="HH1910" s="2"/>
      <c r="HI1910" s="2"/>
      <c r="HJ1910" s="2"/>
      <c r="HK1910" s="2"/>
      <c r="HL1910" s="2"/>
      <c r="HM1910" s="2"/>
      <c r="HN1910" s="2"/>
      <c r="HO1910" s="2"/>
      <c r="HP1910" s="2"/>
      <c r="HQ1910" s="2"/>
      <c r="HR1910" s="2"/>
      <c r="HS1910" s="2"/>
      <c r="HT1910" s="2"/>
      <c r="HU1910" s="2"/>
      <c r="HV1910" s="2"/>
      <c r="HW1910" s="2"/>
      <c r="HX1910" s="2"/>
      <c r="HY1910" s="2"/>
      <c r="HZ1910" s="2"/>
      <c r="IA1910" s="2"/>
      <c r="IB1910" s="2"/>
      <c r="IC1910" s="2"/>
      <c r="ID1910" s="2"/>
      <c r="IE1910" s="2"/>
      <c r="IF1910" s="2"/>
      <c r="IG1910" s="2"/>
      <c r="IH1910" s="2"/>
      <c r="II1910" s="2"/>
      <c r="IJ1910" s="2"/>
      <c r="IK1910" s="2"/>
      <c r="IL1910" s="2"/>
      <c r="IM1910" s="2"/>
      <c r="IN1910" s="2"/>
      <c r="IO1910" s="2"/>
      <c r="IP1910" s="2"/>
      <c r="IQ1910" s="2"/>
      <c r="IR1910" s="2"/>
      <c r="IS1910" s="2"/>
    </row>
    <row r="1911" spans="1:253" x14ac:dyDescent="0.25">
      <c r="A1911" s="33"/>
      <c r="B1911" s="509"/>
      <c r="C1911" s="510"/>
      <c r="D1911" s="510"/>
      <c r="E1911" s="510"/>
      <c r="F1911" s="510"/>
      <c r="G1911" s="510"/>
      <c r="H1911" s="510"/>
      <c r="I1911" s="510"/>
      <c r="J1911" s="510"/>
      <c r="K1911" s="510"/>
      <c r="L1911" s="510"/>
      <c r="M1911" s="510"/>
      <c r="N1911" s="510"/>
      <c r="O1911" s="510"/>
      <c r="P1911" s="510"/>
      <c r="Q1911" s="510"/>
      <c r="R1911" s="510"/>
      <c r="S1911" s="510"/>
      <c r="T1911" s="511"/>
      <c r="U1911" s="524"/>
      <c r="V1911" s="525"/>
      <c r="W1911" s="525"/>
      <c r="X1911" s="525"/>
      <c r="Y1911" s="525"/>
      <c r="Z1911" s="525"/>
      <c r="AA1911" s="526"/>
      <c r="AB1911" s="524"/>
      <c r="AC1911" s="525"/>
      <c r="AD1911" s="525"/>
      <c r="AE1911" s="525"/>
      <c r="AF1911" s="525"/>
      <c r="AG1911" s="525"/>
      <c r="AH1911" s="526"/>
      <c r="AI1911" s="59"/>
      <c r="AJ1911" s="144" t="str">
        <f t="shared" si="336"/>
        <v>Riadok bude vidieť.</v>
      </c>
      <c r="AK1911" s="145" t="s">
        <v>207</v>
      </c>
      <c r="BE1911" s="51">
        <f t="shared" si="350"/>
        <v>1</v>
      </c>
      <c r="BF1911" s="51">
        <f t="shared" si="351"/>
        <v>0</v>
      </c>
      <c r="BH1911" s="51">
        <f t="shared" si="337"/>
        <v>1</v>
      </c>
      <c r="BI1911" s="51">
        <f>+IF(BE1911+BF1911+BG1911=0,0,IF(BH1911=0,0,1))</f>
        <v>1</v>
      </c>
      <c r="CA1911" s="113">
        <f>SI!BY1911</f>
        <v>146</v>
      </c>
      <c r="CH1911" s="140">
        <f>SI!BZ1911</f>
        <v>0</v>
      </c>
    </row>
    <row r="1912" spans="1:253" hidden="1" x14ac:dyDescent="0.25">
      <c r="A1912" s="33"/>
      <c r="AI1912" s="59"/>
      <c r="AJ1912" s="144" t="str">
        <f t="shared" si="336"/>
        <v>Riadok bude skrytý.</v>
      </c>
      <c r="AK1912" s="145" t="s">
        <v>207</v>
      </c>
      <c r="BE1912" s="51">
        <f t="shared" si="350"/>
        <v>1</v>
      </c>
      <c r="BF1912" s="51">
        <f>+IF(B1914="",0,1)</f>
        <v>0</v>
      </c>
      <c r="BH1912" s="51">
        <f t="shared" si="337"/>
        <v>1</v>
      </c>
      <c r="BI1912" s="89">
        <f t="shared" si="352"/>
        <v>0</v>
      </c>
      <c r="CA1912" s="113">
        <f>SI!BY1912</f>
        <v>196</v>
      </c>
      <c r="CH1912" s="140">
        <f>SI!BZ1912</f>
        <v>0</v>
      </c>
    </row>
    <row r="1913" spans="1:253" s="36" customFormat="1" hidden="1" x14ac:dyDescent="0.25">
      <c r="A1913" s="33"/>
      <c r="B1913" s="2" t="str">
        <f>+IF($I$27&lt;&gt;"",IF(CODE(MID($I$27,1,1))*(IF(SI!EE2704="",1,SI!EE2704-1-1))+ROUNDDOWN(LEN(SI!J13)/2,0)=CA1913,"Účtovná jednotka uvádza k nákladom ďalšie doplňujúce informácie:","NEPOVOLENÉ POUŽITIE!"),"NEPOVOLENÉ POUŽITIE!")</f>
        <v>Účtovná jednotka uvádza k nákladom ďalšie doplňujúce informácie:</v>
      </c>
      <c r="C1913" s="17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62" t="s">
        <v>168</v>
      </c>
      <c r="AJ1913" s="144" t="str">
        <f t="shared" si="336"/>
        <v>Riadok bude skrytý.</v>
      </c>
      <c r="AK1913" s="145" t="s">
        <v>207</v>
      </c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51">
        <f t="shared" si="350"/>
        <v>1</v>
      </c>
      <c r="BF1913" s="51">
        <f>+IF(B1914="",0,1)</f>
        <v>0</v>
      </c>
      <c r="BG1913" s="51"/>
      <c r="BH1913" s="51">
        <f t="shared" si="337"/>
        <v>1</v>
      </c>
      <c r="BI1913" s="89">
        <f t="shared" si="352"/>
        <v>0</v>
      </c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/>
      <c r="BV1913" s="2"/>
      <c r="BW1913" s="2"/>
      <c r="BX1913" s="108"/>
      <c r="BY1913" s="108"/>
      <c r="BZ1913" s="108"/>
      <c r="CA1913" s="113">
        <f>SI!BY1913</f>
        <v>5</v>
      </c>
      <c r="CB1913" s="113"/>
      <c r="CC1913" s="113"/>
      <c r="CD1913" s="113"/>
      <c r="CE1913" s="113"/>
      <c r="CF1913" s="113"/>
      <c r="CG1913" s="113"/>
      <c r="CH1913" s="140">
        <f>SI!BZ1913</f>
        <v>0</v>
      </c>
      <c r="CI1913" s="108"/>
      <c r="CJ1913" s="108"/>
      <c r="CK1913" s="108"/>
      <c r="CL1913" s="108"/>
      <c r="CM1913" s="108"/>
      <c r="CN1913" s="108"/>
      <c r="CO1913" s="108"/>
      <c r="CP1913" s="108"/>
      <c r="CQ1913" s="108"/>
      <c r="CR1913" s="108"/>
      <c r="CS1913" s="108"/>
      <c r="CT1913" s="108"/>
      <c r="CU1913" s="108"/>
      <c r="CV1913" s="108"/>
      <c r="CW1913" s="108"/>
      <c r="CX1913" s="108"/>
      <c r="CY1913" s="108"/>
      <c r="CZ1913" s="2"/>
      <c r="DA1913" s="2"/>
      <c r="DB1913" s="2"/>
      <c r="DC1913" s="2"/>
      <c r="DD1913" s="2"/>
      <c r="DE1913" s="2"/>
      <c r="DF1913" s="2"/>
      <c r="DG1913" s="2"/>
      <c r="DH1913" s="2"/>
      <c r="DI1913" s="2"/>
      <c r="DJ1913" s="2"/>
      <c r="DK1913" s="2"/>
      <c r="DL1913" s="2"/>
      <c r="DM1913" s="2"/>
      <c r="DN1913" s="2"/>
      <c r="DO1913" s="2"/>
      <c r="DP1913" s="2"/>
      <c r="DQ1913" s="2"/>
      <c r="DR1913" s="2"/>
      <c r="DS1913" s="2"/>
      <c r="DT1913" s="2"/>
      <c r="DU1913" s="2"/>
      <c r="DV1913" s="2"/>
      <c r="DW1913" s="2"/>
      <c r="DX1913" s="2"/>
      <c r="DY1913" s="2"/>
      <c r="DZ1913" s="2"/>
      <c r="EA1913" s="2"/>
      <c r="EB1913" s="2"/>
      <c r="EC1913" s="2"/>
      <c r="ED1913" s="2"/>
      <c r="EE1913" s="2"/>
      <c r="EF1913" s="2"/>
      <c r="EG1913" s="2"/>
      <c r="EH1913" s="2"/>
      <c r="EI1913" s="2"/>
      <c r="EJ1913" s="2"/>
      <c r="EK1913" s="2"/>
      <c r="EL1913" s="2"/>
      <c r="EM1913" s="2"/>
      <c r="EN1913" s="2"/>
      <c r="EO1913" s="2"/>
      <c r="EP1913" s="2"/>
      <c r="EQ1913" s="2"/>
      <c r="ER1913" s="2"/>
      <c r="ES1913" s="2"/>
      <c r="ET1913" s="2"/>
      <c r="EU1913" s="2"/>
      <c r="EV1913" s="2"/>
      <c r="EW1913" s="2"/>
      <c r="EX1913" s="2"/>
      <c r="EY1913" s="2"/>
      <c r="EZ1913" s="2"/>
      <c r="FA1913" s="2"/>
      <c r="FB1913" s="2"/>
      <c r="FC1913" s="2"/>
      <c r="FD1913" s="2"/>
      <c r="FE1913" s="2"/>
      <c r="FF1913" s="2"/>
      <c r="FG1913" s="2"/>
      <c r="FH1913" s="2"/>
      <c r="FI1913" s="2"/>
      <c r="FJ1913" s="2"/>
      <c r="FK1913" s="2"/>
      <c r="FL1913" s="2"/>
      <c r="FM1913" s="2"/>
      <c r="FN1913" s="2"/>
      <c r="FO1913" s="2"/>
      <c r="FP1913" s="2"/>
      <c r="FQ1913" s="2"/>
      <c r="FR1913" s="2"/>
      <c r="FS1913" s="2"/>
      <c r="FT1913" s="2"/>
      <c r="FU1913" s="2"/>
      <c r="FV1913" s="2"/>
      <c r="FW1913" s="2"/>
      <c r="FX1913" s="2"/>
      <c r="FY1913" s="2"/>
      <c r="FZ1913" s="2"/>
      <c r="GA1913" s="2"/>
      <c r="GB1913" s="2"/>
      <c r="GC1913" s="2"/>
      <c r="GD1913" s="2"/>
      <c r="GE1913" s="2"/>
      <c r="GF1913" s="2"/>
      <c r="GG1913" s="2"/>
      <c r="GH1913" s="2"/>
      <c r="GI1913" s="2"/>
      <c r="GJ1913" s="2"/>
      <c r="GK1913" s="2"/>
      <c r="GL1913" s="2"/>
      <c r="GM1913" s="2"/>
      <c r="GN1913" s="2"/>
      <c r="GO1913" s="2"/>
      <c r="GP1913" s="2"/>
      <c r="GQ1913" s="2"/>
      <c r="GR1913" s="2"/>
      <c r="GS1913" s="2"/>
      <c r="GT1913" s="2"/>
      <c r="GU1913" s="2"/>
      <c r="GV1913" s="2"/>
      <c r="GW1913" s="2"/>
      <c r="GX1913" s="2"/>
      <c r="GY1913" s="2"/>
      <c r="GZ1913" s="2"/>
      <c r="HA1913" s="2"/>
      <c r="HB1913" s="2"/>
      <c r="HC1913" s="2"/>
      <c r="HD1913" s="2"/>
      <c r="HE1913" s="2"/>
      <c r="HF1913" s="2"/>
      <c r="HG1913" s="2"/>
      <c r="HH1913" s="2"/>
      <c r="HI1913" s="2"/>
      <c r="HJ1913" s="2"/>
      <c r="HK1913" s="2"/>
      <c r="HL1913" s="2"/>
      <c r="HM1913" s="2"/>
      <c r="HN1913" s="2"/>
      <c r="HO1913" s="2"/>
      <c r="HP1913" s="2"/>
      <c r="HQ1913" s="2"/>
      <c r="HR1913" s="2"/>
      <c r="HS1913" s="2"/>
      <c r="HT1913" s="2"/>
      <c r="HU1913" s="2"/>
      <c r="HV1913" s="2"/>
      <c r="HW1913" s="2"/>
      <c r="HX1913" s="2"/>
      <c r="HY1913" s="2"/>
      <c r="HZ1913" s="2"/>
      <c r="IA1913" s="2"/>
      <c r="IB1913" s="2"/>
      <c r="IC1913" s="2"/>
      <c r="ID1913" s="2"/>
      <c r="IE1913" s="2"/>
      <c r="IF1913" s="2"/>
      <c r="IG1913" s="2"/>
      <c r="IH1913" s="2"/>
      <c r="II1913" s="2"/>
      <c r="IJ1913" s="2"/>
      <c r="IK1913" s="2"/>
      <c r="IL1913" s="2"/>
      <c r="IM1913" s="2"/>
      <c r="IN1913" s="2"/>
      <c r="IO1913" s="2"/>
      <c r="IP1913" s="2"/>
      <c r="IQ1913" s="2"/>
      <c r="IR1913" s="2"/>
      <c r="IS1913" s="2"/>
    </row>
    <row r="1914" spans="1:253" s="36" customFormat="1" hidden="1" x14ac:dyDescent="0.25">
      <c r="A1914" s="33"/>
      <c r="B1914" s="168"/>
      <c r="C1914" s="168"/>
      <c r="D1914" s="168"/>
      <c r="E1914" s="168"/>
      <c r="F1914" s="168"/>
      <c r="G1914" s="168"/>
      <c r="H1914" s="168"/>
      <c r="I1914" s="168"/>
      <c r="J1914" s="168"/>
      <c r="K1914" s="168"/>
      <c r="L1914" s="168"/>
      <c r="M1914" s="168"/>
      <c r="N1914" s="168"/>
      <c r="O1914" s="168"/>
      <c r="P1914" s="168"/>
      <c r="Q1914" s="168"/>
      <c r="R1914" s="168"/>
      <c r="S1914" s="168"/>
      <c r="T1914" s="168"/>
      <c r="U1914" s="168"/>
      <c r="V1914" s="168"/>
      <c r="W1914" s="168"/>
      <c r="X1914" s="168"/>
      <c r="Y1914" s="168"/>
      <c r="Z1914" s="168"/>
      <c r="AA1914" s="168"/>
      <c r="AB1914" s="168"/>
      <c r="AC1914" s="168"/>
      <c r="AD1914" s="168"/>
      <c r="AE1914" s="168"/>
      <c r="AF1914" s="168"/>
      <c r="AG1914" s="168"/>
      <c r="AH1914" s="168"/>
      <c r="AI1914" s="60"/>
      <c r="AJ1914" s="144" t="str">
        <f t="shared" ref="AJ1914:AJ1975" si="353">+IF(BI1914=0,"Riadok bude skrytý.","Riadok bude vidieť.")</f>
        <v>Riadok bude skrytý.</v>
      </c>
      <c r="AK1914" s="145" t="s">
        <v>207</v>
      </c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51">
        <f t="shared" si="350"/>
        <v>1</v>
      </c>
      <c r="BF1914" s="51">
        <f t="shared" ref="BF1914:BF1933" si="354">+IF(B1914="",0,1)</f>
        <v>0</v>
      </c>
      <c r="BG1914" s="51"/>
      <c r="BH1914" s="51">
        <f t="shared" ref="BH1914:BH1975" si="355">IF(AK1914="",1,IF(AK1914="Chcem skryť riadok.",0,1))</f>
        <v>1</v>
      </c>
      <c r="BI1914" s="89">
        <f t="shared" si="352"/>
        <v>0</v>
      </c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/>
      <c r="BV1914" s="2"/>
      <c r="BW1914" s="2"/>
      <c r="BX1914" s="108"/>
      <c r="BY1914" s="108"/>
      <c r="BZ1914" s="108"/>
      <c r="CA1914" s="113">
        <f>SI!BY1914</f>
        <v>140</v>
      </c>
      <c r="CB1914" s="113"/>
      <c r="CC1914" s="113"/>
      <c r="CD1914" s="113"/>
      <c r="CE1914" s="113"/>
      <c r="CF1914" s="113"/>
      <c r="CG1914" s="113"/>
      <c r="CH1914" s="140">
        <f>SI!BZ1914</f>
        <v>0</v>
      </c>
      <c r="CI1914" s="108"/>
      <c r="CJ1914" s="108"/>
      <c r="CK1914" s="108"/>
      <c r="CL1914" s="108"/>
      <c r="CM1914" s="108"/>
      <c r="CN1914" s="108"/>
      <c r="CO1914" s="108"/>
      <c r="CP1914" s="108"/>
      <c r="CQ1914" s="108"/>
      <c r="CR1914" s="108"/>
      <c r="CS1914" s="108"/>
      <c r="CT1914" s="108"/>
      <c r="CU1914" s="108"/>
      <c r="CV1914" s="108"/>
      <c r="CW1914" s="108"/>
      <c r="CX1914" s="108"/>
      <c r="CY1914" s="108"/>
      <c r="CZ1914" s="2"/>
      <c r="DA1914" s="2"/>
      <c r="DB1914" s="2"/>
      <c r="DC1914" s="2"/>
      <c r="DD1914" s="2"/>
      <c r="DE1914" s="2"/>
      <c r="DF1914" s="2"/>
      <c r="DG1914" s="2"/>
      <c r="DH1914" s="2"/>
      <c r="DI1914" s="2"/>
      <c r="DJ1914" s="2"/>
      <c r="DK1914" s="2"/>
      <c r="DL1914" s="2"/>
      <c r="DM1914" s="2"/>
      <c r="DN1914" s="2"/>
      <c r="DO1914" s="2"/>
      <c r="DP1914" s="2"/>
      <c r="DQ1914" s="2"/>
      <c r="DR1914" s="2"/>
      <c r="DS1914" s="2"/>
      <c r="DT1914" s="2"/>
      <c r="DU1914" s="2"/>
      <c r="DV1914" s="2"/>
      <c r="DW1914" s="2"/>
      <c r="DX1914" s="2"/>
      <c r="DY1914" s="2"/>
      <c r="DZ1914" s="2"/>
      <c r="EA1914" s="2"/>
      <c r="EB1914" s="2"/>
      <c r="EC1914" s="2"/>
      <c r="ED1914" s="2"/>
      <c r="EE1914" s="2"/>
      <c r="EF1914" s="2"/>
      <c r="EG1914" s="2"/>
      <c r="EH1914" s="2"/>
      <c r="EI1914" s="2"/>
      <c r="EJ1914" s="2"/>
      <c r="EK1914" s="2"/>
      <c r="EL1914" s="2"/>
      <c r="EM1914" s="2"/>
      <c r="EN1914" s="2"/>
      <c r="EO1914" s="2"/>
      <c r="EP1914" s="2"/>
      <c r="EQ1914" s="2"/>
      <c r="ER1914" s="2"/>
      <c r="ES1914" s="2"/>
      <c r="ET1914" s="2"/>
      <c r="EU1914" s="2"/>
      <c r="EV1914" s="2"/>
      <c r="EW1914" s="2"/>
      <c r="EX1914" s="2"/>
      <c r="EY1914" s="2"/>
      <c r="EZ1914" s="2"/>
      <c r="FA1914" s="2"/>
      <c r="FB1914" s="2"/>
      <c r="FC1914" s="2"/>
      <c r="FD1914" s="2"/>
      <c r="FE1914" s="2"/>
      <c r="FF1914" s="2"/>
      <c r="FG1914" s="2"/>
      <c r="FH1914" s="2"/>
      <c r="FI1914" s="2"/>
      <c r="FJ1914" s="2"/>
      <c r="FK1914" s="2"/>
      <c r="FL1914" s="2"/>
      <c r="FM1914" s="2"/>
      <c r="FN1914" s="2"/>
      <c r="FO1914" s="2"/>
      <c r="FP1914" s="2"/>
      <c r="FQ1914" s="2"/>
      <c r="FR1914" s="2"/>
      <c r="FS1914" s="2"/>
      <c r="FT1914" s="2"/>
      <c r="FU1914" s="2"/>
      <c r="FV1914" s="2"/>
      <c r="FW1914" s="2"/>
      <c r="FX1914" s="2"/>
      <c r="FY1914" s="2"/>
      <c r="FZ1914" s="2"/>
      <c r="GA1914" s="2"/>
      <c r="GB1914" s="2"/>
      <c r="GC1914" s="2"/>
      <c r="GD1914" s="2"/>
      <c r="GE1914" s="2"/>
      <c r="GF1914" s="2"/>
      <c r="GG1914" s="2"/>
      <c r="GH1914" s="2"/>
      <c r="GI1914" s="2"/>
      <c r="GJ1914" s="2"/>
      <c r="GK1914" s="2"/>
      <c r="GL1914" s="2"/>
      <c r="GM1914" s="2"/>
      <c r="GN1914" s="2"/>
      <c r="GO1914" s="2"/>
      <c r="GP1914" s="2"/>
      <c r="GQ1914" s="2"/>
      <c r="GR1914" s="2"/>
      <c r="GS1914" s="2"/>
      <c r="GT1914" s="2"/>
      <c r="GU1914" s="2"/>
      <c r="GV1914" s="2"/>
      <c r="GW1914" s="2"/>
      <c r="GX1914" s="2"/>
      <c r="GY1914" s="2"/>
      <c r="GZ1914" s="2"/>
      <c r="HA1914" s="2"/>
      <c r="HB1914" s="2"/>
      <c r="HC1914" s="2"/>
      <c r="HD1914" s="2"/>
      <c r="HE1914" s="2"/>
      <c r="HF1914" s="2"/>
      <c r="HG1914" s="2"/>
      <c r="HH1914" s="2"/>
      <c r="HI1914" s="2"/>
      <c r="HJ1914" s="2"/>
      <c r="HK1914" s="2"/>
      <c r="HL1914" s="2"/>
      <c r="HM1914" s="2"/>
      <c r="HN1914" s="2"/>
      <c r="HO1914" s="2"/>
      <c r="HP1914" s="2"/>
      <c r="HQ1914" s="2"/>
      <c r="HR1914" s="2"/>
      <c r="HS1914" s="2"/>
      <c r="HT1914" s="2"/>
      <c r="HU1914" s="2"/>
      <c r="HV1914" s="2"/>
      <c r="HW1914" s="2"/>
      <c r="HX1914" s="2"/>
      <c r="HY1914" s="2"/>
      <c r="HZ1914" s="2"/>
      <c r="IA1914" s="2"/>
      <c r="IB1914" s="2"/>
      <c r="IC1914" s="2"/>
      <c r="ID1914" s="2"/>
      <c r="IE1914" s="2"/>
      <c r="IF1914" s="2"/>
      <c r="IG1914" s="2"/>
      <c r="IH1914" s="2"/>
      <c r="II1914" s="2"/>
      <c r="IJ1914" s="2"/>
      <c r="IK1914" s="2"/>
      <c r="IL1914" s="2"/>
      <c r="IM1914" s="2"/>
      <c r="IN1914" s="2"/>
      <c r="IO1914" s="2"/>
      <c r="IP1914" s="2"/>
      <c r="IQ1914" s="2"/>
      <c r="IR1914" s="2"/>
      <c r="IS1914" s="2"/>
    </row>
    <row r="1915" spans="1:253" s="36" customFormat="1" hidden="1" x14ac:dyDescent="0.25">
      <c r="A1915" s="33"/>
      <c r="B1915" s="168"/>
      <c r="C1915" s="168"/>
      <c r="D1915" s="168"/>
      <c r="E1915" s="168"/>
      <c r="F1915" s="168"/>
      <c r="G1915" s="168"/>
      <c r="H1915" s="168"/>
      <c r="I1915" s="168"/>
      <c r="J1915" s="168"/>
      <c r="K1915" s="168"/>
      <c r="L1915" s="168"/>
      <c r="M1915" s="168"/>
      <c r="N1915" s="168"/>
      <c r="O1915" s="168"/>
      <c r="P1915" s="168"/>
      <c r="Q1915" s="168"/>
      <c r="R1915" s="168"/>
      <c r="S1915" s="168"/>
      <c r="T1915" s="168"/>
      <c r="U1915" s="168"/>
      <c r="V1915" s="168"/>
      <c r="W1915" s="168"/>
      <c r="X1915" s="168"/>
      <c r="Y1915" s="168"/>
      <c r="Z1915" s="168"/>
      <c r="AA1915" s="168"/>
      <c r="AB1915" s="168"/>
      <c r="AC1915" s="168"/>
      <c r="AD1915" s="168"/>
      <c r="AE1915" s="168"/>
      <c r="AF1915" s="168"/>
      <c r="AG1915" s="168"/>
      <c r="AH1915" s="168"/>
      <c r="AI1915" s="60"/>
      <c r="AJ1915" s="144" t="str">
        <f t="shared" si="353"/>
        <v>Riadok bude skrytý.</v>
      </c>
      <c r="AK1915" s="145" t="s">
        <v>207</v>
      </c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51">
        <f t="shared" si="350"/>
        <v>1</v>
      </c>
      <c r="BF1915" s="51">
        <f t="shared" si="354"/>
        <v>0</v>
      </c>
      <c r="BG1915" s="51"/>
      <c r="BH1915" s="51">
        <f t="shared" si="355"/>
        <v>1</v>
      </c>
      <c r="BI1915" s="89">
        <f t="shared" si="352"/>
        <v>0</v>
      </c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/>
      <c r="BV1915" s="2"/>
      <c r="BW1915" s="2"/>
      <c r="BX1915" s="108"/>
      <c r="BY1915" s="108"/>
      <c r="BZ1915" s="108"/>
      <c r="CA1915" s="113">
        <f>SI!BY1915</f>
        <v>92</v>
      </c>
      <c r="CB1915" s="113"/>
      <c r="CC1915" s="113"/>
      <c r="CD1915" s="113"/>
      <c r="CE1915" s="113"/>
      <c r="CF1915" s="113"/>
      <c r="CG1915" s="113"/>
      <c r="CH1915" s="140">
        <f>SI!BZ1915</f>
        <v>0</v>
      </c>
      <c r="CI1915" s="108"/>
      <c r="CJ1915" s="108"/>
      <c r="CK1915" s="108"/>
      <c r="CL1915" s="108"/>
      <c r="CM1915" s="108"/>
      <c r="CN1915" s="108"/>
      <c r="CO1915" s="108"/>
      <c r="CP1915" s="108"/>
      <c r="CQ1915" s="108"/>
      <c r="CR1915" s="108"/>
      <c r="CS1915" s="108"/>
      <c r="CT1915" s="108"/>
      <c r="CU1915" s="108"/>
      <c r="CV1915" s="108"/>
      <c r="CW1915" s="108"/>
      <c r="CX1915" s="108"/>
      <c r="CY1915" s="108"/>
      <c r="CZ1915" s="2"/>
      <c r="DA1915" s="2"/>
      <c r="DB1915" s="2"/>
      <c r="DC1915" s="2"/>
      <c r="DD1915" s="2"/>
      <c r="DE1915" s="2"/>
      <c r="DF1915" s="2"/>
      <c r="DG1915" s="2"/>
      <c r="DH1915" s="2"/>
      <c r="DI1915" s="2"/>
      <c r="DJ1915" s="2"/>
      <c r="DK1915" s="2"/>
      <c r="DL1915" s="2"/>
      <c r="DM1915" s="2"/>
      <c r="DN1915" s="2"/>
      <c r="DO1915" s="2"/>
      <c r="DP1915" s="2"/>
      <c r="DQ1915" s="2"/>
      <c r="DR1915" s="2"/>
      <c r="DS1915" s="2"/>
      <c r="DT1915" s="2"/>
      <c r="DU1915" s="2"/>
      <c r="DV1915" s="2"/>
      <c r="DW1915" s="2"/>
      <c r="DX1915" s="2"/>
      <c r="DY1915" s="2"/>
      <c r="DZ1915" s="2"/>
      <c r="EA1915" s="2"/>
      <c r="EB1915" s="2"/>
      <c r="EC1915" s="2"/>
      <c r="ED1915" s="2"/>
      <c r="EE1915" s="2"/>
      <c r="EF1915" s="2"/>
      <c r="EG1915" s="2"/>
      <c r="EH1915" s="2"/>
      <c r="EI1915" s="2"/>
      <c r="EJ1915" s="2"/>
      <c r="EK1915" s="2"/>
      <c r="EL1915" s="2"/>
      <c r="EM1915" s="2"/>
      <c r="EN1915" s="2"/>
      <c r="EO1915" s="2"/>
      <c r="EP1915" s="2"/>
      <c r="EQ1915" s="2"/>
      <c r="ER1915" s="2"/>
      <c r="ES1915" s="2"/>
      <c r="ET1915" s="2"/>
      <c r="EU1915" s="2"/>
      <c r="EV1915" s="2"/>
      <c r="EW1915" s="2"/>
      <c r="EX1915" s="2"/>
      <c r="EY1915" s="2"/>
      <c r="EZ1915" s="2"/>
      <c r="FA1915" s="2"/>
      <c r="FB1915" s="2"/>
      <c r="FC1915" s="2"/>
      <c r="FD1915" s="2"/>
      <c r="FE1915" s="2"/>
      <c r="FF1915" s="2"/>
      <c r="FG1915" s="2"/>
      <c r="FH1915" s="2"/>
      <c r="FI1915" s="2"/>
      <c r="FJ1915" s="2"/>
      <c r="FK1915" s="2"/>
      <c r="FL1915" s="2"/>
      <c r="FM1915" s="2"/>
      <c r="FN1915" s="2"/>
      <c r="FO1915" s="2"/>
      <c r="FP1915" s="2"/>
      <c r="FQ1915" s="2"/>
      <c r="FR1915" s="2"/>
      <c r="FS1915" s="2"/>
      <c r="FT1915" s="2"/>
      <c r="FU1915" s="2"/>
      <c r="FV1915" s="2"/>
      <c r="FW1915" s="2"/>
      <c r="FX1915" s="2"/>
      <c r="FY1915" s="2"/>
      <c r="FZ1915" s="2"/>
      <c r="GA1915" s="2"/>
      <c r="GB1915" s="2"/>
      <c r="GC1915" s="2"/>
      <c r="GD1915" s="2"/>
      <c r="GE1915" s="2"/>
      <c r="GF1915" s="2"/>
      <c r="GG1915" s="2"/>
      <c r="GH1915" s="2"/>
      <c r="GI1915" s="2"/>
      <c r="GJ1915" s="2"/>
      <c r="GK1915" s="2"/>
      <c r="GL1915" s="2"/>
      <c r="GM1915" s="2"/>
      <c r="GN1915" s="2"/>
      <c r="GO1915" s="2"/>
      <c r="GP1915" s="2"/>
      <c r="GQ1915" s="2"/>
      <c r="GR1915" s="2"/>
      <c r="GS1915" s="2"/>
      <c r="GT1915" s="2"/>
      <c r="GU1915" s="2"/>
      <c r="GV1915" s="2"/>
      <c r="GW1915" s="2"/>
      <c r="GX1915" s="2"/>
      <c r="GY1915" s="2"/>
      <c r="GZ1915" s="2"/>
      <c r="HA1915" s="2"/>
      <c r="HB1915" s="2"/>
      <c r="HC1915" s="2"/>
      <c r="HD1915" s="2"/>
      <c r="HE1915" s="2"/>
      <c r="HF1915" s="2"/>
      <c r="HG1915" s="2"/>
      <c r="HH1915" s="2"/>
      <c r="HI1915" s="2"/>
      <c r="HJ1915" s="2"/>
      <c r="HK1915" s="2"/>
      <c r="HL1915" s="2"/>
      <c r="HM1915" s="2"/>
      <c r="HN1915" s="2"/>
      <c r="HO1915" s="2"/>
      <c r="HP1915" s="2"/>
      <c r="HQ1915" s="2"/>
      <c r="HR1915" s="2"/>
      <c r="HS1915" s="2"/>
      <c r="HT1915" s="2"/>
      <c r="HU1915" s="2"/>
      <c r="HV1915" s="2"/>
      <c r="HW1915" s="2"/>
      <c r="HX1915" s="2"/>
      <c r="HY1915" s="2"/>
      <c r="HZ1915" s="2"/>
      <c r="IA1915" s="2"/>
      <c r="IB1915" s="2"/>
      <c r="IC1915" s="2"/>
      <c r="ID1915" s="2"/>
      <c r="IE1915" s="2"/>
      <c r="IF1915" s="2"/>
      <c r="IG1915" s="2"/>
      <c r="IH1915" s="2"/>
      <c r="II1915" s="2"/>
      <c r="IJ1915" s="2"/>
      <c r="IK1915" s="2"/>
      <c r="IL1915" s="2"/>
      <c r="IM1915" s="2"/>
      <c r="IN1915" s="2"/>
      <c r="IO1915" s="2"/>
      <c r="IP1915" s="2"/>
      <c r="IQ1915" s="2"/>
      <c r="IR1915" s="2"/>
      <c r="IS1915" s="2"/>
    </row>
    <row r="1916" spans="1:253" s="36" customFormat="1" hidden="1" x14ac:dyDescent="0.25">
      <c r="A1916" s="33"/>
      <c r="B1916" s="168"/>
      <c r="C1916" s="168"/>
      <c r="D1916" s="168"/>
      <c r="E1916" s="168"/>
      <c r="F1916" s="168"/>
      <c r="G1916" s="168"/>
      <c r="H1916" s="168"/>
      <c r="I1916" s="168"/>
      <c r="J1916" s="168"/>
      <c r="K1916" s="168"/>
      <c r="L1916" s="168"/>
      <c r="M1916" s="168"/>
      <c r="N1916" s="168"/>
      <c r="O1916" s="168"/>
      <c r="P1916" s="168"/>
      <c r="Q1916" s="168"/>
      <c r="R1916" s="168"/>
      <c r="S1916" s="168"/>
      <c r="T1916" s="168"/>
      <c r="U1916" s="168"/>
      <c r="V1916" s="168"/>
      <c r="W1916" s="168"/>
      <c r="X1916" s="168"/>
      <c r="Y1916" s="168"/>
      <c r="Z1916" s="168"/>
      <c r="AA1916" s="168"/>
      <c r="AB1916" s="168"/>
      <c r="AC1916" s="168"/>
      <c r="AD1916" s="168"/>
      <c r="AE1916" s="168"/>
      <c r="AF1916" s="168"/>
      <c r="AG1916" s="168"/>
      <c r="AH1916" s="168"/>
      <c r="AI1916" s="60"/>
      <c r="AJ1916" s="144" t="str">
        <f t="shared" si="353"/>
        <v>Riadok bude skrytý.</v>
      </c>
      <c r="AK1916" s="145" t="s">
        <v>207</v>
      </c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51">
        <f t="shared" si="350"/>
        <v>1</v>
      </c>
      <c r="BF1916" s="51">
        <f t="shared" si="354"/>
        <v>0</v>
      </c>
      <c r="BG1916" s="51"/>
      <c r="BH1916" s="51">
        <f t="shared" si="355"/>
        <v>1</v>
      </c>
      <c r="BI1916" s="89">
        <f t="shared" si="352"/>
        <v>0</v>
      </c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/>
      <c r="BV1916" s="2"/>
      <c r="BW1916" s="2"/>
      <c r="BX1916" s="108"/>
      <c r="BY1916" s="108"/>
      <c r="BZ1916" s="108"/>
      <c r="CA1916" s="113">
        <f>SI!BY1916</f>
        <v>144</v>
      </c>
      <c r="CB1916" s="113"/>
      <c r="CC1916" s="113"/>
      <c r="CD1916" s="113"/>
      <c r="CE1916" s="113"/>
      <c r="CF1916" s="113"/>
      <c r="CG1916" s="113"/>
      <c r="CH1916" s="140">
        <f>SI!BZ1916</f>
        <v>0</v>
      </c>
      <c r="CI1916" s="108"/>
      <c r="CJ1916" s="108"/>
      <c r="CK1916" s="108"/>
      <c r="CL1916" s="108"/>
      <c r="CM1916" s="108"/>
      <c r="CN1916" s="108"/>
      <c r="CO1916" s="108"/>
      <c r="CP1916" s="108"/>
      <c r="CQ1916" s="108"/>
      <c r="CR1916" s="108"/>
      <c r="CS1916" s="108"/>
      <c r="CT1916" s="108"/>
      <c r="CU1916" s="108"/>
      <c r="CV1916" s="108"/>
      <c r="CW1916" s="108"/>
      <c r="CX1916" s="108"/>
      <c r="CY1916" s="108"/>
      <c r="CZ1916" s="2"/>
      <c r="DA1916" s="2"/>
      <c r="DB1916" s="2"/>
      <c r="DC1916" s="2"/>
      <c r="DD1916" s="2"/>
      <c r="DE1916" s="2"/>
      <c r="DF1916" s="2"/>
      <c r="DG1916" s="2"/>
      <c r="DH1916" s="2"/>
      <c r="DI1916" s="2"/>
      <c r="DJ1916" s="2"/>
      <c r="DK1916" s="2"/>
      <c r="DL1916" s="2"/>
      <c r="DM1916" s="2"/>
      <c r="DN1916" s="2"/>
      <c r="DO1916" s="2"/>
      <c r="DP1916" s="2"/>
      <c r="DQ1916" s="2"/>
      <c r="DR1916" s="2"/>
      <c r="DS1916" s="2"/>
      <c r="DT1916" s="2"/>
      <c r="DU1916" s="2"/>
      <c r="DV1916" s="2"/>
      <c r="DW1916" s="2"/>
      <c r="DX1916" s="2"/>
      <c r="DY1916" s="2"/>
      <c r="DZ1916" s="2"/>
      <c r="EA1916" s="2"/>
      <c r="EB1916" s="2"/>
      <c r="EC1916" s="2"/>
      <c r="ED1916" s="2"/>
      <c r="EE1916" s="2"/>
      <c r="EF1916" s="2"/>
      <c r="EG1916" s="2"/>
      <c r="EH1916" s="2"/>
      <c r="EI1916" s="2"/>
      <c r="EJ1916" s="2"/>
      <c r="EK1916" s="2"/>
      <c r="EL1916" s="2"/>
      <c r="EM1916" s="2"/>
      <c r="EN1916" s="2"/>
      <c r="EO1916" s="2"/>
      <c r="EP1916" s="2"/>
      <c r="EQ1916" s="2"/>
      <c r="ER1916" s="2"/>
      <c r="ES1916" s="2"/>
      <c r="ET1916" s="2"/>
      <c r="EU1916" s="2"/>
      <c r="EV1916" s="2"/>
      <c r="EW1916" s="2"/>
      <c r="EX1916" s="2"/>
      <c r="EY1916" s="2"/>
      <c r="EZ1916" s="2"/>
      <c r="FA1916" s="2"/>
      <c r="FB1916" s="2"/>
      <c r="FC1916" s="2"/>
      <c r="FD1916" s="2"/>
      <c r="FE1916" s="2"/>
      <c r="FF1916" s="2"/>
      <c r="FG1916" s="2"/>
      <c r="FH1916" s="2"/>
      <c r="FI1916" s="2"/>
      <c r="FJ1916" s="2"/>
      <c r="FK1916" s="2"/>
      <c r="FL1916" s="2"/>
      <c r="FM1916" s="2"/>
      <c r="FN1916" s="2"/>
      <c r="FO1916" s="2"/>
      <c r="FP1916" s="2"/>
      <c r="FQ1916" s="2"/>
      <c r="FR1916" s="2"/>
      <c r="FS1916" s="2"/>
      <c r="FT1916" s="2"/>
      <c r="FU1916" s="2"/>
      <c r="FV1916" s="2"/>
      <c r="FW1916" s="2"/>
      <c r="FX1916" s="2"/>
      <c r="FY1916" s="2"/>
      <c r="FZ1916" s="2"/>
      <c r="GA1916" s="2"/>
      <c r="GB1916" s="2"/>
      <c r="GC1916" s="2"/>
      <c r="GD1916" s="2"/>
      <c r="GE1916" s="2"/>
      <c r="GF1916" s="2"/>
      <c r="GG1916" s="2"/>
      <c r="GH1916" s="2"/>
      <c r="GI1916" s="2"/>
      <c r="GJ1916" s="2"/>
      <c r="GK1916" s="2"/>
      <c r="GL1916" s="2"/>
      <c r="GM1916" s="2"/>
      <c r="GN1916" s="2"/>
      <c r="GO1916" s="2"/>
      <c r="GP1916" s="2"/>
      <c r="GQ1916" s="2"/>
      <c r="GR1916" s="2"/>
      <c r="GS1916" s="2"/>
      <c r="GT1916" s="2"/>
      <c r="GU1916" s="2"/>
      <c r="GV1916" s="2"/>
      <c r="GW1916" s="2"/>
      <c r="GX1916" s="2"/>
      <c r="GY1916" s="2"/>
      <c r="GZ1916" s="2"/>
      <c r="HA1916" s="2"/>
      <c r="HB1916" s="2"/>
      <c r="HC1916" s="2"/>
      <c r="HD1916" s="2"/>
      <c r="HE1916" s="2"/>
      <c r="HF1916" s="2"/>
      <c r="HG1916" s="2"/>
      <c r="HH1916" s="2"/>
      <c r="HI1916" s="2"/>
      <c r="HJ1916" s="2"/>
      <c r="HK1916" s="2"/>
      <c r="HL1916" s="2"/>
      <c r="HM1916" s="2"/>
      <c r="HN1916" s="2"/>
      <c r="HO1916" s="2"/>
      <c r="HP1916" s="2"/>
      <c r="HQ1916" s="2"/>
      <c r="HR1916" s="2"/>
      <c r="HS1916" s="2"/>
      <c r="HT1916" s="2"/>
      <c r="HU1916" s="2"/>
      <c r="HV1916" s="2"/>
      <c r="HW1916" s="2"/>
      <c r="HX1916" s="2"/>
      <c r="HY1916" s="2"/>
      <c r="HZ1916" s="2"/>
      <c r="IA1916" s="2"/>
      <c r="IB1916" s="2"/>
      <c r="IC1916" s="2"/>
      <c r="ID1916" s="2"/>
      <c r="IE1916" s="2"/>
      <c r="IF1916" s="2"/>
      <c r="IG1916" s="2"/>
      <c r="IH1916" s="2"/>
      <c r="II1916" s="2"/>
      <c r="IJ1916" s="2"/>
      <c r="IK1916" s="2"/>
      <c r="IL1916" s="2"/>
      <c r="IM1916" s="2"/>
      <c r="IN1916" s="2"/>
      <c r="IO1916" s="2"/>
      <c r="IP1916" s="2"/>
      <c r="IQ1916" s="2"/>
      <c r="IR1916" s="2"/>
      <c r="IS1916" s="2"/>
    </row>
    <row r="1917" spans="1:253" s="36" customFormat="1" hidden="1" x14ac:dyDescent="0.25">
      <c r="A1917" s="33"/>
      <c r="B1917" s="168"/>
      <c r="C1917" s="168"/>
      <c r="D1917" s="168"/>
      <c r="E1917" s="168"/>
      <c r="F1917" s="168"/>
      <c r="G1917" s="168"/>
      <c r="H1917" s="168"/>
      <c r="I1917" s="168"/>
      <c r="J1917" s="168"/>
      <c r="K1917" s="168"/>
      <c r="L1917" s="168"/>
      <c r="M1917" s="168"/>
      <c r="N1917" s="168"/>
      <c r="O1917" s="168"/>
      <c r="P1917" s="168"/>
      <c r="Q1917" s="168"/>
      <c r="R1917" s="168"/>
      <c r="S1917" s="168"/>
      <c r="T1917" s="168"/>
      <c r="U1917" s="168"/>
      <c r="V1917" s="168"/>
      <c r="W1917" s="168"/>
      <c r="X1917" s="168"/>
      <c r="Y1917" s="168"/>
      <c r="Z1917" s="168"/>
      <c r="AA1917" s="168"/>
      <c r="AB1917" s="168"/>
      <c r="AC1917" s="168"/>
      <c r="AD1917" s="168"/>
      <c r="AE1917" s="168"/>
      <c r="AF1917" s="168"/>
      <c r="AG1917" s="168"/>
      <c r="AH1917" s="168"/>
      <c r="AI1917" s="60"/>
      <c r="AJ1917" s="144" t="str">
        <f t="shared" si="353"/>
        <v>Riadok bude skrytý.</v>
      </c>
      <c r="AK1917" s="145" t="s">
        <v>207</v>
      </c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51">
        <f t="shared" si="350"/>
        <v>1</v>
      </c>
      <c r="BF1917" s="51">
        <f t="shared" si="354"/>
        <v>0</v>
      </c>
      <c r="BG1917" s="51"/>
      <c r="BH1917" s="51">
        <f t="shared" si="355"/>
        <v>1</v>
      </c>
      <c r="BI1917" s="89">
        <f t="shared" si="352"/>
        <v>0</v>
      </c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/>
      <c r="BV1917" s="2"/>
      <c r="BW1917" s="2"/>
      <c r="BX1917" s="108"/>
      <c r="BY1917" s="108"/>
      <c r="BZ1917" s="108"/>
      <c r="CA1917" s="113">
        <f>SI!BY1917</f>
        <v>178</v>
      </c>
      <c r="CB1917" s="113"/>
      <c r="CC1917" s="113"/>
      <c r="CD1917" s="113"/>
      <c r="CE1917" s="113"/>
      <c r="CF1917" s="113"/>
      <c r="CG1917" s="113"/>
      <c r="CH1917" s="140">
        <f>SI!BZ1917</f>
        <v>0</v>
      </c>
      <c r="CI1917" s="108"/>
      <c r="CJ1917" s="108"/>
      <c r="CK1917" s="108"/>
      <c r="CL1917" s="108"/>
      <c r="CM1917" s="108"/>
      <c r="CN1917" s="108"/>
      <c r="CO1917" s="108"/>
      <c r="CP1917" s="108"/>
      <c r="CQ1917" s="108"/>
      <c r="CR1917" s="108"/>
      <c r="CS1917" s="108"/>
      <c r="CT1917" s="108"/>
      <c r="CU1917" s="108"/>
      <c r="CV1917" s="108"/>
      <c r="CW1917" s="108"/>
      <c r="CX1917" s="108"/>
      <c r="CY1917" s="108"/>
      <c r="CZ1917" s="2"/>
      <c r="DA1917" s="2"/>
      <c r="DB1917" s="2"/>
      <c r="DC1917" s="2"/>
      <c r="DD1917" s="2"/>
      <c r="DE1917" s="2"/>
      <c r="DF1917" s="2"/>
      <c r="DG1917" s="2"/>
      <c r="DH1917" s="2"/>
      <c r="DI1917" s="2"/>
      <c r="DJ1917" s="2"/>
      <c r="DK1917" s="2"/>
      <c r="DL1917" s="2"/>
      <c r="DM1917" s="2"/>
      <c r="DN1917" s="2"/>
      <c r="DO1917" s="2"/>
      <c r="DP1917" s="2"/>
      <c r="DQ1917" s="2"/>
      <c r="DR1917" s="2"/>
      <c r="DS1917" s="2"/>
      <c r="DT1917" s="2"/>
      <c r="DU1917" s="2"/>
      <c r="DV1917" s="2"/>
      <c r="DW1917" s="2"/>
      <c r="DX1917" s="2"/>
      <c r="DY1917" s="2"/>
      <c r="DZ1917" s="2"/>
      <c r="EA1917" s="2"/>
      <c r="EB1917" s="2"/>
      <c r="EC1917" s="2"/>
      <c r="ED1917" s="2"/>
      <c r="EE1917" s="2"/>
      <c r="EF1917" s="2"/>
      <c r="EG1917" s="2"/>
      <c r="EH1917" s="2"/>
      <c r="EI1917" s="2"/>
      <c r="EJ1917" s="2"/>
      <c r="EK1917" s="2"/>
      <c r="EL1917" s="2"/>
      <c r="EM1917" s="2"/>
      <c r="EN1917" s="2"/>
      <c r="EO1917" s="2"/>
      <c r="EP1917" s="2"/>
      <c r="EQ1917" s="2"/>
      <c r="ER1917" s="2"/>
      <c r="ES1917" s="2"/>
      <c r="ET1917" s="2"/>
      <c r="EU1917" s="2"/>
      <c r="EV1917" s="2"/>
      <c r="EW1917" s="2"/>
      <c r="EX1917" s="2"/>
      <c r="EY1917" s="2"/>
      <c r="EZ1917" s="2"/>
      <c r="FA1917" s="2"/>
      <c r="FB1917" s="2"/>
      <c r="FC1917" s="2"/>
      <c r="FD1917" s="2"/>
      <c r="FE1917" s="2"/>
      <c r="FF1917" s="2"/>
      <c r="FG1917" s="2"/>
      <c r="FH1917" s="2"/>
      <c r="FI1917" s="2"/>
      <c r="FJ1917" s="2"/>
      <c r="FK1917" s="2"/>
      <c r="FL1917" s="2"/>
      <c r="FM1917" s="2"/>
      <c r="FN1917" s="2"/>
      <c r="FO1917" s="2"/>
      <c r="FP1917" s="2"/>
      <c r="FQ1917" s="2"/>
      <c r="FR1917" s="2"/>
      <c r="FS1917" s="2"/>
      <c r="FT1917" s="2"/>
      <c r="FU1917" s="2"/>
      <c r="FV1917" s="2"/>
      <c r="FW1917" s="2"/>
      <c r="FX1917" s="2"/>
      <c r="FY1917" s="2"/>
      <c r="FZ1917" s="2"/>
      <c r="GA1917" s="2"/>
      <c r="GB1917" s="2"/>
      <c r="GC1917" s="2"/>
      <c r="GD1917" s="2"/>
      <c r="GE1917" s="2"/>
      <c r="GF1917" s="2"/>
      <c r="GG1917" s="2"/>
      <c r="GH1917" s="2"/>
      <c r="GI1917" s="2"/>
      <c r="GJ1917" s="2"/>
      <c r="GK1917" s="2"/>
      <c r="GL1917" s="2"/>
      <c r="GM1917" s="2"/>
      <c r="GN1917" s="2"/>
      <c r="GO1917" s="2"/>
      <c r="GP1917" s="2"/>
      <c r="GQ1917" s="2"/>
      <c r="GR1917" s="2"/>
      <c r="GS1917" s="2"/>
      <c r="GT1917" s="2"/>
      <c r="GU1917" s="2"/>
      <c r="GV1917" s="2"/>
      <c r="GW1917" s="2"/>
      <c r="GX1917" s="2"/>
      <c r="GY1917" s="2"/>
      <c r="GZ1917" s="2"/>
      <c r="HA1917" s="2"/>
      <c r="HB1917" s="2"/>
      <c r="HC1917" s="2"/>
      <c r="HD1917" s="2"/>
      <c r="HE1917" s="2"/>
      <c r="HF1917" s="2"/>
      <c r="HG1917" s="2"/>
      <c r="HH1917" s="2"/>
      <c r="HI1917" s="2"/>
      <c r="HJ1917" s="2"/>
      <c r="HK1917" s="2"/>
      <c r="HL1917" s="2"/>
      <c r="HM1917" s="2"/>
      <c r="HN1917" s="2"/>
      <c r="HO1917" s="2"/>
      <c r="HP1917" s="2"/>
      <c r="HQ1917" s="2"/>
      <c r="HR1917" s="2"/>
      <c r="HS1917" s="2"/>
      <c r="HT1917" s="2"/>
      <c r="HU1917" s="2"/>
      <c r="HV1917" s="2"/>
      <c r="HW1917" s="2"/>
      <c r="HX1917" s="2"/>
      <c r="HY1917" s="2"/>
      <c r="HZ1917" s="2"/>
      <c r="IA1917" s="2"/>
      <c r="IB1917" s="2"/>
      <c r="IC1917" s="2"/>
      <c r="ID1917" s="2"/>
      <c r="IE1917" s="2"/>
      <c r="IF1917" s="2"/>
      <c r="IG1917" s="2"/>
      <c r="IH1917" s="2"/>
      <c r="II1917" s="2"/>
      <c r="IJ1917" s="2"/>
      <c r="IK1917" s="2"/>
      <c r="IL1917" s="2"/>
      <c r="IM1917" s="2"/>
      <c r="IN1917" s="2"/>
      <c r="IO1917" s="2"/>
      <c r="IP1917" s="2"/>
      <c r="IQ1917" s="2"/>
      <c r="IR1917" s="2"/>
      <c r="IS1917" s="2"/>
    </row>
    <row r="1918" spans="1:253" s="36" customFormat="1" hidden="1" x14ac:dyDescent="0.25">
      <c r="A1918" s="33"/>
      <c r="B1918" s="168"/>
      <c r="C1918" s="168"/>
      <c r="D1918" s="168"/>
      <c r="E1918" s="168"/>
      <c r="F1918" s="168"/>
      <c r="G1918" s="168"/>
      <c r="H1918" s="168"/>
      <c r="I1918" s="168"/>
      <c r="J1918" s="168"/>
      <c r="K1918" s="168"/>
      <c r="L1918" s="168"/>
      <c r="M1918" s="168"/>
      <c r="N1918" s="168"/>
      <c r="O1918" s="168"/>
      <c r="P1918" s="168"/>
      <c r="Q1918" s="168"/>
      <c r="R1918" s="168"/>
      <c r="S1918" s="168"/>
      <c r="T1918" s="168"/>
      <c r="U1918" s="168"/>
      <c r="V1918" s="168"/>
      <c r="W1918" s="168"/>
      <c r="X1918" s="168"/>
      <c r="Y1918" s="168"/>
      <c r="Z1918" s="168"/>
      <c r="AA1918" s="168"/>
      <c r="AB1918" s="168"/>
      <c r="AC1918" s="168"/>
      <c r="AD1918" s="168"/>
      <c r="AE1918" s="168"/>
      <c r="AF1918" s="168"/>
      <c r="AG1918" s="168"/>
      <c r="AH1918" s="168"/>
      <c r="AI1918" s="60"/>
      <c r="AJ1918" s="144" t="str">
        <f t="shared" si="353"/>
        <v>Riadok bude skrytý.</v>
      </c>
      <c r="AK1918" s="145" t="s">
        <v>207</v>
      </c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51">
        <f t="shared" si="350"/>
        <v>1</v>
      </c>
      <c r="BF1918" s="51">
        <f t="shared" si="354"/>
        <v>0</v>
      </c>
      <c r="BG1918" s="51"/>
      <c r="BH1918" s="51">
        <f t="shared" si="355"/>
        <v>1</v>
      </c>
      <c r="BI1918" s="89">
        <f t="shared" si="352"/>
        <v>0</v>
      </c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/>
      <c r="BV1918" s="2"/>
      <c r="BW1918" s="2"/>
      <c r="BX1918" s="108"/>
      <c r="BY1918" s="108"/>
      <c r="BZ1918" s="108"/>
      <c r="CA1918" s="113">
        <f>SI!BY1918</f>
        <v>167</v>
      </c>
      <c r="CB1918" s="113"/>
      <c r="CC1918" s="113"/>
      <c r="CD1918" s="113"/>
      <c r="CE1918" s="113"/>
      <c r="CF1918" s="113"/>
      <c r="CG1918" s="113"/>
      <c r="CH1918" s="140">
        <f>SI!BZ1918</f>
        <v>0</v>
      </c>
      <c r="CI1918" s="108"/>
      <c r="CJ1918" s="108"/>
      <c r="CK1918" s="108"/>
      <c r="CL1918" s="108"/>
      <c r="CM1918" s="108"/>
      <c r="CN1918" s="108"/>
      <c r="CO1918" s="108"/>
      <c r="CP1918" s="108"/>
      <c r="CQ1918" s="108"/>
      <c r="CR1918" s="108"/>
      <c r="CS1918" s="108"/>
      <c r="CT1918" s="108"/>
      <c r="CU1918" s="108"/>
      <c r="CV1918" s="108"/>
      <c r="CW1918" s="108"/>
      <c r="CX1918" s="108"/>
      <c r="CY1918" s="108"/>
      <c r="CZ1918" s="2"/>
      <c r="DA1918" s="2"/>
      <c r="DB1918" s="2"/>
      <c r="DC1918" s="2"/>
      <c r="DD1918" s="2"/>
      <c r="DE1918" s="2"/>
      <c r="DF1918" s="2"/>
      <c r="DG1918" s="2"/>
      <c r="DH1918" s="2"/>
      <c r="DI1918" s="2"/>
      <c r="DJ1918" s="2"/>
      <c r="DK1918" s="2"/>
      <c r="DL1918" s="2"/>
      <c r="DM1918" s="2"/>
      <c r="DN1918" s="2"/>
      <c r="DO1918" s="2"/>
      <c r="DP1918" s="2"/>
      <c r="DQ1918" s="2"/>
      <c r="DR1918" s="2"/>
      <c r="DS1918" s="2"/>
      <c r="DT1918" s="2"/>
      <c r="DU1918" s="2"/>
      <c r="DV1918" s="2"/>
      <c r="DW1918" s="2"/>
      <c r="DX1918" s="2"/>
      <c r="DY1918" s="2"/>
      <c r="DZ1918" s="2"/>
      <c r="EA1918" s="2"/>
      <c r="EB1918" s="2"/>
      <c r="EC1918" s="2"/>
      <c r="ED1918" s="2"/>
      <c r="EE1918" s="2"/>
      <c r="EF1918" s="2"/>
      <c r="EG1918" s="2"/>
      <c r="EH1918" s="2"/>
      <c r="EI1918" s="2"/>
      <c r="EJ1918" s="2"/>
      <c r="EK1918" s="2"/>
      <c r="EL1918" s="2"/>
      <c r="EM1918" s="2"/>
      <c r="EN1918" s="2"/>
      <c r="EO1918" s="2"/>
      <c r="EP1918" s="2"/>
      <c r="EQ1918" s="2"/>
      <c r="ER1918" s="2"/>
      <c r="ES1918" s="2"/>
      <c r="ET1918" s="2"/>
      <c r="EU1918" s="2"/>
      <c r="EV1918" s="2"/>
      <c r="EW1918" s="2"/>
      <c r="EX1918" s="2"/>
      <c r="EY1918" s="2"/>
      <c r="EZ1918" s="2"/>
      <c r="FA1918" s="2"/>
      <c r="FB1918" s="2"/>
      <c r="FC1918" s="2"/>
      <c r="FD1918" s="2"/>
      <c r="FE1918" s="2"/>
      <c r="FF1918" s="2"/>
      <c r="FG1918" s="2"/>
      <c r="FH1918" s="2"/>
      <c r="FI1918" s="2"/>
      <c r="FJ1918" s="2"/>
      <c r="FK1918" s="2"/>
      <c r="FL1918" s="2"/>
      <c r="FM1918" s="2"/>
      <c r="FN1918" s="2"/>
      <c r="FO1918" s="2"/>
      <c r="FP1918" s="2"/>
      <c r="FQ1918" s="2"/>
      <c r="FR1918" s="2"/>
      <c r="FS1918" s="2"/>
      <c r="FT1918" s="2"/>
      <c r="FU1918" s="2"/>
      <c r="FV1918" s="2"/>
      <c r="FW1918" s="2"/>
      <c r="FX1918" s="2"/>
      <c r="FY1918" s="2"/>
      <c r="FZ1918" s="2"/>
      <c r="GA1918" s="2"/>
      <c r="GB1918" s="2"/>
      <c r="GC1918" s="2"/>
      <c r="GD1918" s="2"/>
      <c r="GE1918" s="2"/>
      <c r="GF1918" s="2"/>
      <c r="GG1918" s="2"/>
      <c r="GH1918" s="2"/>
      <c r="GI1918" s="2"/>
      <c r="GJ1918" s="2"/>
      <c r="GK1918" s="2"/>
      <c r="GL1918" s="2"/>
      <c r="GM1918" s="2"/>
      <c r="GN1918" s="2"/>
      <c r="GO1918" s="2"/>
      <c r="GP1918" s="2"/>
      <c r="GQ1918" s="2"/>
      <c r="GR1918" s="2"/>
      <c r="GS1918" s="2"/>
      <c r="GT1918" s="2"/>
      <c r="GU1918" s="2"/>
      <c r="GV1918" s="2"/>
      <c r="GW1918" s="2"/>
      <c r="GX1918" s="2"/>
      <c r="GY1918" s="2"/>
      <c r="GZ1918" s="2"/>
      <c r="HA1918" s="2"/>
      <c r="HB1918" s="2"/>
      <c r="HC1918" s="2"/>
      <c r="HD1918" s="2"/>
      <c r="HE1918" s="2"/>
      <c r="HF1918" s="2"/>
      <c r="HG1918" s="2"/>
      <c r="HH1918" s="2"/>
      <c r="HI1918" s="2"/>
      <c r="HJ1918" s="2"/>
      <c r="HK1918" s="2"/>
      <c r="HL1918" s="2"/>
      <c r="HM1918" s="2"/>
      <c r="HN1918" s="2"/>
      <c r="HO1918" s="2"/>
      <c r="HP1918" s="2"/>
      <c r="HQ1918" s="2"/>
      <c r="HR1918" s="2"/>
      <c r="HS1918" s="2"/>
      <c r="HT1918" s="2"/>
      <c r="HU1918" s="2"/>
      <c r="HV1918" s="2"/>
      <c r="HW1918" s="2"/>
      <c r="HX1918" s="2"/>
      <c r="HY1918" s="2"/>
      <c r="HZ1918" s="2"/>
      <c r="IA1918" s="2"/>
      <c r="IB1918" s="2"/>
      <c r="IC1918" s="2"/>
      <c r="ID1918" s="2"/>
      <c r="IE1918" s="2"/>
      <c r="IF1918" s="2"/>
      <c r="IG1918" s="2"/>
      <c r="IH1918" s="2"/>
      <c r="II1918" s="2"/>
      <c r="IJ1918" s="2"/>
      <c r="IK1918" s="2"/>
      <c r="IL1918" s="2"/>
      <c r="IM1918" s="2"/>
      <c r="IN1918" s="2"/>
      <c r="IO1918" s="2"/>
      <c r="IP1918" s="2"/>
      <c r="IQ1918" s="2"/>
      <c r="IR1918" s="2"/>
      <c r="IS1918" s="2"/>
    </row>
    <row r="1919" spans="1:253" s="36" customFormat="1" hidden="1" x14ac:dyDescent="0.25">
      <c r="A1919" s="33"/>
      <c r="B1919" s="168"/>
      <c r="C1919" s="168"/>
      <c r="D1919" s="168"/>
      <c r="E1919" s="168"/>
      <c r="F1919" s="168"/>
      <c r="G1919" s="168"/>
      <c r="H1919" s="168"/>
      <c r="I1919" s="168"/>
      <c r="J1919" s="168"/>
      <c r="K1919" s="168"/>
      <c r="L1919" s="168"/>
      <c r="M1919" s="168"/>
      <c r="N1919" s="168"/>
      <c r="O1919" s="168"/>
      <c r="P1919" s="168"/>
      <c r="Q1919" s="168"/>
      <c r="R1919" s="168"/>
      <c r="S1919" s="168"/>
      <c r="T1919" s="168"/>
      <c r="U1919" s="168"/>
      <c r="V1919" s="168"/>
      <c r="W1919" s="168"/>
      <c r="X1919" s="168"/>
      <c r="Y1919" s="168"/>
      <c r="Z1919" s="168"/>
      <c r="AA1919" s="168"/>
      <c r="AB1919" s="168"/>
      <c r="AC1919" s="168"/>
      <c r="AD1919" s="168"/>
      <c r="AE1919" s="168"/>
      <c r="AF1919" s="168"/>
      <c r="AG1919" s="168"/>
      <c r="AH1919" s="168"/>
      <c r="AI1919" s="60"/>
      <c r="AJ1919" s="144" t="str">
        <f t="shared" si="353"/>
        <v>Riadok bude skrytý.</v>
      </c>
      <c r="AK1919" s="145" t="s">
        <v>207</v>
      </c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51">
        <f t="shared" si="350"/>
        <v>1</v>
      </c>
      <c r="BF1919" s="51">
        <f t="shared" si="354"/>
        <v>0</v>
      </c>
      <c r="BG1919" s="51"/>
      <c r="BH1919" s="51">
        <f t="shared" si="355"/>
        <v>1</v>
      </c>
      <c r="BI1919" s="89">
        <f t="shared" si="352"/>
        <v>0</v>
      </c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108"/>
      <c r="BY1919" s="108"/>
      <c r="BZ1919" s="108"/>
      <c r="CA1919" s="113">
        <f>SI!BY1919</f>
        <v>182</v>
      </c>
      <c r="CB1919" s="113"/>
      <c r="CC1919" s="113"/>
      <c r="CD1919" s="113"/>
      <c r="CE1919" s="113"/>
      <c r="CF1919" s="113"/>
      <c r="CG1919" s="113"/>
      <c r="CH1919" s="140">
        <f>SI!BZ1919</f>
        <v>0</v>
      </c>
      <c r="CI1919" s="108"/>
      <c r="CJ1919" s="108"/>
      <c r="CK1919" s="108"/>
      <c r="CL1919" s="108"/>
      <c r="CM1919" s="108"/>
      <c r="CN1919" s="108"/>
      <c r="CO1919" s="108"/>
      <c r="CP1919" s="108"/>
      <c r="CQ1919" s="108"/>
      <c r="CR1919" s="108"/>
      <c r="CS1919" s="108"/>
      <c r="CT1919" s="108"/>
      <c r="CU1919" s="108"/>
      <c r="CV1919" s="108"/>
      <c r="CW1919" s="108"/>
      <c r="CX1919" s="108"/>
      <c r="CY1919" s="108"/>
      <c r="CZ1919" s="2"/>
      <c r="DA1919" s="2"/>
      <c r="DB1919" s="2"/>
      <c r="DC1919" s="2"/>
      <c r="DD1919" s="2"/>
      <c r="DE1919" s="2"/>
      <c r="DF1919" s="2"/>
      <c r="DG1919" s="2"/>
      <c r="DH1919" s="2"/>
      <c r="DI1919" s="2"/>
      <c r="DJ1919" s="2"/>
      <c r="DK1919" s="2"/>
      <c r="DL1919" s="2"/>
      <c r="DM1919" s="2"/>
      <c r="DN1919" s="2"/>
      <c r="DO1919" s="2"/>
      <c r="DP1919" s="2"/>
      <c r="DQ1919" s="2"/>
      <c r="DR1919" s="2"/>
      <c r="DS1919" s="2"/>
      <c r="DT1919" s="2"/>
      <c r="DU1919" s="2"/>
      <c r="DV1919" s="2"/>
      <c r="DW1919" s="2"/>
      <c r="DX1919" s="2"/>
      <c r="DY1919" s="2"/>
      <c r="DZ1919" s="2"/>
      <c r="EA1919" s="2"/>
      <c r="EB1919" s="2"/>
      <c r="EC1919" s="2"/>
      <c r="ED1919" s="2"/>
      <c r="EE1919" s="2"/>
      <c r="EF1919" s="2"/>
      <c r="EG1919" s="2"/>
      <c r="EH1919" s="2"/>
      <c r="EI1919" s="2"/>
      <c r="EJ1919" s="2"/>
      <c r="EK1919" s="2"/>
      <c r="EL1919" s="2"/>
      <c r="EM1919" s="2"/>
      <c r="EN1919" s="2"/>
      <c r="EO1919" s="2"/>
      <c r="EP1919" s="2"/>
      <c r="EQ1919" s="2"/>
      <c r="ER1919" s="2"/>
      <c r="ES1919" s="2"/>
      <c r="ET1919" s="2"/>
      <c r="EU1919" s="2"/>
      <c r="EV1919" s="2"/>
      <c r="EW1919" s="2"/>
      <c r="EX1919" s="2"/>
      <c r="EY1919" s="2"/>
      <c r="EZ1919" s="2"/>
      <c r="FA1919" s="2"/>
      <c r="FB1919" s="2"/>
      <c r="FC1919" s="2"/>
      <c r="FD1919" s="2"/>
      <c r="FE1919" s="2"/>
      <c r="FF1919" s="2"/>
      <c r="FG1919" s="2"/>
      <c r="FH1919" s="2"/>
      <c r="FI1919" s="2"/>
      <c r="FJ1919" s="2"/>
      <c r="FK1919" s="2"/>
      <c r="FL1919" s="2"/>
      <c r="FM1919" s="2"/>
      <c r="FN1919" s="2"/>
      <c r="FO1919" s="2"/>
      <c r="FP1919" s="2"/>
      <c r="FQ1919" s="2"/>
      <c r="FR1919" s="2"/>
      <c r="FS1919" s="2"/>
      <c r="FT1919" s="2"/>
      <c r="FU1919" s="2"/>
      <c r="FV1919" s="2"/>
      <c r="FW1919" s="2"/>
      <c r="FX1919" s="2"/>
      <c r="FY1919" s="2"/>
      <c r="FZ1919" s="2"/>
      <c r="GA1919" s="2"/>
      <c r="GB1919" s="2"/>
      <c r="GC1919" s="2"/>
      <c r="GD1919" s="2"/>
      <c r="GE1919" s="2"/>
      <c r="GF1919" s="2"/>
      <c r="GG1919" s="2"/>
      <c r="GH1919" s="2"/>
      <c r="GI1919" s="2"/>
      <c r="GJ1919" s="2"/>
      <c r="GK1919" s="2"/>
      <c r="GL1919" s="2"/>
      <c r="GM1919" s="2"/>
      <c r="GN1919" s="2"/>
      <c r="GO1919" s="2"/>
      <c r="GP1919" s="2"/>
      <c r="GQ1919" s="2"/>
      <c r="GR1919" s="2"/>
      <c r="GS1919" s="2"/>
      <c r="GT1919" s="2"/>
      <c r="GU1919" s="2"/>
      <c r="GV1919" s="2"/>
      <c r="GW1919" s="2"/>
      <c r="GX1919" s="2"/>
      <c r="GY1919" s="2"/>
      <c r="GZ1919" s="2"/>
      <c r="HA1919" s="2"/>
      <c r="HB1919" s="2"/>
      <c r="HC1919" s="2"/>
      <c r="HD1919" s="2"/>
      <c r="HE1919" s="2"/>
      <c r="HF1919" s="2"/>
      <c r="HG1919" s="2"/>
      <c r="HH1919" s="2"/>
      <c r="HI1919" s="2"/>
      <c r="HJ1919" s="2"/>
      <c r="HK1919" s="2"/>
      <c r="HL1919" s="2"/>
      <c r="HM1919" s="2"/>
      <c r="HN1919" s="2"/>
      <c r="HO1919" s="2"/>
      <c r="HP1919" s="2"/>
      <c r="HQ1919" s="2"/>
      <c r="HR1919" s="2"/>
      <c r="HS1919" s="2"/>
      <c r="HT1919" s="2"/>
      <c r="HU1919" s="2"/>
      <c r="HV1919" s="2"/>
      <c r="HW1919" s="2"/>
      <c r="HX1919" s="2"/>
      <c r="HY1919" s="2"/>
      <c r="HZ1919" s="2"/>
      <c r="IA1919" s="2"/>
      <c r="IB1919" s="2"/>
      <c r="IC1919" s="2"/>
      <c r="ID1919" s="2"/>
      <c r="IE1919" s="2"/>
      <c r="IF1919" s="2"/>
      <c r="IG1919" s="2"/>
      <c r="IH1919" s="2"/>
      <c r="II1919" s="2"/>
      <c r="IJ1919" s="2"/>
      <c r="IK1919" s="2"/>
      <c r="IL1919" s="2"/>
      <c r="IM1919" s="2"/>
      <c r="IN1919" s="2"/>
      <c r="IO1919" s="2"/>
      <c r="IP1919" s="2"/>
      <c r="IQ1919" s="2"/>
      <c r="IR1919" s="2"/>
      <c r="IS1919" s="2"/>
    </row>
    <row r="1920" spans="1:253" s="36" customFormat="1" hidden="1" x14ac:dyDescent="0.25">
      <c r="A1920" s="33"/>
      <c r="B1920" s="168"/>
      <c r="C1920" s="168"/>
      <c r="D1920" s="168"/>
      <c r="E1920" s="168"/>
      <c r="F1920" s="168"/>
      <c r="G1920" s="168"/>
      <c r="H1920" s="168"/>
      <c r="I1920" s="168"/>
      <c r="J1920" s="168"/>
      <c r="K1920" s="168"/>
      <c r="L1920" s="168"/>
      <c r="M1920" s="168"/>
      <c r="N1920" s="168"/>
      <c r="O1920" s="168"/>
      <c r="P1920" s="168"/>
      <c r="Q1920" s="168"/>
      <c r="R1920" s="168"/>
      <c r="S1920" s="168"/>
      <c r="T1920" s="168"/>
      <c r="U1920" s="168"/>
      <c r="V1920" s="168"/>
      <c r="W1920" s="168"/>
      <c r="X1920" s="168"/>
      <c r="Y1920" s="168"/>
      <c r="Z1920" s="168"/>
      <c r="AA1920" s="168"/>
      <c r="AB1920" s="168"/>
      <c r="AC1920" s="168"/>
      <c r="AD1920" s="168"/>
      <c r="AE1920" s="168"/>
      <c r="AF1920" s="168"/>
      <c r="AG1920" s="168"/>
      <c r="AH1920" s="168"/>
      <c r="AI1920" s="60"/>
      <c r="AJ1920" s="144" t="str">
        <f t="shared" si="353"/>
        <v>Riadok bude skrytý.</v>
      </c>
      <c r="AK1920" s="145" t="s">
        <v>207</v>
      </c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51">
        <f t="shared" si="350"/>
        <v>1</v>
      </c>
      <c r="BF1920" s="51">
        <f t="shared" si="354"/>
        <v>0</v>
      </c>
      <c r="BG1920" s="51"/>
      <c r="BH1920" s="51">
        <f t="shared" si="355"/>
        <v>1</v>
      </c>
      <c r="BI1920" s="89">
        <f t="shared" si="352"/>
        <v>0</v>
      </c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/>
      <c r="BV1920" s="2"/>
      <c r="BW1920" s="2"/>
      <c r="BX1920" s="108"/>
      <c r="BY1920" s="108"/>
      <c r="BZ1920" s="108"/>
      <c r="CA1920" s="113">
        <f>SI!BY1920</f>
        <v>185</v>
      </c>
      <c r="CB1920" s="113"/>
      <c r="CC1920" s="113"/>
      <c r="CD1920" s="113"/>
      <c r="CE1920" s="113"/>
      <c r="CF1920" s="113"/>
      <c r="CG1920" s="113"/>
      <c r="CH1920" s="140">
        <f>SI!BZ1920</f>
        <v>0</v>
      </c>
      <c r="CI1920" s="108"/>
      <c r="CJ1920" s="108"/>
      <c r="CK1920" s="108"/>
      <c r="CL1920" s="108"/>
      <c r="CM1920" s="108"/>
      <c r="CN1920" s="108"/>
      <c r="CO1920" s="108"/>
      <c r="CP1920" s="108"/>
      <c r="CQ1920" s="108"/>
      <c r="CR1920" s="108"/>
      <c r="CS1920" s="108"/>
      <c r="CT1920" s="108"/>
      <c r="CU1920" s="108"/>
      <c r="CV1920" s="108"/>
      <c r="CW1920" s="108"/>
      <c r="CX1920" s="108"/>
      <c r="CY1920" s="108"/>
      <c r="CZ1920" s="2"/>
      <c r="DA1920" s="2"/>
      <c r="DB1920" s="2"/>
      <c r="DC1920" s="2"/>
      <c r="DD1920" s="2"/>
      <c r="DE1920" s="2"/>
      <c r="DF1920" s="2"/>
      <c r="DG1920" s="2"/>
      <c r="DH1920" s="2"/>
      <c r="DI1920" s="2"/>
      <c r="DJ1920" s="2"/>
      <c r="DK1920" s="2"/>
      <c r="DL1920" s="2"/>
      <c r="DM1920" s="2"/>
      <c r="DN1920" s="2"/>
      <c r="DO1920" s="2"/>
      <c r="DP1920" s="2"/>
      <c r="DQ1920" s="2"/>
      <c r="DR1920" s="2"/>
      <c r="DS1920" s="2"/>
      <c r="DT1920" s="2"/>
      <c r="DU1920" s="2"/>
      <c r="DV1920" s="2"/>
      <c r="DW1920" s="2"/>
      <c r="DX1920" s="2"/>
      <c r="DY1920" s="2"/>
      <c r="DZ1920" s="2"/>
      <c r="EA1920" s="2"/>
      <c r="EB1920" s="2"/>
      <c r="EC1920" s="2"/>
      <c r="ED1920" s="2"/>
      <c r="EE1920" s="2"/>
      <c r="EF1920" s="2"/>
      <c r="EG1920" s="2"/>
      <c r="EH1920" s="2"/>
      <c r="EI1920" s="2"/>
      <c r="EJ1920" s="2"/>
      <c r="EK1920" s="2"/>
      <c r="EL1920" s="2"/>
      <c r="EM1920" s="2"/>
      <c r="EN1920" s="2"/>
      <c r="EO1920" s="2"/>
      <c r="EP1920" s="2"/>
      <c r="EQ1920" s="2"/>
      <c r="ER1920" s="2"/>
      <c r="ES1920" s="2"/>
      <c r="ET1920" s="2"/>
      <c r="EU1920" s="2"/>
      <c r="EV1920" s="2"/>
      <c r="EW1920" s="2"/>
      <c r="EX1920" s="2"/>
      <c r="EY1920" s="2"/>
      <c r="EZ1920" s="2"/>
      <c r="FA1920" s="2"/>
      <c r="FB1920" s="2"/>
      <c r="FC1920" s="2"/>
      <c r="FD1920" s="2"/>
      <c r="FE1920" s="2"/>
      <c r="FF1920" s="2"/>
      <c r="FG1920" s="2"/>
      <c r="FH1920" s="2"/>
      <c r="FI1920" s="2"/>
      <c r="FJ1920" s="2"/>
      <c r="FK1920" s="2"/>
      <c r="FL1920" s="2"/>
      <c r="FM1920" s="2"/>
      <c r="FN1920" s="2"/>
      <c r="FO1920" s="2"/>
      <c r="FP1920" s="2"/>
      <c r="FQ1920" s="2"/>
      <c r="FR1920" s="2"/>
      <c r="FS1920" s="2"/>
      <c r="FT1920" s="2"/>
      <c r="FU1920" s="2"/>
      <c r="FV1920" s="2"/>
      <c r="FW1920" s="2"/>
      <c r="FX1920" s="2"/>
      <c r="FY1920" s="2"/>
      <c r="FZ1920" s="2"/>
      <c r="GA1920" s="2"/>
      <c r="GB1920" s="2"/>
      <c r="GC1920" s="2"/>
      <c r="GD1920" s="2"/>
      <c r="GE1920" s="2"/>
      <c r="GF1920" s="2"/>
      <c r="GG1920" s="2"/>
      <c r="GH1920" s="2"/>
      <c r="GI1920" s="2"/>
      <c r="GJ1920" s="2"/>
      <c r="GK1920" s="2"/>
      <c r="GL1920" s="2"/>
      <c r="GM1920" s="2"/>
      <c r="GN1920" s="2"/>
      <c r="GO1920" s="2"/>
      <c r="GP1920" s="2"/>
      <c r="GQ1920" s="2"/>
      <c r="GR1920" s="2"/>
      <c r="GS1920" s="2"/>
      <c r="GT1920" s="2"/>
      <c r="GU1920" s="2"/>
      <c r="GV1920" s="2"/>
      <c r="GW1920" s="2"/>
      <c r="GX1920" s="2"/>
      <c r="GY1920" s="2"/>
      <c r="GZ1920" s="2"/>
      <c r="HA1920" s="2"/>
      <c r="HB1920" s="2"/>
      <c r="HC1920" s="2"/>
      <c r="HD1920" s="2"/>
      <c r="HE1920" s="2"/>
      <c r="HF1920" s="2"/>
      <c r="HG1920" s="2"/>
      <c r="HH1920" s="2"/>
      <c r="HI1920" s="2"/>
      <c r="HJ1920" s="2"/>
      <c r="HK1920" s="2"/>
      <c r="HL1920" s="2"/>
      <c r="HM1920" s="2"/>
      <c r="HN1920" s="2"/>
      <c r="HO1920" s="2"/>
      <c r="HP1920" s="2"/>
      <c r="HQ1920" s="2"/>
      <c r="HR1920" s="2"/>
      <c r="HS1920" s="2"/>
      <c r="HT1920" s="2"/>
      <c r="HU1920" s="2"/>
      <c r="HV1920" s="2"/>
      <c r="HW1920" s="2"/>
      <c r="HX1920" s="2"/>
      <c r="HY1920" s="2"/>
      <c r="HZ1920" s="2"/>
      <c r="IA1920" s="2"/>
      <c r="IB1920" s="2"/>
      <c r="IC1920" s="2"/>
      <c r="ID1920" s="2"/>
      <c r="IE1920" s="2"/>
      <c r="IF1920" s="2"/>
      <c r="IG1920" s="2"/>
      <c r="IH1920" s="2"/>
      <c r="II1920" s="2"/>
      <c r="IJ1920" s="2"/>
      <c r="IK1920" s="2"/>
      <c r="IL1920" s="2"/>
      <c r="IM1920" s="2"/>
      <c r="IN1920" s="2"/>
      <c r="IO1920" s="2"/>
      <c r="IP1920" s="2"/>
      <c r="IQ1920" s="2"/>
      <c r="IR1920" s="2"/>
      <c r="IS1920" s="2"/>
    </row>
    <row r="1921" spans="1:253" s="36" customFormat="1" hidden="1" x14ac:dyDescent="0.25">
      <c r="A1921" s="33"/>
      <c r="B1921" s="168"/>
      <c r="C1921" s="168"/>
      <c r="D1921" s="168"/>
      <c r="E1921" s="168"/>
      <c r="F1921" s="168"/>
      <c r="G1921" s="168"/>
      <c r="H1921" s="168"/>
      <c r="I1921" s="168"/>
      <c r="J1921" s="168"/>
      <c r="K1921" s="168"/>
      <c r="L1921" s="168"/>
      <c r="M1921" s="168"/>
      <c r="N1921" s="168"/>
      <c r="O1921" s="168"/>
      <c r="P1921" s="168"/>
      <c r="Q1921" s="168"/>
      <c r="R1921" s="168"/>
      <c r="S1921" s="168"/>
      <c r="T1921" s="168"/>
      <c r="U1921" s="168"/>
      <c r="V1921" s="168"/>
      <c r="W1921" s="168"/>
      <c r="X1921" s="168"/>
      <c r="Y1921" s="168"/>
      <c r="Z1921" s="168"/>
      <c r="AA1921" s="168"/>
      <c r="AB1921" s="168"/>
      <c r="AC1921" s="168"/>
      <c r="AD1921" s="168"/>
      <c r="AE1921" s="168"/>
      <c r="AF1921" s="168"/>
      <c r="AG1921" s="168"/>
      <c r="AH1921" s="168"/>
      <c r="AI1921" s="60"/>
      <c r="AJ1921" s="144" t="str">
        <f t="shared" si="353"/>
        <v>Riadok bude skrytý.</v>
      </c>
      <c r="AK1921" s="145" t="s">
        <v>207</v>
      </c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51">
        <f t="shared" si="350"/>
        <v>1</v>
      </c>
      <c r="BF1921" s="51">
        <f t="shared" si="354"/>
        <v>0</v>
      </c>
      <c r="BG1921" s="51"/>
      <c r="BH1921" s="51">
        <f t="shared" si="355"/>
        <v>1</v>
      </c>
      <c r="BI1921" s="89">
        <f t="shared" si="352"/>
        <v>0</v>
      </c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/>
      <c r="BV1921" s="2"/>
      <c r="BW1921" s="2"/>
      <c r="BX1921" s="108"/>
      <c r="BY1921" s="108"/>
      <c r="BZ1921" s="108"/>
      <c r="CA1921" s="113">
        <f>SI!BY1921</f>
        <v>721</v>
      </c>
      <c r="CB1921" s="113"/>
      <c r="CC1921" s="113"/>
      <c r="CD1921" s="113"/>
      <c r="CE1921" s="113"/>
      <c r="CF1921" s="113"/>
      <c r="CG1921" s="113"/>
      <c r="CH1921" s="140">
        <f>SI!BZ1921</f>
        <v>0</v>
      </c>
      <c r="CI1921" s="108"/>
      <c r="CJ1921" s="108"/>
      <c r="CK1921" s="108"/>
      <c r="CL1921" s="108"/>
      <c r="CM1921" s="108"/>
      <c r="CN1921" s="108"/>
      <c r="CO1921" s="108"/>
      <c r="CP1921" s="108"/>
      <c r="CQ1921" s="108"/>
      <c r="CR1921" s="108"/>
      <c r="CS1921" s="108"/>
      <c r="CT1921" s="108"/>
      <c r="CU1921" s="108"/>
      <c r="CV1921" s="108"/>
      <c r="CW1921" s="108"/>
      <c r="CX1921" s="108"/>
      <c r="CY1921" s="108"/>
      <c r="CZ1921" s="2"/>
      <c r="DA1921" s="2"/>
      <c r="DB1921" s="2"/>
      <c r="DC1921" s="2"/>
      <c r="DD1921" s="2"/>
      <c r="DE1921" s="2"/>
      <c r="DF1921" s="2"/>
      <c r="DG1921" s="2"/>
      <c r="DH1921" s="2"/>
      <c r="DI1921" s="2"/>
      <c r="DJ1921" s="2"/>
      <c r="DK1921" s="2"/>
      <c r="DL1921" s="2"/>
      <c r="DM1921" s="2"/>
      <c r="DN1921" s="2"/>
      <c r="DO1921" s="2"/>
      <c r="DP1921" s="2"/>
      <c r="DQ1921" s="2"/>
      <c r="DR1921" s="2"/>
      <c r="DS1921" s="2"/>
      <c r="DT1921" s="2"/>
      <c r="DU1921" s="2"/>
      <c r="DV1921" s="2"/>
      <c r="DW1921" s="2"/>
      <c r="DX1921" s="2"/>
      <c r="DY1921" s="2"/>
      <c r="DZ1921" s="2"/>
      <c r="EA1921" s="2"/>
      <c r="EB1921" s="2"/>
      <c r="EC1921" s="2"/>
      <c r="ED1921" s="2"/>
      <c r="EE1921" s="2"/>
      <c r="EF1921" s="2"/>
      <c r="EG1921" s="2"/>
      <c r="EH1921" s="2"/>
      <c r="EI1921" s="2"/>
      <c r="EJ1921" s="2"/>
      <c r="EK1921" s="2"/>
      <c r="EL1921" s="2"/>
      <c r="EM1921" s="2"/>
      <c r="EN1921" s="2"/>
      <c r="EO1921" s="2"/>
      <c r="EP1921" s="2"/>
      <c r="EQ1921" s="2"/>
      <c r="ER1921" s="2"/>
      <c r="ES1921" s="2"/>
      <c r="ET1921" s="2"/>
      <c r="EU1921" s="2"/>
      <c r="EV1921" s="2"/>
      <c r="EW1921" s="2"/>
      <c r="EX1921" s="2"/>
      <c r="EY1921" s="2"/>
      <c r="EZ1921" s="2"/>
      <c r="FA1921" s="2"/>
      <c r="FB1921" s="2"/>
      <c r="FC1921" s="2"/>
      <c r="FD1921" s="2"/>
      <c r="FE1921" s="2"/>
      <c r="FF1921" s="2"/>
      <c r="FG1921" s="2"/>
      <c r="FH1921" s="2"/>
      <c r="FI1921" s="2"/>
      <c r="FJ1921" s="2"/>
      <c r="FK1921" s="2"/>
      <c r="FL1921" s="2"/>
      <c r="FM1921" s="2"/>
      <c r="FN1921" s="2"/>
      <c r="FO1921" s="2"/>
      <c r="FP1921" s="2"/>
      <c r="FQ1921" s="2"/>
      <c r="FR1921" s="2"/>
      <c r="FS1921" s="2"/>
      <c r="FT1921" s="2"/>
      <c r="FU1921" s="2"/>
      <c r="FV1921" s="2"/>
      <c r="FW1921" s="2"/>
      <c r="FX1921" s="2"/>
      <c r="FY1921" s="2"/>
      <c r="FZ1921" s="2"/>
      <c r="GA1921" s="2"/>
      <c r="GB1921" s="2"/>
      <c r="GC1921" s="2"/>
      <c r="GD1921" s="2"/>
      <c r="GE1921" s="2"/>
      <c r="GF1921" s="2"/>
      <c r="GG1921" s="2"/>
      <c r="GH1921" s="2"/>
      <c r="GI1921" s="2"/>
      <c r="GJ1921" s="2"/>
      <c r="GK1921" s="2"/>
      <c r="GL1921" s="2"/>
      <c r="GM1921" s="2"/>
      <c r="GN1921" s="2"/>
      <c r="GO1921" s="2"/>
      <c r="GP1921" s="2"/>
      <c r="GQ1921" s="2"/>
      <c r="GR1921" s="2"/>
      <c r="GS1921" s="2"/>
      <c r="GT1921" s="2"/>
      <c r="GU1921" s="2"/>
      <c r="GV1921" s="2"/>
      <c r="GW1921" s="2"/>
      <c r="GX1921" s="2"/>
      <c r="GY1921" s="2"/>
      <c r="GZ1921" s="2"/>
      <c r="HA1921" s="2"/>
      <c r="HB1921" s="2"/>
      <c r="HC1921" s="2"/>
      <c r="HD1921" s="2"/>
      <c r="HE1921" s="2"/>
      <c r="HF1921" s="2"/>
      <c r="HG1921" s="2"/>
      <c r="HH1921" s="2"/>
      <c r="HI1921" s="2"/>
      <c r="HJ1921" s="2"/>
      <c r="HK1921" s="2"/>
      <c r="HL1921" s="2"/>
      <c r="HM1921" s="2"/>
      <c r="HN1921" s="2"/>
      <c r="HO1921" s="2"/>
      <c r="HP1921" s="2"/>
      <c r="HQ1921" s="2"/>
      <c r="HR1921" s="2"/>
      <c r="HS1921" s="2"/>
      <c r="HT1921" s="2"/>
      <c r="HU1921" s="2"/>
      <c r="HV1921" s="2"/>
      <c r="HW1921" s="2"/>
      <c r="HX1921" s="2"/>
      <c r="HY1921" s="2"/>
      <c r="HZ1921" s="2"/>
      <c r="IA1921" s="2"/>
      <c r="IB1921" s="2"/>
      <c r="IC1921" s="2"/>
      <c r="ID1921" s="2"/>
      <c r="IE1921" s="2"/>
      <c r="IF1921" s="2"/>
      <c r="IG1921" s="2"/>
      <c r="IH1921" s="2"/>
      <c r="II1921" s="2"/>
      <c r="IJ1921" s="2"/>
      <c r="IK1921" s="2"/>
      <c r="IL1921" s="2"/>
      <c r="IM1921" s="2"/>
      <c r="IN1921" s="2"/>
      <c r="IO1921" s="2"/>
      <c r="IP1921" s="2"/>
      <c r="IQ1921" s="2"/>
      <c r="IR1921" s="2"/>
      <c r="IS1921" s="2"/>
    </row>
    <row r="1922" spans="1:253" s="36" customFormat="1" hidden="1" x14ac:dyDescent="0.25">
      <c r="A1922" s="33"/>
      <c r="B1922" s="168"/>
      <c r="C1922" s="168"/>
      <c r="D1922" s="168"/>
      <c r="E1922" s="168"/>
      <c r="F1922" s="168"/>
      <c r="G1922" s="168"/>
      <c r="H1922" s="168"/>
      <c r="I1922" s="168"/>
      <c r="J1922" s="168"/>
      <c r="K1922" s="168"/>
      <c r="L1922" s="168"/>
      <c r="M1922" s="168"/>
      <c r="N1922" s="168"/>
      <c r="O1922" s="168"/>
      <c r="P1922" s="168"/>
      <c r="Q1922" s="168"/>
      <c r="R1922" s="168"/>
      <c r="S1922" s="168"/>
      <c r="T1922" s="168"/>
      <c r="U1922" s="168"/>
      <c r="V1922" s="168"/>
      <c r="W1922" s="168"/>
      <c r="X1922" s="168"/>
      <c r="Y1922" s="168"/>
      <c r="Z1922" s="168"/>
      <c r="AA1922" s="168"/>
      <c r="AB1922" s="168"/>
      <c r="AC1922" s="168"/>
      <c r="AD1922" s="168"/>
      <c r="AE1922" s="168"/>
      <c r="AF1922" s="168"/>
      <c r="AG1922" s="168"/>
      <c r="AH1922" s="168"/>
      <c r="AI1922" s="60"/>
      <c r="AJ1922" s="144" t="str">
        <f t="shared" si="353"/>
        <v>Riadok bude skrytý.</v>
      </c>
      <c r="AK1922" s="145" t="s">
        <v>207</v>
      </c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51">
        <f t="shared" si="350"/>
        <v>1</v>
      </c>
      <c r="BF1922" s="51">
        <f t="shared" si="354"/>
        <v>0</v>
      </c>
      <c r="BG1922" s="51"/>
      <c r="BH1922" s="51">
        <f t="shared" si="355"/>
        <v>1</v>
      </c>
      <c r="BI1922" s="89">
        <f t="shared" si="352"/>
        <v>0</v>
      </c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108"/>
      <c r="BY1922" s="108"/>
      <c r="BZ1922" s="108"/>
      <c r="CA1922" s="113">
        <f>SI!BY1922</f>
        <v>139</v>
      </c>
      <c r="CB1922" s="113"/>
      <c r="CC1922" s="113"/>
      <c r="CD1922" s="113"/>
      <c r="CE1922" s="113"/>
      <c r="CF1922" s="113"/>
      <c r="CG1922" s="113"/>
      <c r="CH1922" s="140">
        <f>SI!BZ1922</f>
        <v>0</v>
      </c>
      <c r="CI1922" s="108"/>
      <c r="CJ1922" s="108"/>
      <c r="CK1922" s="108"/>
      <c r="CL1922" s="108"/>
      <c r="CM1922" s="108"/>
      <c r="CN1922" s="108"/>
      <c r="CO1922" s="108"/>
      <c r="CP1922" s="108"/>
      <c r="CQ1922" s="108"/>
      <c r="CR1922" s="108"/>
      <c r="CS1922" s="108"/>
      <c r="CT1922" s="108"/>
      <c r="CU1922" s="108"/>
      <c r="CV1922" s="108"/>
      <c r="CW1922" s="108"/>
      <c r="CX1922" s="108"/>
      <c r="CY1922" s="108"/>
      <c r="CZ1922" s="2"/>
      <c r="DA1922" s="2"/>
      <c r="DB1922" s="2"/>
      <c r="DC1922" s="2"/>
      <c r="DD1922" s="2"/>
      <c r="DE1922" s="2"/>
      <c r="DF1922" s="2"/>
      <c r="DG1922" s="2"/>
      <c r="DH1922" s="2"/>
      <c r="DI1922" s="2"/>
      <c r="DJ1922" s="2"/>
      <c r="DK1922" s="2"/>
      <c r="DL1922" s="2"/>
      <c r="DM1922" s="2"/>
      <c r="DN1922" s="2"/>
      <c r="DO1922" s="2"/>
      <c r="DP1922" s="2"/>
      <c r="DQ1922" s="2"/>
      <c r="DR1922" s="2"/>
      <c r="DS1922" s="2"/>
      <c r="DT1922" s="2"/>
      <c r="DU1922" s="2"/>
      <c r="DV1922" s="2"/>
      <c r="DW1922" s="2"/>
      <c r="DX1922" s="2"/>
      <c r="DY1922" s="2"/>
      <c r="DZ1922" s="2"/>
      <c r="EA1922" s="2"/>
      <c r="EB1922" s="2"/>
      <c r="EC1922" s="2"/>
      <c r="ED1922" s="2"/>
      <c r="EE1922" s="2"/>
      <c r="EF1922" s="2"/>
      <c r="EG1922" s="2"/>
      <c r="EH1922" s="2"/>
      <c r="EI1922" s="2"/>
      <c r="EJ1922" s="2"/>
      <c r="EK1922" s="2"/>
      <c r="EL1922" s="2"/>
      <c r="EM1922" s="2"/>
      <c r="EN1922" s="2"/>
      <c r="EO1922" s="2"/>
      <c r="EP1922" s="2"/>
      <c r="EQ1922" s="2"/>
      <c r="ER1922" s="2"/>
      <c r="ES1922" s="2"/>
      <c r="ET1922" s="2"/>
      <c r="EU1922" s="2"/>
      <c r="EV1922" s="2"/>
      <c r="EW1922" s="2"/>
      <c r="EX1922" s="2"/>
      <c r="EY1922" s="2"/>
      <c r="EZ1922" s="2"/>
      <c r="FA1922" s="2"/>
      <c r="FB1922" s="2"/>
      <c r="FC1922" s="2"/>
      <c r="FD1922" s="2"/>
      <c r="FE1922" s="2"/>
      <c r="FF1922" s="2"/>
      <c r="FG1922" s="2"/>
      <c r="FH1922" s="2"/>
      <c r="FI1922" s="2"/>
      <c r="FJ1922" s="2"/>
      <c r="FK1922" s="2"/>
      <c r="FL1922" s="2"/>
      <c r="FM1922" s="2"/>
      <c r="FN1922" s="2"/>
      <c r="FO1922" s="2"/>
      <c r="FP1922" s="2"/>
      <c r="FQ1922" s="2"/>
      <c r="FR1922" s="2"/>
      <c r="FS1922" s="2"/>
      <c r="FT1922" s="2"/>
      <c r="FU1922" s="2"/>
      <c r="FV1922" s="2"/>
      <c r="FW1922" s="2"/>
      <c r="FX1922" s="2"/>
      <c r="FY1922" s="2"/>
      <c r="FZ1922" s="2"/>
      <c r="GA1922" s="2"/>
      <c r="GB1922" s="2"/>
      <c r="GC1922" s="2"/>
      <c r="GD1922" s="2"/>
      <c r="GE1922" s="2"/>
      <c r="GF1922" s="2"/>
      <c r="GG1922" s="2"/>
      <c r="GH1922" s="2"/>
      <c r="GI1922" s="2"/>
      <c r="GJ1922" s="2"/>
      <c r="GK1922" s="2"/>
      <c r="GL1922" s="2"/>
      <c r="GM1922" s="2"/>
      <c r="GN1922" s="2"/>
      <c r="GO1922" s="2"/>
      <c r="GP1922" s="2"/>
      <c r="GQ1922" s="2"/>
      <c r="GR1922" s="2"/>
      <c r="GS1922" s="2"/>
      <c r="GT1922" s="2"/>
      <c r="GU1922" s="2"/>
      <c r="GV1922" s="2"/>
      <c r="GW1922" s="2"/>
      <c r="GX1922" s="2"/>
      <c r="GY1922" s="2"/>
      <c r="GZ1922" s="2"/>
      <c r="HA1922" s="2"/>
      <c r="HB1922" s="2"/>
      <c r="HC1922" s="2"/>
      <c r="HD1922" s="2"/>
      <c r="HE1922" s="2"/>
      <c r="HF1922" s="2"/>
      <c r="HG1922" s="2"/>
      <c r="HH1922" s="2"/>
      <c r="HI1922" s="2"/>
      <c r="HJ1922" s="2"/>
      <c r="HK1922" s="2"/>
      <c r="HL1922" s="2"/>
      <c r="HM1922" s="2"/>
      <c r="HN1922" s="2"/>
      <c r="HO1922" s="2"/>
      <c r="HP1922" s="2"/>
      <c r="HQ1922" s="2"/>
      <c r="HR1922" s="2"/>
      <c r="HS1922" s="2"/>
      <c r="HT1922" s="2"/>
      <c r="HU1922" s="2"/>
      <c r="HV1922" s="2"/>
      <c r="HW1922" s="2"/>
      <c r="HX1922" s="2"/>
      <c r="HY1922" s="2"/>
      <c r="HZ1922" s="2"/>
      <c r="IA1922" s="2"/>
      <c r="IB1922" s="2"/>
      <c r="IC1922" s="2"/>
      <c r="ID1922" s="2"/>
      <c r="IE1922" s="2"/>
      <c r="IF1922" s="2"/>
      <c r="IG1922" s="2"/>
      <c r="IH1922" s="2"/>
      <c r="II1922" s="2"/>
      <c r="IJ1922" s="2"/>
      <c r="IK1922" s="2"/>
      <c r="IL1922" s="2"/>
      <c r="IM1922" s="2"/>
      <c r="IN1922" s="2"/>
      <c r="IO1922" s="2"/>
      <c r="IP1922" s="2"/>
      <c r="IQ1922" s="2"/>
      <c r="IR1922" s="2"/>
      <c r="IS1922" s="2"/>
    </row>
    <row r="1923" spans="1:253" s="36" customFormat="1" hidden="1" x14ac:dyDescent="0.25">
      <c r="A1923" s="33"/>
      <c r="B1923" s="168"/>
      <c r="C1923" s="168"/>
      <c r="D1923" s="168"/>
      <c r="E1923" s="168"/>
      <c r="F1923" s="168"/>
      <c r="G1923" s="168"/>
      <c r="H1923" s="168"/>
      <c r="I1923" s="168"/>
      <c r="J1923" s="168"/>
      <c r="K1923" s="168"/>
      <c r="L1923" s="168"/>
      <c r="M1923" s="168"/>
      <c r="N1923" s="168"/>
      <c r="O1923" s="168"/>
      <c r="P1923" s="168"/>
      <c r="Q1923" s="168"/>
      <c r="R1923" s="168"/>
      <c r="S1923" s="168"/>
      <c r="T1923" s="168"/>
      <c r="U1923" s="168"/>
      <c r="V1923" s="168"/>
      <c r="W1923" s="168"/>
      <c r="X1923" s="168"/>
      <c r="Y1923" s="168"/>
      <c r="Z1923" s="168"/>
      <c r="AA1923" s="168"/>
      <c r="AB1923" s="168"/>
      <c r="AC1923" s="168"/>
      <c r="AD1923" s="168"/>
      <c r="AE1923" s="168"/>
      <c r="AF1923" s="168"/>
      <c r="AG1923" s="168"/>
      <c r="AH1923" s="168"/>
      <c r="AI1923" s="60"/>
      <c r="AJ1923" s="144" t="str">
        <f t="shared" si="353"/>
        <v>Riadok bude skrytý.</v>
      </c>
      <c r="AK1923" s="145" t="s">
        <v>207</v>
      </c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51">
        <f t="shared" si="350"/>
        <v>1</v>
      </c>
      <c r="BF1923" s="51">
        <f t="shared" si="354"/>
        <v>0</v>
      </c>
      <c r="BG1923" s="51"/>
      <c r="BH1923" s="51">
        <f t="shared" si="355"/>
        <v>1</v>
      </c>
      <c r="BI1923" s="89">
        <f t="shared" si="352"/>
        <v>0</v>
      </c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/>
      <c r="BV1923" s="2"/>
      <c r="BW1923" s="2"/>
      <c r="BX1923" s="108"/>
      <c r="BY1923" s="108"/>
      <c r="BZ1923" s="108"/>
      <c r="CA1923" s="113">
        <f>SI!BY1923</f>
        <v>1065</v>
      </c>
      <c r="CB1923" s="113"/>
      <c r="CC1923" s="113"/>
      <c r="CD1923" s="113"/>
      <c r="CE1923" s="113"/>
      <c r="CF1923" s="113"/>
      <c r="CG1923" s="113"/>
      <c r="CH1923" s="140">
        <f>SI!BZ1923</f>
        <v>0</v>
      </c>
      <c r="CI1923" s="108"/>
      <c r="CJ1923" s="108"/>
      <c r="CK1923" s="108"/>
      <c r="CL1923" s="108"/>
      <c r="CM1923" s="108"/>
      <c r="CN1923" s="108"/>
      <c r="CO1923" s="108"/>
      <c r="CP1923" s="108"/>
      <c r="CQ1923" s="108"/>
      <c r="CR1923" s="108"/>
      <c r="CS1923" s="108"/>
      <c r="CT1923" s="108"/>
      <c r="CU1923" s="108"/>
      <c r="CV1923" s="108"/>
      <c r="CW1923" s="108"/>
      <c r="CX1923" s="108"/>
      <c r="CY1923" s="108"/>
      <c r="CZ1923" s="2"/>
      <c r="DA1923" s="2"/>
      <c r="DB1923" s="2"/>
      <c r="DC1923" s="2"/>
      <c r="DD1923" s="2"/>
      <c r="DE1923" s="2"/>
      <c r="DF1923" s="2"/>
      <c r="DG1923" s="2"/>
      <c r="DH1923" s="2"/>
      <c r="DI1923" s="2"/>
      <c r="DJ1923" s="2"/>
      <c r="DK1923" s="2"/>
      <c r="DL1923" s="2"/>
      <c r="DM1923" s="2"/>
      <c r="DN1923" s="2"/>
      <c r="DO1923" s="2"/>
      <c r="DP1923" s="2"/>
      <c r="DQ1923" s="2"/>
      <c r="DR1923" s="2"/>
      <c r="DS1923" s="2"/>
      <c r="DT1923" s="2"/>
      <c r="DU1923" s="2"/>
      <c r="DV1923" s="2"/>
      <c r="DW1923" s="2"/>
      <c r="DX1923" s="2"/>
      <c r="DY1923" s="2"/>
      <c r="DZ1923" s="2"/>
      <c r="EA1923" s="2"/>
      <c r="EB1923" s="2"/>
      <c r="EC1923" s="2"/>
      <c r="ED1923" s="2"/>
      <c r="EE1923" s="2"/>
      <c r="EF1923" s="2"/>
      <c r="EG1923" s="2"/>
      <c r="EH1923" s="2"/>
      <c r="EI1923" s="2"/>
      <c r="EJ1923" s="2"/>
      <c r="EK1923" s="2"/>
      <c r="EL1923" s="2"/>
      <c r="EM1923" s="2"/>
      <c r="EN1923" s="2"/>
      <c r="EO1923" s="2"/>
      <c r="EP1923" s="2"/>
      <c r="EQ1923" s="2"/>
      <c r="ER1923" s="2"/>
      <c r="ES1923" s="2"/>
      <c r="ET1923" s="2"/>
      <c r="EU1923" s="2"/>
      <c r="EV1923" s="2"/>
      <c r="EW1923" s="2"/>
      <c r="EX1923" s="2"/>
      <c r="EY1923" s="2"/>
      <c r="EZ1923" s="2"/>
      <c r="FA1923" s="2"/>
      <c r="FB1923" s="2"/>
      <c r="FC1923" s="2"/>
      <c r="FD1923" s="2"/>
      <c r="FE1923" s="2"/>
      <c r="FF1923" s="2"/>
      <c r="FG1923" s="2"/>
      <c r="FH1923" s="2"/>
      <c r="FI1923" s="2"/>
      <c r="FJ1923" s="2"/>
      <c r="FK1923" s="2"/>
      <c r="FL1923" s="2"/>
      <c r="FM1923" s="2"/>
      <c r="FN1923" s="2"/>
      <c r="FO1923" s="2"/>
      <c r="FP1923" s="2"/>
      <c r="FQ1923" s="2"/>
      <c r="FR1923" s="2"/>
      <c r="FS1923" s="2"/>
      <c r="FT1923" s="2"/>
      <c r="FU1923" s="2"/>
      <c r="FV1923" s="2"/>
      <c r="FW1923" s="2"/>
      <c r="FX1923" s="2"/>
      <c r="FY1923" s="2"/>
      <c r="FZ1923" s="2"/>
      <c r="GA1923" s="2"/>
      <c r="GB1923" s="2"/>
      <c r="GC1923" s="2"/>
      <c r="GD1923" s="2"/>
      <c r="GE1923" s="2"/>
      <c r="GF1923" s="2"/>
      <c r="GG1923" s="2"/>
      <c r="GH1923" s="2"/>
      <c r="GI1923" s="2"/>
      <c r="GJ1923" s="2"/>
      <c r="GK1923" s="2"/>
      <c r="GL1923" s="2"/>
      <c r="GM1923" s="2"/>
      <c r="GN1923" s="2"/>
      <c r="GO1923" s="2"/>
      <c r="GP1923" s="2"/>
      <c r="GQ1923" s="2"/>
      <c r="GR1923" s="2"/>
      <c r="GS1923" s="2"/>
      <c r="GT1923" s="2"/>
      <c r="GU1923" s="2"/>
      <c r="GV1923" s="2"/>
      <c r="GW1923" s="2"/>
      <c r="GX1923" s="2"/>
      <c r="GY1923" s="2"/>
      <c r="GZ1923" s="2"/>
      <c r="HA1923" s="2"/>
      <c r="HB1923" s="2"/>
      <c r="HC1923" s="2"/>
      <c r="HD1923" s="2"/>
      <c r="HE1923" s="2"/>
      <c r="HF1923" s="2"/>
      <c r="HG1923" s="2"/>
      <c r="HH1923" s="2"/>
      <c r="HI1923" s="2"/>
      <c r="HJ1923" s="2"/>
      <c r="HK1923" s="2"/>
      <c r="HL1923" s="2"/>
      <c r="HM1923" s="2"/>
      <c r="HN1923" s="2"/>
      <c r="HO1923" s="2"/>
      <c r="HP1923" s="2"/>
      <c r="HQ1923" s="2"/>
      <c r="HR1923" s="2"/>
      <c r="HS1923" s="2"/>
      <c r="HT1923" s="2"/>
      <c r="HU1923" s="2"/>
      <c r="HV1923" s="2"/>
      <c r="HW1923" s="2"/>
      <c r="HX1923" s="2"/>
      <c r="HY1923" s="2"/>
      <c r="HZ1923" s="2"/>
      <c r="IA1923" s="2"/>
      <c r="IB1923" s="2"/>
      <c r="IC1923" s="2"/>
      <c r="ID1923" s="2"/>
      <c r="IE1923" s="2"/>
      <c r="IF1923" s="2"/>
      <c r="IG1923" s="2"/>
      <c r="IH1923" s="2"/>
      <c r="II1923" s="2"/>
      <c r="IJ1923" s="2"/>
      <c r="IK1923" s="2"/>
      <c r="IL1923" s="2"/>
      <c r="IM1923" s="2"/>
      <c r="IN1923" s="2"/>
      <c r="IO1923" s="2"/>
      <c r="IP1923" s="2"/>
      <c r="IQ1923" s="2"/>
      <c r="IR1923" s="2"/>
      <c r="IS1923" s="2"/>
    </row>
    <row r="1924" spans="1:253" s="36" customFormat="1" hidden="1" x14ac:dyDescent="0.25">
      <c r="A1924" s="33"/>
      <c r="B1924" s="168"/>
      <c r="C1924" s="168"/>
      <c r="D1924" s="168"/>
      <c r="E1924" s="168"/>
      <c r="F1924" s="168"/>
      <c r="G1924" s="168"/>
      <c r="H1924" s="168"/>
      <c r="I1924" s="168"/>
      <c r="J1924" s="168"/>
      <c r="K1924" s="168"/>
      <c r="L1924" s="168"/>
      <c r="M1924" s="168"/>
      <c r="N1924" s="168"/>
      <c r="O1924" s="168"/>
      <c r="P1924" s="168"/>
      <c r="Q1924" s="168"/>
      <c r="R1924" s="168"/>
      <c r="S1924" s="168"/>
      <c r="T1924" s="168"/>
      <c r="U1924" s="168"/>
      <c r="V1924" s="168"/>
      <c r="W1924" s="168"/>
      <c r="X1924" s="168"/>
      <c r="Y1924" s="168"/>
      <c r="Z1924" s="168"/>
      <c r="AA1924" s="168"/>
      <c r="AB1924" s="168"/>
      <c r="AC1924" s="168"/>
      <c r="AD1924" s="168"/>
      <c r="AE1924" s="168"/>
      <c r="AF1924" s="168"/>
      <c r="AG1924" s="168"/>
      <c r="AH1924" s="168"/>
      <c r="AI1924" s="60"/>
      <c r="AJ1924" s="144" t="str">
        <f t="shared" si="353"/>
        <v>Riadok bude skrytý.</v>
      </c>
      <c r="AK1924" s="145" t="s">
        <v>207</v>
      </c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51">
        <f t="shared" si="350"/>
        <v>1</v>
      </c>
      <c r="BF1924" s="51">
        <f t="shared" si="354"/>
        <v>0</v>
      </c>
      <c r="BG1924" s="51"/>
      <c r="BH1924" s="51">
        <f t="shared" si="355"/>
        <v>1</v>
      </c>
      <c r="BI1924" s="89">
        <f t="shared" si="352"/>
        <v>0</v>
      </c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/>
      <c r="BV1924" s="2"/>
      <c r="BW1924" s="2"/>
      <c r="BX1924" s="108"/>
      <c r="BY1924" s="108"/>
      <c r="BZ1924" s="108"/>
      <c r="CA1924" s="113">
        <f>SI!BY1924</f>
        <v>157</v>
      </c>
      <c r="CB1924" s="113"/>
      <c r="CC1924" s="113"/>
      <c r="CD1924" s="113"/>
      <c r="CE1924" s="113"/>
      <c r="CF1924" s="113"/>
      <c r="CG1924" s="113"/>
      <c r="CH1924" s="140">
        <f>SI!BZ1924</f>
        <v>0</v>
      </c>
      <c r="CI1924" s="108"/>
      <c r="CJ1924" s="108"/>
      <c r="CK1924" s="108"/>
      <c r="CL1924" s="108"/>
      <c r="CM1924" s="108"/>
      <c r="CN1924" s="108"/>
      <c r="CO1924" s="108"/>
      <c r="CP1924" s="108"/>
      <c r="CQ1924" s="108"/>
      <c r="CR1924" s="108"/>
      <c r="CS1924" s="108"/>
      <c r="CT1924" s="108"/>
      <c r="CU1924" s="108"/>
      <c r="CV1924" s="108"/>
      <c r="CW1924" s="108"/>
      <c r="CX1924" s="108"/>
      <c r="CY1924" s="108"/>
      <c r="CZ1924" s="2"/>
      <c r="DA1924" s="2"/>
      <c r="DB1924" s="2"/>
      <c r="DC1924" s="2"/>
      <c r="DD1924" s="2"/>
      <c r="DE1924" s="2"/>
      <c r="DF1924" s="2"/>
      <c r="DG1924" s="2"/>
      <c r="DH1924" s="2"/>
      <c r="DI1924" s="2"/>
      <c r="DJ1924" s="2"/>
      <c r="DK1924" s="2"/>
      <c r="DL1924" s="2"/>
      <c r="DM1924" s="2"/>
      <c r="DN1924" s="2"/>
      <c r="DO1924" s="2"/>
      <c r="DP1924" s="2"/>
      <c r="DQ1924" s="2"/>
      <c r="DR1924" s="2"/>
      <c r="DS1924" s="2"/>
      <c r="DT1924" s="2"/>
      <c r="DU1924" s="2"/>
      <c r="DV1924" s="2"/>
      <c r="DW1924" s="2"/>
      <c r="DX1924" s="2"/>
      <c r="DY1924" s="2"/>
      <c r="DZ1924" s="2"/>
      <c r="EA1924" s="2"/>
      <c r="EB1924" s="2"/>
      <c r="EC1924" s="2"/>
      <c r="ED1924" s="2"/>
      <c r="EE1924" s="2"/>
      <c r="EF1924" s="2"/>
      <c r="EG1924" s="2"/>
      <c r="EH1924" s="2"/>
      <c r="EI1924" s="2"/>
      <c r="EJ1924" s="2"/>
      <c r="EK1924" s="2"/>
      <c r="EL1924" s="2"/>
      <c r="EM1924" s="2"/>
      <c r="EN1924" s="2"/>
      <c r="EO1924" s="2"/>
      <c r="EP1924" s="2"/>
      <c r="EQ1924" s="2"/>
      <c r="ER1924" s="2"/>
      <c r="ES1924" s="2"/>
      <c r="ET1924" s="2"/>
      <c r="EU1924" s="2"/>
      <c r="EV1924" s="2"/>
      <c r="EW1924" s="2"/>
      <c r="EX1924" s="2"/>
      <c r="EY1924" s="2"/>
      <c r="EZ1924" s="2"/>
      <c r="FA1924" s="2"/>
      <c r="FB1924" s="2"/>
      <c r="FC1924" s="2"/>
      <c r="FD1924" s="2"/>
      <c r="FE1924" s="2"/>
      <c r="FF1924" s="2"/>
      <c r="FG1924" s="2"/>
      <c r="FH1924" s="2"/>
      <c r="FI1924" s="2"/>
      <c r="FJ1924" s="2"/>
      <c r="FK1924" s="2"/>
      <c r="FL1924" s="2"/>
      <c r="FM1924" s="2"/>
      <c r="FN1924" s="2"/>
      <c r="FO1924" s="2"/>
      <c r="FP1924" s="2"/>
      <c r="FQ1924" s="2"/>
      <c r="FR1924" s="2"/>
      <c r="FS1924" s="2"/>
      <c r="FT1924" s="2"/>
      <c r="FU1924" s="2"/>
      <c r="FV1924" s="2"/>
      <c r="FW1924" s="2"/>
      <c r="FX1924" s="2"/>
      <c r="FY1924" s="2"/>
      <c r="FZ1924" s="2"/>
      <c r="GA1924" s="2"/>
      <c r="GB1924" s="2"/>
      <c r="GC1924" s="2"/>
      <c r="GD1924" s="2"/>
      <c r="GE1924" s="2"/>
      <c r="GF1924" s="2"/>
      <c r="GG1924" s="2"/>
      <c r="GH1924" s="2"/>
      <c r="GI1924" s="2"/>
      <c r="GJ1924" s="2"/>
      <c r="GK1924" s="2"/>
      <c r="GL1924" s="2"/>
      <c r="GM1924" s="2"/>
      <c r="GN1924" s="2"/>
      <c r="GO1924" s="2"/>
      <c r="GP1924" s="2"/>
      <c r="GQ1924" s="2"/>
      <c r="GR1924" s="2"/>
      <c r="GS1924" s="2"/>
      <c r="GT1924" s="2"/>
      <c r="GU1924" s="2"/>
      <c r="GV1924" s="2"/>
      <c r="GW1924" s="2"/>
      <c r="GX1924" s="2"/>
      <c r="GY1924" s="2"/>
      <c r="GZ1924" s="2"/>
      <c r="HA1924" s="2"/>
      <c r="HB1924" s="2"/>
      <c r="HC1924" s="2"/>
      <c r="HD1924" s="2"/>
      <c r="HE1924" s="2"/>
      <c r="HF1924" s="2"/>
      <c r="HG1924" s="2"/>
      <c r="HH1924" s="2"/>
      <c r="HI1924" s="2"/>
      <c r="HJ1924" s="2"/>
      <c r="HK1924" s="2"/>
      <c r="HL1924" s="2"/>
      <c r="HM1924" s="2"/>
      <c r="HN1924" s="2"/>
      <c r="HO1924" s="2"/>
      <c r="HP1924" s="2"/>
      <c r="HQ1924" s="2"/>
      <c r="HR1924" s="2"/>
      <c r="HS1924" s="2"/>
      <c r="HT1924" s="2"/>
      <c r="HU1924" s="2"/>
      <c r="HV1924" s="2"/>
      <c r="HW1924" s="2"/>
      <c r="HX1924" s="2"/>
      <c r="HY1924" s="2"/>
      <c r="HZ1924" s="2"/>
      <c r="IA1924" s="2"/>
      <c r="IB1924" s="2"/>
      <c r="IC1924" s="2"/>
      <c r="ID1924" s="2"/>
      <c r="IE1924" s="2"/>
      <c r="IF1924" s="2"/>
      <c r="IG1924" s="2"/>
      <c r="IH1924" s="2"/>
      <c r="II1924" s="2"/>
      <c r="IJ1924" s="2"/>
      <c r="IK1924" s="2"/>
      <c r="IL1924" s="2"/>
      <c r="IM1924" s="2"/>
      <c r="IN1924" s="2"/>
      <c r="IO1924" s="2"/>
      <c r="IP1924" s="2"/>
      <c r="IQ1924" s="2"/>
      <c r="IR1924" s="2"/>
      <c r="IS1924" s="2"/>
    </row>
    <row r="1925" spans="1:253" s="36" customFormat="1" hidden="1" x14ac:dyDescent="0.25">
      <c r="A1925" s="33"/>
      <c r="B1925" s="168"/>
      <c r="C1925" s="168"/>
      <c r="D1925" s="168"/>
      <c r="E1925" s="168"/>
      <c r="F1925" s="168"/>
      <c r="G1925" s="168"/>
      <c r="H1925" s="168"/>
      <c r="I1925" s="168"/>
      <c r="J1925" s="168"/>
      <c r="K1925" s="168"/>
      <c r="L1925" s="168"/>
      <c r="M1925" s="168"/>
      <c r="N1925" s="168"/>
      <c r="O1925" s="168"/>
      <c r="P1925" s="168"/>
      <c r="Q1925" s="168"/>
      <c r="R1925" s="168"/>
      <c r="S1925" s="168"/>
      <c r="T1925" s="168"/>
      <c r="U1925" s="168"/>
      <c r="V1925" s="168"/>
      <c r="W1925" s="168"/>
      <c r="X1925" s="168"/>
      <c r="Y1925" s="168"/>
      <c r="Z1925" s="168"/>
      <c r="AA1925" s="168"/>
      <c r="AB1925" s="168"/>
      <c r="AC1925" s="168"/>
      <c r="AD1925" s="168"/>
      <c r="AE1925" s="168"/>
      <c r="AF1925" s="168"/>
      <c r="AG1925" s="168"/>
      <c r="AH1925" s="168"/>
      <c r="AI1925" s="60"/>
      <c r="AJ1925" s="144" t="str">
        <f t="shared" si="353"/>
        <v>Riadok bude skrytý.</v>
      </c>
      <c r="AK1925" s="145" t="s">
        <v>207</v>
      </c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51">
        <f t="shared" si="350"/>
        <v>1</v>
      </c>
      <c r="BF1925" s="51">
        <f t="shared" si="354"/>
        <v>0</v>
      </c>
      <c r="BG1925" s="51"/>
      <c r="BH1925" s="51">
        <f t="shared" si="355"/>
        <v>1</v>
      </c>
      <c r="BI1925" s="89">
        <f t="shared" si="352"/>
        <v>0</v>
      </c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108"/>
      <c r="BY1925" s="108"/>
      <c r="BZ1925" s="108"/>
      <c r="CA1925" s="113">
        <f>SI!BY1925</f>
        <v>627</v>
      </c>
      <c r="CB1925" s="113"/>
      <c r="CC1925" s="113"/>
      <c r="CD1925" s="113"/>
      <c r="CE1925" s="113"/>
      <c r="CF1925" s="113"/>
      <c r="CG1925" s="113"/>
      <c r="CH1925" s="140">
        <f>SI!BZ1925</f>
        <v>0</v>
      </c>
      <c r="CI1925" s="108"/>
      <c r="CJ1925" s="108"/>
      <c r="CK1925" s="108"/>
      <c r="CL1925" s="108"/>
      <c r="CM1925" s="108"/>
      <c r="CN1925" s="108"/>
      <c r="CO1925" s="108"/>
      <c r="CP1925" s="108"/>
      <c r="CQ1925" s="108"/>
      <c r="CR1925" s="108"/>
      <c r="CS1925" s="108"/>
      <c r="CT1925" s="108"/>
      <c r="CU1925" s="108"/>
      <c r="CV1925" s="108"/>
      <c r="CW1925" s="108"/>
      <c r="CX1925" s="108"/>
      <c r="CY1925" s="108"/>
      <c r="CZ1925" s="2"/>
      <c r="DA1925" s="2"/>
      <c r="DB1925" s="2"/>
      <c r="DC1925" s="2"/>
      <c r="DD1925" s="2"/>
      <c r="DE1925" s="2"/>
      <c r="DF1925" s="2"/>
      <c r="DG1925" s="2"/>
      <c r="DH1925" s="2"/>
      <c r="DI1925" s="2"/>
      <c r="DJ1925" s="2"/>
      <c r="DK1925" s="2"/>
      <c r="DL1925" s="2"/>
      <c r="DM1925" s="2"/>
      <c r="DN1925" s="2"/>
      <c r="DO1925" s="2"/>
      <c r="DP1925" s="2"/>
      <c r="DQ1925" s="2"/>
      <c r="DR1925" s="2"/>
      <c r="DS1925" s="2"/>
      <c r="DT1925" s="2"/>
      <c r="DU1925" s="2"/>
      <c r="DV1925" s="2"/>
      <c r="DW1925" s="2"/>
      <c r="DX1925" s="2"/>
      <c r="DY1925" s="2"/>
      <c r="DZ1925" s="2"/>
      <c r="EA1925" s="2"/>
      <c r="EB1925" s="2"/>
      <c r="EC1925" s="2"/>
      <c r="ED1925" s="2"/>
      <c r="EE1925" s="2"/>
      <c r="EF1925" s="2"/>
      <c r="EG1925" s="2"/>
      <c r="EH1925" s="2"/>
      <c r="EI1925" s="2"/>
      <c r="EJ1925" s="2"/>
      <c r="EK1925" s="2"/>
      <c r="EL1925" s="2"/>
      <c r="EM1925" s="2"/>
      <c r="EN1925" s="2"/>
      <c r="EO1925" s="2"/>
      <c r="EP1925" s="2"/>
      <c r="EQ1925" s="2"/>
      <c r="ER1925" s="2"/>
      <c r="ES1925" s="2"/>
      <c r="ET1925" s="2"/>
      <c r="EU1925" s="2"/>
      <c r="EV1925" s="2"/>
      <c r="EW1925" s="2"/>
      <c r="EX1925" s="2"/>
      <c r="EY1925" s="2"/>
      <c r="EZ1925" s="2"/>
      <c r="FA1925" s="2"/>
      <c r="FB1925" s="2"/>
      <c r="FC1925" s="2"/>
      <c r="FD1925" s="2"/>
      <c r="FE1925" s="2"/>
      <c r="FF1925" s="2"/>
      <c r="FG1925" s="2"/>
      <c r="FH1925" s="2"/>
      <c r="FI1925" s="2"/>
      <c r="FJ1925" s="2"/>
      <c r="FK1925" s="2"/>
      <c r="FL1925" s="2"/>
      <c r="FM1925" s="2"/>
      <c r="FN1925" s="2"/>
      <c r="FO1925" s="2"/>
      <c r="FP1925" s="2"/>
      <c r="FQ1925" s="2"/>
      <c r="FR1925" s="2"/>
      <c r="FS1925" s="2"/>
      <c r="FT1925" s="2"/>
      <c r="FU1925" s="2"/>
      <c r="FV1925" s="2"/>
      <c r="FW1925" s="2"/>
      <c r="FX1925" s="2"/>
      <c r="FY1925" s="2"/>
      <c r="FZ1925" s="2"/>
      <c r="GA1925" s="2"/>
      <c r="GB1925" s="2"/>
      <c r="GC1925" s="2"/>
      <c r="GD1925" s="2"/>
      <c r="GE1925" s="2"/>
      <c r="GF1925" s="2"/>
      <c r="GG1925" s="2"/>
      <c r="GH1925" s="2"/>
      <c r="GI1925" s="2"/>
      <c r="GJ1925" s="2"/>
      <c r="GK1925" s="2"/>
      <c r="GL1925" s="2"/>
      <c r="GM1925" s="2"/>
      <c r="GN1925" s="2"/>
      <c r="GO1925" s="2"/>
      <c r="GP1925" s="2"/>
      <c r="GQ1925" s="2"/>
      <c r="GR1925" s="2"/>
      <c r="GS1925" s="2"/>
      <c r="GT1925" s="2"/>
      <c r="GU1925" s="2"/>
      <c r="GV1925" s="2"/>
      <c r="GW1925" s="2"/>
      <c r="GX1925" s="2"/>
      <c r="GY1925" s="2"/>
      <c r="GZ1925" s="2"/>
      <c r="HA1925" s="2"/>
      <c r="HB1925" s="2"/>
      <c r="HC1925" s="2"/>
      <c r="HD1925" s="2"/>
      <c r="HE1925" s="2"/>
      <c r="HF1925" s="2"/>
      <c r="HG1925" s="2"/>
      <c r="HH1925" s="2"/>
      <c r="HI1925" s="2"/>
      <c r="HJ1925" s="2"/>
      <c r="HK1925" s="2"/>
      <c r="HL1925" s="2"/>
      <c r="HM1925" s="2"/>
      <c r="HN1925" s="2"/>
      <c r="HO1925" s="2"/>
      <c r="HP1925" s="2"/>
      <c r="HQ1925" s="2"/>
      <c r="HR1925" s="2"/>
      <c r="HS1925" s="2"/>
      <c r="HT1925" s="2"/>
      <c r="HU1925" s="2"/>
      <c r="HV1925" s="2"/>
      <c r="HW1925" s="2"/>
      <c r="HX1925" s="2"/>
      <c r="HY1925" s="2"/>
      <c r="HZ1925" s="2"/>
      <c r="IA1925" s="2"/>
      <c r="IB1925" s="2"/>
      <c r="IC1925" s="2"/>
      <c r="ID1925" s="2"/>
      <c r="IE1925" s="2"/>
      <c r="IF1925" s="2"/>
      <c r="IG1925" s="2"/>
      <c r="IH1925" s="2"/>
      <c r="II1925" s="2"/>
      <c r="IJ1925" s="2"/>
      <c r="IK1925" s="2"/>
      <c r="IL1925" s="2"/>
      <c r="IM1925" s="2"/>
      <c r="IN1925" s="2"/>
      <c r="IO1925" s="2"/>
      <c r="IP1925" s="2"/>
      <c r="IQ1925" s="2"/>
      <c r="IR1925" s="2"/>
      <c r="IS1925" s="2"/>
    </row>
    <row r="1926" spans="1:253" s="36" customFormat="1" hidden="1" x14ac:dyDescent="0.25">
      <c r="A1926" s="33"/>
      <c r="B1926" s="168"/>
      <c r="C1926" s="168"/>
      <c r="D1926" s="168"/>
      <c r="E1926" s="168"/>
      <c r="F1926" s="168"/>
      <c r="G1926" s="168"/>
      <c r="H1926" s="168"/>
      <c r="I1926" s="168"/>
      <c r="J1926" s="168"/>
      <c r="K1926" s="168"/>
      <c r="L1926" s="168"/>
      <c r="M1926" s="168"/>
      <c r="N1926" s="168"/>
      <c r="O1926" s="168"/>
      <c r="P1926" s="168"/>
      <c r="Q1926" s="168"/>
      <c r="R1926" s="168"/>
      <c r="S1926" s="168"/>
      <c r="T1926" s="168"/>
      <c r="U1926" s="168"/>
      <c r="V1926" s="168"/>
      <c r="W1926" s="168"/>
      <c r="X1926" s="168"/>
      <c r="Y1926" s="168"/>
      <c r="Z1926" s="168"/>
      <c r="AA1926" s="168"/>
      <c r="AB1926" s="168"/>
      <c r="AC1926" s="168"/>
      <c r="AD1926" s="168"/>
      <c r="AE1926" s="168"/>
      <c r="AF1926" s="168"/>
      <c r="AG1926" s="168"/>
      <c r="AH1926" s="168"/>
      <c r="AI1926" s="60"/>
      <c r="AJ1926" s="144" t="str">
        <f t="shared" si="353"/>
        <v>Riadok bude skrytý.</v>
      </c>
      <c r="AK1926" s="145" t="s">
        <v>207</v>
      </c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51">
        <f t="shared" si="350"/>
        <v>1</v>
      </c>
      <c r="BF1926" s="51">
        <f t="shared" si="354"/>
        <v>0</v>
      </c>
      <c r="BG1926" s="51"/>
      <c r="BH1926" s="51">
        <f t="shared" si="355"/>
        <v>1</v>
      </c>
      <c r="BI1926" s="89">
        <f t="shared" si="352"/>
        <v>0</v>
      </c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/>
      <c r="BV1926" s="2"/>
      <c r="BW1926" s="2"/>
      <c r="BX1926" s="108"/>
      <c r="BY1926" s="108"/>
      <c r="BZ1926" s="108"/>
      <c r="CA1926" s="113">
        <f>SI!BY1926</f>
        <v>122</v>
      </c>
      <c r="CB1926" s="113"/>
      <c r="CC1926" s="113"/>
      <c r="CD1926" s="113"/>
      <c r="CE1926" s="113"/>
      <c r="CF1926" s="113"/>
      <c r="CG1926" s="113"/>
      <c r="CH1926" s="140">
        <f>SI!BZ1926</f>
        <v>0</v>
      </c>
      <c r="CI1926" s="108"/>
      <c r="CJ1926" s="108"/>
      <c r="CK1926" s="108"/>
      <c r="CL1926" s="108"/>
      <c r="CM1926" s="108"/>
      <c r="CN1926" s="108"/>
      <c r="CO1926" s="108"/>
      <c r="CP1926" s="108"/>
      <c r="CQ1926" s="108"/>
      <c r="CR1926" s="108"/>
      <c r="CS1926" s="108"/>
      <c r="CT1926" s="108"/>
      <c r="CU1926" s="108"/>
      <c r="CV1926" s="108"/>
      <c r="CW1926" s="108"/>
      <c r="CX1926" s="108"/>
      <c r="CY1926" s="108"/>
      <c r="CZ1926" s="2"/>
      <c r="DA1926" s="2"/>
      <c r="DB1926" s="2"/>
      <c r="DC1926" s="2"/>
      <c r="DD1926" s="2"/>
      <c r="DE1926" s="2"/>
      <c r="DF1926" s="2"/>
      <c r="DG1926" s="2"/>
      <c r="DH1926" s="2"/>
      <c r="DI1926" s="2"/>
      <c r="DJ1926" s="2"/>
      <c r="DK1926" s="2"/>
      <c r="DL1926" s="2"/>
      <c r="DM1926" s="2"/>
      <c r="DN1926" s="2"/>
      <c r="DO1926" s="2"/>
      <c r="DP1926" s="2"/>
      <c r="DQ1926" s="2"/>
      <c r="DR1926" s="2"/>
      <c r="DS1926" s="2"/>
      <c r="DT1926" s="2"/>
      <c r="DU1926" s="2"/>
      <c r="DV1926" s="2"/>
      <c r="DW1926" s="2"/>
      <c r="DX1926" s="2"/>
      <c r="DY1926" s="2"/>
      <c r="DZ1926" s="2"/>
      <c r="EA1926" s="2"/>
      <c r="EB1926" s="2"/>
      <c r="EC1926" s="2"/>
      <c r="ED1926" s="2"/>
      <c r="EE1926" s="2"/>
      <c r="EF1926" s="2"/>
      <c r="EG1926" s="2"/>
      <c r="EH1926" s="2"/>
      <c r="EI1926" s="2"/>
      <c r="EJ1926" s="2"/>
      <c r="EK1926" s="2"/>
      <c r="EL1926" s="2"/>
      <c r="EM1926" s="2"/>
      <c r="EN1926" s="2"/>
      <c r="EO1926" s="2"/>
      <c r="EP1926" s="2"/>
      <c r="EQ1926" s="2"/>
      <c r="ER1926" s="2"/>
      <c r="ES1926" s="2"/>
      <c r="ET1926" s="2"/>
      <c r="EU1926" s="2"/>
      <c r="EV1926" s="2"/>
      <c r="EW1926" s="2"/>
      <c r="EX1926" s="2"/>
      <c r="EY1926" s="2"/>
      <c r="EZ1926" s="2"/>
      <c r="FA1926" s="2"/>
      <c r="FB1926" s="2"/>
      <c r="FC1926" s="2"/>
      <c r="FD1926" s="2"/>
      <c r="FE1926" s="2"/>
      <c r="FF1926" s="2"/>
      <c r="FG1926" s="2"/>
      <c r="FH1926" s="2"/>
      <c r="FI1926" s="2"/>
      <c r="FJ1926" s="2"/>
      <c r="FK1926" s="2"/>
      <c r="FL1926" s="2"/>
      <c r="FM1926" s="2"/>
      <c r="FN1926" s="2"/>
      <c r="FO1926" s="2"/>
      <c r="FP1926" s="2"/>
      <c r="FQ1926" s="2"/>
      <c r="FR1926" s="2"/>
      <c r="FS1926" s="2"/>
      <c r="FT1926" s="2"/>
      <c r="FU1926" s="2"/>
      <c r="FV1926" s="2"/>
      <c r="FW1926" s="2"/>
      <c r="FX1926" s="2"/>
      <c r="FY1926" s="2"/>
      <c r="FZ1926" s="2"/>
      <c r="GA1926" s="2"/>
      <c r="GB1926" s="2"/>
      <c r="GC1926" s="2"/>
      <c r="GD1926" s="2"/>
      <c r="GE1926" s="2"/>
      <c r="GF1926" s="2"/>
      <c r="GG1926" s="2"/>
      <c r="GH1926" s="2"/>
      <c r="GI1926" s="2"/>
      <c r="GJ1926" s="2"/>
      <c r="GK1926" s="2"/>
      <c r="GL1926" s="2"/>
      <c r="GM1926" s="2"/>
      <c r="GN1926" s="2"/>
      <c r="GO1926" s="2"/>
      <c r="GP1926" s="2"/>
      <c r="GQ1926" s="2"/>
      <c r="GR1926" s="2"/>
      <c r="GS1926" s="2"/>
      <c r="GT1926" s="2"/>
      <c r="GU1926" s="2"/>
      <c r="GV1926" s="2"/>
      <c r="GW1926" s="2"/>
      <c r="GX1926" s="2"/>
      <c r="GY1926" s="2"/>
      <c r="GZ1926" s="2"/>
      <c r="HA1926" s="2"/>
      <c r="HB1926" s="2"/>
      <c r="HC1926" s="2"/>
      <c r="HD1926" s="2"/>
      <c r="HE1926" s="2"/>
      <c r="HF1926" s="2"/>
      <c r="HG1926" s="2"/>
      <c r="HH1926" s="2"/>
      <c r="HI1926" s="2"/>
      <c r="HJ1926" s="2"/>
      <c r="HK1926" s="2"/>
      <c r="HL1926" s="2"/>
      <c r="HM1926" s="2"/>
      <c r="HN1926" s="2"/>
      <c r="HO1926" s="2"/>
      <c r="HP1926" s="2"/>
      <c r="HQ1926" s="2"/>
      <c r="HR1926" s="2"/>
      <c r="HS1926" s="2"/>
      <c r="HT1926" s="2"/>
      <c r="HU1926" s="2"/>
      <c r="HV1926" s="2"/>
      <c r="HW1926" s="2"/>
      <c r="HX1926" s="2"/>
      <c r="HY1926" s="2"/>
      <c r="HZ1926" s="2"/>
      <c r="IA1926" s="2"/>
      <c r="IB1926" s="2"/>
      <c r="IC1926" s="2"/>
      <c r="ID1926" s="2"/>
      <c r="IE1926" s="2"/>
      <c r="IF1926" s="2"/>
      <c r="IG1926" s="2"/>
      <c r="IH1926" s="2"/>
      <c r="II1926" s="2"/>
      <c r="IJ1926" s="2"/>
      <c r="IK1926" s="2"/>
      <c r="IL1926" s="2"/>
      <c r="IM1926" s="2"/>
      <c r="IN1926" s="2"/>
      <c r="IO1926" s="2"/>
      <c r="IP1926" s="2"/>
      <c r="IQ1926" s="2"/>
      <c r="IR1926" s="2"/>
      <c r="IS1926" s="2"/>
    </row>
    <row r="1927" spans="1:253" s="36" customFormat="1" hidden="1" x14ac:dyDescent="0.25">
      <c r="A1927" s="33"/>
      <c r="B1927" s="168"/>
      <c r="C1927" s="168"/>
      <c r="D1927" s="168"/>
      <c r="E1927" s="168"/>
      <c r="F1927" s="168"/>
      <c r="G1927" s="168"/>
      <c r="H1927" s="168"/>
      <c r="I1927" s="168"/>
      <c r="J1927" s="168"/>
      <c r="K1927" s="168"/>
      <c r="L1927" s="168"/>
      <c r="M1927" s="168"/>
      <c r="N1927" s="168"/>
      <c r="O1927" s="168"/>
      <c r="P1927" s="168"/>
      <c r="Q1927" s="168"/>
      <c r="R1927" s="168"/>
      <c r="S1927" s="168"/>
      <c r="T1927" s="168"/>
      <c r="U1927" s="168"/>
      <c r="V1927" s="168"/>
      <c r="W1927" s="168"/>
      <c r="X1927" s="168"/>
      <c r="Y1927" s="168"/>
      <c r="Z1927" s="168"/>
      <c r="AA1927" s="168"/>
      <c r="AB1927" s="168"/>
      <c r="AC1927" s="168"/>
      <c r="AD1927" s="168"/>
      <c r="AE1927" s="168"/>
      <c r="AF1927" s="168"/>
      <c r="AG1927" s="168"/>
      <c r="AH1927" s="168"/>
      <c r="AI1927" s="60"/>
      <c r="AJ1927" s="144" t="str">
        <f t="shared" si="353"/>
        <v>Riadok bude skrytý.</v>
      </c>
      <c r="AK1927" s="145" t="s">
        <v>207</v>
      </c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51">
        <f t="shared" si="350"/>
        <v>1</v>
      </c>
      <c r="BF1927" s="51">
        <f t="shared" si="354"/>
        <v>0</v>
      </c>
      <c r="BG1927" s="51"/>
      <c r="BH1927" s="51">
        <f t="shared" si="355"/>
        <v>1</v>
      </c>
      <c r="BI1927" s="89">
        <f t="shared" si="352"/>
        <v>0</v>
      </c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/>
      <c r="BV1927" s="2"/>
      <c r="BW1927" s="2"/>
      <c r="BX1927" s="108"/>
      <c r="BY1927" s="108"/>
      <c r="BZ1927" s="108"/>
      <c r="CA1927" s="113">
        <f>SI!BY1927</f>
        <v>524</v>
      </c>
      <c r="CB1927" s="113"/>
      <c r="CC1927" s="113"/>
      <c r="CD1927" s="113"/>
      <c r="CE1927" s="113"/>
      <c r="CF1927" s="113"/>
      <c r="CG1927" s="113"/>
      <c r="CH1927" s="140">
        <f>SI!BZ1927</f>
        <v>0</v>
      </c>
      <c r="CI1927" s="108"/>
      <c r="CJ1927" s="108"/>
      <c r="CK1927" s="108"/>
      <c r="CL1927" s="108"/>
      <c r="CM1927" s="108"/>
      <c r="CN1927" s="108"/>
      <c r="CO1927" s="108"/>
      <c r="CP1927" s="108"/>
      <c r="CQ1927" s="108"/>
      <c r="CR1927" s="108"/>
      <c r="CS1927" s="108"/>
      <c r="CT1927" s="108"/>
      <c r="CU1927" s="108"/>
      <c r="CV1927" s="108"/>
      <c r="CW1927" s="108"/>
      <c r="CX1927" s="108"/>
      <c r="CY1927" s="108"/>
      <c r="CZ1927" s="2"/>
      <c r="DA1927" s="2"/>
      <c r="DB1927" s="2"/>
      <c r="DC1927" s="2"/>
      <c r="DD1927" s="2"/>
      <c r="DE1927" s="2"/>
      <c r="DF1927" s="2"/>
      <c r="DG1927" s="2"/>
      <c r="DH1927" s="2"/>
      <c r="DI1927" s="2"/>
      <c r="DJ1927" s="2"/>
      <c r="DK1927" s="2"/>
      <c r="DL1927" s="2"/>
      <c r="DM1927" s="2"/>
      <c r="DN1927" s="2"/>
      <c r="DO1927" s="2"/>
      <c r="DP1927" s="2"/>
      <c r="DQ1927" s="2"/>
      <c r="DR1927" s="2"/>
      <c r="DS1927" s="2"/>
      <c r="DT1927" s="2"/>
      <c r="DU1927" s="2"/>
      <c r="DV1927" s="2"/>
      <c r="DW1927" s="2"/>
      <c r="DX1927" s="2"/>
      <c r="DY1927" s="2"/>
      <c r="DZ1927" s="2"/>
      <c r="EA1927" s="2"/>
      <c r="EB1927" s="2"/>
      <c r="EC1927" s="2"/>
      <c r="ED1927" s="2"/>
      <c r="EE1927" s="2"/>
      <c r="EF1927" s="2"/>
      <c r="EG1927" s="2"/>
      <c r="EH1927" s="2"/>
      <c r="EI1927" s="2"/>
      <c r="EJ1927" s="2"/>
      <c r="EK1927" s="2"/>
      <c r="EL1927" s="2"/>
      <c r="EM1927" s="2"/>
      <c r="EN1927" s="2"/>
      <c r="EO1927" s="2"/>
      <c r="EP1927" s="2"/>
      <c r="EQ1927" s="2"/>
      <c r="ER1927" s="2"/>
      <c r="ES1927" s="2"/>
      <c r="ET1927" s="2"/>
      <c r="EU1927" s="2"/>
      <c r="EV1927" s="2"/>
      <c r="EW1927" s="2"/>
      <c r="EX1927" s="2"/>
      <c r="EY1927" s="2"/>
      <c r="EZ1927" s="2"/>
      <c r="FA1927" s="2"/>
      <c r="FB1927" s="2"/>
      <c r="FC1927" s="2"/>
      <c r="FD1927" s="2"/>
      <c r="FE1927" s="2"/>
      <c r="FF1927" s="2"/>
      <c r="FG1927" s="2"/>
      <c r="FH1927" s="2"/>
      <c r="FI1927" s="2"/>
      <c r="FJ1927" s="2"/>
      <c r="FK1927" s="2"/>
      <c r="FL1927" s="2"/>
      <c r="FM1927" s="2"/>
      <c r="FN1927" s="2"/>
      <c r="FO1927" s="2"/>
      <c r="FP1927" s="2"/>
      <c r="FQ1927" s="2"/>
      <c r="FR1927" s="2"/>
      <c r="FS1927" s="2"/>
      <c r="FT1927" s="2"/>
      <c r="FU1927" s="2"/>
      <c r="FV1927" s="2"/>
      <c r="FW1927" s="2"/>
      <c r="FX1927" s="2"/>
      <c r="FY1927" s="2"/>
      <c r="FZ1927" s="2"/>
      <c r="GA1927" s="2"/>
      <c r="GB1927" s="2"/>
      <c r="GC1927" s="2"/>
      <c r="GD1927" s="2"/>
      <c r="GE1927" s="2"/>
      <c r="GF1927" s="2"/>
      <c r="GG1927" s="2"/>
      <c r="GH1927" s="2"/>
      <c r="GI1927" s="2"/>
      <c r="GJ1927" s="2"/>
      <c r="GK1927" s="2"/>
      <c r="GL1927" s="2"/>
      <c r="GM1927" s="2"/>
      <c r="GN1927" s="2"/>
      <c r="GO1927" s="2"/>
      <c r="GP1927" s="2"/>
      <c r="GQ1927" s="2"/>
      <c r="GR1927" s="2"/>
      <c r="GS1927" s="2"/>
      <c r="GT1927" s="2"/>
      <c r="GU1927" s="2"/>
      <c r="GV1927" s="2"/>
      <c r="GW1927" s="2"/>
      <c r="GX1927" s="2"/>
      <c r="GY1927" s="2"/>
      <c r="GZ1927" s="2"/>
      <c r="HA1927" s="2"/>
      <c r="HB1927" s="2"/>
      <c r="HC1927" s="2"/>
      <c r="HD1927" s="2"/>
      <c r="HE1927" s="2"/>
      <c r="HF1927" s="2"/>
      <c r="HG1927" s="2"/>
      <c r="HH1927" s="2"/>
      <c r="HI1927" s="2"/>
      <c r="HJ1927" s="2"/>
      <c r="HK1927" s="2"/>
      <c r="HL1927" s="2"/>
      <c r="HM1927" s="2"/>
      <c r="HN1927" s="2"/>
      <c r="HO1927" s="2"/>
      <c r="HP1927" s="2"/>
      <c r="HQ1927" s="2"/>
      <c r="HR1927" s="2"/>
      <c r="HS1927" s="2"/>
      <c r="HT1927" s="2"/>
      <c r="HU1927" s="2"/>
      <c r="HV1927" s="2"/>
      <c r="HW1927" s="2"/>
      <c r="HX1927" s="2"/>
      <c r="HY1927" s="2"/>
      <c r="HZ1927" s="2"/>
      <c r="IA1927" s="2"/>
      <c r="IB1927" s="2"/>
      <c r="IC1927" s="2"/>
      <c r="ID1927" s="2"/>
      <c r="IE1927" s="2"/>
      <c r="IF1927" s="2"/>
      <c r="IG1927" s="2"/>
      <c r="IH1927" s="2"/>
      <c r="II1927" s="2"/>
      <c r="IJ1927" s="2"/>
      <c r="IK1927" s="2"/>
      <c r="IL1927" s="2"/>
      <c r="IM1927" s="2"/>
      <c r="IN1927" s="2"/>
      <c r="IO1927" s="2"/>
      <c r="IP1927" s="2"/>
      <c r="IQ1927" s="2"/>
      <c r="IR1927" s="2"/>
      <c r="IS1927" s="2"/>
    </row>
    <row r="1928" spans="1:253" s="36" customFormat="1" hidden="1" x14ac:dyDescent="0.25">
      <c r="A1928" s="33"/>
      <c r="B1928" s="168"/>
      <c r="C1928" s="168"/>
      <c r="D1928" s="168"/>
      <c r="E1928" s="168"/>
      <c r="F1928" s="168"/>
      <c r="G1928" s="168"/>
      <c r="H1928" s="168"/>
      <c r="I1928" s="168"/>
      <c r="J1928" s="168"/>
      <c r="K1928" s="168"/>
      <c r="L1928" s="168"/>
      <c r="M1928" s="168"/>
      <c r="N1928" s="168"/>
      <c r="O1928" s="168"/>
      <c r="P1928" s="168"/>
      <c r="Q1928" s="168"/>
      <c r="R1928" s="168"/>
      <c r="S1928" s="168"/>
      <c r="T1928" s="168"/>
      <c r="U1928" s="168"/>
      <c r="V1928" s="168"/>
      <c r="W1928" s="168"/>
      <c r="X1928" s="168"/>
      <c r="Y1928" s="168"/>
      <c r="Z1928" s="168"/>
      <c r="AA1928" s="168"/>
      <c r="AB1928" s="168"/>
      <c r="AC1928" s="168"/>
      <c r="AD1928" s="168"/>
      <c r="AE1928" s="168"/>
      <c r="AF1928" s="168"/>
      <c r="AG1928" s="168"/>
      <c r="AH1928" s="168"/>
      <c r="AI1928" s="60"/>
      <c r="AJ1928" s="144" t="str">
        <f t="shared" si="353"/>
        <v>Riadok bude skrytý.</v>
      </c>
      <c r="AK1928" s="145" t="s">
        <v>207</v>
      </c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51">
        <f t="shared" ref="BE1928:BE1933" si="356">+IF($H$1829="neúčtovala",0,1)</f>
        <v>1</v>
      </c>
      <c r="BF1928" s="51">
        <f t="shared" si="354"/>
        <v>0</v>
      </c>
      <c r="BG1928" s="51"/>
      <c r="BH1928" s="51">
        <f t="shared" si="355"/>
        <v>1</v>
      </c>
      <c r="BI1928" s="89">
        <f t="shared" si="352"/>
        <v>0</v>
      </c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108"/>
      <c r="BY1928" s="108"/>
      <c r="BZ1928" s="108"/>
      <c r="CA1928" s="113">
        <f>SI!BY1928</f>
        <v>136</v>
      </c>
      <c r="CB1928" s="113"/>
      <c r="CC1928" s="113"/>
      <c r="CD1928" s="113"/>
      <c r="CE1928" s="113"/>
      <c r="CF1928" s="113"/>
      <c r="CG1928" s="113"/>
      <c r="CH1928" s="140">
        <f>SI!BZ1928</f>
        <v>0</v>
      </c>
      <c r="CI1928" s="108"/>
      <c r="CJ1928" s="108"/>
      <c r="CK1928" s="108"/>
      <c r="CL1928" s="108"/>
      <c r="CM1928" s="108"/>
      <c r="CN1928" s="108"/>
      <c r="CO1928" s="108"/>
      <c r="CP1928" s="108"/>
      <c r="CQ1928" s="108"/>
      <c r="CR1928" s="108"/>
      <c r="CS1928" s="108"/>
      <c r="CT1928" s="108"/>
      <c r="CU1928" s="108"/>
      <c r="CV1928" s="108"/>
      <c r="CW1928" s="108"/>
      <c r="CX1928" s="108"/>
      <c r="CY1928" s="108"/>
      <c r="CZ1928" s="2"/>
      <c r="DA1928" s="2"/>
      <c r="DB1928" s="2"/>
      <c r="DC1928" s="2"/>
      <c r="DD1928" s="2"/>
      <c r="DE1928" s="2"/>
      <c r="DF1928" s="2"/>
      <c r="DG1928" s="2"/>
      <c r="DH1928" s="2"/>
      <c r="DI1928" s="2"/>
      <c r="DJ1928" s="2"/>
      <c r="DK1928" s="2"/>
      <c r="DL1928" s="2"/>
      <c r="DM1928" s="2"/>
      <c r="DN1928" s="2"/>
      <c r="DO1928" s="2"/>
      <c r="DP1928" s="2"/>
      <c r="DQ1928" s="2"/>
      <c r="DR1928" s="2"/>
      <c r="DS1928" s="2"/>
      <c r="DT1928" s="2"/>
      <c r="DU1928" s="2"/>
      <c r="DV1928" s="2"/>
      <c r="DW1928" s="2"/>
      <c r="DX1928" s="2"/>
      <c r="DY1928" s="2"/>
      <c r="DZ1928" s="2"/>
      <c r="EA1928" s="2"/>
      <c r="EB1928" s="2"/>
      <c r="EC1928" s="2"/>
      <c r="ED1928" s="2"/>
      <c r="EE1928" s="2"/>
      <c r="EF1928" s="2"/>
      <c r="EG1928" s="2"/>
      <c r="EH1928" s="2"/>
      <c r="EI1928" s="2"/>
      <c r="EJ1928" s="2"/>
      <c r="EK1928" s="2"/>
      <c r="EL1928" s="2"/>
      <c r="EM1928" s="2"/>
      <c r="EN1928" s="2"/>
      <c r="EO1928" s="2"/>
      <c r="EP1928" s="2"/>
      <c r="EQ1928" s="2"/>
      <c r="ER1928" s="2"/>
      <c r="ES1928" s="2"/>
      <c r="ET1928" s="2"/>
      <c r="EU1928" s="2"/>
      <c r="EV1928" s="2"/>
      <c r="EW1928" s="2"/>
      <c r="EX1928" s="2"/>
      <c r="EY1928" s="2"/>
      <c r="EZ1928" s="2"/>
      <c r="FA1928" s="2"/>
      <c r="FB1928" s="2"/>
      <c r="FC1928" s="2"/>
      <c r="FD1928" s="2"/>
      <c r="FE1928" s="2"/>
      <c r="FF1928" s="2"/>
      <c r="FG1928" s="2"/>
      <c r="FH1928" s="2"/>
      <c r="FI1928" s="2"/>
      <c r="FJ1928" s="2"/>
      <c r="FK1928" s="2"/>
      <c r="FL1928" s="2"/>
      <c r="FM1928" s="2"/>
      <c r="FN1928" s="2"/>
      <c r="FO1928" s="2"/>
      <c r="FP1928" s="2"/>
      <c r="FQ1928" s="2"/>
      <c r="FR1928" s="2"/>
      <c r="FS1928" s="2"/>
      <c r="FT1928" s="2"/>
      <c r="FU1928" s="2"/>
      <c r="FV1928" s="2"/>
      <c r="FW1928" s="2"/>
      <c r="FX1928" s="2"/>
      <c r="FY1928" s="2"/>
      <c r="FZ1928" s="2"/>
      <c r="GA1928" s="2"/>
      <c r="GB1928" s="2"/>
      <c r="GC1928" s="2"/>
      <c r="GD1928" s="2"/>
      <c r="GE1928" s="2"/>
      <c r="GF1928" s="2"/>
      <c r="GG1928" s="2"/>
      <c r="GH1928" s="2"/>
      <c r="GI1928" s="2"/>
      <c r="GJ1928" s="2"/>
      <c r="GK1928" s="2"/>
      <c r="GL1928" s="2"/>
      <c r="GM1928" s="2"/>
      <c r="GN1928" s="2"/>
      <c r="GO1928" s="2"/>
      <c r="GP1928" s="2"/>
      <c r="GQ1928" s="2"/>
      <c r="GR1928" s="2"/>
      <c r="GS1928" s="2"/>
      <c r="GT1928" s="2"/>
      <c r="GU1928" s="2"/>
      <c r="GV1928" s="2"/>
      <c r="GW1928" s="2"/>
      <c r="GX1928" s="2"/>
      <c r="GY1928" s="2"/>
      <c r="GZ1928" s="2"/>
      <c r="HA1928" s="2"/>
      <c r="HB1928" s="2"/>
      <c r="HC1928" s="2"/>
      <c r="HD1928" s="2"/>
      <c r="HE1928" s="2"/>
      <c r="HF1928" s="2"/>
      <c r="HG1928" s="2"/>
      <c r="HH1928" s="2"/>
      <c r="HI1928" s="2"/>
      <c r="HJ1928" s="2"/>
      <c r="HK1928" s="2"/>
      <c r="HL1928" s="2"/>
      <c r="HM1928" s="2"/>
      <c r="HN1928" s="2"/>
      <c r="HO1928" s="2"/>
      <c r="HP1928" s="2"/>
      <c r="HQ1928" s="2"/>
      <c r="HR1928" s="2"/>
      <c r="HS1928" s="2"/>
      <c r="HT1928" s="2"/>
      <c r="HU1928" s="2"/>
      <c r="HV1928" s="2"/>
      <c r="HW1928" s="2"/>
      <c r="HX1928" s="2"/>
      <c r="HY1928" s="2"/>
      <c r="HZ1928" s="2"/>
      <c r="IA1928" s="2"/>
      <c r="IB1928" s="2"/>
      <c r="IC1928" s="2"/>
      <c r="ID1928" s="2"/>
      <c r="IE1928" s="2"/>
      <c r="IF1928" s="2"/>
      <c r="IG1928" s="2"/>
      <c r="IH1928" s="2"/>
      <c r="II1928" s="2"/>
      <c r="IJ1928" s="2"/>
      <c r="IK1928" s="2"/>
      <c r="IL1928" s="2"/>
      <c r="IM1928" s="2"/>
      <c r="IN1928" s="2"/>
      <c r="IO1928" s="2"/>
      <c r="IP1928" s="2"/>
      <c r="IQ1928" s="2"/>
      <c r="IR1928" s="2"/>
      <c r="IS1928" s="2"/>
    </row>
    <row r="1929" spans="1:253" s="36" customFormat="1" hidden="1" x14ac:dyDescent="0.25">
      <c r="A1929" s="33"/>
      <c r="B1929" s="168"/>
      <c r="C1929" s="168"/>
      <c r="D1929" s="168"/>
      <c r="E1929" s="168"/>
      <c r="F1929" s="168"/>
      <c r="G1929" s="168"/>
      <c r="H1929" s="168"/>
      <c r="I1929" s="168"/>
      <c r="J1929" s="168"/>
      <c r="K1929" s="168"/>
      <c r="L1929" s="168"/>
      <c r="M1929" s="168"/>
      <c r="N1929" s="168"/>
      <c r="O1929" s="168"/>
      <c r="P1929" s="168"/>
      <c r="Q1929" s="168"/>
      <c r="R1929" s="168"/>
      <c r="S1929" s="168"/>
      <c r="T1929" s="168"/>
      <c r="U1929" s="168"/>
      <c r="V1929" s="168"/>
      <c r="W1929" s="168"/>
      <c r="X1929" s="168"/>
      <c r="Y1929" s="168"/>
      <c r="Z1929" s="168"/>
      <c r="AA1929" s="168"/>
      <c r="AB1929" s="168"/>
      <c r="AC1929" s="168"/>
      <c r="AD1929" s="168"/>
      <c r="AE1929" s="168"/>
      <c r="AF1929" s="168"/>
      <c r="AG1929" s="168"/>
      <c r="AH1929" s="168"/>
      <c r="AI1929" s="60"/>
      <c r="AJ1929" s="144" t="str">
        <f t="shared" si="353"/>
        <v>Riadok bude skrytý.</v>
      </c>
      <c r="AK1929" s="145" t="s">
        <v>207</v>
      </c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51">
        <f t="shared" si="356"/>
        <v>1</v>
      </c>
      <c r="BF1929" s="51">
        <f t="shared" si="354"/>
        <v>0</v>
      </c>
      <c r="BG1929" s="51"/>
      <c r="BH1929" s="51">
        <f t="shared" si="355"/>
        <v>1</v>
      </c>
      <c r="BI1929" s="89">
        <f t="shared" si="352"/>
        <v>0</v>
      </c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/>
      <c r="BV1929" s="2"/>
      <c r="BW1929" s="2"/>
      <c r="BX1929" s="108"/>
      <c r="BY1929" s="108"/>
      <c r="BZ1929" s="108"/>
      <c r="CA1929" s="113">
        <f>SI!BY1929</f>
        <v>149</v>
      </c>
      <c r="CB1929" s="113"/>
      <c r="CC1929" s="113"/>
      <c r="CD1929" s="113"/>
      <c r="CE1929" s="113"/>
      <c r="CF1929" s="113"/>
      <c r="CG1929" s="113"/>
      <c r="CH1929" s="140">
        <f>SI!BZ1929</f>
        <v>0</v>
      </c>
      <c r="CI1929" s="108"/>
      <c r="CJ1929" s="108"/>
      <c r="CK1929" s="108"/>
      <c r="CL1929" s="108"/>
      <c r="CM1929" s="108"/>
      <c r="CN1929" s="108"/>
      <c r="CO1929" s="108"/>
      <c r="CP1929" s="108"/>
      <c r="CQ1929" s="108"/>
      <c r="CR1929" s="108"/>
      <c r="CS1929" s="108"/>
      <c r="CT1929" s="108"/>
      <c r="CU1929" s="108"/>
      <c r="CV1929" s="108"/>
      <c r="CW1929" s="108"/>
      <c r="CX1929" s="108"/>
      <c r="CY1929" s="108"/>
      <c r="CZ1929" s="2"/>
      <c r="DA1929" s="2"/>
      <c r="DB1929" s="2"/>
      <c r="DC1929" s="2"/>
      <c r="DD1929" s="2"/>
      <c r="DE1929" s="2"/>
      <c r="DF1929" s="2"/>
      <c r="DG1929" s="2"/>
      <c r="DH1929" s="2"/>
      <c r="DI1929" s="2"/>
      <c r="DJ1929" s="2"/>
      <c r="DK1929" s="2"/>
      <c r="DL1929" s="2"/>
      <c r="DM1929" s="2"/>
      <c r="DN1929" s="2"/>
      <c r="DO1929" s="2"/>
      <c r="DP1929" s="2"/>
      <c r="DQ1929" s="2"/>
      <c r="DR1929" s="2"/>
      <c r="DS1929" s="2"/>
      <c r="DT1929" s="2"/>
      <c r="DU1929" s="2"/>
      <c r="DV1929" s="2"/>
      <c r="DW1929" s="2"/>
      <c r="DX1929" s="2"/>
      <c r="DY1929" s="2"/>
      <c r="DZ1929" s="2"/>
      <c r="EA1929" s="2"/>
      <c r="EB1929" s="2"/>
      <c r="EC1929" s="2"/>
      <c r="ED1929" s="2"/>
      <c r="EE1929" s="2"/>
      <c r="EF1929" s="2"/>
      <c r="EG1929" s="2"/>
      <c r="EH1929" s="2"/>
      <c r="EI1929" s="2"/>
      <c r="EJ1929" s="2"/>
      <c r="EK1929" s="2"/>
      <c r="EL1929" s="2"/>
      <c r="EM1929" s="2"/>
      <c r="EN1929" s="2"/>
      <c r="EO1929" s="2"/>
      <c r="EP1929" s="2"/>
      <c r="EQ1929" s="2"/>
      <c r="ER1929" s="2"/>
      <c r="ES1929" s="2"/>
      <c r="ET1929" s="2"/>
      <c r="EU1929" s="2"/>
      <c r="EV1929" s="2"/>
      <c r="EW1929" s="2"/>
      <c r="EX1929" s="2"/>
      <c r="EY1929" s="2"/>
      <c r="EZ1929" s="2"/>
      <c r="FA1929" s="2"/>
      <c r="FB1929" s="2"/>
      <c r="FC1929" s="2"/>
      <c r="FD1929" s="2"/>
      <c r="FE1929" s="2"/>
      <c r="FF1929" s="2"/>
      <c r="FG1929" s="2"/>
      <c r="FH1929" s="2"/>
      <c r="FI1929" s="2"/>
      <c r="FJ1929" s="2"/>
      <c r="FK1929" s="2"/>
      <c r="FL1929" s="2"/>
      <c r="FM1929" s="2"/>
      <c r="FN1929" s="2"/>
      <c r="FO1929" s="2"/>
      <c r="FP1929" s="2"/>
      <c r="FQ1929" s="2"/>
      <c r="FR1929" s="2"/>
      <c r="FS1929" s="2"/>
      <c r="FT1929" s="2"/>
      <c r="FU1929" s="2"/>
      <c r="FV1929" s="2"/>
      <c r="FW1929" s="2"/>
      <c r="FX1929" s="2"/>
      <c r="FY1929" s="2"/>
      <c r="FZ1929" s="2"/>
      <c r="GA1929" s="2"/>
      <c r="GB1929" s="2"/>
      <c r="GC1929" s="2"/>
      <c r="GD1929" s="2"/>
      <c r="GE1929" s="2"/>
      <c r="GF1929" s="2"/>
      <c r="GG1929" s="2"/>
      <c r="GH1929" s="2"/>
      <c r="GI1929" s="2"/>
      <c r="GJ1929" s="2"/>
      <c r="GK1929" s="2"/>
      <c r="GL1929" s="2"/>
      <c r="GM1929" s="2"/>
      <c r="GN1929" s="2"/>
      <c r="GO1929" s="2"/>
      <c r="GP1929" s="2"/>
      <c r="GQ1929" s="2"/>
      <c r="GR1929" s="2"/>
      <c r="GS1929" s="2"/>
      <c r="GT1929" s="2"/>
      <c r="GU1929" s="2"/>
      <c r="GV1929" s="2"/>
      <c r="GW1929" s="2"/>
      <c r="GX1929" s="2"/>
      <c r="GY1929" s="2"/>
      <c r="GZ1929" s="2"/>
      <c r="HA1929" s="2"/>
      <c r="HB1929" s="2"/>
      <c r="HC1929" s="2"/>
      <c r="HD1929" s="2"/>
      <c r="HE1929" s="2"/>
      <c r="HF1929" s="2"/>
      <c r="HG1929" s="2"/>
      <c r="HH1929" s="2"/>
      <c r="HI1929" s="2"/>
      <c r="HJ1929" s="2"/>
      <c r="HK1929" s="2"/>
      <c r="HL1929" s="2"/>
      <c r="HM1929" s="2"/>
      <c r="HN1929" s="2"/>
      <c r="HO1929" s="2"/>
      <c r="HP1929" s="2"/>
      <c r="HQ1929" s="2"/>
      <c r="HR1929" s="2"/>
      <c r="HS1929" s="2"/>
      <c r="HT1929" s="2"/>
      <c r="HU1929" s="2"/>
      <c r="HV1929" s="2"/>
      <c r="HW1929" s="2"/>
      <c r="HX1929" s="2"/>
      <c r="HY1929" s="2"/>
      <c r="HZ1929" s="2"/>
      <c r="IA1929" s="2"/>
      <c r="IB1929" s="2"/>
      <c r="IC1929" s="2"/>
      <c r="ID1929" s="2"/>
      <c r="IE1929" s="2"/>
      <c r="IF1929" s="2"/>
      <c r="IG1929" s="2"/>
      <c r="IH1929" s="2"/>
      <c r="II1929" s="2"/>
      <c r="IJ1929" s="2"/>
      <c r="IK1929" s="2"/>
      <c r="IL1929" s="2"/>
      <c r="IM1929" s="2"/>
      <c r="IN1929" s="2"/>
      <c r="IO1929" s="2"/>
      <c r="IP1929" s="2"/>
      <c r="IQ1929" s="2"/>
      <c r="IR1929" s="2"/>
      <c r="IS1929" s="2"/>
    </row>
    <row r="1930" spans="1:253" s="36" customFormat="1" hidden="1" x14ac:dyDescent="0.25">
      <c r="A1930" s="33"/>
      <c r="B1930" s="168"/>
      <c r="C1930" s="168"/>
      <c r="D1930" s="168"/>
      <c r="E1930" s="168"/>
      <c r="F1930" s="168"/>
      <c r="G1930" s="168"/>
      <c r="H1930" s="168"/>
      <c r="I1930" s="168"/>
      <c r="J1930" s="168"/>
      <c r="K1930" s="168"/>
      <c r="L1930" s="168"/>
      <c r="M1930" s="168"/>
      <c r="N1930" s="168"/>
      <c r="O1930" s="168"/>
      <c r="P1930" s="168"/>
      <c r="Q1930" s="168"/>
      <c r="R1930" s="168"/>
      <c r="S1930" s="168"/>
      <c r="T1930" s="168"/>
      <c r="U1930" s="168"/>
      <c r="V1930" s="168"/>
      <c r="W1930" s="168"/>
      <c r="X1930" s="168"/>
      <c r="Y1930" s="168"/>
      <c r="Z1930" s="168"/>
      <c r="AA1930" s="168"/>
      <c r="AB1930" s="168"/>
      <c r="AC1930" s="168"/>
      <c r="AD1930" s="168"/>
      <c r="AE1930" s="168"/>
      <c r="AF1930" s="168"/>
      <c r="AG1930" s="168"/>
      <c r="AH1930" s="168"/>
      <c r="AI1930" s="60"/>
      <c r="AJ1930" s="144" t="str">
        <f t="shared" si="353"/>
        <v>Riadok bude skrytý.</v>
      </c>
      <c r="AK1930" s="145" t="s">
        <v>207</v>
      </c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51">
        <f t="shared" si="356"/>
        <v>1</v>
      </c>
      <c r="BF1930" s="51">
        <f t="shared" si="354"/>
        <v>0</v>
      </c>
      <c r="BG1930" s="51"/>
      <c r="BH1930" s="51">
        <f t="shared" si="355"/>
        <v>1</v>
      </c>
      <c r="BI1930" s="89">
        <f t="shared" si="352"/>
        <v>0</v>
      </c>
      <c r="BJ1930" s="2"/>
      <c r="BK1930" s="2"/>
      <c r="BL1930" s="2"/>
      <c r="BM1930" s="2"/>
      <c r="BN1930" s="2"/>
      <c r="BO1930" s="2"/>
      <c r="BP1930" s="2"/>
      <c r="BQ1930" s="2"/>
      <c r="BR1930" s="2"/>
      <c r="BS1930" s="2"/>
      <c r="BT1930" s="2"/>
      <c r="BU1930" s="2"/>
      <c r="BV1930" s="2"/>
      <c r="BW1930" s="2"/>
      <c r="BX1930" s="108"/>
      <c r="BY1930" s="108"/>
      <c r="BZ1930" s="108"/>
      <c r="CA1930" s="113">
        <f>SI!BY1930</f>
        <v>202</v>
      </c>
      <c r="CB1930" s="113"/>
      <c r="CC1930" s="113"/>
      <c r="CD1930" s="113"/>
      <c r="CE1930" s="113"/>
      <c r="CF1930" s="113"/>
      <c r="CG1930" s="113"/>
      <c r="CH1930" s="140">
        <f>SI!BZ1930</f>
        <v>0</v>
      </c>
      <c r="CI1930" s="108"/>
      <c r="CJ1930" s="108"/>
      <c r="CK1930" s="108"/>
      <c r="CL1930" s="108"/>
      <c r="CM1930" s="108"/>
      <c r="CN1930" s="108"/>
      <c r="CO1930" s="108"/>
      <c r="CP1930" s="108"/>
      <c r="CQ1930" s="108"/>
      <c r="CR1930" s="108"/>
      <c r="CS1930" s="108"/>
      <c r="CT1930" s="108"/>
      <c r="CU1930" s="108"/>
      <c r="CV1930" s="108"/>
      <c r="CW1930" s="108"/>
      <c r="CX1930" s="108"/>
      <c r="CY1930" s="108"/>
      <c r="CZ1930" s="2"/>
      <c r="DA1930" s="2"/>
      <c r="DB1930" s="2"/>
      <c r="DC1930" s="2"/>
      <c r="DD1930" s="2"/>
      <c r="DE1930" s="2"/>
      <c r="DF1930" s="2"/>
      <c r="DG1930" s="2"/>
      <c r="DH1930" s="2"/>
      <c r="DI1930" s="2"/>
      <c r="DJ1930" s="2"/>
      <c r="DK1930" s="2"/>
      <c r="DL1930" s="2"/>
      <c r="DM1930" s="2"/>
      <c r="DN1930" s="2"/>
      <c r="DO1930" s="2"/>
      <c r="DP1930" s="2"/>
      <c r="DQ1930" s="2"/>
      <c r="DR1930" s="2"/>
      <c r="DS1930" s="2"/>
      <c r="DT1930" s="2"/>
      <c r="DU1930" s="2"/>
      <c r="DV1930" s="2"/>
      <c r="DW1930" s="2"/>
      <c r="DX1930" s="2"/>
      <c r="DY1930" s="2"/>
      <c r="DZ1930" s="2"/>
      <c r="EA1930" s="2"/>
      <c r="EB1930" s="2"/>
      <c r="EC1930" s="2"/>
      <c r="ED1930" s="2"/>
      <c r="EE1930" s="2"/>
      <c r="EF1930" s="2"/>
      <c r="EG1930" s="2"/>
      <c r="EH1930" s="2"/>
      <c r="EI1930" s="2"/>
      <c r="EJ1930" s="2"/>
      <c r="EK1930" s="2"/>
      <c r="EL1930" s="2"/>
      <c r="EM1930" s="2"/>
      <c r="EN1930" s="2"/>
      <c r="EO1930" s="2"/>
      <c r="EP1930" s="2"/>
      <c r="EQ1930" s="2"/>
      <c r="ER1930" s="2"/>
      <c r="ES1930" s="2"/>
      <c r="ET1930" s="2"/>
      <c r="EU1930" s="2"/>
      <c r="EV1930" s="2"/>
      <c r="EW1930" s="2"/>
      <c r="EX1930" s="2"/>
      <c r="EY1930" s="2"/>
      <c r="EZ1930" s="2"/>
      <c r="FA1930" s="2"/>
      <c r="FB1930" s="2"/>
      <c r="FC1930" s="2"/>
      <c r="FD1930" s="2"/>
      <c r="FE1930" s="2"/>
      <c r="FF1930" s="2"/>
      <c r="FG1930" s="2"/>
      <c r="FH1930" s="2"/>
      <c r="FI1930" s="2"/>
      <c r="FJ1930" s="2"/>
      <c r="FK1930" s="2"/>
      <c r="FL1930" s="2"/>
      <c r="FM1930" s="2"/>
      <c r="FN1930" s="2"/>
      <c r="FO1930" s="2"/>
      <c r="FP1930" s="2"/>
      <c r="FQ1930" s="2"/>
      <c r="FR1930" s="2"/>
      <c r="FS1930" s="2"/>
      <c r="FT1930" s="2"/>
      <c r="FU1930" s="2"/>
      <c r="FV1930" s="2"/>
      <c r="FW1930" s="2"/>
      <c r="FX1930" s="2"/>
      <c r="FY1930" s="2"/>
      <c r="FZ1930" s="2"/>
      <c r="GA1930" s="2"/>
      <c r="GB1930" s="2"/>
      <c r="GC1930" s="2"/>
      <c r="GD1930" s="2"/>
      <c r="GE1930" s="2"/>
      <c r="GF1930" s="2"/>
      <c r="GG1930" s="2"/>
      <c r="GH1930" s="2"/>
      <c r="GI1930" s="2"/>
      <c r="GJ1930" s="2"/>
      <c r="GK1930" s="2"/>
      <c r="GL1930" s="2"/>
      <c r="GM1930" s="2"/>
      <c r="GN1930" s="2"/>
      <c r="GO1930" s="2"/>
      <c r="GP1930" s="2"/>
      <c r="GQ1930" s="2"/>
      <c r="GR1930" s="2"/>
      <c r="GS1930" s="2"/>
      <c r="GT1930" s="2"/>
      <c r="GU1930" s="2"/>
      <c r="GV1930" s="2"/>
      <c r="GW1930" s="2"/>
      <c r="GX1930" s="2"/>
      <c r="GY1930" s="2"/>
      <c r="GZ1930" s="2"/>
      <c r="HA1930" s="2"/>
      <c r="HB1930" s="2"/>
      <c r="HC1930" s="2"/>
      <c r="HD1930" s="2"/>
      <c r="HE1930" s="2"/>
      <c r="HF1930" s="2"/>
      <c r="HG1930" s="2"/>
      <c r="HH1930" s="2"/>
      <c r="HI1930" s="2"/>
      <c r="HJ1930" s="2"/>
      <c r="HK1930" s="2"/>
      <c r="HL1930" s="2"/>
      <c r="HM1930" s="2"/>
      <c r="HN1930" s="2"/>
      <c r="HO1930" s="2"/>
      <c r="HP1930" s="2"/>
      <c r="HQ1930" s="2"/>
      <c r="HR1930" s="2"/>
      <c r="HS1930" s="2"/>
      <c r="HT1930" s="2"/>
      <c r="HU1930" s="2"/>
      <c r="HV1930" s="2"/>
      <c r="HW1930" s="2"/>
      <c r="HX1930" s="2"/>
      <c r="HY1930" s="2"/>
      <c r="HZ1930" s="2"/>
      <c r="IA1930" s="2"/>
      <c r="IB1930" s="2"/>
      <c r="IC1930" s="2"/>
      <c r="ID1930" s="2"/>
      <c r="IE1930" s="2"/>
      <c r="IF1930" s="2"/>
      <c r="IG1930" s="2"/>
      <c r="IH1930" s="2"/>
      <c r="II1930" s="2"/>
      <c r="IJ1930" s="2"/>
      <c r="IK1930" s="2"/>
      <c r="IL1930" s="2"/>
      <c r="IM1930" s="2"/>
      <c r="IN1930" s="2"/>
      <c r="IO1930" s="2"/>
      <c r="IP1930" s="2"/>
      <c r="IQ1930" s="2"/>
      <c r="IR1930" s="2"/>
      <c r="IS1930" s="2"/>
    </row>
    <row r="1931" spans="1:253" s="36" customFormat="1" hidden="1" x14ac:dyDescent="0.25">
      <c r="A1931" s="33"/>
      <c r="B1931" s="168"/>
      <c r="C1931" s="168"/>
      <c r="D1931" s="168"/>
      <c r="E1931" s="168"/>
      <c r="F1931" s="168"/>
      <c r="G1931" s="168"/>
      <c r="H1931" s="168"/>
      <c r="I1931" s="168"/>
      <c r="J1931" s="168"/>
      <c r="K1931" s="168"/>
      <c r="L1931" s="168"/>
      <c r="M1931" s="168"/>
      <c r="N1931" s="168"/>
      <c r="O1931" s="168"/>
      <c r="P1931" s="168"/>
      <c r="Q1931" s="168"/>
      <c r="R1931" s="168"/>
      <c r="S1931" s="168"/>
      <c r="T1931" s="168"/>
      <c r="U1931" s="168"/>
      <c r="V1931" s="168"/>
      <c r="W1931" s="168"/>
      <c r="X1931" s="168"/>
      <c r="Y1931" s="168"/>
      <c r="Z1931" s="168"/>
      <c r="AA1931" s="168"/>
      <c r="AB1931" s="168"/>
      <c r="AC1931" s="168"/>
      <c r="AD1931" s="168"/>
      <c r="AE1931" s="168"/>
      <c r="AF1931" s="168"/>
      <c r="AG1931" s="168"/>
      <c r="AH1931" s="168"/>
      <c r="AI1931" s="60"/>
      <c r="AJ1931" s="144" t="str">
        <f t="shared" si="353"/>
        <v>Riadok bude skrytý.</v>
      </c>
      <c r="AK1931" s="145" t="s">
        <v>207</v>
      </c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51">
        <f t="shared" si="356"/>
        <v>1</v>
      </c>
      <c r="BF1931" s="51">
        <f t="shared" si="354"/>
        <v>0</v>
      </c>
      <c r="BG1931" s="51"/>
      <c r="BH1931" s="51">
        <f t="shared" si="355"/>
        <v>1</v>
      </c>
      <c r="BI1931" s="89">
        <f t="shared" si="352"/>
        <v>0</v>
      </c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108"/>
      <c r="BY1931" s="108"/>
      <c r="BZ1931" s="108"/>
      <c r="CA1931" s="113">
        <f>SI!BY1931</f>
        <v>177</v>
      </c>
      <c r="CB1931" s="113"/>
      <c r="CC1931" s="113"/>
      <c r="CD1931" s="113"/>
      <c r="CE1931" s="113"/>
      <c r="CF1931" s="113"/>
      <c r="CG1931" s="113"/>
      <c r="CH1931" s="140">
        <f>SI!BZ1931</f>
        <v>0</v>
      </c>
      <c r="CI1931" s="108"/>
      <c r="CJ1931" s="108"/>
      <c r="CK1931" s="108"/>
      <c r="CL1931" s="108"/>
      <c r="CM1931" s="108"/>
      <c r="CN1931" s="108"/>
      <c r="CO1931" s="108"/>
      <c r="CP1931" s="108"/>
      <c r="CQ1931" s="108"/>
      <c r="CR1931" s="108"/>
      <c r="CS1931" s="108"/>
      <c r="CT1931" s="108"/>
      <c r="CU1931" s="108"/>
      <c r="CV1931" s="108"/>
      <c r="CW1931" s="108"/>
      <c r="CX1931" s="108"/>
      <c r="CY1931" s="108"/>
      <c r="CZ1931" s="2"/>
      <c r="DA1931" s="2"/>
      <c r="DB1931" s="2"/>
      <c r="DC1931" s="2"/>
      <c r="DD1931" s="2"/>
      <c r="DE1931" s="2"/>
      <c r="DF1931" s="2"/>
      <c r="DG1931" s="2"/>
      <c r="DH1931" s="2"/>
      <c r="DI1931" s="2"/>
      <c r="DJ1931" s="2"/>
      <c r="DK1931" s="2"/>
      <c r="DL1931" s="2"/>
      <c r="DM1931" s="2"/>
      <c r="DN1931" s="2"/>
      <c r="DO1931" s="2"/>
      <c r="DP1931" s="2"/>
      <c r="DQ1931" s="2"/>
      <c r="DR1931" s="2"/>
      <c r="DS1931" s="2"/>
      <c r="DT1931" s="2"/>
      <c r="DU1931" s="2"/>
      <c r="DV1931" s="2"/>
      <c r="DW1931" s="2"/>
      <c r="DX1931" s="2"/>
      <c r="DY1931" s="2"/>
      <c r="DZ1931" s="2"/>
      <c r="EA1931" s="2"/>
      <c r="EB1931" s="2"/>
      <c r="EC1931" s="2"/>
      <c r="ED1931" s="2"/>
      <c r="EE1931" s="2"/>
      <c r="EF1931" s="2"/>
      <c r="EG1931" s="2"/>
      <c r="EH1931" s="2"/>
      <c r="EI1931" s="2"/>
      <c r="EJ1931" s="2"/>
      <c r="EK1931" s="2"/>
      <c r="EL1931" s="2"/>
      <c r="EM1931" s="2"/>
      <c r="EN1931" s="2"/>
      <c r="EO1931" s="2"/>
      <c r="EP1931" s="2"/>
      <c r="EQ1931" s="2"/>
      <c r="ER1931" s="2"/>
      <c r="ES1931" s="2"/>
      <c r="ET1931" s="2"/>
      <c r="EU1931" s="2"/>
      <c r="EV1931" s="2"/>
      <c r="EW1931" s="2"/>
      <c r="EX1931" s="2"/>
      <c r="EY1931" s="2"/>
      <c r="EZ1931" s="2"/>
      <c r="FA1931" s="2"/>
      <c r="FB1931" s="2"/>
      <c r="FC1931" s="2"/>
      <c r="FD1931" s="2"/>
      <c r="FE1931" s="2"/>
      <c r="FF1931" s="2"/>
      <c r="FG1931" s="2"/>
      <c r="FH1931" s="2"/>
      <c r="FI1931" s="2"/>
      <c r="FJ1931" s="2"/>
      <c r="FK1931" s="2"/>
      <c r="FL1931" s="2"/>
      <c r="FM1931" s="2"/>
      <c r="FN1931" s="2"/>
      <c r="FO1931" s="2"/>
      <c r="FP1931" s="2"/>
      <c r="FQ1931" s="2"/>
      <c r="FR1931" s="2"/>
      <c r="FS1931" s="2"/>
      <c r="FT1931" s="2"/>
      <c r="FU1931" s="2"/>
      <c r="FV1931" s="2"/>
      <c r="FW1931" s="2"/>
      <c r="FX1931" s="2"/>
      <c r="FY1931" s="2"/>
      <c r="FZ1931" s="2"/>
      <c r="GA1931" s="2"/>
      <c r="GB1931" s="2"/>
      <c r="GC1931" s="2"/>
      <c r="GD1931" s="2"/>
      <c r="GE1931" s="2"/>
      <c r="GF1931" s="2"/>
      <c r="GG1931" s="2"/>
      <c r="GH1931" s="2"/>
      <c r="GI1931" s="2"/>
      <c r="GJ1931" s="2"/>
      <c r="GK1931" s="2"/>
      <c r="GL1931" s="2"/>
      <c r="GM1931" s="2"/>
      <c r="GN1931" s="2"/>
      <c r="GO1931" s="2"/>
      <c r="GP1931" s="2"/>
      <c r="GQ1931" s="2"/>
      <c r="GR1931" s="2"/>
      <c r="GS1931" s="2"/>
      <c r="GT1931" s="2"/>
      <c r="GU1931" s="2"/>
      <c r="GV1931" s="2"/>
      <c r="GW1931" s="2"/>
      <c r="GX1931" s="2"/>
      <c r="GY1931" s="2"/>
      <c r="GZ1931" s="2"/>
      <c r="HA1931" s="2"/>
      <c r="HB1931" s="2"/>
      <c r="HC1931" s="2"/>
      <c r="HD1931" s="2"/>
      <c r="HE1931" s="2"/>
      <c r="HF1931" s="2"/>
      <c r="HG1931" s="2"/>
      <c r="HH1931" s="2"/>
      <c r="HI1931" s="2"/>
      <c r="HJ1931" s="2"/>
      <c r="HK1931" s="2"/>
      <c r="HL1931" s="2"/>
      <c r="HM1931" s="2"/>
      <c r="HN1931" s="2"/>
      <c r="HO1931" s="2"/>
      <c r="HP1931" s="2"/>
      <c r="HQ1931" s="2"/>
      <c r="HR1931" s="2"/>
      <c r="HS1931" s="2"/>
      <c r="HT1931" s="2"/>
      <c r="HU1931" s="2"/>
      <c r="HV1931" s="2"/>
      <c r="HW1931" s="2"/>
      <c r="HX1931" s="2"/>
      <c r="HY1931" s="2"/>
      <c r="HZ1931" s="2"/>
      <c r="IA1931" s="2"/>
      <c r="IB1931" s="2"/>
      <c r="IC1931" s="2"/>
      <c r="ID1931" s="2"/>
      <c r="IE1931" s="2"/>
      <c r="IF1931" s="2"/>
      <c r="IG1931" s="2"/>
      <c r="IH1931" s="2"/>
      <c r="II1931" s="2"/>
      <c r="IJ1931" s="2"/>
      <c r="IK1931" s="2"/>
      <c r="IL1931" s="2"/>
      <c r="IM1931" s="2"/>
      <c r="IN1931" s="2"/>
      <c r="IO1931" s="2"/>
      <c r="IP1931" s="2"/>
      <c r="IQ1931" s="2"/>
      <c r="IR1931" s="2"/>
      <c r="IS1931" s="2"/>
    </row>
    <row r="1932" spans="1:253" s="36" customFormat="1" hidden="1" x14ac:dyDescent="0.25">
      <c r="A1932" s="33"/>
      <c r="B1932" s="168"/>
      <c r="C1932" s="168"/>
      <c r="D1932" s="168"/>
      <c r="E1932" s="168"/>
      <c r="F1932" s="168"/>
      <c r="G1932" s="168"/>
      <c r="H1932" s="168"/>
      <c r="I1932" s="168"/>
      <c r="J1932" s="168"/>
      <c r="K1932" s="168"/>
      <c r="L1932" s="168"/>
      <c r="M1932" s="168"/>
      <c r="N1932" s="168"/>
      <c r="O1932" s="168"/>
      <c r="P1932" s="168"/>
      <c r="Q1932" s="168"/>
      <c r="R1932" s="168"/>
      <c r="S1932" s="168"/>
      <c r="T1932" s="168"/>
      <c r="U1932" s="168"/>
      <c r="V1932" s="168"/>
      <c r="W1932" s="168"/>
      <c r="X1932" s="168"/>
      <c r="Y1932" s="168"/>
      <c r="Z1932" s="168"/>
      <c r="AA1932" s="168"/>
      <c r="AB1932" s="168"/>
      <c r="AC1932" s="168"/>
      <c r="AD1932" s="168"/>
      <c r="AE1932" s="168"/>
      <c r="AF1932" s="168"/>
      <c r="AG1932" s="168"/>
      <c r="AH1932" s="168"/>
      <c r="AI1932" s="60"/>
      <c r="AJ1932" s="144" t="str">
        <f t="shared" si="353"/>
        <v>Riadok bude skrytý.</v>
      </c>
      <c r="AK1932" s="145" t="s">
        <v>207</v>
      </c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51">
        <f t="shared" si="356"/>
        <v>1</v>
      </c>
      <c r="BF1932" s="51">
        <f t="shared" si="354"/>
        <v>0</v>
      </c>
      <c r="BG1932" s="51"/>
      <c r="BH1932" s="51">
        <f t="shared" si="355"/>
        <v>1</v>
      </c>
      <c r="BI1932" s="89">
        <f t="shared" si="352"/>
        <v>0</v>
      </c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/>
      <c r="BV1932" s="2"/>
      <c r="BW1932" s="2"/>
      <c r="BX1932" s="108"/>
      <c r="BY1932" s="108"/>
      <c r="BZ1932" s="108"/>
      <c r="CA1932" s="113">
        <f>SI!BY1932</f>
        <v>184</v>
      </c>
      <c r="CB1932" s="113"/>
      <c r="CC1932" s="113"/>
      <c r="CD1932" s="113"/>
      <c r="CE1932" s="113"/>
      <c r="CF1932" s="113"/>
      <c r="CG1932" s="113"/>
      <c r="CH1932" s="140">
        <f>SI!BZ1932</f>
        <v>0</v>
      </c>
      <c r="CI1932" s="108"/>
      <c r="CJ1932" s="108"/>
      <c r="CK1932" s="108"/>
      <c r="CL1932" s="108"/>
      <c r="CM1932" s="108"/>
      <c r="CN1932" s="108"/>
      <c r="CO1932" s="108"/>
      <c r="CP1932" s="108"/>
      <c r="CQ1932" s="108"/>
      <c r="CR1932" s="108"/>
      <c r="CS1932" s="108"/>
      <c r="CT1932" s="108"/>
      <c r="CU1932" s="108"/>
      <c r="CV1932" s="108"/>
      <c r="CW1932" s="108"/>
      <c r="CX1932" s="108"/>
      <c r="CY1932" s="108"/>
      <c r="CZ1932" s="2"/>
      <c r="DA1932" s="2"/>
      <c r="DB1932" s="2"/>
      <c r="DC1932" s="2"/>
      <c r="DD1932" s="2"/>
      <c r="DE1932" s="2"/>
      <c r="DF1932" s="2"/>
      <c r="DG1932" s="2"/>
      <c r="DH1932" s="2"/>
      <c r="DI1932" s="2"/>
      <c r="DJ1932" s="2"/>
      <c r="DK1932" s="2"/>
      <c r="DL1932" s="2"/>
      <c r="DM1932" s="2"/>
      <c r="DN1932" s="2"/>
      <c r="DO1932" s="2"/>
      <c r="DP1932" s="2"/>
      <c r="DQ1932" s="2"/>
      <c r="DR1932" s="2"/>
      <c r="DS1932" s="2"/>
      <c r="DT1932" s="2"/>
      <c r="DU1932" s="2"/>
      <c r="DV1932" s="2"/>
      <c r="DW1932" s="2"/>
      <c r="DX1932" s="2"/>
      <c r="DY1932" s="2"/>
      <c r="DZ1932" s="2"/>
      <c r="EA1932" s="2"/>
      <c r="EB1932" s="2"/>
      <c r="EC1932" s="2"/>
      <c r="ED1932" s="2"/>
      <c r="EE1932" s="2"/>
      <c r="EF1932" s="2"/>
      <c r="EG1932" s="2"/>
      <c r="EH1932" s="2"/>
      <c r="EI1932" s="2"/>
      <c r="EJ1932" s="2"/>
      <c r="EK1932" s="2"/>
      <c r="EL1932" s="2"/>
      <c r="EM1932" s="2"/>
      <c r="EN1932" s="2"/>
      <c r="EO1932" s="2"/>
      <c r="EP1932" s="2"/>
      <c r="EQ1932" s="2"/>
      <c r="ER1932" s="2"/>
      <c r="ES1932" s="2"/>
      <c r="ET1932" s="2"/>
      <c r="EU1932" s="2"/>
      <c r="EV1932" s="2"/>
      <c r="EW1932" s="2"/>
      <c r="EX1932" s="2"/>
      <c r="EY1932" s="2"/>
      <c r="EZ1932" s="2"/>
      <c r="FA1932" s="2"/>
      <c r="FB1932" s="2"/>
      <c r="FC1932" s="2"/>
      <c r="FD1932" s="2"/>
      <c r="FE1932" s="2"/>
      <c r="FF1932" s="2"/>
      <c r="FG1932" s="2"/>
      <c r="FH1932" s="2"/>
      <c r="FI1932" s="2"/>
      <c r="FJ1932" s="2"/>
      <c r="FK1932" s="2"/>
      <c r="FL1932" s="2"/>
      <c r="FM1932" s="2"/>
      <c r="FN1932" s="2"/>
      <c r="FO1932" s="2"/>
      <c r="FP1932" s="2"/>
      <c r="FQ1932" s="2"/>
      <c r="FR1932" s="2"/>
      <c r="FS1932" s="2"/>
      <c r="FT1932" s="2"/>
      <c r="FU1932" s="2"/>
      <c r="FV1932" s="2"/>
      <c r="FW1932" s="2"/>
      <c r="FX1932" s="2"/>
      <c r="FY1932" s="2"/>
      <c r="FZ1932" s="2"/>
      <c r="GA1932" s="2"/>
      <c r="GB1932" s="2"/>
      <c r="GC1932" s="2"/>
      <c r="GD1932" s="2"/>
      <c r="GE1932" s="2"/>
      <c r="GF1932" s="2"/>
      <c r="GG1932" s="2"/>
      <c r="GH1932" s="2"/>
      <c r="GI1932" s="2"/>
      <c r="GJ1932" s="2"/>
      <c r="GK1932" s="2"/>
      <c r="GL1932" s="2"/>
      <c r="GM1932" s="2"/>
      <c r="GN1932" s="2"/>
      <c r="GO1932" s="2"/>
      <c r="GP1932" s="2"/>
      <c r="GQ1932" s="2"/>
      <c r="GR1932" s="2"/>
      <c r="GS1932" s="2"/>
      <c r="GT1932" s="2"/>
      <c r="GU1932" s="2"/>
      <c r="GV1932" s="2"/>
      <c r="GW1932" s="2"/>
      <c r="GX1932" s="2"/>
      <c r="GY1932" s="2"/>
      <c r="GZ1932" s="2"/>
      <c r="HA1932" s="2"/>
      <c r="HB1932" s="2"/>
      <c r="HC1932" s="2"/>
      <c r="HD1932" s="2"/>
      <c r="HE1932" s="2"/>
      <c r="HF1932" s="2"/>
      <c r="HG1932" s="2"/>
      <c r="HH1932" s="2"/>
      <c r="HI1932" s="2"/>
      <c r="HJ1932" s="2"/>
      <c r="HK1932" s="2"/>
      <c r="HL1932" s="2"/>
      <c r="HM1932" s="2"/>
      <c r="HN1932" s="2"/>
      <c r="HO1932" s="2"/>
      <c r="HP1932" s="2"/>
      <c r="HQ1932" s="2"/>
      <c r="HR1932" s="2"/>
      <c r="HS1932" s="2"/>
      <c r="HT1932" s="2"/>
      <c r="HU1932" s="2"/>
      <c r="HV1932" s="2"/>
      <c r="HW1932" s="2"/>
      <c r="HX1932" s="2"/>
      <c r="HY1932" s="2"/>
      <c r="HZ1932" s="2"/>
      <c r="IA1932" s="2"/>
      <c r="IB1932" s="2"/>
      <c r="IC1932" s="2"/>
      <c r="ID1932" s="2"/>
      <c r="IE1932" s="2"/>
      <c r="IF1932" s="2"/>
      <c r="IG1932" s="2"/>
      <c r="IH1932" s="2"/>
      <c r="II1932" s="2"/>
      <c r="IJ1932" s="2"/>
      <c r="IK1932" s="2"/>
      <c r="IL1932" s="2"/>
      <c r="IM1932" s="2"/>
      <c r="IN1932" s="2"/>
      <c r="IO1932" s="2"/>
      <c r="IP1932" s="2"/>
      <c r="IQ1932" s="2"/>
      <c r="IR1932" s="2"/>
      <c r="IS1932" s="2"/>
    </row>
    <row r="1933" spans="1:253" s="36" customFormat="1" hidden="1" x14ac:dyDescent="0.25">
      <c r="A1933" s="33"/>
      <c r="B1933" s="168"/>
      <c r="C1933" s="168"/>
      <c r="D1933" s="168"/>
      <c r="E1933" s="168"/>
      <c r="F1933" s="168"/>
      <c r="G1933" s="168"/>
      <c r="H1933" s="168"/>
      <c r="I1933" s="168"/>
      <c r="J1933" s="168"/>
      <c r="K1933" s="168"/>
      <c r="L1933" s="168"/>
      <c r="M1933" s="168"/>
      <c r="N1933" s="168"/>
      <c r="O1933" s="168"/>
      <c r="P1933" s="168"/>
      <c r="Q1933" s="168"/>
      <c r="R1933" s="168"/>
      <c r="S1933" s="168"/>
      <c r="T1933" s="168"/>
      <c r="U1933" s="168"/>
      <c r="V1933" s="168"/>
      <c r="W1933" s="168"/>
      <c r="X1933" s="168"/>
      <c r="Y1933" s="168"/>
      <c r="Z1933" s="168"/>
      <c r="AA1933" s="168"/>
      <c r="AB1933" s="168"/>
      <c r="AC1933" s="168"/>
      <c r="AD1933" s="168"/>
      <c r="AE1933" s="168"/>
      <c r="AF1933" s="168"/>
      <c r="AG1933" s="168"/>
      <c r="AH1933" s="168"/>
      <c r="AI1933" s="60"/>
      <c r="AJ1933" s="144" t="str">
        <f t="shared" si="353"/>
        <v>Riadok bude skrytý.</v>
      </c>
      <c r="AK1933" s="145" t="s">
        <v>207</v>
      </c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51">
        <f t="shared" si="356"/>
        <v>1</v>
      </c>
      <c r="BF1933" s="51">
        <f t="shared" si="354"/>
        <v>0</v>
      </c>
      <c r="BG1933" s="51"/>
      <c r="BH1933" s="51">
        <f t="shared" si="355"/>
        <v>1</v>
      </c>
      <c r="BI1933" s="89">
        <f t="shared" si="352"/>
        <v>0</v>
      </c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/>
      <c r="BV1933" s="2"/>
      <c r="BW1933" s="2"/>
      <c r="BX1933" s="108"/>
      <c r="BY1933" s="108"/>
      <c r="BZ1933" s="108"/>
      <c r="CA1933" s="113">
        <f>SI!BY1933</f>
        <v>142</v>
      </c>
      <c r="CB1933" s="113"/>
      <c r="CC1933" s="113"/>
      <c r="CD1933" s="113"/>
      <c r="CE1933" s="113"/>
      <c r="CF1933" s="113"/>
      <c r="CG1933" s="113"/>
      <c r="CH1933" s="140">
        <f>SI!BZ1933</f>
        <v>0</v>
      </c>
      <c r="CI1933" s="108"/>
      <c r="CJ1933" s="108"/>
      <c r="CK1933" s="108"/>
      <c r="CL1933" s="108"/>
      <c r="CM1933" s="108"/>
      <c r="CN1933" s="108"/>
      <c r="CO1933" s="108"/>
      <c r="CP1933" s="108"/>
      <c r="CQ1933" s="108"/>
      <c r="CR1933" s="108"/>
      <c r="CS1933" s="108"/>
      <c r="CT1933" s="108"/>
      <c r="CU1933" s="108"/>
      <c r="CV1933" s="108"/>
      <c r="CW1933" s="108"/>
      <c r="CX1933" s="108"/>
      <c r="CY1933" s="108"/>
      <c r="CZ1933" s="2"/>
      <c r="DA1933" s="2"/>
      <c r="DB1933" s="2"/>
      <c r="DC1933" s="2"/>
      <c r="DD1933" s="2"/>
      <c r="DE1933" s="2"/>
      <c r="DF1933" s="2"/>
      <c r="DG1933" s="2"/>
      <c r="DH1933" s="2"/>
      <c r="DI1933" s="2"/>
      <c r="DJ1933" s="2"/>
      <c r="DK1933" s="2"/>
      <c r="DL1933" s="2"/>
      <c r="DM1933" s="2"/>
      <c r="DN1933" s="2"/>
      <c r="DO1933" s="2"/>
      <c r="DP1933" s="2"/>
      <c r="DQ1933" s="2"/>
      <c r="DR1933" s="2"/>
      <c r="DS1933" s="2"/>
      <c r="DT1933" s="2"/>
      <c r="DU1933" s="2"/>
      <c r="DV1933" s="2"/>
      <c r="DW1933" s="2"/>
      <c r="DX1933" s="2"/>
      <c r="DY1933" s="2"/>
      <c r="DZ1933" s="2"/>
      <c r="EA1933" s="2"/>
      <c r="EB1933" s="2"/>
      <c r="EC1933" s="2"/>
      <c r="ED1933" s="2"/>
      <c r="EE1933" s="2"/>
      <c r="EF1933" s="2"/>
      <c r="EG1933" s="2"/>
      <c r="EH1933" s="2"/>
      <c r="EI1933" s="2"/>
      <c r="EJ1933" s="2"/>
      <c r="EK1933" s="2"/>
      <c r="EL1933" s="2"/>
      <c r="EM1933" s="2"/>
      <c r="EN1933" s="2"/>
      <c r="EO1933" s="2"/>
      <c r="EP1933" s="2"/>
      <c r="EQ1933" s="2"/>
      <c r="ER1933" s="2"/>
      <c r="ES1933" s="2"/>
      <c r="ET1933" s="2"/>
      <c r="EU1933" s="2"/>
      <c r="EV1933" s="2"/>
      <c r="EW1933" s="2"/>
      <c r="EX1933" s="2"/>
      <c r="EY1933" s="2"/>
      <c r="EZ1933" s="2"/>
      <c r="FA1933" s="2"/>
      <c r="FB1933" s="2"/>
      <c r="FC1933" s="2"/>
      <c r="FD1933" s="2"/>
      <c r="FE1933" s="2"/>
      <c r="FF1933" s="2"/>
      <c r="FG1933" s="2"/>
      <c r="FH1933" s="2"/>
      <c r="FI1933" s="2"/>
      <c r="FJ1933" s="2"/>
      <c r="FK1933" s="2"/>
      <c r="FL1933" s="2"/>
      <c r="FM1933" s="2"/>
      <c r="FN1933" s="2"/>
      <c r="FO1933" s="2"/>
      <c r="FP1933" s="2"/>
      <c r="FQ1933" s="2"/>
      <c r="FR1933" s="2"/>
      <c r="FS1933" s="2"/>
      <c r="FT1933" s="2"/>
      <c r="FU1933" s="2"/>
      <c r="FV1933" s="2"/>
      <c r="FW1933" s="2"/>
      <c r="FX1933" s="2"/>
      <c r="FY1933" s="2"/>
      <c r="FZ1933" s="2"/>
      <c r="GA1933" s="2"/>
      <c r="GB1933" s="2"/>
      <c r="GC1933" s="2"/>
      <c r="GD1933" s="2"/>
      <c r="GE1933" s="2"/>
      <c r="GF1933" s="2"/>
      <c r="GG1933" s="2"/>
      <c r="GH1933" s="2"/>
      <c r="GI1933" s="2"/>
      <c r="GJ1933" s="2"/>
      <c r="GK1933" s="2"/>
      <c r="GL1933" s="2"/>
      <c r="GM1933" s="2"/>
      <c r="GN1933" s="2"/>
      <c r="GO1933" s="2"/>
      <c r="GP1933" s="2"/>
      <c r="GQ1933" s="2"/>
      <c r="GR1933" s="2"/>
      <c r="GS1933" s="2"/>
      <c r="GT1933" s="2"/>
      <c r="GU1933" s="2"/>
      <c r="GV1933" s="2"/>
      <c r="GW1933" s="2"/>
      <c r="GX1933" s="2"/>
      <c r="GY1933" s="2"/>
      <c r="GZ1933" s="2"/>
      <c r="HA1933" s="2"/>
      <c r="HB1933" s="2"/>
      <c r="HC1933" s="2"/>
      <c r="HD1933" s="2"/>
      <c r="HE1933" s="2"/>
      <c r="HF1933" s="2"/>
      <c r="HG1933" s="2"/>
      <c r="HH1933" s="2"/>
      <c r="HI1933" s="2"/>
      <c r="HJ1933" s="2"/>
      <c r="HK1933" s="2"/>
      <c r="HL1933" s="2"/>
      <c r="HM1933" s="2"/>
      <c r="HN1933" s="2"/>
      <c r="HO1933" s="2"/>
      <c r="HP1933" s="2"/>
      <c r="HQ1933" s="2"/>
      <c r="HR1933" s="2"/>
      <c r="HS1933" s="2"/>
      <c r="HT1933" s="2"/>
      <c r="HU1933" s="2"/>
      <c r="HV1933" s="2"/>
      <c r="HW1933" s="2"/>
      <c r="HX1933" s="2"/>
      <c r="HY1933" s="2"/>
      <c r="HZ1933" s="2"/>
      <c r="IA1933" s="2"/>
      <c r="IB1933" s="2"/>
      <c r="IC1933" s="2"/>
      <c r="ID1933" s="2"/>
      <c r="IE1933" s="2"/>
      <c r="IF1933" s="2"/>
      <c r="IG1933" s="2"/>
      <c r="IH1933" s="2"/>
      <c r="II1933" s="2"/>
      <c r="IJ1933" s="2"/>
      <c r="IK1933" s="2"/>
      <c r="IL1933" s="2"/>
      <c r="IM1933" s="2"/>
      <c r="IN1933" s="2"/>
      <c r="IO1933" s="2"/>
      <c r="IP1933" s="2"/>
      <c r="IQ1933" s="2"/>
      <c r="IR1933" s="2"/>
      <c r="IS1933" s="2"/>
    </row>
    <row r="1934" spans="1:253" s="36" customFormat="1" x14ac:dyDescent="0.25">
      <c r="A1934" s="33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60"/>
      <c r="AJ1934" s="144" t="str">
        <f t="shared" si="353"/>
        <v>Riadok bude vidieť.</v>
      </c>
      <c r="AK1934" s="145" t="s">
        <v>207</v>
      </c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86">
        <v>1</v>
      </c>
      <c r="BF1934" s="51"/>
      <c r="BG1934" s="51"/>
      <c r="BH1934" s="51">
        <f t="shared" si="355"/>
        <v>1</v>
      </c>
      <c r="BI1934" s="51">
        <f>+IF(BE1934+BF1934+BG1934=0,0,IF(BH1934=0,0,1))</f>
        <v>1</v>
      </c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108"/>
      <c r="BY1934" s="108"/>
      <c r="BZ1934" s="108"/>
      <c r="CA1934" s="113">
        <f>SI!BY1934</f>
        <v>204</v>
      </c>
      <c r="CB1934" s="113"/>
      <c r="CC1934" s="113"/>
      <c r="CD1934" s="113"/>
      <c r="CE1934" s="113"/>
      <c r="CF1934" s="113"/>
      <c r="CG1934" s="113"/>
      <c r="CH1934" s="140">
        <f>SI!BZ1934</f>
        <v>0</v>
      </c>
      <c r="CI1934" s="108"/>
      <c r="CJ1934" s="108"/>
      <c r="CK1934" s="108"/>
      <c r="CL1934" s="108"/>
      <c r="CM1934" s="108"/>
      <c r="CN1934" s="108"/>
      <c r="CO1934" s="108"/>
      <c r="CP1934" s="108"/>
      <c r="CQ1934" s="108"/>
      <c r="CR1934" s="108"/>
      <c r="CS1934" s="108"/>
      <c r="CT1934" s="108"/>
      <c r="CU1934" s="108"/>
      <c r="CV1934" s="108"/>
      <c r="CW1934" s="108"/>
      <c r="CX1934" s="108"/>
      <c r="CY1934" s="108"/>
      <c r="CZ1934" s="2"/>
      <c r="DA1934" s="2"/>
      <c r="DB1934" s="2"/>
      <c r="DC1934" s="2"/>
      <c r="DD1934" s="2"/>
      <c r="DE1934" s="2"/>
      <c r="DF1934" s="2"/>
      <c r="DG1934" s="2"/>
      <c r="DH1934" s="2"/>
      <c r="DI1934" s="2"/>
      <c r="DJ1934" s="2"/>
      <c r="DK1934" s="2"/>
      <c r="DL1934" s="2"/>
      <c r="DM1934" s="2"/>
      <c r="DN1934" s="2"/>
      <c r="DO1934" s="2"/>
      <c r="DP1934" s="2"/>
      <c r="DQ1934" s="2"/>
      <c r="DR1934" s="2"/>
      <c r="DS1934" s="2"/>
      <c r="DT1934" s="2"/>
      <c r="DU1934" s="2"/>
      <c r="DV1934" s="2"/>
      <c r="DW1934" s="2"/>
      <c r="DX1934" s="2"/>
      <c r="DY1934" s="2"/>
      <c r="DZ1934" s="2"/>
      <c r="EA1934" s="2"/>
      <c r="EB1934" s="2"/>
      <c r="EC1934" s="2"/>
      <c r="ED1934" s="2"/>
      <c r="EE1934" s="2"/>
      <c r="EF1934" s="2"/>
      <c r="EG1934" s="2"/>
      <c r="EH1934" s="2"/>
      <c r="EI1934" s="2"/>
      <c r="EJ1934" s="2"/>
      <c r="EK1934" s="2"/>
      <c r="EL1934" s="2"/>
      <c r="EM1934" s="2"/>
      <c r="EN1934" s="2"/>
      <c r="EO1934" s="2"/>
      <c r="EP1934" s="2"/>
      <c r="EQ1934" s="2"/>
      <c r="ER1934" s="2"/>
      <c r="ES1934" s="2"/>
      <c r="ET1934" s="2"/>
      <c r="EU1934" s="2"/>
      <c r="EV1934" s="2"/>
      <c r="EW1934" s="2"/>
      <c r="EX1934" s="2"/>
      <c r="EY1934" s="2"/>
      <c r="EZ1934" s="2"/>
      <c r="FA1934" s="2"/>
      <c r="FB1934" s="2"/>
      <c r="FC1934" s="2"/>
      <c r="FD1934" s="2"/>
      <c r="FE1934" s="2"/>
      <c r="FF1934" s="2"/>
      <c r="FG1934" s="2"/>
      <c r="FH1934" s="2"/>
      <c r="FI1934" s="2"/>
      <c r="FJ1934" s="2"/>
      <c r="FK1934" s="2"/>
      <c r="FL1934" s="2"/>
      <c r="FM1934" s="2"/>
      <c r="FN1934" s="2"/>
      <c r="FO1934" s="2"/>
      <c r="FP1934" s="2"/>
      <c r="FQ1934" s="2"/>
      <c r="FR1934" s="2"/>
      <c r="FS1934" s="2"/>
      <c r="FT1934" s="2"/>
      <c r="FU1934" s="2"/>
      <c r="FV1934" s="2"/>
      <c r="FW1934" s="2"/>
      <c r="FX1934" s="2"/>
      <c r="FY1934" s="2"/>
      <c r="FZ1934" s="2"/>
      <c r="GA1934" s="2"/>
      <c r="GB1934" s="2"/>
      <c r="GC1934" s="2"/>
      <c r="GD1934" s="2"/>
      <c r="GE1934" s="2"/>
      <c r="GF1934" s="2"/>
      <c r="GG1934" s="2"/>
      <c r="GH1934" s="2"/>
      <c r="GI1934" s="2"/>
      <c r="GJ1934" s="2"/>
      <c r="GK1934" s="2"/>
      <c r="GL1934" s="2"/>
      <c r="GM1934" s="2"/>
      <c r="GN1934" s="2"/>
      <c r="GO1934" s="2"/>
      <c r="GP1934" s="2"/>
      <c r="GQ1934" s="2"/>
      <c r="GR1934" s="2"/>
      <c r="GS1934" s="2"/>
      <c r="GT1934" s="2"/>
      <c r="GU1934" s="2"/>
      <c r="GV1934" s="2"/>
      <c r="GW1934" s="2"/>
      <c r="GX1934" s="2"/>
      <c r="GY1934" s="2"/>
      <c r="GZ1934" s="2"/>
      <c r="HA1934" s="2"/>
      <c r="HB1934" s="2"/>
      <c r="HC1934" s="2"/>
      <c r="HD1934" s="2"/>
      <c r="HE1934" s="2"/>
      <c r="HF1934" s="2"/>
      <c r="HG1934" s="2"/>
      <c r="HH1934" s="2"/>
      <c r="HI1934" s="2"/>
      <c r="HJ1934" s="2"/>
      <c r="HK1934" s="2"/>
      <c r="HL1934" s="2"/>
      <c r="HM1934" s="2"/>
      <c r="HN1934" s="2"/>
      <c r="HO1934" s="2"/>
      <c r="HP1934" s="2"/>
      <c r="HQ1934" s="2"/>
      <c r="HR1934" s="2"/>
      <c r="HS1934" s="2"/>
      <c r="HT1934" s="2"/>
      <c r="HU1934" s="2"/>
      <c r="HV1934" s="2"/>
      <c r="HW1934" s="2"/>
      <c r="HX1934" s="2"/>
      <c r="HY1934" s="2"/>
      <c r="HZ1934" s="2"/>
      <c r="IA1934" s="2"/>
      <c r="IB1934" s="2"/>
      <c r="IC1934" s="2"/>
      <c r="ID1934" s="2"/>
      <c r="IE1934" s="2"/>
      <c r="IF1934" s="2"/>
      <c r="IG1934" s="2"/>
      <c r="IH1934" s="2"/>
      <c r="II1934" s="2"/>
      <c r="IJ1934" s="2"/>
      <c r="IK1934" s="2"/>
      <c r="IL1934" s="2"/>
      <c r="IM1934" s="2"/>
      <c r="IN1934" s="2"/>
      <c r="IO1934" s="2"/>
      <c r="IP1934" s="2"/>
      <c r="IQ1934" s="2"/>
      <c r="IR1934" s="2"/>
      <c r="IS1934" s="2"/>
    </row>
    <row r="1935" spans="1:253" x14ac:dyDescent="0.25">
      <c r="A1935" s="33"/>
      <c r="B1935" s="23" t="s">
        <v>430</v>
      </c>
      <c r="C1935" s="22"/>
      <c r="D1935" s="22"/>
      <c r="E1935" s="22"/>
      <c r="F1935" s="22"/>
      <c r="G1935" s="22"/>
      <c r="H1935" s="22"/>
      <c r="I1935" s="22"/>
      <c r="J1935" s="22"/>
      <c r="K1935" s="22"/>
      <c r="L1935" s="22"/>
      <c r="M1935" s="22"/>
      <c r="N1935" s="22"/>
      <c r="O1935" s="22"/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  <c r="AG1935" s="22"/>
      <c r="AH1935" s="22"/>
      <c r="AI1935" s="62" t="s">
        <v>168</v>
      </c>
      <c r="AJ1935" s="144" t="str">
        <f t="shared" si="353"/>
        <v>Riadok bude vidieť.</v>
      </c>
      <c r="AK1935" s="145" t="s">
        <v>207</v>
      </c>
      <c r="BE1935" s="86">
        <v>1</v>
      </c>
      <c r="BH1935" s="51">
        <f t="shared" si="355"/>
        <v>1</v>
      </c>
      <c r="BI1935" s="51">
        <f>+IF(BE1935+BF1935+BG1935=0,0,IF(BH1935=0,0,1))</f>
        <v>1</v>
      </c>
      <c r="CA1935" s="113">
        <f>SI!BY1935</f>
        <v>91</v>
      </c>
      <c r="CH1935" s="140">
        <f>SI!BZ1935</f>
        <v>0</v>
      </c>
    </row>
    <row r="1936" spans="1:253" ht="15.75" x14ac:dyDescent="0.25">
      <c r="A1936" s="33"/>
      <c r="B1936" s="30"/>
      <c r="D1936" s="30"/>
      <c r="AI1936" s="59"/>
      <c r="AJ1936" s="144" t="str">
        <f t="shared" si="353"/>
        <v>Riadok bude vidieť.</v>
      </c>
      <c r="AK1936" s="145" t="s">
        <v>207</v>
      </c>
      <c r="BE1936" s="86">
        <v>1</v>
      </c>
      <c r="BH1936" s="51">
        <f t="shared" si="355"/>
        <v>1</v>
      </c>
      <c r="BI1936" s="51">
        <f>+IF(BE1936+BF1936+BG1936=0,0,IF(BH1936=0,0,1))</f>
        <v>1</v>
      </c>
      <c r="CA1936" s="113">
        <f>SI!BY1936</f>
        <v>162</v>
      </c>
      <c r="CH1936" s="140">
        <f>SI!BZ1936</f>
        <v>0</v>
      </c>
    </row>
    <row r="1937" spans="1:253" x14ac:dyDescent="0.25">
      <c r="A1937" s="33"/>
      <c r="B1937" s="2" t="s">
        <v>431</v>
      </c>
      <c r="H1937" s="237" t="s">
        <v>630</v>
      </c>
      <c r="I1937" s="181"/>
      <c r="J1937" s="181"/>
      <c r="K1937" s="181"/>
      <c r="L1937" s="2" t="str">
        <f>+IF($D$27&lt;&gt;"",IF(ROUNDDOWN(CODE(MID($D$27,1,1))/10,0)*0+(LEN(SI!J10)+2)=CA1937,"podiel zaplatenej dane.","NEPOVOLENÉ POUŽITIE!"),"NEPOVOLENÉ POUŽITIE!")</f>
        <v>podiel zaplatenej dane.</v>
      </c>
      <c r="AI1937" s="59"/>
      <c r="AJ1937" s="144" t="str">
        <f t="shared" si="353"/>
        <v>Riadok bude vidieť.</v>
      </c>
      <c r="AK1937" s="145" t="s">
        <v>207</v>
      </c>
      <c r="AN1937" s="21"/>
      <c r="BE1937" s="86">
        <v>1</v>
      </c>
      <c r="BH1937" s="51">
        <f t="shared" si="355"/>
        <v>1</v>
      </c>
      <c r="BI1937" s="51">
        <f>+IF(BE1937+BF1937+BG1937=0,0,IF(BH1937=0,0,1))</f>
        <v>1</v>
      </c>
      <c r="CA1937" s="113">
        <f>SI!BY1937</f>
        <v>31</v>
      </c>
      <c r="CH1937" s="140">
        <f>SI!BZ1937</f>
        <v>0</v>
      </c>
    </row>
    <row r="1938" spans="1:253" s="36" customFormat="1" x14ac:dyDescent="0.25">
      <c r="A1938" s="33"/>
      <c r="B1938" s="2" t="str">
        <f>+IF($J$27&lt;&gt;"",IF((CODE(MID($J$27,1,1)))*(INT((PI()-3.1415)*10^5))*0+(LEN(SI!J13)-LEN(SI!J14))=CA1938,IF(H1937="použila","K účelu a výške použitia podielu zaplatenej dane účtovná jednotka uvádza:","Účtovná jednotka nemá pre túto časť poznámok obsahovú náplň."),"NEPOVOLENÉ POUŽITIE!"),"NEPOVOLENÉ POUŽITIE!")</f>
        <v>Účtovná jednotka nemá pre túto časť poznámok obsahovú náplň.</v>
      </c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60"/>
      <c r="AJ1938" s="144" t="str">
        <f t="shared" si="353"/>
        <v>Riadok bude vidieť.</v>
      </c>
      <c r="AK1938" s="145" t="s">
        <v>207</v>
      </c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51">
        <f>+IF($H$1937="nepoužila",1,1)</f>
        <v>1</v>
      </c>
      <c r="BF1938" s="51"/>
      <c r="BG1938" s="51"/>
      <c r="BH1938" s="51">
        <f t="shared" si="355"/>
        <v>1</v>
      </c>
      <c r="BI1938" s="51">
        <f>+IF(BE1938+BF1938+BG1938=0,0,IF(BH1938=0,0,1))</f>
        <v>1</v>
      </c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108"/>
      <c r="BY1938" s="108"/>
      <c r="BZ1938" s="108"/>
      <c r="CA1938" s="113">
        <f>SI!BY1938</f>
        <v>6</v>
      </c>
      <c r="CB1938" s="113"/>
      <c r="CC1938" s="113"/>
      <c r="CD1938" s="113"/>
      <c r="CE1938" s="113"/>
      <c r="CF1938" s="113"/>
      <c r="CG1938" s="113"/>
      <c r="CH1938" s="140">
        <f>SI!BZ1938</f>
        <v>0</v>
      </c>
      <c r="CI1938" s="108"/>
      <c r="CJ1938" s="108"/>
      <c r="CK1938" s="108"/>
      <c r="CL1938" s="108"/>
      <c r="CM1938" s="108"/>
      <c r="CN1938" s="108"/>
      <c r="CO1938" s="108"/>
      <c r="CP1938" s="108"/>
      <c r="CQ1938" s="108"/>
      <c r="CR1938" s="108"/>
      <c r="CS1938" s="108"/>
      <c r="CT1938" s="108"/>
      <c r="CU1938" s="108"/>
      <c r="CV1938" s="108"/>
      <c r="CW1938" s="108"/>
      <c r="CX1938" s="108"/>
      <c r="CY1938" s="108"/>
      <c r="CZ1938" s="2"/>
      <c r="DA1938" s="2"/>
      <c r="DB1938" s="2"/>
      <c r="DC1938" s="2"/>
      <c r="DD1938" s="2"/>
      <c r="DE1938" s="2"/>
      <c r="DF1938" s="2"/>
      <c r="DG1938" s="2"/>
      <c r="DH1938" s="2"/>
      <c r="DI1938" s="2"/>
      <c r="DJ1938" s="2"/>
      <c r="DK1938" s="2"/>
      <c r="DL1938" s="2"/>
      <c r="DM1938" s="2"/>
      <c r="DN1938" s="2"/>
      <c r="DO1938" s="2"/>
      <c r="DP1938" s="2"/>
      <c r="DQ1938" s="2"/>
      <c r="DR1938" s="2"/>
      <c r="DS1938" s="2"/>
      <c r="DT1938" s="2"/>
      <c r="DU1938" s="2"/>
      <c r="DV1938" s="2"/>
      <c r="DW1938" s="2"/>
      <c r="DX1938" s="2"/>
      <c r="DY1938" s="2"/>
      <c r="DZ1938" s="2"/>
      <c r="EA1938" s="2"/>
      <c r="EB1938" s="2"/>
      <c r="EC1938" s="2"/>
      <c r="ED1938" s="2"/>
      <c r="EE1938" s="2"/>
      <c r="EF1938" s="2"/>
      <c r="EG1938" s="2"/>
      <c r="EH1938" s="2"/>
      <c r="EI1938" s="2"/>
      <c r="EJ1938" s="2"/>
      <c r="EK1938" s="2"/>
      <c r="EL1938" s="2"/>
      <c r="EM1938" s="2"/>
      <c r="EN1938" s="2"/>
      <c r="EO1938" s="2"/>
      <c r="EP1938" s="2"/>
      <c r="EQ1938" s="2"/>
      <c r="ER1938" s="2"/>
      <c r="ES1938" s="2"/>
      <c r="ET1938" s="2"/>
      <c r="EU1938" s="2"/>
      <c r="EV1938" s="2"/>
      <c r="EW1938" s="2"/>
      <c r="EX1938" s="2"/>
      <c r="EY1938" s="2"/>
      <c r="EZ1938" s="2"/>
      <c r="FA1938" s="2"/>
      <c r="FB1938" s="2"/>
      <c r="FC1938" s="2"/>
      <c r="FD1938" s="2"/>
      <c r="FE1938" s="2"/>
      <c r="FF1938" s="2"/>
      <c r="FG1938" s="2"/>
      <c r="FH1938" s="2"/>
      <c r="FI1938" s="2"/>
      <c r="FJ1938" s="2"/>
      <c r="FK1938" s="2"/>
      <c r="FL1938" s="2"/>
      <c r="FM1938" s="2"/>
      <c r="FN1938" s="2"/>
      <c r="FO1938" s="2"/>
      <c r="FP1938" s="2"/>
      <c r="FQ1938" s="2"/>
      <c r="FR1938" s="2"/>
      <c r="FS1938" s="2"/>
      <c r="FT1938" s="2"/>
      <c r="FU1938" s="2"/>
      <c r="FV1938" s="2"/>
      <c r="FW1938" s="2"/>
      <c r="FX1938" s="2"/>
      <c r="FY1938" s="2"/>
      <c r="FZ1938" s="2"/>
      <c r="GA1938" s="2"/>
      <c r="GB1938" s="2"/>
      <c r="GC1938" s="2"/>
      <c r="GD1938" s="2"/>
      <c r="GE1938" s="2"/>
      <c r="GF1938" s="2"/>
      <c r="GG1938" s="2"/>
      <c r="GH1938" s="2"/>
      <c r="GI1938" s="2"/>
      <c r="GJ1938" s="2"/>
      <c r="GK1938" s="2"/>
      <c r="GL1938" s="2"/>
      <c r="GM1938" s="2"/>
      <c r="GN1938" s="2"/>
      <c r="GO1938" s="2"/>
      <c r="GP1938" s="2"/>
      <c r="GQ1938" s="2"/>
      <c r="GR1938" s="2"/>
      <c r="GS1938" s="2"/>
      <c r="GT1938" s="2"/>
      <c r="GU1938" s="2"/>
      <c r="GV1938" s="2"/>
      <c r="GW1938" s="2"/>
      <c r="GX1938" s="2"/>
      <c r="GY1938" s="2"/>
      <c r="GZ1938" s="2"/>
      <c r="HA1938" s="2"/>
      <c r="HB1938" s="2"/>
      <c r="HC1938" s="2"/>
      <c r="HD1938" s="2"/>
      <c r="HE1938" s="2"/>
      <c r="HF1938" s="2"/>
      <c r="HG1938" s="2"/>
      <c r="HH1938" s="2"/>
      <c r="HI1938" s="2"/>
      <c r="HJ1938" s="2"/>
      <c r="HK1938" s="2"/>
      <c r="HL1938" s="2"/>
      <c r="HM1938" s="2"/>
      <c r="HN1938" s="2"/>
      <c r="HO1938" s="2"/>
      <c r="HP1938" s="2"/>
      <c r="HQ1938" s="2"/>
      <c r="HR1938" s="2"/>
      <c r="HS1938" s="2"/>
      <c r="HT1938" s="2"/>
      <c r="HU1938" s="2"/>
      <c r="HV1938" s="2"/>
      <c r="HW1938" s="2"/>
      <c r="HX1938" s="2"/>
      <c r="HY1938" s="2"/>
      <c r="HZ1938" s="2"/>
      <c r="IA1938" s="2"/>
      <c r="IB1938" s="2"/>
      <c r="IC1938" s="2"/>
      <c r="ID1938" s="2"/>
      <c r="IE1938" s="2"/>
      <c r="IF1938" s="2"/>
      <c r="IG1938" s="2"/>
      <c r="IH1938" s="2"/>
      <c r="II1938" s="2"/>
      <c r="IJ1938" s="2"/>
      <c r="IK1938" s="2"/>
      <c r="IL1938" s="2"/>
      <c r="IM1938" s="2"/>
      <c r="IN1938" s="2"/>
      <c r="IO1938" s="2"/>
      <c r="IP1938" s="2"/>
      <c r="IQ1938" s="2"/>
      <c r="IR1938" s="2"/>
      <c r="IS1938" s="2"/>
    </row>
    <row r="1939" spans="1:253" s="36" customFormat="1" hidden="1" x14ac:dyDescent="0.25">
      <c r="A1939" s="33"/>
      <c r="B1939" s="168"/>
      <c r="C1939" s="168"/>
      <c r="D1939" s="168"/>
      <c r="E1939" s="168"/>
      <c r="F1939" s="168"/>
      <c r="G1939" s="168"/>
      <c r="H1939" s="168"/>
      <c r="I1939" s="168"/>
      <c r="J1939" s="168"/>
      <c r="K1939" s="168"/>
      <c r="L1939" s="168"/>
      <c r="M1939" s="168"/>
      <c r="N1939" s="168"/>
      <c r="O1939" s="168"/>
      <c r="P1939" s="168"/>
      <c r="Q1939" s="168"/>
      <c r="R1939" s="168"/>
      <c r="S1939" s="168"/>
      <c r="T1939" s="168"/>
      <c r="U1939" s="168"/>
      <c r="V1939" s="168"/>
      <c r="W1939" s="168"/>
      <c r="X1939" s="168"/>
      <c r="Y1939" s="168"/>
      <c r="Z1939" s="168"/>
      <c r="AA1939" s="168"/>
      <c r="AB1939" s="168"/>
      <c r="AC1939" s="168"/>
      <c r="AD1939" s="168"/>
      <c r="AE1939" s="168"/>
      <c r="AF1939" s="168"/>
      <c r="AG1939" s="168"/>
      <c r="AH1939" s="168"/>
      <c r="AI1939" s="63"/>
      <c r="AJ1939" s="144" t="str">
        <f t="shared" si="353"/>
        <v>Riadok bude skrytý.</v>
      </c>
      <c r="AK1939" s="145" t="s">
        <v>207</v>
      </c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51">
        <f>+IF($H$1937="nepoužila",0,1)</f>
        <v>0</v>
      </c>
      <c r="BF1939" s="51">
        <f t="shared" ref="BF1939:BF1958" si="357">+IF(B1939="",0,1)</f>
        <v>0</v>
      </c>
      <c r="BG1939" s="51"/>
      <c r="BH1939" s="51">
        <f t="shared" si="355"/>
        <v>1</v>
      </c>
      <c r="BI1939" s="89">
        <f t="shared" ref="BI1939:BI1958" si="358">+IF(BE1939*BF1939=0,0,IF(BH1939=0,0,1))</f>
        <v>0</v>
      </c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108"/>
      <c r="BY1939" s="108"/>
      <c r="BZ1939" s="108"/>
      <c r="CA1939" s="113">
        <f>SI!BY1939</f>
        <v>195</v>
      </c>
      <c r="CB1939" s="113"/>
      <c r="CC1939" s="113"/>
      <c r="CD1939" s="113"/>
      <c r="CE1939" s="113"/>
      <c r="CF1939" s="113"/>
      <c r="CG1939" s="113"/>
      <c r="CH1939" s="140">
        <f>SI!BZ1939</f>
        <v>0</v>
      </c>
      <c r="CI1939" s="108"/>
      <c r="CJ1939" s="108"/>
      <c r="CK1939" s="108"/>
      <c r="CL1939" s="108"/>
      <c r="CM1939" s="108"/>
      <c r="CN1939" s="108"/>
      <c r="CO1939" s="108"/>
      <c r="CP1939" s="108"/>
      <c r="CQ1939" s="108"/>
      <c r="CR1939" s="108"/>
      <c r="CS1939" s="108"/>
      <c r="CT1939" s="108"/>
      <c r="CU1939" s="108"/>
      <c r="CV1939" s="108"/>
      <c r="CW1939" s="108"/>
      <c r="CX1939" s="108"/>
      <c r="CY1939" s="108"/>
      <c r="CZ1939" s="2"/>
      <c r="DA1939" s="2"/>
      <c r="DB1939" s="2"/>
      <c r="DC1939" s="2"/>
      <c r="DD1939" s="2"/>
      <c r="DE1939" s="2"/>
      <c r="DF1939" s="2"/>
      <c r="DG1939" s="2"/>
      <c r="DH1939" s="2"/>
      <c r="DI1939" s="2"/>
      <c r="DJ1939" s="2"/>
      <c r="DK1939" s="2"/>
      <c r="DL1939" s="2"/>
      <c r="DM1939" s="2"/>
      <c r="DN1939" s="2"/>
      <c r="DO1939" s="2"/>
      <c r="DP1939" s="2"/>
      <c r="DQ1939" s="2"/>
      <c r="DR1939" s="2"/>
      <c r="DS1939" s="2"/>
      <c r="DT1939" s="2"/>
      <c r="DU1939" s="2"/>
      <c r="DV1939" s="2"/>
      <c r="DW1939" s="2"/>
      <c r="DX1939" s="2"/>
      <c r="DY1939" s="2"/>
      <c r="DZ1939" s="2"/>
      <c r="EA1939" s="2"/>
      <c r="EB1939" s="2"/>
      <c r="EC1939" s="2"/>
      <c r="ED1939" s="2"/>
      <c r="EE1939" s="2"/>
      <c r="EF1939" s="2"/>
      <c r="EG1939" s="2"/>
      <c r="EH1939" s="2"/>
      <c r="EI1939" s="2"/>
      <c r="EJ1939" s="2"/>
      <c r="EK1939" s="2"/>
      <c r="EL1939" s="2"/>
      <c r="EM1939" s="2"/>
      <c r="EN1939" s="2"/>
      <c r="EO1939" s="2"/>
      <c r="EP1939" s="2"/>
      <c r="EQ1939" s="2"/>
      <c r="ER1939" s="2"/>
      <c r="ES1939" s="2"/>
      <c r="ET1939" s="2"/>
      <c r="EU1939" s="2"/>
      <c r="EV1939" s="2"/>
      <c r="EW1939" s="2"/>
      <c r="EX1939" s="2"/>
      <c r="EY1939" s="2"/>
      <c r="EZ1939" s="2"/>
      <c r="FA1939" s="2"/>
      <c r="FB1939" s="2"/>
      <c r="FC1939" s="2"/>
      <c r="FD1939" s="2"/>
      <c r="FE1939" s="2"/>
      <c r="FF1939" s="2"/>
      <c r="FG1939" s="2"/>
      <c r="FH1939" s="2"/>
      <c r="FI1939" s="2"/>
      <c r="FJ1939" s="2"/>
      <c r="FK1939" s="2"/>
      <c r="FL1939" s="2"/>
      <c r="FM1939" s="2"/>
      <c r="FN1939" s="2"/>
      <c r="FO1939" s="2"/>
      <c r="FP1939" s="2"/>
      <c r="FQ1939" s="2"/>
      <c r="FR1939" s="2"/>
      <c r="FS1939" s="2"/>
      <c r="FT1939" s="2"/>
      <c r="FU1939" s="2"/>
      <c r="FV1939" s="2"/>
      <c r="FW1939" s="2"/>
      <c r="FX1939" s="2"/>
      <c r="FY1939" s="2"/>
      <c r="FZ1939" s="2"/>
      <c r="GA1939" s="2"/>
      <c r="GB1939" s="2"/>
      <c r="GC1939" s="2"/>
      <c r="GD1939" s="2"/>
      <c r="GE1939" s="2"/>
      <c r="GF1939" s="2"/>
      <c r="GG1939" s="2"/>
      <c r="GH1939" s="2"/>
      <c r="GI1939" s="2"/>
      <c r="GJ1939" s="2"/>
      <c r="GK1939" s="2"/>
      <c r="GL1939" s="2"/>
      <c r="GM1939" s="2"/>
      <c r="GN1939" s="2"/>
      <c r="GO1939" s="2"/>
      <c r="GP1939" s="2"/>
      <c r="GQ1939" s="2"/>
      <c r="GR1939" s="2"/>
      <c r="GS1939" s="2"/>
      <c r="GT1939" s="2"/>
      <c r="GU1939" s="2"/>
      <c r="GV1939" s="2"/>
      <c r="GW1939" s="2"/>
      <c r="GX1939" s="2"/>
      <c r="GY1939" s="2"/>
      <c r="GZ1939" s="2"/>
      <c r="HA1939" s="2"/>
      <c r="HB1939" s="2"/>
      <c r="HC1939" s="2"/>
      <c r="HD1939" s="2"/>
      <c r="HE1939" s="2"/>
      <c r="HF1939" s="2"/>
      <c r="HG1939" s="2"/>
      <c r="HH1939" s="2"/>
      <c r="HI1939" s="2"/>
      <c r="HJ1939" s="2"/>
      <c r="HK1939" s="2"/>
      <c r="HL1939" s="2"/>
      <c r="HM1939" s="2"/>
      <c r="HN1939" s="2"/>
      <c r="HO1939" s="2"/>
      <c r="HP1939" s="2"/>
      <c r="HQ1939" s="2"/>
      <c r="HR1939" s="2"/>
      <c r="HS1939" s="2"/>
      <c r="HT1939" s="2"/>
      <c r="HU1939" s="2"/>
      <c r="HV1939" s="2"/>
      <c r="HW1939" s="2"/>
      <c r="HX1939" s="2"/>
      <c r="HY1939" s="2"/>
      <c r="HZ1939" s="2"/>
      <c r="IA1939" s="2"/>
      <c r="IB1939" s="2"/>
      <c r="IC1939" s="2"/>
      <c r="ID1939" s="2"/>
      <c r="IE1939" s="2"/>
      <c r="IF1939" s="2"/>
      <c r="IG1939" s="2"/>
      <c r="IH1939" s="2"/>
      <c r="II1939" s="2"/>
      <c r="IJ1939" s="2"/>
      <c r="IK1939" s="2"/>
      <c r="IL1939" s="2"/>
      <c r="IM1939" s="2"/>
      <c r="IN1939" s="2"/>
      <c r="IO1939" s="2"/>
      <c r="IP1939" s="2"/>
      <c r="IQ1939" s="2"/>
      <c r="IR1939" s="2"/>
      <c r="IS1939" s="2"/>
    </row>
    <row r="1940" spans="1:253" s="36" customFormat="1" hidden="1" x14ac:dyDescent="0.25">
      <c r="A1940" s="33"/>
      <c r="B1940" s="168"/>
      <c r="C1940" s="168"/>
      <c r="D1940" s="168"/>
      <c r="E1940" s="168"/>
      <c r="F1940" s="168"/>
      <c r="G1940" s="168"/>
      <c r="H1940" s="168"/>
      <c r="I1940" s="168"/>
      <c r="J1940" s="168"/>
      <c r="K1940" s="168"/>
      <c r="L1940" s="168"/>
      <c r="M1940" s="168"/>
      <c r="N1940" s="168"/>
      <c r="O1940" s="168"/>
      <c r="P1940" s="168"/>
      <c r="Q1940" s="168"/>
      <c r="R1940" s="168"/>
      <c r="S1940" s="168"/>
      <c r="T1940" s="168"/>
      <c r="U1940" s="168"/>
      <c r="V1940" s="168"/>
      <c r="W1940" s="168"/>
      <c r="X1940" s="168"/>
      <c r="Y1940" s="168"/>
      <c r="Z1940" s="168"/>
      <c r="AA1940" s="168"/>
      <c r="AB1940" s="168"/>
      <c r="AC1940" s="168"/>
      <c r="AD1940" s="168"/>
      <c r="AE1940" s="168"/>
      <c r="AF1940" s="168"/>
      <c r="AG1940" s="168"/>
      <c r="AH1940" s="168"/>
      <c r="AI1940" s="63"/>
      <c r="AJ1940" s="144" t="str">
        <f t="shared" si="353"/>
        <v>Riadok bude skrytý.</v>
      </c>
      <c r="AK1940" s="145" t="s">
        <v>207</v>
      </c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51">
        <f t="shared" ref="BE1940:BE1976" si="359">+IF($H$1937="nepoužila",0,1)</f>
        <v>0</v>
      </c>
      <c r="BF1940" s="51">
        <f t="shared" si="357"/>
        <v>0</v>
      </c>
      <c r="BG1940" s="51"/>
      <c r="BH1940" s="51">
        <f t="shared" si="355"/>
        <v>1</v>
      </c>
      <c r="BI1940" s="89">
        <f t="shared" si="358"/>
        <v>0</v>
      </c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108"/>
      <c r="BY1940" s="108"/>
      <c r="BZ1940" s="108"/>
      <c r="CA1940" s="113">
        <f>SI!BY1940</f>
        <v>170</v>
      </c>
      <c r="CB1940" s="113"/>
      <c r="CC1940" s="113"/>
      <c r="CD1940" s="113"/>
      <c r="CE1940" s="113"/>
      <c r="CF1940" s="113"/>
      <c r="CG1940" s="113"/>
      <c r="CH1940" s="140">
        <f>SI!BZ1940</f>
        <v>0</v>
      </c>
      <c r="CI1940" s="108"/>
      <c r="CJ1940" s="108"/>
      <c r="CK1940" s="108"/>
      <c r="CL1940" s="108"/>
      <c r="CM1940" s="108"/>
      <c r="CN1940" s="108"/>
      <c r="CO1940" s="108"/>
      <c r="CP1940" s="108"/>
      <c r="CQ1940" s="108"/>
      <c r="CR1940" s="108"/>
      <c r="CS1940" s="108"/>
      <c r="CT1940" s="108"/>
      <c r="CU1940" s="108"/>
      <c r="CV1940" s="108"/>
      <c r="CW1940" s="108"/>
      <c r="CX1940" s="108"/>
      <c r="CY1940" s="108"/>
      <c r="CZ1940" s="2"/>
      <c r="DA1940" s="2"/>
      <c r="DB1940" s="2"/>
      <c r="DC1940" s="2"/>
      <c r="DD1940" s="2"/>
      <c r="DE1940" s="2"/>
      <c r="DF1940" s="2"/>
      <c r="DG1940" s="2"/>
      <c r="DH1940" s="2"/>
      <c r="DI1940" s="2"/>
      <c r="DJ1940" s="2"/>
      <c r="DK1940" s="2"/>
      <c r="DL1940" s="2"/>
      <c r="DM1940" s="2"/>
      <c r="DN1940" s="2"/>
      <c r="DO1940" s="2"/>
      <c r="DP1940" s="2"/>
      <c r="DQ1940" s="2"/>
      <c r="DR1940" s="2"/>
      <c r="DS1940" s="2"/>
      <c r="DT1940" s="2"/>
      <c r="DU1940" s="2"/>
      <c r="DV1940" s="2"/>
      <c r="DW1940" s="2"/>
      <c r="DX1940" s="2"/>
      <c r="DY1940" s="2"/>
      <c r="DZ1940" s="2"/>
      <c r="EA1940" s="2"/>
      <c r="EB1940" s="2"/>
      <c r="EC1940" s="2"/>
      <c r="ED1940" s="2"/>
      <c r="EE1940" s="2"/>
      <c r="EF1940" s="2"/>
      <c r="EG1940" s="2"/>
      <c r="EH1940" s="2"/>
      <c r="EI1940" s="2"/>
      <c r="EJ1940" s="2"/>
      <c r="EK1940" s="2"/>
      <c r="EL1940" s="2"/>
      <c r="EM1940" s="2"/>
      <c r="EN1940" s="2"/>
      <c r="EO1940" s="2"/>
      <c r="EP1940" s="2"/>
      <c r="EQ1940" s="2"/>
      <c r="ER1940" s="2"/>
      <c r="ES1940" s="2"/>
      <c r="ET1940" s="2"/>
      <c r="EU1940" s="2"/>
      <c r="EV1940" s="2"/>
      <c r="EW1940" s="2"/>
      <c r="EX1940" s="2"/>
      <c r="EY1940" s="2"/>
      <c r="EZ1940" s="2"/>
      <c r="FA1940" s="2"/>
      <c r="FB1940" s="2"/>
      <c r="FC1940" s="2"/>
      <c r="FD1940" s="2"/>
      <c r="FE1940" s="2"/>
      <c r="FF1940" s="2"/>
      <c r="FG1940" s="2"/>
      <c r="FH1940" s="2"/>
      <c r="FI1940" s="2"/>
      <c r="FJ1940" s="2"/>
      <c r="FK1940" s="2"/>
      <c r="FL1940" s="2"/>
      <c r="FM1940" s="2"/>
      <c r="FN1940" s="2"/>
      <c r="FO1940" s="2"/>
      <c r="FP1940" s="2"/>
      <c r="FQ1940" s="2"/>
      <c r="FR1940" s="2"/>
      <c r="FS1940" s="2"/>
      <c r="FT1940" s="2"/>
      <c r="FU1940" s="2"/>
      <c r="FV1940" s="2"/>
      <c r="FW1940" s="2"/>
      <c r="FX1940" s="2"/>
      <c r="FY1940" s="2"/>
      <c r="FZ1940" s="2"/>
      <c r="GA1940" s="2"/>
      <c r="GB1940" s="2"/>
      <c r="GC1940" s="2"/>
      <c r="GD1940" s="2"/>
      <c r="GE1940" s="2"/>
      <c r="GF1940" s="2"/>
      <c r="GG1940" s="2"/>
      <c r="GH1940" s="2"/>
      <c r="GI1940" s="2"/>
      <c r="GJ1940" s="2"/>
      <c r="GK1940" s="2"/>
      <c r="GL1940" s="2"/>
      <c r="GM1940" s="2"/>
      <c r="GN1940" s="2"/>
      <c r="GO1940" s="2"/>
      <c r="GP1940" s="2"/>
      <c r="GQ1940" s="2"/>
      <c r="GR1940" s="2"/>
      <c r="GS1940" s="2"/>
      <c r="GT1940" s="2"/>
      <c r="GU1940" s="2"/>
      <c r="GV1940" s="2"/>
      <c r="GW1940" s="2"/>
      <c r="GX1940" s="2"/>
      <c r="GY1940" s="2"/>
      <c r="GZ1940" s="2"/>
      <c r="HA1940" s="2"/>
      <c r="HB1940" s="2"/>
      <c r="HC1940" s="2"/>
      <c r="HD1940" s="2"/>
      <c r="HE1940" s="2"/>
      <c r="HF1940" s="2"/>
      <c r="HG1940" s="2"/>
      <c r="HH1940" s="2"/>
      <c r="HI1940" s="2"/>
      <c r="HJ1940" s="2"/>
      <c r="HK1940" s="2"/>
      <c r="HL1940" s="2"/>
      <c r="HM1940" s="2"/>
      <c r="HN1940" s="2"/>
      <c r="HO1940" s="2"/>
      <c r="HP1940" s="2"/>
      <c r="HQ1940" s="2"/>
      <c r="HR1940" s="2"/>
      <c r="HS1940" s="2"/>
      <c r="HT1940" s="2"/>
      <c r="HU1940" s="2"/>
      <c r="HV1940" s="2"/>
      <c r="HW1940" s="2"/>
      <c r="HX1940" s="2"/>
      <c r="HY1940" s="2"/>
      <c r="HZ1940" s="2"/>
      <c r="IA1940" s="2"/>
      <c r="IB1940" s="2"/>
      <c r="IC1940" s="2"/>
      <c r="ID1940" s="2"/>
      <c r="IE1940" s="2"/>
      <c r="IF1940" s="2"/>
      <c r="IG1940" s="2"/>
      <c r="IH1940" s="2"/>
      <c r="II1940" s="2"/>
      <c r="IJ1940" s="2"/>
      <c r="IK1940" s="2"/>
      <c r="IL1940" s="2"/>
      <c r="IM1940" s="2"/>
      <c r="IN1940" s="2"/>
      <c r="IO1940" s="2"/>
      <c r="IP1940" s="2"/>
      <c r="IQ1940" s="2"/>
      <c r="IR1940" s="2"/>
      <c r="IS1940" s="2"/>
    </row>
    <row r="1941" spans="1:253" s="36" customFormat="1" hidden="1" x14ac:dyDescent="0.25">
      <c r="A1941" s="33"/>
      <c r="B1941" s="168"/>
      <c r="C1941" s="168"/>
      <c r="D1941" s="168"/>
      <c r="E1941" s="168"/>
      <c r="F1941" s="168"/>
      <c r="G1941" s="168"/>
      <c r="H1941" s="168"/>
      <c r="I1941" s="168"/>
      <c r="J1941" s="168"/>
      <c r="K1941" s="168"/>
      <c r="L1941" s="168"/>
      <c r="M1941" s="168"/>
      <c r="N1941" s="168"/>
      <c r="O1941" s="168"/>
      <c r="P1941" s="168"/>
      <c r="Q1941" s="168"/>
      <c r="R1941" s="168"/>
      <c r="S1941" s="168"/>
      <c r="T1941" s="168"/>
      <c r="U1941" s="168"/>
      <c r="V1941" s="168"/>
      <c r="W1941" s="168"/>
      <c r="X1941" s="168"/>
      <c r="Y1941" s="168"/>
      <c r="Z1941" s="168"/>
      <c r="AA1941" s="168"/>
      <c r="AB1941" s="168"/>
      <c r="AC1941" s="168"/>
      <c r="AD1941" s="168"/>
      <c r="AE1941" s="168"/>
      <c r="AF1941" s="168"/>
      <c r="AG1941" s="168"/>
      <c r="AH1941" s="168"/>
      <c r="AI1941" s="63"/>
      <c r="AJ1941" s="144" t="str">
        <f t="shared" si="353"/>
        <v>Riadok bude skrytý.</v>
      </c>
      <c r="AK1941" s="145" t="s">
        <v>207</v>
      </c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51">
        <f t="shared" si="359"/>
        <v>0</v>
      </c>
      <c r="BF1941" s="51">
        <f t="shared" si="357"/>
        <v>0</v>
      </c>
      <c r="BG1941" s="51"/>
      <c r="BH1941" s="51">
        <f t="shared" si="355"/>
        <v>1</v>
      </c>
      <c r="BI1941" s="89">
        <f t="shared" si="358"/>
        <v>0</v>
      </c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/>
      <c r="BV1941" s="2"/>
      <c r="BW1941" s="2"/>
      <c r="BX1941" s="108"/>
      <c r="BY1941" s="108"/>
      <c r="BZ1941" s="108"/>
      <c r="CA1941" s="113">
        <f>SI!BY1941</f>
        <v>143</v>
      </c>
      <c r="CB1941" s="113"/>
      <c r="CC1941" s="113"/>
      <c r="CD1941" s="113"/>
      <c r="CE1941" s="113"/>
      <c r="CF1941" s="113"/>
      <c r="CG1941" s="113"/>
      <c r="CH1941" s="140">
        <f>SI!BZ1941</f>
        <v>0</v>
      </c>
      <c r="CI1941" s="108"/>
      <c r="CJ1941" s="108"/>
      <c r="CK1941" s="108"/>
      <c r="CL1941" s="108"/>
      <c r="CM1941" s="108"/>
      <c r="CN1941" s="108"/>
      <c r="CO1941" s="108"/>
      <c r="CP1941" s="108"/>
      <c r="CQ1941" s="108"/>
      <c r="CR1941" s="108"/>
      <c r="CS1941" s="108"/>
      <c r="CT1941" s="108"/>
      <c r="CU1941" s="108"/>
      <c r="CV1941" s="108"/>
      <c r="CW1941" s="108"/>
      <c r="CX1941" s="108"/>
      <c r="CY1941" s="108"/>
      <c r="CZ1941" s="2"/>
      <c r="DA1941" s="2"/>
      <c r="DB1941" s="2"/>
      <c r="DC1941" s="2"/>
      <c r="DD1941" s="2"/>
      <c r="DE1941" s="2"/>
      <c r="DF1941" s="2"/>
      <c r="DG1941" s="2"/>
      <c r="DH1941" s="2"/>
      <c r="DI1941" s="2"/>
      <c r="DJ1941" s="2"/>
      <c r="DK1941" s="2"/>
      <c r="DL1941" s="2"/>
      <c r="DM1941" s="2"/>
      <c r="DN1941" s="2"/>
      <c r="DO1941" s="2"/>
      <c r="DP1941" s="2"/>
      <c r="DQ1941" s="2"/>
      <c r="DR1941" s="2"/>
      <c r="DS1941" s="2"/>
      <c r="DT1941" s="2"/>
      <c r="DU1941" s="2"/>
      <c r="DV1941" s="2"/>
      <c r="DW1941" s="2"/>
      <c r="DX1941" s="2"/>
      <c r="DY1941" s="2"/>
      <c r="DZ1941" s="2"/>
      <c r="EA1941" s="2"/>
      <c r="EB1941" s="2"/>
      <c r="EC1941" s="2"/>
      <c r="ED1941" s="2"/>
      <c r="EE1941" s="2"/>
      <c r="EF1941" s="2"/>
      <c r="EG1941" s="2"/>
      <c r="EH1941" s="2"/>
      <c r="EI1941" s="2"/>
      <c r="EJ1941" s="2"/>
      <c r="EK1941" s="2"/>
      <c r="EL1941" s="2"/>
      <c r="EM1941" s="2"/>
      <c r="EN1941" s="2"/>
      <c r="EO1941" s="2"/>
      <c r="EP1941" s="2"/>
      <c r="EQ1941" s="2"/>
      <c r="ER1941" s="2"/>
      <c r="ES1941" s="2"/>
      <c r="ET1941" s="2"/>
      <c r="EU1941" s="2"/>
      <c r="EV1941" s="2"/>
      <c r="EW1941" s="2"/>
      <c r="EX1941" s="2"/>
      <c r="EY1941" s="2"/>
      <c r="EZ1941" s="2"/>
      <c r="FA1941" s="2"/>
      <c r="FB1941" s="2"/>
      <c r="FC1941" s="2"/>
      <c r="FD1941" s="2"/>
      <c r="FE1941" s="2"/>
      <c r="FF1941" s="2"/>
      <c r="FG1941" s="2"/>
      <c r="FH1941" s="2"/>
      <c r="FI1941" s="2"/>
      <c r="FJ1941" s="2"/>
      <c r="FK1941" s="2"/>
      <c r="FL1941" s="2"/>
      <c r="FM1941" s="2"/>
      <c r="FN1941" s="2"/>
      <c r="FO1941" s="2"/>
      <c r="FP1941" s="2"/>
      <c r="FQ1941" s="2"/>
      <c r="FR1941" s="2"/>
      <c r="FS1941" s="2"/>
      <c r="FT1941" s="2"/>
      <c r="FU1941" s="2"/>
      <c r="FV1941" s="2"/>
      <c r="FW1941" s="2"/>
      <c r="FX1941" s="2"/>
      <c r="FY1941" s="2"/>
      <c r="FZ1941" s="2"/>
      <c r="GA1941" s="2"/>
      <c r="GB1941" s="2"/>
      <c r="GC1941" s="2"/>
      <c r="GD1941" s="2"/>
      <c r="GE1941" s="2"/>
      <c r="GF1941" s="2"/>
      <c r="GG1941" s="2"/>
      <c r="GH1941" s="2"/>
      <c r="GI1941" s="2"/>
      <c r="GJ1941" s="2"/>
      <c r="GK1941" s="2"/>
      <c r="GL1941" s="2"/>
      <c r="GM1941" s="2"/>
      <c r="GN1941" s="2"/>
      <c r="GO1941" s="2"/>
      <c r="GP1941" s="2"/>
      <c r="GQ1941" s="2"/>
      <c r="GR1941" s="2"/>
      <c r="GS1941" s="2"/>
      <c r="GT1941" s="2"/>
      <c r="GU1941" s="2"/>
      <c r="GV1941" s="2"/>
      <c r="GW1941" s="2"/>
      <c r="GX1941" s="2"/>
      <c r="GY1941" s="2"/>
      <c r="GZ1941" s="2"/>
      <c r="HA1941" s="2"/>
      <c r="HB1941" s="2"/>
      <c r="HC1941" s="2"/>
      <c r="HD1941" s="2"/>
      <c r="HE1941" s="2"/>
      <c r="HF1941" s="2"/>
      <c r="HG1941" s="2"/>
      <c r="HH1941" s="2"/>
      <c r="HI1941" s="2"/>
      <c r="HJ1941" s="2"/>
      <c r="HK1941" s="2"/>
      <c r="HL1941" s="2"/>
      <c r="HM1941" s="2"/>
      <c r="HN1941" s="2"/>
      <c r="HO1941" s="2"/>
      <c r="HP1941" s="2"/>
      <c r="HQ1941" s="2"/>
      <c r="HR1941" s="2"/>
      <c r="HS1941" s="2"/>
      <c r="HT1941" s="2"/>
      <c r="HU1941" s="2"/>
      <c r="HV1941" s="2"/>
      <c r="HW1941" s="2"/>
      <c r="HX1941" s="2"/>
      <c r="HY1941" s="2"/>
      <c r="HZ1941" s="2"/>
      <c r="IA1941" s="2"/>
      <c r="IB1941" s="2"/>
      <c r="IC1941" s="2"/>
      <c r="ID1941" s="2"/>
      <c r="IE1941" s="2"/>
      <c r="IF1941" s="2"/>
      <c r="IG1941" s="2"/>
      <c r="IH1941" s="2"/>
      <c r="II1941" s="2"/>
      <c r="IJ1941" s="2"/>
      <c r="IK1941" s="2"/>
      <c r="IL1941" s="2"/>
      <c r="IM1941" s="2"/>
      <c r="IN1941" s="2"/>
      <c r="IO1941" s="2"/>
      <c r="IP1941" s="2"/>
      <c r="IQ1941" s="2"/>
      <c r="IR1941" s="2"/>
      <c r="IS1941" s="2"/>
    </row>
    <row r="1942" spans="1:253" s="36" customFormat="1" hidden="1" x14ac:dyDescent="0.25">
      <c r="A1942" s="33"/>
      <c r="B1942" s="168"/>
      <c r="C1942" s="168"/>
      <c r="D1942" s="168"/>
      <c r="E1942" s="168"/>
      <c r="F1942" s="168"/>
      <c r="G1942" s="168"/>
      <c r="H1942" s="168"/>
      <c r="I1942" s="168"/>
      <c r="J1942" s="168"/>
      <c r="K1942" s="168"/>
      <c r="L1942" s="168"/>
      <c r="M1942" s="168"/>
      <c r="N1942" s="168"/>
      <c r="O1942" s="168"/>
      <c r="P1942" s="168"/>
      <c r="Q1942" s="168"/>
      <c r="R1942" s="168"/>
      <c r="S1942" s="168"/>
      <c r="T1942" s="168"/>
      <c r="U1942" s="168"/>
      <c r="V1942" s="168"/>
      <c r="W1942" s="168"/>
      <c r="X1942" s="168"/>
      <c r="Y1942" s="168"/>
      <c r="Z1942" s="168"/>
      <c r="AA1942" s="168"/>
      <c r="AB1942" s="168"/>
      <c r="AC1942" s="168"/>
      <c r="AD1942" s="168"/>
      <c r="AE1942" s="168"/>
      <c r="AF1942" s="168"/>
      <c r="AG1942" s="168"/>
      <c r="AH1942" s="168"/>
      <c r="AI1942" s="63"/>
      <c r="AJ1942" s="144" t="str">
        <f t="shared" si="353"/>
        <v>Riadok bude skrytý.</v>
      </c>
      <c r="AK1942" s="145" t="s">
        <v>207</v>
      </c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51">
        <f t="shared" si="359"/>
        <v>0</v>
      </c>
      <c r="BF1942" s="51">
        <f t="shared" si="357"/>
        <v>0</v>
      </c>
      <c r="BG1942" s="51"/>
      <c r="BH1942" s="51">
        <f t="shared" si="355"/>
        <v>1</v>
      </c>
      <c r="BI1942" s="89">
        <f t="shared" si="358"/>
        <v>0</v>
      </c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108"/>
      <c r="BY1942" s="108"/>
      <c r="BZ1942" s="108"/>
      <c r="CA1942" s="113">
        <f>SI!BY1942</f>
        <v>142</v>
      </c>
      <c r="CB1942" s="113"/>
      <c r="CC1942" s="113"/>
      <c r="CD1942" s="113"/>
      <c r="CE1942" s="113"/>
      <c r="CF1942" s="113"/>
      <c r="CG1942" s="113"/>
      <c r="CH1942" s="140">
        <f>SI!BZ1942</f>
        <v>0</v>
      </c>
      <c r="CI1942" s="108"/>
      <c r="CJ1942" s="108"/>
      <c r="CK1942" s="108"/>
      <c r="CL1942" s="108"/>
      <c r="CM1942" s="108"/>
      <c r="CN1942" s="108"/>
      <c r="CO1942" s="108"/>
      <c r="CP1942" s="108"/>
      <c r="CQ1942" s="108"/>
      <c r="CR1942" s="108"/>
      <c r="CS1942" s="108"/>
      <c r="CT1942" s="108"/>
      <c r="CU1942" s="108"/>
      <c r="CV1942" s="108"/>
      <c r="CW1942" s="108"/>
      <c r="CX1942" s="108"/>
      <c r="CY1942" s="108"/>
      <c r="CZ1942" s="2"/>
      <c r="DA1942" s="2"/>
      <c r="DB1942" s="2"/>
      <c r="DC1942" s="2"/>
      <c r="DD1942" s="2"/>
      <c r="DE1942" s="2"/>
      <c r="DF1942" s="2"/>
      <c r="DG1942" s="2"/>
      <c r="DH1942" s="2"/>
      <c r="DI1942" s="2"/>
      <c r="DJ1942" s="2"/>
      <c r="DK1942" s="2"/>
      <c r="DL1942" s="2"/>
      <c r="DM1942" s="2"/>
      <c r="DN1942" s="2"/>
      <c r="DO1942" s="2"/>
      <c r="DP1942" s="2"/>
      <c r="DQ1942" s="2"/>
      <c r="DR1942" s="2"/>
      <c r="DS1942" s="2"/>
      <c r="DT1942" s="2"/>
      <c r="DU1942" s="2"/>
      <c r="DV1942" s="2"/>
      <c r="DW1942" s="2"/>
      <c r="DX1942" s="2"/>
      <c r="DY1942" s="2"/>
      <c r="DZ1942" s="2"/>
      <c r="EA1942" s="2"/>
      <c r="EB1942" s="2"/>
      <c r="EC1942" s="2"/>
      <c r="ED1942" s="2"/>
      <c r="EE1942" s="2"/>
      <c r="EF1942" s="2"/>
      <c r="EG1942" s="2"/>
      <c r="EH1942" s="2"/>
      <c r="EI1942" s="2"/>
      <c r="EJ1942" s="2"/>
      <c r="EK1942" s="2"/>
      <c r="EL1942" s="2"/>
      <c r="EM1942" s="2"/>
      <c r="EN1942" s="2"/>
      <c r="EO1942" s="2"/>
      <c r="EP1942" s="2"/>
      <c r="EQ1942" s="2"/>
      <c r="ER1942" s="2"/>
      <c r="ES1942" s="2"/>
      <c r="ET1942" s="2"/>
      <c r="EU1942" s="2"/>
      <c r="EV1942" s="2"/>
      <c r="EW1942" s="2"/>
      <c r="EX1942" s="2"/>
      <c r="EY1942" s="2"/>
      <c r="EZ1942" s="2"/>
      <c r="FA1942" s="2"/>
      <c r="FB1942" s="2"/>
      <c r="FC1942" s="2"/>
      <c r="FD1942" s="2"/>
      <c r="FE1942" s="2"/>
      <c r="FF1942" s="2"/>
      <c r="FG1942" s="2"/>
      <c r="FH1942" s="2"/>
      <c r="FI1942" s="2"/>
      <c r="FJ1942" s="2"/>
      <c r="FK1942" s="2"/>
      <c r="FL1942" s="2"/>
      <c r="FM1942" s="2"/>
      <c r="FN1942" s="2"/>
      <c r="FO1942" s="2"/>
      <c r="FP1942" s="2"/>
      <c r="FQ1942" s="2"/>
      <c r="FR1942" s="2"/>
      <c r="FS1942" s="2"/>
      <c r="FT1942" s="2"/>
      <c r="FU1942" s="2"/>
      <c r="FV1942" s="2"/>
      <c r="FW1942" s="2"/>
      <c r="FX1942" s="2"/>
      <c r="FY1942" s="2"/>
      <c r="FZ1942" s="2"/>
      <c r="GA1942" s="2"/>
      <c r="GB1942" s="2"/>
      <c r="GC1942" s="2"/>
      <c r="GD1942" s="2"/>
      <c r="GE1942" s="2"/>
      <c r="GF1942" s="2"/>
      <c r="GG1942" s="2"/>
      <c r="GH1942" s="2"/>
      <c r="GI1942" s="2"/>
      <c r="GJ1942" s="2"/>
      <c r="GK1942" s="2"/>
      <c r="GL1942" s="2"/>
      <c r="GM1942" s="2"/>
      <c r="GN1942" s="2"/>
      <c r="GO1942" s="2"/>
      <c r="GP1942" s="2"/>
      <c r="GQ1942" s="2"/>
      <c r="GR1942" s="2"/>
      <c r="GS1942" s="2"/>
      <c r="GT1942" s="2"/>
      <c r="GU1942" s="2"/>
      <c r="GV1942" s="2"/>
      <c r="GW1942" s="2"/>
      <c r="GX1942" s="2"/>
      <c r="GY1942" s="2"/>
      <c r="GZ1942" s="2"/>
      <c r="HA1942" s="2"/>
      <c r="HB1942" s="2"/>
      <c r="HC1942" s="2"/>
      <c r="HD1942" s="2"/>
      <c r="HE1942" s="2"/>
      <c r="HF1942" s="2"/>
      <c r="HG1942" s="2"/>
      <c r="HH1942" s="2"/>
      <c r="HI1942" s="2"/>
      <c r="HJ1942" s="2"/>
      <c r="HK1942" s="2"/>
      <c r="HL1942" s="2"/>
      <c r="HM1942" s="2"/>
      <c r="HN1942" s="2"/>
      <c r="HO1942" s="2"/>
      <c r="HP1942" s="2"/>
      <c r="HQ1942" s="2"/>
      <c r="HR1942" s="2"/>
      <c r="HS1942" s="2"/>
      <c r="HT1942" s="2"/>
      <c r="HU1942" s="2"/>
      <c r="HV1942" s="2"/>
      <c r="HW1942" s="2"/>
      <c r="HX1942" s="2"/>
      <c r="HY1942" s="2"/>
      <c r="HZ1942" s="2"/>
      <c r="IA1942" s="2"/>
      <c r="IB1942" s="2"/>
      <c r="IC1942" s="2"/>
      <c r="ID1942" s="2"/>
      <c r="IE1942" s="2"/>
      <c r="IF1942" s="2"/>
      <c r="IG1942" s="2"/>
      <c r="IH1942" s="2"/>
      <c r="II1942" s="2"/>
      <c r="IJ1942" s="2"/>
      <c r="IK1942" s="2"/>
      <c r="IL1942" s="2"/>
      <c r="IM1942" s="2"/>
      <c r="IN1942" s="2"/>
      <c r="IO1942" s="2"/>
      <c r="IP1942" s="2"/>
      <c r="IQ1942" s="2"/>
      <c r="IR1942" s="2"/>
      <c r="IS1942" s="2"/>
    </row>
    <row r="1943" spans="1:253" s="36" customFormat="1" hidden="1" x14ac:dyDescent="0.25">
      <c r="A1943" s="33"/>
      <c r="B1943" s="168"/>
      <c r="C1943" s="168"/>
      <c r="D1943" s="168"/>
      <c r="E1943" s="168"/>
      <c r="F1943" s="168"/>
      <c r="G1943" s="168"/>
      <c r="H1943" s="168"/>
      <c r="I1943" s="168"/>
      <c r="J1943" s="168"/>
      <c r="K1943" s="168"/>
      <c r="L1943" s="168"/>
      <c r="M1943" s="168"/>
      <c r="N1943" s="168"/>
      <c r="O1943" s="168"/>
      <c r="P1943" s="168"/>
      <c r="Q1943" s="168"/>
      <c r="R1943" s="168"/>
      <c r="S1943" s="168"/>
      <c r="T1943" s="168"/>
      <c r="U1943" s="168"/>
      <c r="V1943" s="168"/>
      <c r="W1943" s="168"/>
      <c r="X1943" s="168"/>
      <c r="Y1943" s="168"/>
      <c r="Z1943" s="168"/>
      <c r="AA1943" s="168"/>
      <c r="AB1943" s="168"/>
      <c r="AC1943" s="168"/>
      <c r="AD1943" s="168"/>
      <c r="AE1943" s="168"/>
      <c r="AF1943" s="168"/>
      <c r="AG1943" s="168"/>
      <c r="AH1943" s="168"/>
      <c r="AI1943" s="63"/>
      <c r="AJ1943" s="144" t="str">
        <f t="shared" si="353"/>
        <v>Riadok bude skrytý.</v>
      </c>
      <c r="AK1943" s="145" t="s">
        <v>207</v>
      </c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51">
        <f t="shared" si="359"/>
        <v>0</v>
      </c>
      <c r="BF1943" s="51">
        <f t="shared" si="357"/>
        <v>0</v>
      </c>
      <c r="BG1943" s="51"/>
      <c r="BH1943" s="51">
        <f t="shared" si="355"/>
        <v>1</v>
      </c>
      <c r="BI1943" s="89">
        <f t="shared" si="358"/>
        <v>0</v>
      </c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108"/>
      <c r="BY1943" s="108"/>
      <c r="BZ1943" s="108"/>
      <c r="CA1943" s="113">
        <f>SI!BY1943</f>
        <v>110</v>
      </c>
      <c r="CB1943" s="113"/>
      <c r="CC1943" s="113"/>
      <c r="CD1943" s="113"/>
      <c r="CE1943" s="113"/>
      <c r="CF1943" s="113"/>
      <c r="CG1943" s="113"/>
      <c r="CH1943" s="140">
        <f>SI!BZ1943</f>
        <v>0</v>
      </c>
      <c r="CI1943" s="108"/>
      <c r="CJ1943" s="108"/>
      <c r="CK1943" s="108"/>
      <c r="CL1943" s="108"/>
      <c r="CM1943" s="108"/>
      <c r="CN1943" s="108"/>
      <c r="CO1943" s="108"/>
      <c r="CP1943" s="108"/>
      <c r="CQ1943" s="108"/>
      <c r="CR1943" s="108"/>
      <c r="CS1943" s="108"/>
      <c r="CT1943" s="108"/>
      <c r="CU1943" s="108"/>
      <c r="CV1943" s="108"/>
      <c r="CW1943" s="108"/>
      <c r="CX1943" s="108"/>
      <c r="CY1943" s="108"/>
      <c r="CZ1943" s="2"/>
      <c r="DA1943" s="2"/>
      <c r="DB1943" s="2"/>
      <c r="DC1943" s="2"/>
      <c r="DD1943" s="2"/>
      <c r="DE1943" s="2"/>
      <c r="DF1943" s="2"/>
      <c r="DG1943" s="2"/>
      <c r="DH1943" s="2"/>
      <c r="DI1943" s="2"/>
      <c r="DJ1943" s="2"/>
      <c r="DK1943" s="2"/>
      <c r="DL1943" s="2"/>
      <c r="DM1943" s="2"/>
      <c r="DN1943" s="2"/>
      <c r="DO1943" s="2"/>
      <c r="DP1943" s="2"/>
      <c r="DQ1943" s="2"/>
      <c r="DR1943" s="2"/>
      <c r="DS1943" s="2"/>
      <c r="DT1943" s="2"/>
      <c r="DU1943" s="2"/>
      <c r="DV1943" s="2"/>
      <c r="DW1943" s="2"/>
      <c r="DX1943" s="2"/>
      <c r="DY1943" s="2"/>
      <c r="DZ1943" s="2"/>
      <c r="EA1943" s="2"/>
      <c r="EB1943" s="2"/>
      <c r="EC1943" s="2"/>
      <c r="ED1943" s="2"/>
      <c r="EE1943" s="2"/>
      <c r="EF1943" s="2"/>
      <c r="EG1943" s="2"/>
      <c r="EH1943" s="2"/>
      <c r="EI1943" s="2"/>
      <c r="EJ1943" s="2"/>
      <c r="EK1943" s="2"/>
      <c r="EL1943" s="2"/>
      <c r="EM1943" s="2"/>
      <c r="EN1943" s="2"/>
      <c r="EO1943" s="2"/>
      <c r="EP1943" s="2"/>
      <c r="EQ1943" s="2"/>
      <c r="ER1943" s="2"/>
      <c r="ES1943" s="2"/>
      <c r="ET1943" s="2"/>
      <c r="EU1943" s="2"/>
      <c r="EV1943" s="2"/>
      <c r="EW1943" s="2"/>
      <c r="EX1943" s="2"/>
      <c r="EY1943" s="2"/>
      <c r="EZ1943" s="2"/>
      <c r="FA1943" s="2"/>
      <c r="FB1943" s="2"/>
      <c r="FC1943" s="2"/>
      <c r="FD1943" s="2"/>
      <c r="FE1943" s="2"/>
      <c r="FF1943" s="2"/>
      <c r="FG1943" s="2"/>
      <c r="FH1943" s="2"/>
      <c r="FI1943" s="2"/>
      <c r="FJ1943" s="2"/>
      <c r="FK1943" s="2"/>
      <c r="FL1943" s="2"/>
      <c r="FM1943" s="2"/>
      <c r="FN1943" s="2"/>
      <c r="FO1943" s="2"/>
      <c r="FP1943" s="2"/>
      <c r="FQ1943" s="2"/>
      <c r="FR1943" s="2"/>
      <c r="FS1943" s="2"/>
      <c r="FT1943" s="2"/>
      <c r="FU1943" s="2"/>
      <c r="FV1943" s="2"/>
      <c r="FW1943" s="2"/>
      <c r="FX1943" s="2"/>
      <c r="FY1943" s="2"/>
      <c r="FZ1943" s="2"/>
      <c r="GA1943" s="2"/>
      <c r="GB1943" s="2"/>
      <c r="GC1943" s="2"/>
      <c r="GD1943" s="2"/>
      <c r="GE1943" s="2"/>
      <c r="GF1943" s="2"/>
      <c r="GG1943" s="2"/>
      <c r="GH1943" s="2"/>
      <c r="GI1943" s="2"/>
      <c r="GJ1943" s="2"/>
      <c r="GK1943" s="2"/>
      <c r="GL1943" s="2"/>
      <c r="GM1943" s="2"/>
      <c r="GN1943" s="2"/>
      <c r="GO1943" s="2"/>
      <c r="GP1943" s="2"/>
      <c r="GQ1943" s="2"/>
      <c r="GR1943" s="2"/>
      <c r="GS1943" s="2"/>
      <c r="GT1943" s="2"/>
      <c r="GU1943" s="2"/>
      <c r="GV1943" s="2"/>
      <c r="GW1943" s="2"/>
      <c r="GX1943" s="2"/>
      <c r="GY1943" s="2"/>
      <c r="GZ1943" s="2"/>
      <c r="HA1943" s="2"/>
      <c r="HB1943" s="2"/>
      <c r="HC1943" s="2"/>
      <c r="HD1943" s="2"/>
      <c r="HE1943" s="2"/>
      <c r="HF1943" s="2"/>
      <c r="HG1943" s="2"/>
      <c r="HH1943" s="2"/>
      <c r="HI1943" s="2"/>
      <c r="HJ1943" s="2"/>
      <c r="HK1943" s="2"/>
      <c r="HL1943" s="2"/>
      <c r="HM1943" s="2"/>
      <c r="HN1943" s="2"/>
      <c r="HO1943" s="2"/>
      <c r="HP1943" s="2"/>
      <c r="HQ1943" s="2"/>
      <c r="HR1943" s="2"/>
      <c r="HS1943" s="2"/>
      <c r="HT1943" s="2"/>
      <c r="HU1943" s="2"/>
      <c r="HV1943" s="2"/>
      <c r="HW1943" s="2"/>
      <c r="HX1943" s="2"/>
      <c r="HY1943" s="2"/>
      <c r="HZ1943" s="2"/>
      <c r="IA1943" s="2"/>
      <c r="IB1943" s="2"/>
      <c r="IC1943" s="2"/>
      <c r="ID1943" s="2"/>
      <c r="IE1943" s="2"/>
      <c r="IF1943" s="2"/>
      <c r="IG1943" s="2"/>
      <c r="IH1943" s="2"/>
      <c r="II1943" s="2"/>
      <c r="IJ1943" s="2"/>
      <c r="IK1943" s="2"/>
      <c r="IL1943" s="2"/>
      <c r="IM1943" s="2"/>
      <c r="IN1943" s="2"/>
      <c r="IO1943" s="2"/>
      <c r="IP1943" s="2"/>
      <c r="IQ1943" s="2"/>
      <c r="IR1943" s="2"/>
      <c r="IS1943" s="2"/>
    </row>
    <row r="1944" spans="1:253" s="36" customFormat="1" hidden="1" x14ac:dyDescent="0.25">
      <c r="A1944" s="33"/>
      <c r="B1944" s="168"/>
      <c r="C1944" s="168"/>
      <c r="D1944" s="168"/>
      <c r="E1944" s="168"/>
      <c r="F1944" s="168"/>
      <c r="G1944" s="168"/>
      <c r="H1944" s="168"/>
      <c r="I1944" s="168"/>
      <c r="J1944" s="168"/>
      <c r="K1944" s="168"/>
      <c r="L1944" s="168"/>
      <c r="M1944" s="168"/>
      <c r="N1944" s="168"/>
      <c r="O1944" s="168"/>
      <c r="P1944" s="168"/>
      <c r="Q1944" s="168"/>
      <c r="R1944" s="168"/>
      <c r="S1944" s="168"/>
      <c r="T1944" s="168"/>
      <c r="U1944" s="168"/>
      <c r="V1944" s="168"/>
      <c r="W1944" s="168"/>
      <c r="X1944" s="168"/>
      <c r="Y1944" s="168"/>
      <c r="Z1944" s="168"/>
      <c r="AA1944" s="168"/>
      <c r="AB1944" s="168"/>
      <c r="AC1944" s="168"/>
      <c r="AD1944" s="168"/>
      <c r="AE1944" s="168"/>
      <c r="AF1944" s="168"/>
      <c r="AG1944" s="168"/>
      <c r="AH1944" s="168"/>
      <c r="AI1944" s="63"/>
      <c r="AJ1944" s="144" t="str">
        <f t="shared" si="353"/>
        <v>Riadok bude skrytý.</v>
      </c>
      <c r="AK1944" s="145" t="s">
        <v>207</v>
      </c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51">
        <f t="shared" si="359"/>
        <v>0</v>
      </c>
      <c r="BF1944" s="51">
        <f t="shared" si="357"/>
        <v>0</v>
      </c>
      <c r="BG1944" s="51"/>
      <c r="BH1944" s="51">
        <f t="shared" si="355"/>
        <v>1</v>
      </c>
      <c r="BI1944" s="89">
        <f t="shared" si="358"/>
        <v>0</v>
      </c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/>
      <c r="BV1944" s="2"/>
      <c r="BW1944" s="2"/>
      <c r="BX1944" s="108"/>
      <c r="BY1944" s="108"/>
      <c r="BZ1944" s="108"/>
      <c r="CA1944" s="113">
        <f>SI!BY1944</f>
        <v>192</v>
      </c>
      <c r="CB1944" s="113"/>
      <c r="CC1944" s="113"/>
      <c r="CD1944" s="113"/>
      <c r="CE1944" s="113"/>
      <c r="CF1944" s="113"/>
      <c r="CG1944" s="113"/>
      <c r="CH1944" s="140">
        <f>SI!BZ1944</f>
        <v>0</v>
      </c>
      <c r="CI1944" s="108"/>
      <c r="CJ1944" s="108"/>
      <c r="CK1944" s="108"/>
      <c r="CL1944" s="108"/>
      <c r="CM1944" s="108"/>
      <c r="CN1944" s="108"/>
      <c r="CO1944" s="108"/>
      <c r="CP1944" s="108"/>
      <c r="CQ1944" s="108"/>
      <c r="CR1944" s="108"/>
      <c r="CS1944" s="108"/>
      <c r="CT1944" s="108"/>
      <c r="CU1944" s="108"/>
      <c r="CV1944" s="108"/>
      <c r="CW1944" s="108"/>
      <c r="CX1944" s="108"/>
      <c r="CY1944" s="108"/>
      <c r="CZ1944" s="2"/>
      <c r="DA1944" s="2"/>
      <c r="DB1944" s="2"/>
      <c r="DC1944" s="2"/>
      <c r="DD1944" s="2"/>
      <c r="DE1944" s="2"/>
      <c r="DF1944" s="2"/>
      <c r="DG1944" s="2"/>
      <c r="DH1944" s="2"/>
      <c r="DI1944" s="2"/>
      <c r="DJ1944" s="2"/>
      <c r="DK1944" s="2"/>
      <c r="DL1944" s="2"/>
      <c r="DM1944" s="2"/>
      <c r="DN1944" s="2"/>
      <c r="DO1944" s="2"/>
      <c r="DP1944" s="2"/>
      <c r="DQ1944" s="2"/>
      <c r="DR1944" s="2"/>
      <c r="DS1944" s="2"/>
      <c r="DT1944" s="2"/>
      <c r="DU1944" s="2"/>
      <c r="DV1944" s="2"/>
      <c r="DW1944" s="2"/>
      <c r="DX1944" s="2"/>
      <c r="DY1944" s="2"/>
      <c r="DZ1944" s="2"/>
      <c r="EA1944" s="2"/>
      <c r="EB1944" s="2"/>
      <c r="EC1944" s="2"/>
      <c r="ED1944" s="2"/>
      <c r="EE1944" s="2"/>
      <c r="EF1944" s="2"/>
      <c r="EG1944" s="2"/>
      <c r="EH1944" s="2"/>
      <c r="EI1944" s="2"/>
      <c r="EJ1944" s="2"/>
      <c r="EK1944" s="2"/>
      <c r="EL1944" s="2"/>
      <c r="EM1944" s="2"/>
      <c r="EN1944" s="2"/>
      <c r="EO1944" s="2"/>
      <c r="EP1944" s="2"/>
      <c r="EQ1944" s="2"/>
      <c r="ER1944" s="2"/>
      <c r="ES1944" s="2"/>
      <c r="ET1944" s="2"/>
      <c r="EU1944" s="2"/>
      <c r="EV1944" s="2"/>
      <c r="EW1944" s="2"/>
      <c r="EX1944" s="2"/>
      <c r="EY1944" s="2"/>
      <c r="EZ1944" s="2"/>
      <c r="FA1944" s="2"/>
      <c r="FB1944" s="2"/>
      <c r="FC1944" s="2"/>
      <c r="FD1944" s="2"/>
      <c r="FE1944" s="2"/>
      <c r="FF1944" s="2"/>
      <c r="FG1944" s="2"/>
      <c r="FH1944" s="2"/>
      <c r="FI1944" s="2"/>
      <c r="FJ1944" s="2"/>
      <c r="FK1944" s="2"/>
      <c r="FL1944" s="2"/>
      <c r="FM1944" s="2"/>
      <c r="FN1944" s="2"/>
      <c r="FO1944" s="2"/>
      <c r="FP1944" s="2"/>
      <c r="FQ1944" s="2"/>
      <c r="FR1944" s="2"/>
      <c r="FS1944" s="2"/>
      <c r="FT1944" s="2"/>
      <c r="FU1944" s="2"/>
      <c r="FV1944" s="2"/>
      <c r="FW1944" s="2"/>
      <c r="FX1944" s="2"/>
      <c r="FY1944" s="2"/>
      <c r="FZ1944" s="2"/>
      <c r="GA1944" s="2"/>
      <c r="GB1944" s="2"/>
      <c r="GC1944" s="2"/>
      <c r="GD1944" s="2"/>
      <c r="GE1944" s="2"/>
      <c r="GF1944" s="2"/>
      <c r="GG1944" s="2"/>
      <c r="GH1944" s="2"/>
      <c r="GI1944" s="2"/>
      <c r="GJ1944" s="2"/>
      <c r="GK1944" s="2"/>
      <c r="GL1944" s="2"/>
      <c r="GM1944" s="2"/>
      <c r="GN1944" s="2"/>
      <c r="GO1944" s="2"/>
      <c r="GP1944" s="2"/>
      <c r="GQ1944" s="2"/>
      <c r="GR1944" s="2"/>
      <c r="GS1944" s="2"/>
      <c r="GT1944" s="2"/>
      <c r="GU1944" s="2"/>
      <c r="GV1944" s="2"/>
      <c r="GW1944" s="2"/>
      <c r="GX1944" s="2"/>
      <c r="GY1944" s="2"/>
      <c r="GZ1944" s="2"/>
      <c r="HA1944" s="2"/>
      <c r="HB1944" s="2"/>
      <c r="HC1944" s="2"/>
      <c r="HD1944" s="2"/>
      <c r="HE1944" s="2"/>
      <c r="HF1944" s="2"/>
      <c r="HG1944" s="2"/>
      <c r="HH1944" s="2"/>
      <c r="HI1944" s="2"/>
      <c r="HJ1944" s="2"/>
      <c r="HK1944" s="2"/>
      <c r="HL1944" s="2"/>
      <c r="HM1944" s="2"/>
      <c r="HN1944" s="2"/>
      <c r="HO1944" s="2"/>
      <c r="HP1944" s="2"/>
      <c r="HQ1944" s="2"/>
      <c r="HR1944" s="2"/>
      <c r="HS1944" s="2"/>
      <c r="HT1944" s="2"/>
      <c r="HU1944" s="2"/>
      <c r="HV1944" s="2"/>
      <c r="HW1944" s="2"/>
      <c r="HX1944" s="2"/>
      <c r="HY1944" s="2"/>
      <c r="HZ1944" s="2"/>
      <c r="IA1944" s="2"/>
      <c r="IB1944" s="2"/>
      <c r="IC1944" s="2"/>
      <c r="ID1944" s="2"/>
      <c r="IE1944" s="2"/>
      <c r="IF1944" s="2"/>
      <c r="IG1944" s="2"/>
      <c r="IH1944" s="2"/>
      <c r="II1944" s="2"/>
      <c r="IJ1944" s="2"/>
      <c r="IK1944" s="2"/>
      <c r="IL1944" s="2"/>
      <c r="IM1944" s="2"/>
      <c r="IN1944" s="2"/>
      <c r="IO1944" s="2"/>
      <c r="IP1944" s="2"/>
      <c r="IQ1944" s="2"/>
      <c r="IR1944" s="2"/>
      <c r="IS1944" s="2"/>
    </row>
    <row r="1945" spans="1:253" s="36" customFormat="1" hidden="1" x14ac:dyDescent="0.25">
      <c r="A1945" s="33"/>
      <c r="B1945" s="168"/>
      <c r="C1945" s="168"/>
      <c r="D1945" s="168"/>
      <c r="E1945" s="168"/>
      <c r="F1945" s="168"/>
      <c r="G1945" s="168"/>
      <c r="H1945" s="168"/>
      <c r="I1945" s="168"/>
      <c r="J1945" s="168"/>
      <c r="K1945" s="168"/>
      <c r="L1945" s="168"/>
      <c r="M1945" s="168"/>
      <c r="N1945" s="168"/>
      <c r="O1945" s="168"/>
      <c r="P1945" s="168"/>
      <c r="Q1945" s="168"/>
      <c r="R1945" s="168"/>
      <c r="S1945" s="168"/>
      <c r="T1945" s="168"/>
      <c r="U1945" s="168"/>
      <c r="V1945" s="168"/>
      <c r="W1945" s="168"/>
      <c r="X1945" s="168"/>
      <c r="Y1945" s="168"/>
      <c r="Z1945" s="168"/>
      <c r="AA1945" s="168"/>
      <c r="AB1945" s="168"/>
      <c r="AC1945" s="168"/>
      <c r="AD1945" s="168"/>
      <c r="AE1945" s="168"/>
      <c r="AF1945" s="168"/>
      <c r="AG1945" s="168"/>
      <c r="AH1945" s="168"/>
      <c r="AI1945" s="63"/>
      <c r="AJ1945" s="144" t="str">
        <f t="shared" si="353"/>
        <v>Riadok bude skrytý.</v>
      </c>
      <c r="AK1945" s="145" t="s">
        <v>207</v>
      </c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51">
        <f t="shared" si="359"/>
        <v>0</v>
      </c>
      <c r="BF1945" s="51">
        <f t="shared" si="357"/>
        <v>0</v>
      </c>
      <c r="BG1945" s="51"/>
      <c r="BH1945" s="51">
        <f t="shared" si="355"/>
        <v>1</v>
      </c>
      <c r="BI1945" s="89">
        <f t="shared" si="358"/>
        <v>0</v>
      </c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/>
      <c r="BV1945" s="2"/>
      <c r="BW1945" s="2"/>
      <c r="BX1945" s="108"/>
      <c r="BY1945" s="108"/>
      <c r="BZ1945" s="108"/>
      <c r="CA1945" s="113">
        <f>SI!BY1945</f>
        <v>196</v>
      </c>
      <c r="CB1945" s="113"/>
      <c r="CC1945" s="113"/>
      <c r="CD1945" s="113"/>
      <c r="CE1945" s="113"/>
      <c r="CF1945" s="113"/>
      <c r="CG1945" s="113"/>
      <c r="CH1945" s="140">
        <f>SI!BZ1945</f>
        <v>0</v>
      </c>
      <c r="CI1945" s="108"/>
      <c r="CJ1945" s="108"/>
      <c r="CK1945" s="108"/>
      <c r="CL1945" s="108"/>
      <c r="CM1945" s="108"/>
      <c r="CN1945" s="108"/>
      <c r="CO1945" s="108"/>
      <c r="CP1945" s="108"/>
      <c r="CQ1945" s="108"/>
      <c r="CR1945" s="108"/>
      <c r="CS1945" s="108"/>
      <c r="CT1945" s="108"/>
      <c r="CU1945" s="108"/>
      <c r="CV1945" s="108"/>
      <c r="CW1945" s="108"/>
      <c r="CX1945" s="108"/>
      <c r="CY1945" s="108"/>
      <c r="CZ1945" s="2"/>
      <c r="DA1945" s="2"/>
      <c r="DB1945" s="2"/>
      <c r="DC1945" s="2"/>
      <c r="DD1945" s="2"/>
      <c r="DE1945" s="2"/>
      <c r="DF1945" s="2"/>
      <c r="DG1945" s="2"/>
      <c r="DH1945" s="2"/>
      <c r="DI1945" s="2"/>
      <c r="DJ1945" s="2"/>
      <c r="DK1945" s="2"/>
      <c r="DL1945" s="2"/>
      <c r="DM1945" s="2"/>
      <c r="DN1945" s="2"/>
      <c r="DO1945" s="2"/>
      <c r="DP1945" s="2"/>
      <c r="DQ1945" s="2"/>
      <c r="DR1945" s="2"/>
      <c r="DS1945" s="2"/>
      <c r="DT1945" s="2"/>
      <c r="DU1945" s="2"/>
      <c r="DV1945" s="2"/>
      <c r="DW1945" s="2"/>
      <c r="DX1945" s="2"/>
      <c r="DY1945" s="2"/>
      <c r="DZ1945" s="2"/>
      <c r="EA1945" s="2"/>
      <c r="EB1945" s="2"/>
      <c r="EC1945" s="2"/>
      <c r="ED1945" s="2"/>
      <c r="EE1945" s="2"/>
      <c r="EF1945" s="2"/>
      <c r="EG1945" s="2"/>
      <c r="EH1945" s="2"/>
      <c r="EI1945" s="2"/>
      <c r="EJ1945" s="2"/>
      <c r="EK1945" s="2"/>
      <c r="EL1945" s="2"/>
      <c r="EM1945" s="2"/>
      <c r="EN1945" s="2"/>
      <c r="EO1945" s="2"/>
      <c r="EP1945" s="2"/>
      <c r="EQ1945" s="2"/>
      <c r="ER1945" s="2"/>
      <c r="ES1945" s="2"/>
      <c r="ET1945" s="2"/>
      <c r="EU1945" s="2"/>
      <c r="EV1945" s="2"/>
      <c r="EW1945" s="2"/>
      <c r="EX1945" s="2"/>
      <c r="EY1945" s="2"/>
      <c r="EZ1945" s="2"/>
      <c r="FA1945" s="2"/>
      <c r="FB1945" s="2"/>
      <c r="FC1945" s="2"/>
      <c r="FD1945" s="2"/>
      <c r="FE1945" s="2"/>
      <c r="FF1945" s="2"/>
      <c r="FG1945" s="2"/>
      <c r="FH1945" s="2"/>
      <c r="FI1945" s="2"/>
      <c r="FJ1945" s="2"/>
      <c r="FK1945" s="2"/>
      <c r="FL1945" s="2"/>
      <c r="FM1945" s="2"/>
      <c r="FN1945" s="2"/>
      <c r="FO1945" s="2"/>
      <c r="FP1945" s="2"/>
      <c r="FQ1945" s="2"/>
      <c r="FR1945" s="2"/>
      <c r="FS1945" s="2"/>
      <c r="FT1945" s="2"/>
      <c r="FU1945" s="2"/>
      <c r="FV1945" s="2"/>
      <c r="FW1945" s="2"/>
      <c r="FX1945" s="2"/>
      <c r="FY1945" s="2"/>
      <c r="FZ1945" s="2"/>
      <c r="GA1945" s="2"/>
      <c r="GB1945" s="2"/>
      <c r="GC1945" s="2"/>
      <c r="GD1945" s="2"/>
      <c r="GE1945" s="2"/>
      <c r="GF1945" s="2"/>
      <c r="GG1945" s="2"/>
      <c r="GH1945" s="2"/>
      <c r="GI1945" s="2"/>
      <c r="GJ1945" s="2"/>
      <c r="GK1945" s="2"/>
      <c r="GL1945" s="2"/>
      <c r="GM1945" s="2"/>
      <c r="GN1945" s="2"/>
      <c r="GO1945" s="2"/>
      <c r="GP1945" s="2"/>
      <c r="GQ1945" s="2"/>
      <c r="GR1945" s="2"/>
      <c r="GS1945" s="2"/>
      <c r="GT1945" s="2"/>
      <c r="GU1945" s="2"/>
      <c r="GV1945" s="2"/>
      <c r="GW1945" s="2"/>
      <c r="GX1945" s="2"/>
      <c r="GY1945" s="2"/>
      <c r="GZ1945" s="2"/>
      <c r="HA1945" s="2"/>
      <c r="HB1945" s="2"/>
      <c r="HC1945" s="2"/>
      <c r="HD1945" s="2"/>
      <c r="HE1945" s="2"/>
      <c r="HF1945" s="2"/>
      <c r="HG1945" s="2"/>
      <c r="HH1945" s="2"/>
      <c r="HI1945" s="2"/>
      <c r="HJ1945" s="2"/>
      <c r="HK1945" s="2"/>
      <c r="HL1945" s="2"/>
      <c r="HM1945" s="2"/>
      <c r="HN1945" s="2"/>
      <c r="HO1945" s="2"/>
      <c r="HP1945" s="2"/>
      <c r="HQ1945" s="2"/>
      <c r="HR1945" s="2"/>
      <c r="HS1945" s="2"/>
      <c r="HT1945" s="2"/>
      <c r="HU1945" s="2"/>
      <c r="HV1945" s="2"/>
      <c r="HW1945" s="2"/>
      <c r="HX1945" s="2"/>
      <c r="HY1945" s="2"/>
      <c r="HZ1945" s="2"/>
      <c r="IA1945" s="2"/>
      <c r="IB1945" s="2"/>
      <c r="IC1945" s="2"/>
      <c r="ID1945" s="2"/>
      <c r="IE1945" s="2"/>
      <c r="IF1945" s="2"/>
      <c r="IG1945" s="2"/>
      <c r="IH1945" s="2"/>
      <c r="II1945" s="2"/>
      <c r="IJ1945" s="2"/>
      <c r="IK1945" s="2"/>
      <c r="IL1945" s="2"/>
      <c r="IM1945" s="2"/>
      <c r="IN1945" s="2"/>
      <c r="IO1945" s="2"/>
      <c r="IP1945" s="2"/>
      <c r="IQ1945" s="2"/>
      <c r="IR1945" s="2"/>
      <c r="IS1945" s="2"/>
    </row>
    <row r="1946" spans="1:253" s="36" customFormat="1" hidden="1" x14ac:dyDescent="0.25">
      <c r="A1946" s="33"/>
      <c r="B1946" s="168"/>
      <c r="C1946" s="168"/>
      <c r="D1946" s="168"/>
      <c r="E1946" s="168"/>
      <c r="F1946" s="168"/>
      <c r="G1946" s="168"/>
      <c r="H1946" s="168"/>
      <c r="I1946" s="168"/>
      <c r="J1946" s="168"/>
      <c r="K1946" s="168"/>
      <c r="L1946" s="168"/>
      <c r="M1946" s="168"/>
      <c r="N1946" s="168"/>
      <c r="O1946" s="168"/>
      <c r="P1946" s="168"/>
      <c r="Q1946" s="168"/>
      <c r="R1946" s="168"/>
      <c r="S1946" s="168"/>
      <c r="T1946" s="168"/>
      <c r="U1946" s="168"/>
      <c r="V1946" s="168"/>
      <c r="W1946" s="168"/>
      <c r="X1946" s="168"/>
      <c r="Y1946" s="168"/>
      <c r="Z1946" s="168"/>
      <c r="AA1946" s="168"/>
      <c r="AB1946" s="168"/>
      <c r="AC1946" s="168"/>
      <c r="AD1946" s="168"/>
      <c r="AE1946" s="168"/>
      <c r="AF1946" s="168"/>
      <c r="AG1946" s="168"/>
      <c r="AH1946" s="168"/>
      <c r="AI1946" s="63"/>
      <c r="AJ1946" s="144" t="str">
        <f t="shared" si="353"/>
        <v>Riadok bude skrytý.</v>
      </c>
      <c r="AK1946" s="145" t="s">
        <v>207</v>
      </c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51">
        <f t="shared" si="359"/>
        <v>0</v>
      </c>
      <c r="BF1946" s="51">
        <f t="shared" si="357"/>
        <v>0</v>
      </c>
      <c r="BG1946" s="51"/>
      <c r="BH1946" s="51">
        <f t="shared" si="355"/>
        <v>1</v>
      </c>
      <c r="BI1946" s="89">
        <f t="shared" si="358"/>
        <v>0</v>
      </c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108"/>
      <c r="BY1946" s="108"/>
      <c r="BZ1946" s="108"/>
      <c r="CA1946" s="113">
        <f>SI!BY1946</f>
        <v>29</v>
      </c>
      <c r="CB1946" s="113"/>
      <c r="CC1946" s="113"/>
      <c r="CD1946" s="113"/>
      <c r="CE1946" s="113"/>
      <c r="CF1946" s="113"/>
      <c r="CG1946" s="113"/>
      <c r="CH1946" s="140">
        <f>SI!BZ1946</f>
        <v>0</v>
      </c>
      <c r="CI1946" s="108"/>
      <c r="CJ1946" s="108"/>
      <c r="CK1946" s="108"/>
      <c r="CL1946" s="108"/>
      <c r="CM1946" s="108"/>
      <c r="CN1946" s="108"/>
      <c r="CO1946" s="108"/>
      <c r="CP1946" s="108"/>
      <c r="CQ1946" s="108"/>
      <c r="CR1946" s="108"/>
      <c r="CS1946" s="108"/>
      <c r="CT1946" s="108"/>
      <c r="CU1946" s="108"/>
      <c r="CV1946" s="108"/>
      <c r="CW1946" s="108"/>
      <c r="CX1946" s="108"/>
      <c r="CY1946" s="108"/>
      <c r="CZ1946" s="2"/>
      <c r="DA1946" s="2"/>
      <c r="DB1946" s="2"/>
      <c r="DC1946" s="2"/>
      <c r="DD1946" s="2"/>
      <c r="DE1946" s="2"/>
      <c r="DF1946" s="2"/>
      <c r="DG1946" s="2"/>
      <c r="DH1946" s="2"/>
      <c r="DI1946" s="2"/>
      <c r="DJ1946" s="2"/>
      <c r="DK1946" s="2"/>
      <c r="DL1946" s="2"/>
      <c r="DM1946" s="2"/>
      <c r="DN1946" s="2"/>
      <c r="DO1946" s="2"/>
      <c r="DP1946" s="2"/>
      <c r="DQ1946" s="2"/>
      <c r="DR1946" s="2"/>
      <c r="DS1946" s="2"/>
      <c r="DT1946" s="2"/>
      <c r="DU1946" s="2"/>
      <c r="DV1946" s="2"/>
      <c r="DW1946" s="2"/>
      <c r="DX1946" s="2"/>
      <c r="DY1946" s="2"/>
      <c r="DZ1946" s="2"/>
      <c r="EA1946" s="2"/>
      <c r="EB1946" s="2"/>
      <c r="EC1946" s="2"/>
      <c r="ED1946" s="2"/>
      <c r="EE1946" s="2"/>
      <c r="EF1946" s="2"/>
      <c r="EG1946" s="2"/>
      <c r="EH1946" s="2"/>
      <c r="EI1946" s="2"/>
      <c r="EJ1946" s="2"/>
      <c r="EK1946" s="2"/>
      <c r="EL1946" s="2"/>
      <c r="EM1946" s="2"/>
      <c r="EN1946" s="2"/>
      <c r="EO1946" s="2"/>
      <c r="EP1946" s="2"/>
      <c r="EQ1946" s="2"/>
      <c r="ER1946" s="2"/>
      <c r="ES1946" s="2"/>
      <c r="ET1946" s="2"/>
      <c r="EU1946" s="2"/>
      <c r="EV1946" s="2"/>
      <c r="EW1946" s="2"/>
      <c r="EX1946" s="2"/>
      <c r="EY1946" s="2"/>
      <c r="EZ1946" s="2"/>
      <c r="FA1946" s="2"/>
      <c r="FB1946" s="2"/>
      <c r="FC1946" s="2"/>
      <c r="FD1946" s="2"/>
      <c r="FE1946" s="2"/>
      <c r="FF1946" s="2"/>
      <c r="FG1946" s="2"/>
      <c r="FH1946" s="2"/>
      <c r="FI1946" s="2"/>
      <c r="FJ1946" s="2"/>
      <c r="FK1946" s="2"/>
      <c r="FL1946" s="2"/>
      <c r="FM1946" s="2"/>
      <c r="FN1946" s="2"/>
      <c r="FO1946" s="2"/>
      <c r="FP1946" s="2"/>
      <c r="FQ1946" s="2"/>
      <c r="FR1946" s="2"/>
      <c r="FS1946" s="2"/>
      <c r="FT1946" s="2"/>
      <c r="FU1946" s="2"/>
      <c r="FV1946" s="2"/>
      <c r="FW1946" s="2"/>
      <c r="FX1946" s="2"/>
      <c r="FY1946" s="2"/>
      <c r="FZ1946" s="2"/>
      <c r="GA1946" s="2"/>
      <c r="GB1946" s="2"/>
      <c r="GC1946" s="2"/>
      <c r="GD1946" s="2"/>
      <c r="GE1946" s="2"/>
      <c r="GF1946" s="2"/>
      <c r="GG1946" s="2"/>
      <c r="GH1946" s="2"/>
      <c r="GI1946" s="2"/>
      <c r="GJ1946" s="2"/>
      <c r="GK1946" s="2"/>
      <c r="GL1946" s="2"/>
      <c r="GM1946" s="2"/>
      <c r="GN1946" s="2"/>
      <c r="GO1946" s="2"/>
      <c r="GP1946" s="2"/>
      <c r="GQ1946" s="2"/>
      <c r="GR1946" s="2"/>
      <c r="GS1946" s="2"/>
      <c r="GT1946" s="2"/>
      <c r="GU1946" s="2"/>
      <c r="GV1946" s="2"/>
      <c r="GW1946" s="2"/>
      <c r="GX1946" s="2"/>
      <c r="GY1946" s="2"/>
      <c r="GZ1946" s="2"/>
      <c r="HA1946" s="2"/>
      <c r="HB1946" s="2"/>
      <c r="HC1946" s="2"/>
      <c r="HD1946" s="2"/>
      <c r="HE1946" s="2"/>
      <c r="HF1946" s="2"/>
      <c r="HG1946" s="2"/>
      <c r="HH1946" s="2"/>
      <c r="HI1946" s="2"/>
      <c r="HJ1946" s="2"/>
      <c r="HK1946" s="2"/>
      <c r="HL1946" s="2"/>
      <c r="HM1946" s="2"/>
      <c r="HN1946" s="2"/>
      <c r="HO1946" s="2"/>
      <c r="HP1946" s="2"/>
      <c r="HQ1946" s="2"/>
      <c r="HR1946" s="2"/>
      <c r="HS1946" s="2"/>
      <c r="HT1946" s="2"/>
      <c r="HU1946" s="2"/>
      <c r="HV1946" s="2"/>
      <c r="HW1946" s="2"/>
      <c r="HX1946" s="2"/>
      <c r="HY1946" s="2"/>
      <c r="HZ1946" s="2"/>
      <c r="IA1946" s="2"/>
      <c r="IB1946" s="2"/>
      <c r="IC1946" s="2"/>
      <c r="ID1946" s="2"/>
      <c r="IE1946" s="2"/>
      <c r="IF1946" s="2"/>
      <c r="IG1946" s="2"/>
      <c r="IH1946" s="2"/>
      <c r="II1946" s="2"/>
      <c r="IJ1946" s="2"/>
      <c r="IK1946" s="2"/>
      <c r="IL1946" s="2"/>
      <c r="IM1946" s="2"/>
      <c r="IN1946" s="2"/>
      <c r="IO1946" s="2"/>
      <c r="IP1946" s="2"/>
      <c r="IQ1946" s="2"/>
      <c r="IR1946" s="2"/>
      <c r="IS1946" s="2"/>
    </row>
    <row r="1947" spans="1:253" s="36" customFormat="1" hidden="1" x14ac:dyDescent="0.25">
      <c r="A1947" s="33"/>
      <c r="B1947" s="168"/>
      <c r="C1947" s="168"/>
      <c r="D1947" s="168"/>
      <c r="E1947" s="168"/>
      <c r="F1947" s="168"/>
      <c r="G1947" s="168"/>
      <c r="H1947" s="168"/>
      <c r="I1947" s="168"/>
      <c r="J1947" s="168"/>
      <c r="K1947" s="168"/>
      <c r="L1947" s="168"/>
      <c r="M1947" s="168"/>
      <c r="N1947" s="168"/>
      <c r="O1947" s="168"/>
      <c r="P1947" s="168"/>
      <c r="Q1947" s="168"/>
      <c r="R1947" s="168"/>
      <c r="S1947" s="168"/>
      <c r="T1947" s="168"/>
      <c r="U1947" s="168"/>
      <c r="V1947" s="168"/>
      <c r="W1947" s="168"/>
      <c r="X1947" s="168"/>
      <c r="Y1947" s="168"/>
      <c r="Z1947" s="168"/>
      <c r="AA1947" s="168"/>
      <c r="AB1947" s="168"/>
      <c r="AC1947" s="168"/>
      <c r="AD1947" s="168"/>
      <c r="AE1947" s="168"/>
      <c r="AF1947" s="168"/>
      <c r="AG1947" s="168"/>
      <c r="AH1947" s="168"/>
      <c r="AI1947" s="63"/>
      <c r="AJ1947" s="144" t="str">
        <f t="shared" si="353"/>
        <v>Riadok bude skrytý.</v>
      </c>
      <c r="AK1947" s="145" t="s">
        <v>207</v>
      </c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51">
        <f t="shared" si="359"/>
        <v>0</v>
      </c>
      <c r="BF1947" s="51">
        <f t="shared" si="357"/>
        <v>0</v>
      </c>
      <c r="BG1947" s="51"/>
      <c r="BH1947" s="51">
        <f t="shared" si="355"/>
        <v>1</v>
      </c>
      <c r="BI1947" s="89">
        <f t="shared" si="358"/>
        <v>0</v>
      </c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/>
      <c r="BV1947" s="2"/>
      <c r="BW1947" s="2"/>
      <c r="BX1947" s="108"/>
      <c r="BY1947" s="108"/>
      <c r="BZ1947" s="108"/>
      <c r="CA1947" s="113">
        <f>SI!BY1947</f>
        <v>160</v>
      </c>
      <c r="CB1947" s="113"/>
      <c r="CC1947" s="113"/>
      <c r="CD1947" s="113"/>
      <c r="CE1947" s="113"/>
      <c r="CF1947" s="113"/>
      <c r="CG1947" s="113"/>
      <c r="CH1947" s="140">
        <f>SI!BZ1947</f>
        <v>0</v>
      </c>
      <c r="CI1947" s="108"/>
      <c r="CJ1947" s="108"/>
      <c r="CK1947" s="108"/>
      <c r="CL1947" s="108"/>
      <c r="CM1947" s="108"/>
      <c r="CN1947" s="108"/>
      <c r="CO1947" s="108"/>
      <c r="CP1947" s="108"/>
      <c r="CQ1947" s="108"/>
      <c r="CR1947" s="108"/>
      <c r="CS1947" s="108"/>
      <c r="CT1947" s="108"/>
      <c r="CU1947" s="108"/>
      <c r="CV1947" s="108"/>
      <c r="CW1947" s="108"/>
      <c r="CX1947" s="108"/>
      <c r="CY1947" s="108"/>
      <c r="CZ1947" s="2"/>
      <c r="DA1947" s="2"/>
      <c r="DB1947" s="2"/>
      <c r="DC1947" s="2"/>
      <c r="DD1947" s="2"/>
      <c r="DE1947" s="2"/>
      <c r="DF1947" s="2"/>
      <c r="DG1947" s="2"/>
      <c r="DH1947" s="2"/>
      <c r="DI1947" s="2"/>
      <c r="DJ1947" s="2"/>
      <c r="DK1947" s="2"/>
      <c r="DL1947" s="2"/>
      <c r="DM1947" s="2"/>
      <c r="DN1947" s="2"/>
      <c r="DO1947" s="2"/>
      <c r="DP1947" s="2"/>
      <c r="DQ1947" s="2"/>
      <c r="DR1947" s="2"/>
      <c r="DS1947" s="2"/>
      <c r="DT1947" s="2"/>
      <c r="DU1947" s="2"/>
      <c r="DV1947" s="2"/>
      <c r="DW1947" s="2"/>
      <c r="DX1947" s="2"/>
      <c r="DY1947" s="2"/>
      <c r="DZ1947" s="2"/>
      <c r="EA1947" s="2"/>
      <c r="EB1947" s="2"/>
      <c r="EC1947" s="2"/>
      <c r="ED1947" s="2"/>
      <c r="EE1947" s="2"/>
      <c r="EF1947" s="2"/>
      <c r="EG1947" s="2"/>
      <c r="EH1947" s="2"/>
      <c r="EI1947" s="2"/>
      <c r="EJ1947" s="2"/>
      <c r="EK1947" s="2"/>
      <c r="EL1947" s="2"/>
      <c r="EM1947" s="2"/>
      <c r="EN1947" s="2"/>
      <c r="EO1947" s="2"/>
      <c r="EP1947" s="2"/>
      <c r="EQ1947" s="2"/>
      <c r="ER1947" s="2"/>
      <c r="ES1947" s="2"/>
      <c r="ET1947" s="2"/>
      <c r="EU1947" s="2"/>
      <c r="EV1947" s="2"/>
      <c r="EW1947" s="2"/>
      <c r="EX1947" s="2"/>
      <c r="EY1947" s="2"/>
      <c r="EZ1947" s="2"/>
      <c r="FA1947" s="2"/>
      <c r="FB1947" s="2"/>
      <c r="FC1947" s="2"/>
      <c r="FD1947" s="2"/>
      <c r="FE1947" s="2"/>
      <c r="FF1947" s="2"/>
      <c r="FG1947" s="2"/>
      <c r="FH1947" s="2"/>
      <c r="FI1947" s="2"/>
      <c r="FJ1947" s="2"/>
      <c r="FK1947" s="2"/>
      <c r="FL1947" s="2"/>
      <c r="FM1947" s="2"/>
      <c r="FN1947" s="2"/>
      <c r="FO1947" s="2"/>
      <c r="FP1947" s="2"/>
      <c r="FQ1947" s="2"/>
      <c r="FR1947" s="2"/>
      <c r="FS1947" s="2"/>
      <c r="FT1947" s="2"/>
      <c r="FU1947" s="2"/>
      <c r="FV1947" s="2"/>
      <c r="FW1947" s="2"/>
      <c r="FX1947" s="2"/>
      <c r="FY1947" s="2"/>
      <c r="FZ1947" s="2"/>
      <c r="GA1947" s="2"/>
      <c r="GB1947" s="2"/>
      <c r="GC1947" s="2"/>
      <c r="GD1947" s="2"/>
      <c r="GE1947" s="2"/>
      <c r="GF1947" s="2"/>
      <c r="GG1947" s="2"/>
      <c r="GH1947" s="2"/>
      <c r="GI1947" s="2"/>
      <c r="GJ1947" s="2"/>
      <c r="GK1947" s="2"/>
      <c r="GL1947" s="2"/>
      <c r="GM1947" s="2"/>
      <c r="GN1947" s="2"/>
      <c r="GO1947" s="2"/>
      <c r="GP1947" s="2"/>
      <c r="GQ1947" s="2"/>
      <c r="GR1947" s="2"/>
      <c r="GS1947" s="2"/>
      <c r="GT1947" s="2"/>
      <c r="GU1947" s="2"/>
      <c r="GV1947" s="2"/>
      <c r="GW1947" s="2"/>
      <c r="GX1947" s="2"/>
      <c r="GY1947" s="2"/>
      <c r="GZ1947" s="2"/>
      <c r="HA1947" s="2"/>
      <c r="HB1947" s="2"/>
      <c r="HC1947" s="2"/>
      <c r="HD1947" s="2"/>
      <c r="HE1947" s="2"/>
      <c r="HF1947" s="2"/>
      <c r="HG1947" s="2"/>
      <c r="HH1947" s="2"/>
      <c r="HI1947" s="2"/>
      <c r="HJ1947" s="2"/>
      <c r="HK1947" s="2"/>
      <c r="HL1947" s="2"/>
      <c r="HM1947" s="2"/>
      <c r="HN1947" s="2"/>
      <c r="HO1947" s="2"/>
      <c r="HP1947" s="2"/>
      <c r="HQ1947" s="2"/>
      <c r="HR1947" s="2"/>
      <c r="HS1947" s="2"/>
      <c r="HT1947" s="2"/>
      <c r="HU1947" s="2"/>
      <c r="HV1947" s="2"/>
      <c r="HW1947" s="2"/>
      <c r="HX1947" s="2"/>
      <c r="HY1947" s="2"/>
      <c r="HZ1947" s="2"/>
      <c r="IA1947" s="2"/>
      <c r="IB1947" s="2"/>
      <c r="IC1947" s="2"/>
      <c r="ID1947" s="2"/>
      <c r="IE1947" s="2"/>
      <c r="IF1947" s="2"/>
      <c r="IG1947" s="2"/>
      <c r="IH1947" s="2"/>
      <c r="II1947" s="2"/>
      <c r="IJ1947" s="2"/>
      <c r="IK1947" s="2"/>
      <c r="IL1947" s="2"/>
      <c r="IM1947" s="2"/>
      <c r="IN1947" s="2"/>
      <c r="IO1947" s="2"/>
      <c r="IP1947" s="2"/>
      <c r="IQ1947" s="2"/>
      <c r="IR1947" s="2"/>
      <c r="IS1947" s="2"/>
    </row>
    <row r="1948" spans="1:253" s="36" customFormat="1" hidden="1" x14ac:dyDescent="0.25">
      <c r="A1948" s="33"/>
      <c r="B1948" s="168"/>
      <c r="C1948" s="168"/>
      <c r="D1948" s="168"/>
      <c r="E1948" s="168"/>
      <c r="F1948" s="168"/>
      <c r="G1948" s="168"/>
      <c r="H1948" s="168"/>
      <c r="I1948" s="168"/>
      <c r="J1948" s="168"/>
      <c r="K1948" s="168"/>
      <c r="L1948" s="168"/>
      <c r="M1948" s="168"/>
      <c r="N1948" s="168"/>
      <c r="O1948" s="168"/>
      <c r="P1948" s="168"/>
      <c r="Q1948" s="168"/>
      <c r="R1948" s="168"/>
      <c r="S1948" s="168"/>
      <c r="T1948" s="168"/>
      <c r="U1948" s="168"/>
      <c r="V1948" s="168"/>
      <c r="W1948" s="168"/>
      <c r="X1948" s="168"/>
      <c r="Y1948" s="168"/>
      <c r="Z1948" s="168"/>
      <c r="AA1948" s="168"/>
      <c r="AB1948" s="168"/>
      <c r="AC1948" s="168"/>
      <c r="AD1948" s="168"/>
      <c r="AE1948" s="168"/>
      <c r="AF1948" s="168"/>
      <c r="AG1948" s="168"/>
      <c r="AH1948" s="168"/>
      <c r="AI1948" s="63"/>
      <c r="AJ1948" s="144" t="str">
        <f t="shared" si="353"/>
        <v>Riadok bude skrytý.</v>
      </c>
      <c r="AK1948" s="145" t="s">
        <v>207</v>
      </c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51">
        <f t="shared" si="359"/>
        <v>0</v>
      </c>
      <c r="BF1948" s="51">
        <f t="shared" si="357"/>
        <v>0</v>
      </c>
      <c r="BG1948" s="51"/>
      <c r="BH1948" s="51">
        <f t="shared" si="355"/>
        <v>1</v>
      </c>
      <c r="BI1948" s="89">
        <f t="shared" si="358"/>
        <v>0</v>
      </c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/>
      <c r="BV1948" s="2"/>
      <c r="BW1948" s="2"/>
      <c r="BX1948" s="108"/>
      <c r="BY1948" s="108"/>
      <c r="BZ1948" s="108"/>
      <c r="CA1948" s="113">
        <f>SI!BY1948</f>
        <v>196</v>
      </c>
      <c r="CB1948" s="113"/>
      <c r="CC1948" s="113"/>
      <c r="CD1948" s="113"/>
      <c r="CE1948" s="113"/>
      <c r="CF1948" s="113"/>
      <c r="CG1948" s="113"/>
      <c r="CH1948" s="140">
        <f>SI!BZ1948</f>
        <v>0</v>
      </c>
      <c r="CI1948" s="108"/>
      <c r="CJ1948" s="108"/>
      <c r="CK1948" s="108"/>
      <c r="CL1948" s="108"/>
      <c r="CM1948" s="108"/>
      <c r="CN1948" s="108"/>
      <c r="CO1948" s="108"/>
      <c r="CP1948" s="108"/>
      <c r="CQ1948" s="108"/>
      <c r="CR1948" s="108"/>
      <c r="CS1948" s="108"/>
      <c r="CT1948" s="108"/>
      <c r="CU1948" s="108"/>
      <c r="CV1948" s="108"/>
      <c r="CW1948" s="108"/>
      <c r="CX1948" s="108"/>
      <c r="CY1948" s="108"/>
      <c r="CZ1948" s="2"/>
      <c r="DA1948" s="2"/>
      <c r="DB1948" s="2"/>
      <c r="DC1948" s="2"/>
      <c r="DD1948" s="2"/>
      <c r="DE1948" s="2"/>
      <c r="DF1948" s="2"/>
      <c r="DG1948" s="2"/>
      <c r="DH1948" s="2"/>
      <c r="DI1948" s="2"/>
      <c r="DJ1948" s="2"/>
      <c r="DK1948" s="2"/>
      <c r="DL1948" s="2"/>
      <c r="DM1948" s="2"/>
      <c r="DN1948" s="2"/>
      <c r="DO1948" s="2"/>
      <c r="DP1948" s="2"/>
      <c r="DQ1948" s="2"/>
      <c r="DR1948" s="2"/>
      <c r="DS1948" s="2"/>
      <c r="DT1948" s="2"/>
      <c r="DU1948" s="2"/>
      <c r="DV1948" s="2"/>
      <c r="DW1948" s="2"/>
      <c r="DX1948" s="2"/>
      <c r="DY1948" s="2"/>
      <c r="DZ1948" s="2"/>
      <c r="EA1948" s="2"/>
      <c r="EB1948" s="2"/>
      <c r="EC1948" s="2"/>
      <c r="ED1948" s="2"/>
      <c r="EE1948" s="2"/>
      <c r="EF1948" s="2"/>
      <c r="EG1948" s="2"/>
      <c r="EH1948" s="2"/>
      <c r="EI1948" s="2"/>
      <c r="EJ1948" s="2"/>
      <c r="EK1948" s="2"/>
      <c r="EL1948" s="2"/>
      <c r="EM1948" s="2"/>
      <c r="EN1948" s="2"/>
      <c r="EO1948" s="2"/>
      <c r="EP1948" s="2"/>
      <c r="EQ1948" s="2"/>
      <c r="ER1948" s="2"/>
      <c r="ES1948" s="2"/>
      <c r="ET1948" s="2"/>
      <c r="EU1948" s="2"/>
      <c r="EV1948" s="2"/>
      <c r="EW1948" s="2"/>
      <c r="EX1948" s="2"/>
      <c r="EY1948" s="2"/>
      <c r="EZ1948" s="2"/>
      <c r="FA1948" s="2"/>
      <c r="FB1948" s="2"/>
      <c r="FC1948" s="2"/>
      <c r="FD1948" s="2"/>
      <c r="FE1948" s="2"/>
      <c r="FF1948" s="2"/>
      <c r="FG1948" s="2"/>
      <c r="FH1948" s="2"/>
      <c r="FI1948" s="2"/>
      <c r="FJ1948" s="2"/>
      <c r="FK1948" s="2"/>
      <c r="FL1948" s="2"/>
      <c r="FM1948" s="2"/>
      <c r="FN1948" s="2"/>
      <c r="FO1948" s="2"/>
      <c r="FP1948" s="2"/>
      <c r="FQ1948" s="2"/>
      <c r="FR1948" s="2"/>
      <c r="FS1948" s="2"/>
      <c r="FT1948" s="2"/>
      <c r="FU1948" s="2"/>
      <c r="FV1948" s="2"/>
      <c r="FW1948" s="2"/>
      <c r="FX1948" s="2"/>
      <c r="FY1948" s="2"/>
      <c r="FZ1948" s="2"/>
      <c r="GA1948" s="2"/>
      <c r="GB1948" s="2"/>
      <c r="GC1948" s="2"/>
      <c r="GD1948" s="2"/>
      <c r="GE1948" s="2"/>
      <c r="GF1948" s="2"/>
      <c r="GG1948" s="2"/>
      <c r="GH1948" s="2"/>
      <c r="GI1948" s="2"/>
      <c r="GJ1948" s="2"/>
      <c r="GK1948" s="2"/>
      <c r="GL1948" s="2"/>
      <c r="GM1948" s="2"/>
      <c r="GN1948" s="2"/>
      <c r="GO1948" s="2"/>
      <c r="GP1948" s="2"/>
      <c r="GQ1948" s="2"/>
      <c r="GR1948" s="2"/>
      <c r="GS1948" s="2"/>
      <c r="GT1948" s="2"/>
      <c r="GU1948" s="2"/>
      <c r="GV1948" s="2"/>
      <c r="GW1948" s="2"/>
      <c r="GX1948" s="2"/>
      <c r="GY1948" s="2"/>
      <c r="GZ1948" s="2"/>
      <c r="HA1948" s="2"/>
      <c r="HB1948" s="2"/>
      <c r="HC1948" s="2"/>
      <c r="HD1948" s="2"/>
      <c r="HE1948" s="2"/>
      <c r="HF1948" s="2"/>
      <c r="HG1948" s="2"/>
      <c r="HH1948" s="2"/>
      <c r="HI1948" s="2"/>
      <c r="HJ1948" s="2"/>
      <c r="HK1948" s="2"/>
      <c r="HL1948" s="2"/>
      <c r="HM1948" s="2"/>
      <c r="HN1948" s="2"/>
      <c r="HO1948" s="2"/>
      <c r="HP1948" s="2"/>
      <c r="HQ1948" s="2"/>
      <c r="HR1948" s="2"/>
      <c r="HS1948" s="2"/>
      <c r="HT1948" s="2"/>
      <c r="HU1948" s="2"/>
      <c r="HV1948" s="2"/>
      <c r="HW1948" s="2"/>
      <c r="HX1948" s="2"/>
      <c r="HY1948" s="2"/>
      <c r="HZ1948" s="2"/>
      <c r="IA1948" s="2"/>
      <c r="IB1948" s="2"/>
      <c r="IC1948" s="2"/>
      <c r="ID1948" s="2"/>
      <c r="IE1948" s="2"/>
      <c r="IF1948" s="2"/>
      <c r="IG1948" s="2"/>
      <c r="IH1948" s="2"/>
      <c r="II1948" s="2"/>
      <c r="IJ1948" s="2"/>
      <c r="IK1948" s="2"/>
      <c r="IL1948" s="2"/>
      <c r="IM1948" s="2"/>
      <c r="IN1948" s="2"/>
      <c r="IO1948" s="2"/>
      <c r="IP1948" s="2"/>
      <c r="IQ1948" s="2"/>
      <c r="IR1948" s="2"/>
      <c r="IS1948" s="2"/>
    </row>
    <row r="1949" spans="1:253" s="36" customFormat="1" hidden="1" x14ac:dyDescent="0.25">
      <c r="A1949" s="33"/>
      <c r="B1949" s="168"/>
      <c r="C1949" s="168"/>
      <c r="D1949" s="168"/>
      <c r="E1949" s="168"/>
      <c r="F1949" s="168"/>
      <c r="G1949" s="168"/>
      <c r="H1949" s="168"/>
      <c r="I1949" s="168"/>
      <c r="J1949" s="168"/>
      <c r="K1949" s="168"/>
      <c r="L1949" s="168"/>
      <c r="M1949" s="168"/>
      <c r="N1949" s="168"/>
      <c r="O1949" s="168"/>
      <c r="P1949" s="168"/>
      <c r="Q1949" s="168"/>
      <c r="R1949" s="168"/>
      <c r="S1949" s="168"/>
      <c r="T1949" s="168"/>
      <c r="U1949" s="168"/>
      <c r="V1949" s="168"/>
      <c r="W1949" s="168"/>
      <c r="X1949" s="168"/>
      <c r="Y1949" s="168"/>
      <c r="Z1949" s="168"/>
      <c r="AA1949" s="168"/>
      <c r="AB1949" s="168"/>
      <c r="AC1949" s="168"/>
      <c r="AD1949" s="168"/>
      <c r="AE1949" s="168"/>
      <c r="AF1949" s="168"/>
      <c r="AG1949" s="168"/>
      <c r="AH1949" s="168"/>
      <c r="AI1949" s="63"/>
      <c r="AJ1949" s="144" t="str">
        <f t="shared" si="353"/>
        <v>Riadok bude skrytý.</v>
      </c>
      <c r="AK1949" s="145" t="s">
        <v>207</v>
      </c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51">
        <f t="shared" si="359"/>
        <v>0</v>
      </c>
      <c r="BF1949" s="51">
        <f t="shared" si="357"/>
        <v>0</v>
      </c>
      <c r="BG1949" s="51"/>
      <c r="BH1949" s="51">
        <f t="shared" si="355"/>
        <v>1</v>
      </c>
      <c r="BI1949" s="89">
        <f t="shared" si="358"/>
        <v>0</v>
      </c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/>
      <c r="BV1949" s="2"/>
      <c r="BW1949" s="2"/>
      <c r="BX1949" s="108"/>
      <c r="BY1949" s="108"/>
      <c r="BZ1949" s="108"/>
      <c r="CA1949" s="113">
        <f>SI!BY1949</f>
        <v>205</v>
      </c>
      <c r="CB1949" s="113"/>
      <c r="CC1949" s="113"/>
      <c r="CD1949" s="113"/>
      <c r="CE1949" s="113"/>
      <c r="CF1949" s="113"/>
      <c r="CG1949" s="113"/>
      <c r="CH1949" s="140">
        <f>SI!BZ1949</f>
        <v>0</v>
      </c>
      <c r="CI1949" s="108"/>
      <c r="CJ1949" s="108"/>
      <c r="CK1949" s="108"/>
      <c r="CL1949" s="108"/>
      <c r="CM1949" s="108"/>
      <c r="CN1949" s="108"/>
      <c r="CO1949" s="108"/>
      <c r="CP1949" s="108"/>
      <c r="CQ1949" s="108"/>
      <c r="CR1949" s="108"/>
      <c r="CS1949" s="108"/>
      <c r="CT1949" s="108"/>
      <c r="CU1949" s="108"/>
      <c r="CV1949" s="108"/>
      <c r="CW1949" s="108"/>
      <c r="CX1949" s="108"/>
      <c r="CY1949" s="108"/>
      <c r="CZ1949" s="2"/>
      <c r="DA1949" s="2"/>
      <c r="DB1949" s="2"/>
      <c r="DC1949" s="2"/>
      <c r="DD1949" s="2"/>
      <c r="DE1949" s="2"/>
      <c r="DF1949" s="2"/>
      <c r="DG1949" s="2"/>
      <c r="DH1949" s="2"/>
      <c r="DI1949" s="2"/>
      <c r="DJ1949" s="2"/>
      <c r="DK1949" s="2"/>
      <c r="DL1949" s="2"/>
      <c r="DM1949" s="2"/>
      <c r="DN1949" s="2"/>
      <c r="DO1949" s="2"/>
      <c r="DP1949" s="2"/>
      <c r="DQ1949" s="2"/>
      <c r="DR1949" s="2"/>
      <c r="DS1949" s="2"/>
      <c r="DT1949" s="2"/>
      <c r="DU1949" s="2"/>
      <c r="DV1949" s="2"/>
      <c r="DW1949" s="2"/>
      <c r="DX1949" s="2"/>
      <c r="DY1949" s="2"/>
      <c r="DZ1949" s="2"/>
      <c r="EA1949" s="2"/>
      <c r="EB1949" s="2"/>
      <c r="EC1949" s="2"/>
      <c r="ED1949" s="2"/>
      <c r="EE1949" s="2"/>
      <c r="EF1949" s="2"/>
      <c r="EG1949" s="2"/>
      <c r="EH1949" s="2"/>
      <c r="EI1949" s="2"/>
      <c r="EJ1949" s="2"/>
      <c r="EK1949" s="2"/>
      <c r="EL1949" s="2"/>
      <c r="EM1949" s="2"/>
      <c r="EN1949" s="2"/>
      <c r="EO1949" s="2"/>
      <c r="EP1949" s="2"/>
      <c r="EQ1949" s="2"/>
      <c r="ER1949" s="2"/>
      <c r="ES1949" s="2"/>
      <c r="ET1949" s="2"/>
      <c r="EU1949" s="2"/>
      <c r="EV1949" s="2"/>
      <c r="EW1949" s="2"/>
      <c r="EX1949" s="2"/>
      <c r="EY1949" s="2"/>
      <c r="EZ1949" s="2"/>
      <c r="FA1949" s="2"/>
      <c r="FB1949" s="2"/>
      <c r="FC1949" s="2"/>
      <c r="FD1949" s="2"/>
      <c r="FE1949" s="2"/>
      <c r="FF1949" s="2"/>
      <c r="FG1949" s="2"/>
      <c r="FH1949" s="2"/>
      <c r="FI1949" s="2"/>
      <c r="FJ1949" s="2"/>
      <c r="FK1949" s="2"/>
      <c r="FL1949" s="2"/>
      <c r="FM1949" s="2"/>
      <c r="FN1949" s="2"/>
      <c r="FO1949" s="2"/>
      <c r="FP1949" s="2"/>
      <c r="FQ1949" s="2"/>
      <c r="FR1949" s="2"/>
      <c r="FS1949" s="2"/>
      <c r="FT1949" s="2"/>
      <c r="FU1949" s="2"/>
      <c r="FV1949" s="2"/>
      <c r="FW1949" s="2"/>
      <c r="FX1949" s="2"/>
      <c r="FY1949" s="2"/>
      <c r="FZ1949" s="2"/>
      <c r="GA1949" s="2"/>
      <c r="GB1949" s="2"/>
      <c r="GC1949" s="2"/>
      <c r="GD1949" s="2"/>
      <c r="GE1949" s="2"/>
      <c r="GF1949" s="2"/>
      <c r="GG1949" s="2"/>
      <c r="GH1949" s="2"/>
      <c r="GI1949" s="2"/>
      <c r="GJ1949" s="2"/>
      <c r="GK1949" s="2"/>
      <c r="GL1949" s="2"/>
      <c r="GM1949" s="2"/>
      <c r="GN1949" s="2"/>
      <c r="GO1949" s="2"/>
      <c r="GP1949" s="2"/>
      <c r="GQ1949" s="2"/>
      <c r="GR1949" s="2"/>
      <c r="GS1949" s="2"/>
      <c r="GT1949" s="2"/>
      <c r="GU1949" s="2"/>
      <c r="GV1949" s="2"/>
      <c r="GW1949" s="2"/>
      <c r="GX1949" s="2"/>
      <c r="GY1949" s="2"/>
      <c r="GZ1949" s="2"/>
      <c r="HA1949" s="2"/>
      <c r="HB1949" s="2"/>
      <c r="HC1949" s="2"/>
      <c r="HD1949" s="2"/>
      <c r="HE1949" s="2"/>
      <c r="HF1949" s="2"/>
      <c r="HG1949" s="2"/>
      <c r="HH1949" s="2"/>
      <c r="HI1949" s="2"/>
      <c r="HJ1949" s="2"/>
      <c r="HK1949" s="2"/>
      <c r="HL1949" s="2"/>
      <c r="HM1949" s="2"/>
      <c r="HN1949" s="2"/>
      <c r="HO1949" s="2"/>
      <c r="HP1949" s="2"/>
      <c r="HQ1949" s="2"/>
      <c r="HR1949" s="2"/>
      <c r="HS1949" s="2"/>
      <c r="HT1949" s="2"/>
      <c r="HU1949" s="2"/>
      <c r="HV1949" s="2"/>
      <c r="HW1949" s="2"/>
      <c r="HX1949" s="2"/>
      <c r="HY1949" s="2"/>
      <c r="HZ1949" s="2"/>
      <c r="IA1949" s="2"/>
      <c r="IB1949" s="2"/>
      <c r="IC1949" s="2"/>
      <c r="ID1949" s="2"/>
      <c r="IE1949" s="2"/>
      <c r="IF1949" s="2"/>
      <c r="IG1949" s="2"/>
      <c r="IH1949" s="2"/>
      <c r="II1949" s="2"/>
      <c r="IJ1949" s="2"/>
      <c r="IK1949" s="2"/>
      <c r="IL1949" s="2"/>
      <c r="IM1949" s="2"/>
      <c r="IN1949" s="2"/>
      <c r="IO1949" s="2"/>
      <c r="IP1949" s="2"/>
      <c r="IQ1949" s="2"/>
      <c r="IR1949" s="2"/>
      <c r="IS1949" s="2"/>
    </row>
    <row r="1950" spans="1:253" s="36" customFormat="1" hidden="1" x14ac:dyDescent="0.25">
      <c r="A1950" s="33"/>
      <c r="B1950" s="168"/>
      <c r="C1950" s="168"/>
      <c r="D1950" s="168"/>
      <c r="E1950" s="168"/>
      <c r="F1950" s="168"/>
      <c r="G1950" s="168"/>
      <c r="H1950" s="168"/>
      <c r="I1950" s="168"/>
      <c r="J1950" s="168"/>
      <c r="K1950" s="168"/>
      <c r="L1950" s="168"/>
      <c r="M1950" s="168"/>
      <c r="N1950" s="168"/>
      <c r="O1950" s="168"/>
      <c r="P1950" s="168"/>
      <c r="Q1950" s="168"/>
      <c r="R1950" s="168"/>
      <c r="S1950" s="168"/>
      <c r="T1950" s="168"/>
      <c r="U1950" s="168"/>
      <c r="V1950" s="168"/>
      <c r="W1950" s="168"/>
      <c r="X1950" s="168"/>
      <c r="Y1950" s="168"/>
      <c r="Z1950" s="168"/>
      <c r="AA1950" s="168"/>
      <c r="AB1950" s="168"/>
      <c r="AC1950" s="168"/>
      <c r="AD1950" s="168"/>
      <c r="AE1950" s="168"/>
      <c r="AF1950" s="168"/>
      <c r="AG1950" s="168"/>
      <c r="AH1950" s="168"/>
      <c r="AI1950" s="63"/>
      <c r="AJ1950" s="144" t="str">
        <f t="shared" si="353"/>
        <v>Riadok bude skrytý.</v>
      </c>
      <c r="AK1950" s="145" t="s">
        <v>207</v>
      </c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51">
        <f t="shared" si="359"/>
        <v>0</v>
      </c>
      <c r="BF1950" s="51">
        <f t="shared" si="357"/>
        <v>0</v>
      </c>
      <c r="BG1950" s="51"/>
      <c r="BH1950" s="51">
        <f t="shared" si="355"/>
        <v>1</v>
      </c>
      <c r="BI1950" s="89">
        <f t="shared" si="358"/>
        <v>0</v>
      </c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/>
      <c r="BV1950" s="2"/>
      <c r="BW1950" s="2"/>
      <c r="BX1950" s="108"/>
      <c r="BY1950" s="108"/>
      <c r="BZ1950" s="108"/>
      <c r="CA1950" s="113">
        <f>SI!BY1950</f>
        <v>198</v>
      </c>
      <c r="CB1950" s="113"/>
      <c r="CC1950" s="113"/>
      <c r="CD1950" s="113"/>
      <c r="CE1950" s="113"/>
      <c r="CF1950" s="113"/>
      <c r="CG1950" s="113"/>
      <c r="CH1950" s="140">
        <f>SI!BZ1950</f>
        <v>0</v>
      </c>
      <c r="CI1950" s="108"/>
      <c r="CJ1950" s="108"/>
      <c r="CK1950" s="108"/>
      <c r="CL1950" s="108"/>
      <c r="CM1950" s="108"/>
      <c r="CN1950" s="108"/>
      <c r="CO1950" s="108"/>
      <c r="CP1950" s="108"/>
      <c r="CQ1950" s="108"/>
      <c r="CR1950" s="108"/>
      <c r="CS1950" s="108"/>
      <c r="CT1950" s="108"/>
      <c r="CU1950" s="108"/>
      <c r="CV1950" s="108"/>
      <c r="CW1950" s="108"/>
      <c r="CX1950" s="108"/>
      <c r="CY1950" s="108"/>
      <c r="CZ1950" s="2"/>
      <c r="DA1950" s="2"/>
      <c r="DB1950" s="2"/>
      <c r="DC1950" s="2"/>
      <c r="DD1950" s="2"/>
      <c r="DE1950" s="2"/>
      <c r="DF1950" s="2"/>
      <c r="DG1950" s="2"/>
      <c r="DH1950" s="2"/>
      <c r="DI1950" s="2"/>
      <c r="DJ1950" s="2"/>
      <c r="DK1950" s="2"/>
      <c r="DL1950" s="2"/>
      <c r="DM1950" s="2"/>
      <c r="DN1950" s="2"/>
      <c r="DO1950" s="2"/>
      <c r="DP1950" s="2"/>
      <c r="DQ1950" s="2"/>
      <c r="DR1950" s="2"/>
      <c r="DS1950" s="2"/>
      <c r="DT1950" s="2"/>
      <c r="DU1950" s="2"/>
      <c r="DV1950" s="2"/>
      <c r="DW1950" s="2"/>
      <c r="DX1950" s="2"/>
      <c r="DY1950" s="2"/>
      <c r="DZ1950" s="2"/>
      <c r="EA1950" s="2"/>
      <c r="EB1950" s="2"/>
      <c r="EC1950" s="2"/>
      <c r="ED1950" s="2"/>
      <c r="EE1950" s="2"/>
      <c r="EF1950" s="2"/>
      <c r="EG1950" s="2"/>
      <c r="EH1950" s="2"/>
      <c r="EI1950" s="2"/>
      <c r="EJ1950" s="2"/>
      <c r="EK1950" s="2"/>
      <c r="EL1950" s="2"/>
      <c r="EM1950" s="2"/>
      <c r="EN1950" s="2"/>
      <c r="EO1950" s="2"/>
      <c r="EP1950" s="2"/>
      <c r="EQ1950" s="2"/>
      <c r="ER1950" s="2"/>
      <c r="ES1950" s="2"/>
      <c r="ET1950" s="2"/>
      <c r="EU1950" s="2"/>
      <c r="EV1950" s="2"/>
      <c r="EW1950" s="2"/>
      <c r="EX1950" s="2"/>
      <c r="EY1950" s="2"/>
      <c r="EZ1950" s="2"/>
      <c r="FA1950" s="2"/>
      <c r="FB1950" s="2"/>
      <c r="FC1950" s="2"/>
      <c r="FD1950" s="2"/>
      <c r="FE1950" s="2"/>
      <c r="FF1950" s="2"/>
      <c r="FG1950" s="2"/>
      <c r="FH1950" s="2"/>
      <c r="FI1950" s="2"/>
      <c r="FJ1950" s="2"/>
      <c r="FK1950" s="2"/>
      <c r="FL1950" s="2"/>
      <c r="FM1950" s="2"/>
      <c r="FN1950" s="2"/>
      <c r="FO1950" s="2"/>
      <c r="FP1950" s="2"/>
      <c r="FQ1950" s="2"/>
      <c r="FR1950" s="2"/>
      <c r="FS1950" s="2"/>
      <c r="FT1950" s="2"/>
      <c r="FU1950" s="2"/>
      <c r="FV1950" s="2"/>
      <c r="FW1950" s="2"/>
      <c r="FX1950" s="2"/>
      <c r="FY1950" s="2"/>
      <c r="FZ1950" s="2"/>
      <c r="GA1950" s="2"/>
      <c r="GB1950" s="2"/>
      <c r="GC1950" s="2"/>
      <c r="GD1950" s="2"/>
      <c r="GE1950" s="2"/>
      <c r="GF1950" s="2"/>
      <c r="GG1950" s="2"/>
      <c r="GH1950" s="2"/>
      <c r="GI1950" s="2"/>
      <c r="GJ1950" s="2"/>
      <c r="GK1950" s="2"/>
      <c r="GL1950" s="2"/>
      <c r="GM1950" s="2"/>
      <c r="GN1950" s="2"/>
      <c r="GO1950" s="2"/>
      <c r="GP1950" s="2"/>
      <c r="GQ1950" s="2"/>
      <c r="GR1950" s="2"/>
      <c r="GS1950" s="2"/>
      <c r="GT1950" s="2"/>
      <c r="GU1950" s="2"/>
      <c r="GV1950" s="2"/>
      <c r="GW1950" s="2"/>
      <c r="GX1950" s="2"/>
      <c r="GY1950" s="2"/>
      <c r="GZ1950" s="2"/>
      <c r="HA1950" s="2"/>
      <c r="HB1950" s="2"/>
      <c r="HC1950" s="2"/>
      <c r="HD1950" s="2"/>
      <c r="HE1950" s="2"/>
      <c r="HF1950" s="2"/>
      <c r="HG1950" s="2"/>
      <c r="HH1950" s="2"/>
      <c r="HI1950" s="2"/>
      <c r="HJ1950" s="2"/>
      <c r="HK1950" s="2"/>
      <c r="HL1950" s="2"/>
      <c r="HM1950" s="2"/>
      <c r="HN1950" s="2"/>
      <c r="HO1950" s="2"/>
      <c r="HP1950" s="2"/>
      <c r="HQ1950" s="2"/>
      <c r="HR1950" s="2"/>
      <c r="HS1950" s="2"/>
      <c r="HT1950" s="2"/>
      <c r="HU1950" s="2"/>
      <c r="HV1950" s="2"/>
      <c r="HW1950" s="2"/>
      <c r="HX1950" s="2"/>
      <c r="HY1950" s="2"/>
      <c r="HZ1950" s="2"/>
      <c r="IA1950" s="2"/>
      <c r="IB1950" s="2"/>
      <c r="IC1950" s="2"/>
      <c r="ID1950" s="2"/>
      <c r="IE1950" s="2"/>
      <c r="IF1950" s="2"/>
      <c r="IG1950" s="2"/>
      <c r="IH1950" s="2"/>
      <c r="II1950" s="2"/>
      <c r="IJ1950" s="2"/>
      <c r="IK1950" s="2"/>
      <c r="IL1950" s="2"/>
      <c r="IM1950" s="2"/>
      <c r="IN1950" s="2"/>
      <c r="IO1950" s="2"/>
      <c r="IP1950" s="2"/>
      <c r="IQ1950" s="2"/>
      <c r="IR1950" s="2"/>
      <c r="IS1950" s="2"/>
    </row>
    <row r="1951" spans="1:253" s="36" customFormat="1" hidden="1" x14ac:dyDescent="0.25">
      <c r="A1951" s="33"/>
      <c r="B1951" s="168"/>
      <c r="C1951" s="168"/>
      <c r="D1951" s="168"/>
      <c r="E1951" s="168"/>
      <c r="F1951" s="168"/>
      <c r="G1951" s="168"/>
      <c r="H1951" s="168"/>
      <c r="I1951" s="168"/>
      <c r="J1951" s="168"/>
      <c r="K1951" s="168"/>
      <c r="L1951" s="168"/>
      <c r="M1951" s="168"/>
      <c r="N1951" s="168"/>
      <c r="O1951" s="168"/>
      <c r="P1951" s="168"/>
      <c r="Q1951" s="168"/>
      <c r="R1951" s="168"/>
      <c r="S1951" s="168"/>
      <c r="T1951" s="168"/>
      <c r="U1951" s="168"/>
      <c r="V1951" s="168"/>
      <c r="W1951" s="168"/>
      <c r="X1951" s="168"/>
      <c r="Y1951" s="168"/>
      <c r="Z1951" s="168"/>
      <c r="AA1951" s="168"/>
      <c r="AB1951" s="168"/>
      <c r="AC1951" s="168"/>
      <c r="AD1951" s="168"/>
      <c r="AE1951" s="168"/>
      <c r="AF1951" s="168"/>
      <c r="AG1951" s="168"/>
      <c r="AH1951" s="168"/>
      <c r="AI1951" s="63"/>
      <c r="AJ1951" s="144" t="str">
        <f t="shared" si="353"/>
        <v>Riadok bude skrytý.</v>
      </c>
      <c r="AK1951" s="145" t="s">
        <v>207</v>
      </c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51">
        <f t="shared" si="359"/>
        <v>0</v>
      </c>
      <c r="BF1951" s="51">
        <f t="shared" si="357"/>
        <v>0</v>
      </c>
      <c r="BG1951" s="51"/>
      <c r="BH1951" s="51">
        <f t="shared" si="355"/>
        <v>1</v>
      </c>
      <c r="BI1951" s="89">
        <f t="shared" si="358"/>
        <v>0</v>
      </c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108"/>
      <c r="BY1951" s="108"/>
      <c r="BZ1951" s="108"/>
      <c r="CA1951" s="113">
        <f>SI!BY1951</f>
        <v>126</v>
      </c>
      <c r="CB1951" s="113"/>
      <c r="CC1951" s="113"/>
      <c r="CD1951" s="113"/>
      <c r="CE1951" s="113"/>
      <c r="CF1951" s="113"/>
      <c r="CG1951" s="113"/>
      <c r="CH1951" s="140">
        <f>SI!BZ1951</f>
        <v>0</v>
      </c>
      <c r="CI1951" s="108"/>
      <c r="CJ1951" s="108"/>
      <c r="CK1951" s="108"/>
      <c r="CL1951" s="108"/>
      <c r="CM1951" s="108"/>
      <c r="CN1951" s="108"/>
      <c r="CO1951" s="108"/>
      <c r="CP1951" s="108"/>
      <c r="CQ1951" s="108"/>
      <c r="CR1951" s="108"/>
      <c r="CS1951" s="108"/>
      <c r="CT1951" s="108"/>
      <c r="CU1951" s="108"/>
      <c r="CV1951" s="108"/>
      <c r="CW1951" s="108"/>
      <c r="CX1951" s="108"/>
      <c r="CY1951" s="108"/>
      <c r="CZ1951" s="2"/>
      <c r="DA1951" s="2"/>
      <c r="DB1951" s="2"/>
      <c r="DC1951" s="2"/>
      <c r="DD1951" s="2"/>
      <c r="DE1951" s="2"/>
      <c r="DF1951" s="2"/>
      <c r="DG1951" s="2"/>
      <c r="DH1951" s="2"/>
      <c r="DI1951" s="2"/>
      <c r="DJ1951" s="2"/>
      <c r="DK1951" s="2"/>
      <c r="DL1951" s="2"/>
      <c r="DM1951" s="2"/>
      <c r="DN1951" s="2"/>
      <c r="DO1951" s="2"/>
      <c r="DP1951" s="2"/>
      <c r="DQ1951" s="2"/>
      <c r="DR1951" s="2"/>
      <c r="DS1951" s="2"/>
      <c r="DT1951" s="2"/>
      <c r="DU1951" s="2"/>
      <c r="DV1951" s="2"/>
      <c r="DW1951" s="2"/>
      <c r="DX1951" s="2"/>
      <c r="DY1951" s="2"/>
      <c r="DZ1951" s="2"/>
      <c r="EA1951" s="2"/>
      <c r="EB1951" s="2"/>
      <c r="EC1951" s="2"/>
      <c r="ED1951" s="2"/>
      <c r="EE1951" s="2"/>
      <c r="EF1951" s="2"/>
      <c r="EG1951" s="2"/>
      <c r="EH1951" s="2"/>
      <c r="EI1951" s="2"/>
      <c r="EJ1951" s="2"/>
      <c r="EK1951" s="2"/>
      <c r="EL1951" s="2"/>
      <c r="EM1951" s="2"/>
      <c r="EN1951" s="2"/>
      <c r="EO1951" s="2"/>
      <c r="EP1951" s="2"/>
      <c r="EQ1951" s="2"/>
      <c r="ER1951" s="2"/>
      <c r="ES1951" s="2"/>
      <c r="ET1951" s="2"/>
      <c r="EU1951" s="2"/>
      <c r="EV1951" s="2"/>
      <c r="EW1951" s="2"/>
      <c r="EX1951" s="2"/>
      <c r="EY1951" s="2"/>
      <c r="EZ1951" s="2"/>
      <c r="FA1951" s="2"/>
      <c r="FB1951" s="2"/>
      <c r="FC1951" s="2"/>
      <c r="FD1951" s="2"/>
      <c r="FE1951" s="2"/>
      <c r="FF1951" s="2"/>
      <c r="FG1951" s="2"/>
      <c r="FH1951" s="2"/>
      <c r="FI1951" s="2"/>
      <c r="FJ1951" s="2"/>
      <c r="FK1951" s="2"/>
      <c r="FL1951" s="2"/>
      <c r="FM1951" s="2"/>
      <c r="FN1951" s="2"/>
      <c r="FO1951" s="2"/>
      <c r="FP1951" s="2"/>
      <c r="FQ1951" s="2"/>
      <c r="FR1951" s="2"/>
      <c r="FS1951" s="2"/>
      <c r="FT1951" s="2"/>
      <c r="FU1951" s="2"/>
      <c r="FV1951" s="2"/>
      <c r="FW1951" s="2"/>
      <c r="FX1951" s="2"/>
      <c r="FY1951" s="2"/>
      <c r="FZ1951" s="2"/>
      <c r="GA1951" s="2"/>
      <c r="GB1951" s="2"/>
      <c r="GC1951" s="2"/>
      <c r="GD1951" s="2"/>
      <c r="GE1951" s="2"/>
      <c r="GF1951" s="2"/>
      <c r="GG1951" s="2"/>
      <c r="GH1951" s="2"/>
      <c r="GI1951" s="2"/>
      <c r="GJ1951" s="2"/>
      <c r="GK1951" s="2"/>
      <c r="GL1951" s="2"/>
      <c r="GM1951" s="2"/>
      <c r="GN1951" s="2"/>
      <c r="GO1951" s="2"/>
      <c r="GP1951" s="2"/>
      <c r="GQ1951" s="2"/>
      <c r="GR1951" s="2"/>
      <c r="GS1951" s="2"/>
      <c r="GT1951" s="2"/>
      <c r="GU1951" s="2"/>
      <c r="GV1951" s="2"/>
      <c r="GW1951" s="2"/>
      <c r="GX1951" s="2"/>
      <c r="GY1951" s="2"/>
      <c r="GZ1951" s="2"/>
      <c r="HA1951" s="2"/>
      <c r="HB1951" s="2"/>
      <c r="HC1951" s="2"/>
      <c r="HD1951" s="2"/>
      <c r="HE1951" s="2"/>
      <c r="HF1951" s="2"/>
      <c r="HG1951" s="2"/>
      <c r="HH1951" s="2"/>
      <c r="HI1951" s="2"/>
      <c r="HJ1951" s="2"/>
      <c r="HK1951" s="2"/>
      <c r="HL1951" s="2"/>
      <c r="HM1951" s="2"/>
      <c r="HN1951" s="2"/>
      <c r="HO1951" s="2"/>
      <c r="HP1951" s="2"/>
      <c r="HQ1951" s="2"/>
      <c r="HR1951" s="2"/>
      <c r="HS1951" s="2"/>
      <c r="HT1951" s="2"/>
      <c r="HU1951" s="2"/>
      <c r="HV1951" s="2"/>
      <c r="HW1951" s="2"/>
      <c r="HX1951" s="2"/>
      <c r="HY1951" s="2"/>
      <c r="HZ1951" s="2"/>
      <c r="IA1951" s="2"/>
      <c r="IB1951" s="2"/>
      <c r="IC1951" s="2"/>
      <c r="ID1951" s="2"/>
      <c r="IE1951" s="2"/>
      <c r="IF1951" s="2"/>
      <c r="IG1951" s="2"/>
      <c r="IH1951" s="2"/>
      <c r="II1951" s="2"/>
      <c r="IJ1951" s="2"/>
      <c r="IK1951" s="2"/>
      <c r="IL1951" s="2"/>
      <c r="IM1951" s="2"/>
      <c r="IN1951" s="2"/>
      <c r="IO1951" s="2"/>
      <c r="IP1951" s="2"/>
      <c r="IQ1951" s="2"/>
      <c r="IR1951" s="2"/>
      <c r="IS1951" s="2"/>
    </row>
    <row r="1952" spans="1:253" s="36" customFormat="1" hidden="1" x14ac:dyDescent="0.25">
      <c r="A1952" s="33"/>
      <c r="B1952" s="168"/>
      <c r="C1952" s="168"/>
      <c r="D1952" s="168"/>
      <c r="E1952" s="168"/>
      <c r="F1952" s="168"/>
      <c r="G1952" s="168"/>
      <c r="H1952" s="168"/>
      <c r="I1952" s="168"/>
      <c r="J1952" s="168"/>
      <c r="K1952" s="168"/>
      <c r="L1952" s="168"/>
      <c r="M1952" s="168"/>
      <c r="N1952" s="168"/>
      <c r="O1952" s="168"/>
      <c r="P1952" s="168"/>
      <c r="Q1952" s="168"/>
      <c r="R1952" s="168"/>
      <c r="S1952" s="168"/>
      <c r="T1952" s="168"/>
      <c r="U1952" s="168"/>
      <c r="V1952" s="168"/>
      <c r="W1952" s="168"/>
      <c r="X1952" s="168"/>
      <c r="Y1952" s="168"/>
      <c r="Z1952" s="168"/>
      <c r="AA1952" s="168"/>
      <c r="AB1952" s="168"/>
      <c r="AC1952" s="168"/>
      <c r="AD1952" s="168"/>
      <c r="AE1952" s="168"/>
      <c r="AF1952" s="168"/>
      <c r="AG1952" s="168"/>
      <c r="AH1952" s="168"/>
      <c r="AI1952" s="63"/>
      <c r="AJ1952" s="144" t="str">
        <f t="shared" si="353"/>
        <v>Riadok bude skrytý.</v>
      </c>
      <c r="AK1952" s="145" t="s">
        <v>207</v>
      </c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51">
        <f t="shared" si="359"/>
        <v>0</v>
      </c>
      <c r="BF1952" s="51">
        <f t="shared" si="357"/>
        <v>0</v>
      </c>
      <c r="BG1952" s="51"/>
      <c r="BH1952" s="51">
        <f t="shared" si="355"/>
        <v>1</v>
      </c>
      <c r="BI1952" s="89">
        <f t="shared" si="358"/>
        <v>0</v>
      </c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108"/>
      <c r="BY1952" s="108"/>
      <c r="BZ1952" s="108"/>
      <c r="CA1952" s="113">
        <f>SI!BY1952</f>
        <v>114</v>
      </c>
      <c r="CB1952" s="113"/>
      <c r="CC1952" s="113"/>
      <c r="CD1952" s="113"/>
      <c r="CE1952" s="113"/>
      <c r="CF1952" s="113"/>
      <c r="CG1952" s="113"/>
      <c r="CH1952" s="140">
        <f>SI!BZ1952</f>
        <v>0</v>
      </c>
      <c r="CI1952" s="108"/>
      <c r="CJ1952" s="108"/>
      <c r="CK1952" s="108"/>
      <c r="CL1952" s="108"/>
      <c r="CM1952" s="108"/>
      <c r="CN1952" s="108"/>
      <c r="CO1952" s="108"/>
      <c r="CP1952" s="108"/>
      <c r="CQ1952" s="108"/>
      <c r="CR1952" s="108"/>
      <c r="CS1952" s="108"/>
      <c r="CT1952" s="108"/>
      <c r="CU1952" s="108"/>
      <c r="CV1952" s="108"/>
      <c r="CW1952" s="108"/>
      <c r="CX1952" s="108"/>
      <c r="CY1952" s="108"/>
      <c r="CZ1952" s="2"/>
      <c r="DA1952" s="2"/>
      <c r="DB1952" s="2"/>
      <c r="DC1952" s="2"/>
      <c r="DD1952" s="2"/>
      <c r="DE1952" s="2"/>
      <c r="DF1952" s="2"/>
      <c r="DG1952" s="2"/>
      <c r="DH1952" s="2"/>
      <c r="DI1952" s="2"/>
      <c r="DJ1952" s="2"/>
      <c r="DK1952" s="2"/>
      <c r="DL1952" s="2"/>
      <c r="DM1952" s="2"/>
      <c r="DN1952" s="2"/>
      <c r="DO1952" s="2"/>
      <c r="DP1952" s="2"/>
      <c r="DQ1952" s="2"/>
      <c r="DR1952" s="2"/>
      <c r="DS1952" s="2"/>
      <c r="DT1952" s="2"/>
      <c r="DU1952" s="2"/>
      <c r="DV1952" s="2"/>
      <c r="DW1952" s="2"/>
      <c r="DX1952" s="2"/>
      <c r="DY1952" s="2"/>
      <c r="DZ1952" s="2"/>
      <c r="EA1952" s="2"/>
      <c r="EB1952" s="2"/>
      <c r="EC1952" s="2"/>
      <c r="ED1952" s="2"/>
      <c r="EE1952" s="2"/>
      <c r="EF1952" s="2"/>
      <c r="EG1952" s="2"/>
      <c r="EH1952" s="2"/>
      <c r="EI1952" s="2"/>
      <c r="EJ1952" s="2"/>
      <c r="EK1952" s="2"/>
      <c r="EL1952" s="2"/>
      <c r="EM1952" s="2"/>
      <c r="EN1952" s="2"/>
      <c r="EO1952" s="2"/>
      <c r="EP1952" s="2"/>
      <c r="EQ1952" s="2"/>
      <c r="ER1952" s="2"/>
      <c r="ES1952" s="2"/>
      <c r="ET1952" s="2"/>
      <c r="EU1952" s="2"/>
      <c r="EV1952" s="2"/>
      <c r="EW1952" s="2"/>
      <c r="EX1952" s="2"/>
      <c r="EY1952" s="2"/>
      <c r="EZ1952" s="2"/>
      <c r="FA1952" s="2"/>
      <c r="FB1952" s="2"/>
      <c r="FC1952" s="2"/>
      <c r="FD1952" s="2"/>
      <c r="FE1952" s="2"/>
      <c r="FF1952" s="2"/>
      <c r="FG1952" s="2"/>
      <c r="FH1952" s="2"/>
      <c r="FI1952" s="2"/>
      <c r="FJ1952" s="2"/>
      <c r="FK1952" s="2"/>
      <c r="FL1952" s="2"/>
      <c r="FM1952" s="2"/>
      <c r="FN1952" s="2"/>
      <c r="FO1952" s="2"/>
      <c r="FP1952" s="2"/>
      <c r="FQ1952" s="2"/>
      <c r="FR1952" s="2"/>
      <c r="FS1952" s="2"/>
      <c r="FT1952" s="2"/>
      <c r="FU1952" s="2"/>
      <c r="FV1952" s="2"/>
      <c r="FW1952" s="2"/>
      <c r="FX1952" s="2"/>
      <c r="FY1952" s="2"/>
      <c r="FZ1952" s="2"/>
      <c r="GA1952" s="2"/>
      <c r="GB1952" s="2"/>
      <c r="GC1952" s="2"/>
      <c r="GD1952" s="2"/>
      <c r="GE1952" s="2"/>
      <c r="GF1952" s="2"/>
      <c r="GG1952" s="2"/>
      <c r="GH1952" s="2"/>
      <c r="GI1952" s="2"/>
      <c r="GJ1952" s="2"/>
      <c r="GK1952" s="2"/>
      <c r="GL1952" s="2"/>
      <c r="GM1952" s="2"/>
      <c r="GN1952" s="2"/>
      <c r="GO1952" s="2"/>
      <c r="GP1952" s="2"/>
      <c r="GQ1952" s="2"/>
      <c r="GR1952" s="2"/>
      <c r="GS1952" s="2"/>
      <c r="GT1952" s="2"/>
      <c r="GU1952" s="2"/>
      <c r="GV1952" s="2"/>
      <c r="GW1952" s="2"/>
      <c r="GX1952" s="2"/>
      <c r="GY1952" s="2"/>
      <c r="GZ1952" s="2"/>
      <c r="HA1952" s="2"/>
      <c r="HB1952" s="2"/>
      <c r="HC1952" s="2"/>
      <c r="HD1952" s="2"/>
      <c r="HE1952" s="2"/>
      <c r="HF1952" s="2"/>
      <c r="HG1952" s="2"/>
      <c r="HH1952" s="2"/>
      <c r="HI1952" s="2"/>
      <c r="HJ1952" s="2"/>
      <c r="HK1952" s="2"/>
      <c r="HL1952" s="2"/>
      <c r="HM1952" s="2"/>
      <c r="HN1952" s="2"/>
      <c r="HO1952" s="2"/>
      <c r="HP1952" s="2"/>
      <c r="HQ1952" s="2"/>
      <c r="HR1952" s="2"/>
      <c r="HS1952" s="2"/>
      <c r="HT1952" s="2"/>
      <c r="HU1952" s="2"/>
      <c r="HV1952" s="2"/>
      <c r="HW1952" s="2"/>
      <c r="HX1952" s="2"/>
      <c r="HY1952" s="2"/>
      <c r="HZ1952" s="2"/>
      <c r="IA1952" s="2"/>
      <c r="IB1952" s="2"/>
      <c r="IC1952" s="2"/>
      <c r="ID1952" s="2"/>
      <c r="IE1952" s="2"/>
      <c r="IF1952" s="2"/>
      <c r="IG1952" s="2"/>
      <c r="IH1952" s="2"/>
      <c r="II1952" s="2"/>
      <c r="IJ1952" s="2"/>
      <c r="IK1952" s="2"/>
      <c r="IL1952" s="2"/>
      <c r="IM1952" s="2"/>
      <c r="IN1952" s="2"/>
      <c r="IO1952" s="2"/>
      <c r="IP1952" s="2"/>
      <c r="IQ1952" s="2"/>
      <c r="IR1952" s="2"/>
      <c r="IS1952" s="2"/>
    </row>
    <row r="1953" spans="1:253" s="36" customFormat="1" hidden="1" x14ac:dyDescent="0.25">
      <c r="A1953" s="33"/>
      <c r="B1953" s="168"/>
      <c r="C1953" s="168"/>
      <c r="D1953" s="168"/>
      <c r="E1953" s="168"/>
      <c r="F1953" s="168"/>
      <c r="G1953" s="168"/>
      <c r="H1953" s="168"/>
      <c r="I1953" s="168"/>
      <c r="J1953" s="168"/>
      <c r="K1953" s="168"/>
      <c r="L1953" s="168"/>
      <c r="M1953" s="168"/>
      <c r="N1953" s="168"/>
      <c r="O1953" s="168"/>
      <c r="P1953" s="168"/>
      <c r="Q1953" s="168"/>
      <c r="R1953" s="168"/>
      <c r="S1953" s="168"/>
      <c r="T1953" s="168"/>
      <c r="U1953" s="168"/>
      <c r="V1953" s="168"/>
      <c r="W1953" s="168"/>
      <c r="X1953" s="168"/>
      <c r="Y1953" s="168"/>
      <c r="Z1953" s="168"/>
      <c r="AA1953" s="168"/>
      <c r="AB1953" s="168"/>
      <c r="AC1953" s="168"/>
      <c r="AD1953" s="168"/>
      <c r="AE1953" s="168"/>
      <c r="AF1953" s="168"/>
      <c r="AG1953" s="168"/>
      <c r="AH1953" s="168"/>
      <c r="AI1953" s="63"/>
      <c r="AJ1953" s="144" t="str">
        <f t="shared" si="353"/>
        <v>Riadok bude skrytý.</v>
      </c>
      <c r="AK1953" s="145" t="s">
        <v>207</v>
      </c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51">
        <f t="shared" si="359"/>
        <v>0</v>
      </c>
      <c r="BF1953" s="51">
        <f t="shared" si="357"/>
        <v>0</v>
      </c>
      <c r="BG1953" s="51"/>
      <c r="BH1953" s="51">
        <f t="shared" si="355"/>
        <v>1</v>
      </c>
      <c r="BI1953" s="89">
        <f t="shared" si="358"/>
        <v>0</v>
      </c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108"/>
      <c r="BY1953" s="108"/>
      <c r="BZ1953" s="108"/>
      <c r="CA1953" s="113">
        <f>SI!BY1953</f>
        <v>191</v>
      </c>
      <c r="CB1953" s="113"/>
      <c r="CC1953" s="113"/>
      <c r="CD1953" s="113"/>
      <c r="CE1953" s="113"/>
      <c r="CF1953" s="113"/>
      <c r="CG1953" s="113"/>
      <c r="CH1953" s="140">
        <f>SI!BZ1953</f>
        <v>0</v>
      </c>
      <c r="CI1953" s="108"/>
      <c r="CJ1953" s="108"/>
      <c r="CK1953" s="108"/>
      <c r="CL1953" s="108"/>
      <c r="CM1953" s="108"/>
      <c r="CN1953" s="108"/>
      <c r="CO1953" s="108"/>
      <c r="CP1953" s="108"/>
      <c r="CQ1953" s="108"/>
      <c r="CR1953" s="108"/>
      <c r="CS1953" s="108"/>
      <c r="CT1953" s="108"/>
      <c r="CU1953" s="108"/>
      <c r="CV1953" s="108"/>
      <c r="CW1953" s="108"/>
      <c r="CX1953" s="108"/>
      <c r="CY1953" s="108"/>
      <c r="CZ1953" s="2"/>
      <c r="DA1953" s="2"/>
      <c r="DB1953" s="2"/>
      <c r="DC1953" s="2"/>
      <c r="DD1953" s="2"/>
      <c r="DE1953" s="2"/>
      <c r="DF1953" s="2"/>
      <c r="DG1953" s="2"/>
      <c r="DH1953" s="2"/>
      <c r="DI1953" s="2"/>
      <c r="DJ1953" s="2"/>
      <c r="DK1953" s="2"/>
      <c r="DL1953" s="2"/>
      <c r="DM1953" s="2"/>
      <c r="DN1953" s="2"/>
      <c r="DO1953" s="2"/>
      <c r="DP1953" s="2"/>
      <c r="DQ1953" s="2"/>
      <c r="DR1953" s="2"/>
      <c r="DS1953" s="2"/>
      <c r="DT1953" s="2"/>
      <c r="DU1953" s="2"/>
      <c r="DV1953" s="2"/>
      <c r="DW1953" s="2"/>
      <c r="DX1953" s="2"/>
      <c r="DY1953" s="2"/>
      <c r="DZ1953" s="2"/>
      <c r="EA1953" s="2"/>
      <c r="EB1953" s="2"/>
      <c r="EC1953" s="2"/>
      <c r="ED1953" s="2"/>
      <c r="EE1953" s="2"/>
      <c r="EF1953" s="2"/>
      <c r="EG1953" s="2"/>
      <c r="EH1953" s="2"/>
      <c r="EI1953" s="2"/>
      <c r="EJ1953" s="2"/>
      <c r="EK1953" s="2"/>
      <c r="EL1953" s="2"/>
      <c r="EM1953" s="2"/>
      <c r="EN1953" s="2"/>
      <c r="EO1953" s="2"/>
      <c r="EP1953" s="2"/>
      <c r="EQ1953" s="2"/>
      <c r="ER1953" s="2"/>
      <c r="ES1953" s="2"/>
      <c r="ET1953" s="2"/>
      <c r="EU1953" s="2"/>
      <c r="EV1953" s="2"/>
      <c r="EW1953" s="2"/>
      <c r="EX1953" s="2"/>
      <c r="EY1953" s="2"/>
      <c r="EZ1953" s="2"/>
      <c r="FA1953" s="2"/>
      <c r="FB1953" s="2"/>
      <c r="FC1953" s="2"/>
      <c r="FD1953" s="2"/>
      <c r="FE1953" s="2"/>
      <c r="FF1953" s="2"/>
      <c r="FG1953" s="2"/>
      <c r="FH1953" s="2"/>
      <c r="FI1953" s="2"/>
      <c r="FJ1953" s="2"/>
      <c r="FK1953" s="2"/>
      <c r="FL1953" s="2"/>
      <c r="FM1953" s="2"/>
      <c r="FN1953" s="2"/>
      <c r="FO1953" s="2"/>
      <c r="FP1953" s="2"/>
      <c r="FQ1953" s="2"/>
      <c r="FR1953" s="2"/>
      <c r="FS1953" s="2"/>
      <c r="FT1953" s="2"/>
      <c r="FU1953" s="2"/>
      <c r="FV1953" s="2"/>
      <c r="FW1953" s="2"/>
      <c r="FX1953" s="2"/>
      <c r="FY1953" s="2"/>
      <c r="FZ1953" s="2"/>
      <c r="GA1953" s="2"/>
      <c r="GB1953" s="2"/>
      <c r="GC1953" s="2"/>
      <c r="GD1953" s="2"/>
      <c r="GE1953" s="2"/>
      <c r="GF1953" s="2"/>
      <c r="GG1953" s="2"/>
      <c r="GH1953" s="2"/>
      <c r="GI1953" s="2"/>
      <c r="GJ1953" s="2"/>
      <c r="GK1953" s="2"/>
      <c r="GL1953" s="2"/>
      <c r="GM1953" s="2"/>
      <c r="GN1953" s="2"/>
      <c r="GO1953" s="2"/>
      <c r="GP1953" s="2"/>
      <c r="GQ1953" s="2"/>
      <c r="GR1953" s="2"/>
      <c r="GS1953" s="2"/>
      <c r="GT1953" s="2"/>
      <c r="GU1953" s="2"/>
      <c r="GV1953" s="2"/>
      <c r="GW1953" s="2"/>
      <c r="GX1953" s="2"/>
      <c r="GY1953" s="2"/>
      <c r="GZ1953" s="2"/>
      <c r="HA1953" s="2"/>
      <c r="HB1953" s="2"/>
      <c r="HC1953" s="2"/>
      <c r="HD1953" s="2"/>
      <c r="HE1953" s="2"/>
      <c r="HF1953" s="2"/>
      <c r="HG1953" s="2"/>
      <c r="HH1953" s="2"/>
      <c r="HI1953" s="2"/>
      <c r="HJ1953" s="2"/>
      <c r="HK1953" s="2"/>
      <c r="HL1953" s="2"/>
      <c r="HM1953" s="2"/>
      <c r="HN1953" s="2"/>
      <c r="HO1953" s="2"/>
      <c r="HP1953" s="2"/>
      <c r="HQ1953" s="2"/>
      <c r="HR1953" s="2"/>
      <c r="HS1953" s="2"/>
      <c r="HT1953" s="2"/>
      <c r="HU1953" s="2"/>
      <c r="HV1953" s="2"/>
      <c r="HW1953" s="2"/>
      <c r="HX1953" s="2"/>
      <c r="HY1953" s="2"/>
      <c r="HZ1953" s="2"/>
      <c r="IA1953" s="2"/>
      <c r="IB1953" s="2"/>
      <c r="IC1953" s="2"/>
      <c r="ID1953" s="2"/>
      <c r="IE1953" s="2"/>
      <c r="IF1953" s="2"/>
      <c r="IG1953" s="2"/>
      <c r="IH1953" s="2"/>
      <c r="II1953" s="2"/>
      <c r="IJ1953" s="2"/>
      <c r="IK1953" s="2"/>
      <c r="IL1953" s="2"/>
      <c r="IM1953" s="2"/>
      <c r="IN1953" s="2"/>
      <c r="IO1953" s="2"/>
      <c r="IP1953" s="2"/>
      <c r="IQ1953" s="2"/>
      <c r="IR1953" s="2"/>
      <c r="IS1953" s="2"/>
    </row>
    <row r="1954" spans="1:253" s="36" customFormat="1" hidden="1" x14ac:dyDescent="0.25">
      <c r="A1954" s="33"/>
      <c r="B1954" s="168"/>
      <c r="C1954" s="168"/>
      <c r="D1954" s="168"/>
      <c r="E1954" s="168"/>
      <c r="F1954" s="168"/>
      <c r="G1954" s="168"/>
      <c r="H1954" s="168"/>
      <c r="I1954" s="168"/>
      <c r="J1954" s="168"/>
      <c r="K1954" s="168"/>
      <c r="L1954" s="168"/>
      <c r="M1954" s="168"/>
      <c r="N1954" s="168"/>
      <c r="O1954" s="168"/>
      <c r="P1954" s="168"/>
      <c r="Q1954" s="168"/>
      <c r="R1954" s="168"/>
      <c r="S1954" s="168"/>
      <c r="T1954" s="168"/>
      <c r="U1954" s="168"/>
      <c r="V1954" s="168"/>
      <c r="W1954" s="168"/>
      <c r="X1954" s="168"/>
      <c r="Y1954" s="168"/>
      <c r="Z1954" s="168"/>
      <c r="AA1954" s="168"/>
      <c r="AB1954" s="168"/>
      <c r="AC1954" s="168"/>
      <c r="AD1954" s="168"/>
      <c r="AE1954" s="168"/>
      <c r="AF1954" s="168"/>
      <c r="AG1954" s="168"/>
      <c r="AH1954" s="168"/>
      <c r="AI1954" s="63"/>
      <c r="AJ1954" s="144" t="str">
        <f t="shared" si="353"/>
        <v>Riadok bude skrytý.</v>
      </c>
      <c r="AK1954" s="145" t="s">
        <v>207</v>
      </c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51">
        <f t="shared" si="359"/>
        <v>0</v>
      </c>
      <c r="BF1954" s="51">
        <f t="shared" si="357"/>
        <v>0</v>
      </c>
      <c r="BG1954" s="51"/>
      <c r="BH1954" s="51">
        <f t="shared" si="355"/>
        <v>1</v>
      </c>
      <c r="BI1954" s="89">
        <f t="shared" si="358"/>
        <v>0</v>
      </c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108"/>
      <c r="BY1954" s="108"/>
      <c r="BZ1954" s="108"/>
      <c r="CA1954" s="113">
        <f>SI!BY1954</f>
        <v>108</v>
      </c>
      <c r="CB1954" s="113"/>
      <c r="CC1954" s="113"/>
      <c r="CD1954" s="113"/>
      <c r="CE1954" s="113"/>
      <c r="CF1954" s="113"/>
      <c r="CG1954" s="113"/>
      <c r="CH1954" s="140">
        <f>SI!BZ1954</f>
        <v>0</v>
      </c>
      <c r="CI1954" s="108"/>
      <c r="CJ1954" s="108"/>
      <c r="CK1954" s="108"/>
      <c r="CL1954" s="108"/>
      <c r="CM1954" s="108"/>
      <c r="CN1954" s="108"/>
      <c r="CO1954" s="108"/>
      <c r="CP1954" s="108"/>
      <c r="CQ1954" s="108"/>
      <c r="CR1954" s="108"/>
      <c r="CS1954" s="108"/>
      <c r="CT1954" s="108"/>
      <c r="CU1954" s="108"/>
      <c r="CV1954" s="108"/>
      <c r="CW1954" s="108"/>
      <c r="CX1954" s="108"/>
      <c r="CY1954" s="108"/>
      <c r="CZ1954" s="2"/>
      <c r="DA1954" s="2"/>
      <c r="DB1954" s="2"/>
      <c r="DC1954" s="2"/>
      <c r="DD1954" s="2"/>
      <c r="DE1954" s="2"/>
      <c r="DF1954" s="2"/>
      <c r="DG1954" s="2"/>
      <c r="DH1954" s="2"/>
      <c r="DI1954" s="2"/>
      <c r="DJ1954" s="2"/>
      <c r="DK1954" s="2"/>
      <c r="DL1954" s="2"/>
      <c r="DM1954" s="2"/>
      <c r="DN1954" s="2"/>
      <c r="DO1954" s="2"/>
      <c r="DP1954" s="2"/>
      <c r="DQ1954" s="2"/>
      <c r="DR1954" s="2"/>
      <c r="DS1954" s="2"/>
      <c r="DT1954" s="2"/>
      <c r="DU1954" s="2"/>
      <c r="DV1954" s="2"/>
      <c r="DW1954" s="2"/>
      <c r="DX1954" s="2"/>
      <c r="DY1954" s="2"/>
      <c r="DZ1954" s="2"/>
      <c r="EA1954" s="2"/>
      <c r="EB1954" s="2"/>
      <c r="EC1954" s="2"/>
      <c r="ED1954" s="2"/>
      <c r="EE1954" s="2"/>
      <c r="EF1954" s="2"/>
      <c r="EG1954" s="2"/>
      <c r="EH1954" s="2"/>
      <c r="EI1954" s="2"/>
      <c r="EJ1954" s="2"/>
      <c r="EK1954" s="2"/>
      <c r="EL1954" s="2"/>
      <c r="EM1954" s="2"/>
      <c r="EN1954" s="2"/>
      <c r="EO1954" s="2"/>
      <c r="EP1954" s="2"/>
      <c r="EQ1954" s="2"/>
      <c r="ER1954" s="2"/>
      <c r="ES1954" s="2"/>
      <c r="ET1954" s="2"/>
      <c r="EU1954" s="2"/>
      <c r="EV1954" s="2"/>
      <c r="EW1954" s="2"/>
      <c r="EX1954" s="2"/>
      <c r="EY1954" s="2"/>
      <c r="EZ1954" s="2"/>
      <c r="FA1954" s="2"/>
      <c r="FB1954" s="2"/>
      <c r="FC1954" s="2"/>
      <c r="FD1954" s="2"/>
      <c r="FE1954" s="2"/>
      <c r="FF1954" s="2"/>
      <c r="FG1954" s="2"/>
      <c r="FH1954" s="2"/>
      <c r="FI1954" s="2"/>
      <c r="FJ1954" s="2"/>
      <c r="FK1954" s="2"/>
      <c r="FL1954" s="2"/>
      <c r="FM1954" s="2"/>
      <c r="FN1954" s="2"/>
      <c r="FO1954" s="2"/>
      <c r="FP1954" s="2"/>
      <c r="FQ1954" s="2"/>
      <c r="FR1954" s="2"/>
      <c r="FS1954" s="2"/>
      <c r="FT1954" s="2"/>
      <c r="FU1954" s="2"/>
      <c r="FV1954" s="2"/>
      <c r="FW1954" s="2"/>
      <c r="FX1954" s="2"/>
      <c r="FY1954" s="2"/>
      <c r="FZ1954" s="2"/>
      <c r="GA1954" s="2"/>
      <c r="GB1954" s="2"/>
      <c r="GC1954" s="2"/>
      <c r="GD1954" s="2"/>
      <c r="GE1954" s="2"/>
      <c r="GF1954" s="2"/>
      <c r="GG1954" s="2"/>
      <c r="GH1954" s="2"/>
      <c r="GI1954" s="2"/>
      <c r="GJ1954" s="2"/>
      <c r="GK1954" s="2"/>
      <c r="GL1954" s="2"/>
      <c r="GM1954" s="2"/>
      <c r="GN1954" s="2"/>
      <c r="GO1954" s="2"/>
      <c r="GP1954" s="2"/>
      <c r="GQ1954" s="2"/>
      <c r="GR1954" s="2"/>
      <c r="GS1954" s="2"/>
      <c r="GT1954" s="2"/>
      <c r="GU1954" s="2"/>
      <c r="GV1954" s="2"/>
      <c r="GW1954" s="2"/>
      <c r="GX1954" s="2"/>
      <c r="GY1954" s="2"/>
      <c r="GZ1954" s="2"/>
      <c r="HA1954" s="2"/>
      <c r="HB1954" s="2"/>
      <c r="HC1954" s="2"/>
      <c r="HD1954" s="2"/>
      <c r="HE1954" s="2"/>
      <c r="HF1954" s="2"/>
      <c r="HG1954" s="2"/>
      <c r="HH1954" s="2"/>
      <c r="HI1954" s="2"/>
      <c r="HJ1954" s="2"/>
      <c r="HK1954" s="2"/>
      <c r="HL1954" s="2"/>
      <c r="HM1954" s="2"/>
      <c r="HN1954" s="2"/>
      <c r="HO1954" s="2"/>
      <c r="HP1954" s="2"/>
      <c r="HQ1954" s="2"/>
      <c r="HR1954" s="2"/>
      <c r="HS1954" s="2"/>
      <c r="HT1954" s="2"/>
      <c r="HU1954" s="2"/>
      <c r="HV1954" s="2"/>
      <c r="HW1954" s="2"/>
      <c r="HX1954" s="2"/>
      <c r="HY1954" s="2"/>
      <c r="HZ1954" s="2"/>
      <c r="IA1954" s="2"/>
      <c r="IB1954" s="2"/>
      <c r="IC1954" s="2"/>
      <c r="ID1954" s="2"/>
      <c r="IE1954" s="2"/>
      <c r="IF1954" s="2"/>
      <c r="IG1954" s="2"/>
      <c r="IH1954" s="2"/>
      <c r="II1954" s="2"/>
      <c r="IJ1954" s="2"/>
      <c r="IK1954" s="2"/>
      <c r="IL1954" s="2"/>
      <c r="IM1954" s="2"/>
      <c r="IN1954" s="2"/>
      <c r="IO1954" s="2"/>
      <c r="IP1954" s="2"/>
      <c r="IQ1954" s="2"/>
      <c r="IR1954" s="2"/>
      <c r="IS1954" s="2"/>
    </row>
    <row r="1955" spans="1:253" s="36" customFormat="1" hidden="1" x14ac:dyDescent="0.25">
      <c r="A1955" s="33"/>
      <c r="B1955" s="168"/>
      <c r="C1955" s="168"/>
      <c r="D1955" s="168"/>
      <c r="E1955" s="168"/>
      <c r="F1955" s="168"/>
      <c r="G1955" s="168"/>
      <c r="H1955" s="168"/>
      <c r="I1955" s="168"/>
      <c r="J1955" s="168"/>
      <c r="K1955" s="168"/>
      <c r="L1955" s="168"/>
      <c r="M1955" s="168"/>
      <c r="N1955" s="168"/>
      <c r="O1955" s="168"/>
      <c r="P1955" s="168"/>
      <c r="Q1955" s="168"/>
      <c r="R1955" s="168"/>
      <c r="S1955" s="168"/>
      <c r="T1955" s="168"/>
      <c r="U1955" s="168"/>
      <c r="V1955" s="168"/>
      <c r="W1955" s="168"/>
      <c r="X1955" s="168"/>
      <c r="Y1955" s="168"/>
      <c r="Z1955" s="168"/>
      <c r="AA1955" s="168"/>
      <c r="AB1955" s="168"/>
      <c r="AC1955" s="168"/>
      <c r="AD1955" s="168"/>
      <c r="AE1955" s="168"/>
      <c r="AF1955" s="168"/>
      <c r="AG1955" s="168"/>
      <c r="AH1955" s="168"/>
      <c r="AI1955" s="63"/>
      <c r="AJ1955" s="144" t="str">
        <f t="shared" si="353"/>
        <v>Riadok bude skrytý.</v>
      </c>
      <c r="AK1955" s="145" t="s">
        <v>207</v>
      </c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51">
        <f t="shared" si="359"/>
        <v>0</v>
      </c>
      <c r="BF1955" s="51">
        <f t="shared" si="357"/>
        <v>0</v>
      </c>
      <c r="BG1955" s="51"/>
      <c r="BH1955" s="51">
        <f t="shared" si="355"/>
        <v>1</v>
      </c>
      <c r="BI1955" s="89">
        <f t="shared" si="358"/>
        <v>0</v>
      </c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/>
      <c r="BV1955" s="2"/>
      <c r="BW1955" s="2"/>
      <c r="BX1955" s="108"/>
      <c r="BY1955" s="108"/>
      <c r="BZ1955" s="108"/>
      <c r="CA1955" s="113">
        <f>SI!BY1955</f>
        <v>159</v>
      </c>
      <c r="CB1955" s="113"/>
      <c r="CC1955" s="113"/>
      <c r="CD1955" s="113"/>
      <c r="CE1955" s="113"/>
      <c r="CF1955" s="113"/>
      <c r="CG1955" s="113"/>
      <c r="CH1955" s="140">
        <f>SI!BZ1955</f>
        <v>0</v>
      </c>
      <c r="CI1955" s="108"/>
      <c r="CJ1955" s="108"/>
      <c r="CK1955" s="108"/>
      <c r="CL1955" s="108"/>
      <c r="CM1955" s="108"/>
      <c r="CN1955" s="108"/>
      <c r="CO1955" s="108"/>
      <c r="CP1955" s="108"/>
      <c r="CQ1955" s="108"/>
      <c r="CR1955" s="108"/>
      <c r="CS1955" s="108"/>
      <c r="CT1955" s="108"/>
      <c r="CU1955" s="108"/>
      <c r="CV1955" s="108"/>
      <c r="CW1955" s="108"/>
      <c r="CX1955" s="108"/>
      <c r="CY1955" s="108"/>
      <c r="CZ1955" s="2"/>
      <c r="DA1955" s="2"/>
      <c r="DB1955" s="2"/>
      <c r="DC1955" s="2"/>
      <c r="DD1955" s="2"/>
      <c r="DE1955" s="2"/>
      <c r="DF1955" s="2"/>
      <c r="DG1955" s="2"/>
      <c r="DH1955" s="2"/>
      <c r="DI1955" s="2"/>
      <c r="DJ1955" s="2"/>
      <c r="DK1955" s="2"/>
      <c r="DL1955" s="2"/>
      <c r="DM1955" s="2"/>
      <c r="DN1955" s="2"/>
      <c r="DO1955" s="2"/>
      <c r="DP1955" s="2"/>
      <c r="DQ1955" s="2"/>
      <c r="DR1955" s="2"/>
      <c r="DS1955" s="2"/>
      <c r="DT1955" s="2"/>
      <c r="DU1955" s="2"/>
      <c r="DV1955" s="2"/>
      <c r="DW1955" s="2"/>
      <c r="DX1955" s="2"/>
      <c r="DY1955" s="2"/>
      <c r="DZ1955" s="2"/>
      <c r="EA1955" s="2"/>
      <c r="EB1955" s="2"/>
      <c r="EC1955" s="2"/>
      <c r="ED1955" s="2"/>
      <c r="EE1955" s="2"/>
      <c r="EF1955" s="2"/>
      <c r="EG1955" s="2"/>
      <c r="EH1955" s="2"/>
      <c r="EI1955" s="2"/>
      <c r="EJ1955" s="2"/>
      <c r="EK1955" s="2"/>
      <c r="EL1955" s="2"/>
      <c r="EM1955" s="2"/>
      <c r="EN1955" s="2"/>
      <c r="EO1955" s="2"/>
      <c r="EP1955" s="2"/>
      <c r="EQ1955" s="2"/>
      <c r="ER1955" s="2"/>
      <c r="ES1955" s="2"/>
      <c r="ET1955" s="2"/>
      <c r="EU1955" s="2"/>
      <c r="EV1955" s="2"/>
      <c r="EW1955" s="2"/>
      <c r="EX1955" s="2"/>
      <c r="EY1955" s="2"/>
      <c r="EZ1955" s="2"/>
      <c r="FA1955" s="2"/>
      <c r="FB1955" s="2"/>
      <c r="FC1955" s="2"/>
      <c r="FD1955" s="2"/>
      <c r="FE1955" s="2"/>
      <c r="FF1955" s="2"/>
      <c r="FG1955" s="2"/>
      <c r="FH1955" s="2"/>
      <c r="FI1955" s="2"/>
      <c r="FJ1955" s="2"/>
      <c r="FK1955" s="2"/>
      <c r="FL1955" s="2"/>
      <c r="FM1955" s="2"/>
      <c r="FN1955" s="2"/>
      <c r="FO1955" s="2"/>
      <c r="FP1955" s="2"/>
      <c r="FQ1955" s="2"/>
      <c r="FR1955" s="2"/>
      <c r="FS1955" s="2"/>
      <c r="FT1955" s="2"/>
      <c r="FU1955" s="2"/>
      <c r="FV1955" s="2"/>
      <c r="FW1955" s="2"/>
      <c r="FX1955" s="2"/>
      <c r="FY1955" s="2"/>
      <c r="FZ1955" s="2"/>
      <c r="GA1955" s="2"/>
      <c r="GB1955" s="2"/>
      <c r="GC1955" s="2"/>
      <c r="GD1955" s="2"/>
      <c r="GE1955" s="2"/>
      <c r="GF1955" s="2"/>
      <c r="GG1955" s="2"/>
      <c r="GH1955" s="2"/>
      <c r="GI1955" s="2"/>
      <c r="GJ1955" s="2"/>
      <c r="GK1955" s="2"/>
      <c r="GL1955" s="2"/>
      <c r="GM1955" s="2"/>
      <c r="GN1955" s="2"/>
      <c r="GO1955" s="2"/>
      <c r="GP1955" s="2"/>
      <c r="GQ1955" s="2"/>
      <c r="GR1955" s="2"/>
      <c r="GS1955" s="2"/>
      <c r="GT1955" s="2"/>
      <c r="GU1955" s="2"/>
      <c r="GV1955" s="2"/>
      <c r="GW1955" s="2"/>
      <c r="GX1955" s="2"/>
      <c r="GY1955" s="2"/>
      <c r="GZ1955" s="2"/>
      <c r="HA1955" s="2"/>
      <c r="HB1955" s="2"/>
      <c r="HC1955" s="2"/>
      <c r="HD1955" s="2"/>
      <c r="HE1955" s="2"/>
      <c r="HF1955" s="2"/>
      <c r="HG1955" s="2"/>
      <c r="HH1955" s="2"/>
      <c r="HI1955" s="2"/>
      <c r="HJ1955" s="2"/>
      <c r="HK1955" s="2"/>
      <c r="HL1955" s="2"/>
      <c r="HM1955" s="2"/>
      <c r="HN1955" s="2"/>
      <c r="HO1955" s="2"/>
      <c r="HP1955" s="2"/>
      <c r="HQ1955" s="2"/>
      <c r="HR1955" s="2"/>
      <c r="HS1955" s="2"/>
      <c r="HT1955" s="2"/>
      <c r="HU1955" s="2"/>
      <c r="HV1955" s="2"/>
      <c r="HW1955" s="2"/>
      <c r="HX1955" s="2"/>
      <c r="HY1955" s="2"/>
      <c r="HZ1955" s="2"/>
      <c r="IA1955" s="2"/>
      <c r="IB1955" s="2"/>
      <c r="IC1955" s="2"/>
      <c r="ID1955" s="2"/>
      <c r="IE1955" s="2"/>
      <c r="IF1955" s="2"/>
      <c r="IG1955" s="2"/>
      <c r="IH1955" s="2"/>
      <c r="II1955" s="2"/>
      <c r="IJ1955" s="2"/>
      <c r="IK1955" s="2"/>
      <c r="IL1955" s="2"/>
      <c r="IM1955" s="2"/>
      <c r="IN1955" s="2"/>
      <c r="IO1955" s="2"/>
      <c r="IP1955" s="2"/>
      <c r="IQ1955" s="2"/>
      <c r="IR1955" s="2"/>
      <c r="IS1955" s="2"/>
    </row>
    <row r="1956" spans="1:253" s="36" customFormat="1" hidden="1" x14ac:dyDescent="0.25">
      <c r="A1956" s="33"/>
      <c r="B1956" s="168"/>
      <c r="C1956" s="168"/>
      <c r="D1956" s="168"/>
      <c r="E1956" s="168"/>
      <c r="F1956" s="168"/>
      <c r="G1956" s="168"/>
      <c r="H1956" s="168"/>
      <c r="I1956" s="168"/>
      <c r="J1956" s="168"/>
      <c r="K1956" s="168"/>
      <c r="L1956" s="168"/>
      <c r="M1956" s="168"/>
      <c r="N1956" s="168"/>
      <c r="O1956" s="168"/>
      <c r="P1956" s="168"/>
      <c r="Q1956" s="168"/>
      <c r="R1956" s="168"/>
      <c r="S1956" s="168"/>
      <c r="T1956" s="168"/>
      <c r="U1956" s="168"/>
      <c r="V1956" s="168"/>
      <c r="W1956" s="168"/>
      <c r="X1956" s="168"/>
      <c r="Y1956" s="168"/>
      <c r="Z1956" s="168"/>
      <c r="AA1956" s="168"/>
      <c r="AB1956" s="168"/>
      <c r="AC1956" s="168"/>
      <c r="AD1956" s="168"/>
      <c r="AE1956" s="168"/>
      <c r="AF1956" s="168"/>
      <c r="AG1956" s="168"/>
      <c r="AH1956" s="168"/>
      <c r="AI1956" s="63"/>
      <c r="AJ1956" s="144" t="str">
        <f t="shared" si="353"/>
        <v>Riadok bude skrytý.</v>
      </c>
      <c r="AK1956" s="145" t="s">
        <v>207</v>
      </c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51">
        <f t="shared" si="359"/>
        <v>0</v>
      </c>
      <c r="BF1956" s="51">
        <f t="shared" si="357"/>
        <v>0</v>
      </c>
      <c r="BG1956" s="51"/>
      <c r="BH1956" s="51">
        <f t="shared" si="355"/>
        <v>1</v>
      </c>
      <c r="BI1956" s="89">
        <f t="shared" si="358"/>
        <v>0</v>
      </c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/>
      <c r="BV1956" s="2"/>
      <c r="BW1956" s="2"/>
      <c r="BX1956" s="108"/>
      <c r="BY1956" s="108"/>
      <c r="BZ1956" s="108"/>
      <c r="CA1956" s="113">
        <f>SI!BY1956</f>
        <v>114</v>
      </c>
      <c r="CB1956" s="113"/>
      <c r="CC1956" s="113"/>
      <c r="CD1956" s="113"/>
      <c r="CE1956" s="113"/>
      <c r="CF1956" s="113"/>
      <c r="CG1956" s="113"/>
      <c r="CH1956" s="140">
        <f>SI!BZ1956</f>
        <v>0</v>
      </c>
      <c r="CI1956" s="108"/>
      <c r="CJ1956" s="108"/>
      <c r="CK1956" s="108"/>
      <c r="CL1956" s="108"/>
      <c r="CM1956" s="108"/>
      <c r="CN1956" s="108"/>
      <c r="CO1956" s="108"/>
      <c r="CP1956" s="108"/>
      <c r="CQ1956" s="108"/>
      <c r="CR1956" s="108"/>
      <c r="CS1956" s="108"/>
      <c r="CT1956" s="108"/>
      <c r="CU1956" s="108"/>
      <c r="CV1956" s="108"/>
      <c r="CW1956" s="108"/>
      <c r="CX1956" s="108"/>
      <c r="CY1956" s="108"/>
      <c r="CZ1956" s="2"/>
      <c r="DA1956" s="2"/>
      <c r="DB1956" s="2"/>
      <c r="DC1956" s="2"/>
      <c r="DD1956" s="2"/>
      <c r="DE1956" s="2"/>
      <c r="DF1956" s="2"/>
      <c r="DG1956" s="2"/>
      <c r="DH1956" s="2"/>
      <c r="DI1956" s="2"/>
      <c r="DJ1956" s="2"/>
      <c r="DK1956" s="2"/>
      <c r="DL1956" s="2"/>
      <c r="DM1956" s="2"/>
      <c r="DN1956" s="2"/>
      <c r="DO1956" s="2"/>
      <c r="DP1956" s="2"/>
      <c r="DQ1956" s="2"/>
      <c r="DR1956" s="2"/>
      <c r="DS1956" s="2"/>
      <c r="DT1956" s="2"/>
      <c r="DU1956" s="2"/>
      <c r="DV1956" s="2"/>
      <c r="DW1956" s="2"/>
      <c r="DX1956" s="2"/>
      <c r="DY1956" s="2"/>
      <c r="DZ1956" s="2"/>
      <c r="EA1956" s="2"/>
      <c r="EB1956" s="2"/>
      <c r="EC1956" s="2"/>
      <c r="ED1956" s="2"/>
      <c r="EE1956" s="2"/>
      <c r="EF1956" s="2"/>
      <c r="EG1956" s="2"/>
      <c r="EH1956" s="2"/>
      <c r="EI1956" s="2"/>
      <c r="EJ1956" s="2"/>
      <c r="EK1956" s="2"/>
      <c r="EL1956" s="2"/>
      <c r="EM1956" s="2"/>
      <c r="EN1956" s="2"/>
      <c r="EO1956" s="2"/>
      <c r="EP1956" s="2"/>
      <c r="EQ1956" s="2"/>
      <c r="ER1956" s="2"/>
      <c r="ES1956" s="2"/>
      <c r="ET1956" s="2"/>
      <c r="EU1956" s="2"/>
      <c r="EV1956" s="2"/>
      <c r="EW1956" s="2"/>
      <c r="EX1956" s="2"/>
      <c r="EY1956" s="2"/>
      <c r="EZ1956" s="2"/>
      <c r="FA1956" s="2"/>
      <c r="FB1956" s="2"/>
      <c r="FC1956" s="2"/>
      <c r="FD1956" s="2"/>
      <c r="FE1956" s="2"/>
      <c r="FF1956" s="2"/>
      <c r="FG1956" s="2"/>
      <c r="FH1956" s="2"/>
      <c r="FI1956" s="2"/>
      <c r="FJ1956" s="2"/>
      <c r="FK1956" s="2"/>
      <c r="FL1956" s="2"/>
      <c r="FM1956" s="2"/>
      <c r="FN1956" s="2"/>
      <c r="FO1956" s="2"/>
      <c r="FP1956" s="2"/>
      <c r="FQ1956" s="2"/>
      <c r="FR1956" s="2"/>
      <c r="FS1956" s="2"/>
      <c r="FT1956" s="2"/>
      <c r="FU1956" s="2"/>
      <c r="FV1956" s="2"/>
      <c r="FW1956" s="2"/>
      <c r="FX1956" s="2"/>
      <c r="FY1956" s="2"/>
      <c r="FZ1956" s="2"/>
      <c r="GA1956" s="2"/>
      <c r="GB1956" s="2"/>
      <c r="GC1956" s="2"/>
      <c r="GD1956" s="2"/>
      <c r="GE1956" s="2"/>
      <c r="GF1956" s="2"/>
      <c r="GG1956" s="2"/>
      <c r="GH1956" s="2"/>
      <c r="GI1956" s="2"/>
      <c r="GJ1956" s="2"/>
      <c r="GK1956" s="2"/>
      <c r="GL1956" s="2"/>
      <c r="GM1956" s="2"/>
      <c r="GN1956" s="2"/>
      <c r="GO1956" s="2"/>
      <c r="GP1956" s="2"/>
      <c r="GQ1956" s="2"/>
      <c r="GR1956" s="2"/>
      <c r="GS1956" s="2"/>
      <c r="GT1956" s="2"/>
      <c r="GU1956" s="2"/>
      <c r="GV1956" s="2"/>
      <c r="GW1956" s="2"/>
      <c r="GX1956" s="2"/>
      <c r="GY1956" s="2"/>
      <c r="GZ1956" s="2"/>
      <c r="HA1956" s="2"/>
      <c r="HB1956" s="2"/>
      <c r="HC1956" s="2"/>
      <c r="HD1956" s="2"/>
      <c r="HE1956" s="2"/>
      <c r="HF1956" s="2"/>
      <c r="HG1956" s="2"/>
      <c r="HH1956" s="2"/>
      <c r="HI1956" s="2"/>
      <c r="HJ1956" s="2"/>
      <c r="HK1956" s="2"/>
      <c r="HL1956" s="2"/>
      <c r="HM1956" s="2"/>
      <c r="HN1956" s="2"/>
      <c r="HO1956" s="2"/>
      <c r="HP1956" s="2"/>
      <c r="HQ1956" s="2"/>
      <c r="HR1956" s="2"/>
      <c r="HS1956" s="2"/>
      <c r="HT1956" s="2"/>
      <c r="HU1956" s="2"/>
      <c r="HV1956" s="2"/>
      <c r="HW1956" s="2"/>
      <c r="HX1956" s="2"/>
      <c r="HY1956" s="2"/>
      <c r="HZ1956" s="2"/>
      <c r="IA1956" s="2"/>
      <c r="IB1956" s="2"/>
      <c r="IC1956" s="2"/>
      <c r="ID1956" s="2"/>
      <c r="IE1956" s="2"/>
      <c r="IF1956" s="2"/>
      <c r="IG1956" s="2"/>
      <c r="IH1956" s="2"/>
      <c r="II1956" s="2"/>
      <c r="IJ1956" s="2"/>
      <c r="IK1956" s="2"/>
      <c r="IL1956" s="2"/>
      <c r="IM1956" s="2"/>
      <c r="IN1956" s="2"/>
      <c r="IO1956" s="2"/>
      <c r="IP1956" s="2"/>
      <c r="IQ1956" s="2"/>
      <c r="IR1956" s="2"/>
      <c r="IS1956" s="2"/>
    </row>
    <row r="1957" spans="1:253" s="36" customFormat="1" hidden="1" x14ac:dyDescent="0.25">
      <c r="A1957" s="33"/>
      <c r="B1957" s="168"/>
      <c r="C1957" s="168"/>
      <c r="D1957" s="168"/>
      <c r="E1957" s="168"/>
      <c r="F1957" s="168"/>
      <c r="G1957" s="168"/>
      <c r="H1957" s="168"/>
      <c r="I1957" s="168"/>
      <c r="J1957" s="168"/>
      <c r="K1957" s="168"/>
      <c r="L1957" s="168"/>
      <c r="M1957" s="168"/>
      <c r="N1957" s="168"/>
      <c r="O1957" s="168"/>
      <c r="P1957" s="168"/>
      <c r="Q1957" s="168"/>
      <c r="R1957" s="168"/>
      <c r="S1957" s="168"/>
      <c r="T1957" s="168"/>
      <c r="U1957" s="168"/>
      <c r="V1957" s="168"/>
      <c r="W1957" s="168"/>
      <c r="X1957" s="168"/>
      <c r="Y1957" s="168"/>
      <c r="Z1957" s="168"/>
      <c r="AA1957" s="168"/>
      <c r="AB1957" s="168"/>
      <c r="AC1957" s="168"/>
      <c r="AD1957" s="168"/>
      <c r="AE1957" s="168"/>
      <c r="AF1957" s="168"/>
      <c r="AG1957" s="168"/>
      <c r="AH1957" s="168"/>
      <c r="AI1957" s="63"/>
      <c r="AJ1957" s="144" t="str">
        <f t="shared" si="353"/>
        <v>Riadok bude skrytý.</v>
      </c>
      <c r="AK1957" s="145" t="s">
        <v>207</v>
      </c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51">
        <f t="shared" si="359"/>
        <v>0</v>
      </c>
      <c r="BF1957" s="51">
        <f t="shared" si="357"/>
        <v>0</v>
      </c>
      <c r="BG1957" s="51"/>
      <c r="BH1957" s="51">
        <f t="shared" si="355"/>
        <v>1</v>
      </c>
      <c r="BI1957" s="89">
        <f t="shared" si="358"/>
        <v>0</v>
      </c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/>
      <c r="BV1957" s="2"/>
      <c r="BW1957" s="2"/>
      <c r="BX1957" s="108"/>
      <c r="BY1957" s="108"/>
      <c r="BZ1957" s="108"/>
      <c r="CA1957" s="113">
        <f>SI!BY1957</f>
        <v>129</v>
      </c>
      <c r="CB1957" s="113"/>
      <c r="CC1957" s="113"/>
      <c r="CD1957" s="113"/>
      <c r="CE1957" s="113"/>
      <c r="CF1957" s="113"/>
      <c r="CG1957" s="113"/>
      <c r="CH1957" s="140">
        <f>SI!BZ1957</f>
        <v>0</v>
      </c>
      <c r="CI1957" s="108"/>
      <c r="CJ1957" s="108"/>
      <c r="CK1957" s="108"/>
      <c r="CL1957" s="108"/>
      <c r="CM1957" s="108"/>
      <c r="CN1957" s="108"/>
      <c r="CO1957" s="108"/>
      <c r="CP1957" s="108"/>
      <c r="CQ1957" s="108"/>
      <c r="CR1957" s="108"/>
      <c r="CS1957" s="108"/>
      <c r="CT1957" s="108"/>
      <c r="CU1957" s="108"/>
      <c r="CV1957" s="108"/>
      <c r="CW1957" s="108"/>
      <c r="CX1957" s="108"/>
      <c r="CY1957" s="108"/>
      <c r="CZ1957" s="2"/>
      <c r="DA1957" s="2"/>
      <c r="DB1957" s="2"/>
      <c r="DC1957" s="2"/>
      <c r="DD1957" s="2"/>
      <c r="DE1957" s="2"/>
      <c r="DF1957" s="2"/>
      <c r="DG1957" s="2"/>
      <c r="DH1957" s="2"/>
      <c r="DI1957" s="2"/>
      <c r="DJ1957" s="2"/>
      <c r="DK1957" s="2"/>
      <c r="DL1957" s="2"/>
      <c r="DM1957" s="2"/>
      <c r="DN1957" s="2"/>
      <c r="DO1957" s="2"/>
      <c r="DP1957" s="2"/>
      <c r="DQ1957" s="2"/>
      <c r="DR1957" s="2"/>
      <c r="DS1957" s="2"/>
      <c r="DT1957" s="2"/>
      <c r="DU1957" s="2"/>
      <c r="DV1957" s="2"/>
      <c r="DW1957" s="2"/>
      <c r="DX1957" s="2"/>
      <c r="DY1957" s="2"/>
      <c r="DZ1957" s="2"/>
      <c r="EA1957" s="2"/>
      <c r="EB1957" s="2"/>
      <c r="EC1957" s="2"/>
      <c r="ED1957" s="2"/>
      <c r="EE1957" s="2"/>
      <c r="EF1957" s="2"/>
      <c r="EG1957" s="2"/>
      <c r="EH1957" s="2"/>
      <c r="EI1957" s="2"/>
      <c r="EJ1957" s="2"/>
      <c r="EK1957" s="2"/>
      <c r="EL1957" s="2"/>
      <c r="EM1957" s="2"/>
      <c r="EN1957" s="2"/>
      <c r="EO1957" s="2"/>
      <c r="EP1957" s="2"/>
      <c r="EQ1957" s="2"/>
      <c r="ER1957" s="2"/>
      <c r="ES1957" s="2"/>
      <c r="ET1957" s="2"/>
      <c r="EU1957" s="2"/>
      <c r="EV1957" s="2"/>
      <c r="EW1957" s="2"/>
      <c r="EX1957" s="2"/>
      <c r="EY1957" s="2"/>
      <c r="EZ1957" s="2"/>
      <c r="FA1957" s="2"/>
      <c r="FB1957" s="2"/>
      <c r="FC1957" s="2"/>
      <c r="FD1957" s="2"/>
      <c r="FE1957" s="2"/>
      <c r="FF1957" s="2"/>
      <c r="FG1957" s="2"/>
      <c r="FH1957" s="2"/>
      <c r="FI1957" s="2"/>
      <c r="FJ1957" s="2"/>
      <c r="FK1957" s="2"/>
      <c r="FL1957" s="2"/>
      <c r="FM1957" s="2"/>
      <c r="FN1957" s="2"/>
      <c r="FO1957" s="2"/>
      <c r="FP1957" s="2"/>
      <c r="FQ1957" s="2"/>
      <c r="FR1957" s="2"/>
      <c r="FS1957" s="2"/>
      <c r="FT1957" s="2"/>
      <c r="FU1957" s="2"/>
      <c r="FV1957" s="2"/>
      <c r="FW1957" s="2"/>
      <c r="FX1957" s="2"/>
      <c r="FY1957" s="2"/>
      <c r="FZ1957" s="2"/>
      <c r="GA1957" s="2"/>
      <c r="GB1957" s="2"/>
      <c r="GC1957" s="2"/>
      <c r="GD1957" s="2"/>
      <c r="GE1957" s="2"/>
      <c r="GF1957" s="2"/>
      <c r="GG1957" s="2"/>
      <c r="GH1957" s="2"/>
      <c r="GI1957" s="2"/>
      <c r="GJ1957" s="2"/>
      <c r="GK1957" s="2"/>
      <c r="GL1957" s="2"/>
      <c r="GM1957" s="2"/>
      <c r="GN1957" s="2"/>
      <c r="GO1957" s="2"/>
      <c r="GP1957" s="2"/>
      <c r="GQ1957" s="2"/>
      <c r="GR1957" s="2"/>
      <c r="GS1957" s="2"/>
      <c r="GT1957" s="2"/>
      <c r="GU1957" s="2"/>
      <c r="GV1957" s="2"/>
      <c r="GW1957" s="2"/>
      <c r="GX1957" s="2"/>
      <c r="GY1957" s="2"/>
      <c r="GZ1957" s="2"/>
      <c r="HA1957" s="2"/>
      <c r="HB1957" s="2"/>
      <c r="HC1957" s="2"/>
      <c r="HD1957" s="2"/>
      <c r="HE1957" s="2"/>
      <c r="HF1957" s="2"/>
      <c r="HG1957" s="2"/>
      <c r="HH1957" s="2"/>
      <c r="HI1957" s="2"/>
      <c r="HJ1957" s="2"/>
      <c r="HK1957" s="2"/>
      <c r="HL1957" s="2"/>
      <c r="HM1957" s="2"/>
      <c r="HN1957" s="2"/>
      <c r="HO1957" s="2"/>
      <c r="HP1957" s="2"/>
      <c r="HQ1957" s="2"/>
      <c r="HR1957" s="2"/>
      <c r="HS1957" s="2"/>
      <c r="HT1957" s="2"/>
      <c r="HU1957" s="2"/>
      <c r="HV1957" s="2"/>
      <c r="HW1957" s="2"/>
      <c r="HX1957" s="2"/>
      <c r="HY1957" s="2"/>
      <c r="HZ1957" s="2"/>
      <c r="IA1957" s="2"/>
      <c r="IB1957" s="2"/>
      <c r="IC1957" s="2"/>
      <c r="ID1957" s="2"/>
      <c r="IE1957" s="2"/>
      <c r="IF1957" s="2"/>
      <c r="IG1957" s="2"/>
      <c r="IH1957" s="2"/>
      <c r="II1957" s="2"/>
      <c r="IJ1957" s="2"/>
      <c r="IK1957" s="2"/>
      <c r="IL1957" s="2"/>
      <c r="IM1957" s="2"/>
      <c r="IN1957" s="2"/>
      <c r="IO1957" s="2"/>
      <c r="IP1957" s="2"/>
      <c r="IQ1957" s="2"/>
      <c r="IR1957" s="2"/>
      <c r="IS1957" s="2"/>
    </row>
    <row r="1958" spans="1:253" s="36" customFormat="1" hidden="1" x14ac:dyDescent="0.25">
      <c r="A1958" s="33"/>
      <c r="B1958" s="168"/>
      <c r="C1958" s="168"/>
      <c r="D1958" s="168"/>
      <c r="E1958" s="168"/>
      <c r="F1958" s="168"/>
      <c r="G1958" s="168"/>
      <c r="H1958" s="168"/>
      <c r="I1958" s="168"/>
      <c r="J1958" s="168"/>
      <c r="K1958" s="168"/>
      <c r="L1958" s="168"/>
      <c r="M1958" s="168"/>
      <c r="N1958" s="168"/>
      <c r="O1958" s="168"/>
      <c r="P1958" s="168"/>
      <c r="Q1958" s="168"/>
      <c r="R1958" s="168"/>
      <c r="S1958" s="168"/>
      <c r="T1958" s="168"/>
      <c r="U1958" s="168"/>
      <c r="V1958" s="168"/>
      <c r="W1958" s="168"/>
      <c r="X1958" s="168"/>
      <c r="Y1958" s="168"/>
      <c r="Z1958" s="168"/>
      <c r="AA1958" s="168"/>
      <c r="AB1958" s="168"/>
      <c r="AC1958" s="168"/>
      <c r="AD1958" s="168"/>
      <c r="AE1958" s="168"/>
      <c r="AF1958" s="168"/>
      <c r="AG1958" s="168"/>
      <c r="AH1958" s="168"/>
      <c r="AI1958" s="63"/>
      <c r="AJ1958" s="144" t="str">
        <f t="shared" si="353"/>
        <v>Riadok bude skrytý.</v>
      </c>
      <c r="AK1958" s="145" t="s">
        <v>207</v>
      </c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51">
        <f t="shared" si="359"/>
        <v>0</v>
      </c>
      <c r="BF1958" s="51">
        <f t="shared" si="357"/>
        <v>0</v>
      </c>
      <c r="BG1958" s="51"/>
      <c r="BH1958" s="51">
        <f t="shared" si="355"/>
        <v>1</v>
      </c>
      <c r="BI1958" s="89">
        <f t="shared" si="358"/>
        <v>0</v>
      </c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/>
      <c r="BV1958" s="2"/>
      <c r="BW1958" s="2"/>
      <c r="BX1958" s="108"/>
      <c r="BY1958" s="108"/>
      <c r="BZ1958" s="108"/>
      <c r="CA1958" s="113">
        <f>SI!BY1958</f>
        <v>177</v>
      </c>
      <c r="CB1958" s="113"/>
      <c r="CC1958" s="113"/>
      <c r="CD1958" s="113"/>
      <c r="CE1958" s="113"/>
      <c r="CF1958" s="113"/>
      <c r="CG1958" s="113"/>
      <c r="CH1958" s="140">
        <f>SI!BZ1958</f>
        <v>0</v>
      </c>
      <c r="CI1958" s="108"/>
      <c r="CJ1958" s="108"/>
      <c r="CK1958" s="108"/>
      <c r="CL1958" s="108"/>
      <c r="CM1958" s="108"/>
      <c r="CN1958" s="108"/>
      <c r="CO1958" s="108"/>
      <c r="CP1958" s="108"/>
      <c r="CQ1958" s="108"/>
      <c r="CR1958" s="108"/>
      <c r="CS1958" s="108"/>
      <c r="CT1958" s="108"/>
      <c r="CU1958" s="108"/>
      <c r="CV1958" s="108"/>
      <c r="CW1958" s="108"/>
      <c r="CX1958" s="108"/>
      <c r="CY1958" s="108"/>
      <c r="CZ1958" s="2"/>
      <c r="DA1958" s="2"/>
      <c r="DB1958" s="2"/>
      <c r="DC1958" s="2"/>
      <c r="DD1958" s="2"/>
      <c r="DE1958" s="2"/>
      <c r="DF1958" s="2"/>
      <c r="DG1958" s="2"/>
      <c r="DH1958" s="2"/>
      <c r="DI1958" s="2"/>
      <c r="DJ1958" s="2"/>
      <c r="DK1958" s="2"/>
      <c r="DL1958" s="2"/>
      <c r="DM1958" s="2"/>
      <c r="DN1958" s="2"/>
      <c r="DO1958" s="2"/>
      <c r="DP1958" s="2"/>
      <c r="DQ1958" s="2"/>
      <c r="DR1958" s="2"/>
      <c r="DS1958" s="2"/>
      <c r="DT1958" s="2"/>
      <c r="DU1958" s="2"/>
      <c r="DV1958" s="2"/>
      <c r="DW1958" s="2"/>
      <c r="DX1958" s="2"/>
      <c r="DY1958" s="2"/>
      <c r="DZ1958" s="2"/>
      <c r="EA1958" s="2"/>
      <c r="EB1958" s="2"/>
      <c r="EC1958" s="2"/>
      <c r="ED1958" s="2"/>
      <c r="EE1958" s="2"/>
      <c r="EF1958" s="2"/>
      <c r="EG1958" s="2"/>
      <c r="EH1958" s="2"/>
      <c r="EI1958" s="2"/>
      <c r="EJ1958" s="2"/>
      <c r="EK1958" s="2"/>
      <c r="EL1958" s="2"/>
      <c r="EM1958" s="2"/>
      <c r="EN1958" s="2"/>
      <c r="EO1958" s="2"/>
      <c r="EP1958" s="2"/>
      <c r="EQ1958" s="2"/>
      <c r="ER1958" s="2"/>
      <c r="ES1958" s="2"/>
      <c r="ET1958" s="2"/>
      <c r="EU1958" s="2"/>
      <c r="EV1958" s="2"/>
      <c r="EW1958" s="2"/>
      <c r="EX1958" s="2"/>
      <c r="EY1958" s="2"/>
      <c r="EZ1958" s="2"/>
      <c r="FA1958" s="2"/>
      <c r="FB1958" s="2"/>
      <c r="FC1958" s="2"/>
      <c r="FD1958" s="2"/>
      <c r="FE1958" s="2"/>
      <c r="FF1958" s="2"/>
      <c r="FG1958" s="2"/>
      <c r="FH1958" s="2"/>
      <c r="FI1958" s="2"/>
      <c r="FJ1958" s="2"/>
      <c r="FK1958" s="2"/>
      <c r="FL1958" s="2"/>
      <c r="FM1958" s="2"/>
      <c r="FN1958" s="2"/>
      <c r="FO1958" s="2"/>
      <c r="FP1958" s="2"/>
      <c r="FQ1958" s="2"/>
      <c r="FR1958" s="2"/>
      <c r="FS1958" s="2"/>
      <c r="FT1958" s="2"/>
      <c r="FU1958" s="2"/>
      <c r="FV1958" s="2"/>
      <c r="FW1958" s="2"/>
      <c r="FX1958" s="2"/>
      <c r="FY1958" s="2"/>
      <c r="FZ1958" s="2"/>
      <c r="GA1958" s="2"/>
      <c r="GB1958" s="2"/>
      <c r="GC1958" s="2"/>
      <c r="GD1958" s="2"/>
      <c r="GE1958" s="2"/>
      <c r="GF1958" s="2"/>
      <c r="GG1958" s="2"/>
      <c r="GH1958" s="2"/>
      <c r="GI1958" s="2"/>
      <c r="GJ1958" s="2"/>
      <c r="GK1958" s="2"/>
      <c r="GL1958" s="2"/>
      <c r="GM1958" s="2"/>
      <c r="GN1958" s="2"/>
      <c r="GO1958" s="2"/>
      <c r="GP1958" s="2"/>
      <c r="GQ1958" s="2"/>
      <c r="GR1958" s="2"/>
      <c r="GS1958" s="2"/>
      <c r="GT1958" s="2"/>
      <c r="GU1958" s="2"/>
      <c r="GV1958" s="2"/>
      <c r="GW1958" s="2"/>
      <c r="GX1958" s="2"/>
      <c r="GY1958" s="2"/>
      <c r="GZ1958" s="2"/>
      <c r="HA1958" s="2"/>
      <c r="HB1958" s="2"/>
      <c r="HC1958" s="2"/>
      <c r="HD1958" s="2"/>
      <c r="HE1958" s="2"/>
      <c r="HF1958" s="2"/>
      <c r="HG1958" s="2"/>
      <c r="HH1958" s="2"/>
      <c r="HI1958" s="2"/>
      <c r="HJ1958" s="2"/>
      <c r="HK1958" s="2"/>
      <c r="HL1958" s="2"/>
      <c r="HM1958" s="2"/>
      <c r="HN1958" s="2"/>
      <c r="HO1958" s="2"/>
      <c r="HP1958" s="2"/>
      <c r="HQ1958" s="2"/>
      <c r="HR1958" s="2"/>
      <c r="HS1958" s="2"/>
      <c r="HT1958" s="2"/>
      <c r="HU1958" s="2"/>
      <c r="HV1958" s="2"/>
      <c r="HW1958" s="2"/>
      <c r="HX1958" s="2"/>
      <c r="HY1958" s="2"/>
      <c r="HZ1958" s="2"/>
      <c r="IA1958" s="2"/>
      <c r="IB1958" s="2"/>
      <c r="IC1958" s="2"/>
      <c r="ID1958" s="2"/>
      <c r="IE1958" s="2"/>
      <c r="IF1958" s="2"/>
      <c r="IG1958" s="2"/>
      <c r="IH1958" s="2"/>
      <c r="II1958" s="2"/>
      <c r="IJ1958" s="2"/>
      <c r="IK1958" s="2"/>
      <c r="IL1958" s="2"/>
      <c r="IM1958" s="2"/>
      <c r="IN1958" s="2"/>
      <c r="IO1958" s="2"/>
      <c r="IP1958" s="2"/>
      <c r="IQ1958" s="2"/>
      <c r="IR1958" s="2"/>
      <c r="IS1958" s="2"/>
    </row>
    <row r="1959" spans="1:253" s="36" customFormat="1" hidden="1" x14ac:dyDescent="0.25">
      <c r="A1959" s="33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60"/>
      <c r="AJ1959" s="144" t="str">
        <f t="shared" si="353"/>
        <v>Riadok bude skrytý.</v>
      </c>
      <c r="AK1959" s="145" t="s">
        <v>207</v>
      </c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51">
        <f t="shared" si="359"/>
        <v>0</v>
      </c>
      <c r="BF1959" s="51"/>
      <c r="BG1959" s="51"/>
      <c r="BH1959" s="51">
        <f t="shared" si="355"/>
        <v>1</v>
      </c>
      <c r="BI1959" s="51">
        <f t="shared" ref="BI1959:BI1964" si="360">+IF(BE1959+BF1959+BG1959=0,0,IF(BH1959=0,0,1))</f>
        <v>0</v>
      </c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/>
      <c r="BV1959" s="2"/>
      <c r="BW1959" s="2"/>
      <c r="BX1959" s="108"/>
      <c r="BY1959" s="108"/>
      <c r="BZ1959" s="108"/>
      <c r="CA1959" s="113">
        <f>SI!BY1959</f>
        <v>133</v>
      </c>
      <c r="CB1959" s="113"/>
      <c r="CC1959" s="113"/>
      <c r="CD1959" s="113"/>
      <c r="CE1959" s="113"/>
      <c r="CF1959" s="113"/>
      <c r="CG1959" s="113"/>
      <c r="CH1959" s="140">
        <f>SI!BZ1959</f>
        <v>0</v>
      </c>
      <c r="CI1959" s="108"/>
      <c r="CJ1959" s="108"/>
      <c r="CK1959" s="108"/>
      <c r="CL1959" s="108"/>
      <c r="CM1959" s="108"/>
      <c r="CN1959" s="108"/>
      <c r="CO1959" s="108"/>
      <c r="CP1959" s="108"/>
      <c r="CQ1959" s="108"/>
      <c r="CR1959" s="108"/>
      <c r="CS1959" s="108"/>
      <c r="CT1959" s="108"/>
      <c r="CU1959" s="108"/>
      <c r="CV1959" s="108"/>
      <c r="CW1959" s="108"/>
      <c r="CX1959" s="108"/>
      <c r="CY1959" s="108"/>
      <c r="CZ1959" s="2"/>
      <c r="DA1959" s="2"/>
      <c r="DB1959" s="2"/>
      <c r="DC1959" s="2"/>
      <c r="DD1959" s="2"/>
      <c r="DE1959" s="2"/>
      <c r="DF1959" s="2"/>
      <c r="DG1959" s="2"/>
      <c r="DH1959" s="2"/>
      <c r="DI1959" s="2"/>
      <c r="DJ1959" s="2"/>
      <c r="DK1959" s="2"/>
      <c r="DL1959" s="2"/>
      <c r="DM1959" s="2"/>
      <c r="DN1959" s="2"/>
      <c r="DO1959" s="2"/>
      <c r="DP1959" s="2"/>
      <c r="DQ1959" s="2"/>
      <c r="DR1959" s="2"/>
      <c r="DS1959" s="2"/>
      <c r="DT1959" s="2"/>
      <c r="DU1959" s="2"/>
      <c r="DV1959" s="2"/>
      <c r="DW1959" s="2"/>
      <c r="DX1959" s="2"/>
      <c r="DY1959" s="2"/>
      <c r="DZ1959" s="2"/>
      <c r="EA1959" s="2"/>
      <c r="EB1959" s="2"/>
      <c r="EC1959" s="2"/>
      <c r="ED1959" s="2"/>
      <c r="EE1959" s="2"/>
      <c r="EF1959" s="2"/>
      <c r="EG1959" s="2"/>
      <c r="EH1959" s="2"/>
      <c r="EI1959" s="2"/>
      <c r="EJ1959" s="2"/>
      <c r="EK1959" s="2"/>
      <c r="EL1959" s="2"/>
      <c r="EM1959" s="2"/>
      <c r="EN1959" s="2"/>
      <c r="EO1959" s="2"/>
      <c r="EP1959" s="2"/>
      <c r="EQ1959" s="2"/>
      <c r="ER1959" s="2"/>
      <c r="ES1959" s="2"/>
      <c r="ET1959" s="2"/>
      <c r="EU1959" s="2"/>
      <c r="EV1959" s="2"/>
      <c r="EW1959" s="2"/>
      <c r="EX1959" s="2"/>
      <c r="EY1959" s="2"/>
      <c r="EZ1959" s="2"/>
      <c r="FA1959" s="2"/>
      <c r="FB1959" s="2"/>
      <c r="FC1959" s="2"/>
      <c r="FD1959" s="2"/>
      <c r="FE1959" s="2"/>
      <c r="FF1959" s="2"/>
      <c r="FG1959" s="2"/>
      <c r="FH1959" s="2"/>
      <c r="FI1959" s="2"/>
      <c r="FJ1959" s="2"/>
      <c r="FK1959" s="2"/>
      <c r="FL1959" s="2"/>
      <c r="FM1959" s="2"/>
      <c r="FN1959" s="2"/>
      <c r="FO1959" s="2"/>
      <c r="FP1959" s="2"/>
      <c r="FQ1959" s="2"/>
      <c r="FR1959" s="2"/>
      <c r="FS1959" s="2"/>
      <c r="FT1959" s="2"/>
      <c r="FU1959" s="2"/>
      <c r="FV1959" s="2"/>
      <c r="FW1959" s="2"/>
      <c r="FX1959" s="2"/>
      <c r="FY1959" s="2"/>
      <c r="FZ1959" s="2"/>
      <c r="GA1959" s="2"/>
      <c r="GB1959" s="2"/>
      <c r="GC1959" s="2"/>
      <c r="GD1959" s="2"/>
      <c r="GE1959" s="2"/>
      <c r="GF1959" s="2"/>
      <c r="GG1959" s="2"/>
      <c r="GH1959" s="2"/>
      <c r="GI1959" s="2"/>
      <c r="GJ1959" s="2"/>
      <c r="GK1959" s="2"/>
      <c r="GL1959" s="2"/>
      <c r="GM1959" s="2"/>
      <c r="GN1959" s="2"/>
      <c r="GO1959" s="2"/>
      <c r="GP1959" s="2"/>
      <c r="GQ1959" s="2"/>
      <c r="GR1959" s="2"/>
      <c r="GS1959" s="2"/>
      <c r="GT1959" s="2"/>
      <c r="GU1959" s="2"/>
      <c r="GV1959" s="2"/>
      <c r="GW1959" s="2"/>
      <c r="GX1959" s="2"/>
      <c r="GY1959" s="2"/>
      <c r="GZ1959" s="2"/>
      <c r="HA1959" s="2"/>
      <c r="HB1959" s="2"/>
      <c r="HC1959" s="2"/>
      <c r="HD1959" s="2"/>
      <c r="HE1959" s="2"/>
      <c r="HF1959" s="2"/>
      <c r="HG1959" s="2"/>
      <c r="HH1959" s="2"/>
      <c r="HI1959" s="2"/>
      <c r="HJ1959" s="2"/>
      <c r="HK1959" s="2"/>
      <c r="HL1959" s="2"/>
      <c r="HM1959" s="2"/>
      <c r="HN1959" s="2"/>
      <c r="HO1959" s="2"/>
      <c r="HP1959" s="2"/>
      <c r="HQ1959" s="2"/>
      <c r="HR1959" s="2"/>
      <c r="HS1959" s="2"/>
      <c r="HT1959" s="2"/>
      <c r="HU1959" s="2"/>
      <c r="HV1959" s="2"/>
      <c r="HW1959" s="2"/>
      <c r="HX1959" s="2"/>
      <c r="HY1959" s="2"/>
      <c r="HZ1959" s="2"/>
      <c r="IA1959" s="2"/>
      <c r="IB1959" s="2"/>
      <c r="IC1959" s="2"/>
      <c r="ID1959" s="2"/>
      <c r="IE1959" s="2"/>
      <c r="IF1959" s="2"/>
      <c r="IG1959" s="2"/>
      <c r="IH1959" s="2"/>
      <c r="II1959" s="2"/>
      <c r="IJ1959" s="2"/>
      <c r="IK1959" s="2"/>
      <c r="IL1959" s="2"/>
      <c r="IM1959" s="2"/>
      <c r="IN1959" s="2"/>
      <c r="IO1959" s="2"/>
      <c r="IP1959" s="2"/>
      <c r="IQ1959" s="2"/>
      <c r="IR1959" s="2"/>
      <c r="IS1959" s="2"/>
    </row>
    <row r="1960" spans="1:253" s="36" customFormat="1" hidden="1" x14ac:dyDescent="0.25">
      <c r="A1960" s="33"/>
      <c r="B1960" s="2" t="str">
        <f>+IF($E$27&lt;&gt;"",IF(ROUNDDOWN(CODE(MID($E$27,1,1))*2,0)*(IF(SI!EE2753="",1,SI!EE2753-2-1))+(LEN(SI!J10)+LEN(SI!J11))=CA1960,"Informácie o účele a výške použitia podielu zaplatenej dane sú uvedené v nasledujúcej  tabuľke:","NEPOVOLENÉ POUŽITIE!"),"NEPOVOLENÉ POUŽITIE!")</f>
        <v>Informácie o účele a výške použitia podielu zaplatenej dane sú uvedené v nasledujúcej  tabuľke:</v>
      </c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62" t="s">
        <v>168</v>
      </c>
      <c r="AJ1960" s="144" t="str">
        <f t="shared" si="353"/>
        <v>Riadok bude skrytý.</v>
      </c>
      <c r="AK1960" s="145" t="s">
        <v>207</v>
      </c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51">
        <f t="shared" si="359"/>
        <v>0</v>
      </c>
      <c r="BF1960" s="51"/>
      <c r="BG1960" s="51"/>
      <c r="BH1960" s="51">
        <f t="shared" si="355"/>
        <v>1</v>
      </c>
      <c r="BI1960" s="51">
        <f t="shared" si="360"/>
        <v>0</v>
      </c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/>
      <c r="BV1960" s="2"/>
      <c r="BW1960" s="2"/>
      <c r="BX1960" s="108"/>
      <c r="BY1960" s="108"/>
      <c r="BZ1960" s="108"/>
      <c r="CA1960" s="113">
        <f>SI!BY1960</f>
        <v>43</v>
      </c>
      <c r="CB1960" s="113"/>
      <c r="CC1960" s="113"/>
      <c r="CD1960" s="113"/>
      <c r="CE1960" s="113"/>
      <c r="CF1960" s="113"/>
      <c r="CG1960" s="113"/>
      <c r="CH1960" s="140">
        <f>SI!BZ1960</f>
        <v>0</v>
      </c>
      <c r="CI1960" s="108"/>
      <c r="CJ1960" s="108"/>
      <c r="CK1960" s="108"/>
      <c r="CL1960" s="108"/>
      <c r="CM1960" s="108"/>
      <c r="CN1960" s="108"/>
      <c r="CO1960" s="108"/>
      <c r="CP1960" s="108"/>
      <c r="CQ1960" s="108"/>
      <c r="CR1960" s="108"/>
      <c r="CS1960" s="108"/>
      <c r="CT1960" s="108"/>
      <c r="CU1960" s="108"/>
      <c r="CV1960" s="108"/>
      <c r="CW1960" s="108"/>
      <c r="CX1960" s="108"/>
      <c r="CY1960" s="108"/>
      <c r="CZ1960" s="2"/>
      <c r="DA1960" s="2"/>
      <c r="DB1960" s="2"/>
      <c r="DC1960" s="2"/>
      <c r="DD1960" s="2"/>
      <c r="DE1960" s="2"/>
      <c r="DF1960" s="2"/>
      <c r="DG1960" s="2"/>
      <c r="DH1960" s="2"/>
      <c r="DI1960" s="2"/>
      <c r="DJ1960" s="2"/>
      <c r="DK1960" s="2"/>
      <c r="DL1960" s="2"/>
      <c r="DM1960" s="2"/>
      <c r="DN1960" s="2"/>
      <c r="DO1960" s="2"/>
      <c r="DP1960" s="2"/>
      <c r="DQ1960" s="2"/>
      <c r="DR1960" s="2"/>
      <c r="DS1960" s="2"/>
      <c r="DT1960" s="2"/>
      <c r="DU1960" s="2"/>
      <c r="DV1960" s="2"/>
      <c r="DW1960" s="2"/>
      <c r="DX1960" s="2"/>
      <c r="DY1960" s="2"/>
      <c r="DZ1960" s="2"/>
      <c r="EA1960" s="2"/>
      <c r="EB1960" s="2"/>
      <c r="EC1960" s="2"/>
      <c r="ED1960" s="2"/>
      <c r="EE1960" s="2"/>
      <c r="EF1960" s="2"/>
      <c r="EG1960" s="2"/>
      <c r="EH1960" s="2"/>
      <c r="EI1960" s="2"/>
      <c r="EJ1960" s="2"/>
      <c r="EK1960" s="2"/>
      <c r="EL1960" s="2"/>
      <c r="EM1960" s="2"/>
      <c r="EN1960" s="2"/>
      <c r="EO1960" s="2"/>
      <c r="EP1960" s="2"/>
      <c r="EQ1960" s="2"/>
      <c r="ER1960" s="2"/>
      <c r="ES1960" s="2"/>
      <c r="ET1960" s="2"/>
      <c r="EU1960" s="2"/>
      <c r="EV1960" s="2"/>
      <c r="EW1960" s="2"/>
      <c r="EX1960" s="2"/>
      <c r="EY1960" s="2"/>
      <c r="EZ1960" s="2"/>
      <c r="FA1960" s="2"/>
      <c r="FB1960" s="2"/>
      <c r="FC1960" s="2"/>
      <c r="FD1960" s="2"/>
      <c r="FE1960" s="2"/>
      <c r="FF1960" s="2"/>
      <c r="FG1960" s="2"/>
      <c r="FH1960" s="2"/>
      <c r="FI1960" s="2"/>
      <c r="FJ1960" s="2"/>
      <c r="FK1960" s="2"/>
      <c r="FL1960" s="2"/>
      <c r="FM1960" s="2"/>
      <c r="FN1960" s="2"/>
      <c r="FO1960" s="2"/>
      <c r="FP1960" s="2"/>
      <c r="FQ1960" s="2"/>
      <c r="FR1960" s="2"/>
      <c r="FS1960" s="2"/>
      <c r="FT1960" s="2"/>
      <c r="FU1960" s="2"/>
      <c r="FV1960" s="2"/>
      <c r="FW1960" s="2"/>
      <c r="FX1960" s="2"/>
      <c r="FY1960" s="2"/>
      <c r="FZ1960" s="2"/>
      <c r="GA1960" s="2"/>
      <c r="GB1960" s="2"/>
      <c r="GC1960" s="2"/>
      <c r="GD1960" s="2"/>
      <c r="GE1960" s="2"/>
      <c r="GF1960" s="2"/>
      <c r="GG1960" s="2"/>
      <c r="GH1960" s="2"/>
      <c r="GI1960" s="2"/>
      <c r="GJ1960" s="2"/>
      <c r="GK1960" s="2"/>
      <c r="GL1960" s="2"/>
      <c r="GM1960" s="2"/>
      <c r="GN1960" s="2"/>
      <c r="GO1960" s="2"/>
      <c r="GP1960" s="2"/>
      <c r="GQ1960" s="2"/>
      <c r="GR1960" s="2"/>
      <c r="GS1960" s="2"/>
      <c r="GT1960" s="2"/>
      <c r="GU1960" s="2"/>
      <c r="GV1960" s="2"/>
      <c r="GW1960" s="2"/>
      <c r="GX1960" s="2"/>
      <c r="GY1960" s="2"/>
      <c r="GZ1960" s="2"/>
      <c r="HA1960" s="2"/>
      <c r="HB1960" s="2"/>
      <c r="HC1960" s="2"/>
      <c r="HD1960" s="2"/>
      <c r="HE1960" s="2"/>
      <c r="HF1960" s="2"/>
      <c r="HG1960" s="2"/>
      <c r="HH1960" s="2"/>
      <c r="HI1960" s="2"/>
      <c r="HJ1960" s="2"/>
      <c r="HK1960" s="2"/>
      <c r="HL1960" s="2"/>
      <c r="HM1960" s="2"/>
      <c r="HN1960" s="2"/>
      <c r="HO1960" s="2"/>
      <c r="HP1960" s="2"/>
      <c r="HQ1960" s="2"/>
      <c r="HR1960" s="2"/>
      <c r="HS1960" s="2"/>
      <c r="HT1960" s="2"/>
      <c r="HU1960" s="2"/>
      <c r="HV1960" s="2"/>
      <c r="HW1960" s="2"/>
      <c r="HX1960" s="2"/>
      <c r="HY1960" s="2"/>
      <c r="HZ1960" s="2"/>
      <c r="IA1960" s="2"/>
      <c r="IB1960" s="2"/>
      <c r="IC1960" s="2"/>
      <c r="ID1960" s="2"/>
      <c r="IE1960" s="2"/>
      <c r="IF1960" s="2"/>
      <c r="IG1960" s="2"/>
      <c r="IH1960" s="2"/>
      <c r="II1960" s="2"/>
      <c r="IJ1960" s="2"/>
      <c r="IK1960" s="2"/>
      <c r="IL1960" s="2"/>
      <c r="IM1960" s="2"/>
      <c r="IN1960" s="2"/>
      <c r="IO1960" s="2"/>
      <c r="IP1960" s="2"/>
      <c r="IQ1960" s="2"/>
      <c r="IR1960" s="2"/>
      <c r="IS1960" s="2"/>
    </row>
    <row r="1961" spans="1:253" s="36" customFormat="1" hidden="1" x14ac:dyDescent="0.25">
      <c r="A1961" s="33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60"/>
      <c r="AJ1961" s="144" t="str">
        <f t="shared" si="353"/>
        <v>Riadok bude skrytý.</v>
      </c>
      <c r="AK1961" s="145" t="s">
        <v>207</v>
      </c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51">
        <f t="shared" si="359"/>
        <v>0</v>
      </c>
      <c r="BF1961" s="51"/>
      <c r="BG1961" s="51"/>
      <c r="BH1961" s="51">
        <f t="shared" si="355"/>
        <v>1</v>
      </c>
      <c r="BI1961" s="51">
        <f t="shared" si="360"/>
        <v>0</v>
      </c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/>
      <c r="BV1961" s="2"/>
      <c r="BW1961" s="2"/>
      <c r="BX1961" s="108"/>
      <c r="BY1961" s="108"/>
      <c r="BZ1961" s="108"/>
      <c r="CA1961" s="113">
        <f>SI!BY1961</f>
        <v>29</v>
      </c>
      <c r="CB1961" s="113"/>
      <c r="CC1961" s="113"/>
      <c r="CD1961" s="113"/>
      <c r="CE1961" s="113"/>
      <c r="CF1961" s="113"/>
      <c r="CG1961" s="113"/>
      <c r="CH1961" s="140">
        <f>SI!BZ1961</f>
        <v>0</v>
      </c>
      <c r="CI1961" s="108"/>
      <c r="CJ1961" s="108"/>
      <c r="CK1961" s="108"/>
      <c r="CL1961" s="108"/>
      <c r="CM1961" s="108"/>
      <c r="CN1961" s="108"/>
      <c r="CO1961" s="108"/>
      <c r="CP1961" s="108"/>
      <c r="CQ1961" s="108"/>
      <c r="CR1961" s="108"/>
      <c r="CS1961" s="108"/>
      <c r="CT1961" s="108"/>
      <c r="CU1961" s="108"/>
      <c r="CV1961" s="108"/>
      <c r="CW1961" s="108"/>
      <c r="CX1961" s="108"/>
      <c r="CY1961" s="108"/>
      <c r="CZ1961" s="2"/>
      <c r="DA1961" s="2"/>
      <c r="DB1961" s="2"/>
      <c r="DC1961" s="2"/>
      <c r="DD1961" s="2"/>
      <c r="DE1961" s="2"/>
      <c r="DF1961" s="2"/>
      <c r="DG1961" s="2"/>
      <c r="DH1961" s="2"/>
      <c r="DI1961" s="2"/>
      <c r="DJ1961" s="2"/>
      <c r="DK1961" s="2"/>
      <c r="DL1961" s="2"/>
      <c r="DM1961" s="2"/>
      <c r="DN1961" s="2"/>
      <c r="DO1961" s="2"/>
      <c r="DP1961" s="2"/>
      <c r="DQ1961" s="2"/>
      <c r="DR1961" s="2"/>
      <c r="DS1961" s="2"/>
      <c r="DT1961" s="2"/>
      <c r="DU1961" s="2"/>
      <c r="DV1961" s="2"/>
      <c r="DW1961" s="2"/>
      <c r="DX1961" s="2"/>
      <c r="DY1961" s="2"/>
      <c r="DZ1961" s="2"/>
      <c r="EA1961" s="2"/>
      <c r="EB1961" s="2"/>
      <c r="EC1961" s="2"/>
      <c r="ED1961" s="2"/>
      <c r="EE1961" s="2"/>
      <c r="EF1961" s="2"/>
      <c r="EG1961" s="2"/>
      <c r="EH1961" s="2"/>
      <c r="EI1961" s="2"/>
      <c r="EJ1961" s="2"/>
      <c r="EK1961" s="2"/>
      <c r="EL1961" s="2"/>
      <c r="EM1961" s="2"/>
      <c r="EN1961" s="2"/>
      <c r="EO1961" s="2"/>
      <c r="EP1961" s="2"/>
      <c r="EQ1961" s="2"/>
      <c r="ER1961" s="2"/>
      <c r="ES1961" s="2"/>
      <c r="ET1961" s="2"/>
      <c r="EU1961" s="2"/>
      <c r="EV1961" s="2"/>
      <c r="EW1961" s="2"/>
      <c r="EX1961" s="2"/>
      <c r="EY1961" s="2"/>
      <c r="EZ1961" s="2"/>
      <c r="FA1961" s="2"/>
      <c r="FB1961" s="2"/>
      <c r="FC1961" s="2"/>
      <c r="FD1961" s="2"/>
      <c r="FE1961" s="2"/>
      <c r="FF1961" s="2"/>
      <c r="FG1961" s="2"/>
      <c r="FH1961" s="2"/>
      <c r="FI1961" s="2"/>
      <c r="FJ1961" s="2"/>
      <c r="FK1961" s="2"/>
      <c r="FL1961" s="2"/>
      <c r="FM1961" s="2"/>
      <c r="FN1961" s="2"/>
      <c r="FO1961" s="2"/>
      <c r="FP1961" s="2"/>
      <c r="FQ1961" s="2"/>
      <c r="FR1961" s="2"/>
      <c r="FS1961" s="2"/>
      <c r="FT1961" s="2"/>
      <c r="FU1961" s="2"/>
      <c r="FV1961" s="2"/>
      <c r="FW1961" s="2"/>
      <c r="FX1961" s="2"/>
      <c r="FY1961" s="2"/>
      <c r="FZ1961" s="2"/>
      <c r="GA1961" s="2"/>
      <c r="GB1961" s="2"/>
      <c r="GC1961" s="2"/>
      <c r="GD1961" s="2"/>
      <c r="GE1961" s="2"/>
      <c r="GF1961" s="2"/>
      <c r="GG1961" s="2"/>
      <c r="GH1961" s="2"/>
      <c r="GI1961" s="2"/>
      <c r="GJ1961" s="2"/>
      <c r="GK1961" s="2"/>
      <c r="GL1961" s="2"/>
      <c r="GM1961" s="2"/>
      <c r="GN1961" s="2"/>
      <c r="GO1961" s="2"/>
      <c r="GP1961" s="2"/>
      <c r="GQ1961" s="2"/>
      <c r="GR1961" s="2"/>
      <c r="GS1961" s="2"/>
      <c r="GT1961" s="2"/>
      <c r="GU1961" s="2"/>
      <c r="GV1961" s="2"/>
      <c r="GW1961" s="2"/>
      <c r="GX1961" s="2"/>
      <c r="GY1961" s="2"/>
      <c r="GZ1961" s="2"/>
      <c r="HA1961" s="2"/>
      <c r="HB1961" s="2"/>
      <c r="HC1961" s="2"/>
      <c r="HD1961" s="2"/>
      <c r="HE1961" s="2"/>
      <c r="HF1961" s="2"/>
      <c r="HG1961" s="2"/>
      <c r="HH1961" s="2"/>
      <c r="HI1961" s="2"/>
      <c r="HJ1961" s="2"/>
      <c r="HK1961" s="2"/>
      <c r="HL1961" s="2"/>
      <c r="HM1961" s="2"/>
      <c r="HN1961" s="2"/>
      <c r="HO1961" s="2"/>
      <c r="HP1961" s="2"/>
      <c r="HQ1961" s="2"/>
      <c r="HR1961" s="2"/>
      <c r="HS1961" s="2"/>
      <c r="HT1961" s="2"/>
      <c r="HU1961" s="2"/>
      <c r="HV1961" s="2"/>
      <c r="HW1961" s="2"/>
      <c r="HX1961" s="2"/>
      <c r="HY1961" s="2"/>
      <c r="HZ1961" s="2"/>
      <c r="IA1961" s="2"/>
      <c r="IB1961" s="2"/>
      <c r="IC1961" s="2"/>
      <c r="ID1961" s="2"/>
      <c r="IE1961" s="2"/>
      <c r="IF1961" s="2"/>
      <c r="IG1961" s="2"/>
      <c r="IH1961" s="2"/>
      <c r="II1961" s="2"/>
      <c r="IJ1961" s="2"/>
      <c r="IK1961" s="2"/>
      <c r="IL1961" s="2"/>
      <c r="IM1961" s="2"/>
      <c r="IN1961" s="2"/>
      <c r="IO1961" s="2"/>
      <c r="IP1961" s="2"/>
      <c r="IQ1961" s="2"/>
      <c r="IR1961" s="2"/>
      <c r="IS1961" s="2"/>
    </row>
    <row r="1962" spans="1:253" s="36" customFormat="1" ht="15" hidden="1" customHeight="1" x14ac:dyDescent="0.25">
      <c r="A1962" s="33"/>
      <c r="B1962" s="293" t="s">
        <v>432</v>
      </c>
      <c r="C1962" s="294"/>
      <c r="D1962" s="294"/>
      <c r="E1962" s="294"/>
      <c r="F1962" s="294"/>
      <c r="G1962" s="294"/>
      <c r="H1962" s="294"/>
      <c r="I1962" s="294"/>
      <c r="J1962" s="294"/>
      <c r="K1962" s="294"/>
      <c r="L1962" s="295"/>
      <c r="M1962" s="1278" t="s">
        <v>433</v>
      </c>
      <c r="N1962" s="1279"/>
      <c r="O1962" s="1279"/>
      <c r="P1962" s="1279"/>
      <c r="Q1962" s="1279"/>
      <c r="R1962" s="1279"/>
      <c r="S1962" s="1279"/>
      <c r="T1962" s="1279"/>
      <c r="U1962" s="1279"/>
      <c r="V1962" s="1279"/>
      <c r="W1962" s="1280"/>
      <c r="X1962" s="1278" t="s">
        <v>434</v>
      </c>
      <c r="Y1962" s="1279"/>
      <c r="Z1962" s="1279"/>
      <c r="AA1962" s="1279"/>
      <c r="AB1962" s="1279"/>
      <c r="AC1962" s="1279"/>
      <c r="AD1962" s="1279"/>
      <c r="AE1962" s="1279"/>
      <c r="AF1962" s="1279"/>
      <c r="AG1962" s="1279"/>
      <c r="AH1962" s="1280"/>
      <c r="AI1962" s="62" t="s">
        <v>168</v>
      </c>
      <c r="AJ1962" s="144" t="str">
        <f t="shared" si="353"/>
        <v>Riadok bude skrytý.</v>
      </c>
      <c r="AK1962" s="145" t="s">
        <v>207</v>
      </c>
      <c r="AL1962" s="149" t="s">
        <v>502</v>
      </c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51">
        <f t="shared" si="359"/>
        <v>0</v>
      </c>
      <c r="BF1962" s="51"/>
      <c r="BG1962" s="51"/>
      <c r="BH1962" s="51">
        <f t="shared" si="355"/>
        <v>1</v>
      </c>
      <c r="BI1962" s="51">
        <f t="shared" si="360"/>
        <v>0</v>
      </c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108"/>
      <c r="BY1962" s="108"/>
      <c r="BZ1962" s="108"/>
      <c r="CA1962" s="113">
        <f>SI!BY1962</f>
        <v>200</v>
      </c>
      <c r="CB1962" s="113"/>
      <c r="CC1962" s="113"/>
      <c r="CD1962" s="113"/>
      <c r="CE1962" s="113"/>
      <c r="CF1962" s="113"/>
      <c r="CG1962" s="113"/>
      <c r="CH1962" s="140">
        <f>SI!BZ1962</f>
        <v>0</v>
      </c>
      <c r="CI1962" s="108"/>
      <c r="CJ1962" s="108"/>
      <c r="CK1962" s="108"/>
      <c r="CL1962" s="108"/>
      <c r="CM1962" s="108"/>
      <c r="CN1962" s="108"/>
      <c r="CO1962" s="108"/>
      <c r="CP1962" s="108"/>
      <c r="CQ1962" s="108"/>
      <c r="CR1962" s="108"/>
      <c r="CS1962" s="108"/>
      <c r="CT1962" s="108"/>
      <c r="CU1962" s="108"/>
      <c r="CV1962" s="108"/>
      <c r="CW1962" s="108"/>
      <c r="CX1962" s="108"/>
      <c r="CY1962" s="108"/>
      <c r="CZ1962" s="2"/>
      <c r="DA1962" s="2"/>
      <c r="DB1962" s="2"/>
      <c r="DC1962" s="2"/>
      <c r="DD1962" s="2"/>
      <c r="DE1962" s="2"/>
      <c r="DF1962" s="2"/>
      <c r="DG1962" s="2"/>
      <c r="DH1962" s="2"/>
      <c r="DI1962" s="2"/>
      <c r="DJ1962" s="2"/>
      <c r="DK1962" s="2"/>
      <c r="DL1962" s="2"/>
      <c r="DM1962" s="2"/>
      <c r="DN1962" s="2"/>
      <c r="DO1962" s="2"/>
      <c r="DP1962" s="2"/>
      <c r="DQ1962" s="2"/>
      <c r="DR1962" s="2"/>
      <c r="DS1962" s="2"/>
      <c r="DT1962" s="2"/>
      <c r="DU1962" s="2"/>
      <c r="DV1962" s="2"/>
      <c r="DW1962" s="2"/>
      <c r="DX1962" s="2"/>
      <c r="DY1962" s="2"/>
      <c r="DZ1962" s="2"/>
      <c r="EA1962" s="2"/>
      <c r="EB1962" s="2"/>
      <c r="EC1962" s="2"/>
      <c r="ED1962" s="2"/>
      <c r="EE1962" s="2"/>
      <c r="EF1962" s="2"/>
      <c r="EG1962" s="2"/>
      <c r="EH1962" s="2"/>
      <c r="EI1962" s="2"/>
      <c r="EJ1962" s="2"/>
      <c r="EK1962" s="2"/>
      <c r="EL1962" s="2"/>
      <c r="EM1962" s="2"/>
      <c r="EN1962" s="2"/>
      <c r="EO1962" s="2"/>
      <c r="EP1962" s="2"/>
      <c r="EQ1962" s="2"/>
      <c r="ER1962" s="2"/>
      <c r="ES1962" s="2"/>
      <c r="ET1962" s="2"/>
      <c r="EU1962" s="2"/>
      <c r="EV1962" s="2"/>
      <c r="EW1962" s="2"/>
      <c r="EX1962" s="2"/>
      <c r="EY1962" s="2"/>
      <c r="EZ1962" s="2"/>
      <c r="FA1962" s="2"/>
      <c r="FB1962" s="2"/>
      <c r="FC1962" s="2"/>
      <c r="FD1962" s="2"/>
      <c r="FE1962" s="2"/>
      <c r="FF1962" s="2"/>
      <c r="FG1962" s="2"/>
      <c r="FH1962" s="2"/>
      <c r="FI1962" s="2"/>
      <c r="FJ1962" s="2"/>
      <c r="FK1962" s="2"/>
      <c r="FL1962" s="2"/>
      <c r="FM1962" s="2"/>
      <c r="FN1962" s="2"/>
      <c r="FO1962" s="2"/>
      <c r="FP1962" s="2"/>
      <c r="FQ1962" s="2"/>
      <c r="FR1962" s="2"/>
      <c r="FS1962" s="2"/>
      <c r="FT1962" s="2"/>
      <c r="FU1962" s="2"/>
      <c r="FV1962" s="2"/>
      <c r="FW1962" s="2"/>
      <c r="FX1962" s="2"/>
      <c r="FY1962" s="2"/>
      <c r="FZ1962" s="2"/>
      <c r="GA1962" s="2"/>
      <c r="GB1962" s="2"/>
      <c r="GC1962" s="2"/>
      <c r="GD1962" s="2"/>
      <c r="GE1962" s="2"/>
      <c r="GF1962" s="2"/>
      <c r="GG1962" s="2"/>
      <c r="GH1962" s="2"/>
      <c r="GI1962" s="2"/>
      <c r="GJ1962" s="2"/>
      <c r="GK1962" s="2"/>
      <c r="GL1962" s="2"/>
      <c r="GM1962" s="2"/>
      <c r="GN1962" s="2"/>
      <c r="GO1962" s="2"/>
      <c r="GP1962" s="2"/>
      <c r="GQ1962" s="2"/>
      <c r="GR1962" s="2"/>
      <c r="GS1962" s="2"/>
      <c r="GT1962" s="2"/>
      <c r="GU1962" s="2"/>
      <c r="GV1962" s="2"/>
      <c r="GW1962" s="2"/>
      <c r="GX1962" s="2"/>
      <c r="GY1962" s="2"/>
      <c r="GZ1962" s="2"/>
      <c r="HA1962" s="2"/>
      <c r="HB1962" s="2"/>
      <c r="HC1962" s="2"/>
      <c r="HD1962" s="2"/>
      <c r="HE1962" s="2"/>
      <c r="HF1962" s="2"/>
      <c r="HG1962" s="2"/>
      <c r="HH1962" s="2"/>
      <c r="HI1962" s="2"/>
      <c r="HJ1962" s="2"/>
      <c r="HK1962" s="2"/>
      <c r="HL1962" s="2"/>
      <c r="HM1962" s="2"/>
      <c r="HN1962" s="2"/>
      <c r="HO1962" s="2"/>
      <c r="HP1962" s="2"/>
      <c r="HQ1962" s="2"/>
      <c r="HR1962" s="2"/>
      <c r="HS1962" s="2"/>
      <c r="HT1962" s="2"/>
      <c r="HU1962" s="2"/>
      <c r="HV1962" s="2"/>
      <c r="HW1962" s="2"/>
      <c r="HX1962" s="2"/>
      <c r="HY1962" s="2"/>
      <c r="HZ1962" s="2"/>
      <c r="IA1962" s="2"/>
      <c r="IB1962" s="2"/>
      <c r="IC1962" s="2"/>
      <c r="ID1962" s="2"/>
      <c r="IE1962" s="2"/>
      <c r="IF1962" s="2"/>
      <c r="IG1962" s="2"/>
      <c r="IH1962" s="2"/>
      <c r="II1962" s="2"/>
      <c r="IJ1962" s="2"/>
      <c r="IK1962" s="2"/>
      <c r="IL1962" s="2"/>
      <c r="IM1962" s="2"/>
      <c r="IN1962" s="2"/>
      <c r="IO1962" s="2"/>
      <c r="IP1962" s="2"/>
      <c r="IQ1962" s="2"/>
      <c r="IR1962" s="2"/>
      <c r="IS1962" s="2"/>
    </row>
    <row r="1963" spans="1:253" s="36" customFormat="1" ht="15" hidden="1" customHeight="1" x14ac:dyDescent="0.25">
      <c r="A1963" s="33"/>
      <c r="B1963" s="296"/>
      <c r="C1963" s="297"/>
      <c r="D1963" s="297"/>
      <c r="E1963" s="297"/>
      <c r="F1963" s="297"/>
      <c r="G1963" s="297"/>
      <c r="H1963" s="297"/>
      <c r="I1963" s="297"/>
      <c r="J1963" s="297"/>
      <c r="K1963" s="297"/>
      <c r="L1963" s="298"/>
      <c r="M1963" s="1281"/>
      <c r="N1963" s="1282"/>
      <c r="O1963" s="1282"/>
      <c r="P1963" s="1282"/>
      <c r="Q1963" s="1282"/>
      <c r="R1963" s="1282"/>
      <c r="S1963" s="1282"/>
      <c r="T1963" s="1282"/>
      <c r="U1963" s="1282"/>
      <c r="V1963" s="1282"/>
      <c r="W1963" s="1283"/>
      <c r="X1963" s="1281"/>
      <c r="Y1963" s="1282"/>
      <c r="Z1963" s="1282"/>
      <c r="AA1963" s="1282"/>
      <c r="AB1963" s="1282"/>
      <c r="AC1963" s="1282"/>
      <c r="AD1963" s="1282"/>
      <c r="AE1963" s="1282"/>
      <c r="AF1963" s="1282"/>
      <c r="AG1963" s="1282"/>
      <c r="AH1963" s="1283"/>
      <c r="AI1963" s="60"/>
      <c r="AJ1963" s="144" t="str">
        <f t="shared" si="353"/>
        <v>Riadok bude skrytý.</v>
      </c>
      <c r="AK1963" s="145" t="s">
        <v>207</v>
      </c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51">
        <f t="shared" si="359"/>
        <v>0</v>
      </c>
      <c r="BF1963" s="51"/>
      <c r="BG1963" s="51"/>
      <c r="BH1963" s="51">
        <f t="shared" si="355"/>
        <v>1</v>
      </c>
      <c r="BI1963" s="51">
        <f t="shared" si="360"/>
        <v>0</v>
      </c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/>
      <c r="BV1963" s="2"/>
      <c r="BW1963" s="2"/>
      <c r="BX1963" s="108"/>
      <c r="BY1963" s="108"/>
      <c r="BZ1963" s="108"/>
      <c r="CA1963" s="113">
        <f>SI!BY1963</f>
        <v>133</v>
      </c>
      <c r="CB1963" s="113"/>
      <c r="CC1963" s="113"/>
      <c r="CD1963" s="113"/>
      <c r="CE1963" s="113"/>
      <c r="CF1963" s="113"/>
      <c r="CG1963" s="113"/>
      <c r="CH1963" s="140">
        <f>SI!BZ1963</f>
        <v>0</v>
      </c>
      <c r="CI1963" s="108"/>
      <c r="CJ1963" s="108"/>
      <c r="CK1963" s="108"/>
      <c r="CL1963" s="108"/>
      <c r="CM1963" s="108"/>
      <c r="CN1963" s="108"/>
      <c r="CO1963" s="108"/>
      <c r="CP1963" s="108"/>
      <c r="CQ1963" s="108"/>
      <c r="CR1963" s="108"/>
      <c r="CS1963" s="108"/>
      <c r="CT1963" s="108"/>
      <c r="CU1963" s="108"/>
      <c r="CV1963" s="108"/>
      <c r="CW1963" s="108"/>
      <c r="CX1963" s="108"/>
      <c r="CY1963" s="108"/>
      <c r="CZ1963" s="2"/>
      <c r="DA1963" s="2"/>
      <c r="DB1963" s="2"/>
      <c r="DC1963" s="2"/>
      <c r="DD1963" s="2"/>
      <c r="DE1963" s="2"/>
      <c r="DF1963" s="2"/>
      <c r="DG1963" s="2"/>
      <c r="DH1963" s="2"/>
      <c r="DI1963" s="2"/>
      <c r="DJ1963" s="2"/>
      <c r="DK1963" s="2"/>
      <c r="DL1963" s="2"/>
      <c r="DM1963" s="2"/>
      <c r="DN1963" s="2"/>
      <c r="DO1963" s="2"/>
      <c r="DP1963" s="2"/>
      <c r="DQ1963" s="2"/>
      <c r="DR1963" s="2"/>
      <c r="DS1963" s="2"/>
      <c r="DT1963" s="2"/>
      <c r="DU1963" s="2"/>
      <c r="DV1963" s="2"/>
      <c r="DW1963" s="2"/>
      <c r="DX1963" s="2"/>
      <c r="DY1963" s="2"/>
      <c r="DZ1963" s="2"/>
      <c r="EA1963" s="2"/>
      <c r="EB1963" s="2"/>
      <c r="EC1963" s="2"/>
      <c r="ED1963" s="2"/>
      <c r="EE1963" s="2"/>
      <c r="EF1963" s="2"/>
      <c r="EG1963" s="2"/>
      <c r="EH1963" s="2"/>
      <c r="EI1963" s="2"/>
      <c r="EJ1963" s="2"/>
      <c r="EK1963" s="2"/>
      <c r="EL1963" s="2"/>
      <c r="EM1963" s="2"/>
      <c r="EN1963" s="2"/>
      <c r="EO1963" s="2"/>
      <c r="EP1963" s="2"/>
      <c r="EQ1963" s="2"/>
      <c r="ER1963" s="2"/>
      <c r="ES1963" s="2"/>
      <c r="ET1963" s="2"/>
      <c r="EU1963" s="2"/>
      <c r="EV1963" s="2"/>
      <c r="EW1963" s="2"/>
      <c r="EX1963" s="2"/>
      <c r="EY1963" s="2"/>
      <c r="EZ1963" s="2"/>
      <c r="FA1963" s="2"/>
      <c r="FB1963" s="2"/>
      <c r="FC1963" s="2"/>
      <c r="FD1963" s="2"/>
      <c r="FE1963" s="2"/>
      <c r="FF1963" s="2"/>
      <c r="FG1963" s="2"/>
      <c r="FH1963" s="2"/>
      <c r="FI1963" s="2"/>
      <c r="FJ1963" s="2"/>
      <c r="FK1963" s="2"/>
      <c r="FL1963" s="2"/>
      <c r="FM1963" s="2"/>
      <c r="FN1963" s="2"/>
      <c r="FO1963" s="2"/>
      <c r="FP1963" s="2"/>
      <c r="FQ1963" s="2"/>
      <c r="FR1963" s="2"/>
      <c r="FS1963" s="2"/>
      <c r="FT1963" s="2"/>
      <c r="FU1963" s="2"/>
      <c r="FV1963" s="2"/>
      <c r="FW1963" s="2"/>
      <c r="FX1963" s="2"/>
      <c r="FY1963" s="2"/>
      <c r="FZ1963" s="2"/>
      <c r="GA1963" s="2"/>
      <c r="GB1963" s="2"/>
      <c r="GC1963" s="2"/>
      <c r="GD1963" s="2"/>
      <c r="GE1963" s="2"/>
      <c r="GF1963" s="2"/>
      <c r="GG1963" s="2"/>
      <c r="GH1963" s="2"/>
      <c r="GI1963" s="2"/>
      <c r="GJ1963" s="2"/>
      <c r="GK1963" s="2"/>
      <c r="GL1963" s="2"/>
      <c r="GM1963" s="2"/>
      <c r="GN1963" s="2"/>
      <c r="GO1963" s="2"/>
      <c r="GP1963" s="2"/>
      <c r="GQ1963" s="2"/>
      <c r="GR1963" s="2"/>
      <c r="GS1963" s="2"/>
      <c r="GT1963" s="2"/>
      <c r="GU1963" s="2"/>
      <c r="GV1963" s="2"/>
      <c r="GW1963" s="2"/>
      <c r="GX1963" s="2"/>
      <c r="GY1963" s="2"/>
      <c r="GZ1963" s="2"/>
      <c r="HA1963" s="2"/>
      <c r="HB1963" s="2"/>
      <c r="HC1963" s="2"/>
      <c r="HD1963" s="2"/>
      <c r="HE1963" s="2"/>
      <c r="HF1963" s="2"/>
      <c r="HG1963" s="2"/>
      <c r="HH1963" s="2"/>
      <c r="HI1963" s="2"/>
      <c r="HJ1963" s="2"/>
      <c r="HK1963" s="2"/>
      <c r="HL1963" s="2"/>
      <c r="HM1963" s="2"/>
      <c r="HN1963" s="2"/>
      <c r="HO1963" s="2"/>
      <c r="HP1963" s="2"/>
      <c r="HQ1963" s="2"/>
      <c r="HR1963" s="2"/>
      <c r="HS1963" s="2"/>
      <c r="HT1963" s="2"/>
      <c r="HU1963" s="2"/>
      <c r="HV1963" s="2"/>
      <c r="HW1963" s="2"/>
      <c r="HX1963" s="2"/>
      <c r="HY1963" s="2"/>
      <c r="HZ1963" s="2"/>
      <c r="IA1963" s="2"/>
      <c r="IB1963" s="2"/>
      <c r="IC1963" s="2"/>
      <c r="ID1963" s="2"/>
      <c r="IE1963" s="2"/>
      <c r="IF1963" s="2"/>
      <c r="IG1963" s="2"/>
      <c r="IH1963" s="2"/>
      <c r="II1963" s="2"/>
      <c r="IJ1963" s="2"/>
      <c r="IK1963" s="2"/>
      <c r="IL1963" s="2"/>
      <c r="IM1963" s="2"/>
      <c r="IN1963" s="2"/>
      <c r="IO1963" s="2"/>
      <c r="IP1963" s="2"/>
      <c r="IQ1963" s="2"/>
      <c r="IR1963" s="2"/>
      <c r="IS1963" s="2"/>
    </row>
    <row r="1964" spans="1:253" s="36" customFormat="1" ht="15" hidden="1" customHeight="1" x14ac:dyDescent="0.25">
      <c r="A1964" s="33"/>
      <c r="B1964" s="299"/>
      <c r="C1964" s="300"/>
      <c r="D1964" s="300"/>
      <c r="E1964" s="300"/>
      <c r="F1964" s="300"/>
      <c r="G1964" s="300"/>
      <c r="H1964" s="300"/>
      <c r="I1964" s="300"/>
      <c r="J1964" s="300"/>
      <c r="K1964" s="300"/>
      <c r="L1964" s="301"/>
      <c r="M1964" s="647">
        <f>+Z85</f>
        <v>2017</v>
      </c>
      <c r="N1964" s="648"/>
      <c r="O1964" s="648"/>
      <c r="P1964" s="648"/>
      <c r="Q1964" s="648"/>
      <c r="R1964" s="648"/>
      <c r="S1964" s="648"/>
      <c r="T1964" s="648"/>
      <c r="U1964" s="648"/>
      <c r="V1964" s="648"/>
      <c r="W1964" s="649"/>
      <c r="X1964" s="302">
        <f>+P85</f>
        <v>2018</v>
      </c>
      <c r="Y1964" s="303"/>
      <c r="Z1964" s="303"/>
      <c r="AA1964" s="303"/>
      <c r="AB1964" s="303"/>
      <c r="AC1964" s="303"/>
      <c r="AD1964" s="303"/>
      <c r="AE1964" s="303"/>
      <c r="AF1964" s="303"/>
      <c r="AG1964" s="303"/>
      <c r="AH1964" s="304"/>
      <c r="AI1964" s="60"/>
      <c r="AJ1964" s="144" t="str">
        <f t="shared" si="353"/>
        <v>Riadok bude skrytý.</v>
      </c>
      <c r="AK1964" s="145" t="s">
        <v>207</v>
      </c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51">
        <f t="shared" si="359"/>
        <v>0</v>
      </c>
      <c r="BF1964" s="51"/>
      <c r="BG1964" s="51"/>
      <c r="BH1964" s="51">
        <f t="shared" si="355"/>
        <v>1</v>
      </c>
      <c r="BI1964" s="51">
        <f t="shared" si="360"/>
        <v>0</v>
      </c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/>
      <c r="BV1964" s="2"/>
      <c r="BW1964" s="2"/>
      <c r="BX1964" s="108"/>
      <c r="BY1964" s="108"/>
      <c r="BZ1964" s="108"/>
      <c r="CA1964" s="113">
        <f>SI!BY1964</f>
        <v>136</v>
      </c>
      <c r="CB1964" s="113"/>
      <c r="CC1964" s="113"/>
      <c r="CD1964" s="113"/>
      <c r="CE1964" s="113"/>
      <c r="CF1964" s="113"/>
      <c r="CG1964" s="113"/>
      <c r="CH1964" s="140">
        <f>SI!BZ1964</f>
        <v>0</v>
      </c>
      <c r="CI1964" s="108"/>
      <c r="CJ1964" s="108"/>
      <c r="CK1964" s="108"/>
      <c r="CL1964" s="108"/>
      <c r="CM1964" s="108"/>
      <c r="CN1964" s="108"/>
      <c r="CO1964" s="108"/>
      <c r="CP1964" s="108"/>
      <c r="CQ1964" s="108"/>
      <c r="CR1964" s="108"/>
      <c r="CS1964" s="108"/>
      <c r="CT1964" s="108"/>
      <c r="CU1964" s="108"/>
      <c r="CV1964" s="108"/>
      <c r="CW1964" s="108"/>
      <c r="CX1964" s="108"/>
      <c r="CY1964" s="108"/>
      <c r="CZ1964" s="2"/>
      <c r="DA1964" s="2"/>
      <c r="DB1964" s="2"/>
      <c r="DC1964" s="2"/>
      <c r="DD1964" s="2"/>
      <c r="DE1964" s="2"/>
      <c r="DF1964" s="2"/>
      <c r="DG1964" s="2"/>
      <c r="DH1964" s="2"/>
      <c r="DI1964" s="2"/>
      <c r="DJ1964" s="2"/>
      <c r="DK1964" s="2"/>
      <c r="DL1964" s="2"/>
      <c r="DM1964" s="2"/>
      <c r="DN1964" s="2"/>
      <c r="DO1964" s="2"/>
      <c r="DP1964" s="2"/>
      <c r="DQ1964" s="2"/>
      <c r="DR1964" s="2"/>
      <c r="DS1964" s="2"/>
      <c r="DT1964" s="2"/>
      <c r="DU1964" s="2"/>
      <c r="DV1964" s="2"/>
      <c r="DW1964" s="2"/>
      <c r="DX1964" s="2"/>
      <c r="DY1964" s="2"/>
      <c r="DZ1964" s="2"/>
      <c r="EA1964" s="2"/>
      <c r="EB1964" s="2"/>
      <c r="EC1964" s="2"/>
      <c r="ED1964" s="2"/>
      <c r="EE1964" s="2"/>
      <c r="EF1964" s="2"/>
      <c r="EG1964" s="2"/>
      <c r="EH1964" s="2"/>
      <c r="EI1964" s="2"/>
      <c r="EJ1964" s="2"/>
      <c r="EK1964" s="2"/>
      <c r="EL1964" s="2"/>
      <c r="EM1964" s="2"/>
      <c r="EN1964" s="2"/>
      <c r="EO1964" s="2"/>
      <c r="EP1964" s="2"/>
      <c r="EQ1964" s="2"/>
      <c r="ER1964" s="2"/>
      <c r="ES1964" s="2"/>
      <c r="ET1964" s="2"/>
      <c r="EU1964" s="2"/>
      <c r="EV1964" s="2"/>
      <c r="EW1964" s="2"/>
      <c r="EX1964" s="2"/>
      <c r="EY1964" s="2"/>
      <c r="EZ1964" s="2"/>
      <c r="FA1964" s="2"/>
      <c r="FB1964" s="2"/>
      <c r="FC1964" s="2"/>
      <c r="FD1964" s="2"/>
      <c r="FE1964" s="2"/>
      <c r="FF1964" s="2"/>
      <c r="FG1964" s="2"/>
      <c r="FH1964" s="2"/>
      <c r="FI1964" s="2"/>
      <c r="FJ1964" s="2"/>
      <c r="FK1964" s="2"/>
      <c r="FL1964" s="2"/>
      <c r="FM1964" s="2"/>
      <c r="FN1964" s="2"/>
      <c r="FO1964" s="2"/>
      <c r="FP1964" s="2"/>
      <c r="FQ1964" s="2"/>
      <c r="FR1964" s="2"/>
      <c r="FS1964" s="2"/>
      <c r="FT1964" s="2"/>
      <c r="FU1964" s="2"/>
      <c r="FV1964" s="2"/>
      <c r="FW1964" s="2"/>
      <c r="FX1964" s="2"/>
      <c r="FY1964" s="2"/>
      <c r="FZ1964" s="2"/>
      <c r="GA1964" s="2"/>
      <c r="GB1964" s="2"/>
      <c r="GC1964" s="2"/>
      <c r="GD1964" s="2"/>
      <c r="GE1964" s="2"/>
      <c r="GF1964" s="2"/>
      <c r="GG1964" s="2"/>
      <c r="GH1964" s="2"/>
      <c r="GI1964" s="2"/>
      <c r="GJ1964" s="2"/>
      <c r="GK1964" s="2"/>
      <c r="GL1964" s="2"/>
      <c r="GM1964" s="2"/>
      <c r="GN1964" s="2"/>
      <c r="GO1964" s="2"/>
      <c r="GP1964" s="2"/>
      <c r="GQ1964" s="2"/>
      <c r="GR1964" s="2"/>
      <c r="GS1964" s="2"/>
      <c r="GT1964" s="2"/>
      <c r="GU1964" s="2"/>
      <c r="GV1964" s="2"/>
      <c r="GW1964" s="2"/>
      <c r="GX1964" s="2"/>
      <c r="GY1964" s="2"/>
      <c r="GZ1964" s="2"/>
      <c r="HA1964" s="2"/>
      <c r="HB1964" s="2"/>
      <c r="HC1964" s="2"/>
      <c r="HD1964" s="2"/>
      <c r="HE1964" s="2"/>
      <c r="HF1964" s="2"/>
      <c r="HG1964" s="2"/>
      <c r="HH1964" s="2"/>
      <c r="HI1964" s="2"/>
      <c r="HJ1964" s="2"/>
      <c r="HK1964" s="2"/>
      <c r="HL1964" s="2"/>
      <c r="HM1964" s="2"/>
      <c r="HN1964" s="2"/>
      <c r="HO1964" s="2"/>
      <c r="HP1964" s="2"/>
      <c r="HQ1964" s="2"/>
      <c r="HR1964" s="2"/>
      <c r="HS1964" s="2"/>
      <c r="HT1964" s="2"/>
      <c r="HU1964" s="2"/>
      <c r="HV1964" s="2"/>
      <c r="HW1964" s="2"/>
      <c r="HX1964" s="2"/>
      <c r="HY1964" s="2"/>
      <c r="HZ1964" s="2"/>
      <c r="IA1964" s="2"/>
      <c r="IB1964" s="2"/>
      <c r="IC1964" s="2"/>
      <c r="ID1964" s="2"/>
      <c r="IE1964" s="2"/>
      <c r="IF1964" s="2"/>
      <c r="IG1964" s="2"/>
      <c r="IH1964" s="2"/>
      <c r="II1964" s="2"/>
      <c r="IJ1964" s="2"/>
      <c r="IK1964" s="2"/>
      <c r="IL1964" s="2"/>
      <c r="IM1964" s="2"/>
      <c r="IN1964" s="2"/>
      <c r="IO1964" s="2"/>
      <c r="IP1964" s="2"/>
      <c r="IQ1964" s="2"/>
      <c r="IR1964" s="2"/>
      <c r="IS1964" s="2"/>
    </row>
    <row r="1965" spans="1:253" s="36" customFormat="1" ht="15" hidden="1" customHeight="1" x14ac:dyDescent="0.25">
      <c r="A1965" s="33"/>
      <c r="B1965" s="284"/>
      <c r="C1965" s="285"/>
      <c r="D1965" s="285"/>
      <c r="E1965" s="285"/>
      <c r="F1965" s="285"/>
      <c r="G1965" s="285"/>
      <c r="H1965" s="285"/>
      <c r="I1965" s="285"/>
      <c r="J1965" s="285"/>
      <c r="K1965" s="285"/>
      <c r="L1965" s="286"/>
      <c r="M1965" s="247"/>
      <c r="N1965" s="248"/>
      <c r="O1965" s="248"/>
      <c r="P1965" s="248"/>
      <c r="Q1965" s="248"/>
      <c r="R1965" s="248"/>
      <c r="S1965" s="248"/>
      <c r="T1965" s="248"/>
      <c r="U1965" s="248"/>
      <c r="V1965" s="248"/>
      <c r="W1965" s="347"/>
      <c r="X1965" s="247"/>
      <c r="Y1965" s="248"/>
      <c r="Z1965" s="248"/>
      <c r="AA1965" s="248"/>
      <c r="AB1965" s="248"/>
      <c r="AC1965" s="248"/>
      <c r="AD1965" s="248"/>
      <c r="AE1965" s="248"/>
      <c r="AF1965" s="248"/>
      <c r="AG1965" s="248"/>
      <c r="AH1965" s="249"/>
      <c r="AI1965" s="60"/>
      <c r="AJ1965" s="144" t="str">
        <f t="shared" si="353"/>
        <v>Riadok bude skrytý.</v>
      </c>
      <c r="AK1965" s="145" t="s">
        <v>207</v>
      </c>
      <c r="AL1965" s="56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51">
        <f t="shared" si="359"/>
        <v>0</v>
      </c>
      <c r="BF1965" s="51">
        <f>+IF(B1965="",0,1)</f>
        <v>0</v>
      </c>
      <c r="BG1965" s="51"/>
      <c r="BH1965" s="51">
        <f>IF(AK1965="",1,IF(AK1965="Chcem skryť riadok.",0,1))</f>
        <v>1</v>
      </c>
      <c r="BI1965" s="89">
        <f>+IF(BE1965*BF1965=0,0,IF(BH1965=0,0,1))</f>
        <v>0</v>
      </c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/>
      <c r="BV1965" s="2"/>
      <c r="BW1965" s="2"/>
      <c r="BX1965" s="108"/>
      <c r="BY1965" s="108"/>
      <c r="BZ1965" s="108"/>
      <c r="CA1965" s="113">
        <f>SI!BY1965</f>
        <v>158</v>
      </c>
      <c r="CB1965" s="113"/>
      <c r="CC1965" s="113"/>
      <c r="CD1965" s="113"/>
      <c r="CE1965" s="113"/>
      <c r="CF1965" s="113"/>
      <c r="CG1965" s="113"/>
      <c r="CH1965" s="140">
        <f>SI!BZ1965</f>
        <v>0</v>
      </c>
      <c r="CI1965" s="108"/>
      <c r="CJ1965" s="108"/>
      <c r="CK1965" s="108"/>
      <c r="CL1965" s="108"/>
      <c r="CM1965" s="108"/>
      <c r="CN1965" s="108"/>
      <c r="CO1965" s="108"/>
      <c r="CP1965" s="108"/>
      <c r="CQ1965" s="108"/>
      <c r="CR1965" s="108"/>
      <c r="CS1965" s="108"/>
      <c r="CT1965" s="108"/>
      <c r="CU1965" s="108"/>
      <c r="CV1965" s="108"/>
      <c r="CW1965" s="108"/>
      <c r="CX1965" s="108"/>
      <c r="CY1965" s="108"/>
      <c r="CZ1965" s="2"/>
      <c r="DA1965" s="2"/>
      <c r="DB1965" s="2"/>
      <c r="DC1965" s="2"/>
      <c r="DD1965" s="2"/>
      <c r="DE1965" s="2"/>
      <c r="DF1965" s="2"/>
      <c r="DG1965" s="2"/>
      <c r="DH1965" s="2"/>
      <c r="DI1965" s="2"/>
      <c r="DJ1965" s="2"/>
      <c r="DK1965" s="2"/>
      <c r="DL1965" s="2"/>
      <c r="DM1965" s="2"/>
      <c r="DN1965" s="2"/>
      <c r="DO1965" s="2"/>
      <c r="DP1965" s="2"/>
      <c r="DQ1965" s="2"/>
      <c r="DR1965" s="2"/>
      <c r="DS1965" s="2"/>
      <c r="DT1965" s="2"/>
      <c r="DU1965" s="2"/>
      <c r="DV1965" s="2"/>
      <c r="DW1965" s="2"/>
      <c r="DX1965" s="2"/>
      <c r="DY1965" s="2"/>
      <c r="DZ1965" s="2"/>
      <c r="EA1965" s="2"/>
      <c r="EB1965" s="2"/>
      <c r="EC1965" s="2"/>
      <c r="ED1965" s="2"/>
      <c r="EE1965" s="2"/>
      <c r="EF1965" s="2"/>
      <c r="EG1965" s="2"/>
      <c r="EH1965" s="2"/>
      <c r="EI1965" s="2"/>
      <c r="EJ1965" s="2"/>
      <c r="EK1965" s="2"/>
      <c r="EL1965" s="2"/>
      <c r="EM1965" s="2"/>
      <c r="EN1965" s="2"/>
      <c r="EO1965" s="2"/>
      <c r="EP1965" s="2"/>
      <c r="EQ1965" s="2"/>
      <c r="ER1965" s="2"/>
      <c r="ES1965" s="2"/>
      <c r="ET1965" s="2"/>
      <c r="EU1965" s="2"/>
      <c r="EV1965" s="2"/>
      <c r="EW1965" s="2"/>
      <c r="EX1965" s="2"/>
      <c r="EY1965" s="2"/>
      <c r="EZ1965" s="2"/>
      <c r="FA1965" s="2"/>
      <c r="FB1965" s="2"/>
      <c r="FC1965" s="2"/>
      <c r="FD1965" s="2"/>
      <c r="FE1965" s="2"/>
      <c r="FF1965" s="2"/>
      <c r="FG1965" s="2"/>
      <c r="FH1965" s="2"/>
      <c r="FI1965" s="2"/>
      <c r="FJ1965" s="2"/>
      <c r="FK1965" s="2"/>
      <c r="FL1965" s="2"/>
      <c r="FM1965" s="2"/>
      <c r="FN1965" s="2"/>
      <c r="FO1965" s="2"/>
      <c r="FP1965" s="2"/>
      <c r="FQ1965" s="2"/>
      <c r="FR1965" s="2"/>
      <c r="FS1965" s="2"/>
      <c r="FT1965" s="2"/>
      <c r="FU1965" s="2"/>
      <c r="FV1965" s="2"/>
      <c r="FW1965" s="2"/>
      <c r="FX1965" s="2"/>
      <c r="FY1965" s="2"/>
      <c r="FZ1965" s="2"/>
      <c r="GA1965" s="2"/>
      <c r="GB1965" s="2"/>
      <c r="GC1965" s="2"/>
      <c r="GD1965" s="2"/>
      <c r="GE1965" s="2"/>
      <c r="GF1965" s="2"/>
      <c r="GG1965" s="2"/>
      <c r="GH1965" s="2"/>
      <c r="GI1965" s="2"/>
      <c r="GJ1965" s="2"/>
      <c r="GK1965" s="2"/>
      <c r="GL1965" s="2"/>
      <c r="GM1965" s="2"/>
      <c r="GN1965" s="2"/>
      <c r="GO1965" s="2"/>
      <c r="GP1965" s="2"/>
      <c r="GQ1965" s="2"/>
      <c r="GR1965" s="2"/>
      <c r="GS1965" s="2"/>
      <c r="GT1965" s="2"/>
      <c r="GU1965" s="2"/>
      <c r="GV1965" s="2"/>
      <c r="GW1965" s="2"/>
      <c r="GX1965" s="2"/>
      <c r="GY1965" s="2"/>
      <c r="GZ1965" s="2"/>
      <c r="HA1965" s="2"/>
      <c r="HB1965" s="2"/>
      <c r="HC1965" s="2"/>
      <c r="HD1965" s="2"/>
      <c r="HE1965" s="2"/>
      <c r="HF1965" s="2"/>
      <c r="HG1965" s="2"/>
      <c r="HH1965" s="2"/>
      <c r="HI1965" s="2"/>
      <c r="HJ1965" s="2"/>
      <c r="HK1965" s="2"/>
      <c r="HL1965" s="2"/>
      <c r="HM1965" s="2"/>
      <c r="HN1965" s="2"/>
      <c r="HO1965" s="2"/>
      <c r="HP1965" s="2"/>
      <c r="HQ1965" s="2"/>
      <c r="HR1965" s="2"/>
      <c r="HS1965" s="2"/>
      <c r="HT1965" s="2"/>
      <c r="HU1965" s="2"/>
      <c r="HV1965" s="2"/>
      <c r="HW1965" s="2"/>
      <c r="HX1965" s="2"/>
      <c r="HY1965" s="2"/>
      <c r="HZ1965" s="2"/>
      <c r="IA1965" s="2"/>
      <c r="IB1965" s="2"/>
      <c r="IC1965" s="2"/>
      <c r="ID1965" s="2"/>
      <c r="IE1965" s="2"/>
      <c r="IF1965" s="2"/>
      <c r="IG1965" s="2"/>
      <c r="IH1965" s="2"/>
      <c r="II1965" s="2"/>
      <c r="IJ1965" s="2"/>
      <c r="IK1965" s="2"/>
      <c r="IL1965" s="2"/>
      <c r="IM1965" s="2"/>
      <c r="IN1965" s="2"/>
      <c r="IO1965" s="2"/>
      <c r="IP1965" s="2"/>
      <c r="IQ1965" s="2"/>
      <c r="IR1965" s="2"/>
      <c r="IS1965" s="2"/>
    </row>
    <row r="1966" spans="1:253" s="36" customFormat="1" ht="15" hidden="1" customHeight="1" x14ac:dyDescent="0.25">
      <c r="A1966" s="33"/>
      <c r="B1966" s="280"/>
      <c r="C1966" s="281"/>
      <c r="D1966" s="281"/>
      <c r="E1966" s="281"/>
      <c r="F1966" s="281"/>
      <c r="G1966" s="281"/>
      <c r="H1966" s="281"/>
      <c r="I1966" s="281"/>
      <c r="J1966" s="281"/>
      <c r="K1966" s="281"/>
      <c r="L1966" s="282"/>
      <c r="M1966" s="214"/>
      <c r="N1966" s="215"/>
      <c r="O1966" s="215"/>
      <c r="P1966" s="215"/>
      <c r="Q1966" s="215"/>
      <c r="R1966" s="215"/>
      <c r="S1966" s="215"/>
      <c r="T1966" s="215"/>
      <c r="U1966" s="215"/>
      <c r="V1966" s="215"/>
      <c r="W1966" s="283"/>
      <c r="X1966" s="214"/>
      <c r="Y1966" s="215"/>
      <c r="Z1966" s="215"/>
      <c r="AA1966" s="215"/>
      <c r="AB1966" s="215"/>
      <c r="AC1966" s="215"/>
      <c r="AD1966" s="215"/>
      <c r="AE1966" s="215"/>
      <c r="AF1966" s="215"/>
      <c r="AG1966" s="215"/>
      <c r="AH1966" s="216"/>
      <c r="AI1966" s="60"/>
      <c r="AJ1966" s="144" t="str">
        <f t="shared" si="353"/>
        <v>Riadok bude skrytý.</v>
      </c>
      <c r="AK1966" s="145" t="s">
        <v>207</v>
      </c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51">
        <f t="shared" si="359"/>
        <v>0</v>
      </c>
      <c r="BF1966" s="51">
        <f t="shared" ref="BF1966:BF1974" si="361">+IF(B1966="",0,1)</f>
        <v>0</v>
      </c>
      <c r="BG1966" s="51"/>
      <c r="BH1966" s="51">
        <f t="shared" ref="BH1966:BH1974" si="362">IF(AK1966="",1,IF(AK1966="Chcem skryť riadok.",0,1))</f>
        <v>1</v>
      </c>
      <c r="BI1966" s="89">
        <f t="shared" ref="BI1966:BI1974" si="363">+IF(BE1966*BF1966=0,0,IF(BH1966=0,0,1))</f>
        <v>0</v>
      </c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/>
      <c r="BV1966" s="2"/>
      <c r="BW1966" s="2"/>
      <c r="BX1966" s="108"/>
      <c r="BY1966" s="108"/>
      <c r="BZ1966" s="108"/>
      <c r="CA1966" s="113">
        <f>SI!BY1966</f>
        <v>178</v>
      </c>
      <c r="CB1966" s="113"/>
      <c r="CC1966" s="113"/>
      <c r="CD1966" s="113"/>
      <c r="CE1966" s="113"/>
      <c r="CF1966" s="113"/>
      <c r="CG1966" s="113"/>
      <c r="CH1966" s="140">
        <f>SI!BZ1966</f>
        <v>0</v>
      </c>
      <c r="CI1966" s="108"/>
      <c r="CJ1966" s="108"/>
      <c r="CK1966" s="108"/>
      <c r="CL1966" s="108"/>
      <c r="CM1966" s="108"/>
      <c r="CN1966" s="108"/>
      <c r="CO1966" s="108"/>
      <c r="CP1966" s="108"/>
      <c r="CQ1966" s="108"/>
      <c r="CR1966" s="108"/>
      <c r="CS1966" s="108"/>
      <c r="CT1966" s="108"/>
      <c r="CU1966" s="108"/>
      <c r="CV1966" s="108"/>
      <c r="CW1966" s="108"/>
      <c r="CX1966" s="108"/>
      <c r="CY1966" s="108"/>
      <c r="CZ1966" s="2"/>
      <c r="DA1966" s="2"/>
      <c r="DB1966" s="2"/>
      <c r="DC1966" s="2"/>
      <c r="DD1966" s="2"/>
      <c r="DE1966" s="2"/>
      <c r="DF1966" s="2"/>
      <c r="DG1966" s="2"/>
      <c r="DH1966" s="2"/>
      <c r="DI1966" s="2"/>
      <c r="DJ1966" s="2"/>
      <c r="DK1966" s="2"/>
      <c r="DL1966" s="2"/>
      <c r="DM1966" s="2"/>
      <c r="DN1966" s="2"/>
      <c r="DO1966" s="2"/>
      <c r="DP1966" s="2"/>
      <c r="DQ1966" s="2"/>
      <c r="DR1966" s="2"/>
      <c r="DS1966" s="2"/>
      <c r="DT1966" s="2"/>
      <c r="DU1966" s="2"/>
      <c r="DV1966" s="2"/>
      <c r="DW1966" s="2"/>
      <c r="DX1966" s="2"/>
      <c r="DY1966" s="2"/>
      <c r="DZ1966" s="2"/>
      <c r="EA1966" s="2"/>
      <c r="EB1966" s="2"/>
      <c r="EC1966" s="2"/>
      <c r="ED1966" s="2"/>
      <c r="EE1966" s="2"/>
      <c r="EF1966" s="2"/>
      <c r="EG1966" s="2"/>
      <c r="EH1966" s="2"/>
      <c r="EI1966" s="2"/>
      <c r="EJ1966" s="2"/>
      <c r="EK1966" s="2"/>
      <c r="EL1966" s="2"/>
      <c r="EM1966" s="2"/>
      <c r="EN1966" s="2"/>
      <c r="EO1966" s="2"/>
      <c r="EP1966" s="2"/>
      <c r="EQ1966" s="2"/>
      <c r="ER1966" s="2"/>
      <c r="ES1966" s="2"/>
      <c r="ET1966" s="2"/>
      <c r="EU1966" s="2"/>
      <c r="EV1966" s="2"/>
      <c r="EW1966" s="2"/>
      <c r="EX1966" s="2"/>
      <c r="EY1966" s="2"/>
      <c r="EZ1966" s="2"/>
      <c r="FA1966" s="2"/>
      <c r="FB1966" s="2"/>
      <c r="FC1966" s="2"/>
      <c r="FD1966" s="2"/>
      <c r="FE1966" s="2"/>
      <c r="FF1966" s="2"/>
      <c r="FG1966" s="2"/>
      <c r="FH1966" s="2"/>
      <c r="FI1966" s="2"/>
      <c r="FJ1966" s="2"/>
      <c r="FK1966" s="2"/>
      <c r="FL1966" s="2"/>
      <c r="FM1966" s="2"/>
      <c r="FN1966" s="2"/>
      <c r="FO1966" s="2"/>
      <c r="FP1966" s="2"/>
      <c r="FQ1966" s="2"/>
      <c r="FR1966" s="2"/>
      <c r="FS1966" s="2"/>
      <c r="FT1966" s="2"/>
      <c r="FU1966" s="2"/>
      <c r="FV1966" s="2"/>
      <c r="FW1966" s="2"/>
      <c r="FX1966" s="2"/>
      <c r="FY1966" s="2"/>
      <c r="FZ1966" s="2"/>
      <c r="GA1966" s="2"/>
      <c r="GB1966" s="2"/>
      <c r="GC1966" s="2"/>
      <c r="GD1966" s="2"/>
      <c r="GE1966" s="2"/>
      <c r="GF1966" s="2"/>
      <c r="GG1966" s="2"/>
      <c r="GH1966" s="2"/>
      <c r="GI1966" s="2"/>
      <c r="GJ1966" s="2"/>
      <c r="GK1966" s="2"/>
      <c r="GL1966" s="2"/>
      <c r="GM1966" s="2"/>
      <c r="GN1966" s="2"/>
      <c r="GO1966" s="2"/>
      <c r="GP1966" s="2"/>
      <c r="GQ1966" s="2"/>
      <c r="GR1966" s="2"/>
      <c r="GS1966" s="2"/>
      <c r="GT1966" s="2"/>
      <c r="GU1966" s="2"/>
      <c r="GV1966" s="2"/>
      <c r="GW1966" s="2"/>
      <c r="GX1966" s="2"/>
      <c r="GY1966" s="2"/>
      <c r="GZ1966" s="2"/>
      <c r="HA1966" s="2"/>
      <c r="HB1966" s="2"/>
      <c r="HC1966" s="2"/>
      <c r="HD1966" s="2"/>
      <c r="HE1966" s="2"/>
      <c r="HF1966" s="2"/>
      <c r="HG1966" s="2"/>
      <c r="HH1966" s="2"/>
      <c r="HI1966" s="2"/>
      <c r="HJ1966" s="2"/>
      <c r="HK1966" s="2"/>
      <c r="HL1966" s="2"/>
      <c r="HM1966" s="2"/>
      <c r="HN1966" s="2"/>
      <c r="HO1966" s="2"/>
      <c r="HP1966" s="2"/>
      <c r="HQ1966" s="2"/>
      <c r="HR1966" s="2"/>
      <c r="HS1966" s="2"/>
      <c r="HT1966" s="2"/>
      <c r="HU1966" s="2"/>
      <c r="HV1966" s="2"/>
      <c r="HW1966" s="2"/>
      <c r="HX1966" s="2"/>
      <c r="HY1966" s="2"/>
      <c r="HZ1966" s="2"/>
      <c r="IA1966" s="2"/>
      <c r="IB1966" s="2"/>
      <c r="IC1966" s="2"/>
      <c r="ID1966" s="2"/>
      <c r="IE1966" s="2"/>
      <c r="IF1966" s="2"/>
      <c r="IG1966" s="2"/>
      <c r="IH1966" s="2"/>
      <c r="II1966" s="2"/>
      <c r="IJ1966" s="2"/>
      <c r="IK1966" s="2"/>
      <c r="IL1966" s="2"/>
      <c r="IM1966" s="2"/>
      <c r="IN1966" s="2"/>
      <c r="IO1966" s="2"/>
      <c r="IP1966" s="2"/>
      <c r="IQ1966" s="2"/>
      <c r="IR1966" s="2"/>
      <c r="IS1966" s="2"/>
    </row>
    <row r="1967" spans="1:253" s="36" customFormat="1" ht="15" hidden="1" customHeight="1" x14ac:dyDescent="0.25">
      <c r="A1967" s="33"/>
      <c r="B1967" s="280"/>
      <c r="C1967" s="281"/>
      <c r="D1967" s="281"/>
      <c r="E1967" s="281"/>
      <c r="F1967" s="281"/>
      <c r="G1967" s="281"/>
      <c r="H1967" s="281"/>
      <c r="I1967" s="281"/>
      <c r="J1967" s="281"/>
      <c r="K1967" s="281"/>
      <c r="L1967" s="282"/>
      <c r="M1967" s="214"/>
      <c r="N1967" s="215"/>
      <c r="O1967" s="215"/>
      <c r="P1967" s="215"/>
      <c r="Q1967" s="215"/>
      <c r="R1967" s="215"/>
      <c r="S1967" s="215"/>
      <c r="T1967" s="215"/>
      <c r="U1967" s="215"/>
      <c r="V1967" s="215"/>
      <c r="W1967" s="283"/>
      <c r="X1967" s="214"/>
      <c r="Y1967" s="215"/>
      <c r="Z1967" s="215"/>
      <c r="AA1967" s="215"/>
      <c r="AB1967" s="215"/>
      <c r="AC1967" s="215"/>
      <c r="AD1967" s="215"/>
      <c r="AE1967" s="215"/>
      <c r="AF1967" s="215"/>
      <c r="AG1967" s="215"/>
      <c r="AH1967" s="216"/>
      <c r="AI1967" s="60"/>
      <c r="AJ1967" s="144" t="str">
        <f t="shared" si="353"/>
        <v>Riadok bude skrytý.</v>
      </c>
      <c r="AK1967" s="145" t="s">
        <v>207</v>
      </c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51">
        <f t="shared" si="359"/>
        <v>0</v>
      </c>
      <c r="BF1967" s="51">
        <f t="shared" si="361"/>
        <v>0</v>
      </c>
      <c r="BG1967" s="51"/>
      <c r="BH1967" s="51">
        <f t="shared" si="362"/>
        <v>1</v>
      </c>
      <c r="BI1967" s="89">
        <f t="shared" si="363"/>
        <v>0</v>
      </c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/>
      <c r="BV1967" s="2"/>
      <c r="BW1967" s="2"/>
      <c r="BX1967" s="108"/>
      <c r="BY1967" s="108"/>
      <c r="BZ1967" s="108"/>
      <c r="CA1967" s="113">
        <f>SI!BY1967</f>
        <v>186</v>
      </c>
      <c r="CB1967" s="113"/>
      <c r="CC1967" s="113"/>
      <c r="CD1967" s="113"/>
      <c r="CE1967" s="113"/>
      <c r="CF1967" s="113"/>
      <c r="CG1967" s="113"/>
      <c r="CH1967" s="140">
        <f>SI!BZ1967</f>
        <v>0</v>
      </c>
      <c r="CI1967" s="108"/>
      <c r="CJ1967" s="108"/>
      <c r="CK1967" s="108"/>
      <c r="CL1967" s="108"/>
      <c r="CM1967" s="108"/>
      <c r="CN1967" s="108"/>
      <c r="CO1967" s="108"/>
      <c r="CP1967" s="108"/>
      <c r="CQ1967" s="108"/>
      <c r="CR1967" s="108"/>
      <c r="CS1967" s="108"/>
      <c r="CT1967" s="108"/>
      <c r="CU1967" s="108"/>
      <c r="CV1967" s="108"/>
      <c r="CW1967" s="108"/>
      <c r="CX1967" s="108"/>
      <c r="CY1967" s="108"/>
      <c r="CZ1967" s="2"/>
      <c r="DA1967" s="2"/>
      <c r="DB1967" s="2"/>
      <c r="DC1967" s="2"/>
      <c r="DD1967" s="2"/>
      <c r="DE1967" s="2"/>
      <c r="DF1967" s="2"/>
      <c r="DG1967" s="2"/>
      <c r="DH1967" s="2"/>
      <c r="DI1967" s="2"/>
      <c r="DJ1967" s="2"/>
      <c r="DK1967" s="2"/>
      <c r="DL1967" s="2"/>
      <c r="DM1967" s="2"/>
      <c r="DN1967" s="2"/>
      <c r="DO1967" s="2"/>
      <c r="DP1967" s="2"/>
      <c r="DQ1967" s="2"/>
      <c r="DR1967" s="2"/>
      <c r="DS1967" s="2"/>
      <c r="DT1967" s="2"/>
      <c r="DU1967" s="2"/>
      <c r="DV1967" s="2"/>
      <c r="DW1967" s="2"/>
      <c r="DX1967" s="2"/>
      <c r="DY1967" s="2"/>
      <c r="DZ1967" s="2"/>
      <c r="EA1967" s="2"/>
      <c r="EB1967" s="2"/>
      <c r="EC1967" s="2"/>
      <c r="ED1967" s="2"/>
      <c r="EE1967" s="2"/>
      <c r="EF1967" s="2"/>
      <c r="EG1967" s="2"/>
      <c r="EH1967" s="2"/>
      <c r="EI1967" s="2"/>
      <c r="EJ1967" s="2"/>
      <c r="EK1967" s="2"/>
      <c r="EL1967" s="2"/>
      <c r="EM1967" s="2"/>
      <c r="EN1967" s="2"/>
      <c r="EO1967" s="2"/>
      <c r="EP1967" s="2"/>
      <c r="EQ1967" s="2"/>
      <c r="ER1967" s="2"/>
      <c r="ES1967" s="2"/>
      <c r="ET1967" s="2"/>
      <c r="EU1967" s="2"/>
      <c r="EV1967" s="2"/>
      <c r="EW1967" s="2"/>
      <c r="EX1967" s="2"/>
      <c r="EY1967" s="2"/>
      <c r="EZ1967" s="2"/>
      <c r="FA1967" s="2"/>
      <c r="FB1967" s="2"/>
      <c r="FC1967" s="2"/>
      <c r="FD1967" s="2"/>
      <c r="FE1967" s="2"/>
      <c r="FF1967" s="2"/>
      <c r="FG1967" s="2"/>
      <c r="FH1967" s="2"/>
      <c r="FI1967" s="2"/>
      <c r="FJ1967" s="2"/>
      <c r="FK1967" s="2"/>
      <c r="FL1967" s="2"/>
      <c r="FM1967" s="2"/>
      <c r="FN1967" s="2"/>
      <c r="FO1967" s="2"/>
      <c r="FP1967" s="2"/>
      <c r="FQ1967" s="2"/>
      <c r="FR1967" s="2"/>
      <c r="FS1967" s="2"/>
      <c r="FT1967" s="2"/>
      <c r="FU1967" s="2"/>
      <c r="FV1967" s="2"/>
      <c r="FW1967" s="2"/>
      <c r="FX1967" s="2"/>
      <c r="FY1967" s="2"/>
      <c r="FZ1967" s="2"/>
      <c r="GA1967" s="2"/>
      <c r="GB1967" s="2"/>
      <c r="GC1967" s="2"/>
      <c r="GD1967" s="2"/>
      <c r="GE1967" s="2"/>
      <c r="GF1967" s="2"/>
      <c r="GG1967" s="2"/>
      <c r="GH1967" s="2"/>
      <c r="GI1967" s="2"/>
      <c r="GJ1967" s="2"/>
      <c r="GK1967" s="2"/>
      <c r="GL1967" s="2"/>
      <c r="GM1967" s="2"/>
      <c r="GN1967" s="2"/>
      <c r="GO1967" s="2"/>
      <c r="GP1967" s="2"/>
      <c r="GQ1967" s="2"/>
      <c r="GR1967" s="2"/>
      <c r="GS1967" s="2"/>
      <c r="GT1967" s="2"/>
      <c r="GU1967" s="2"/>
      <c r="GV1967" s="2"/>
      <c r="GW1967" s="2"/>
      <c r="GX1967" s="2"/>
      <c r="GY1967" s="2"/>
      <c r="GZ1967" s="2"/>
      <c r="HA1967" s="2"/>
      <c r="HB1967" s="2"/>
      <c r="HC1967" s="2"/>
      <c r="HD1967" s="2"/>
      <c r="HE1967" s="2"/>
      <c r="HF1967" s="2"/>
      <c r="HG1967" s="2"/>
      <c r="HH1967" s="2"/>
      <c r="HI1967" s="2"/>
      <c r="HJ1967" s="2"/>
      <c r="HK1967" s="2"/>
      <c r="HL1967" s="2"/>
      <c r="HM1967" s="2"/>
      <c r="HN1967" s="2"/>
      <c r="HO1967" s="2"/>
      <c r="HP1967" s="2"/>
      <c r="HQ1967" s="2"/>
      <c r="HR1967" s="2"/>
      <c r="HS1967" s="2"/>
      <c r="HT1967" s="2"/>
      <c r="HU1967" s="2"/>
      <c r="HV1967" s="2"/>
      <c r="HW1967" s="2"/>
      <c r="HX1967" s="2"/>
      <c r="HY1967" s="2"/>
      <c r="HZ1967" s="2"/>
      <c r="IA1967" s="2"/>
      <c r="IB1967" s="2"/>
      <c r="IC1967" s="2"/>
      <c r="ID1967" s="2"/>
      <c r="IE1967" s="2"/>
      <c r="IF1967" s="2"/>
      <c r="IG1967" s="2"/>
      <c r="IH1967" s="2"/>
      <c r="II1967" s="2"/>
      <c r="IJ1967" s="2"/>
      <c r="IK1967" s="2"/>
      <c r="IL1967" s="2"/>
      <c r="IM1967" s="2"/>
      <c r="IN1967" s="2"/>
      <c r="IO1967" s="2"/>
      <c r="IP1967" s="2"/>
      <c r="IQ1967" s="2"/>
      <c r="IR1967" s="2"/>
      <c r="IS1967" s="2"/>
    </row>
    <row r="1968" spans="1:253" s="36" customFormat="1" ht="15" hidden="1" customHeight="1" x14ac:dyDescent="0.25">
      <c r="A1968" s="33"/>
      <c r="B1968" s="280"/>
      <c r="C1968" s="281"/>
      <c r="D1968" s="281"/>
      <c r="E1968" s="281"/>
      <c r="F1968" s="281"/>
      <c r="G1968" s="281"/>
      <c r="H1968" s="281"/>
      <c r="I1968" s="281"/>
      <c r="J1968" s="281"/>
      <c r="K1968" s="281"/>
      <c r="L1968" s="282"/>
      <c r="M1968" s="214"/>
      <c r="N1968" s="215"/>
      <c r="O1968" s="215"/>
      <c r="P1968" s="215"/>
      <c r="Q1968" s="215"/>
      <c r="R1968" s="215"/>
      <c r="S1968" s="215"/>
      <c r="T1968" s="215"/>
      <c r="U1968" s="215"/>
      <c r="V1968" s="215"/>
      <c r="W1968" s="283"/>
      <c r="X1968" s="214"/>
      <c r="Y1968" s="215"/>
      <c r="Z1968" s="215"/>
      <c r="AA1968" s="215"/>
      <c r="AB1968" s="215"/>
      <c r="AC1968" s="215"/>
      <c r="AD1968" s="215"/>
      <c r="AE1968" s="215"/>
      <c r="AF1968" s="215"/>
      <c r="AG1968" s="215"/>
      <c r="AH1968" s="216"/>
      <c r="AI1968" s="60"/>
      <c r="AJ1968" s="144" t="str">
        <f t="shared" si="353"/>
        <v>Riadok bude skrytý.</v>
      </c>
      <c r="AK1968" s="145" t="s">
        <v>207</v>
      </c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51">
        <f t="shared" si="359"/>
        <v>0</v>
      </c>
      <c r="BF1968" s="51">
        <f t="shared" si="361"/>
        <v>0</v>
      </c>
      <c r="BG1968" s="51"/>
      <c r="BH1968" s="51">
        <f t="shared" si="362"/>
        <v>1</v>
      </c>
      <c r="BI1968" s="89">
        <f t="shared" si="363"/>
        <v>0</v>
      </c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/>
      <c r="BV1968" s="2"/>
      <c r="BW1968" s="2"/>
      <c r="BX1968" s="108"/>
      <c r="BY1968" s="108"/>
      <c r="BZ1968" s="108"/>
      <c r="CA1968" s="113">
        <f>SI!BY1968</f>
        <v>160</v>
      </c>
      <c r="CB1968" s="113"/>
      <c r="CC1968" s="113"/>
      <c r="CD1968" s="113"/>
      <c r="CE1968" s="113"/>
      <c r="CF1968" s="113"/>
      <c r="CG1968" s="113"/>
      <c r="CH1968" s="140">
        <f>SI!BZ1968</f>
        <v>0</v>
      </c>
      <c r="CI1968" s="108"/>
      <c r="CJ1968" s="108"/>
      <c r="CK1968" s="108"/>
      <c r="CL1968" s="108"/>
      <c r="CM1968" s="108"/>
      <c r="CN1968" s="108"/>
      <c r="CO1968" s="108"/>
      <c r="CP1968" s="108"/>
      <c r="CQ1968" s="108"/>
      <c r="CR1968" s="108"/>
      <c r="CS1968" s="108"/>
      <c r="CT1968" s="108"/>
      <c r="CU1968" s="108"/>
      <c r="CV1968" s="108"/>
      <c r="CW1968" s="108"/>
      <c r="CX1968" s="108"/>
      <c r="CY1968" s="108"/>
      <c r="CZ1968" s="2"/>
      <c r="DA1968" s="2"/>
      <c r="DB1968" s="2"/>
      <c r="DC1968" s="2"/>
      <c r="DD1968" s="2"/>
      <c r="DE1968" s="2"/>
      <c r="DF1968" s="2"/>
      <c r="DG1968" s="2"/>
      <c r="DH1968" s="2"/>
      <c r="DI1968" s="2"/>
      <c r="DJ1968" s="2"/>
      <c r="DK1968" s="2"/>
      <c r="DL1968" s="2"/>
      <c r="DM1968" s="2"/>
      <c r="DN1968" s="2"/>
      <c r="DO1968" s="2"/>
      <c r="DP1968" s="2"/>
      <c r="DQ1968" s="2"/>
      <c r="DR1968" s="2"/>
      <c r="DS1968" s="2"/>
      <c r="DT1968" s="2"/>
      <c r="DU1968" s="2"/>
      <c r="DV1968" s="2"/>
      <c r="DW1968" s="2"/>
      <c r="DX1968" s="2"/>
      <c r="DY1968" s="2"/>
      <c r="DZ1968" s="2"/>
      <c r="EA1968" s="2"/>
      <c r="EB1968" s="2"/>
      <c r="EC1968" s="2"/>
      <c r="ED1968" s="2"/>
      <c r="EE1968" s="2"/>
      <c r="EF1968" s="2"/>
      <c r="EG1968" s="2"/>
      <c r="EH1968" s="2"/>
      <c r="EI1968" s="2"/>
      <c r="EJ1968" s="2"/>
      <c r="EK1968" s="2"/>
      <c r="EL1968" s="2"/>
      <c r="EM1968" s="2"/>
      <c r="EN1968" s="2"/>
      <c r="EO1968" s="2"/>
      <c r="EP1968" s="2"/>
      <c r="EQ1968" s="2"/>
      <c r="ER1968" s="2"/>
      <c r="ES1968" s="2"/>
      <c r="ET1968" s="2"/>
      <c r="EU1968" s="2"/>
      <c r="EV1968" s="2"/>
      <c r="EW1968" s="2"/>
      <c r="EX1968" s="2"/>
      <c r="EY1968" s="2"/>
      <c r="EZ1968" s="2"/>
      <c r="FA1968" s="2"/>
      <c r="FB1968" s="2"/>
      <c r="FC1968" s="2"/>
      <c r="FD1968" s="2"/>
      <c r="FE1968" s="2"/>
      <c r="FF1968" s="2"/>
      <c r="FG1968" s="2"/>
      <c r="FH1968" s="2"/>
      <c r="FI1968" s="2"/>
      <c r="FJ1968" s="2"/>
      <c r="FK1968" s="2"/>
      <c r="FL1968" s="2"/>
      <c r="FM1968" s="2"/>
      <c r="FN1968" s="2"/>
      <c r="FO1968" s="2"/>
      <c r="FP1968" s="2"/>
      <c r="FQ1968" s="2"/>
      <c r="FR1968" s="2"/>
      <c r="FS1968" s="2"/>
      <c r="FT1968" s="2"/>
      <c r="FU1968" s="2"/>
      <c r="FV1968" s="2"/>
      <c r="FW1968" s="2"/>
      <c r="FX1968" s="2"/>
      <c r="FY1968" s="2"/>
      <c r="FZ1968" s="2"/>
      <c r="GA1968" s="2"/>
      <c r="GB1968" s="2"/>
      <c r="GC1968" s="2"/>
      <c r="GD1968" s="2"/>
      <c r="GE1968" s="2"/>
      <c r="GF1968" s="2"/>
      <c r="GG1968" s="2"/>
      <c r="GH1968" s="2"/>
      <c r="GI1968" s="2"/>
      <c r="GJ1968" s="2"/>
      <c r="GK1968" s="2"/>
      <c r="GL1968" s="2"/>
      <c r="GM1968" s="2"/>
      <c r="GN1968" s="2"/>
      <c r="GO1968" s="2"/>
      <c r="GP1968" s="2"/>
      <c r="GQ1968" s="2"/>
      <c r="GR1968" s="2"/>
      <c r="GS1968" s="2"/>
      <c r="GT1968" s="2"/>
      <c r="GU1968" s="2"/>
      <c r="GV1968" s="2"/>
      <c r="GW1968" s="2"/>
      <c r="GX1968" s="2"/>
      <c r="GY1968" s="2"/>
      <c r="GZ1968" s="2"/>
      <c r="HA1968" s="2"/>
      <c r="HB1968" s="2"/>
      <c r="HC1968" s="2"/>
      <c r="HD1968" s="2"/>
      <c r="HE1968" s="2"/>
      <c r="HF1968" s="2"/>
      <c r="HG1968" s="2"/>
      <c r="HH1968" s="2"/>
      <c r="HI1968" s="2"/>
      <c r="HJ1968" s="2"/>
      <c r="HK1968" s="2"/>
      <c r="HL1968" s="2"/>
      <c r="HM1968" s="2"/>
      <c r="HN1968" s="2"/>
      <c r="HO1968" s="2"/>
      <c r="HP1968" s="2"/>
      <c r="HQ1968" s="2"/>
      <c r="HR1968" s="2"/>
      <c r="HS1968" s="2"/>
      <c r="HT1968" s="2"/>
      <c r="HU1968" s="2"/>
      <c r="HV1968" s="2"/>
      <c r="HW1968" s="2"/>
      <c r="HX1968" s="2"/>
      <c r="HY1968" s="2"/>
      <c r="HZ1968" s="2"/>
      <c r="IA1968" s="2"/>
      <c r="IB1968" s="2"/>
      <c r="IC1968" s="2"/>
      <c r="ID1968" s="2"/>
      <c r="IE1968" s="2"/>
      <c r="IF1968" s="2"/>
      <c r="IG1968" s="2"/>
      <c r="IH1968" s="2"/>
      <c r="II1968" s="2"/>
      <c r="IJ1968" s="2"/>
      <c r="IK1968" s="2"/>
      <c r="IL1968" s="2"/>
      <c r="IM1968" s="2"/>
      <c r="IN1968" s="2"/>
      <c r="IO1968" s="2"/>
      <c r="IP1968" s="2"/>
      <c r="IQ1968" s="2"/>
      <c r="IR1968" s="2"/>
      <c r="IS1968" s="2"/>
    </row>
    <row r="1969" spans="1:253" s="36" customFormat="1" ht="15" hidden="1" customHeight="1" x14ac:dyDescent="0.25">
      <c r="A1969" s="33"/>
      <c r="B1969" s="280"/>
      <c r="C1969" s="281"/>
      <c r="D1969" s="281"/>
      <c r="E1969" s="281"/>
      <c r="F1969" s="281"/>
      <c r="G1969" s="281"/>
      <c r="H1969" s="281"/>
      <c r="I1969" s="281"/>
      <c r="J1969" s="281"/>
      <c r="K1969" s="281"/>
      <c r="L1969" s="282"/>
      <c r="M1969" s="214"/>
      <c r="N1969" s="215"/>
      <c r="O1969" s="215"/>
      <c r="P1969" s="215"/>
      <c r="Q1969" s="215"/>
      <c r="R1969" s="215"/>
      <c r="S1969" s="215"/>
      <c r="T1969" s="215"/>
      <c r="U1969" s="215"/>
      <c r="V1969" s="215"/>
      <c r="W1969" s="283"/>
      <c r="X1969" s="214"/>
      <c r="Y1969" s="215"/>
      <c r="Z1969" s="215"/>
      <c r="AA1969" s="215"/>
      <c r="AB1969" s="215"/>
      <c r="AC1969" s="215"/>
      <c r="AD1969" s="215"/>
      <c r="AE1969" s="215"/>
      <c r="AF1969" s="215"/>
      <c r="AG1969" s="215"/>
      <c r="AH1969" s="216"/>
      <c r="AI1969" s="60"/>
      <c r="AJ1969" s="144" t="str">
        <f t="shared" si="353"/>
        <v>Riadok bude skrytý.</v>
      </c>
      <c r="AK1969" s="145" t="s">
        <v>207</v>
      </c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51">
        <f t="shared" si="359"/>
        <v>0</v>
      </c>
      <c r="BF1969" s="51">
        <f t="shared" si="361"/>
        <v>0</v>
      </c>
      <c r="BG1969" s="51"/>
      <c r="BH1969" s="51">
        <f t="shared" si="362"/>
        <v>1</v>
      </c>
      <c r="BI1969" s="89">
        <f t="shared" si="363"/>
        <v>0</v>
      </c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108"/>
      <c r="BY1969" s="108"/>
      <c r="BZ1969" s="108"/>
      <c r="CA1969" s="113">
        <f>SI!BY1969</f>
        <v>150</v>
      </c>
      <c r="CB1969" s="113"/>
      <c r="CC1969" s="113"/>
      <c r="CD1969" s="113"/>
      <c r="CE1969" s="113"/>
      <c r="CF1969" s="113"/>
      <c r="CG1969" s="113"/>
      <c r="CH1969" s="140">
        <f>SI!BZ1969</f>
        <v>0</v>
      </c>
      <c r="CI1969" s="108"/>
      <c r="CJ1969" s="108"/>
      <c r="CK1969" s="108"/>
      <c r="CL1969" s="108"/>
      <c r="CM1969" s="108"/>
      <c r="CN1969" s="108"/>
      <c r="CO1969" s="108"/>
      <c r="CP1969" s="108"/>
      <c r="CQ1969" s="108"/>
      <c r="CR1969" s="108"/>
      <c r="CS1969" s="108"/>
      <c r="CT1969" s="108"/>
      <c r="CU1969" s="108"/>
      <c r="CV1969" s="108"/>
      <c r="CW1969" s="108"/>
      <c r="CX1969" s="108"/>
      <c r="CY1969" s="108"/>
      <c r="CZ1969" s="2"/>
      <c r="DA1969" s="2"/>
      <c r="DB1969" s="2"/>
      <c r="DC1969" s="2"/>
      <c r="DD1969" s="2"/>
      <c r="DE1969" s="2"/>
      <c r="DF1969" s="2"/>
      <c r="DG1969" s="2"/>
      <c r="DH1969" s="2"/>
      <c r="DI1969" s="2"/>
      <c r="DJ1969" s="2"/>
      <c r="DK1969" s="2"/>
      <c r="DL1969" s="2"/>
      <c r="DM1969" s="2"/>
      <c r="DN1969" s="2"/>
      <c r="DO1969" s="2"/>
      <c r="DP1969" s="2"/>
      <c r="DQ1969" s="2"/>
      <c r="DR1969" s="2"/>
      <c r="DS1969" s="2"/>
      <c r="DT1969" s="2"/>
      <c r="DU1969" s="2"/>
      <c r="DV1969" s="2"/>
      <c r="DW1969" s="2"/>
      <c r="DX1969" s="2"/>
      <c r="DY1969" s="2"/>
      <c r="DZ1969" s="2"/>
      <c r="EA1969" s="2"/>
      <c r="EB1969" s="2"/>
      <c r="EC1969" s="2"/>
      <c r="ED1969" s="2"/>
      <c r="EE1969" s="2"/>
      <c r="EF1969" s="2"/>
      <c r="EG1969" s="2"/>
      <c r="EH1969" s="2"/>
      <c r="EI1969" s="2"/>
      <c r="EJ1969" s="2"/>
      <c r="EK1969" s="2"/>
      <c r="EL1969" s="2"/>
      <c r="EM1969" s="2"/>
      <c r="EN1969" s="2"/>
      <c r="EO1969" s="2"/>
      <c r="EP1969" s="2"/>
      <c r="EQ1969" s="2"/>
      <c r="ER1969" s="2"/>
      <c r="ES1969" s="2"/>
      <c r="ET1969" s="2"/>
      <c r="EU1969" s="2"/>
      <c r="EV1969" s="2"/>
      <c r="EW1969" s="2"/>
      <c r="EX1969" s="2"/>
      <c r="EY1969" s="2"/>
      <c r="EZ1969" s="2"/>
      <c r="FA1969" s="2"/>
      <c r="FB1969" s="2"/>
      <c r="FC1969" s="2"/>
      <c r="FD1969" s="2"/>
      <c r="FE1969" s="2"/>
      <c r="FF1969" s="2"/>
      <c r="FG1969" s="2"/>
      <c r="FH1969" s="2"/>
      <c r="FI1969" s="2"/>
      <c r="FJ1969" s="2"/>
      <c r="FK1969" s="2"/>
      <c r="FL1969" s="2"/>
      <c r="FM1969" s="2"/>
      <c r="FN1969" s="2"/>
      <c r="FO1969" s="2"/>
      <c r="FP1969" s="2"/>
      <c r="FQ1969" s="2"/>
      <c r="FR1969" s="2"/>
      <c r="FS1969" s="2"/>
      <c r="FT1969" s="2"/>
      <c r="FU1969" s="2"/>
      <c r="FV1969" s="2"/>
      <c r="FW1969" s="2"/>
      <c r="FX1969" s="2"/>
      <c r="FY1969" s="2"/>
      <c r="FZ1969" s="2"/>
      <c r="GA1969" s="2"/>
      <c r="GB1969" s="2"/>
      <c r="GC1969" s="2"/>
      <c r="GD1969" s="2"/>
      <c r="GE1969" s="2"/>
      <c r="GF1969" s="2"/>
      <c r="GG1969" s="2"/>
      <c r="GH1969" s="2"/>
      <c r="GI1969" s="2"/>
      <c r="GJ1969" s="2"/>
      <c r="GK1969" s="2"/>
      <c r="GL1969" s="2"/>
      <c r="GM1969" s="2"/>
      <c r="GN1969" s="2"/>
      <c r="GO1969" s="2"/>
      <c r="GP1969" s="2"/>
      <c r="GQ1969" s="2"/>
      <c r="GR1969" s="2"/>
      <c r="GS1969" s="2"/>
      <c r="GT1969" s="2"/>
      <c r="GU1969" s="2"/>
      <c r="GV1969" s="2"/>
      <c r="GW1969" s="2"/>
      <c r="GX1969" s="2"/>
      <c r="GY1969" s="2"/>
      <c r="GZ1969" s="2"/>
      <c r="HA1969" s="2"/>
      <c r="HB1969" s="2"/>
      <c r="HC1969" s="2"/>
      <c r="HD1969" s="2"/>
      <c r="HE1969" s="2"/>
      <c r="HF1969" s="2"/>
      <c r="HG1969" s="2"/>
      <c r="HH1969" s="2"/>
      <c r="HI1969" s="2"/>
      <c r="HJ1969" s="2"/>
      <c r="HK1969" s="2"/>
      <c r="HL1969" s="2"/>
      <c r="HM1969" s="2"/>
      <c r="HN1969" s="2"/>
      <c r="HO1969" s="2"/>
      <c r="HP1969" s="2"/>
      <c r="HQ1969" s="2"/>
      <c r="HR1969" s="2"/>
      <c r="HS1969" s="2"/>
      <c r="HT1969" s="2"/>
      <c r="HU1969" s="2"/>
      <c r="HV1969" s="2"/>
      <c r="HW1969" s="2"/>
      <c r="HX1969" s="2"/>
      <c r="HY1969" s="2"/>
      <c r="HZ1969" s="2"/>
      <c r="IA1969" s="2"/>
      <c r="IB1969" s="2"/>
      <c r="IC1969" s="2"/>
      <c r="ID1969" s="2"/>
      <c r="IE1969" s="2"/>
      <c r="IF1969" s="2"/>
      <c r="IG1969" s="2"/>
      <c r="IH1969" s="2"/>
      <c r="II1969" s="2"/>
      <c r="IJ1969" s="2"/>
      <c r="IK1969" s="2"/>
      <c r="IL1969" s="2"/>
      <c r="IM1969" s="2"/>
      <c r="IN1969" s="2"/>
      <c r="IO1969" s="2"/>
      <c r="IP1969" s="2"/>
      <c r="IQ1969" s="2"/>
      <c r="IR1969" s="2"/>
      <c r="IS1969" s="2"/>
    </row>
    <row r="1970" spans="1:253" s="36" customFormat="1" ht="15" hidden="1" customHeight="1" x14ac:dyDescent="0.25">
      <c r="A1970" s="33"/>
      <c r="B1970" s="280"/>
      <c r="C1970" s="281"/>
      <c r="D1970" s="281"/>
      <c r="E1970" s="281"/>
      <c r="F1970" s="281"/>
      <c r="G1970" s="281"/>
      <c r="H1970" s="281"/>
      <c r="I1970" s="281"/>
      <c r="J1970" s="281"/>
      <c r="K1970" s="281"/>
      <c r="L1970" s="282"/>
      <c r="M1970" s="214"/>
      <c r="N1970" s="215"/>
      <c r="O1970" s="215"/>
      <c r="P1970" s="215"/>
      <c r="Q1970" s="215"/>
      <c r="R1970" s="215"/>
      <c r="S1970" s="215"/>
      <c r="T1970" s="215"/>
      <c r="U1970" s="215"/>
      <c r="V1970" s="215"/>
      <c r="W1970" s="283"/>
      <c r="X1970" s="214"/>
      <c r="Y1970" s="215"/>
      <c r="Z1970" s="215"/>
      <c r="AA1970" s="215"/>
      <c r="AB1970" s="215"/>
      <c r="AC1970" s="215"/>
      <c r="AD1970" s="215"/>
      <c r="AE1970" s="215"/>
      <c r="AF1970" s="215"/>
      <c r="AG1970" s="215"/>
      <c r="AH1970" s="216"/>
      <c r="AI1970" s="60"/>
      <c r="AJ1970" s="144" t="str">
        <f t="shared" si="353"/>
        <v>Riadok bude skrytý.</v>
      </c>
      <c r="AK1970" s="145" t="s">
        <v>207</v>
      </c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51">
        <f t="shared" si="359"/>
        <v>0</v>
      </c>
      <c r="BF1970" s="51">
        <f t="shared" si="361"/>
        <v>0</v>
      </c>
      <c r="BG1970" s="51"/>
      <c r="BH1970" s="51">
        <f t="shared" si="362"/>
        <v>1</v>
      </c>
      <c r="BI1970" s="89">
        <f t="shared" si="363"/>
        <v>0</v>
      </c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/>
      <c r="BV1970" s="2"/>
      <c r="BW1970" s="2"/>
      <c r="BX1970" s="108"/>
      <c r="BY1970" s="108"/>
      <c r="BZ1970" s="108"/>
      <c r="CA1970" s="113">
        <f>SI!BY1970</f>
        <v>160</v>
      </c>
      <c r="CB1970" s="113"/>
      <c r="CC1970" s="113"/>
      <c r="CD1970" s="113"/>
      <c r="CE1970" s="113"/>
      <c r="CF1970" s="113"/>
      <c r="CG1970" s="113"/>
      <c r="CH1970" s="140">
        <f>SI!BZ1970</f>
        <v>0</v>
      </c>
      <c r="CI1970" s="108"/>
      <c r="CJ1970" s="108"/>
      <c r="CK1970" s="108"/>
      <c r="CL1970" s="108"/>
      <c r="CM1970" s="108"/>
      <c r="CN1970" s="108"/>
      <c r="CO1970" s="108"/>
      <c r="CP1970" s="108"/>
      <c r="CQ1970" s="108"/>
      <c r="CR1970" s="108"/>
      <c r="CS1970" s="108"/>
      <c r="CT1970" s="108"/>
      <c r="CU1970" s="108"/>
      <c r="CV1970" s="108"/>
      <c r="CW1970" s="108"/>
      <c r="CX1970" s="108"/>
      <c r="CY1970" s="108"/>
      <c r="CZ1970" s="2"/>
      <c r="DA1970" s="2"/>
      <c r="DB1970" s="2"/>
      <c r="DC1970" s="2"/>
      <c r="DD1970" s="2"/>
      <c r="DE1970" s="2"/>
      <c r="DF1970" s="2"/>
      <c r="DG1970" s="2"/>
      <c r="DH1970" s="2"/>
      <c r="DI1970" s="2"/>
      <c r="DJ1970" s="2"/>
      <c r="DK1970" s="2"/>
      <c r="DL1970" s="2"/>
      <c r="DM1970" s="2"/>
      <c r="DN1970" s="2"/>
      <c r="DO1970" s="2"/>
      <c r="DP1970" s="2"/>
      <c r="DQ1970" s="2"/>
      <c r="DR1970" s="2"/>
      <c r="DS1970" s="2"/>
      <c r="DT1970" s="2"/>
      <c r="DU1970" s="2"/>
      <c r="DV1970" s="2"/>
      <c r="DW1970" s="2"/>
      <c r="DX1970" s="2"/>
      <c r="DY1970" s="2"/>
      <c r="DZ1970" s="2"/>
      <c r="EA1970" s="2"/>
      <c r="EB1970" s="2"/>
      <c r="EC1970" s="2"/>
      <c r="ED1970" s="2"/>
      <c r="EE1970" s="2"/>
      <c r="EF1970" s="2"/>
      <c r="EG1970" s="2"/>
      <c r="EH1970" s="2"/>
      <c r="EI1970" s="2"/>
      <c r="EJ1970" s="2"/>
      <c r="EK1970" s="2"/>
      <c r="EL1970" s="2"/>
      <c r="EM1970" s="2"/>
      <c r="EN1970" s="2"/>
      <c r="EO1970" s="2"/>
      <c r="EP1970" s="2"/>
      <c r="EQ1970" s="2"/>
      <c r="ER1970" s="2"/>
      <c r="ES1970" s="2"/>
      <c r="ET1970" s="2"/>
      <c r="EU1970" s="2"/>
      <c r="EV1970" s="2"/>
      <c r="EW1970" s="2"/>
      <c r="EX1970" s="2"/>
      <c r="EY1970" s="2"/>
      <c r="EZ1970" s="2"/>
      <c r="FA1970" s="2"/>
      <c r="FB1970" s="2"/>
      <c r="FC1970" s="2"/>
      <c r="FD1970" s="2"/>
      <c r="FE1970" s="2"/>
      <c r="FF1970" s="2"/>
      <c r="FG1970" s="2"/>
      <c r="FH1970" s="2"/>
      <c r="FI1970" s="2"/>
      <c r="FJ1970" s="2"/>
      <c r="FK1970" s="2"/>
      <c r="FL1970" s="2"/>
      <c r="FM1970" s="2"/>
      <c r="FN1970" s="2"/>
      <c r="FO1970" s="2"/>
      <c r="FP1970" s="2"/>
      <c r="FQ1970" s="2"/>
      <c r="FR1970" s="2"/>
      <c r="FS1970" s="2"/>
      <c r="FT1970" s="2"/>
      <c r="FU1970" s="2"/>
      <c r="FV1970" s="2"/>
      <c r="FW1970" s="2"/>
      <c r="FX1970" s="2"/>
      <c r="FY1970" s="2"/>
      <c r="FZ1970" s="2"/>
      <c r="GA1970" s="2"/>
      <c r="GB1970" s="2"/>
      <c r="GC1970" s="2"/>
      <c r="GD1970" s="2"/>
      <c r="GE1970" s="2"/>
      <c r="GF1970" s="2"/>
      <c r="GG1970" s="2"/>
      <c r="GH1970" s="2"/>
      <c r="GI1970" s="2"/>
      <c r="GJ1970" s="2"/>
      <c r="GK1970" s="2"/>
      <c r="GL1970" s="2"/>
      <c r="GM1970" s="2"/>
      <c r="GN1970" s="2"/>
      <c r="GO1970" s="2"/>
      <c r="GP1970" s="2"/>
      <c r="GQ1970" s="2"/>
      <c r="GR1970" s="2"/>
      <c r="GS1970" s="2"/>
      <c r="GT1970" s="2"/>
      <c r="GU1970" s="2"/>
      <c r="GV1970" s="2"/>
      <c r="GW1970" s="2"/>
      <c r="GX1970" s="2"/>
      <c r="GY1970" s="2"/>
      <c r="GZ1970" s="2"/>
      <c r="HA1970" s="2"/>
      <c r="HB1970" s="2"/>
      <c r="HC1970" s="2"/>
      <c r="HD1970" s="2"/>
      <c r="HE1970" s="2"/>
      <c r="HF1970" s="2"/>
      <c r="HG1970" s="2"/>
      <c r="HH1970" s="2"/>
      <c r="HI1970" s="2"/>
      <c r="HJ1970" s="2"/>
      <c r="HK1970" s="2"/>
      <c r="HL1970" s="2"/>
      <c r="HM1970" s="2"/>
      <c r="HN1970" s="2"/>
      <c r="HO1970" s="2"/>
      <c r="HP1970" s="2"/>
      <c r="HQ1970" s="2"/>
      <c r="HR1970" s="2"/>
      <c r="HS1970" s="2"/>
      <c r="HT1970" s="2"/>
      <c r="HU1970" s="2"/>
      <c r="HV1970" s="2"/>
      <c r="HW1970" s="2"/>
      <c r="HX1970" s="2"/>
      <c r="HY1970" s="2"/>
      <c r="HZ1970" s="2"/>
      <c r="IA1970" s="2"/>
      <c r="IB1970" s="2"/>
      <c r="IC1970" s="2"/>
      <c r="ID1970" s="2"/>
      <c r="IE1970" s="2"/>
      <c r="IF1970" s="2"/>
      <c r="IG1970" s="2"/>
      <c r="IH1970" s="2"/>
      <c r="II1970" s="2"/>
      <c r="IJ1970" s="2"/>
      <c r="IK1970" s="2"/>
      <c r="IL1970" s="2"/>
      <c r="IM1970" s="2"/>
      <c r="IN1970" s="2"/>
      <c r="IO1970" s="2"/>
      <c r="IP1970" s="2"/>
      <c r="IQ1970" s="2"/>
      <c r="IR1970" s="2"/>
      <c r="IS1970" s="2"/>
    </row>
    <row r="1971" spans="1:253" s="36" customFormat="1" ht="15" hidden="1" customHeight="1" x14ac:dyDescent="0.25">
      <c r="A1971" s="33"/>
      <c r="B1971" s="280"/>
      <c r="C1971" s="281"/>
      <c r="D1971" s="281"/>
      <c r="E1971" s="281"/>
      <c r="F1971" s="281"/>
      <c r="G1971" s="281"/>
      <c r="H1971" s="281"/>
      <c r="I1971" s="281"/>
      <c r="J1971" s="281"/>
      <c r="K1971" s="281"/>
      <c r="L1971" s="282"/>
      <c r="M1971" s="214"/>
      <c r="N1971" s="215"/>
      <c r="O1971" s="215"/>
      <c r="P1971" s="215"/>
      <c r="Q1971" s="215"/>
      <c r="R1971" s="215"/>
      <c r="S1971" s="215"/>
      <c r="T1971" s="215"/>
      <c r="U1971" s="215"/>
      <c r="V1971" s="215"/>
      <c r="W1971" s="283"/>
      <c r="X1971" s="214"/>
      <c r="Y1971" s="215"/>
      <c r="Z1971" s="215"/>
      <c r="AA1971" s="215"/>
      <c r="AB1971" s="215"/>
      <c r="AC1971" s="215"/>
      <c r="AD1971" s="215"/>
      <c r="AE1971" s="215"/>
      <c r="AF1971" s="215"/>
      <c r="AG1971" s="215"/>
      <c r="AH1971" s="216"/>
      <c r="AI1971" s="60"/>
      <c r="AJ1971" s="144" t="str">
        <f t="shared" si="353"/>
        <v>Riadok bude skrytý.</v>
      </c>
      <c r="AK1971" s="145" t="s">
        <v>207</v>
      </c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51">
        <f t="shared" si="359"/>
        <v>0</v>
      </c>
      <c r="BF1971" s="51">
        <f t="shared" si="361"/>
        <v>0</v>
      </c>
      <c r="BG1971" s="51"/>
      <c r="BH1971" s="51">
        <f t="shared" si="362"/>
        <v>1</v>
      </c>
      <c r="BI1971" s="89">
        <f t="shared" si="363"/>
        <v>0</v>
      </c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108"/>
      <c r="BY1971" s="108"/>
      <c r="BZ1971" s="108"/>
      <c r="CA1971" s="113">
        <f>SI!BY1971</f>
        <v>150</v>
      </c>
      <c r="CB1971" s="113"/>
      <c r="CC1971" s="113"/>
      <c r="CD1971" s="113"/>
      <c r="CE1971" s="113"/>
      <c r="CF1971" s="113"/>
      <c r="CG1971" s="113"/>
      <c r="CH1971" s="140">
        <f>SI!BZ1971</f>
        <v>0</v>
      </c>
      <c r="CI1971" s="108"/>
      <c r="CJ1971" s="108"/>
      <c r="CK1971" s="108"/>
      <c r="CL1971" s="108"/>
      <c r="CM1971" s="108"/>
      <c r="CN1971" s="108"/>
      <c r="CO1971" s="108"/>
      <c r="CP1971" s="108"/>
      <c r="CQ1971" s="108"/>
      <c r="CR1971" s="108"/>
      <c r="CS1971" s="108"/>
      <c r="CT1971" s="108"/>
      <c r="CU1971" s="108"/>
      <c r="CV1971" s="108"/>
      <c r="CW1971" s="108"/>
      <c r="CX1971" s="108"/>
      <c r="CY1971" s="108"/>
      <c r="CZ1971" s="2"/>
      <c r="DA1971" s="2"/>
      <c r="DB1971" s="2"/>
      <c r="DC1971" s="2"/>
      <c r="DD1971" s="2"/>
      <c r="DE1971" s="2"/>
      <c r="DF1971" s="2"/>
      <c r="DG1971" s="2"/>
      <c r="DH1971" s="2"/>
      <c r="DI1971" s="2"/>
      <c r="DJ1971" s="2"/>
      <c r="DK1971" s="2"/>
      <c r="DL1971" s="2"/>
      <c r="DM1971" s="2"/>
      <c r="DN1971" s="2"/>
      <c r="DO1971" s="2"/>
      <c r="DP1971" s="2"/>
      <c r="DQ1971" s="2"/>
      <c r="DR1971" s="2"/>
      <c r="DS1971" s="2"/>
      <c r="DT1971" s="2"/>
      <c r="DU1971" s="2"/>
      <c r="DV1971" s="2"/>
      <c r="DW1971" s="2"/>
      <c r="DX1971" s="2"/>
      <c r="DY1971" s="2"/>
      <c r="DZ1971" s="2"/>
      <c r="EA1971" s="2"/>
      <c r="EB1971" s="2"/>
      <c r="EC1971" s="2"/>
      <c r="ED1971" s="2"/>
      <c r="EE1971" s="2"/>
      <c r="EF1971" s="2"/>
      <c r="EG1971" s="2"/>
      <c r="EH1971" s="2"/>
      <c r="EI1971" s="2"/>
      <c r="EJ1971" s="2"/>
      <c r="EK1971" s="2"/>
      <c r="EL1971" s="2"/>
      <c r="EM1971" s="2"/>
      <c r="EN1971" s="2"/>
      <c r="EO1971" s="2"/>
      <c r="EP1971" s="2"/>
      <c r="EQ1971" s="2"/>
      <c r="ER1971" s="2"/>
      <c r="ES1971" s="2"/>
      <c r="ET1971" s="2"/>
      <c r="EU1971" s="2"/>
      <c r="EV1971" s="2"/>
      <c r="EW1971" s="2"/>
      <c r="EX1971" s="2"/>
      <c r="EY1971" s="2"/>
      <c r="EZ1971" s="2"/>
      <c r="FA1971" s="2"/>
      <c r="FB1971" s="2"/>
      <c r="FC1971" s="2"/>
      <c r="FD1971" s="2"/>
      <c r="FE1971" s="2"/>
      <c r="FF1971" s="2"/>
      <c r="FG1971" s="2"/>
      <c r="FH1971" s="2"/>
      <c r="FI1971" s="2"/>
      <c r="FJ1971" s="2"/>
      <c r="FK1971" s="2"/>
      <c r="FL1971" s="2"/>
      <c r="FM1971" s="2"/>
      <c r="FN1971" s="2"/>
      <c r="FO1971" s="2"/>
      <c r="FP1971" s="2"/>
      <c r="FQ1971" s="2"/>
      <c r="FR1971" s="2"/>
      <c r="FS1971" s="2"/>
      <c r="FT1971" s="2"/>
      <c r="FU1971" s="2"/>
      <c r="FV1971" s="2"/>
      <c r="FW1971" s="2"/>
      <c r="FX1971" s="2"/>
      <c r="FY1971" s="2"/>
      <c r="FZ1971" s="2"/>
      <c r="GA1971" s="2"/>
      <c r="GB1971" s="2"/>
      <c r="GC1971" s="2"/>
      <c r="GD1971" s="2"/>
      <c r="GE1971" s="2"/>
      <c r="GF1971" s="2"/>
      <c r="GG1971" s="2"/>
      <c r="GH1971" s="2"/>
      <c r="GI1971" s="2"/>
      <c r="GJ1971" s="2"/>
      <c r="GK1971" s="2"/>
      <c r="GL1971" s="2"/>
      <c r="GM1971" s="2"/>
      <c r="GN1971" s="2"/>
      <c r="GO1971" s="2"/>
      <c r="GP1971" s="2"/>
      <c r="GQ1971" s="2"/>
      <c r="GR1971" s="2"/>
      <c r="GS1971" s="2"/>
      <c r="GT1971" s="2"/>
      <c r="GU1971" s="2"/>
      <c r="GV1971" s="2"/>
      <c r="GW1971" s="2"/>
      <c r="GX1971" s="2"/>
      <c r="GY1971" s="2"/>
      <c r="GZ1971" s="2"/>
      <c r="HA1971" s="2"/>
      <c r="HB1971" s="2"/>
      <c r="HC1971" s="2"/>
      <c r="HD1971" s="2"/>
      <c r="HE1971" s="2"/>
      <c r="HF1971" s="2"/>
      <c r="HG1971" s="2"/>
      <c r="HH1971" s="2"/>
      <c r="HI1971" s="2"/>
      <c r="HJ1971" s="2"/>
      <c r="HK1971" s="2"/>
      <c r="HL1971" s="2"/>
      <c r="HM1971" s="2"/>
      <c r="HN1971" s="2"/>
      <c r="HO1971" s="2"/>
      <c r="HP1971" s="2"/>
      <c r="HQ1971" s="2"/>
      <c r="HR1971" s="2"/>
      <c r="HS1971" s="2"/>
      <c r="HT1971" s="2"/>
      <c r="HU1971" s="2"/>
      <c r="HV1971" s="2"/>
      <c r="HW1971" s="2"/>
      <c r="HX1971" s="2"/>
      <c r="HY1971" s="2"/>
      <c r="HZ1971" s="2"/>
      <c r="IA1971" s="2"/>
      <c r="IB1971" s="2"/>
      <c r="IC1971" s="2"/>
      <c r="ID1971" s="2"/>
      <c r="IE1971" s="2"/>
      <c r="IF1971" s="2"/>
      <c r="IG1971" s="2"/>
      <c r="IH1971" s="2"/>
      <c r="II1971" s="2"/>
      <c r="IJ1971" s="2"/>
      <c r="IK1971" s="2"/>
      <c r="IL1971" s="2"/>
      <c r="IM1971" s="2"/>
      <c r="IN1971" s="2"/>
      <c r="IO1971" s="2"/>
      <c r="IP1971" s="2"/>
      <c r="IQ1971" s="2"/>
      <c r="IR1971" s="2"/>
      <c r="IS1971" s="2"/>
    </row>
    <row r="1972" spans="1:253" s="36" customFormat="1" ht="15" hidden="1" customHeight="1" x14ac:dyDescent="0.25">
      <c r="A1972" s="33"/>
      <c r="B1972" s="280"/>
      <c r="C1972" s="281"/>
      <c r="D1972" s="281"/>
      <c r="E1972" s="281"/>
      <c r="F1972" s="281"/>
      <c r="G1972" s="281"/>
      <c r="H1972" s="281"/>
      <c r="I1972" s="281"/>
      <c r="J1972" s="281"/>
      <c r="K1972" s="281"/>
      <c r="L1972" s="282"/>
      <c r="M1972" s="214"/>
      <c r="N1972" s="215"/>
      <c r="O1972" s="215"/>
      <c r="P1972" s="215"/>
      <c r="Q1972" s="215"/>
      <c r="R1972" s="215"/>
      <c r="S1972" s="215"/>
      <c r="T1972" s="215"/>
      <c r="U1972" s="215"/>
      <c r="V1972" s="215"/>
      <c r="W1972" s="283"/>
      <c r="X1972" s="214"/>
      <c r="Y1972" s="215"/>
      <c r="Z1972" s="215"/>
      <c r="AA1972" s="215"/>
      <c r="AB1972" s="215"/>
      <c r="AC1972" s="215"/>
      <c r="AD1972" s="215"/>
      <c r="AE1972" s="215"/>
      <c r="AF1972" s="215"/>
      <c r="AG1972" s="215"/>
      <c r="AH1972" s="216"/>
      <c r="AI1972" s="60"/>
      <c r="AJ1972" s="144" t="str">
        <f t="shared" si="353"/>
        <v>Riadok bude skrytý.</v>
      </c>
      <c r="AK1972" s="145" t="s">
        <v>207</v>
      </c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51">
        <f t="shared" si="359"/>
        <v>0</v>
      </c>
      <c r="BF1972" s="51">
        <f t="shared" si="361"/>
        <v>0</v>
      </c>
      <c r="BG1972" s="51"/>
      <c r="BH1972" s="51">
        <f t="shared" si="362"/>
        <v>1</v>
      </c>
      <c r="BI1972" s="89">
        <f t="shared" si="363"/>
        <v>0</v>
      </c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/>
      <c r="BV1972" s="2"/>
      <c r="BW1972" s="2"/>
      <c r="BX1972" s="108"/>
      <c r="BY1972" s="108"/>
      <c r="BZ1972" s="108"/>
      <c r="CA1972" s="113">
        <f>SI!BY1972</f>
        <v>137</v>
      </c>
      <c r="CB1972" s="113"/>
      <c r="CC1972" s="113"/>
      <c r="CD1972" s="113"/>
      <c r="CE1972" s="113"/>
      <c r="CF1972" s="113"/>
      <c r="CG1972" s="113"/>
      <c r="CH1972" s="140">
        <f>SI!BZ1972</f>
        <v>0</v>
      </c>
      <c r="CI1972" s="108"/>
      <c r="CJ1972" s="108"/>
      <c r="CK1972" s="108"/>
      <c r="CL1972" s="108"/>
      <c r="CM1972" s="108"/>
      <c r="CN1972" s="108"/>
      <c r="CO1972" s="108"/>
      <c r="CP1972" s="108"/>
      <c r="CQ1972" s="108"/>
      <c r="CR1972" s="108"/>
      <c r="CS1972" s="108"/>
      <c r="CT1972" s="108"/>
      <c r="CU1972" s="108"/>
      <c r="CV1972" s="108"/>
      <c r="CW1972" s="108"/>
      <c r="CX1972" s="108"/>
      <c r="CY1972" s="108"/>
      <c r="CZ1972" s="2"/>
      <c r="DA1972" s="2"/>
      <c r="DB1972" s="2"/>
      <c r="DC1972" s="2"/>
      <c r="DD1972" s="2"/>
      <c r="DE1972" s="2"/>
      <c r="DF1972" s="2"/>
      <c r="DG1972" s="2"/>
      <c r="DH1972" s="2"/>
      <c r="DI1972" s="2"/>
      <c r="DJ1972" s="2"/>
      <c r="DK1972" s="2"/>
      <c r="DL1972" s="2"/>
      <c r="DM1972" s="2"/>
      <c r="DN1972" s="2"/>
      <c r="DO1972" s="2"/>
      <c r="DP1972" s="2"/>
      <c r="DQ1972" s="2"/>
      <c r="DR1972" s="2"/>
      <c r="DS1972" s="2"/>
      <c r="DT1972" s="2"/>
      <c r="DU1972" s="2"/>
      <c r="DV1972" s="2"/>
      <c r="DW1972" s="2"/>
      <c r="DX1972" s="2"/>
      <c r="DY1972" s="2"/>
      <c r="DZ1972" s="2"/>
      <c r="EA1972" s="2"/>
      <c r="EB1972" s="2"/>
      <c r="EC1972" s="2"/>
      <c r="ED1972" s="2"/>
      <c r="EE1972" s="2"/>
      <c r="EF1972" s="2"/>
      <c r="EG1972" s="2"/>
      <c r="EH1972" s="2"/>
      <c r="EI1972" s="2"/>
      <c r="EJ1972" s="2"/>
      <c r="EK1972" s="2"/>
      <c r="EL1972" s="2"/>
      <c r="EM1972" s="2"/>
      <c r="EN1972" s="2"/>
      <c r="EO1972" s="2"/>
      <c r="EP1972" s="2"/>
      <c r="EQ1972" s="2"/>
      <c r="ER1972" s="2"/>
      <c r="ES1972" s="2"/>
      <c r="ET1972" s="2"/>
      <c r="EU1972" s="2"/>
      <c r="EV1972" s="2"/>
      <c r="EW1972" s="2"/>
      <c r="EX1972" s="2"/>
      <c r="EY1972" s="2"/>
      <c r="EZ1972" s="2"/>
      <c r="FA1972" s="2"/>
      <c r="FB1972" s="2"/>
      <c r="FC1972" s="2"/>
      <c r="FD1972" s="2"/>
      <c r="FE1972" s="2"/>
      <c r="FF1972" s="2"/>
      <c r="FG1972" s="2"/>
      <c r="FH1972" s="2"/>
      <c r="FI1972" s="2"/>
      <c r="FJ1972" s="2"/>
      <c r="FK1972" s="2"/>
      <c r="FL1972" s="2"/>
      <c r="FM1972" s="2"/>
      <c r="FN1972" s="2"/>
      <c r="FO1972" s="2"/>
      <c r="FP1972" s="2"/>
      <c r="FQ1972" s="2"/>
      <c r="FR1972" s="2"/>
      <c r="FS1972" s="2"/>
      <c r="FT1972" s="2"/>
      <c r="FU1972" s="2"/>
      <c r="FV1972" s="2"/>
      <c r="FW1972" s="2"/>
      <c r="FX1972" s="2"/>
      <c r="FY1972" s="2"/>
      <c r="FZ1972" s="2"/>
      <c r="GA1972" s="2"/>
      <c r="GB1972" s="2"/>
      <c r="GC1972" s="2"/>
      <c r="GD1972" s="2"/>
      <c r="GE1972" s="2"/>
      <c r="GF1972" s="2"/>
      <c r="GG1972" s="2"/>
      <c r="GH1972" s="2"/>
      <c r="GI1972" s="2"/>
      <c r="GJ1972" s="2"/>
      <c r="GK1972" s="2"/>
      <c r="GL1972" s="2"/>
      <c r="GM1972" s="2"/>
      <c r="GN1972" s="2"/>
      <c r="GO1972" s="2"/>
      <c r="GP1972" s="2"/>
      <c r="GQ1972" s="2"/>
      <c r="GR1972" s="2"/>
      <c r="GS1972" s="2"/>
      <c r="GT1972" s="2"/>
      <c r="GU1972" s="2"/>
      <c r="GV1972" s="2"/>
      <c r="GW1972" s="2"/>
      <c r="GX1972" s="2"/>
      <c r="GY1972" s="2"/>
      <c r="GZ1972" s="2"/>
      <c r="HA1972" s="2"/>
      <c r="HB1972" s="2"/>
      <c r="HC1972" s="2"/>
      <c r="HD1972" s="2"/>
      <c r="HE1972" s="2"/>
      <c r="HF1972" s="2"/>
      <c r="HG1972" s="2"/>
      <c r="HH1972" s="2"/>
      <c r="HI1972" s="2"/>
      <c r="HJ1972" s="2"/>
      <c r="HK1972" s="2"/>
      <c r="HL1972" s="2"/>
      <c r="HM1972" s="2"/>
      <c r="HN1972" s="2"/>
      <c r="HO1972" s="2"/>
      <c r="HP1972" s="2"/>
      <c r="HQ1972" s="2"/>
      <c r="HR1972" s="2"/>
      <c r="HS1972" s="2"/>
      <c r="HT1972" s="2"/>
      <c r="HU1972" s="2"/>
      <c r="HV1972" s="2"/>
      <c r="HW1972" s="2"/>
      <c r="HX1972" s="2"/>
      <c r="HY1972" s="2"/>
      <c r="HZ1972" s="2"/>
      <c r="IA1972" s="2"/>
      <c r="IB1972" s="2"/>
      <c r="IC1972" s="2"/>
      <c r="ID1972" s="2"/>
      <c r="IE1972" s="2"/>
      <c r="IF1972" s="2"/>
      <c r="IG1972" s="2"/>
      <c r="IH1972" s="2"/>
      <c r="II1972" s="2"/>
      <c r="IJ1972" s="2"/>
      <c r="IK1972" s="2"/>
      <c r="IL1972" s="2"/>
      <c r="IM1972" s="2"/>
      <c r="IN1972" s="2"/>
      <c r="IO1972" s="2"/>
      <c r="IP1972" s="2"/>
      <c r="IQ1972" s="2"/>
      <c r="IR1972" s="2"/>
      <c r="IS1972" s="2"/>
    </row>
    <row r="1973" spans="1:253" s="36" customFormat="1" ht="15" hidden="1" customHeight="1" x14ac:dyDescent="0.25">
      <c r="A1973" s="33"/>
      <c r="B1973" s="280"/>
      <c r="C1973" s="281"/>
      <c r="D1973" s="281"/>
      <c r="E1973" s="281"/>
      <c r="F1973" s="281"/>
      <c r="G1973" s="281"/>
      <c r="H1973" s="281"/>
      <c r="I1973" s="281"/>
      <c r="J1973" s="281"/>
      <c r="K1973" s="281"/>
      <c r="L1973" s="282"/>
      <c r="M1973" s="214"/>
      <c r="N1973" s="215"/>
      <c r="O1973" s="215"/>
      <c r="P1973" s="215"/>
      <c r="Q1973" s="215"/>
      <c r="R1973" s="215"/>
      <c r="S1973" s="215"/>
      <c r="T1973" s="215"/>
      <c r="U1973" s="215"/>
      <c r="V1973" s="215"/>
      <c r="W1973" s="283"/>
      <c r="X1973" s="214"/>
      <c r="Y1973" s="215"/>
      <c r="Z1973" s="215"/>
      <c r="AA1973" s="215"/>
      <c r="AB1973" s="215"/>
      <c r="AC1973" s="215"/>
      <c r="AD1973" s="215"/>
      <c r="AE1973" s="215"/>
      <c r="AF1973" s="215"/>
      <c r="AG1973" s="215"/>
      <c r="AH1973" s="216"/>
      <c r="AI1973" s="60"/>
      <c r="AJ1973" s="144" t="str">
        <f t="shared" si="353"/>
        <v>Riadok bude skrytý.</v>
      </c>
      <c r="AK1973" s="145" t="s">
        <v>207</v>
      </c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51">
        <f t="shared" si="359"/>
        <v>0</v>
      </c>
      <c r="BF1973" s="51">
        <f t="shared" si="361"/>
        <v>0</v>
      </c>
      <c r="BG1973" s="51"/>
      <c r="BH1973" s="51">
        <f t="shared" si="362"/>
        <v>1</v>
      </c>
      <c r="BI1973" s="89">
        <f t="shared" si="363"/>
        <v>0</v>
      </c>
      <c r="BJ1973" s="2"/>
      <c r="BK1973" s="2"/>
      <c r="BL1973" s="2"/>
      <c r="BM1973" s="2"/>
      <c r="BN1973" s="2"/>
      <c r="BO1973" s="2"/>
      <c r="BP1973" s="2"/>
      <c r="BQ1973" s="2"/>
      <c r="BR1973" s="2"/>
      <c r="BS1973" s="2"/>
      <c r="BT1973" s="2"/>
      <c r="BU1973" s="2"/>
      <c r="BV1973" s="2"/>
      <c r="BW1973" s="2"/>
      <c r="BX1973" s="108"/>
      <c r="BY1973" s="108"/>
      <c r="BZ1973" s="108"/>
      <c r="CA1973" s="113">
        <f>SI!BY1973</f>
        <v>128</v>
      </c>
      <c r="CB1973" s="113"/>
      <c r="CC1973" s="113"/>
      <c r="CD1973" s="113"/>
      <c r="CE1973" s="113"/>
      <c r="CF1973" s="113"/>
      <c r="CG1973" s="113"/>
      <c r="CH1973" s="140">
        <f>SI!BZ1973</f>
        <v>0</v>
      </c>
      <c r="CI1973" s="108"/>
      <c r="CJ1973" s="108"/>
      <c r="CK1973" s="108"/>
      <c r="CL1973" s="108"/>
      <c r="CM1973" s="108"/>
      <c r="CN1973" s="108"/>
      <c r="CO1973" s="108"/>
      <c r="CP1973" s="108"/>
      <c r="CQ1973" s="108"/>
      <c r="CR1973" s="108"/>
      <c r="CS1973" s="108"/>
      <c r="CT1973" s="108"/>
      <c r="CU1973" s="108"/>
      <c r="CV1973" s="108"/>
      <c r="CW1973" s="108"/>
      <c r="CX1973" s="108"/>
      <c r="CY1973" s="108"/>
      <c r="CZ1973" s="2"/>
      <c r="DA1973" s="2"/>
      <c r="DB1973" s="2"/>
      <c r="DC1973" s="2"/>
      <c r="DD1973" s="2"/>
      <c r="DE1973" s="2"/>
      <c r="DF1973" s="2"/>
      <c r="DG1973" s="2"/>
      <c r="DH1973" s="2"/>
      <c r="DI1973" s="2"/>
      <c r="DJ1973" s="2"/>
      <c r="DK1973" s="2"/>
      <c r="DL1973" s="2"/>
      <c r="DM1973" s="2"/>
      <c r="DN1973" s="2"/>
      <c r="DO1973" s="2"/>
      <c r="DP1973" s="2"/>
      <c r="DQ1973" s="2"/>
      <c r="DR1973" s="2"/>
      <c r="DS1973" s="2"/>
      <c r="DT1973" s="2"/>
      <c r="DU1973" s="2"/>
      <c r="DV1973" s="2"/>
      <c r="DW1973" s="2"/>
      <c r="DX1973" s="2"/>
      <c r="DY1973" s="2"/>
      <c r="DZ1973" s="2"/>
      <c r="EA1973" s="2"/>
      <c r="EB1973" s="2"/>
      <c r="EC1973" s="2"/>
      <c r="ED1973" s="2"/>
      <c r="EE1973" s="2"/>
      <c r="EF1973" s="2"/>
      <c r="EG1973" s="2"/>
      <c r="EH1973" s="2"/>
      <c r="EI1973" s="2"/>
      <c r="EJ1973" s="2"/>
      <c r="EK1973" s="2"/>
      <c r="EL1973" s="2"/>
      <c r="EM1973" s="2"/>
      <c r="EN1973" s="2"/>
      <c r="EO1973" s="2"/>
      <c r="EP1973" s="2"/>
      <c r="EQ1973" s="2"/>
      <c r="ER1973" s="2"/>
      <c r="ES1973" s="2"/>
      <c r="ET1973" s="2"/>
      <c r="EU1973" s="2"/>
      <c r="EV1973" s="2"/>
      <c r="EW1973" s="2"/>
      <c r="EX1973" s="2"/>
      <c r="EY1973" s="2"/>
      <c r="EZ1973" s="2"/>
      <c r="FA1973" s="2"/>
      <c r="FB1973" s="2"/>
      <c r="FC1973" s="2"/>
      <c r="FD1973" s="2"/>
      <c r="FE1973" s="2"/>
      <c r="FF1973" s="2"/>
      <c r="FG1973" s="2"/>
      <c r="FH1973" s="2"/>
      <c r="FI1973" s="2"/>
      <c r="FJ1973" s="2"/>
      <c r="FK1973" s="2"/>
      <c r="FL1973" s="2"/>
      <c r="FM1973" s="2"/>
      <c r="FN1973" s="2"/>
      <c r="FO1973" s="2"/>
      <c r="FP1973" s="2"/>
      <c r="FQ1973" s="2"/>
      <c r="FR1973" s="2"/>
      <c r="FS1973" s="2"/>
      <c r="FT1973" s="2"/>
      <c r="FU1973" s="2"/>
      <c r="FV1973" s="2"/>
      <c r="FW1973" s="2"/>
      <c r="FX1973" s="2"/>
      <c r="FY1973" s="2"/>
      <c r="FZ1973" s="2"/>
      <c r="GA1973" s="2"/>
      <c r="GB1973" s="2"/>
      <c r="GC1973" s="2"/>
      <c r="GD1973" s="2"/>
      <c r="GE1973" s="2"/>
      <c r="GF1973" s="2"/>
      <c r="GG1973" s="2"/>
      <c r="GH1973" s="2"/>
      <c r="GI1973" s="2"/>
      <c r="GJ1973" s="2"/>
      <c r="GK1973" s="2"/>
      <c r="GL1973" s="2"/>
      <c r="GM1973" s="2"/>
      <c r="GN1973" s="2"/>
      <c r="GO1973" s="2"/>
      <c r="GP1973" s="2"/>
      <c r="GQ1973" s="2"/>
      <c r="GR1973" s="2"/>
      <c r="GS1973" s="2"/>
      <c r="GT1973" s="2"/>
      <c r="GU1973" s="2"/>
      <c r="GV1973" s="2"/>
      <c r="GW1973" s="2"/>
      <c r="GX1973" s="2"/>
      <c r="GY1973" s="2"/>
      <c r="GZ1973" s="2"/>
      <c r="HA1973" s="2"/>
      <c r="HB1973" s="2"/>
      <c r="HC1973" s="2"/>
      <c r="HD1973" s="2"/>
      <c r="HE1973" s="2"/>
      <c r="HF1973" s="2"/>
      <c r="HG1973" s="2"/>
      <c r="HH1973" s="2"/>
      <c r="HI1973" s="2"/>
      <c r="HJ1973" s="2"/>
      <c r="HK1973" s="2"/>
      <c r="HL1973" s="2"/>
      <c r="HM1973" s="2"/>
      <c r="HN1973" s="2"/>
      <c r="HO1973" s="2"/>
      <c r="HP1973" s="2"/>
      <c r="HQ1973" s="2"/>
      <c r="HR1973" s="2"/>
      <c r="HS1973" s="2"/>
      <c r="HT1973" s="2"/>
      <c r="HU1973" s="2"/>
      <c r="HV1973" s="2"/>
      <c r="HW1973" s="2"/>
      <c r="HX1973" s="2"/>
      <c r="HY1973" s="2"/>
      <c r="HZ1973" s="2"/>
      <c r="IA1973" s="2"/>
      <c r="IB1973" s="2"/>
      <c r="IC1973" s="2"/>
      <c r="ID1973" s="2"/>
      <c r="IE1973" s="2"/>
      <c r="IF1973" s="2"/>
      <c r="IG1973" s="2"/>
      <c r="IH1973" s="2"/>
      <c r="II1973" s="2"/>
      <c r="IJ1973" s="2"/>
      <c r="IK1973" s="2"/>
      <c r="IL1973" s="2"/>
      <c r="IM1973" s="2"/>
      <c r="IN1973" s="2"/>
      <c r="IO1973" s="2"/>
      <c r="IP1973" s="2"/>
      <c r="IQ1973" s="2"/>
      <c r="IR1973" s="2"/>
      <c r="IS1973" s="2"/>
    </row>
    <row r="1974" spans="1:253" s="36" customFormat="1" ht="15" hidden="1" customHeight="1" x14ac:dyDescent="0.25">
      <c r="A1974" s="33"/>
      <c r="B1974" s="1273"/>
      <c r="C1974" s="1274"/>
      <c r="D1974" s="1274"/>
      <c r="E1974" s="1274"/>
      <c r="F1974" s="1274"/>
      <c r="G1974" s="1274"/>
      <c r="H1974" s="1274"/>
      <c r="I1974" s="1274"/>
      <c r="J1974" s="1274"/>
      <c r="K1974" s="1274"/>
      <c r="L1974" s="1275"/>
      <c r="M1974" s="290"/>
      <c r="N1974" s="291"/>
      <c r="O1974" s="291"/>
      <c r="P1974" s="291"/>
      <c r="Q1974" s="291"/>
      <c r="R1974" s="291"/>
      <c r="S1974" s="291"/>
      <c r="T1974" s="291"/>
      <c r="U1974" s="291"/>
      <c r="V1974" s="291"/>
      <c r="W1974" s="1160"/>
      <c r="X1974" s="290"/>
      <c r="Y1974" s="291"/>
      <c r="Z1974" s="291"/>
      <c r="AA1974" s="291"/>
      <c r="AB1974" s="291"/>
      <c r="AC1974" s="291"/>
      <c r="AD1974" s="291"/>
      <c r="AE1974" s="291"/>
      <c r="AF1974" s="291"/>
      <c r="AG1974" s="291"/>
      <c r="AH1974" s="292"/>
      <c r="AI1974" s="60"/>
      <c r="AJ1974" s="144" t="str">
        <f t="shared" si="353"/>
        <v>Riadok bude skrytý.</v>
      </c>
      <c r="AK1974" s="145" t="s">
        <v>207</v>
      </c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51">
        <f t="shared" si="359"/>
        <v>0</v>
      </c>
      <c r="BF1974" s="51">
        <f t="shared" si="361"/>
        <v>0</v>
      </c>
      <c r="BG1974" s="51"/>
      <c r="BH1974" s="51">
        <f t="shared" si="362"/>
        <v>1</v>
      </c>
      <c r="BI1974" s="89">
        <f t="shared" si="363"/>
        <v>0</v>
      </c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/>
      <c r="BV1974" s="2"/>
      <c r="BW1974" s="2"/>
      <c r="BX1974" s="108"/>
      <c r="BY1974" s="108"/>
      <c r="BZ1974" s="108"/>
      <c r="CA1974" s="113">
        <f>SI!BY1974</f>
        <v>178</v>
      </c>
      <c r="CB1974" s="113"/>
      <c r="CC1974" s="113"/>
      <c r="CD1974" s="113"/>
      <c r="CE1974" s="113"/>
      <c r="CF1974" s="113"/>
      <c r="CG1974" s="113"/>
      <c r="CH1974" s="140">
        <f>SI!BZ1974</f>
        <v>0</v>
      </c>
      <c r="CI1974" s="108"/>
      <c r="CJ1974" s="108"/>
      <c r="CK1974" s="108"/>
      <c r="CL1974" s="108"/>
      <c r="CM1974" s="108"/>
      <c r="CN1974" s="108"/>
      <c r="CO1974" s="108"/>
      <c r="CP1974" s="108"/>
      <c r="CQ1974" s="108"/>
      <c r="CR1974" s="108"/>
      <c r="CS1974" s="108"/>
      <c r="CT1974" s="108"/>
      <c r="CU1974" s="108"/>
      <c r="CV1974" s="108"/>
      <c r="CW1974" s="108"/>
      <c r="CX1974" s="108"/>
      <c r="CY1974" s="108"/>
      <c r="CZ1974" s="2"/>
      <c r="DA1974" s="2"/>
      <c r="DB1974" s="2"/>
      <c r="DC1974" s="2"/>
      <c r="DD1974" s="2"/>
      <c r="DE1974" s="2"/>
      <c r="DF1974" s="2"/>
      <c r="DG1974" s="2"/>
      <c r="DH1974" s="2"/>
      <c r="DI1974" s="2"/>
      <c r="DJ1974" s="2"/>
      <c r="DK1974" s="2"/>
      <c r="DL1974" s="2"/>
      <c r="DM1974" s="2"/>
      <c r="DN1974" s="2"/>
      <c r="DO1974" s="2"/>
      <c r="DP1974" s="2"/>
      <c r="DQ1974" s="2"/>
      <c r="DR1974" s="2"/>
      <c r="DS1974" s="2"/>
      <c r="DT1974" s="2"/>
      <c r="DU1974" s="2"/>
      <c r="DV1974" s="2"/>
      <c r="DW1974" s="2"/>
      <c r="DX1974" s="2"/>
      <c r="DY1974" s="2"/>
      <c r="DZ1974" s="2"/>
      <c r="EA1974" s="2"/>
      <c r="EB1974" s="2"/>
      <c r="EC1974" s="2"/>
      <c r="ED1974" s="2"/>
      <c r="EE1974" s="2"/>
      <c r="EF1974" s="2"/>
      <c r="EG1974" s="2"/>
      <c r="EH1974" s="2"/>
      <c r="EI1974" s="2"/>
      <c r="EJ1974" s="2"/>
      <c r="EK1974" s="2"/>
      <c r="EL1974" s="2"/>
      <c r="EM1974" s="2"/>
      <c r="EN1974" s="2"/>
      <c r="EO1974" s="2"/>
      <c r="EP1974" s="2"/>
      <c r="EQ1974" s="2"/>
      <c r="ER1974" s="2"/>
      <c r="ES1974" s="2"/>
      <c r="ET1974" s="2"/>
      <c r="EU1974" s="2"/>
      <c r="EV1974" s="2"/>
      <c r="EW1974" s="2"/>
      <c r="EX1974" s="2"/>
      <c r="EY1974" s="2"/>
      <c r="EZ1974" s="2"/>
      <c r="FA1974" s="2"/>
      <c r="FB1974" s="2"/>
      <c r="FC1974" s="2"/>
      <c r="FD1974" s="2"/>
      <c r="FE1974" s="2"/>
      <c r="FF1974" s="2"/>
      <c r="FG1974" s="2"/>
      <c r="FH1974" s="2"/>
      <c r="FI1974" s="2"/>
      <c r="FJ1974" s="2"/>
      <c r="FK1974" s="2"/>
      <c r="FL1974" s="2"/>
      <c r="FM1974" s="2"/>
      <c r="FN1974" s="2"/>
      <c r="FO1974" s="2"/>
      <c r="FP1974" s="2"/>
      <c r="FQ1974" s="2"/>
      <c r="FR1974" s="2"/>
      <c r="FS1974" s="2"/>
      <c r="FT1974" s="2"/>
      <c r="FU1974" s="2"/>
      <c r="FV1974" s="2"/>
      <c r="FW1974" s="2"/>
      <c r="FX1974" s="2"/>
      <c r="FY1974" s="2"/>
      <c r="FZ1974" s="2"/>
      <c r="GA1974" s="2"/>
      <c r="GB1974" s="2"/>
      <c r="GC1974" s="2"/>
      <c r="GD1974" s="2"/>
      <c r="GE1974" s="2"/>
      <c r="GF1974" s="2"/>
      <c r="GG1974" s="2"/>
      <c r="GH1974" s="2"/>
      <c r="GI1974" s="2"/>
      <c r="GJ1974" s="2"/>
      <c r="GK1974" s="2"/>
      <c r="GL1974" s="2"/>
      <c r="GM1974" s="2"/>
      <c r="GN1974" s="2"/>
      <c r="GO1974" s="2"/>
      <c r="GP1974" s="2"/>
      <c r="GQ1974" s="2"/>
      <c r="GR1974" s="2"/>
      <c r="GS1974" s="2"/>
      <c r="GT1974" s="2"/>
      <c r="GU1974" s="2"/>
      <c r="GV1974" s="2"/>
      <c r="GW1974" s="2"/>
      <c r="GX1974" s="2"/>
      <c r="GY1974" s="2"/>
      <c r="GZ1974" s="2"/>
      <c r="HA1974" s="2"/>
      <c r="HB1974" s="2"/>
      <c r="HC1974" s="2"/>
      <c r="HD1974" s="2"/>
      <c r="HE1974" s="2"/>
      <c r="HF1974" s="2"/>
      <c r="HG1974" s="2"/>
      <c r="HH1974" s="2"/>
      <c r="HI1974" s="2"/>
      <c r="HJ1974" s="2"/>
      <c r="HK1974" s="2"/>
      <c r="HL1974" s="2"/>
      <c r="HM1974" s="2"/>
      <c r="HN1974" s="2"/>
      <c r="HO1974" s="2"/>
      <c r="HP1974" s="2"/>
      <c r="HQ1974" s="2"/>
      <c r="HR1974" s="2"/>
      <c r="HS1974" s="2"/>
      <c r="HT1974" s="2"/>
      <c r="HU1974" s="2"/>
      <c r="HV1974" s="2"/>
      <c r="HW1974" s="2"/>
      <c r="HX1974" s="2"/>
      <c r="HY1974" s="2"/>
      <c r="HZ1974" s="2"/>
      <c r="IA1974" s="2"/>
      <c r="IB1974" s="2"/>
      <c r="IC1974" s="2"/>
      <c r="ID1974" s="2"/>
      <c r="IE1974" s="2"/>
      <c r="IF1974" s="2"/>
      <c r="IG1974" s="2"/>
      <c r="IH1974" s="2"/>
      <c r="II1974" s="2"/>
      <c r="IJ1974" s="2"/>
      <c r="IK1974" s="2"/>
      <c r="IL1974" s="2"/>
      <c r="IM1974" s="2"/>
      <c r="IN1974" s="2"/>
      <c r="IO1974" s="2"/>
      <c r="IP1974" s="2"/>
      <c r="IQ1974" s="2"/>
      <c r="IR1974" s="2"/>
      <c r="IS1974" s="2"/>
    </row>
    <row r="1975" spans="1:253" s="36" customFormat="1" ht="15" hidden="1" customHeight="1" x14ac:dyDescent="0.25">
      <c r="A1975" s="33"/>
      <c r="B1975" s="271" t="s">
        <v>21</v>
      </c>
      <c r="C1975" s="272"/>
      <c r="D1975" s="272"/>
      <c r="E1975" s="272"/>
      <c r="F1975" s="272"/>
      <c r="G1975" s="272"/>
      <c r="H1975" s="272"/>
      <c r="I1975" s="272"/>
      <c r="J1975" s="272"/>
      <c r="K1975" s="272"/>
      <c r="L1975" s="273"/>
      <c r="M1975" s="287">
        <f>+SUM(M1965:W1974)</f>
        <v>0</v>
      </c>
      <c r="N1975" s="288"/>
      <c r="O1975" s="288"/>
      <c r="P1975" s="288"/>
      <c r="Q1975" s="288"/>
      <c r="R1975" s="288"/>
      <c r="S1975" s="288"/>
      <c r="T1975" s="288"/>
      <c r="U1975" s="288"/>
      <c r="V1975" s="288"/>
      <c r="W1975" s="1272"/>
      <c r="X1975" s="287">
        <f>+SUM(X1965:AH1974)</f>
        <v>0</v>
      </c>
      <c r="Y1975" s="288"/>
      <c r="Z1975" s="288"/>
      <c r="AA1975" s="288"/>
      <c r="AB1975" s="288"/>
      <c r="AC1975" s="288"/>
      <c r="AD1975" s="288"/>
      <c r="AE1975" s="288"/>
      <c r="AF1975" s="288"/>
      <c r="AG1975" s="288"/>
      <c r="AH1975" s="289"/>
      <c r="AI1975" s="60"/>
      <c r="AJ1975" s="144" t="str">
        <f t="shared" si="353"/>
        <v>Riadok bude skrytý.</v>
      </c>
      <c r="AK1975" s="145" t="s">
        <v>207</v>
      </c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51">
        <f t="shared" si="359"/>
        <v>0</v>
      </c>
      <c r="BF1975" s="51"/>
      <c r="BG1975" s="51"/>
      <c r="BH1975" s="51">
        <f t="shared" si="355"/>
        <v>1</v>
      </c>
      <c r="BI1975" s="51">
        <f t="shared" ref="BI1975:BI1981" si="364">+IF(BE1975+BF1975+BG1975=0,0,IF(BH1975=0,0,1))</f>
        <v>0</v>
      </c>
      <c r="BJ1975" s="2"/>
      <c r="BK1975" s="2"/>
      <c r="BL1975" s="2"/>
      <c r="BM1975" s="2"/>
      <c r="BN1975" s="2"/>
      <c r="BO1975" s="2"/>
      <c r="BP1975" s="2"/>
      <c r="BQ1975" s="2"/>
      <c r="BR1975" s="2"/>
      <c r="BS1975" s="2"/>
      <c r="BT1975" s="2"/>
      <c r="BU1975" s="2"/>
      <c r="BV1975" s="2"/>
      <c r="BW1975" s="2"/>
      <c r="BX1975" s="108"/>
      <c r="BY1975" s="108"/>
      <c r="BZ1975" s="108"/>
      <c r="CA1975" s="113">
        <f>SI!BY1975</f>
        <v>191</v>
      </c>
      <c r="CB1975" s="113"/>
      <c r="CC1975" s="113"/>
      <c r="CD1975" s="113"/>
      <c r="CE1975" s="113"/>
      <c r="CF1975" s="113"/>
      <c r="CG1975" s="113"/>
      <c r="CH1975" s="140">
        <f>SI!BZ1975</f>
        <v>0</v>
      </c>
      <c r="CI1975" s="108"/>
      <c r="CJ1975" s="108"/>
      <c r="CK1975" s="108"/>
      <c r="CL1975" s="108"/>
      <c r="CM1975" s="108"/>
      <c r="CN1975" s="108"/>
      <c r="CO1975" s="108"/>
      <c r="CP1975" s="108"/>
      <c r="CQ1975" s="108"/>
      <c r="CR1975" s="108"/>
      <c r="CS1975" s="108"/>
      <c r="CT1975" s="108"/>
      <c r="CU1975" s="108"/>
      <c r="CV1975" s="108"/>
      <c r="CW1975" s="108"/>
      <c r="CX1975" s="108"/>
      <c r="CY1975" s="108"/>
      <c r="CZ1975" s="2"/>
      <c r="DA1975" s="2"/>
      <c r="DB1975" s="2"/>
      <c r="DC1975" s="2"/>
      <c r="DD1975" s="2"/>
      <c r="DE1975" s="2"/>
      <c r="DF1975" s="2"/>
      <c r="DG1975" s="2"/>
      <c r="DH1975" s="2"/>
      <c r="DI1975" s="2"/>
      <c r="DJ1975" s="2"/>
      <c r="DK1975" s="2"/>
      <c r="DL1975" s="2"/>
      <c r="DM1975" s="2"/>
      <c r="DN1975" s="2"/>
      <c r="DO1975" s="2"/>
      <c r="DP1975" s="2"/>
      <c r="DQ1975" s="2"/>
      <c r="DR1975" s="2"/>
      <c r="DS1975" s="2"/>
      <c r="DT1975" s="2"/>
      <c r="DU1975" s="2"/>
      <c r="DV1975" s="2"/>
      <c r="DW1975" s="2"/>
      <c r="DX1975" s="2"/>
      <c r="DY1975" s="2"/>
      <c r="DZ1975" s="2"/>
      <c r="EA1975" s="2"/>
      <c r="EB1975" s="2"/>
      <c r="EC1975" s="2"/>
      <c r="ED1975" s="2"/>
      <c r="EE1975" s="2"/>
      <c r="EF1975" s="2"/>
      <c r="EG1975" s="2"/>
      <c r="EH1975" s="2"/>
      <c r="EI1975" s="2"/>
      <c r="EJ1975" s="2"/>
      <c r="EK1975" s="2"/>
      <c r="EL1975" s="2"/>
      <c r="EM1975" s="2"/>
      <c r="EN1975" s="2"/>
      <c r="EO1975" s="2"/>
      <c r="EP1975" s="2"/>
      <c r="EQ1975" s="2"/>
      <c r="ER1975" s="2"/>
      <c r="ES1975" s="2"/>
      <c r="ET1975" s="2"/>
      <c r="EU1975" s="2"/>
      <c r="EV1975" s="2"/>
      <c r="EW1975" s="2"/>
      <c r="EX1975" s="2"/>
      <c r="EY1975" s="2"/>
      <c r="EZ1975" s="2"/>
      <c r="FA1975" s="2"/>
      <c r="FB1975" s="2"/>
      <c r="FC1975" s="2"/>
      <c r="FD1975" s="2"/>
      <c r="FE1975" s="2"/>
      <c r="FF1975" s="2"/>
      <c r="FG1975" s="2"/>
      <c r="FH1975" s="2"/>
      <c r="FI1975" s="2"/>
      <c r="FJ1975" s="2"/>
      <c r="FK1975" s="2"/>
      <c r="FL1975" s="2"/>
      <c r="FM1975" s="2"/>
      <c r="FN1975" s="2"/>
      <c r="FO1975" s="2"/>
      <c r="FP1975" s="2"/>
      <c r="FQ1975" s="2"/>
      <c r="FR1975" s="2"/>
      <c r="FS1975" s="2"/>
      <c r="FT1975" s="2"/>
      <c r="FU1975" s="2"/>
      <c r="FV1975" s="2"/>
      <c r="FW1975" s="2"/>
      <c r="FX1975" s="2"/>
      <c r="FY1975" s="2"/>
      <c r="FZ1975" s="2"/>
      <c r="GA1975" s="2"/>
      <c r="GB1975" s="2"/>
      <c r="GC1975" s="2"/>
      <c r="GD1975" s="2"/>
      <c r="GE1975" s="2"/>
      <c r="GF1975" s="2"/>
      <c r="GG1975" s="2"/>
      <c r="GH1975" s="2"/>
      <c r="GI1975" s="2"/>
      <c r="GJ1975" s="2"/>
      <c r="GK1975" s="2"/>
      <c r="GL1975" s="2"/>
      <c r="GM1975" s="2"/>
      <c r="GN1975" s="2"/>
      <c r="GO1975" s="2"/>
      <c r="GP1975" s="2"/>
      <c r="GQ1975" s="2"/>
      <c r="GR1975" s="2"/>
      <c r="GS1975" s="2"/>
      <c r="GT1975" s="2"/>
      <c r="GU1975" s="2"/>
      <c r="GV1975" s="2"/>
      <c r="GW1975" s="2"/>
      <c r="GX1975" s="2"/>
      <c r="GY1975" s="2"/>
      <c r="GZ1975" s="2"/>
      <c r="HA1975" s="2"/>
      <c r="HB1975" s="2"/>
      <c r="HC1975" s="2"/>
      <c r="HD1975" s="2"/>
      <c r="HE1975" s="2"/>
      <c r="HF1975" s="2"/>
      <c r="HG1975" s="2"/>
      <c r="HH1975" s="2"/>
      <c r="HI1975" s="2"/>
      <c r="HJ1975" s="2"/>
      <c r="HK1975" s="2"/>
      <c r="HL1975" s="2"/>
      <c r="HM1975" s="2"/>
      <c r="HN1975" s="2"/>
      <c r="HO1975" s="2"/>
      <c r="HP1975" s="2"/>
      <c r="HQ1975" s="2"/>
      <c r="HR1975" s="2"/>
      <c r="HS1975" s="2"/>
      <c r="HT1975" s="2"/>
      <c r="HU1975" s="2"/>
      <c r="HV1975" s="2"/>
      <c r="HW1975" s="2"/>
      <c r="HX1975" s="2"/>
      <c r="HY1975" s="2"/>
      <c r="HZ1975" s="2"/>
      <c r="IA1975" s="2"/>
      <c r="IB1975" s="2"/>
      <c r="IC1975" s="2"/>
      <c r="ID1975" s="2"/>
      <c r="IE1975" s="2"/>
      <c r="IF1975" s="2"/>
      <c r="IG1975" s="2"/>
      <c r="IH1975" s="2"/>
      <c r="II1975" s="2"/>
      <c r="IJ1975" s="2"/>
      <c r="IK1975" s="2"/>
      <c r="IL1975" s="2"/>
      <c r="IM1975" s="2"/>
      <c r="IN1975" s="2"/>
      <c r="IO1975" s="2"/>
      <c r="IP1975" s="2"/>
      <c r="IQ1975" s="2"/>
      <c r="IR1975" s="2"/>
      <c r="IS1975" s="2"/>
    </row>
    <row r="1976" spans="1:253" s="36" customFormat="1" ht="27.75" hidden="1" customHeight="1" x14ac:dyDescent="0.25">
      <c r="A1976" s="33"/>
      <c r="B1976" s="274" t="s">
        <v>435</v>
      </c>
      <c r="C1976" s="275"/>
      <c r="D1976" s="275"/>
      <c r="E1976" s="275"/>
      <c r="F1976" s="275"/>
      <c r="G1976" s="275"/>
      <c r="H1976" s="275"/>
      <c r="I1976" s="275"/>
      <c r="J1976" s="275"/>
      <c r="K1976" s="275"/>
      <c r="L1976" s="276"/>
      <c r="M1976" s="277"/>
      <c r="N1976" s="278"/>
      <c r="O1976" s="278"/>
      <c r="P1976" s="278"/>
      <c r="Q1976" s="278"/>
      <c r="R1976" s="278"/>
      <c r="S1976" s="278"/>
      <c r="T1976" s="278"/>
      <c r="U1976" s="278"/>
      <c r="V1976" s="278"/>
      <c r="W1976" s="279"/>
      <c r="X1976" s="277"/>
      <c r="Y1976" s="278"/>
      <c r="Z1976" s="278"/>
      <c r="AA1976" s="278"/>
      <c r="AB1976" s="278"/>
      <c r="AC1976" s="278"/>
      <c r="AD1976" s="278"/>
      <c r="AE1976" s="278"/>
      <c r="AF1976" s="278"/>
      <c r="AG1976" s="278"/>
      <c r="AH1976" s="279"/>
      <c r="AI1976" s="60"/>
      <c r="AJ1976" s="144" t="str">
        <f t="shared" ref="AJ1976:AJ2013" si="365">+IF(BI1976=0,"Riadok bude skrytý.","Riadok bude vidieť.")</f>
        <v>Riadok bude skrytý.</v>
      </c>
      <c r="AK1976" s="145" t="s">
        <v>207</v>
      </c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51">
        <f t="shared" si="359"/>
        <v>0</v>
      </c>
      <c r="BF1976" s="51"/>
      <c r="BG1976" s="51"/>
      <c r="BH1976" s="51">
        <f t="shared" ref="BH1976:BH2013" si="366">IF(AK1976="",1,IF(AK1976="Chcem skryť riadok.",0,1))</f>
        <v>1</v>
      </c>
      <c r="BI1976" s="51">
        <f t="shared" si="364"/>
        <v>0</v>
      </c>
      <c r="BJ1976" s="2"/>
      <c r="BK1976" s="2"/>
      <c r="BL1976" s="2"/>
      <c r="BM1976" s="2"/>
      <c r="BN1976" s="2"/>
      <c r="BO1976" s="2"/>
      <c r="BP1976" s="2"/>
      <c r="BQ1976" s="2"/>
      <c r="BR1976" s="2"/>
      <c r="BS1976" s="2"/>
      <c r="BT1976" s="2"/>
      <c r="BU1976" s="2"/>
      <c r="BV1976" s="2"/>
      <c r="BW1976" s="2"/>
      <c r="BX1976" s="108"/>
      <c r="BY1976" s="108"/>
      <c r="BZ1976" s="108"/>
      <c r="CA1976" s="113">
        <f>SI!BY1976</f>
        <v>153</v>
      </c>
      <c r="CB1976" s="113"/>
      <c r="CC1976" s="113"/>
      <c r="CD1976" s="113"/>
      <c r="CE1976" s="113"/>
      <c r="CF1976" s="113"/>
      <c r="CG1976" s="113"/>
      <c r="CH1976" s="140">
        <f>SI!BZ1976</f>
        <v>0</v>
      </c>
      <c r="CI1976" s="108"/>
      <c r="CJ1976" s="108"/>
      <c r="CK1976" s="108"/>
      <c r="CL1976" s="108"/>
      <c r="CM1976" s="108"/>
      <c r="CN1976" s="108"/>
      <c r="CO1976" s="108"/>
      <c r="CP1976" s="108"/>
      <c r="CQ1976" s="108"/>
      <c r="CR1976" s="108"/>
      <c r="CS1976" s="108"/>
      <c r="CT1976" s="108"/>
      <c r="CU1976" s="108"/>
      <c r="CV1976" s="108"/>
      <c r="CW1976" s="108"/>
      <c r="CX1976" s="108"/>
      <c r="CY1976" s="108"/>
      <c r="CZ1976" s="2"/>
      <c r="DA1976" s="2"/>
      <c r="DB1976" s="2"/>
      <c r="DC1976" s="2"/>
      <c r="DD1976" s="2"/>
      <c r="DE1976" s="2"/>
      <c r="DF1976" s="2"/>
      <c r="DG1976" s="2"/>
      <c r="DH1976" s="2"/>
      <c r="DI1976" s="2"/>
      <c r="DJ1976" s="2"/>
      <c r="DK1976" s="2"/>
      <c r="DL1976" s="2"/>
      <c r="DM1976" s="2"/>
      <c r="DN1976" s="2"/>
      <c r="DO1976" s="2"/>
      <c r="DP1976" s="2"/>
      <c r="DQ1976" s="2"/>
      <c r="DR1976" s="2"/>
      <c r="DS1976" s="2"/>
      <c r="DT1976" s="2"/>
      <c r="DU1976" s="2"/>
      <c r="DV1976" s="2"/>
      <c r="DW1976" s="2"/>
      <c r="DX1976" s="2"/>
      <c r="DY1976" s="2"/>
      <c r="DZ1976" s="2"/>
      <c r="EA1976" s="2"/>
      <c r="EB1976" s="2"/>
      <c r="EC1976" s="2"/>
      <c r="ED1976" s="2"/>
      <c r="EE1976" s="2"/>
      <c r="EF1976" s="2"/>
      <c r="EG1976" s="2"/>
      <c r="EH1976" s="2"/>
      <c r="EI1976" s="2"/>
      <c r="EJ1976" s="2"/>
      <c r="EK1976" s="2"/>
      <c r="EL1976" s="2"/>
      <c r="EM1976" s="2"/>
      <c r="EN1976" s="2"/>
      <c r="EO1976" s="2"/>
      <c r="EP1976" s="2"/>
      <c r="EQ1976" s="2"/>
      <c r="ER1976" s="2"/>
      <c r="ES1976" s="2"/>
      <c r="ET1976" s="2"/>
      <c r="EU1976" s="2"/>
      <c r="EV1976" s="2"/>
      <c r="EW1976" s="2"/>
      <c r="EX1976" s="2"/>
      <c r="EY1976" s="2"/>
      <c r="EZ1976" s="2"/>
      <c r="FA1976" s="2"/>
      <c r="FB1976" s="2"/>
      <c r="FC1976" s="2"/>
      <c r="FD1976" s="2"/>
      <c r="FE1976" s="2"/>
      <c r="FF1976" s="2"/>
      <c r="FG1976" s="2"/>
      <c r="FH1976" s="2"/>
      <c r="FI1976" s="2"/>
      <c r="FJ1976" s="2"/>
      <c r="FK1976" s="2"/>
      <c r="FL1976" s="2"/>
      <c r="FM1976" s="2"/>
      <c r="FN1976" s="2"/>
      <c r="FO1976" s="2"/>
      <c r="FP1976" s="2"/>
      <c r="FQ1976" s="2"/>
      <c r="FR1976" s="2"/>
      <c r="FS1976" s="2"/>
      <c r="FT1976" s="2"/>
      <c r="FU1976" s="2"/>
      <c r="FV1976" s="2"/>
      <c r="FW1976" s="2"/>
      <c r="FX1976" s="2"/>
      <c r="FY1976" s="2"/>
      <c r="FZ1976" s="2"/>
      <c r="GA1976" s="2"/>
      <c r="GB1976" s="2"/>
      <c r="GC1976" s="2"/>
      <c r="GD1976" s="2"/>
      <c r="GE1976" s="2"/>
      <c r="GF1976" s="2"/>
      <c r="GG1976" s="2"/>
      <c r="GH1976" s="2"/>
      <c r="GI1976" s="2"/>
      <c r="GJ1976" s="2"/>
      <c r="GK1976" s="2"/>
      <c r="GL1976" s="2"/>
      <c r="GM1976" s="2"/>
      <c r="GN1976" s="2"/>
      <c r="GO1976" s="2"/>
      <c r="GP1976" s="2"/>
      <c r="GQ1976" s="2"/>
      <c r="GR1976" s="2"/>
      <c r="GS1976" s="2"/>
      <c r="GT1976" s="2"/>
      <c r="GU1976" s="2"/>
      <c r="GV1976" s="2"/>
      <c r="GW1976" s="2"/>
      <c r="GX1976" s="2"/>
      <c r="GY1976" s="2"/>
      <c r="GZ1976" s="2"/>
      <c r="HA1976" s="2"/>
      <c r="HB1976" s="2"/>
      <c r="HC1976" s="2"/>
      <c r="HD1976" s="2"/>
      <c r="HE1976" s="2"/>
      <c r="HF1976" s="2"/>
      <c r="HG1976" s="2"/>
      <c r="HH1976" s="2"/>
      <c r="HI1976" s="2"/>
      <c r="HJ1976" s="2"/>
      <c r="HK1976" s="2"/>
      <c r="HL1976" s="2"/>
      <c r="HM1976" s="2"/>
      <c r="HN1976" s="2"/>
      <c r="HO1976" s="2"/>
      <c r="HP1976" s="2"/>
      <c r="HQ1976" s="2"/>
      <c r="HR1976" s="2"/>
      <c r="HS1976" s="2"/>
      <c r="HT1976" s="2"/>
      <c r="HU1976" s="2"/>
      <c r="HV1976" s="2"/>
      <c r="HW1976" s="2"/>
      <c r="HX1976" s="2"/>
      <c r="HY1976" s="2"/>
      <c r="HZ1976" s="2"/>
      <c r="IA1976" s="2"/>
      <c r="IB1976" s="2"/>
      <c r="IC1976" s="2"/>
      <c r="ID1976" s="2"/>
      <c r="IE1976" s="2"/>
      <c r="IF1976" s="2"/>
      <c r="IG1976" s="2"/>
      <c r="IH1976" s="2"/>
      <c r="II1976" s="2"/>
      <c r="IJ1976" s="2"/>
      <c r="IK1976" s="2"/>
      <c r="IL1976" s="2"/>
      <c r="IM1976" s="2"/>
      <c r="IN1976" s="2"/>
      <c r="IO1976" s="2"/>
      <c r="IP1976" s="2"/>
      <c r="IQ1976" s="2"/>
      <c r="IR1976" s="2"/>
      <c r="IS1976" s="2"/>
    </row>
    <row r="1977" spans="1:253" s="36" customFormat="1" ht="15" customHeight="1" x14ac:dyDescent="0.25">
      <c r="A1977" s="33"/>
      <c r="B1977" s="30"/>
      <c r="C1977" s="2"/>
      <c r="D1977" s="30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60"/>
      <c r="AJ1977" s="144" t="str">
        <f t="shared" si="365"/>
        <v>Riadok bude vidieť.</v>
      </c>
      <c r="AK1977" s="145" t="s">
        <v>207</v>
      </c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86">
        <v>1</v>
      </c>
      <c r="BF1977" s="51"/>
      <c r="BG1977" s="51"/>
      <c r="BH1977" s="51">
        <f t="shared" ref="BH1977" si="367">IF(AK1977="",1,IF(AK1977="Chcem skryť riadok.",0,1))</f>
        <v>1</v>
      </c>
      <c r="BI1977" s="51">
        <f t="shared" ref="BI1977" si="368">+IF(BE1977+BF1977+BG1977=0,0,IF(BH1977=0,0,1))</f>
        <v>1</v>
      </c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/>
      <c r="BV1977" s="2"/>
      <c r="BW1977" s="2"/>
      <c r="BX1977" s="108"/>
      <c r="BY1977" s="108"/>
      <c r="BZ1977" s="108"/>
      <c r="CA1977" s="113">
        <f>SI!BY1977</f>
        <v>114</v>
      </c>
      <c r="CB1977" s="113"/>
      <c r="CC1977" s="113"/>
      <c r="CD1977" s="113"/>
      <c r="CE1977" s="113"/>
      <c r="CF1977" s="113"/>
      <c r="CG1977" s="113"/>
      <c r="CH1977" s="140">
        <f>SI!BZ1977</f>
        <v>0</v>
      </c>
      <c r="CI1977" s="108"/>
      <c r="CJ1977" s="108"/>
      <c r="CK1977" s="108"/>
      <c r="CL1977" s="108"/>
      <c r="CM1977" s="108"/>
      <c r="CN1977" s="108"/>
      <c r="CO1977" s="108"/>
      <c r="CP1977" s="108"/>
      <c r="CQ1977" s="108"/>
      <c r="CR1977" s="108"/>
      <c r="CS1977" s="108"/>
      <c r="CT1977" s="108"/>
      <c r="CU1977" s="108"/>
      <c r="CV1977" s="108"/>
      <c r="CW1977" s="108"/>
      <c r="CX1977" s="108"/>
      <c r="CY1977" s="108"/>
      <c r="CZ1977" s="2"/>
      <c r="DA1977" s="2"/>
      <c r="DB1977" s="2"/>
      <c r="DC1977" s="2"/>
      <c r="DD1977" s="2"/>
      <c r="DE1977" s="2"/>
      <c r="DF1977" s="2"/>
      <c r="DG1977" s="2"/>
      <c r="DH1977" s="2"/>
      <c r="DI1977" s="2"/>
      <c r="DJ1977" s="2"/>
      <c r="DK1977" s="2"/>
      <c r="DL1977" s="2"/>
      <c r="DM1977" s="2"/>
      <c r="DN1977" s="2"/>
      <c r="DO1977" s="2"/>
      <c r="DP1977" s="2"/>
      <c r="DQ1977" s="2"/>
      <c r="DR1977" s="2"/>
      <c r="DS1977" s="2"/>
      <c r="DT1977" s="2"/>
      <c r="DU1977" s="2"/>
      <c r="DV1977" s="2"/>
      <c r="DW1977" s="2"/>
      <c r="DX1977" s="2"/>
      <c r="DY1977" s="2"/>
      <c r="DZ1977" s="2"/>
      <c r="EA1977" s="2"/>
      <c r="EB1977" s="2"/>
      <c r="EC1977" s="2"/>
      <c r="ED1977" s="2"/>
      <c r="EE1977" s="2"/>
      <c r="EF1977" s="2"/>
      <c r="EG1977" s="2"/>
      <c r="EH1977" s="2"/>
      <c r="EI1977" s="2"/>
      <c r="EJ1977" s="2"/>
      <c r="EK1977" s="2"/>
      <c r="EL1977" s="2"/>
      <c r="EM1977" s="2"/>
      <c r="EN1977" s="2"/>
      <c r="EO1977" s="2"/>
      <c r="EP1977" s="2"/>
      <c r="EQ1977" s="2"/>
      <c r="ER1977" s="2"/>
      <c r="ES1977" s="2"/>
      <c r="ET1977" s="2"/>
      <c r="EU1977" s="2"/>
      <c r="EV1977" s="2"/>
      <c r="EW1977" s="2"/>
      <c r="EX1977" s="2"/>
      <c r="EY1977" s="2"/>
      <c r="EZ1977" s="2"/>
      <c r="FA1977" s="2"/>
      <c r="FB1977" s="2"/>
      <c r="FC1977" s="2"/>
      <c r="FD1977" s="2"/>
      <c r="FE1977" s="2"/>
      <c r="FF1977" s="2"/>
      <c r="FG1977" s="2"/>
      <c r="FH1977" s="2"/>
      <c r="FI1977" s="2"/>
      <c r="FJ1977" s="2"/>
      <c r="FK1977" s="2"/>
      <c r="FL1977" s="2"/>
      <c r="FM1977" s="2"/>
      <c r="FN1977" s="2"/>
      <c r="FO1977" s="2"/>
      <c r="FP1977" s="2"/>
      <c r="FQ1977" s="2"/>
      <c r="FR1977" s="2"/>
      <c r="FS1977" s="2"/>
      <c r="FT1977" s="2"/>
      <c r="FU1977" s="2"/>
      <c r="FV1977" s="2"/>
      <c r="FW1977" s="2"/>
      <c r="FX1977" s="2"/>
      <c r="FY1977" s="2"/>
      <c r="FZ1977" s="2"/>
      <c r="GA1977" s="2"/>
      <c r="GB1977" s="2"/>
      <c r="GC1977" s="2"/>
      <c r="GD1977" s="2"/>
      <c r="GE1977" s="2"/>
      <c r="GF1977" s="2"/>
      <c r="GG1977" s="2"/>
      <c r="GH1977" s="2"/>
      <c r="GI1977" s="2"/>
      <c r="GJ1977" s="2"/>
      <c r="GK1977" s="2"/>
      <c r="GL1977" s="2"/>
      <c r="GM1977" s="2"/>
      <c r="GN1977" s="2"/>
      <c r="GO1977" s="2"/>
      <c r="GP1977" s="2"/>
      <c r="GQ1977" s="2"/>
      <c r="GR1977" s="2"/>
      <c r="GS1977" s="2"/>
      <c r="GT1977" s="2"/>
      <c r="GU1977" s="2"/>
      <c r="GV1977" s="2"/>
      <c r="GW1977" s="2"/>
      <c r="GX1977" s="2"/>
      <c r="GY1977" s="2"/>
      <c r="GZ1977" s="2"/>
      <c r="HA1977" s="2"/>
      <c r="HB1977" s="2"/>
      <c r="HC1977" s="2"/>
      <c r="HD1977" s="2"/>
      <c r="HE1977" s="2"/>
      <c r="HF1977" s="2"/>
      <c r="HG1977" s="2"/>
      <c r="HH1977" s="2"/>
      <c r="HI1977" s="2"/>
      <c r="HJ1977" s="2"/>
      <c r="HK1977" s="2"/>
      <c r="HL1977" s="2"/>
      <c r="HM1977" s="2"/>
      <c r="HN1977" s="2"/>
      <c r="HO1977" s="2"/>
      <c r="HP1977" s="2"/>
      <c r="HQ1977" s="2"/>
      <c r="HR1977" s="2"/>
      <c r="HS1977" s="2"/>
      <c r="HT1977" s="2"/>
      <c r="HU1977" s="2"/>
      <c r="HV1977" s="2"/>
      <c r="HW1977" s="2"/>
      <c r="HX1977" s="2"/>
      <c r="HY1977" s="2"/>
      <c r="HZ1977" s="2"/>
      <c r="IA1977" s="2"/>
      <c r="IB1977" s="2"/>
      <c r="IC1977" s="2"/>
      <c r="ID1977" s="2"/>
      <c r="IE1977" s="2"/>
      <c r="IF1977" s="2"/>
      <c r="IG1977" s="2"/>
      <c r="IH1977" s="2"/>
      <c r="II1977" s="2"/>
      <c r="IJ1977" s="2"/>
      <c r="IK1977" s="2"/>
      <c r="IL1977" s="2"/>
      <c r="IM1977" s="2"/>
      <c r="IN1977" s="2"/>
      <c r="IO1977" s="2"/>
      <c r="IP1977" s="2"/>
      <c r="IQ1977" s="2"/>
      <c r="IR1977" s="2"/>
      <c r="IS1977" s="2"/>
    </row>
    <row r="1978" spans="1:253" x14ac:dyDescent="0.25">
      <c r="A1978" s="33"/>
      <c r="B1978" s="23" t="s">
        <v>436</v>
      </c>
      <c r="C1978" s="22"/>
      <c r="D1978" s="22"/>
      <c r="E1978" s="22"/>
      <c r="F1978" s="22"/>
      <c r="G1978" s="22"/>
      <c r="H1978" s="22"/>
      <c r="I1978" s="22"/>
      <c r="J1978" s="22"/>
      <c r="K1978" s="22"/>
      <c r="L1978" s="22"/>
      <c r="M1978" s="22"/>
      <c r="N1978" s="22"/>
      <c r="O1978" s="22"/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  <c r="AI1978" s="60" t="s">
        <v>168</v>
      </c>
      <c r="AJ1978" s="144" t="str">
        <f t="shared" si="365"/>
        <v>Riadok bude vidieť.</v>
      </c>
      <c r="AK1978" s="145" t="s">
        <v>207</v>
      </c>
      <c r="BE1978" s="86">
        <v>1</v>
      </c>
      <c r="BH1978" s="51">
        <f t="shared" si="366"/>
        <v>1</v>
      </c>
      <c r="BI1978" s="51">
        <f t="shared" si="364"/>
        <v>1</v>
      </c>
      <c r="CA1978" s="113">
        <f>SI!BY1978</f>
        <v>40</v>
      </c>
      <c r="CH1978" s="140">
        <f>SI!BZ1978</f>
        <v>0</v>
      </c>
    </row>
    <row r="1979" spans="1:253" ht="15" customHeight="1" x14ac:dyDescent="0.25">
      <c r="A1979" s="33"/>
      <c r="AI1979" s="59"/>
      <c r="AJ1979" s="144" t="str">
        <f t="shared" si="365"/>
        <v>Riadok bude vidieť.</v>
      </c>
      <c r="AK1979" s="145" t="s">
        <v>207</v>
      </c>
      <c r="BE1979" s="86">
        <v>1</v>
      </c>
      <c r="BH1979" s="51">
        <f t="shared" si="366"/>
        <v>1</v>
      </c>
      <c r="BI1979" s="51">
        <f t="shared" si="364"/>
        <v>1</v>
      </c>
      <c r="CA1979" s="113">
        <f>SI!BY1979</f>
        <v>175</v>
      </c>
      <c r="CH1979" s="140">
        <f>SI!BZ1979</f>
        <v>0</v>
      </c>
    </row>
    <row r="1980" spans="1:253" x14ac:dyDescent="0.25">
      <c r="A1980" s="33"/>
      <c r="B1980" s="2" t="s">
        <v>274</v>
      </c>
      <c r="H1980" s="181" t="s">
        <v>476</v>
      </c>
      <c r="I1980" s="181"/>
      <c r="J1980" s="181"/>
      <c r="K1980" s="2" t="str">
        <f>+IF($J$27&lt;&gt;"",IF((CODE(MID($J$27,1,1)))*(GCD(121,132))*0+(LEN(SI!J13)+LEN(SI!J14))=CA1980,"v bežnom účtovnom období povinnosť overenia účtovnej závierky audítorom.","NEPOVOLENÉ POUŽITIE!"),"NEPOVOLENÉ POUŽITIE!")</f>
        <v>v bežnom účtovnom období povinnosť overenia účtovnej závierky audítorom.</v>
      </c>
      <c r="AI1980" s="59"/>
      <c r="AJ1980" s="144" t="str">
        <f t="shared" si="365"/>
        <v>Riadok bude vidieť.</v>
      </c>
      <c r="AK1980" s="145" t="s">
        <v>207</v>
      </c>
      <c r="AN1980" s="21"/>
      <c r="BE1980" s="86">
        <v>1</v>
      </c>
      <c r="BH1980" s="51">
        <f t="shared" si="366"/>
        <v>1</v>
      </c>
      <c r="BI1980" s="51">
        <f t="shared" si="364"/>
        <v>1</v>
      </c>
      <c r="CA1980" s="113">
        <f>SI!BY1980</f>
        <v>16</v>
      </c>
      <c r="CH1980" s="140">
        <f>SI!BZ1980</f>
        <v>0</v>
      </c>
    </row>
    <row r="1981" spans="1:253" s="36" customFormat="1" x14ac:dyDescent="0.25">
      <c r="A1981" s="33"/>
      <c r="B1981" s="2" t="str">
        <f>+IF($C$27&lt;&gt;"",IF(CODE(MID($C$27,1,1))*(IF(SI!EE2789="",1,SI!EE2789-1-1+1))+LEN(SI!J10)=CA1981,IF(H1980="mala","K povinnosti overenia účtovnej závierky audítorom účtovná jednotka uvádza:","Účtovná jednotka nemá pre túto časť poznámok obsahovú náplň."),"NEPOVOLENÉ POUŽITIE!"),"NEPOVOLENÉ POUŽITIE!")</f>
        <v>K povinnosti overenia účtovnej závierky audítorom účtovná jednotka uvádza:</v>
      </c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59"/>
      <c r="AJ1981" s="144" t="str">
        <f t="shared" si="365"/>
        <v>Riadok bude vidieť.</v>
      </c>
      <c r="AK1981" s="145" t="s">
        <v>207</v>
      </c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51">
        <f>+IF($H$1980="nemala",1,1)</f>
        <v>1</v>
      </c>
      <c r="BF1981" s="51"/>
      <c r="BG1981" s="51"/>
      <c r="BH1981" s="51">
        <f t="shared" si="366"/>
        <v>1</v>
      </c>
      <c r="BI1981" s="51">
        <f t="shared" si="364"/>
        <v>1</v>
      </c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108"/>
      <c r="BY1981" s="108"/>
      <c r="BZ1981" s="108"/>
      <c r="CA1981" s="113">
        <f>SI!BY1981</f>
        <v>29</v>
      </c>
      <c r="CB1981" s="113"/>
      <c r="CC1981" s="113"/>
      <c r="CD1981" s="113"/>
      <c r="CE1981" s="113"/>
      <c r="CF1981" s="113"/>
      <c r="CG1981" s="113"/>
      <c r="CH1981" s="140">
        <f>SI!BZ1981</f>
        <v>0</v>
      </c>
      <c r="CI1981" s="108"/>
      <c r="CJ1981" s="108"/>
      <c r="CK1981" s="108"/>
      <c r="CL1981" s="108"/>
      <c r="CM1981" s="108"/>
      <c r="CN1981" s="108"/>
      <c r="CO1981" s="108"/>
      <c r="CP1981" s="108"/>
      <c r="CQ1981" s="108"/>
      <c r="CR1981" s="108"/>
      <c r="CS1981" s="108"/>
      <c r="CT1981" s="108"/>
      <c r="CU1981" s="108"/>
      <c r="CV1981" s="108"/>
      <c r="CW1981" s="108"/>
      <c r="CX1981" s="108"/>
      <c r="CY1981" s="108"/>
      <c r="CZ1981" s="2"/>
      <c r="DA1981" s="2"/>
      <c r="DB1981" s="2"/>
      <c r="DC1981" s="2"/>
      <c r="DD1981" s="2"/>
      <c r="DE1981" s="2"/>
      <c r="DF1981" s="2"/>
      <c r="DG1981" s="2"/>
      <c r="DH1981" s="2"/>
      <c r="DI1981" s="2"/>
      <c r="DJ1981" s="2"/>
      <c r="DK1981" s="2"/>
      <c r="DL1981" s="2"/>
      <c r="DM1981" s="2"/>
      <c r="DN1981" s="2"/>
      <c r="DO1981" s="2"/>
      <c r="DP1981" s="2"/>
      <c r="DQ1981" s="2"/>
      <c r="DR1981" s="2"/>
      <c r="DS1981" s="2"/>
      <c r="DT1981" s="2"/>
      <c r="DU1981" s="2"/>
      <c r="DV1981" s="2"/>
      <c r="DW1981" s="2"/>
      <c r="DX1981" s="2"/>
      <c r="DY1981" s="2"/>
      <c r="DZ1981" s="2"/>
      <c r="EA1981" s="2"/>
      <c r="EB1981" s="2"/>
      <c r="EC1981" s="2"/>
      <c r="ED1981" s="2"/>
      <c r="EE1981" s="2"/>
      <c r="EF1981" s="2"/>
      <c r="EG1981" s="2"/>
      <c r="EH1981" s="2"/>
      <c r="EI1981" s="2"/>
      <c r="EJ1981" s="2"/>
      <c r="EK1981" s="2"/>
      <c r="EL1981" s="2"/>
      <c r="EM1981" s="2"/>
      <c r="EN1981" s="2"/>
      <c r="EO1981" s="2"/>
      <c r="EP1981" s="2"/>
      <c r="EQ1981" s="2"/>
      <c r="ER1981" s="2"/>
      <c r="ES1981" s="2"/>
      <c r="ET1981" s="2"/>
      <c r="EU1981" s="2"/>
      <c r="EV1981" s="2"/>
      <c r="EW1981" s="2"/>
      <c r="EX1981" s="2"/>
      <c r="EY1981" s="2"/>
      <c r="EZ1981" s="2"/>
      <c r="FA1981" s="2"/>
      <c r="FB1981" s="2"/>
      <c r="FC1981" s="2"/>
      <c r="FD1981" s="2"/>
      <c r="FE1981" s="2"/>
      <c r="FF1981" s="2"/>
      <c r="FG1981" s="2"/>
      <c r="FH1981" s="2"/>
      <c r="FI1981" s="2"/>
      <c r="FJ1981" s="2"/>
      <c r="FK1981" s="2"/>
      <c r="FL1981" s="2"/>
      <c r="FM1981" s="2"/>
      <c r="FN1981" s="2"/>
      <c r="FO1981" s="2"/>
      <c r="FP1981" s="2"/>
      <c r="FQ1981" s="2"/>
      <c r="FR1981" s="2"/>
      <c r="FS1981" s="2"/>
      <c r="FT1981" s="2"/>
      <c r="FU1981" s="2"/>
      <c r="FV1981" s="2"/>
      <c r="FW1981" s="2"/>
      <c r="FX1981" s="2"/>
      <c r="FY1981" s="2"/>
      <c r="FZ1981" s="2"/>
      <c r="GA1981" s="2"/>
      <c r="GB1981" s="2"/>
      <c r="GC1981" s="2"/>
      <c r="GD1981" s="2"/>
      <c r="GE1981" s="2"/>
      <c r="GF1981" s="2"/>
      <c r="GG1981" s="2"/>
      <c r="GH1981" s="2"/>
      <c r="GI1981" s="2"/>
      <c r="GJ1981" s="2"/>
      <c r="GK1981" s="2"/>
      <c r="GL1981" s="2"/>
      <c r="GM1981" s="2"/>
      <c r="GN1981" s="2"/>
      <c r="GO1981" s="2"/>
      <c r="GP1981" s="2"/>
      <c r="GQ1981" s="2"/>
      <c r="GR1981" s="2"/>
      <c r="GS1981" s="2"/>
      <c r="GT1981" s="2"/>
      <c r="GU1981" s="2"/>
      <c r="GV1981" s="2"/>
      <c r="GW1981" s="2"/>
      <c r="GX1981" s="2"/>
      <c r="GY1981" s="2"/>
      <c r="GZ1981" s="2"/>
      <c r="HA1981" s="2"/>
      <c r="HB1981" s="2"/>
      <c r="HC1981" s="2"/>
      <c r="HD1981" s="2"/>
      <c r="HE1981" s="2"/>
      <c r="HF1981" s="2"/>
      <c r="HG1981" s="2"/>
      <c r="HH1981" s="2"/>
      <c r="HI1981" s="2"/>
      <c r="HJ1981" s="2"/>
      <c r="HK1981" s="2"/>
      <c r="HL1981" s="2"/>
      <c r="HM1981" s="2"/>
      <c r="HN1981" s="2"/>
      <c r="HO1981" s="2"/>
      <c r="HP1981" s="2"/>
      <c r="HQ1981" s="2"/>
      <c r="HR1981" s="2"/>
      <c r="HS1981" s="2"/>
      <c r="HT1981" s="2"/>
      <c r="HU1981" s="2"/>
      <c r="HV1981" s="2"/>
      <c r="HW1981" s="2"/>
      <c r="HX1981" s="2"/>
      <c r="HY1981" s="2"/>
      <c r="HZ1981" s="2"/>
      <c r="IA1981" s="2"/>
      <c r="IB1981" s="2"/>
      <c r="IC1981" s="2"/>
      <c r="ID1981" s="2"/>
      <c r="IE1981" s="2"/>
      <c r="IF1981" s="2"/>
      <c r="IG1981" s="2"/>
      <c r="IH1981" s="2"/>
      <c r="II1981" s="2"/>
      <c r="IJ1981" s="2"/>
      <c r="IK1981" s="2"/>
      <c r="IL1981" s="2"/>
      <c r="IM1981" s="2"/>
      <c r="IN1981" s="2"/>
      <c r="IO1981" s="2"/>
      <c r="IP1981" s="2"/>
      <c r="IQ1981" s="2"/>
      <c r="IR1981" s="2"/>
      <c r="IS1981" s="2"/>
    </row>
    <row r="1982" spans="1:253" s="36" customFormat="1" hidden="1" x14ac:dyDescent="0.25">
      <c r="A1982" s="33"/>
      <c r="B1982" s="168"/>
      <c r="C1982" s="168"/>
      <c r="D1982" s="168"/>
      <c r="E1982" s="168"/>
      <c r="F1982" s="168"/>
      <c r="G1982" s="168"/>
      <c r="H1982" s="168"/>
      <c r="I1982" s="168"/>
      <c r="J1982" s="168"/>
      <c r="K1982" s="168"/>
      <c r="L1982" s="168"/>
      <c r="M1982" s="168"/>
      <c r="N1982" s="168"/>
      <c r="O1982" s="168"/>
      <c r="P1982" s="168"/>
      <c r="Q1982" s="168"/>
      <c r="R1982" s="168"/>
      <c r="S1982" s="168"/>
      <c r="T1982" s="168"/>
      <c r="U1982" s="168"/>
      <c r="V1982" s="168"/>
      <c r="W1982" s="168"/>
      <c r="X1982" s="168"/>
      <c r="Y1982" s="168"/>
      <c r="Z1982" s="168"/>
      <c r="AA1982" s="168"/>
      <c r="AB1982" s="168"/>
      <c r="AC1982" s="168"/>
      <c r="AD1982" s="168"/>
      <c r="AE1982" s="168"/>
      <c r="AF1982" s="168"/>
      <c r="AG1982" s="168"/>
      <c r="AH1982" s="168"/>
      <c r="AI1982" s="63"/>
      <c r="AJ1982" s="144" t="str">
        <f t="shared" si="365"/>
        <v>Riadok bude skrytý.</v>
      </c>
      <c r="AK1982" s="145" t="s">
        <v>207</v>
      </c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51">
        <f>+IF($H$1980="nemala",0,1)</f>
        <v>1</v>
      </c>
      <c r="BF1982" s="51">
        <f t="shared" ref="BF1982:BF2001" si="369">+IF(B1982="",0,1)</f>
        <v>0</v>
      </c>
      <c r="BG1982" s="51"/>
      <c r="BH1982" s="51">
        <f t="shared" si="366"/>
        <v>1</v>
      </c>
      <c r="BI1982" s="89">
        <f t="shared" ref="BI1982:BI2001" si="370">+IF(BE1982*BF1982=0,0,IF(BH1982=0,0,1))</f>
        <v>0</v>
      </c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108"/>
      <c r="BY1982" s="108"/>
      <c r="BZ1982" s="108"/>
      <c r="CA1982" s="113">
        <f>SI!BY1982</f>
        <v>161</v>
      </c>
      <c r="CB1982" s="113"/>
      <c r="CC1982" s="113"/>
      <c r="CD1982" s="113"/>
      <c r="CE1982" s="113"/>
      <c r="CF1982" s="113"/>
      <c r="CG1982" s="113"/>
      <c r="CH1982" s="140">
        <f>SI!BZ1982</f>
        <v>0</v>
      </c>
      <c r="CI1982" s="108"/>
      <c r="CJ1982" s="108"/>
      <c r="CK1982" s="108"/>
      <c r="CL1982" s="108"/>
      <c r="CM1982" s="108"/>
      <c r="CN1982" s="108"/>
      <c r="CO1982" s="108"/>
      <c r="CP1982" s="108"/>
      <c r="CQ1982" s="108"/>
      <c r="CR1982" s="108"/>
      <c r="CS1982" s="108"/>
      <c r="CT1982" s="108"/>
      <c r="CU1982" s="108"/>
      <c r="CV1982" s="108"/>
      <c r="CW1982" s="108"/>
      <c r="CX1982" s="108"/>
      <c r="CY1982" s="108"/>
      <c r="CZ1982" s="2"/>
      <c r="DA1982" s="2"/>
      <c r="DB1982" s="2"/>
      <c r="DC1982" s="2"/>
      <c r="DD1982" s="2"/>
      <c r="DE1982" s="2"/>
      <c r="DF1982" s="2"/>
      <c r="DG1982" s="2"/>
      <c r="DH1982" s="2"/>
      <c r="DI1982" s="2"/>
      <c r="DJ1982" s="2"/>
      <c r="DK1982" s="2"/>
      <c r="DL1982" s="2"/>
      <c r="DM1982" s="2"/>
      <c r="DN1982" s="2"/>
      <c r="DO1982" s="2"/>
      <c r="DP1982" s="2"/>
      <c r="DQ1982" s="2"/>
      <c r="DR1982" s="2"/>
      <c r="DS1982" s="2"/>
      <c r="DT1982" s="2"/>
      <c r="DU1982" s="2"/>
      <c r="DV1982" s="2"/>
      <c r="DW1982" s="2"/>
      <c r="DX1982" s="2"/>
      <c r="DY1982" s="2"/>
      <c r="DZ1982" s="2"/>
      <c r="EA1982" s="2"/>
      <c r="EB1982" s="2"/>
      <c r="EC1982" s="2"/>
      <c r="ED1982" s="2"/>
      <c r="EE1982" s="2"/>
      <c r="EF1982" s="2"/>
      <c r="EG1982" s="2"/>
      <c r="EH1982" s="2"/>
      <c r="EI1982" s="2"/>
      <c r="EJ1982" s="2"/>
      <c r="EK1982" s="2"/>
      <c r="EL1982" s="2"/>
      <c r="EM1982" s="2"/>
      <c r="EN1982" s="2"/>
      <c r="EO1982" s="2"/>
      <c r="EP1982" s="2"/>
      <c r="EQ1982" s="2"/>
      <c r="ER1982" s="2"/>
      <c r="ES1982" s="2"/>
      <c r="ET1982" s="2"/>
      <c r="EU1982" s="2"/>
      <c r="EV1982" s="2"/>
      <c r="EW1982" s="2"/>
      <c r="EX1982" s="2"/>
      <c r="EY1982" s="2"/>
      <c r="EZ1982" s="2"/>
      <c r="FA1982" s="2"/>
      <c r="FB1982" s="2"/>
      <c r="FC1982" s="2"/>
      <c r="FD1982" s="2"/>
      <c r="FE1982" s="2"/>
      <c r="FF1982" s="2"/>
      <c r="FG1982" s="2"/>
      <c r="FH1982" s="2"/>
      <c r="FI1982" s="2"/>
      <c r="FJ1982" s="2"/>
      <c r="FK1982" s="2"/>
      <c r="FL1982" s="2"/>
      <c r="FM1982" s="2"/>
      <c r="FN1982" s="2"/>
      <c r="FO1982" s="2"/>
      <c r="FP1982" s="2"/>
      <c r="FQ1982" s="2"/>
      <c r="FR1982" s="2"/>
      <c r="FS1982" s="2"/>
      <c r="FT1982" s="2"/>
      <c r="FU1982" s="2"/>
      <c r="FV1982" s="2"/>
      <c r="FW1982" s="2"/>
      <c r="FX1982" s="2"/>
      <c r="FY1982" s="2"/>
      <c r="FZ1982" s="2"/>
      <c r="GA1982" s="2"/>
      <c r="GB1982" s="2"/>
      <c r="GC1982" s="2"/>
      <c r="GD1982" s="2"/>
      <c r="GE1982" s="2"/>
      <c r="GF1982" s="2"/>
      <c r="GG1982" s="2"/>
      <c r="GH1982" s="2"/>
      <c r="GI1982" s="2"/>
      <c r="GJ1982" s="2"/>
      <c r="GK1982" s="2"/>
      <c r="GL1982" s="2"/>
      <c r="GM1982" s="2"/>
      <c r="GN1982" s="2"/>
      <c r="GO1982" s="2"/>
      <c r="GP1982" s="2"/>
      <c r="GQ1982" s="2"/>
      <c r="GR1982" s="2"/>
      <c r="GS1982" s="2"/>
      <c r="GT1982" s="2"/>
      <c r="GU1982" s="2"/>
      <c r="GV1982" s="2"/>
      <c r="GW1982" s="2"/>
      <c r="GX1982" s="2"/>
      <c r="GY1982" s="2"/>
      <c r="GZ1982" s="2"/>
      <c r="HA1982" s="2"/>
      <c r="HB1982" s="2"/>
      <c r="HC1982" s="2"/>
      <c r="HD1982" s="2"/>
      <c r="HE1982" s="2"/>
      <c r="HF1982" s="2"/>
      <c r="HG1982" s="2"/>
      <c r="HH1982" s="2"/>
      <c r="HI1982" s="2"/>
      <c r="HJ1982" s="2"/>
      <c r="HK1982" s="2"/>
      <c r="HL1982" s="2"/>
      <c r="HM1982" s="2"/>
      <c r="HN1982" s="2"/>
      <c r="HO1982" s="2"/>
      <c r="HP1982" s="2"/>
      <c r="HQ1982" s="2"/>
      <c r="HR1982" s="2"/>
      <c r="HS1982" s="2"/>
      <c r="HT1982" s="2"/>
      <c r="HU1982" s="2"/>
      <c r="HV1982" s="2"/>
      <c r="HW1982" s="2"/>
      <c r="HX1982" s="2"/>
      <c r="HY1982" s="2"/>
      <c r="HZ1982" s="2"/>
      <c r="IA1982" s="2"/>
      <c r="IB1982" s="2"/>
      <c r="IC1982" s="2"/>
      <c r="ID1982" s="2"/>
      <c r="IE1982" s="2"/>
      <c r="IF1982" s="2"/>
      <c r="IG1982" s="2"/>
      <c r="IH1982" s="2"/>
      <c r="II1982" s="2"/>
      <c r="IJ1982" s="2"/>
      <c r="IK1982" s="2"/>
      <c r="IL1982" s="2"/>
      <c r="IM1982" s="2"/>
      <c r="IN1982" s="2"/>
      <c r="IO1982" s="2"/>
      <c r="IP1982" s="2"/>
      <c r="IQ1982" s="2"/>
      <c r="IR1982" s="2"/>
      <c r="IS1982" s="2"/>
    </row>
    <row r="1983" spans="1:253" s="36" customFormat="1" x14ac:dyDescent="0.25">
      <c r="A1983" s="33"/>
      <c r="B1983" s="168" t="s">
        <v>575</v>
      </c>
      <c r="C1983" s="168"/>
      <c r="D1983" s="168"/>
      <c r="E1983" s="168"/>
      <c r="F1983" s="168"/>
      <c r="G1983" s="168"/>
      <c r="H1983" s="168"/>
      <c r="I1983" s="168"/>
      <c r="J1983" s="168"/>
      <c r="K1983" s="168"/>
      <c r="L1983" s="168"/>
      <c r="M1983" s="168"/>
      <c r="N1983" s="168"/>
      <c r="O1983" s="168"/>
      <c r="P1983" s="168"/>
      <c r="Q1983" s="168"/>
      <c r="R1983" s="168"/>
      <c r="S1983" s="168"/>
      <c r="T1983" s="168"/>
      <c r="U1983" s="168"/>
      <c r="V1983" s="168"/>
      <c r="W1983" s="168"/>
      <c r="X1983" s="168"/>
      <c r="Y1983" s="168"/>
      <c r="Z1983" s="168"/>
      <c r="AA1983" s="168"/>
      <c r="AB1983" s="168"/>
      <c r="AC1983" s="168"/>
      <c r="AD1983" s="168"/>
      <c r="AE1983" s="168"/>
      <c r="AF1983" s="168"/>
      <c r="AG1983" s="168"/>
      <c r="AH1983" s="168"/>
      <c r="AI1983" s="63"/>
      <c r="AJ1983" s="144" t="str">
        <f t="shared" si="365"/>
        <v>Riadok bude vidieť.</v>
      </c>
      <c r="AK1983" s="145" t="s">
        <v>207</v>
      </c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51">
        <f t="shared" ref="BE1983:BE2013" si="371">+IF($H$1980="nemala",0,1)</f>
        <v>1</v>
      </c>
      <c r="BF1983" s="51">
        <f t="shared" si="369"/>
        <v>1</v>
      </c>
      <c r="BG1983" s="51"/>
      <c r="BH1983" s="51">
        <f t="shared" si="366"/>
        <v>1</v>
      </c>
      <c r="BI1983" s="89">
        <f t="shared" si="370"/>
        <v>1</v>
      </c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108"/>
      <c r="BY1983" s="108"/>
      <c r="BZ1983" s="108"/>
      <c r="CA1983" s="113">
        <f>SI!BY1983</f>
        <v>124</v>
      </c>
      <c r="CB1983" s="113"/>
      <c r="CC1983" s="113"/>
      <c r="CD1983" s="113"/>
      <c r="CE1983" s="113"/>
      <c r="CF1983" s="113"/>
      <c r="CG1983" s="113"/>
      <c r="CH1983" s="140">
        <f>SI!BZ1983</f>
        <v>0</v>
      </c>
      <c r="CI1983" s="108"/>
      <c r="CJ1983" s="108"/>
      <c r="CK1983" s="108"/>
      <c r="CL1983" s="108"/>
      <c r="CM1983" s="108"/>
      <c r="CN1983" s="108"/>
      <c r="CO1983" s="108"/>
      <c r="CP1983" s="108"/>
      <c r="CQ1983" s="108"/>
      <c r="CR1983" s="108"/>
      <c r="CS1983" s="108"/>
      <c r="CT1983" s="108"/>
      <c r="CU1983" s="108"/>
      <c r="CV1983" s="108"/>
      <c r="CW1983" s="108"/>
      <c r="CX1983" s="108"/>
      <c r="CY1983" s="108"/>
      <c r="CZ1983" s="2"/>
      <c r="DA1983" s="2"/>
      <c r="DB1983" s="2"/>
      <c r="DC1983" s="2"/>
      <c r="DD1983" s="2"/>
      <c r="DE1983" s="2"/>
      <c r="DF1983" s="2"/>
      <c r="DG1983" s="2"/>
      <c r="DH1983" s="2"/>
      <c r="DI1983" s="2"/>
      <c r="DJ1983" s="2"/>
      <c r="DK1983" s="2"/>
      <c r="DL1983" s="2"/>
      <c r="DM1983" s="2"/>
      <c r="DN1983" s="2"/>
      <c r="DO1983" s="2"/>
      <c r="DP1983" s="2"/>
      <c r="DQ1983" s="2"/>
      <c r="DR1983" s="2"/>
      <c r="DS1983" s="2"/>
      <c r="DT1983" s="2"/>
      <c r="DU1983" s="2"/>
      <c r="DV1983" s="2"/>
      <c r="DW1983" s="2"/>
      <c r="DX1983" s="2"/>
      <c r="DY1983" s="2"/>
      <c r="DZ1983" s="2"/>
      <c r="EA1983" s="2"/>
      <c r="EB1983" s="2"/>
      <c r="EC1983" s="2"/>
      <c r="ED1983" s="2"/>
      <c r="EE1983" s="2"/>
      <c r="EF1983" s="2"/>
      <c r="EG1983" s="2"/>
      <c r="EH1983" s="2"/>
      <c r="EI1983" s="2"/>
      <c r="EJ1983" s="2"/>
      <c r="EK1983" s="2"/>
      <c r="EL1983" s="2"/>
      <c r="EM1983" s="2"/>
      <c r="EN1983" s="2"/>
      <c r="EO1983" s="2"/>
      <c r="EP1983" s="2"/>
      <c r="EQ1983" s="2"/>
      <c r="ER1983" s="2"/>
      <c r="ES1983" s="2"/>
      <c r="ET1983" s="2"/>
      <c r="EU1983" s="2"/>
      <c r="EV1983" s="2"/>
      <c r="EW1983" s="2"/>
      <c r="EX1983" s="2"/>
      <c r="EY1983" s="2"/>
      <c r="EZ1983" s="2"/>
      <c r="FA1983" s="2"/>
      <c r="FB1983" s="2"/>
      <c r="FC1983" s="2"/>
      <c r="FD1983" s="2"/>
      <c r="FE1983" s="2"/>
      <c r="FF1983" s="2"/>
      <c r="FG1983" s="2"/>
      <c r="FH1983" s="2"/>
      <c r="FI1983" s="2"/>
      <c r="FJ1983" s="2"/>
      <c r="FK1983" s="2"/>
      <c r="FL1983" s="2"/>
      <c r="FM1983" s="2"/>
      <c r="FN1983" s="2"/>
      <c r="FO1983" s="2"/>
      <c r="FP1983" s="2"/>
      <c r="FQ1983" s="2"/>
      <c r="FR1983" s="2"/>
      <c r="FS1983" s="2"/>
      <c r="FT1983" s="2"/>
      <c r="FU1983" s="2"/>
      <c r="FV1983" s="2"/>
      <c r="FW1983" s="2"/>
      <c r="FX1983" s="2"/>
      <c r="FY1983" s="2"/>
      <c r="FZ1983" s="2"/>
      <c r="GA1983" s="2"/>
      <c r="GB1983" s="2"/>
      <c r="GC1983" s="2"/>
      <c r="GD1983" s="2"/>
      <c r="GE1983" s="2"/>
      <c r="GF1983" s="2"/>
      <c r="GG1983" s="2"/>
      <c r="GH1983" s="2"/>
      <c r="GI1983" s="2"/>
      <c r="GJ1983" s="2"/>
      <c r="GK1983" s="2"/>
      <c r="GL1983" s="2"/>
      <c r="GM1983" s="2"/>
      <c r="GN1983" s="2"/>
      <c r="GO1983" s="2"/>
      <c r="GP1983" s="2"/>
      <c r="GQ1983" s="2"/>
      <c r="GR1983" s="2"/>
      <c r="GS1983" s="2"/>
      <c r="GT1983" s="2"/>
      <c r="GU1983" s="2"/>
      <c r="GV1983" s="2"/>
      <c r="GW1983" s="2"/>
      <c r="GX1983" s="2"/>
      <c r="GY1983" s="2"/>
      <c r="GZ1983" s="2"/>
      <c r="HA1983" s="2"/>
      <c r="HB1983" s="2"/>
      <c r="HC1983" s="2"/>
      <c r="HD1983" s="2"/>
      <c r="HE1983" s="2"/>
      <c r="HF1983" s="2"/>
      <c r="HG1983" s="2"/>
      <c r="HH1983" s="2"/>
      <c r="HI1983" s="2"/>
      <c r="HJ1983" s="2"/>
      <c r="HK1983" s="2"/>
      <c r="HL1983" s="2"/>
      <c r="HM1983" s="2"/>
      <c r="HN1983" s="2"/>
      <c r="HO1983" s="2"/>
      <c r="HP1983" s="2"/>
      <c r="HQ1983" s="2"/>
      <c r="HR1983" s="2"/>
      <c r="HS1983" s="2"/>
      <c r="HT1983" s="2"/>
      <c r="HU1983" s="2"/>
      <c r="HV1983" s="2"/>
      <c r="HW1983" s="2"/>
      <c r="HX1983" s="2"/>
      <c r="HY1983" s="2"/>
      <c r="HZ1983" s="2"/>
      <c r="IA1983" s="2"/>
      <c r="IB1983" s="2"/>
      <c r="IC1983" s="2"/>
      <c r="ID1983" s="2"/>
      <c r="IE1983" s="2"/>
      <c r="IF1983" s="2"/>
      <c r="IG1983" s="2"/>
      <c r="IH1983" s="2"/>
      <c r="II1983" s="2"/>
      <c r="IJ1983" s="2"/>
      <c r="IK1983" s="2"/>
      <c r="IL1983" s="2"/>
      <c r="IM1983" s="2"/>
      <c r="IN1983" s="2"/>
      <c r="IO1983" s="2"/>
      <c r="IP1983" s="2"/>
      <c r="IQ1983" s="2"/>
      <c r="IR1983" s="2"/>
      <c r="IS1983" s="2"/>
    </row>
    <row r="1984" spans="1:253" s="36" customFormat="1" x14ac:dyDescent="0.25">
      <c r="A1984" s="33"/>
      <c r="B1984" s="168" t="s">
        <v>702</v>
      </c>
      <c r="C1984" s="168"/>
      <c r="D1984" s="168"/>
      <c r="E1984" s="168"/>
      <c r="F1984" s="168"/>
      <c r="G1984" s="168"/>
      <c r="H1984" s="168"/>
      <c r="I1984" s="168"/>
      <c r="J1984" s="168"/>
      <c r="K1984" s="168"/>
      <c r="L1984" s="168"/>
      <c r="M1984" s="168"/>
      <c r="N1984" s="168"/>
      <c r="O1984" s="168"/>
      <c r="P1984" s="168"/>
      <c r="Q1984" s="168"/>
      <c r="R1984" s="168"/>
      <c r="S1984" s="168"/>
      <c r="T1984" s="168"/>
      <c r="U1984" s="168"/>
      <c r="V1984" s="168"/>
      <c r="W1984" s="168"/>
      <c r="X1984" s="168"/>
      <c r="Y1984" s="168"/>
      <c r="Z1984" s="168"/>
      <c r="AA1984" s="168"/>
      <c r="AB1984" s="168"/>
      <c r="AC1984" s="168"/>
      <c r="AD1984" s="168"/>
      <c r="AE1984" s="168"/>
      <c r="AF1984" s="168"/>
      <c r="AG1984" s="168"/>
      <c r="AH1984" s="168"/>
      <c r="AI1984" s="63"/>
      <c r="AJ1984" s="144" t="str">
        <f t="shared" si="365"/>
        <v>Riadok bude vidieť.</v>
      </c>
      <c r="AK1984" s="145" t="s">
        <v>207</v>
      </c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51">
        <f t="shared" si="371"/>
        <v>1</v>
      </c>
      <c r="BF1984" s="51">
        <f t="shared" si="369"/>
        <v>1</v>
      </c>
      <c r="BG1984" s="51"/>
      <c r="BH1984" s="51">
        <f t="shared" si="366"/>
        <v>1</v>
      </c>
      <c r="BI1984" s="89">
        <f t="shared" si="370"/>
        <v>1</v>
      </c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108"/>
      <c r="BY1984" s="108"/>
      <c r="BZ1984" s="108"/>
      <c r="CA1984" s="113">
        <f>SI!BY1984</f>
        <v>147</v>
      </c>
      <c r="CB1984" s="113"/>
      <c r="CC1984" s="113"/>
      <c r="CD1984" s="113"/>
      <c r="CE1984" s="113"/>
      <c r="CF1984" s="113"/>
      <c r="CG1984" s="113"/>
      <c r="CH1984" s="140">
        <f>SI!BZ1984</f>
        <v>0</v>
      </c>
      <c r="CI1984" s="108"/>
      <c r="CJ1984" s="108"/>
      <c r="CK1984" s="108"/>
      <c r="CL1984" s="108"/>
      <c r="CM1984" s="108"/>
      <c r="CN1984" s="108"/>
      <c r="CO1984" s="108"/>
      <c r="CP1984" s="108"/>
      <c r="CQ1984" s="108"/>
      <c r="CR1984" s="108"/>
      <c r="CS1984" s="108"/>
      <c r="CT1984" s="108"/>
      <c r="CU1984" s="108"/>
      <c r="CV1984" s="108"/>
      <c r="CW1984" s="108"/>
      <c r="CX1984" s="108"/>
      <c r="CY1984" s="108"/>
      <c r="CZ1984" s="2"/>
      <c r="DA1984" s="2"/>
      <c r="DB1984" s="2"/>
      <c r="DC1984" s="2"/>
      <c r="DD1984" s="2"/>
      <c r="DE1984" s="2"/>
      <c r="DF1984" s="2"/>
      <c r="DG1984" s="2"/>
      <c r="DH1984" s="2"/>
      <c r="DI1984" s="2"/>
      <c r="DJ1984" s="2"/>
      <c r="DK1984" s="2"/>
      <c r="DL1984" s="2"/>
      <c r="DM1984" s="2"/>
      <c r="DN1984" s="2"/>
      <c r="DO1984" s="2"/>
      <c r="DP1984" s="2"/>
      <c r="DQ1984" s="2"/>
      <c r="DR1984" s="2"/>
      <c r="DS1984" s="2"/>
      <c r="DT1984" s="2"/>
      <c r="DU1984" s="2"/>
      <c r="DV1984" s="2"/>
      <c r="DW1984" s="2"/>
      <c r="DX1984" s="2"/>
      <c r="DY1984" s="2"/>
      <c r="DZ1984" s="2"/>
      <c r="EA1984" s="2"/>
      <c r="EB1984" s="2"/>
      <c r="EC1984" s="2"/>
      <c r="ED1984" s="2"/>
      <c r="EE1984" s="2"/>
      <c r="EF1984" s="2"/>
      <c r="EG1984" s="2"/>
      <c r="EH1984" s="2"/>
      <c r="EI1984" s="2"/>
      <c r="EJ1984" s="2"/>
      <c r="EK1984" s="2"/>
      <c r="EL1984" s="2"/>
      <c r="EM1984" s="2"/>
      <c r="EN1984" s="2"/>
      <c r="EO1984" s="2"/>
      <c r="EP1984" s="2"/>
      <c r="EQ1984" s="2"/>
      <c r="ER1984" s="2"/>
      <c r="ES1984" s="2"/>
      <c r="ET1984" s="2"/>
      <c r="EU1984" s="2"/>
      <c r="EV1984" s="2"/>
      <c r="EW1984" s="2"/>
      <c r="EX1984" s="2"/>
      <c r="EY1984" s="2"/>
      <c r="EZ1984" s="2"/>
      <c r="FA1984" s="2"/>
      <c r="FB1984" s="2"/>
      <c r="FC1984" s="2"/>
      <c r="FD1984" s="2"/>
      <c r="FE1984" s="2"/>
      <c r="FF1984" s="2"/>
      <c r="FG1984" s="2"/>
      <c r="FH1984" s="2"/>
      <c r="FI1984" s="2"/>
      <c r="FJ1984" s="2"/>
      <c r="FK1984" s="2"/>
      <c r="FL1984" s="2"/>
      <c r="FM1984" s="2"/>
      <c r="FN1984" s="2"/>
      <c r="FO1984" s="2"/>
      <c r="FP1984" s="2"/>
      <c r="FQ1984" s="2"/>
      <c r="FR1984" s="2"/>
      <c r="FS1984" s="2"/>
      <c r="FT1984" s="2"/>
      <c r="FU1984" s="2"/>
      <c r="FV1984" s="2"/>
      <c r="FW1984" s="2"/>
      <c r="FX1984" s="2"/>
      <c r="FY1984" s="2"/>
      <c r="FZ1984" s="2"/>
      <c r="GA1984" s="2"/>
      <c r="GB1984" s="2"/>
      <c r="GC1984" s="2"/>
      <c r="GD1984" s="2"/>
      <c r="GE1984" s="2"/>
      <c r="GF1984" s="2"/>
      <c r="GG1984" s="2"/>
      <c r="GH1984" s="2"/>
      <c r="GI1984" s="2"/>
      <c r="GJ1984" s="2"/>
      <c r="GK1984" s="2"/>
      <c r="GL1984" s="2"/>
      <c r="GM1984" s="2"/>
      <c r="GN1984" s="2"/>
      <c r="GO1984" s="2"/>
      <c r="GP1984" s="2"/>
      <c r="GQ1984" s="2"/>
      <c r="GR1984" s="2"/>
      <c r="GS1984" s="2"/>
      <c r="GT1984" s="2"/>
      <c r="GU1984" s="2"/>
      <c r="GV1984" s="2"/>
      <c r="GW1984" s="2"/>
      <c r="GX1984" s="2"/>
      <c r="GY1984" s="2"/>
      <c r="GZ1984" s="2"/>
      <c r="HA1984" s="2"/>
      <c r="HB1984" s="2"/>
      <c r="HC1984" s="2"/>
      <c r="HD1984" s="2"/>
      <c r="HE1984" s="2"/>
      <c r="HF1984" s="2"/>
      <c r="HG1984" s="2"/>
      <c r="HH1984" s="2"/>
      <c r="HI1984" s="2"/>
      <c r="HJ1984" s="2"/>
      <c r="HK1984" s="2"/>
      <c r="HL1984" s="2"/>
      <c r="HM1984" s="2"/>
      <c r="HN1984" s="2"/>
      <c r="HO1984" s="2"/>
      <c r="HP1984" s="2"/>
      <c r="HQ1984" s="2"/>
      <c r="HR1984" s="2"/>
      <c r="HS1984" s="2"/>
      <c r="HT1984" s="2"/>
      <c r="HU1984" s="2"/>
      <c r="HV1984" s="2"/>
      <c r="HW1984" s="2"/>
      <c r="HX1984" s="2"/>
      <c r="HY1984" s="2"/>
      <c r="HZ1984" s="2"/>
      <c r="IA1984" s="2"/>
      <c r="IB1984" s="2"/>
      <c r="IC1984" s="2"/>
      <c r="ID1984" s="2"/>
      <c r="IE1984" s="2"/>
      <c r="IF1984" s="2"/>
      <c r="IG1984" s="2"/>
      <c r="IH1984" s="2"/>
      <c r="II1984" s="2"/>
      <c r="IJ1984" s="2"/>
      <c r="IK1984" s="2"/>
      <c r="IL1984" s="2"/>
      <c r="IM1984" s="2"/>
      <c r="IN1984" s="2"/>
      <c r="IO1984" s="2"/>
      <c r="IP1984" s="2"/>
      <c r="IQ1984" s="2"/>
      <c r="IR1984" s="2"/>
      <c r="IS1984" s="2"/>
    </row>
    <row r="1985" spans="1:253" s="36" customFormat="1" x14ac:dyDescent="0.25">
      <c r="A1985" s="33"/>
      <c r="B1985" s="168" t="s">
        <v>703</v>
      </c>
      <c r="C1985" s="168"/>
      <c r="D1985" s="168"/>
      <c r="E1985" s="168"/>
      <c r="F1985" s="168"/>
      <c r="G1985" s="168"/>
      <c r="H1985" s="168"/>
      <c r="I1985" s="168"/>
      <c r="J1985" s="168"/>
      <c r="K1985" s="168"/>
      <c r="L1985" s="168"/>
      <c r="M1985" s="168"/>
      <c r="N1985" s="168"/>
      <c r="O1985" s="168"/>
      <c r="P1985" s="168"/>
      <c r="Q1985" s="168"/>
      <c r="R1985" s="168"/>
      <c r="S1985" s="168"/>
      <c r="T1985" s="168"/>
      <c r="U1985" s="168"/>
      <c r="V1985" s="168"/>
      <c r="W1985" s="168"/>
      <c r="X1985" s="168"/>
      <c r="Y1985" s="168"/>
      <c r="Z1985" s="168"/>
      <c r="AA1985" s="168"/>
      <c r="AB1985" s="168"/>
      <c r="AC1985" s="168"/>
      <c r="AD1985" s="168"/>
      <c r="AE1985" s="168"/>
      <c r="AF1985" s="168"/>
      <c r="AG1985" s="168"/>
      <c r="AH1985" s="168"/>
      <c r="AI1985" s="63"/>
      <c r="AJ1985" s="144" t="str">
        <f t="shared" si="365"/>
        <v>Riadok bude vidieť.</v>
      </c>
      <c r="AK1985" s="145" t="s">
        <v>207</v>
      </c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51">
        <f t="shared" si="371"/>
        <v>1</v>
      </c>
      <c r="BF1985" s="51">
        <f t="shared" si="369"/>
        <v>1</v>
      </c>
      <c r="BG1985" s="51"/>
      <c r="BH1985" s="51">
        <f t="shared" si="366"/>
        <v>1</v>
      </c>
      <c r="BI1985" s="89">
        <f t="shared" si="370"/>
        <v>1</v>
      </c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108"/>
      <c r="BY1985" s="108"/>
      <c r="BZ1985" s="108"/>
      <c r="CA1985" s="113">
        <f>SI!BY1985</f>
        <v>140</v>
      </c>
      <c r="CB1985" s="113"/>
      <c r="CC1985" s="113"/>
      <c r="CD1985" s="113"/>
      <c r="CE1985" s="113"/>
      <c r="CF1985" s="113"/>
      <c r="CG1985" s="113"/>
      <c r="CH1985" s="140">
        <f>SI!BZ1985</f>
        <v>0</v>
      </c>
      <c r="CI1985" s="108"/>
      <c r="CJ1985" s="108"/>
      <c r="CK1985" s="108"/>
      <c r="CL1985" s="108"/>
      <c r="CM1985" s="108"/>
      <c r="CN1985" s="108"/>
      <c r="CO1985" s="108"/>
      <c r="CP1985" s="108"/>
      <c r="CQ1985" s="108"/>
      <c r="CR1985" s="108"/>
      <c r="CS1985" s="108"/>
      <c r="CT1985" s="108"/>
      <c r="CU1985" s="108"/>
      <c r="CV1985" s="108"/>
      <c r="CW1985" s="108"/>
      <c r="CX1985" s="108"/>
      <c r="CY1985" s="108"/>
      <c r="CZ1985" s="2"/>
      <c r="DA1985" s="2"/>
      <c r="DB1985" s="2"/>
      <c r="DC1985" s="2"/>
      <c r="DD1985" s="2"/>
      <c r="DE1985" s="2"/>
      <c r="DF1985" s="2"/>
      <c r="DG1985" s="2"/>
      <c r="DH1985" s="2"/>
      <c r="DI1985" s="2"/>
      <c r="DJ1985" s="2"/>
      <c r="DK1985" s="2"/>
      <c r="DL1985" s="2"/>
      <c r="DM1985" s="2"/>
      <c r="DN1985" s="2"/>
      <c r="DO1985" s="2"/>
      <c r="DP1985" s="2"/>
      <c r="DQ1985" s="2"/>
      <c r="DR1985" s="2"/>
      <c r="DS1985" s="2"/>
      <c r="DT1985" s="2"/>
      <c r="DU1985" s="2"/>
      <c r="DV1985" s="2"/>
      <c r="DW1985" s="2"/>
      <c r="DX1985" s="2"/>
      <c r="DY1985" s="2"/>
      <c r="DZ1985" s="2"/>
      <c r="EA1985" s="2"/>
      <c r="EB1985" s="2"/>
      <c r="EC1985" s="2"/>
      <c r="ED1985" s="2"/>
      <c r="EE1985" s="2"/>
      <c r="EF1985" s="2"/>
      <c r="EG1985" s="2"/>
      <c r="EH1985" s="2"/>
      <c r="EI1985" s="2"/>
      <c r="EJ1985" s="2"/>
      <c r="EK1985" s="2"/>
      <c r="EL1985" s="2"/>
      <c r="EM1985" s="2"/>
      <c r="EN1985" s="2"/>
      <c r="EO1985" s="2"/>
      <c r="EP1985" s="2"/>
      <c r="EQ1985" s="2"/>
      <c r="ER1985" s="2"/>
      <c r="ES1985" s="2"/>
      <c r="ET1985" s="2"/>
      <c r="EU1985" s="2"/>
      <c r="EV1985" s="2"/>
      <c r="EW1985" s="2"/>
      <c r="EX1985" s="2"/>
      <c r="EY1985" s="2"/>
      <c r="EZ1985" s="2"/>
      <c r="FA1985" s="2"/>
      <c r="FB1985" s="2"/>
      <c r="FC1985" s="2"/>
      <c r="FD1985" s="2"/>
      <c r="FE1985" s="2"/>
      <c r="FF1985" s="2"/>
      <c r="FG1985" s="2"/>
      <c r="FH1985" s="2"/>
      <c r="FI1985" s="2"/>
      <c r="FJ1985" s="2"/>
      <c r="FK1985" s="2"/>
      <c r="FL1985" s="2"/>
      <c r="FM1985" s="2"/>
      <c r="FN1985" s="2"/>
      <c r="FO1985" s="2"/>
      <c r="FP1985" s="2"/>
      <c r="FQ1985" s="2"/>
      <c r="FR1985" s="2"/>
      <c r="FS1985" s="2"/>
      <c r="FT1985" s="2"/>
      <c r="FU1985" s="2"/>
      <c r="FV1985" s="2"/>
      <c r="FW1985" s="2"/>
      <c r="FX1985" s="2"/>
      <c r="FY1985" s="2"/>
      <c r="FZ1985" s="2"/>
      <c r="GA1985" s="2"/>
      <c r="GB1985" s="2"/>
      <c r="GC1985" s="2"/>
      <c r="GD1985" s="2"/>
      <c r="GE1985" s="2"/>
      <c r="GF1985" s="2"/>
      <c r="GG1985" s="2"/>
      <c r="GH1985" s="2"/>
      <c r="GI1985" s="2"/>
      <c r="GJ1985" s="2"/>
      <c r="GK1985" s="2"/>
      <c r="GL1985" s="2"/>
      <c r="GM1985" s="2"/>
      <c r="GN1985" s="2"/>
      <c r="GO1985" s="2"/>
      <c r="GP1985" s="2"/>
      <c r="GQ1985" s="2"/>
      <c r="GR1985" s="2"/>
      <c r="GS1985" s="2"/>
      <c r="GT1985" s="2"/>
      <c r="GU1985" s="2"/>
      <c r="GV1985" s="2"/>
      <c r="GW1985" s="2"/>
      <c r="GX1985" s="2"/>
      <c r="GY1985" s="2"/>
      <c r="GZ1985" s="2"/>
      <c r="HA1985" s="2"/>
      <c r="HB1985" s="2"/>
      <c r="HC1985" s="2"/>
      <c r="HD1985" s="2"/>
      <c r="HE1985" s="2"/>
      <c r="HF1985" s="2"/>
      <c r="HG1985" s="2"/>
      <c r="HH1985" s="2"/>
      <c r="HI1985" s="2"/>
      <c r="HJ1985" s="2"/>
      <c r="HK1985" s="2"/>
      <c r="HL1985" s="2"/>
      <c r="HM1985" s="2"/>
      <c r="HN1985" s="2"/>
      <c r="HO1985" s="2"/>
      <c r="HP1985" s="2"/>
      <c r="HQ1985" s="2"/>
      <c r="HR1985" s="2"/>
      <c r="HS1985" s="2"/>
      <c r="HT1985" s="2"/>
      <c r="HU1985" s="2"/>
      <c r="HV1985" s="2"/>
      <c r="HW1985" s="2"/>
      <c r="HX1985" s="2"/>
      <c r="HY1985" s="2"/>
      <c r="HZ1985" s="2"/>
      <c r="IA1985" s="2"/>
      <c r="IB1985" s="2"/>
      <c r="IC1985" s="2"/>
      <c r="ID1985" s="2"/>
      <c r="IE1985" s="2"/>
      <c r="IF1985" s="2"/>
      <c r="IG1985" s="2"/>
      <c r="IH1985" s="2"/>
      <c r="II1985" s="2"/>
      <c r="IJ1985" s="2"/>
      <c r="IK1985" s="2"/>
      <c r="IL1985" s="2"/>
      <c r="IM1985" s="2"/>
      <c r="IN1985" s="2"/>
      <c r="IO1985" s="2"/>
      <c r="IP1985" s="2"/>
      <c r="IQ1985" s="2"/>
      <c r="IR1985" s="2"/>
      <c r="IS1985" s="2"/>
    </row>
    <row r="1986" spans="1:253" s="36" customFormat="1" hidden="1" x14ac:dyDescent="0.25">
      <c r="A1986" s="33"/>
      <c r="B1986" s="168"/>
      <c r="C1986" s="168"/>
      <c r="D1986" s="168"/>
      <c r="E1986" s="168"/>
      <c r="F1986" s="168"/>
      <c r="G1986" s="168"/>
      <c r="H1986" s="168"/>
      <c r="I1986" s="168"/>
      <c r="J1986" s="168"/>
      <c r="K1986" s="168"/>
      <c r="L1986" s="168"/>
      <c r="M1986" s="168"/>
      <c r="N1986" s="168"/>
      <c r="O1986" s="168"/>
      <c r="P1986" s="168"/>
      <c r="Q1986" s="168"/>
      <c r="R1986" s="168"/>
      <c r="S1986" s="168"/>
      <c r="T1986" s="168"/>
      <c r="U1986" s="168"/>
      <c r="V1986" s="168"/>
      <c r="W1986" s="168"/>
      <c r="X1986" s="168"/>
      <c r="Y1986" s="168"/>
      <c r="Z1986" s="168"/>
      <c r="AA1986" s="168"/>
      <c r="AB1986" s="168"/>
      <c r="AC1986" s="168"/>
      <c r="AD1986" s="168"/>
      <c r="AE1986" s="168"/>
      <c r="AF1986" s="168"/>
      <c r="AG1986" s="168"/>
      <c r="AH1986" s="168"/>
      <c r="AI1986" s="63"/>
      <c r="AJ1986" s="144" t="str">
        <f t="shared" si="365"/>
        <v>Riadok bude skrytý.</v>
      </c>
      <c r="AK1986" s="145" t="s">
        <v>207</v>
      </c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51">
        <f t="shared" si="371"/>
        <v>1</v>
      </c>
      <c r="BF1986" s="51">
        <f t="shared" si="369"/>
        <v>0</v>
      </c>
      <c r="BG1986" s="51"/>
      <c r="BH1986" s="51">
        <f t="shared" si="366"/>
        <v>1</v>
      </c>
      <c r="BI1986" s="89">
        <f t="shared" si="370"/>
        <v>0</v>
      </c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108"/>
      <c r="BY1986" s="108"/>
      <c r="BZ1986" s="108"/>
      <c r="CA1986" s="113">
        <f>SI!BY1986</f>
        <v>186</v>
      </c>
      <c r="CB1986" s="113"/>
      <c r="CC1986" s="113"/>
      <c r="CD1986" s="113"/>
      <c r="CE1986" s="113"/>
      <c r="CF1986" s="113"/>
      <c r="CG1986" s="113"/>
      <c r="CH1986" s="140">
        <f>SI!BZ1986</f>
        <v>0</v>
      </c>
      <c r="CI1986" s="108"/>
      <c r="CJ1986" s="108"/>
      <c r="CK1986" s="108"/>
      <c r="CL1986" s="108"/>
      <c r="CM1986" s="108"/>
      <c r="CN1986" s="108"/>
      <c r="CO1986" s="108"/>
      <c r="CP1986" s="108"/>
      <c r="CQ1986" s="108"/>
      <c r="CR1986" s="108"/>
      <c r="CS1986" s="108"/>
      <c r="CT1986" s="108"/>
      <c r="CU1986" s="108"/>
      <c r="CV1986" s="108"/>
      <c r="CW1986" s="108"/>
      <c r="CX1986" s="108"/>
      <c r="CY1986" s="108"/>
      <c r="CZ1986" s="2"/>
      <c r="DA1986" s="2"/>
      <c r="DB1986" s="2"/>
      <c r="DC1986" s="2"/>
      <c r="DD1986" s="2"/>
      <c r="DE1986" s="2"/>
      <c r="DF1986" s="2"/>
      <c r="DG1986" s="2"/>
      <c r="DH1986" s="2"/>
      <c r="DI1986" s="2"/>
      <c r="DJ1986" s="2"/>
      <c r="DK1986" s="2"/>
      <c r="DL1986" s="2"/>
      <c r="DM1986" s="2"/>
      <c r="DN1986" s="2"/>
      <c r="DO1986" s="2"/>
      <c r="DP1986" s="2"/>
      <c r="DQ1986" s="2"/>
      <c r="DR1986" s="2"/>
      <c r="DS1986" s="2"/>
      <c r="DT1986" s="2"/>
      <c r="DU1986" s="2"/>
      <c r="DV1986" s="2"/>
      <c r="DW1986" s="2"/>
      <c r="DX1986" s="2"/>
      <c r="DY1986" s="2"/>
      <c r="DZ1986" s="2"/>
      <c r="EA1986" s="2"/>
      <c r="EB1986" s="2"/>
      <c r="EC1986" s="2"/>
      <c r="ED1986" s="2"/>
      <c r="EE1986" s="2"/>
      <c r="EF1986" s="2"/>
      <c r="EG1986" s="2"/>
      <c r="EH1986" s="2"/>
      <c r="EI1986" s="2"/>
      <c r="EJ1986" s="2"/>
      <c r="EK1986" s="2"/>
      <c r="EL1986" s="2"/>
      <c r="EM1986" s="2"/>
      <c r="EN1986" s="2"/>
      <c r="EO1986" s="2"/>
      <c r="EP1986" s="2"/>
      <c r="EQ1986" s="2"/>
      <c r="ER1986" s="2"/>
      <c r="ES1986" s="2"/>
      <c r="ET1986" s="2"/>
      <c r="EU1986" s="2"/>
      <c r="EV1986" s="2"/>
      <c r="EW1986" s="2"/>
      <c r="EX1986" s="2"/>
      <c r="EY1986" s="2"/>
      <c r="EZ1986" s="2"/>
      <c r="FA1986" s="2"/>
      <c r="FB1986" s="2"/>
      <c r="FC1986" s="2"/>
      <c r="FD1986" s="2"/>
      <c r="FE1986" s="2"/>
      <c r="FF1986" s="2"/>
      <c r="FG1986" s="2"/>
      <c r="FH1986" s="2"/>
      <c r="FI1986" s="2"/>
      <c r="FJ1986" s="2"/>
      <c r="FK1986" s="2"/>
      <c r="FL1986" s="2"/>
      <c r="FM1986" s="2"/>
      <c r="FN1986" s="2"/>
      <c r="FO1986" s="2"/>
      <c r="FP1986" s="2"/>
      <c r="FQ1986" s="2"/>
      <c r="FR1986" s="2"/>
      <c r="FS1986" s="2"/>
      <c r="FT1986" s="2"/>
      <c r="FU1986" s="2"/>
      <c r="FV1986" s="2"/>
      <c r="FW1986" s="2"/>
      <c r="FX1986" s="2"/>
      <c r="FY1986" s="2"/>
      <c r="FZ1986" s="2"/>
      <c r="GA1986" s="2"/>
      <c r="GB1986" s="2"/>
      <c r="GC1986" s="2"/>
      <c r="GD1986" s="2"/>
      <c r="GE1986" s="2"/>
      <c r="GF1986" s="2"/>
      <c r="GG1986" s="2"/>
      <c r="GH1986" s="2"/>
      <c r="GI1986" s="2"/>
      <c r="GJ1986" s="2"/>
      <c r="GK1986" s="2"/>
      <c r="GL1986" s="2"/>
      <c r="GM1986" s="2"/>
      <c r="GN1986" s="2"/>
      <c r="GO1986" s="2"/>
      <c r="GP1986" s="2"/>
      <c r="GQ1986" s="2"/>
      <c r="GR1986" s="2"/>
      <c r="GS1986" s="2"/>
      <c r="GT1986" s="2"/>
      <c r="GU1986" s="2"/>
      <c r="GV1986" s="2"/>
      <c r="GW1986" s="2"/>
      <c r="GX1986" s="2"/>
      <c r="GY1986" s="2"/>
      <c r="GZ1986" s="2"/>
      <c r="HA1986" s="2"/>
      <c r="HB1986" s="2"/>
      <c r="HC1986" s="2"/>
      <c r="HD1986" s="2"/>
      <c r="HE1986" s="2"/>
      <c r="HF1986" s="2"/>
      <c r="HG1986" s="2"/>
      <c r="HH1986" s="2"/>
      <c r="HI1986" s="2"/>
      <c r="HJ1986" s="2"/>
      <c r="HK1986" s="2"/>
      <c r="HL1986" s="2"/>
      <c r="HM1986" s="2"/>
      <c r="HN1986" s="2"/>
      <c r="HO1986" s="2"/>
      <c r="HP1986" s="2"/>
      <c r="HQ1986" s="2"/>
      <c r="HR1986" s="2"/>
      <c r="HS1986" s="2"/>
      <c r="HT1986" s="2"/>
      <c r="HU1986" s="2"/>
      <c r="HV1986" s="2"/>
      <c r="HW1986" s="2"/>
      <c r="HX1986" s="2"/>
      <c r="HY1986" s="2"/>
      <c r="HZ1986" s="2"/>
      <c r="IA1986" s="2"/>
      <c r="IB1986" s="2"/>
      <c r="IC1986" s="2"/>
      <c r="ID1986" s="2"/>
      <c r="IE1986" s="2"/>
      <c r="IF1986" s="2"/>
      <c r="IG1986" s="2"/>
      <c r="IH1986" s="2"/>
      <c r="II1986" s="2"/>
      <c r="IJ1986" s="2"/>
      <c r="IK1986" s="2"/>
      <c r="IL1986" s="2"/>
      <c r="IM1986" s="2"/>
      <c r="IN1986" s="2"/>
      <c r="IO1986" s="2"/>
      <c r="IP1986" s="2"/>
      <c r="IQ1986" s="2"/>
      <c r="IR1986" s="2"/>
      <c r="IS1986" s="2"/>
    </row>
    <row r="1987" spans="1:253" s="36" customFormat="1" hidden="1" x14ac:dyDescent="0.25">
      <c r="A1987" s="33"/>
      <c r="B1987" s="168"/>
      <c r="C1987" s="168"/>
      <c r="D1987" s="168"/>
      <c r="E1987" s="168"/>
      <c r="F1987" s="168"/>
      <c r="G1987" s="168"/>
      <c r="H1987" s="168"/>
      <c r="I1987" s="168"/>
      <c r="J1987" s="168"/>
      <c r="K1987" s="168"/>
      <c r="L1987" s="168"/>
      <c r="M1987" s="168"/>
      <c r="N1987" s="168"/>
      <c r="O1987" s="168"/>
      <c r="P1987" s="168"/>
      <c r="Q1987" s="168"/>
      <c r="R1987" s="168"/>
      <c r="S1987" s="168"/>
      <c r="T1987" s="168"/>
      <c r="U1987" s="168"/>
      <c r="V1987" s="168"/>
      <c r="W1987" s="168"/>
      <c r="X1987" s="168"/>
      <c r="Y1987" s="168"/>
      <c r="Z1987" s="168"/>
      <c r="AA1987" s="168"/>
      <c r="AB1987" s="168"/>
      <c r="AC1987" s="168"/>
      <c r="AD1987" s="168"/>
      <c r="AE1987" s="168"/>
      <c r="AF1987" s="168"/>
      <c r="AG1987" s="168"/>
      <c r="AH1987" s="168"/>
      <c r="AI1987" s="63"/>
      <c r="AJ1987" s="144" t="str">
        <f t="shared" si="365"/>
        <v>Riadok bude skrytý.</v>
      </c>
      <c r="AK1987" s="145" t="s">
        <v>207</v>
      </c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51">
        <f t="shared" si="371"/>
        <v>1</v>
      </c>
      <c r="BF1987" s="51">
        <f t="shared" si="369"/>
        <v>0</v>
      </c>
      <c r="BG1987" s="51"/>
      <c r="BH1987" s="51">
        <f t="shared" si="366"/>
        <v>1</v>
      </c>
      <c r="BI1987" s="89">
        <f t="shared" si="370"/>
        <v>0</v>
      </c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108"/>
      <c r="BY1987" s="108"/>
      <c r="BZ1987" s="108"/>
      <c r="CA1987" s="113">
        <f>SI!BY1987</f>
        <v>392</v>
      </c>
      <c r="CB1987" s="113"/>
      <c r="CC1987" s="113"/>
      <c r="CD1987" s="113"/>
      <c r="CE1987" s="113"/>
      <c r="CF1987" s="113"/>
      <c r="CG1987" s="113"/>
      <c r="CH1987" s="140">
        <f>SI!BZ1987</f>
        <v>0</v>
      </c>
      <c r="CI1987" s="108"/>
      <c r="CJ1987" s="108"/>
      <c r="CK1987" s="108"/>
      <c r="CL1987" s="108"/>
      <c r="CM1987" s="108"/>
      <c r="CN1987" s="108"/>
      <c r="CO1987" s="108"/>
      <c r="CP1987" s="108"/>
      <c r="CQ1987" s="108"/>
      <c r="CR1987" s="108"/>
      <c r="CS1987" s="108"/>
      <c r="CT1987" s="108"/>
      <c r="CU1987" s="108"/>
      <c r="CV1987" s="108"/>
      <c r="CW1987" s="108"/>
      <c r="CX1987" s="108"/>
      <c r="CY1987" s="108"/>
      <c r="CZ1987" s="2"/>
      <c r="DA1987" s="2"/>
      <c r="DB1987" s="2"/>
      <c r="DC1987" s="2"/>
      <c r="DD1987" s="2"/>
      <c r="DE1987" s="2"/>
      <c r="DF1987" s="2"/>
      <c r="DG1987" s="2"/>
      <c r="DH1987" s="2"/>
      <c r="DI1987" s="2"/>
      <c r="DJ1987" s="2"/>
      <c r="DK1987" s="2"/>
      <c r="DL1987" s="2"/>
      <c r="DM1987" s="2"/>
      <c r="DN1987" s="2"/>
      <c r="DO1987" s="2"/>
      <c r="DP1987" s="2"/>
      <c r="DQ1987" s="2"/>
      <c r="DR1987" s="2"/>
      <c r="DS1987" s="2"/>
      <c r="DT1987" s="2"/>
      <c r="DU1987" s="2"/>
      <c r="DV1987" s="2"/>
      <c r="DW1987" s="2"/>
      <c r="DX1987" s="2"/>
      <c r="DY1987" s="2"/>
      <c r="DZ1987" s="2"/>
      <c r="EA1987" s="2"/>
      <c r="EB1987" s="2"/>
      <c r="EC1987" s="2"/>
      <c r="ED1987" s="2"/>
      <c r="EE1987" s="2"/>
      <c r="EF1987" s="2"/>
      <c r="EG1987" s="2"/>
      <c r="EH1987" s="2"/>
      <c r="EI1987" s="2"/>
      <c r="EJ1987" s="2"/>
      <c r="EK1987" s="2"/>
      <c r="EL1987" s="2"/>
      <c r="EM1987" s="2"/>
      <c r="EN1987" s="2"/>
      <c r="EO1987" s="2"/>
      <c r="EP1987" s="2"/>
      <c r="EQ1987" s="2"/>
      <c r="ER1987" s="2"/>
      <c r="ES1987" s="2"/>
      <c r="ET1987" s="2"/>
      <c r="EU1987" s="2"/>
      <c r="EV1987" s="2"/>
      <c r="EW1987" s="2"/>
      <c r="EX1987" s="2"/>
      <c r="EY1987" s="2"/>
      <c r="EZ1987" s="2"/>
      <c r="FA1987" s="2"/>
      <c r="FB1987" s="2"/>
      <c r="FC1987" s="2"/>
      <c r="FD1987" s="2"/>
      <c r="FE1987" s="2"/>
      <c r="FF1987" s="2"/>
      <c r="FG1987" s="2"/>
      <c r="FH1987" s="2"/>
      <c r="FI1987" s="2"/>
      <c r="FJ1987" s="2"/>
      <c r="FK1987" s="2"/>
      <c r="FL1987" s="2"/>
      <c r="FM1987" s="2"/>
      <c r="FN1987" s="2"/>
      <c r="FO1987" s="2"/>
      <c r="FP1987" s="2"/>
      <c r="FQ1987" s="2"/>
      <c r="FR1987" s="2"/>
      <c r="FS1987" s="2"/>
      <c r="FT1987" s="2"/>
      <c r="FU1987" s="2"/>
      <c r="FV1987" s="2"/>
      <c r="FW1987" s="2"/>
      <c r="FX1987" s="2"/>
      <c r="FY1987" s="2"/>
      <c r="FZ1987" s="2"/>
      <c r="GA1987" s="2"/>
      <c r="GB1987" s="2"/>
      <c r="GC1987" s="2"/>
      <c r="GD1987" s="2"/>
      <c r="GE1987" s="2"/>
      <c r="GF1987" s="2"/>
      <c r="GG1987" s="2"/>
      <c r="GH1987" s="2"/>
      <c r="GI1987" s="2"/>
      <c r="GJ1987" s="2"/>
      <c r="GK1987" s="2"/>
      <c r="GL1987" s="2"/>
      <c r="GM1987" s="2"/>
      <c r="GN1987" s="2"/>
      <c r="GO1987" s="2"/>
      <c r="GP1987" s="2"/>
      <c r="GQ1987" s="2"/>
      <c r="GR1987" s="2"/>
      <c r="GS1987" s="2"/>
      <c r="GT1987" s="2"/>
      <c r="GU1987" s="2"/>
      <c r="GV1987" s="2"/>
      <c r="GW1987" s="2"/>
      <c r="GX1987" s="2"/>
      <c r="GY1987" s="2"/>
      <c r="GZ1987" s="2"/>
      <c r="HA1987" s="2"/>
      <c r="HB1987" s="2"/>
      <c r="HC1987" s="2"/>
      <c r="HD1987" s="2"/>
      <c r="HE1987" s="2"/>
      <c r="HF1987" s="2"/>
      <c r="HG1987" s="2"/>
      <c r="HH1987" s="2"/>
      <c r="HI1987" s="2"/>
      <c r="HJ1987" s="2"/>
      <c r="HK1987" s="2"/>
      <c r="HL1987" s="2"/>
      <c r="HM1987" s="2"/>
      <c r="HN1987" s="2"/>
      <c r="HO1987" s="2"/>
      <c r="HP1987" s="2"/>
      <c r="HQ1987" s="2"/>
      <c r="HR1987" s="2"/>
      <c r="HS1987" s="2"/>
      <c r="HT1987" s="2"/>
      <c r="HU1987" s="2"/>
      <c r="HV1987" s="2"/>
      <c r="HW1987" s="2"/>
      <c r="HX1987" s="2"/>
      <c r="HY1987" s="2"/>
      <c r="HZ1987" s="2"/>
      <c r="IA1987" s="2"/>
      <c r="IB1987" s="2"/>
      <c r="IC1987" s="2"/>
      <c r="ID1987" s="2"/>
      <c r="IE1987" s="2"/>
      <c r="IF1987" s="2"/>
      <c r="IG1987" s="2"/>
      <c r="IH1987" s="2"/>
      <c r="II1987" s="2"/>
      <c r="IJ1987" s="2"/>
      <c r="IK1987" s="2"/>
      <c r="IL1987" s="2"/>
      <c r="IM1987" s="2"/>
      <c r="IN1987" s="2"/>
      <c r="IO1987" s="2"/>
      <c r="IP1987" s="2"/>
      <c r="IQ1987" s="2"/>
      <c r="IR1987" s="2"/>
      <c r="IS1987" s="2"/>
    </row>
    <row r="1988" spans="1:253" s="36" customFormat="1" hidden="1" x14ac:dyDescent="0.25">
      <c r="A1988" s="33"/>
      <c r="B1988" s="168"/>
      <c r="C1988" s="168"/>
      <c r="D1988" s="168"/>
      <c r="E1988" s="168"/>
      <c r="F1988" s="168"/>
      <c r="G1988" s="168"/>
      <c r="H1988" s="168"/>
      <c r="I1988" s="168"/>
      <c r="J1988" s="168"/>
      <c r="K1988" s="168"/>
      <c r="L1988" s="168"/>
      <c r="M1988" s="168"/>
      <c r="N1988" s="168"/>
      <c r="O1988" s="168"/>
      <c r="P1988" s="168"/>
      <c r="Q1988" s="168"/>
      <c r="R1988" s="168"/>
      <c r="S1988" s="168"/>
      <c r="T1988" s="168"/>
      <c r="U1988" s="168"/>
      <c r="V1988" s="168"/>
      <c r="W1988" s="168"/>
      <c r="X1988" s="168"/>
      <c r="Y1988" s="168"/>
      <c r="Z1988" s="168"/>
      <c r="AA1988" s="168"/>
      <c r="AB1988" s="168"/>
      <c r="AC1988" s="168"/>
      <c r="AD1988" s="168"/>
      <c r="AE1988" s="168"/>
      <c r="AF1988" s="168"/>
      <c r="AG1988" s="168"/>
      <c r="AH1988" s="168"/>
      <c r="AI1988" s="63"/>
      <c r="AJ1988" s="144" t="str">
        <f t="shared" si="365"/>
        <v>Riadok bude skrytý.</v>
      </c>
      <c r="AK1988" s="145" t="s">
        <v>207</v>
      </c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51">
        <f t="shared" si="371"/>
        <v>1</v>
      </c>
      <c r="BF1988" s="51">
        <f t="shared" si="369"/>
        <v>0</v>
      </c>
      <c r="BG1988" s="51"/>
      <c r="BH1988" s="51">
        <f t="shared" si="366"/>
        <v>1</v>
      </c>
      <c r="BI1988" s="89">
        <f t="shared" si="370"/>
        <v>0</v>
      </c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108"/>
      <c r="BY1988" s="108"/>
      <c r="BZ1988" s="108"/>
      <c r="CA1988" s="113">
        <f>SI!BY1988</f>
        <v>170</v>
      </c>
      <c r="CB1988" s="113"/>
      <c r="CC1988" s="113"/>
      <c r="CD1988" s="113"/>
      <c r="CE1988" s="113"/>
      <c r="CF1988" s="113"/>
      <c r="CG1988" s="113"/>
      <c r="CH1988" s="140">
        <f>SI!BZ1988</f>
        <v>0</v>
      </c>
      <c r="CI1988" s="108"/>
      <c r="CJ1988" s="108"/>
      <c r="CK1988" s="108"/>
      <c r="CL1988" s="108"/>
      <c r="CM1988" s="108"/>
      <c r="CN1988" s="108"/>
      <c r="CO1988" s="108"/>
      <c r="CP1988" s="108"/>
      <c r="CQ1988" s="108"/>
      <c r="CR1988" s="108"/>
      <c r="CS1988" s="108"/>
      <c r="CT1988" s="108"/>
      <c r="CU1988" s="108"/>
      <c r="CV1988" s="108"/>
      <c r="CW1988" s="108"/>
      <c r="CX1988" s="108"/>
      <c r="CY1988" s="108"/>
      <c r="CZ1988" s="2"/>
      <c r="DA1988" s="2"/>
      <c r="DB1988" s="2"/>
      <c r="DC1988" s="2"/>
      <c r="DD1988" s="2"/>
      <c r="DE1988" s="2"/>
      <c r="DF1988" s="2"/>
      <c r="DG1988" s="2"/>
      <c r="DH1988" s="2"/>
      <c r="DI1988" s="2"/>
      <c r="DJ1988" s="2"/>
      <c r="DK1988" s="2"/>
      <c r="DL1988" s="2"/>
      <c r="DM1988" s="2"/>
      <c r="DN1988" s="2"/>
      <c r="DO1988" s="2"/>
      <c r="DP1988" s="2"/>
      <c r="DQ1988" s="2"/>
      <c r="DR1988" s="2"/>
      <c r="DS1988" s="2"/>
      <c r="DT1988" s="2"/>
      <c r="DU1988" s="2"/>
      <c r="DV1988" s="2"/>
      <c r="DW1988" s="2"/>
      <c r="DX1988" s="2"/>
      <c r="DY1988" s="2"/>
      <c r="DZ1988" s="2"/>
      <c r="EA1988" s="2"/>
      <c r="EB1988" s="2"/>
      <c r="EC1988" s="2"/>
      <c r="ED1988" s="2"/>
      <c r="EE1988" s="2"/>
      <c r="EF1988" s="2"/>
      <c r="EG1988" s="2"/>
      <c r="EH1988" s="2"/>
      <c r="EI1988" s="2"/>
      <c r="EJ1988" s="2"/>
      <c r="EK1988" s="2"/>
      <c r="EL1988" s="2"/>
      <c r="EM1988" s="2"/>
      <c r="EN1988" s="2"/>
      <c r="EO1988" s="2"/>
      <c r="EP1988" s="2"/>
      <c r="EQ1988" s="2"/>
      <c r="ER1988" s="2"/>
      <c r="ES1988" s="2"/>
      <c r="ET1988" s="2"/>
      <c r="EU1988" s="2"/>
      <c r="EV1988" s="2"/>
      <c r="EW1988" s="2"/>
      <c r="EX1988" s="2"/>
      <c r="EY1988" s="2"/>
      <c r="EZ1988" s="2"/>
      <c r="FA1988" s="2"/>
      <c r="FB1988" s="2"/>
      <c r="FC1988" s="2"/>
      <c r="FD1988" s="2"/>
      <c r="FE1988" s="2"/>
      <c r="FF1988" s="2"/>
      <c r="FG1988" s="2"/>
      <c r="FH1988" s="2"/>
      <c r="FI1988" s="2"/>
      <c r="FJ1988" s="2"/>
      <c r="FK1988" s="2"/>
      <c r="FL1988" s="2"/>
      <c r="FM1988" s="2"/>
      <c r="FN1988" s="2"/>
      <c r="FO1988" s="2"/>
      <c r="FP1988" s="2"/>
      <c r="FQ1988" s="2"/>
      <c r="FR1988" s="2"/>
      <c r="FS1988" s="2"/>
      <c r="FT1988" s="2"/>
      <c r="FU1988" s="2"/>
      <c r="FV1988" s="2"/>
      <c r="FW1988" s="2"/>
      <c r="FX1988" s="2"/>
      <c r="FY1988" s="2"/>
      <c r="FZ1988" s="2"/>
      <c r="GA1988" s="2"/>
      <c r="GB1988" s="2"/>
      <c r="GC1988" s="2"/>
      <c r="GD1988" s="2"/>
      <c r="GE1988" s="2"/>
      <c r="GF1988" s="2"/>
      <c r="GG1988" s="2"/>
      <c r="GH1988" s="2"/>
      <c r="GI1988" s="2"/>
      <c r="GJ1988" s="2"/>
      <c r="GK1988" s="2"/>
      <c r="GL1988" s="2"/>
      <c r="GM1988" s="2"/>
      <c r="GN1988" s="2"/>
      <c r="GO1988" s="2"/>
      <c r="GP1988" s="2"/>
      <c r="GQ1988" s="2"/>
      <c r="GR1988" s="2"/>
      <c r="GS1988" s="2"/>
      <c r="GT1988" s="2"/>
      <c r="GU1988" s="2"/>
      <c r="GV1988" s="2"/>
      <c r="GW1988" s="2"/>
      <c r="GX1988" s="2"/>
      <c r="GY1988" s="2"/>
      <c r="GZ1988" s="2"/>
      <c r="HA1988" s="2"/>
      <c r="HB1988" s="2"/>
      <c r="HC1988" s="2"/>
      <c r="HD1988" s="2"/>
      <c r="HE1988" s="2"/>
      <c r="HF1988" s="2"/>
      <c r="HG1988" s="2"/>
      <c r="HH1988" s="2"/>
      <c r="HI1988" s="2"/>
      <c r="HJ1988" s="2"/>
      <c r="HK1988" s="2"/>
      <c r="HL1988" s="2"/>
      <c r="HM1988" s="2"/>
      <c r="HN1988" s="2"/>
      <c r="HO1988" s="2"/>
      <c r="HP1988" s="2"/>
      <c r="HQ1988" s="2"/>
      <c r="HR1988" s="2"/>
      <c r="HS1988" s="2"/>
      <c r="HT1988" s="2"/>
      <c r="HU1988" s="2"/>
      <c r="HV1988" s="2"/>
      <c r="HW1988" s="2"/>
      <c r="HX1988" s="2"/>
      <c r="HY1988" s="2"/>
      <c r="HZ1988" s="2"/>
      <c r="IA1988" s="2"/>
      <c r="IB1988" s="2"/>
      <c r="IC1988" s="2"/>
      <c r="ID1988" s="2"/>
      <c r="IE1988" s="2"/>
      <c r="IF1988" s="2"/>
      <c r="IG1988" s="2"/>
      <c r="IH1988" s="2"/>
      <c r="II1988" s="2"/>
      <c r="IJ1988" s="2"/>
      <c r="IK1988" s="2"/>
      <c r="IL1988" s="2"/>
      <c r="IM1988" s="2"/>
      <c r="IN1988" s="2"/>
      <c r="IO1988" s="2"/>
      <c r="IP1988" s="2"/>
      <c r="IQ1988" s="2"/>
      <c r="IR1988" s="2"/>
      <c r="IS1988" s="2"/>
    </row>
    <row r="1989" spans="1:253" s="36" customFormat="1" hidden="1" x14ac:dyDescent="0.25">
      <c r="A1989" s="33"/>
      <c r="B1989" s="168"/>
      <c r="C1989" s="168"/>
      <c r="D1989" s="168"/>
      <c r="E1989" s="168"/>
      <c r="F1989" s="168"/>
      <c r="G1989" s="168"/>
      <c r="H1989" s="168"/>
      <c r="I1989" s="168"/>
      <c r="J1989" s="168"/>
      <c r="K1989" s="168"/>
      <c r="L1989" s="168"/>
      <c r="M1989" s="168"/>
      <c r="N1989" s="168"/>
      <c r="O1989" s="168"/>
      <c r="P1989" s="168"/>
      <c r="Q1989" s="168"/>
      <c r="R1989" s="168"/>
      <c r="S1989" s="168"/>
      <c r="T1989" s="168"/>
      <c r="U1989" s="168"/>
      <c r="V1989" s="168"/>
      <c r="W1989" s="168"/>
      <c r="X1989" s="168"/>
      <c r="Y1989" s="168"/>
      <c r="Z1989" s="168"/>
      <c r="AA1989" s="168"/>
      <c r="AB1989" s="168"/>
      <c r="AC1989" s="168"/>
      <c r="AD1989" s="168"/>
      <c r="AE1989" s="168"/>
      <c r="AF1989" s="168"/>
      <c r="AG1989" s="168"/>
      <c r="AH1989" s="168"/>
      <c r="AI1989" s="63"/>
      <c r="AJ1989" s="144" t="str">
        <f t="shared" si="365"/>
        <v>Riadok bude skrytý.</v>
      </c>
      <c r="AK1989" s="145" t="s">
        <v>207</v>
      </c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51">
        <f t="shared" si="371"/>
        <v>1</v>
      </c>
      <c r="BF1989" s="51">
        <f t="shared" si="369"/>
        <v>0</v>
      </c>
      <c r="BG1989" s="51"/>
      <c r="BH1989" s="51">
        <f t="shared" si="366"/>
        <v>1</v>
      </c>
      <c r="BI1989" s="89">
        <f t="shared" si="370"/>
        <v>0</v>
      </c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108"/>
      <c r="BY1989" s="108"/>
      <c r="BZ1989" s="108"/>
      <c r="CA1989" s="113">
        <f>SI!BY1989</f>
        <v>771</v>
      </c>
      <c r="CB1989" s="113"/>
      <c r="CC1989" s="113"/>
      <c r="CD1989" s="113"/>
      <c r="CE1989" s="113"/>
      <c r="CF1989" s="113"/>
      <c r="CG1989" s="113"/>
      <c r="CH1989" s="140">
        <f>SI!BZ1989</f>
        <v>0</v>
      </c>
      <c r="CI1989" s="108"/>
      <c r="CJ1989" s="108"/>
      <c r="CK1989" s="108"/>
      <c r="CL1989" s="108"/>
      <c r="CM1989" s="108"/>
      <c r="CN1989" s="108"/>
      <c r="CO1989" s="108"/>
      <c r="CP1989" s="108"/>
      <c r="CQ1989" s="108"/>
      <c r="CR1989" s="108"/>
      <c r="CS1989" s="108"/>
      <c r="CT1989" s="108"/>
      <c r="CU1989" s="108"/>
      <c r="CV1989" s="108"/>
      <c r="CW1989" s="108"/>
      <c r="CX1989" s="108"/>
      <c r="CY1989" s="108"/>
      <c r="CZ1989" s="2"/>
      <c r="DA1989" s="2"/>
      <c r="DB1989" s="2"/>
      <c r="DC1989" s="2"/>
      <c r="DD1989" s="2"/>
      <c r="DE1989" s="2"/>
      <c r="DF1989" s="2"/>
      <c r="DG1989" s="2"/>
      <c r="DH1989" s="2"/>
      <c r="DI1989" s="2"/>
      <c r="DJ1989" s="2"/>
      <c r="DK1989" s="2"/>
      <c r="DL1989" s="2"/>
      <c r="DM1989" s="2"/>
      <c r="DN1989" s="2"/>
      <c r="DO1989" s="2"/>
      <c r="DP1989" s="2"/>
      <c r="DQ1989" s="2"/>
      <c r="DR1989" s="2"/>
      <c r="DS1989" s="2"/>
      <c r="DT1989" s="2"/>
      <c r="DU1989" s="2"/>
      <c r="DV1989" s="2"/>
      <c r="DW1989" s="2"/>
      <c r="DX1989" s="2"/>
      <c r="DY1989" s="2"/>
      <c r="DZ1989" s="2"/>
      <c r="EA1989" s="2"/>
      <c r="EB1989" s="2"/>
      <c r="EC1989" s="2"/>
      <c r="ED1989" s="2"/>
      <c r="EE1989" s="2"/>
      <c r="EF1989" s="2"/>
      <c r="EG1989" s="2"/>
      <c r="EH1989" s="2"/>
      <c r="EI1989" s="2"/>
      <c r="EJ1989" s="2"/>
      <c r="EK1989" s="2"/>
      <c r="EL1989" s="2"/>
      <c r="EM1989" s="2"/>
      <c r="EN1989" s="2"/>
      <c r="EO1989" s="2"/>
      <c r="EP1989" s="2"/>
      <c r="EQ1989" s="2"/>
      <c r="ER1989" s="2"/>
      <c r="ES1989" s="2"/>
      <c r="ET1989" s="2"/>
      <c r="EU1989" s="2"/>
      <c r="EV1989" s="2"/>
      <c r="EW1989" s="2"/>
      <c r="EX1989" s="2"/>
      <c r="EY1989" s="2"/>
      <c r="EZ1989" s="2"/>
      <c r="FA1989" s="2"/>
      <c r="FB1989" s="2"/>
      <c r="FC1989" s="2"/>
      <c r="FD1989" s="2"/>
      <c r="FE1989" s="2"/>
      <c r="FF1989" s="2"/>
      <c r="FG1989" s="2"/>
      <c r="FH1989" s="2"/>
      <c r="FI1989" s="2"/>
      <c r="FJ1989" s="2"/>
      <c r="FK1989" s="2"/>
      <c r="FL1989" s="2"/>
      <c r="FM1989" s="2"/>
      <c r="FN1989" s="2"/>
      <c r="FO1989" s="2"/>
      <c r="FP1989" s="2"/>
      <c r="FQ1989" s="2"/>
      <c r="FR1989" s="2"/>
      <c r="FS1989" s="2"/>
      <c r="FT1989" s="2"/>
      <c r="FU1989" s="2"/>
      <c r="FV1989" s="2"/>
      <c r="FW1989" s="2"/>
      <c r="FX1989" s="2"/>
      <c r="FY1989" s="2"/>
      <c r="FZ1989" s="2"/>
      <c r="GA1989" s="2"/>
      <c r="GB1989" s="2"/>
      <c r="GC1989" s="2"/>
      <c r="GD1989" s="2"/>
      <c r="GE1989" s="2"/>
      <c r="GF1989" s="2"/>
      <c r="GG1989" s="2"/>
      <c r="GH1989" s="2"/>
      <c r="GI1989" s="2"/>
      <c r="GJ1989" s="2"/>
      <c r="GK1989" s="2"/>
      <c r="GL1989" s="2"/>
      <c r="GM1989" s="2"/>
      <c r="GN1989" s="2"/>
      <c r="GO1989" s="2"/>
      <c r="GP1989" s="2"/>
      <c r="GQ1989" s="2"/>
      <c r="GR1989" s="2"/>
      <c r="GS1989" s="2"/>
      <c r="GT1989" s="2"/>
      <c r="GU1989" s="2"/>
      <c r="GV1989" s="2"/>
      <c r="GW1989" s="2"/>
      <c r="GX1989" s="2"/>
      <c r="GY1989" s="2"/>
      <c r="GZ1989" s="2"/>
      <c r="HA1989" s="2"/>
      <c r="HB1989" s="2"/>
      <c r="HC1989" s="2"/>
      <c r="HD1989" s="2"/>
      <c r="HE1989" s="2"/>
      <c r="HF1989" s="2"/>
      <c r="HG1989" s="2"/>
      <c r="HH1989" s="2"/>
      <c r="HI1989" s="2"/>
      <c r="HJ1989" s="2"/>
      <c r="HK1989" s="2"/>
      <c r="HL1989" s="2"/>
      <c r="HM1989" s="2"/>
      <c r="HN1989" s="2"/>
      <c r="HO1989" s="2"/>
      <c r="HP1989" s="2"/>
      <c r="HQ1989" s="2"/>
      <c r="HR1989" s="2"/>
      <c r="HS1989" s="2"/>
      <c r="HT1989" s="2"/>
      <c r="HU1989" s="2"/>
      <c r="HV1989" s="2"/>
      <c r="HW1989" s="2"/>
      <c r="HX1989" s="2"/>
      <c r="HY1989" s="2"/>
      <c r="HZ1989" s="2"/>
      <c r="IA1989" s="2"/>
      <c r="IB1989" s="2"/>
      <c r="IC1989" s="2"/>
      <c r="ID1989" s="2"/>
      <c r="IE1989" s="2"/>
      <c r="IF1989" s="2"/>
      <c r="IG1989" s="2"/>
      <c r="IH1989" s="2"/>
      <c r="II1989" s="2"/>
      <c r="IJ1989" s="2"/>
      <c r="IK1989" s="2"/>
      <c r="IL1989" s="2"/>
      <c r="IM1989" s="2"/>
      <c r="IN1989" s="2"/>
      <c r="IO1989" s="2"/>
      <c r="IP1989" s="2"/>
      <c r="IQ1989" s="2"/>
      <c r="IR1989" s="2"/>
      <c r="IS1989" s="2"/>
    </row>
    <row r="1990" spans="1:253" s="36" customFormat="1" hidden="1" x14ac:dyDescent="0.25">
      <c r="A1990" s="33"/>
      <c r="B1990" s="168"/>
      <c r="C1990" s="168"/>
      <c r="D1990" s="168"/>
      <c r="E1990" s="168"/>
      <c r="F1990" s="168"/>
      <c r="G1990" s="168"/>
      <c r="H1990" s="168"/>
      <c r="I1990" s="168"/>
      <c r="J1990" s="168"/>
      <c r="K1990" s="168"/>
      <c r="L1990" s="168"/>
      <c r="M1990" s="168"/>
      <c r="N1990" s="168"/>
      <c r="O1990" s="168"/>
      <c r="P1990" s="168"/>
      <c r="Q1990" s="168"/>
      <c r="R1990" s="168"/>
      <c r="S1990" s="168"/>
      <c r="T1990" s="168"/>
      <c r="U1990" s="168"/>
      <c r="V1990" s="168"/>
      <c r="W1990" s="168"/>
      <c r="X1990" s="168"/>
      <c r="Y1990" s="168"/>
      <c r="Z1990" s="168"/>
      <c r="AA1990" s="168"/>
      <c r="AB1990" s="168"/>
      <c r="AC1990" s="168"/>
      <c r="AD1990" s="168"/>
      <c r="AE1990" s="168"/>
      <c r="AF1990" s="168"/>
      <c r="AG1990" s="168"/>
      <c r="AH1990" s="168"/>
      <c r="AI1990" s="63"/>
      <c r="AJ1990" s="144" t="str">
        <f t="shared" si="365"/>
        <v>Riadok bude skrytý.</v>
      </c>
      <c r="AK1990" s="145" t="s">
        <v>207</v>
      </c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51">
        <f t="shared" si="371"/>
        <v>1</v>
      </c>
      <c r="BF1990" s="51">
        <f t="shared" si="369"/>
        <v>0</v>
      </c>
      <c r="BG1990" s="51"/>
      <c r="BH1990" s="51">
        <f t="shared" si="366"/>
        <v>1</v>
      </c>
      <c r="BI1990" s="89">
        <f t="shared" si="370"/>
        <v>0</v>
      </c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108"/>
      <c r="BY1990" s="108"/>
      <c r="BZ1990" s="108"/>
      <c r="CA1990" s="113">
        <f>SI!BY1990</f>
        <v>139</v>
      </c>
      <c r="CB1990" s="113"/>
      <c r="CC1990" s="113"/>
      <c r="CD1990" s="113"/>
      <c r="CE1990" s="113"/>
      <c r="CF1990" s="113"/>
      <c r="CG1990" s="113"/>
      <c r="CH1990" s="140">
        <f>SI!BZ1990</f>
        <v>0</v>
      </c>
      <c r="CI1990" s="108"/>
      <c r="CJ1990" s="108"/>
      <c r="CK1990" s="108"/>
      <c r="CL1990" s="108"/>
      <c r="CM1990" s="108"/>
      <c r="CN1990" s="108"/>
      <c r="CO1990" s="108"/>
      <c r="CP1990" s="108"/>
      <c r="CQ1990" s="108"/>
      <c r="CR1990" s="108"/>
      <c r="CS1990" s="108"/>
      <c r="CT1990" s="108"/>
      <c r="CU1990" s="108"/>
      <c r="CV1990" s="108"/>
      <c r="CW1990" s="108"/>
      <c r="CX1990" s="108"/>
      <c r="CY1990" s="108"/>
      <c r="CZ1990" s="2"/>
      <c r="DA1990" s="2"/>
      <c r="DB1990" s="2"/>
      <c r="DC1990" s="2"/>
      <c r="DD1990" s="2"/>
      <c r="DE1990" s="2"/>
      <c r="DF1990" s="2"/>
      <c r="DG1990" s="2"/>
      <c r="DH1990" s="2"/>
      <c r="DI1990" s="2"/>
      <c r="DJ1990" s="2"/>
      <c r="DK1990" s="2"/>
      <c r="DL1990" s="2"/>
      <c r="DM1990" s="2"/>
      <c r="DN1990" s="2"/>
      <c r="DO1990" s="2"/>
      <c r="DP1990" s="2"/>
      <c r="DQ1990" s="2"/>
      <c r="DR1990" s="2"/>
      <c r="DS1990" s="2"/>
      <c r="DT1990" s="2"/>
      <c r="DU1990" s="2"/>
      <c r="DV1990" s="2"/>
      <c r="DW1990" s="2"/>
      <c r="DX1990" s="2"/>
      <c r="DY1990" s="2"/>
      <c r="DZ1990" s="2"/>
      <c r="EA1990" s="2"/>
      <c r="EB1990" s="2"/>
      <c r="EC1990" s="2"/>
      <c r="ED1990" s="2"/>
      <c r="EE1990" s="2"/>
      <c r="EF1990" s="2"/>
      <c r="EG1990" s="2"/>
      <c r="EH1990" s="2"/>
      <c r="EI1990" s="2"/>
      <c r="EJ1990" s="2"/>
      <c r="EK1990" s="2"/>
      <c r="EL1990" s="2"/>
      <c r="EM1990" s="2"/>
      <c r="EN1990" s="2"/>
      <c r="EO1990" s="2"/>
      <c r="EP1990" s="2"/>
      <c r="EQ1990" s="2"/>
      <c r="ER1990" s="2"/>
      <c r="ES1990" s="2"/>
      <c r="ET1990" s="2"/>
      <c r="EU1990" s="2"/>
      <c r="EV1990" s="2"/>
      <c r="EW1990" s="2"/>
      <c r="EX1990" s="2"/>
      <c r="EY1990" s="2"/>
      <c r="EZ1990" s="2"/>
      <c r="FA1990" s="2"/>
      <c r="FB1990" s="2"/>
      <c r="FC1990" s="2"/>
      <c r="FD1990" s="2"/>
      <c r="FE1990" s="2"/>
      <c r="FF1990" s="2"/>
      <c r="FG1990" s="2"/>
      <c r="FH1990" s="2"/>
      <c r="FI1990" s="2"/>
      <c r="FJ1990" s="2"/>
      <c r="FK1990" s="2"/>
      <c r="FL1990" s="2"/>
      <c r="FM1990" s="2"/>
      <c r="FN1990" s="2"/>
      <c r="FO1990" s="2"/>
      <c r="FP1990" s="2"/>
      <c r="FQ1990" s="2"/>
      <c r="FR1990" s="2"/>
      <c r="FS1990" s="2"/>
      <c r="FT1990" s="2"/>
      <c r="FU1990" s="2"/>
      <c r="FV1990" s="2"/>
      <c r="FW1990" s="2"/>
      <c r="FX1990" s="2"/>
      <c r="FY1990" s="2"/>
      <c r="FZ1990" s="2"/>
      <c r="GA1990" s="2"/>
      <c r="GB1990" s="2"/>
      <c r="GC1990" s="2"/>
      <c r="GD1990" s="2"/>
      <c r="GE1990" s="2"/>
      <c r="GF1990" s="2"/>
      <c r="GG1990" s="2"/>
      <c r="GH1990" s="2"/>
      <c r="GI1990" s="2"/>
      <c r="GJ1990" s="2"/>
      <c r="GK1990" s="2"/>
      <c r="GL1990" s="2"/>
      <c r="GM1990" s="2"/>
      <c r="GN1990" s="2"/>
      <c r="GO1990" s="2"/>
      <c r="GP1990" s="2"/>
      <c r="GQ1990" s="2"/>
      <c r="GR1990" s="2"/>
      <c r="GS1990" s="2"/>
      <c r="GT1990" s="2"/>
      <c r="GU1990" s="2"/>
      <c r="GV1990" s="2"/>
      <c r="GW1990" s="2"/>
      <c r="GX1990" s="2"/>
      <c r="GY1990" s="2"/>
      <c r="GZ1990" s="2"/>
      <c r="HA1990" s="2"/>
      <c r="HB1990" s="2"/>
      <c r="HC1990" s="2"/>
      <c r="HD1990" s="2"/>
      <c r="HE1990" s="2"/>
      <c r="HF1990" s="2"/>
      <c r="HG1990" s="2"/>
      <c r="HH1990" s="2"/>
      <c r="HI1990" s="2"/>
      <c r="HJ1990" s="2"/>
      <c r="HK1990" s="2"/>
      <c r="HL1990" s="2"/>
      <c r="HM1990" s="2"/>
      <c r="HN1990" s="2"/>
      <c r="HO1990" s="2"/>
      <c r="HP1990" s="2"/>
      <c r="HQ1990" s="2"/>
      <c r="HR1990" s="2"/>
      <c r="HS1990" s="2"/>
      <c r="HT1990" s="2"/>
      <c r="HU1990" s="2"/>
      <c r="HV1990" s="2"/>
      <c r="HW1990" s="2"/>
      <c r="HX1990" s="2"/>
      <c r="HY1990" s="2"/>
      <c r="HZ1990" s="2"/>
      <c r="IA1990" s="2"/>
      <c r="IB1990" s="2"/>
      <c r="IC1990" s="2"/>
      <c r="ID1990" s="2"/>
      <c r="IE1990" s="2"/>
      <c r="IF1990" s="2"/>
      <c r="IG1990" s="2"/>
      <c r="IH1990" s="2"/>
      <c r="II1990" s="2"/>
      <c r="IJ1990" s="2"/>
      <c r="IK1990" s="2"/>
      <c r="IL1990" s="2"/>
      <c r="IM1990" s="2"/>
      <c r="IN1990" s="2"/>
      <c r="IO1990" s="2"/>
      <c r="IP1990" s="2"/>
      <c r="IQ1990" s="2"/>
      <c r="IR1990" s="2"/>
      <c r="IS1990" s="2"/>
    </row>
    <row r="1991" spans="1:253" s="36" customFormat="1" hidden="1" x14ac:dyDescent="0.25">
      <c r="A1991" s="33"/>
      <c r="B1991" s="168"/>
      <c r="C1991" s="168"/>
      <c r="D1991" s="168"/>
      <c r="E1991" s="168"/>
      <c r="F1991" s="168"/>
      <c r="G1991" s="168"/>
      <c r="H1991" s="168"/>
      <c r="I1991" s="168"/>
      <c r="J1991" s="168"/>
      <c r="K1991" s="168"/>
      <c r="L1991" s="168"/>
      <c r="M1991" s="168"/>
      <c r="N1991" s="168"/>
      <c r="O1991" s="168"/>
      <c r="P1991" s="168"/>
      <c r="Q1991" s="168"/>
      <c r="R1991" s="168"/>
      <c r="S1991" s="168"/>
      <c r="T1991" s="168"/>
      <c r="U1991" s="168"/>
      <c r="V1991" s="168"/>
      <c r="W1991" s="168"/>
      <c r="X1991" s="168"/>
      <c r="Y1991" s="168"/>
      <c r="Z1991" s="168"/>
      <c r="AA1991" s="168"/>
      <c r="AB1991" s="168"/>
      <c r="AC1991" s="168"/>
      <c r="AD1991" s="168"/>
      <c r="AE1991" s="168"/>
      <c r="AF1991" s="168"/>
      <c r="AG1991" s="168"/>
      <c r="AH1991" s="168"/>
      <c r="AI1991" s="63"/>
      <c r="AJ1991" s="144" t="str">
        <f t="shared" si="365"/>
        <v>Riadok bude skrytý.</v>
      </c>
      <c r="AK1991" s="145" t="s">
        <v>207</v>
      </c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51">
        <f t="shared" si="371"/>
        <v>1</v>
      </c>
      <c r="BF1991" s="51">
        <f t="shared" si="369"/>
        <v>0</v>
      </c>
      <c r="BG1991" s="51"/>
      <c r="BH1991" s="51">
        <f t="shared" si="366"/>
        <v>1</v>
      </c>
      <c r="BI1991" s="89">
        <f t="shared" si="370"/>
        <v>0</v>
      </c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108"/>
      <c r="BY1991" s="108"/>
      <c r="BZ1991" s="108"/>
      <c r="CA1991" s="113">
        <f>SI!BY1991</f>
        <v>1027</v>
      </c>
      <c r="CB1991" s="113"/>
      <c r="CC1991" s="113"/>
      <c r="CD1991" s="113"/>
      <c r="CE1991" s="113"/>
      <c r="CF1991" s="113"/>
      <c r="CG1991" s="113"/>
      <c r="CH1991" s="140">
        <f>SI!BZ1991</f>
        <v>0</v>
      </c>
      <c r="CI1991" s="108"/>
      <c r="CJ1991" s="108"/>
      <c r="CK1991" s="108"/>
      <c r="CL1991" s="108"/>
      <c r="CM1991" s="108"/>
      <c r="CN1991" s="108"/>
      <c r="CO1991" s="108"/>
      <c r="CP1991" s="108"/>
      <c r="CQ1991" s="108"/>
      <c r="CR1991" s="108"/>
      <c r="CS1991" s="108"/>
      <c r="CT1991" s="108"/>
      <c r="CU1991" s="108"/>
      <c r="CV1991" s="108"/>
      <c r="CW1991" s="108"/>
      <c r="CX1991" s="108"/>
      <c r="CY1991" s="108"/>
      <c r="CZ1991" s="2"/>
      <c r="DA1991" s="2"/>
      <c r="DB1991" s="2"/>
      <c r="DC1991" s="2"/>
      <c r="DD1991" s="2"/>
      <c r="DE1991" s="2"/>
      <c r="DF1991" s="2"/>
      <c r="DG1991" s="2"/>
      <c r="DH1991" s="2"/>
      <c r="DI1991" s="2"/>
      <c r="DJ1991" s="2"/>
      <c r="DK1991" s="2"/>
      <c r="DL1991" s="2"/>
      <c r="DM1991" s="2"/>
      <c r="DN1991" s="2"/>
      <c r="DO1991" s="2"/>
      <c r="DP1991" s="2"/>
      <c r="DQ1991" s="2"/>
      <c r="DR1991" s="2"/>
      <c r="DS1991" s="2"/>
      <c r="DT1991" s="2"/>
      <c r="DU1991" s="2"/>
      <c r="DV1991" s="2"/>
      <c r="DW1991" s="2"/>
      <c r="DX1991" s="2"/>
      <c r="DY1991" s="2"/>
      <c r="DZ1991" s="2"/>
      <c r="EA1991" s="2"/>
      <c r="EB1991" s="2"/>
      <c r="EC1991" s="2"/>
      <c r="ED1991" s="2"/>
      <c r="EE1991" s="2"/>
      <c r="EF1991" s="2"/>
      <c r="EG1991" s="2"/>
      <c r="EH1991" s="2"/>
      <c r="EI1991" s="2"/>
      <c r="EJ1991" s="2"/>
      <c r="EK1991" s="2"/>
      <c r="EL1991" s="2"/>
      <c r="EM1991" s="2"/>
      <c r="EN1991" s="2"/>
      <c r="EO1991" s="2"/>
      <c r="EP1991" s="2"/>
      <c r="EQ1991" s="2"/>
      <c r="ER1991" s="2"/>
      <c r="ES1991" s="2"/>
      <c r="ET1991" s="2"/>
      <c r="EU1991" s="2"/>
      <c r="EV1991" s="2"/>
      <c r="EW1991" s="2"/>
      <c r="EX1991" s="2"/>
      <c r="EY1991" s="2"/>
      <c r="EZ1991" s="2"/>
      <c r="FA1991" s="2"/>
      <c r="FB1991" s="2"/>
      <c r="FC1991" s="2"/>
      <c r="FD1991" s="2"/>
      <c r="FE1991" s="2"/>
      <c r="FF1991" s="2"/>
      <c r="FG1991" s="2"/>
      <c r="FH1991" s="2"/>
      <c r="FI1991" s="2"/>
      <c r="FJ1991" s="2"/>
      <c r="FK1991" s="2"/>
      <c r="FL1991" s="2"/>
      <c r="FM1991" s="2"/>
      <c r="FN1991" s="2"/>
      <c r="FO1991" s="2"/>
      <c r="FP1991" s="2"/>
      <c r="FQ1991" s="2"/>
      <c r="FR1991" s="2"/>
      <c r="FS1991" s="2"/>
      <c r="FT1991" s="2"/>
      <c r="FU1991" s="2"/>
      <c r="FV1991" s="2"/>
      <c r="FW1991" s="2"/>
      <c r="FX1991" s="2"/>
      <c r="FY1991" s="2"/>
      <c r="FZ1991" s="2"/>
      <c r="GA1991" s="2"/>
      <c r="GB1991" s="2"/>
      <c r="GC1991" s="2"/>
      <c r="GD1991" s="2"/>
      <c r="GE1991" s="2"/>
      <c r="GF1991" s="2"/>
      <c r="GG1991" s="2"/>
      <c r="GH1991" s="2"/>
      <c r="GI1991" s="2"/>
      <c r="GJ1991" s="2"/>
      <c r="GK1991" s="2"/>
      <c r="GL1991" s="2"/>
      <c r="GM1991" s="2"/>
      <c r="GN1991" s="2"/>
      <c r="GO1991" s="2"/>
      <c r="GP1991" s="2"/>
      <c r="GQ1991" s="2"/>
      <c r="GR1991" s="2"/>
      <c r="GS1991" s="2"/>
      <c r="GT1991" s="2"/>
      <c r="GU1991" s="2"/>
      <c r="GV1991" s="2"/>
      <c r="GW1991" s="2"/>
      <c r="GX1991" s="2"/>
      <c r="GY1991" s="2"/>
      <c r="GZ1991" s="2"/>
      <c r="HA1991" s="2"/>
      <c r="HB1991" s="2"/>
      <c r="HC1991" s="2"/>
      <c r="HD1991" s="2"/>
      <c r="HE1991" s="2"/>
      <c r="HF1991" s="2"/>
      <c r="HG1991" s="2"/>
      <c r="HH1991" s="2"/>
      <c r="HI1991" s="2"/>
      <c r="HJ1991" s="2"/>
      <c r="HK1991" s="2"/>
      <c r="HL1991" s="2"/>
      <c r="HM1991" s="2"/>
      <c r="HN1991" s="2"/>
      <c r="HO1991" s="2"/>
      <c r="HP1991" s="2"/>
      <c r="HQ1991" s="2"/>
      <c r="HR1991" s="2"/>
      <c r="HS1991" s="2"/>
      <c r="HT1991" s="2"/>
      <c r="HU1991" s="2"/>
      <c r="HV1991" s="2"/>
      <c r="HW1991" s="2"/>
      <c r="HX1991" s="2"/>
      <c r="HY1991" s="2"/>
      <c r="HZ1991" s="2"/>
      <c r="IA1991" s="2"/>
      <c r="IB1991" s="2"/>
      <c r="IC1991" s="2"/>
      <c r="ID1991" s="2"/>
      <c r="IE1991" s="2"/>
      <c r="IF1991" s="2"/>
      <c r="IG1991" s="2"/>
      <c r="IH1991" s="2"/>
      <c r="II1991" s="2"/>
      <c r="IJ1991" s="2"/>
      <c r="IK1991" s="2"/>
      <c r="IL1991" s="2"/>
      <c r="IM1991" s="2"/>
      <c r="IN1991" s="2"/>
      <c r="IO1991" s="2"/>
      <c r="IP1991" s="2"/>
      <c r="IQ1991" s="2"/>
      <c r="IR1991" s="2"/>
      <c r="IS1991" s="2"/>
    </row>
    <row r="1992" spans="1:253" s="36" customFormat="1" hidden="1" x14ac:dyDescent="0.25">
      <c r="A1992" s="33"/>
      <c r="B1992" s="168"/>
      <c r="C1992" s="168"/>
      <c r="D1992" s="168"/>
      <c r="E1992" s="168"/>
      <c r="F1992" s="168"/>
      <c r="G1992" s="168"/>
      <c r="H1992" s="168"/>
      <c r="I1992" s="168"/>
      <c r="J1992" s="168"/>
      <c r="K1992" s="168"/>
      <c r="L1992" s="168"/>
      <c r="M1992" s="168"/>
      <c r="N1992" s="168"/>
      <c r="O1992" s="168"/>
      <c r="P1992" s="168"/>
      <c r="Q1992" s="168"/>
      <c r="R1992" s="168"/>
      <c r="S1992" s="168"/>
      <c r="T1992" s="168"/>
      <c r="U1992" s="168"/>
      <c r="V1992" s="168"/>
      <c r="W1992" s="168"/>
      <c r="X1992" s="168"/>
      <c r="Y1992" s="168"/>
      <c r="Z1992" s="168"/>
      <c r="AA1992" s="168"/>
      <c r="AB1992" s="168"/>
      <c r="AC1992" s="168"/>
      <c r="AD1992" s="168"/>
      <c r="AE1992" s="168"/>
      <c r="AF1992" s="168"/>
      <c r="AG1992" s="168"/>
      <c r="AH1992" s="168"/>
      <c r="AI1992" s="63"/>
      <c r="AJ1992" s="144" t="str">
        <f t="shared" si="365"/>
        <v>Riadok bude skrytý.</v>
      </c>
      <c r="AK1992" s="145" t="s">
        <v>207</v>
      </c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51">
        <f t="shared" si="371"/>
        <v>1</v>
      </c>
      <c r="BF1992" s="51">
        <f t="shared" si="369"/>
        <v>0</v>
      </c>
      <c r="BG1992" s="51"/>
      <c r="BH1992" s="51">
        <f t="shared" si="366"/>
        <v>1</v>
      </c>
      <c r="BI1992" s="89">
        <f t="shared" si="370"/>
        <v>0</v>
      </c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108"/>
      <c r="BY1992" s="108"/>
      <c r="BZ1992" s="108"/>
      <c r="CA1992" s="113">
        <f>SI!BY1992</f>
        <v>153</v>
      </c>
      <c r="CB1992" s="113"/>
      <c r="CC1992" s="113"/>
      <c r="CD1992" s="113"/>
      <c r="CE1992" s="113"/>
      <c r="CF1992" s="113"/>
      <c r="CG1992" s="113"/>
      <c r="CH1992" s="140">
        <f>SI!BZ1992</f>
        <v>0</v>
      </c>
      <c r="CI1992" s="108"/>
      <c r="CJ1992" s="108"/>
      <c r="CK1992" s="108"/>
      <c r="CL1992" s="108"/>
      <c r="CM1992" s="108"/>
      <c r="CN1992" s="108"/>
      <c r="CO1992" s="108"/>
      <c r="CP1992" s="108"/>
      <c r="CQ1992" s="108"/>
      <c r="CR1992" s="108"/>
      <c r="CS1992" s="108"/>
      <c r="CT1992" s="108"/>
      <c r="CU1992" s="108"/>
      <c r="CV1992" s="108"/>
      <c r="CW1992" s="108"/>
      <c r="CX1992" s="108"/>
      <c r="CY1992" s="108"/>
      <c r="CZ1992" s="2"/>
      <c r="DA1992" s="2"/>
      <c r="DB1992" s="2"/>
      <c r="DC1992" s="2"/>
      <c r="DD1992" s="2"/>
      <c r="DE1992" s="2"/>
      <c r="DF1992" s="2"/>
      <c r="DG1992" s="2"/>
      <c r="DH1992" s="2"/>
      <c r="DI1992" s="2"/>
      <c r="DJ1992" s="2"/>
      <c r="DK1992" s="2"/>
      <c r="DL1992" s="2"/>
      <c r="DM1992" s="2"/>
      <c r="DN1992" s="2"/>
      <c r="DO1992" s="2"/>
      <c r="DP1992" s="2"/>
      <c r="DQ1992" s="2"/>
      <c r="DR1992" s="2"/>
      <c r="DS1992" s="2"/>
      <c r="DT1992" s="2"/>
      <c r="DU1992" s="2"/>
      <c r="DV1992" s="2"/>
      <c r="DW1992" s="2"/>
      <c r="DX1992" s="2"/>
      <c r="DY1992" s="2"/>
      <c r="DZ1992" s="2"/>
      <c r="EA1992" s="2"/>
      <c r="EB1992" s="2"/>
      <c r="EC1992" s="2"/>
      <c r="ED1992" s="2"/>
      <c r="EE1992" s="2"/>
      <c r="EF1992" s="2"/>
      <c r="EG1992" s="2"/>
      <c r="EH1992" s="2"/>
      <c r="EI1992" s="2"/>
      <c r="EJ1992" s="2"/>
      <c r="EK1992" s="2"/>
      <c r="EL1992" s="2"/>
      <c r="EM1992" s="2"/>
      <c r="EN1992" s="2"/>
      <c r="EO1992" s="2"/>
      <c r="EP1992" s="2"/>
      <c r="EQ1992" s="2"/>
      <c r="ER1992" s="2"/>
      <c r="ES1992" s="2"/>
      <c r="ET1992" s="2"/>
      <c r="EU1992" s="2"/>
      <c r="EV1992" s="2"/>
      <c r="EW1992" s="2"/>
      <c r="EX1992" s="2"/>
      <c r="EY1992" s="2"/>
      <c r="EZ1992" s="2"/>
      <c r="FA1992" s="2"/>
      <c r="FB1992" s="2"/>
      <c r="FC1992" s="2"/>
      <c r="FD1992" s="2"/>
      <c r="FE1992" s="2"/>
      <c r="FF1992" s="2"/>
      <c r="FG1992" s="2"/>
      <c r="FH1992" s="2"/>
      <c r="FI1992" s="2"/>
      <c r="FJ1992" s="2"/>
      <c r="FK1992" s="2"/>
      <c r="FL1992" s="2"/>
      <c r="FM1992" s="2"/>
      <c r="FN1992" s="2"/>
      <c r="FO1992" s="2"/>
      <c r="FP1992" s="2"/>
      <c r="FQ1992" s="2"/>
      <c r="FR1992" s="2"/>
      <c r="FS1992" s="2"/>
      <c r="FT1992" s="2"/>
      <c r="FU1992" s="2"/>
      <c r="FV1992" s="2"/>
      <c r="FW1992" s="2"/>
      <c r="FX1992" s="2"/>
      <c r="FY1992" s="2"/>
      <c r="FZ1992" s="2"/>
      <c r="GA1992" s="2"/>
      <c r="GB1992" s="2"/>
      <c r="GC1992" s="2"/>
      <c r="GD1992" s="2"/>
      <c r="GE1992" s="2"/>
      <c r="GF1992" s="2"/>
      <c r="GG1992" s="2"/>
      <c r="GH1992" s="2"/>
      <c r="GI1992" s="2"/>
      <c r="GJ1992" s="2"/>
      <c r="GK1992" s="2"/>
      <c r="GL1992" s="2"/>
      <c r="GM1992" s="2"/>
      <c r="GN1992" s="2"/>
      <c r="GO1992" s="2"/>
      <c r="GP1992" s="2"/>
      <c r="GQ1992" s="2"/>
      <c r="GR1992" s="2"/>
      <c r="GS1992" s="2"/>
      <c r="GT1992" s="2"/>
      <c r="GU1992" s="2"/>
      <c r="GV1992" s="2"/>
      <c r="GW1992" s="2"/>
      <c r="GX1992" s="2"/>
      <c r="GY1992" s="2"/>
      <c r="GZ1992" s="2"/>
      <c r="HA1992" s="2"/>
      <c r="HB1992" s="2"/>
      <c r="HC1992" s="2"/>
      <c r="HD1992" s="2"/>
      <c r="HE1992" s="2"/>
      <c r="HF1992" s="2"/>
      <c r="HG1992" s="2"/>
      <c r="HH1992" s="2"/>
      <c r="HI1992" s="2"/>
      <c r="HJ1992" s="2"/>
      <c r="HK1992" s="2"/>
      <c r="HL1992" s="2"/>
      <c r="HM1992" s="2"/>
      <c r="HN1992" s="2"/>
      <c r="HO1992" s="2"/>
      <c r="HP1992" s="2"/>
      <c r="HQ1992" s="2"/>
      <c r="HR1992" s="2"/>
      <c r="HS1992" s="2"/>
      <c r="HT1992" s="2"/>
      <c r="HU1992" s="2"/>
      <c r="HV1992" s="2"/>
      <c r="HW1992" s="2"/>
      <c r="HX1992" s="2"/>
      <c r="HY1992" s="2"/>
      <c r="HZ1992" s="2"/>
      <c r="IA1992" s="2"/>
      <c r="IB1992" s="2"/>
      <c r="IC1992" s="2"/>
      <c r="ID1992" s="2"/>
      <c r="IE1992" s="2"/>
      <c r="IF1992" s="2"/>
      <c r="IG1992" s="2"/>
      <c r="IH1992" s="2"/>
      <c r="II1992" s="2"/>
      <c r="IJ1992" s="2"/>
      <c r="IK1992" s="2"/>
      <c r="IL1992" s="2"/>
      <c r="IM1992" s="2"/>
      <c r="IN1992" s="2"/>
      <c r="IO1992" s="2"/>
      <c r="IP1992" s="2"/>
      <c r="IQ1992" s="2"/>
      <c r="IR1992" s="2"/>
      <c r="IS1992" s="2"/>
    </row>
    <row r="1993" spans="1:253" s="36" customFormat="1" hidden="1" x14ac:dyDescent="0.25">
      <c r="A1993" s="33"/>
      <c r="B1993" s="168"/>
      <c r="C1993" s="168"/>
      <c r="D1993" s="168"/>
      <c r="E1993" s="168"/>
      <c r="F1993" s="168"/>
      <c r="G1993" s="168"/>
      <c r="H1993" s="168"/>
      <c r="I1993" s="168"/>
      <c r="J1993" s="168"/>
      <c r="K1993" s="168"/>
      <c r="L1993" s="168"/>
      <c r="M1993" s="168"/>
      <c r="N1993" s="168"/>
      <c r="O1993" s="168"/>
      <c r="P1993" s="168"/>
      <c r="Q1993" s="168"/>
      <c r="R1993" s="168"/>
      <c r="S1993" s="168"/>
      <c r="T1993" s="168"/>
      <c r="U1993" s="168"/>
      <c r="V1993" s="168"/>
      <c r="W1993" s="168"/>
      <c r="X1993" s="168"/>
      <c r="Y1993" s="168"/>
      <c r="Z1993" s="168"/>
      <c r="AA1993" s="168"/>
      <c r="AB1993" s="168"/>
      <c r="AC1993" s="168"/>
      <c r="AD1993" s="168"/>
      <c r="AE1993" s="168"/>
      <c r="AF1993" s="168"/>
      <c r="AG1993" s="168"/>
      <c r="AH1993" s="168"/>
      <c r="AI1993" s="63"/>
      <c r="AJ1993" s="144" t="str">
        <f t="shared" si="365"/>
        <v>Riadok bude skrytý.</v>
      </c>
      <c r="AK1993" s="145" t="s">
        <v>207</v>
      </c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51">
        <f t="shared" si="371"/>
        <v>1</v>
      </c>
      <c r="BF1993" s="51">
        <f t="shared" si="369"/>
        <v>0</v>
      </c>
      <c r="BG1993" s="51"/>
      <c r="BH1993" s="51">
        <f t="shared" si="366"/>
        <v>1</v>
      </c>
      <c r="BI1993" s="89">
        <f t="shared" si="370"/>
        <v>0</v>
      </c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108"/>
      <c r="BY1993" s="108"/>
      <c r="BZ1993" s="108"/>
      <c r="CA1993" s="113">
        <f>SI!BY1993</f>
        <v>129</v>
      </c>
      <c r="CB1993" s="113"/>
      <c r="CC1993" s="113"/>
      <c r="CD1993" s="113"/>
      <c r="CE1993" s="113"/>
      <c r="CF1993" s="113"/>
      <c r="CG1993" s="113"/>
      <c r="CH1993" s="140">
        <f>SI!BZ1993</f>
        <v>0</v>
      </c>
      <c r="CI1993" s="108"/>
      <c r="CJ1993" s="108"/>
      <c r="CK1993" s="108"/>
      <c r="CL1993" s="108"/>
      <c r="CM1993" s="108"/>
      <c r="CN1993" s="108"/>
      <c r="CO1993" s="108"/>
      <c r="CP1993" s="108"/>
      <c r="CQ1993" s="108"/>
      <c r="CR1993" s="108"/>
      <c r="CS1993" s="108"/>
      <c r="CT1993" s="108"/>
      <c r="CU1993" s="108"/>
      <c r="CV1993" s="108"/>
      <c r="CW1993" s="108"/>
      <c r="CX1993" s="108"/>
      <c r="CY1993" s="108"/>
      <c r="CZ1993" s="2"/>
      <c r="DA1993" s="2"/>
      <c r="DB1993" s="2"/>
      <c r="DC1993" s="2"/>
      <c r="DD1993" s="2"/>
      <c r="DE1993" s="2"/>
      <c r="DF1993" s="2"/>
      <c r="DG1993" s="2"/>
      <c r="DH1993" s="2"/>
      <c r="DI1993" s="2"/>
      <c r="DJ1993" s="2"/>
      <c r="DK1993" s="2"/>
      <c r="DL1993" s="2"/>
      <c r="DM1993" s="2"/>
      <c r="DN1993" s="2"/>
      <c r="DO1993" s="2"/>
      <c r="DP1993" s="2"/>
      <c r="DQ1993" s="2"/>
      <c r="DR1993" s="2"/>
      <c r="DS1993" s="2"/>
      <c r="DT1993" s="2"/>
      <c r="DU1993" s="2"/>
      <c r="DV1993" s="2"/>
      <c r="DW1993" s="2"/>
      <c r="DX1993" s="2"/>
      <c r="DY1993" s="2"/>
      <c r="DZ1993" s="2"/>
      <c r="EA1993" s="2"/>
      <c r="EB1993" s="2"/>
      <c r="EC1993" s="2"/>
      <c r="ED1993" s="2"/>
      <c r="EE1993" s="2"/>
      <c r="EF1993" s="2"/>
      <c r="EG1993" s="2"/>
      <c r="EH1993" s="2"/>
      <c r="EI1993" s="2"/>
      <c r="EJ1993" s="2"/>
      <c r="EK1993" s="2"/>
      <c r="EL1993" s="2"/>
      <c r="EM1993" s="2"/>
      <c r="EN1993" s="2"/>
      <c r="EO1993" s="2"/>
      <c r="EP1993" s="2"/>
      <c r="EQ1993" s="2"/>
      <c r="ER1993" s="2"/>
      <c r="ES1993" s="2"/>
      <c r="ET1993" s="2"/>
      <c r="EU1993" s="2"/>
      <c r="EV1993" s="2"/>
      <c r="EW1993" s="2"/>
      <c r="EX1993" s="2"/>
      <c r="EY1993" s="2"/>
      <c r="EZ1993" s="2"/>
      <c r="FA1993" s="2"/>
      <c r="FB1993" s="2"/>
      <c r="FC1993" s="2"/>
      <c r="FD1993" s="2"/>
      <c r="FE1993" s="2"/>
      <c r="FF1993" s="2"/>
      <c r="FG1993" s="2"/>
      <c r="FH1993" s="2"/>
      <c r="FI1993" s="2"/>
      <c r="FJ1993" s="2"/>
      <c r="FK1993" s="2"/>
      <c r="FL1993" s="2"/>
      <c r="FM1993" s="2"/>
      <c r="FN1993" s="2"/>
      <c r="FO1993" s="2"/>
      <c r="FP1993" s="2"/>
      <c r="FQ1993" s="2"/>
      <c r="FR1993" s="2"/>
      <c r="FS1993" s="2"/>
      <c r="FT1993" s="2"/>
      <c r="FU1993" s="2"/>
      <c r="FV1993" s="2"/>
      <c r="FW1993" s="2"/>
      <c r="FX1993" s="2"/>
      <c r="FY1993" s="2"/>
      <c r="FZ1993" s="2"/>
      <c r="GA1993" s="2"/>
      <c r="GB1993" s="2"/>
      <c r="GC1993" s="2"/>
      <c r="GD1993" s="2"/>
      <c r="GE1993" s="2"/>
      <c r="GF1993" s="2"/>
      <c r="GG1993" s="2"/>
      <c r="GH1993" s="2"/>
      <c r="GI1993" s="2"/>
      <c r="GJ1993" s="2"/>
      <c r="GK1993" s="2"/>
      <c r="GL1993" s="2"/>
      <c r="GM1993" s="2"/>
      <c r="GN1993" s="2"/>
      <c r="GO1993" s="2"/>
      <c r="GP1993" s="2"/>
      <c r="GQ1993" s="2"/>
      <c r="GR1993" s="2"/>
      <c r="GS1993" s="2"/>
      <c r="GT1993" s="2"/>
      <c r="GU1993" s="2"/>
      <c r="GV1993" s="2"/>
      <c r="GW1993" s="2"/>
      <c r="GX1993" s="2"/>
      <c r="GY1993" s="2"/>
      <c r="GZ1993" s="2"/>
      <c r="HA1993" s="2"/>
      <c r="HB1993" s="2"/>
      <c r="HC1993" s="2"/>
      <c r="HD1993" s="2"/>
      <c r="HE1993" s="2"/>
      <c r="HF1993" s="2"/>
      <c r="HG1993" s="2"/>
      <c r="HH1993" s="2"/>
      <c r="HI1993" s="2"/>
      <c r="HJ1993" s="2"/>
      <c r="HK1993" s="2"/>
      <c r="HL1993" s="2"/>
      <c r="HM1993" s="2"/>
      <c r="HN1993" s="2"/>
      <c r="HO1993" s="2"/>
      <c r="HP1993" s="2"/>
      <c r="HQ1993" s="2"/>
      <c r="HR1993" s="2"/>
      <c r="HS1993" s="2"/>
      <c r="HT1993" s="2"/>
      <c r="HU1993" s="2"/>
      <c r="HV1993" s="2"/>
      <c r="HW1993" s="2"/>
      <c r="HX1993" s="2"/>
      <c r="HY1993" s="2"/>
      <c r="HZ1993" s="2"/>
      <c r="IA1993" s="2"/>
      <c r="IB1993" s="2"/>
      <c r="IC1993" s="2"/>
      <c r="ID1993" s="2"/>
      <c r="IE1993" s="2"/>
      <c r="IF1993" s="2"/>
      <c r="IG1993" s="2"/>
      <c r="IH1993" s="2"/>
      <c r="II1993" s="2"/>
      <c r="IJ1993" s="2"/>
      <c r="IK1993" s="2"/>
      <c r="IL1993" s="2"/>
      <c r="IM1993" s="2"/>
      <c r="IN1993" s="2"/>
      <c r="IO1993" s="2"/>
      <c r="IP1993" s="2"/>
      <c r="IQ1993" s="2"/>
      <c r="IR1993" s="2"/>
      <c r="IS1993" s="2"/>
    </row>
    <row r="1994" spans="1:253" s="36" customFormat="1" hidden="1" x14ac:dyDescent="0.25">
      <c r="A1994" s="33"/>
      <c r="B1994" s="168"/>
      <c r="C1994" s="168"/>
      <c r="D1994" s="168"/>
      <c r="E1994" s="168"/>
      <c r="F1994" s="168"/>
      <c r="G1994" s="168"/>
      <c r="H1994" s="168"/>
      <c r="I1994" s="168"/>
      <c r="J1994" s="168"/>
      <c r="K1994" s="168"/>
      <c r="L1994" s="168"/>
      <c r="M1994" s="168"/>
      <c r="N1994" s="168"/>
      <c r="O1994" s="168"/>
      <c r="P1994" s="168"/>
      <c r="Q1994" s="168"/>
      <c r="R1994" s="168"/>
      <c r="S1994" s="168"/>
      <c r="T1994" s="168"/>
      <c r="U1994" s="168"/>
      <c r="V1994" s="168"/>
      <c r="W1994" s="168"/>
      <c r="X1994" s="168"/>
      <c r="Y1994" s="168"/>
      <c r="Z1994" s="168"/>
      <c r="AA1994" s="168"/>
      <c r="AB1994" s="168"/>
      <c r="AC1994" s="168"/>
      <c r="AD1994" s="168"/>
      <c r="AE1994" s="168"/>
      <c r="AF1994" s="168"/>
      <c r="AG1994" s="168"/>
      <c r="AH1994" s="168"/>
      <c r="AI1994" s="63"/>
      <c r="AJ1994" s="144" t="str">
        <f t="shared" si="365"/>
        <v>Riadok bude skrytý.</v>
      </c>
      <c r="AK1994" s="145" t="s">
        <v>207</v>
      </c>
      <c r="AL1994" s="2"/>
      <c r="AM1994" s="2"/>
      <c r="AN1994" s="2"/>
      <c r="AO1994" s="2"/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51">
        <f t="shared" si="371"/>
        <v>1</v>
      </c>
      <c r="BF1994" s="51">
        <f t="shared" si="369"/>
        <v>0</v>
      </c>
      <c r="BG1994" s="51"/>
      <c r="BH1994" s="51">
        <f t="shared" si="366"/>
        <v>1</v>
      </c>
      <c r="BI1994" s="89">
        <f t="shared" si="370"/>
        <v>0</v>
      </c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108"/>
      <c r="BY1994" s="108"/>
      <c r="BZ1994" s="108"/>
      <c r="CA1994" s="113">
        <f>SI!BY1994</f>
        <v>149</v>
      </c>
      <c r="CB1994" s="113"/>
      <c r="CC1994" s="113"/>
      <c r="CD1994" s="113"/>
      <c r="CE1994" s="113"/>
      <c r="CF1994" s="113"/>
      <c r="CG1994" s="113"/>
      <c r="CH1994" s="140">
        <f>SI!BZ1994</f>
        <v>0</v>
      </c>
      <c r="CI1994" s="108"/>
      <c r="CJ1994" s="108"/>
      <c r="CK1994" s="108"/>
      <c r="CL1994" s="108"/>
      <c r="CM1994" s="108"/>
      <c r="CN1994" s="108"/>
      <c r="CO1994" s="108"/>
      <c r="CP1994" s="108"/>
      <c r="CQ1994" s="108"/>
      <c r="CR1994" s="108"/>
      <c r="CS1994" s="108"/>
      <c r="CT1994" s="108"/>
      <c r="CU1994" s="108"/>
      <c r="CV1994" s="108"/>
      <c r="CW1994" s="108"/>
      <c r="CX1994" s="108"/>
      <c r="CY1994" s="108"/>
      <c r="CZ1994" s="2"/>
      <c r="DA1994" s="2"/>
      <c r="DB1994" s="2"/>
      <c r="DC1994" s="2"/>
      <c r="DD1994" s="2"/>
      <c r="DE1994" s="2"/>
      <c r="DF1994" s="2"/>
      <c r="DG1994" s="2"/>
      <c r="DH1994" s="2"/>
      <c r="DI1994" s="2"/>
      <c r="DJ1994" s="2"/>
      <c r="DK1994" s="2"/>
      <c r="DL1994" s="2"/>
      <c r="DM1994" s="2"/>
      <c r="DN1994" s="2"/>
      <c r="DO1994" s="2"/>
      <c r="DP1994" s="2"/>
      <c r="DQ1994" s="2"/>
      <c r="DR1994" s="2"/>
      <c r="DS1994" s="2"/>
      <c r="DT1994" s="2"/>
      <c r="DU1994" s="2"/>
      <c r="DV1994" s="2"/>
      <c r="DW1994" s="2"/>
      <c r="DX1994" s="2"/>
      <c r="DY1994" s="2"/>
      <c r="DZ1994" s="2"/>
      <c r="EA1994" s="2"/>
      <c r="EB1994" s="2"/>
      <c r="EC1994" s="2"/>
      <c r="ED1994" s="2"/>
      <c r="EE1994" s="2"/>
      <c r="EF1994" s="2"/>
      <c r="EG1994" s="2"/>
      <c r="EH1994" s="2"/>
      <c r="EI1994" s="2"/>
      <c r="EJ1994" s="2"/>
      <c r="EK1994" s="2"/>
      <c r="EL1994" s="2"/>
      <c r="EM1994" s="2"/>
      <c r="EN1994" s="2"/>
      <c r="EO1994" s="2"/>
      <c r="EP1994" s="2"/>
      <c r="EQ1994" s="2"/>
      <c r="ER1994" s="2"/>
      <c r="ES1994" s="2"/>
      <c r="ET1994" s="2"/>
      <c r="EU1994" s="2"/>
      <c r="EV1994" s="2"/>
      <c r="EW1994" s="2"/>
      <c r="EX1994" s="2"/>
      <c r="EY1994" s="2"/>
      <c r="EZ1994" s="2"/>
      <c r="FA1994" s="2"/>
      <c r="FB1994" s="2"/>
      <c r="FC1994" s="2"/>
      <c r="FD1994" s="2"/>
      <c r="FE1994" s="2"/>
      <c r="FF1994" s="2"/>
      <c r="FG1994" s="2"/>
      <c r="FH1994" s="2"/>
      <c r="FI1994" s="2"/>
      <c r="FJ1994" s="2"/>
      <c r="FK1994" s="2"/>
      <c r="FL1994" s="2"/>
      <c r="FM1994" s="2"/>
      <c r="FN1994" s="2"/>
      <c r="FO1994" s="2"/>
      <c r="FP1994" s="2"/>
      <c r="FQ1994" s="2"/>
      <c r="FR1994" s="2"/>
      <c r="FS1994" s="2"/>
      <c r="FT1994" s="2"/>
      <c r="FU1994" s="2"/>
      <c r="FV1994" s="2"/>
      <c r="FW1994" s="2"/>
      <c r="FX1994" s="2"/>
      <c r="FY1994" s="2"/>
      <c r="FZ1994" s="2"/>
      <c r="GA1994" s="2"/>
      <c r="GB1994" s="2"/>
      <c r="GC1994" s="2"/>
      <c r="GD1994" s="2"/>
      <c r="GE1994" s="2"/>
      <c r="GF1994" s="2"/>
      <c r="GG1994" s="2"/>
      <c r="GH1994" s="2"/>
      <c r="GI1994" s="2"/>
      <c r="GJ1994" s="2"/>
      <c r="GK1994" s="2"/>
      <c r="GL1994" s="2"/>
      <c r="GM1994" s="2"/>
      <c r="GN1994" s="2"/>
      <c r="GO1994" s="2"/>
      <c r="GP1994" s="2"/>
      <c r="GQ1994" s="2"/>
      <c r="GR1994" s="2"/>
      <c r="GS1994" s="2"/>
      <c r="GT1994" s="2"/>
      <c r="GU1994" s="2"/>
      <c r="GV1994" s="2"/>
      <c r="GW1994" s="2"/>
      <c r="GX1994" s="2"/>
      <c r="GY1994" s="2"/>
      <c r="GZ1994" s="2"/>
      <c r="HA1994" s="2"/>
      <c r="HB1994" s="2"/>
      <c r="HC1994" s="2"/>
      <c r="HD1994" s="2"/>
      <c r="HE1994" s="2"/>
      <c r="HF1994" s="2"/>
      <c r="HG1994" s="2"/>
      <c r="HH1994" s="2"/>
      <c r="HI1994" s="2"/>
      <c r="HJ1994" s="2"/>
      <c r="HK1994" s="2"/>
      <c r="HL1994" s="2"/>
      <c r="HM1994" s="2"/>
      <c r="HN1994" s="2"/>
      <c r="HO1994" s="2"/>
      <c r="HP1994" s="2"/>
      <c r="HQ1994" s="2"/>
      <c r="HR1994" s="2"/>
      <c r="HS1994" s="2"/>
      <c r="HT1994" s="2"/>
      <c r="HU1994" s="2"/>
      <c r="HV1994" s="2"/>
      <c r="HW1994" s="2"/>
      <c r="HX1994" s="2"/>
      <c r="HY1994" s="2"/>
      <c r="HZ1994" s="2"/>
      <c r="IA1994" s="2"/>
      <c r="IB1994" s="2"/>
      <c r="IC1994" s="2"/>
      <c r="ID1994" s="2"/>
      <c r="IE1994" s="2"/>
      <c r="IF1994" s="2"/>
      <c r="IG1994" s="2"/>
      <c r="IH1994" s="2"/>
      <c r="II1994" s="2"/>
      <c r="IJ1994" s="2"/>
      <c r="IK1994" s="2"/>
      <c r="IL1994" s="2"/>
      <c r="IM1994" s="2"/>
      <c r="IN1994" s="2"/>
      <c r="IO1994" s="2"/>
      <c r="IP1994" s="2"/>
      <c r="IQ1994" s="2"/>
      <c r="IR1994" s="2"/>
      <c r="IS1994" s="2"/>
    </row>
    <row r="1995" spans="1:253" s="36" customFormat="1" hidden="1" x14ac:dyDescent="0.25">
      <c r="A1995" s="33"/>
      <c r="B1995" s="168"/>
      <c r="C1995" s="168"/>
      <c r="D1995" s="168"/>
      <c r="E1995" s="168"/>
      <c r="F1995" s="168"/>
      <c r="G1995" s="168"/>
      <c r="H1995" s="168"/>
      <c r="I1995" s="168"/>
      <c r="J1995" s="168"/>
      <c r="K1995" s="168"/>
      <c r="L1995" s="168"/>
      <c r="M1995" s="168"/>
      <c r="N1995" s="168"/>
      <c r="O1995" s="168"/>
      <c r="P1995" s="168"/>
      <c r="Q1995" s="168"/>
      <c r="R1995" s="168"/>
      <c r="S1995" s="168"/>
      <c r="T1995" s="168"/>
      <c r="U1995" s="168"/>
      <c r="V1995" s="168"/>
      <c r="W1995" s="168"/>
      <c r="X1995" s="168"/>
      <c r="Y1995" s="168"/>
      <c r="Z1995" s="168"/>
      <c r="AA1995" s="168"/>
      <c r="AB1995" s="168"/>
      <c r="AC1995" s="168"/>
      <c r="AD1995" s="168"/>
      <c r="AE1995" s="168"/>
      <c r="AF1995" s="168"/>
      <c r="AG1995" s="168"/>
      <c r="AH1995" s="168"/>
      <c r="AI1995" s="63"/>
      <c r="AJ1995" s="144" t="str">
        <f t="shared" si="365"/>
        <v>Riadok bude skrytý.</v>
      </c>
      <c r="AK1995" s="145" t="s">
        <v>207</v>
      </c>
      <c r="AL1995" s="2"/>
      <c r="AM1995" s="2"/>
      <c r="AN1995" s="2"/>
      <c r="AO1995" s="2"/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51">
        <f t="shared" si="371"/>
        <v>1</v>
      </c>
      <c r="BF1995" s="51">
        <f t="shared" si="369"/>
        <v>0</v>
      </c>
      <c r="BG1995" s="51"/>
      <c r="BH1995" s="51">
        <f t="shared" si="366"/>
        <v>1</v>
      </c>
      <c r="BI1995" s="89">
        <f t="shared" si="370"/>
        <v>0</v>
      </c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108"/>
      <c r="BY1995" s="108"/>
      <c r="BZ1995" s="108"/>
      <c r="CA1995" s="113">
        <f>SI!BY1995</f>
        <v>649</v>
      </c>
      <c r="CB1995" s="113"/>
      <c r="CC1995" s="113"/>
      <c r="CD1995" s="113"/>
      <c r="CE1995" s="113"/>
      <c r="CF1995" s="113"/>
      <c r="CG1995" s="113"/>
      <c r="CH1995" s="140">
        <f>SI!BZ1995</f>
        <v>0</v>
      </c>
      <c r="CI1995" s="108"/>
      <c r="CJ1995" s="108"/>
      <c r="CK1995" s="108"/>
      <c r="CL1995" s="108"/>
      <c r="CM1995" s="108"/>
      <c r="CN1995" s="108"/>
      <c r="CO1995" s="108"/>
      <c r="CP1995" s="108"/>
      <c r="CQ1995" s="108"/>
      <c r="CR1995" s="108"/>
      <c r="CS1995" s="108"/>
      <c r="CT1995" s="108"/>
      <c r="CU1995" s="108"/>
      <c r="CV1995" s="108"/>
      <c r="CW1995" s="108"/>
      <c r="CX1995" s="108"/>
      <c r="CY1995" s="108"/>
      <c r="CZ1995" s="2"/>
      <c r="DA1995" s="2"/>
      <c r="DB1995" s="2"/>
      <c r="DC1995" s="2"/>
      <c r="DD1995" s="2"/>
      <c r="DE1995" s="2"/>
      <c r="DF1995" s="2"/>
      <c r="DG1995" s="2"/>
      <c r="DH1995" s="2"/>
      <c r="DI1995" s="2"/>
      <c r="DJ1995" s="2"/>
      <c r="DK1995" s="2"/>
      <c r="DL1995" s="2"/>
      <c r="DM1995" s="2"/>
      <c r="DN1995" s="2"/>
      <c r="DO1995" s="2"/>
      <c r="DP1995" s="2"/>
      <c r="DQ1995" s="2"/>
      <c r="DR1995" s="2"/>
      <c r="DS1995" s="2"/>
      <c r="DT1995" s="2"/>
      <c r="DU1995" s="2"/>
      <c r="DV1995" s="2"/>
      <c r="DW1995" s="2"/>
      <c r="DX1995" s="2"/>
      <c r="DY1995" s="2"/>
      <c r="DZ1995" s="2"/>
      <c r="EA1995" s="2"/>
      <c r="EB1995" s="2"/>
      <c r="EC1995" s="2"/>
      <c r="ED1995" s="2"/>
      <c r="EE1995" s="2"/>
      <c r="EF1995" s="2"/>
      <c r="EG1995" s="2"/>
      <c r="EH1995" s="2"/>
      <c r="EI1995" s="2"/>
      <c r="EJ1995" s="2"/>
      <c r="EK1995" s="2"/>
      <c r="EL1995" s="2"/>
      <c r="EM1995" s="2"/>
      <c r="EN1995" s="2"/>
      <c r="EO1995" s="2"/>
      <c r="EP1995" s="2"/>
      <c r="EQ1995" s="2"/>
      <c r="ER1995" s="2"/>
      <c r="ES1995" s="2"/>
      <c r="ET1995" s="2"/>
      <c r="EU1995" s="2"/>
      <c r="EV1995" s="2"/>
      <c r="EW1995" s="2"/>
      <c r="EX1995" s="2"/>
      <c r="EY1995" s="2"/>
      <c r="EZ1995" s="2"/>
      <c r="FA1995" s="2"/>
      <c r="FB1995" s="2"/>
      <c r="FC1995" s="2"/>
      <c r="FD1995" s="2"/>
      <c r="FE1995" s="2"/>
      <c r="FF1995" s="2"/>
      <c r="FG1995" s="2"/>
      <c r="FH1995" s="2"/>
      <c r="FI1995" s="2"/>
      <c r="FJ1995" s="2"/>
      <c r="FK1995" s="2"/>
      <c r="FL1995" s="2"/>
      <c r="FM1995" s="2"/>
      <c r="FN1995" s="2"/>
      <c r="FO1995" s="2"/>
      <c r="FP1995" s="2"/>
      <c r="FQ1995" s="2"/>
      <c r="FR1995" s="2"/>
      <c r="FS1995" s="2"/>
      <c r="FT1995" s="2"/>
      <c r="FU1995" s="2"/>
      <c r="FV1995" s="2"/>
      <c r="FW1995" s="2"/>
      <c r="FX1995" s="2"/>
      <c r="FY1995" s="2"/>
      <c r="FZ1995" s="2"/>
      <c r="GA1995" s="2"/>
      <c r="GB1995" s="2"/>
      <c r="GC1995" s="2"/>
      <c r="GD1995" s="2"/>
      <c r="GE1995" s="2"/>
      <c r="GF1995" s="2"/>
      <c r="GG1995" s="2"/>
      <c r="GH1995" s="2"/>
      <c r="GI1995" s="2"/>
      <c r="GJ1995" s="2"/>
      <c r="GK1995" s="2"/>
      <c r="GL1995" s="2"/>
      <c r="GM1995" s="2"/>
      <c r="GN1995" s="2"/>
      <c r="GO1995" s="2"/>
      <c r="GP1995" s="2"/>
      <c r="GQ1995" s="2"/>
      <c r="GR1995" s="2"/>
      <c r="GS1995" s="2"/>
      <c r="GT1995" s="2"/>
      <c r="GU1995" s="2"/>
      <c r="GV1995" s="2"/>
      <c r="GW1995" s="2"/>
      <c r="GX1995" s="2"/>
      <c r="GY1995" s="2"/>
      <c r="GZ1995" s="2"/>
      <c r="HA1995" s="2"/>
      <c r="HB1995" s="2"/>
      <c r="HC1995" s="2"/>
      <c r="HD1995" s="2"/>
      <c r="HE1995" s="2"/>
      <c r="HF1995" s="2"/>
      <c r="HG1995" s="2"/>
      <c r="HH1995" s="2"/>
      <c r="HI1995" s="2"/>
      <c r="HJ1995" s="2"/>
      <c r="HK1995" s="2"/>
      <c r="HL1995" s="2"/>
      <c r="HM1995" s="2"/>
      <c r="HN1995" s="2"/>
      <c r="HO1995" s="2"/>
      <c r="HP1995" s="2"/>
      <c r="HQ1995" s="2"/>
      <c r="HR1995" s="2"/>
      <c r="HS1995" s="2"/>
      <c r="HT1995" s="2"/>
      <c r="HU1995" s="2"/>
      <c r="HV1995" s="2"/>
      <c r="HW1995" s="2"/>
      <c r="HX1995" s="2"/>
      <c r="HY1995" s="2"/>
      <c r="HZ1995" s="2"/>
      <c r="IA1995" s="2"/>
      <c r="IB1995" s="2"/>
      <c r="IC1995" s="2"/>
      <c r="ID1995" s="2"/>
      <c r="IE1995" s="2"/>
      <c r="IF1995" s="2"/>
      <c r="IG1995" s="2"/>
      <c r="IH1995" s="2"/>
      <c r="II1995" s="2"/>
      <c r="IJ1995" s="2"/>
      <c r="IK1995" s="2"/>
      <c r="IL1995" s="2"/>
      <c r="IM1995" s="2"/>
      <c r="IN1995" s="2"/>
      <c r="IO1995" s="2"/>
      <c r="IP1995" s="2"/>
      <c r="IQ1995" s="2"/>
      <c r="IR1995" s="2"/>
      <c r="IS1995" s="2"/>
    </row>
    <row r="1996" spans="1:253" s="36" customFormat="1" hidden="1" x14ac:dyDescent="0.25">
      <c r="A1996" s="33"/>
      <c r="B1996" s="168"/>
      <c r="C1996" s="168"/>
      <c r="D1996" s="168"/>
      <c r="E1996" s="168"/>
      <c r="F1996" s="168"/>
      <c r="G1996" s="168"/>
      <c r="H1996" s="168"/>
      <c r="I1996" s="168"/>
      <c r="J1996" s="168"/>
      <c r="K1996" s="168"/>
      <c r="L1996" s="168"/>
      <c r="M1996" s="168"/>
      <c r="N1996" s="168"/>
      <c r="O1996" s="168"/>
      <c r="P1996" s="168"/>
      <c r="Q1996" s="168"/>
      <c r="R1996" s="168"/>
      <c r="S1996" s="168"/>
      <c r="T1996" s="168"/>
      <c r="U1996" s="168"/>
      <c r="V1996" s="168"/>
      <c r="W1996" s="168"/>
      <c r="X1996" s="168"/>
      <c r="Y1996" s="168"/>
      <c r="Z1996" s="168"/>
      <c r="AA1996" s="168"/>
      <c r="AB1996" s="168"/>
      <c r="AC1996" s="168"/>
      <c r="AD1996" s="168"/>
      <c r="AE1996" s="168"/>
      <c r="AF1996" s="168"/>
      <c r="AG1996" s="168"/>
      <c r="AH1996" s="168"/>
      <c r="AI1996" s="63"/>
      <c r="AJ1996" s="144" t="str">
        <f t="shared" si="365"/>
        <v>Riadok bude skrytý.</v>
      </c>
      <c r="AK1996" s="145" t="s">
        <v>207</v>
      </c>
      <c r="AL1996" s="2"/>
      <c r="AM1996" s="2"/>
      <c r="AN1996" s="2"/>
      <c r="AO1996" s="2"/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51">
        <f t="shared" si="371"/>
        <v>1</v>
      </c>
      <c r="BF1996" s="51">
        <f t="shared" si="369"/>
        <v>0</v>
      </c>
      <c r="BG1996" s="51"/>
      <c r="BH1996" s="51">
        <f t="shared" si="366"/>
        <v>1</v>
      </c>
      <c r="BI1996" s="89">
        <f t="shared" si="370"/>
        <v>0</v>
      </c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108"/>
      <c r="BY1996" s="108"/>
      <c r="BZ1996" s="108"/>
      <c r="CA1996" s="113">
        <f>SI!BY1996</f>
        <v>190</v>
      </c>
      <c r="CB1996" s="113"/>
      <c r="CC1996" s="113"/>
      <c r="CD1996" s="113"/>
      <c r="CE1996" s="113"/>
      <c r="CF1996" s="113"/>
      <c r="CG1996" s="113"/>
      <c r="CH1996" s="140">
        <f>SI!BZ1996</f>
        <v>0</v>
      </c>
      <c r="CI1996" s="108"/>
      <c r="CJ1996" s="108"/>
      <c r="CK1996" s="108"/>
      <c r="CL1996" s="108"/>
      <c r="CM1996" s="108"/>
      <c r="CN1996" s="108"/>
      <c r="CO1996" s="108"/>
      <c r="CP1996" s="108"/>
      <c r="CQ1996" s="108"/>
      <c r="CR1996" s="108"/>
      <c r="CS1996" s="108"/>
      <c r="CT1996" s="108"/>
      <c r="CU1996" s="108"/>
      <c r="CV1996" s="108"/>
      <c r="CW1996" s="108"/>
      <c r="CX1996" s="108"/>
      <c r="CY1996" s="108"/>
      <c r="CZ1996" s="2"/>
      <c r="DA1996" s="2"/>
      <c r="DB1996" s="2"/>
      <c r="DC1996" s="2"/>
      <c r="DD1996" s="2"/>
      <c r="DE1996" s="2"/>
      <c r="DF1996" s="2"/>
      <c r="DG1996" s="2"/>
      <c r="DH1996" s="2"/>
      <c r="DI1996" s="2"/>
      <c r="DJ1996" s="2"/>
      <c r="DK1996" s="2"/>
      <c r="DL1996" s="2"/>
      <c r="DM1996" s="2"/>
      <c r="DN1996" s="2"/>
      <c r="DO1996" s="2"/>
      <c r="DP1996" s="2"/>
      <c r="DQ1996" s="2"/>
      <c r="DR1996" s="2"/>
      <c r="DS1996" s="2"/>
      <c r="DT1996" s="2"/>
      <c r="DU1996" s="2"/>
      <c r="DV1996" s="2"/>
      <c r="DW1996" s="2"/>
      <c r="DX1996" s="2"/>
      <c r="DY1996" s="2"/>
      <c r="DZ1996" s="2"/>
      <c r="EA1996" s="2"/>
      <c r="EB1996" s="2"/>
      <c r="EC1996" s="2"/>
      <c r="ED1996" s="2"/>
      <c r="EE1996" s="2"/>
      <c r="EF1996" s="2"/>
      <c r="EG1996" s="2"/>
      <c r="EH1996" s="2"/>
      <c r="EI1996" s="2"/>
      <c r="EJ1996" s="2"/>
      <c r="EK1996" s="2"/>
      <c r="EL1996" s="2"/>
      <c r="EM1996" s="2"/>
      <c r="EN1996" s="2"/>
      <c r="EO1996" s="2"/>
      <c r="EP1996" s="2"/>
      <c r="EQ1996" s="2"/>
      <c r="ER1996" s="2"/>
      <c r="ES1996" s="2"/>
      <c r="ET1996" s="2"/>
      <c r="EU1996" s="2"/>
      <c r="EV1996" s="2"/>
      <c r="EW1996" s="2"/>
      <c r="EX1996" s="2"/>
      <c r="EY1996" s="2"/>
      <c r="EZ1996" s="2"/>
      <c r="FA1996" s="2"/>
      <c r="FB1996" s="2"/>
      <c r="FC1996" s="2"/>
      <c r="FD1996" s="2"/>
      <c r="FE1996" s="2"/>
      <c r="FF1996" s="2"/>
      <c r="FG1996" s="2"/>
      <c r="FH1996" s="2"/>
      <c r="FI1996" s="2"/>
      <c r="FJ1996" s="2"/>
      <c r="FK1996" s="2"/>
      <c r="FL1996" s="2"/>
      <c r="FM1996" s="2"/>
      <c r="FN1996" s="2"/>
      <c r="FO1996" s="2"/>
      <c r="FP1996" s="2"/>
      <c r="FQ1996" s="2"/>
      <c r="FR1996" s="2"/>
      <c r="FS1996" s="2"/>
      <c r="FT1996" s="2"/>
      <c r="FU1996" s="2"/>
      <c r="FV1996" s="2"/>
      <c r="FW1996" s="2"/>
      <c r="FX1996" s="2"/>
      <c r="FY1996" s="2"/>
      <c r="FZ1996" s="2"/>
      <c r="GA1996" s="2"/>
      <c r="GB1996" s="2"/>
      <c r="GC1996" s="2"/>
      <c r="GD1996" s="2"/>
      <c r="GE1996" s="2"/>
      <c r="GF1996" s="2"/>
      <c r="GG1996" s="2"/>
      <c r="GH1996" s="2"/>
      <c r="GI1996" s="2"/>
      <c r="GJ1996" s="2"/>
      <c r="GK1996" s="2"/>
      <c r="GL1996" s="2"/>
      <c r="GM1996" s="2"/>
      <c r="GN1996" s="2"/>
      <c r="GO1996" s="2"/>
      <c r="GP1996" s="2"/>
      <c r="GQ1996" s="2"/>
      <c r="GR1996" s="2"/>
      <c r="GS1996" s="2"/>
      <c r="GT1996" s="2"/>
      <c r="GU1996" s="2"/>
      <c r="GV1996" s="2"/>
      <c r="GW1996" s="2"/>
      <c r="GX1996" s="2"/>
      <c r="GY1996" s="2"/>
      <c r="GZ1996" s="2"/>
      <c r="HA1996" s="2"/>
      <c r="HB1996" s="2"/>
      <c r="HC1996" s="2"/>
      <c r="HD1996" s="2"/>
      <c r="HE1996" s="2"/>
      <c r="HF1996" s="2"/>
      <c r="HG1996" s="2"/>
      <c r="HH1996" s="2"/>
      <c r="HI1996" s="2"/>
      <c r="HJ1996" s="2"/>
      <c r="HK1996" s="2"/>
      <c r="HL1996" s="2"/>
      <c r="HM1996" s="2"/>
      <c r="HN1996" s="2"/>
      <c r="HO1996" s="2"/>
      <c r="HP1996" s="2"/>
      <c r="HQ1996" s="2"/>
      <c r="HR1996" s="2"/>
      <c r="HS1996" s="2"/>
      <c r="HT1996" s="2"/>
      <c r="HU1996" s="2"/>
      <c r="HV1996" s="2"/>
      <c r="HW1996" s="2"/>
      <c r="HX1996" s="2"/>
      <c r="HY1996" s="2"/>
      <c r="HZ1996" s="2"/>
      <c r="IA1996" s="2"/>
      <c r="IB1996" s="2"/>
      <c r="IC1996" s="2"/>
      <c r="ID1996" s="2"/>
      <c r="IE1996" s="2"/>
      <c r="IF1996" s="2"/>
      <c r="IG1996" s="2"/>
      <c r="IH1996" s="2"/>
      <c r="II1996" s="2"/>
      <c r="IJ1996" s="2"/>
      <c r="IK1996" s="2"/>
      <c r="IL1996" s="2"/>
      <c r="IM1996" s="2"/>
      <c r="IN1996" s="2"/>
      <c r="IO1996" s="2"/>
      <c r="IP1996" s="2"/>
      <c r="IQ1996" s="2"/>
      <c r="IR1996" s="2"/>
      <c r="IS1996" s="2"/>
    </row>
    <row r="1997" spans="1:253" s="36" customFormat="1" hidden="1" x14ac:dyDescent="0.25">
      <c r="A1997" s="33"/>
      <c r="B1997" s="168"/>
      <c r="C1997" s="168"/>
      <c r="D1997" s="168"/>
      <c r="E1997" s="168"/>
      <c r="F1997" s="168"/>
      <c r="G1997" s="168"/>
      <c r="H1997" s="168"/>
      <c r="I1997" s="168"/>
      <c r="J1997" s="168"/>
      <c r="K1997" s="168"/>
      <c r="L1997" s="168"/>
      <c r="M1997" s="168"/>
      <c r="N1997" s="168"/>
      <c r="O1997" s="168"/>
      <c r="P1997" s="168"/>
      <c r="Q1997" s="168"/>
      <c r="R1997" s="168"/>
      <c r="S1997" s="168"/>
      <c r="T1997" s="168"/>
      <c r="U1997" s="168"/>
      <c r="V1997" s="168"/>
      <c r="W1997" s="168"/>
      <c r="X1997" s="168"/>
      <c r="Y1997" s="168"/>
      <c r="Z1997" s="168"/>
      <c r="AA1997" s="168"/>
      <c r="AB1997" s="168"/>
      <c r="AC1997" s="168"/>
      <c r="AD1997" s="168"/>
      <c r="AE1997" s="168"/>
      <c r="AF1997" s="168"/>
      <c r="AG1997" s="168"/>
      <c r="AH1997" s="168"/>
      <c r="AI1997" s="63"/>
      <c r="AJ1997" s="144" t="str">
        <f t="shared" si="365"/>
        <v>Riadok bude skrytý.</v>
      </c>
      <c r="AK1997" s="145" t="s">
        <v>207</v>
      </c>
      <c r="AL1997" s="2"/>
      <c r="AM1997" s="2"/>
      <c r="AN1997" s="2"/>
      <c r="AO1997" s="2"/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51">
        <f t="shared" si="371"/>
        <v>1</v>
      </c>
      <c r="BF1997" s="51">
        <f t="shared" si="369"/>
        <v>0</v>
      </c>
      <c r="BG1997" s="51"/>
      <c r="BH1997" s="51">
        <f t="shared" si="366"/>
        <v>1</v>
      </c>
      <c r="BI1997" s="89">
        <f t="shared" si="370"/>
        <v>0</v>
      </c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108"/>
      <c r="BY1997" s="108"/>
      <c r="BZ1997" s="108"/>
      <c r="CA1997" s="113">
        <f>SI!BY1997</f>
        <v>906</v>
      </c>
      <c r="CB1997" s="113"/>
      <c r="CC1997" s="113"/>
      <c r="CD1997" s="113"/>
      <c r="CE1997" s="113"/>
      <c r="CF1997" s="113"/>
      <c r="CG1997" s="113"/>
      <c r="CH1997" s="140">
        <f>SI!BZ1997</f>
        <v>0</v>
      </c>
      <c r="CI1997" s="108"/>
      <c r="CJ1997" s="108"/>
      <c r="CK1997" s="108"/>
      <c r="CL1997" s="108"/>
      <c r="CM1997" s="108"/>
      <c r="CN1997" s="108"/>
      <c r="CO1997" s="108"/>
      <c r="CP1997" s="108"/>
      <c r="CQ1997" s="108"/>
      <c r="CR1997" s="108"/>
      <c r="CS1997" s="108"/>
      <c r="CT1997" s="108"/>
      <c r="CU1997" s="108"/>
      <c r="CV1997" s="108"/>
      <c r="CW1997" s="108"/>
      <c r="CX1997" s="108"/>
      <c r="CY1997" s="108"/>
      <c r="CZ1997" s="2"/>
      <c r="DA1997" s="2"/>
      <c r="DB1997" s="2"/>
      <c r="DC1997" s="2"/>
      <c r="DD1997" s="2"/>
      <c r="DE1997" s="2"/>
      <c r="DF1997" s="2"/>
      <c r="DG1997" s="2"/>
      <c r="DH1997" s="2"/>
      <c r="DI1997" s="2"/>
      <c r="DJ1997" s="2"/>
      <c r="DK1997" s="2"/>
      <c r="DL1997" s="2"/>
      <c r="DM1997" s="2"/>
      <c r="DN1997" s="2"/>
      <c r="DO1997" s="2"/>
      <c r="DP1997" s="2"/>
      <c r="DQ1997" s="2"/>
      <c r="DR1997" s="2"/>
      <c r="DS1997" s="2"/>
      <c r="DT1997" s="2"/>
      <c r="DU1997" s="2"/>
      <c r="DV1997" s="2"/>
      <c r="DW1997" s="2"/>
      <c r="DX1997" s="2"/>
      <c r="DY1997" s="2"/>
      <c r="DZ1997" s="2"/>
      <c r="EA1997" s="2"/>
      <c r="EB1997" s="2"/>
      <c r="EC1997" s="2"/>
      <c r="ED1997" s="2"/>
      <c r="EE1997" s="2"/>
      <c r="EF1997" s="2"/>
      <c r="EG1997" s="2"/>
      <c r="EH1997" s="2"/>
      <c r="EI1997" s="2"/>
      <c r="EJ1997" s="2"/>
      <c r="EK1997" s="2"/>
      <c r="EL1997" s="2"/>
      <c r="EM1997" s="2"/>
      <c r="EN1997" s="2"/>
      <c r="EO1997" s="2"/>
      <c r="EP1997" s="2"/>
      <c r="EQ1997" s="2"/>
      <c r="ER1997" s="2"/>
      <c r="ES1997" s="2"/>
      <c r="ET1997" s="2"/>
      <c r="EU1997" s="2"/>
      <c r="EV1997" s="2"/>
      <c r="EW1997" s="2"/>
      <c r="EX1997" s="2"/>
      <c r="EY1997" s="2"/>
      <c r="EZ1997" s="2"/>
      <c r="FA1997" s="2"/>
      <c r="FB1997" s="2"/>
      <c r="FC1997" s="2"/>
      <c r="FD1997" s="2"/>
      <c r="FE1997" s="2"/>
      <c r="FF1997" s="2"/>
      <c r="FG1997" s="2"/>
      <c r="FH1997" s="2"/>
      <c r="FI1997" s="2"/>
      <c r="FJ1997" s="2"/>
      <c r="FK1997" s="2"/>
      <c r="FL1997" s="2"/>
      <c r="FM1997" s="2"/>
      <c r="FN1997" s="2"/>
      <c r="FO1997" s="2"/>
      <c r="FP1997" s="2"/>
      <c r="FQ1997" s="2"/>
      <c r="FR1997" s="2"/>
      <c r="FS1997" s="2"/>
      <c r="FT1997" s="2"/>
      <c r="FU1997" s="2"/>
      <c r="FV1997" s="2"/>
      <c r="FW1997" s="2"/>
      <c r="FX1997" s="2"/>
      <c r="FY1997" s="2"/>
      <c r="FZ1997" s="2"/>
      <c r="GA1997" s="2"/>
      <c r="GB1997" s="2"/>
      <c r="GC1997" s="2"/>
      <c r="GD1997" s="2"/>
      <c r="GE1997" s="2"/>
      <c r="GF1997" s="2"/>
      <c r="GG1997" s="2"/>
      <c r="GH1997" s="2"/>
      <c r="GI1997" s="2"/>
      <c r="GJ1997" s="2"/>
      <c r="GK1997" s="2"/>
      <c r="GL1997" s="2"/>
      <c r="GM1997" s="2"/>
      <c r="GN1997" s="2"/>
      <c r="GO1997" s="2"/>
      <c r="GP1997" s="2"/>
      <c r="GQ1997" s="2"/>
      <c r="GR1997" s="2"/>
      <c r="GS1997" s="2"/>
      <c r="GT1997" s="2"/>
      <c r="GU1997" s="2"/>
      <c r="GV1997" s="2"/>
      <c r="GW1997" s="2"/>
      <c r="GX1997" s="2"/>
      <c r="GY1997" s="2"/>
      <c r="GZ1997" s="2"/>
      <c r="HA1997" s="2"/>
      <c r="HB1997" s="2"/>
      <c r="HC1997" s="2"/>
      <c r="HD1997" s="2"/>
      <c r="HE1997" s="2"/>
      <c r="HF1997" s="2"/>
      <c r="HG1997" s="2"/>
      <c r="HH1997" s="2"/>
      <c r="HI1997" s="2"/>
      <c r="HJ1997" s="2"/>
      <c r="HK1997" s="2"/>
      <c r="HL1997" s="2"/>
      <c r="HM1997" s="2"/>
      <c r="HN1997" s="2"/>
      <c r="HO1997" s="2"/>
      <c r="HP1997" s="2"/>
      <c r="HQ1997" s="2"/>
      <c r="HR1997" s="2"/>
      <c r="HS1997" s="2"/>
      <c r="HT1997" s="2"/>
      <c r="HU1997" s="2"/>
      <c r="HV1997" s="2"/>
      <c r="HW1997" s="2"/>
      <c r="HX1997" s="2"/>
      <c r="HY1997" s="2"/>
      <c r="HZ1997" s="2"/>
      <c r="IA1997" s="2"/>
      <c r="IB1997" s="2"/>
      <c r="IC1997" s="2"/>
      <c r="ID1997" s="2"/>
      <c r="IE1997" s="2"/>
      <c r="IF1997" s="2"/>
      <c r="IG1997" s="2"/>
      <c r="IH1997" s="2"/>
      <c r="II1997" s="2"/>
      <c r="IJ1997" s="2"/>
      <c r="IK1997" s="2"/>
      <c r="IL1997" s="2"/>
      <c r="IM1997" s="2"/>
      <c r="IN1997" s="2"/>
      <c r="IO1997" s="2"/>
      <c r="IP1997" s="2"/>
      <c r="IQ1997" s="2"/>
      <c r="IR1997" s="2"/>
      <c r="IS1997" s="2"/>
    </row>
    <row r="1998" spans="1:253" s="36" customFormat="1" hidden="1" x14ac:dyDescent="0.25">
      <c r="A1998" s="33"/>
      <c r="B1998" s="168"/>
      <c r="C1998" s="168"/>
      <c r="D1998" s="168"/>
      <c r="E1998" s="168"/>
      <c r="F1998" s="168"/>
      <c r="G1998" s="168"/>
      <c r="H1998" s="168"/>
      <c r="I1998" s="168"/>
      <c r="J1998" s="168"/>
      <c r="K1998" s="168"/>
      <c r="L1998" s="168"/>
      <c r="M1998" s="168"/>
      <c r="N1998" s="168"/>
      <c r="O1998" s="168"/>
      <c r="P1998" s="168"/>
      <c r="Q1998" s="168"/>
      <c r="R1998" s="168"/>
      <c r="S1998" s="168"/>
      <c r="T1998" s="168"/>
      <c r="U1998" s="168"/>
      <c r="V1998" s="168"/>
      <c r="W1998" s="168"/>
      <c r="X1998" s="168"/>
      <c r="Y1998" s="168"/>
      <c r="Z1998" s="168"/>
      <c r="AA1998" s="168"/>
      <c r="AB1998" s="168"/>
      <c r="AC1998" s="168"/>
      <c r="AD1998" s="168"/>
      <c r="AE1998" s="168"/>
      <c r="AF1998" s="168"/>
      <c r="AG1998" s="168"/>
      <c r="AH1998" s="168"/>
      <c r="AI1998" s="63"/>
      <c r="AJ1998" s="144" t="str">
        <f t="shared" si="365"/>
        <v>Riadok bude skrytý.</v>
      </c>
      <c r="AK1998" s="145" t="s">
        <v>207</v>
      </c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51">
        <f t="shared" si="371"/>
        <v>1</v>
      </c>
      <c r="BF1998" s="51">
        <f t="shared" si="369"/>
        <v>0</v>
      </c>
      <c r="BG1998" s="51"/>
      <c r="BH1998" s="51">
        <f t="shared" si="366"/>
        <v>1</v>
      </c>
      <c r="BI1998" s="89">
        <f t="shared" si="370"/>
        <v>0</v>
      </c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108"/>
      <c r="BY1998" s="108"/>
      <c r="BZ1998" s="108"/>
      <c r="CA1998" s="113">
        <f>SI!BY1998</f>
        <v>767</v>
      </c>
      <c r="CB1998" s="113"/>
      <c r="CC1998" s="113"/>
      <c r="CD1998" s="113"/>
      <c r="CE1998" s="113"/>
      <c r="CF1998" s="113"/>
      <c r="CG1998" s="113"/>
      <c r="CH1998" s="140">
        <f>SI!BZ1998</f>
        <v>0</v>
      </c>
      <c r="CI1998" s="108"/>
      <c r="CJ1998" s="108"/>
      <c r="CK1998" s="108"/>
      <c r="CL1998" s="108"/>
      <c r="CM1998" s="108"/>
      <c r="CN1998" s="108"/>
      <c r="CO1998" s="108"/>
      <c r="CP1998" s="108"/>
      <c r="CQ1998" s="108"/>
      <c r="CR1998" s="108"/>
      <c r="CS1998" s="108"/>
      <c r="CT1998" s="108"/>
      <c r="CU1998" s="108"/>
      <c r="CV1998" s="108"/>
      <c r="CW1998" s="108"/>
      <c r="CX1998" s="108"/>
      <c r="CY1998" s="108"/>
      <c r="CZ1998" s="2"/>
      <c r="DA1998" s="2"/>
      <c r="DB1998" s="2"/>
      <c r="DC1998" s="2"/>
      <c r="DD1998" s="2"/>
      <c r="DE1998" s="2"/>
      <c r="DF1998" s="2"/>
      <c r="DG1998" s="2"/>
      <c r="DH1998" s="2"/>
      <c r="DI1998" s="2"/>
      <c r="DJ1998" s="2"/>
      <c r="DK1998" s="2"/>
      <c r="DL1998" s="2"/>
      <c r="DM1998" s="2"/>
      <c r="DN1998" s="2"/>
      <c r="DO1998" s="2"/>
      <c r="DP1998" s="2"/>
      <c r="DQ1998" s="2"/>
      <c r="DR1998" s="2"/>
      <c r="DS1998" s="2"/>
      <c r="DT1998" s="2"/>
      <c r="DU1998" s="2"/>
      <c r="DV1998" s="2"/>
      <c r="DW1998" s="2"/>
      <c r="DX1998" s="2"/>
      <c r="DY1998" s="2"/>
      <c r="DZ1998" s="2"/>
      <c r="EA1998" s="2"/>
      <c r="EB1998" s="2"/>
      <c r="EC1998" s="2"/>
      <c r="ED1998" s="2"/>
      <c r="EE1998" s="2"/>
      <c r="EF1998" s="2"/>
      <c r="EG1998" s="2"/>
      <c r="EH1998" s="2"/>
      <c r="EI1998" s="2"/>
      <c r="EJ1998" s="2"/>
      <c r="EK1998" s="2"/>
      <c r="EL1998" s="2"/>
      <c r="EM1998" s="2"/>
      <c r="EN1998" s="2"/>
      <c r="EO1998" s="2"/>
      <c r="EP1998" s="2"/>
      <c r="EQ1998" s="2"/>
      <c r="ER1998" s="2"/>
      <c r="ES1998" s="2"/>
      <c r="ET1998" s="2"/>
      <c r="EU1998" s="2"/>
      <c r="EV1998" s="2"/>
      <c r="EW1998" s="2"/>
      <c r="EX1998" s="2"/>
      <c r="EY1998" s="2"/>
      <c r="EZ1998" s="2"/>
      <c r="FA1998" s="2"/>
      <c r="FB1998" s="2"/>
      <c r="FC1998" s="2"/>
      <c r="FD1998" s="2"/>
      <c r="FE1998" s="2"/>
      <c r="FF1998" s="2"/>
      <c r="FG1998" s="2"/>
      <c r="FH1998" s="2"/>
      <c r="FI1998" s="2"/>
      <c r="FJ1998" s="2"/>
      <c r="FK1998" s="2"/>
      <c r="FL1998" s="2"/>
      <c r="FM1998" s="2"/>
      <c r="FN1998" s="2"/>
      <c r="FO1998" s="2"/>
      <c r="FP1998" s="2"/>
      <c r="FQ1998" s="2"/>
      <c r="FR1998" s="2"/>
      <c r="FS1998" s="2"/>
      <c r="FT1998" s="2"/>
      <c r="FU1998" s="2"/>
      <c r="FV1998" s="2"/>
      <c r="FW1998" s="2"/>
      <c r="FX1998" s="2"/>
      <c r="FY1998" s="2"/>
      <c r="FZ1998" s="2"/>
      <c r="GA1998" s="2"/>
      <c r="GB1998" s="2"/>
      <c r="GC1998" s="2"/>
      <c r="GD1998" s="2"/>
      <c r="GE1998" s="2"/>
      <c r="GF1998" s="2"/>
      <c r="GG1998" s="2"/>
      <c r="GH1998" s="2"/>
      <c r="GI1998" s="2"/>
      <c r="GJ1998" s="2"/>
      <c r="GK1998" s="2"/>
      <c r="GL1998" s="2"/>
      <c r="GM1998" s="2"/>
      <c r="GN1998" s="2"/>
      <c r="GO1998" s="2"/>
      <c r="GP1998" s="2"/>
      <c r="GQ1998" s="2"/>
      <c r="GR1998" s="2"/>
      <c r="GS1998" s="2"/>
      <c r="GT1998" s="2"/>
      <c r="GU1998" s="2"/>
      <c r="GV1998" s="2"/>
      <c r="GW1998" s="2"/>
      <c r="GX1998" s="2"/>
      <c r="GY1998" s="2"/>
      <c r="GZ1998" s="2"/>
      <c r="HA1998" s="2"/>
      <c r="HB1998" s="2"/>
      <c r="HC1998" s="2"/>
      <c r="HD1998" s="2"/>
      <c r="HE1998" s="2"/>
      <c r="HF1998" s="2"/>
      <c r="HG1998" s="2"/>
      <c r="HH1998" s="2"/>
      <c r="HI1998" s="2"/>
      <c r="HJ1998" s="2"/>
      <c r="HK1998" s="2"/>
      <c r="HL1998" s="2"/>
      <c r="HM1998" s="2"/>
      <c r="HN1998" s="2"/>
      <c r="HO1998" s="2"/>
      <c r="HP1998" s="2"/>
      <c r="HQ1998" s="2"/>
      <c r="HR1998" s="2"/>
      <c r="HS1998" s="2"/>
      <c r="HT1998" s="2"/>
      <c r="HU1998" s="2"/>
      <c r="HV1998" s="2"/>
      <c r="HW1998" s="2"/>
      <c r="HX1998" s="2"/>
      <c r="HY1998" s="2"/>
      <c r="HZ1998" s="2"/>
      <c r="IA1998" s="2"/>
      <c r="IB1998" s="2"/>
      <c r="IC1998" s="2"/>
      <c r="ID1998" s="2"/>
      <c r="IE1998" s="2"/>
      <c r="IF1998" s="2"/>
      <c r="IG1998" s="2"/>
      <c r="IH1998" s="2"/>
      <c r="II1998" s="2"/>
      <c r="IJ1998" s="2"/>
      <c r="IK1998" s="2"/>
      <c r="IL1998" s="2"/>
      <c r="IM1998" s="2"/>
      <c r="IN1998" s="2"/>
      <c r="IO1998" s="2"/>
      <c r="IP1998" s="2"/>
      <c r="IQ1998" s="2"/>
      <c r="IR1998" s="2"/>
      <c r="IS1998" s="2"/>
    </row>
    <row r="1999" spans="1:253" s="36" customFormat="1" hidden="1" x14ac:dyDescent="0.25">
      <c r="A1999" s="33"/>
      <c r="B1999" s="168"/>
      <c r="C1999" s="168"/>
      <c r="D1999" s="168"/>
      <c r="E1999" s="168"/>
      <c r="F1999" s="168"/>
      <c r="G1999" s="168"/>
      <c r="H1999" s="168"/>
      <c r="I1999" s="168"/>
      <c r="J1999" s="168"/>
      <c r="K1999" s="168"/>
      <c r="L1999" s="168"/>
      <c r="M1999" s="168"/>
      <c r="N1999" s="168"/>
      <c r="O1999" s="168"/>
      <c r="P1999" s="168"/>
      <c r="Q1999" s="168"/>
      <c r="R1999" s="168"/>
      <c r="S1999" s="168"/>
      <c r="T1999" s="168"/>
      <c r="U1999" s="168"/>
      <c r="V1999" s="168"/>
      <c r="W1999" s="168"/>
      <c r="X1999" s="168"/>
      <c r="Y1999" s="168"/>
      <c r="Z1999" s="168"/>
      <c r="AA1999" s="168"/>
      <c r="AB1999" s="168"/>
      <c r="AC1999" s="168"/>
      <c r="AD1999" s="168"/>
      <c r="AE1999" s="168"/>
      <c r="AF1999" s="168"/>
      <c r="AG1999" s="168"/>
      <c r="AH1999" s="168"/>
      <c r="AI1999" s="63"/>
      <c r="AJ1999" s="144" t="str">
        <f t="shared" si="365"/>
        <v>Riadok bude skrytý.</v>
      </c>
      <c r="AK1999" s="145" t="s">
        <v>207</v>
      </c>
      <c r="AL1999" s="2"/>
      <c r="AM1999" s="2"/>
      <c r="AN1999" s="2"/>
      <c r="AO1999" s="2"/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51">
        <f t="shared" si="371"/>
        <v>1</v>
      </c>
      <c r="BF1999" s="51">
        <f t="shared" si="369"/>
        <v>0</v>
      </c>
      <c r="BG1999" s="51"/>
      <c r="BH1999" s="51">
        <f t="shared" si="366"/>
        <v>1</v>
      </c>
      <c r="BI1999" s="89">
        <f t="shared" si="370"/>
        <v>0</v>
      </c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108"/>
      <c r="BY1999" s="108"/>
      <c r="BZ1999" s="108"/>
      <c r="CA1999" s="113">
        <f>SI!BY1999</f>
        <v>136</v>
      </c>
      <c r="CB1999" s="113"/>
      <c r="CC1999" s="113"/>
      <c r="CD1999" s="113"/>
      <c r="CE1999" s="113"/>
      <c r="CF1999" s="113"/>
      <c r="CG1999" s="113"/>
      <c r="CH1999" s="140">
        <f>SI!BZ1999</f>
        <v>0</v>
      </c>
      <c r="CI1999" s="108"/>
      <c r="CJ1999" s="108"/>
      <c r="CK1999" s="108"/>
      <c r="CL1999" s="108"/>
      <c r="CM1999" s="108"/>
      <c r="CN1999" s="108"/>
      <c r="CO1999" s="108"/>
      <c r="CP1999" s="108"/>
      <c r="CQ1999" s="108"/>
      <c r="CR1999" s="108"/>
      <c r="CS1999" s="108"/>
      <c r="CT1999" s="108"/>
      <c r="CU1999" s="108"/>
      <c r="CV1999" s="108"/>
      <c r="CW1999" s="108"/>
      <c r="CX1999" s="108"/>
      <c r="CY1999" s="108"/>
      <c r="CZ1999" s="2"/>
      <c r="DA1999" s="2"/>
      <c r="DB1999" s="2"/>
      <c r="DC1999" s="2"/>
      <c r="DD1999" s="2"/>
      <c r="DE1999" s="2"/>
      <c r="DF1999" s="2"/>
      <c r="DG1999" s="2"/>
      <c r="DH1999" s="2"/>
      <c r="DI1999" s="2"/>
      <c r="DJ1999" s="2"/>
      <c r="DK1999" s="2"/>
      <c r="DL1999" s="2"/>
      <c r="DM1999" s="2"/>
      <c r="DN1999" s="2"/>
      <c r="DO1999" s="2"/>
      <c r="DP1999" s="2"/>
      <c r="DQ1999" s="2"/>
      <c r="DR1999" s="2"/>
      <c r="DS1999" s="2"/>
      <c r="DT1999" s="2"/>
      <c r="DU1999" s="2"/>
      <c r="DV1999" s="2"/>
      <c r="DW1999" s="2"/>
      <c r="DX1999" s="2"/>
      <c r="DY1999" s="2"/>
      <c r="DZ1999" s="2"/>
      <c r="EA1999" s="2"/>
      <c r="EB1999" s="2"/>
      <c r="EC1999" s="2"/>
      <c r="ED1999" s="2"/>
      <c r="EE1999" s="2"/>
      <c r="EF1999" s="2"/>
      <c r="EG1999" s="2"/>
      <c r="EH1999" s="2"/>
      <c r="EI1999" s="2"/>
      <c r="EJ1999" s="2"/>
      <c r="EK1999" s="2"/>
      <c r="EL1999" s="2"/>
      <c r="EM1999" s="2"/>
      <c r="EN1999" s="2"/>
      <c r="EO1999" s="2"/>
      <c r="EP1999" s="2"/>
      <c r="EQ1999" s="2"/>
      <c r="ER1999" s="2"/>
      <c r="ES1999" s="2"/>
      <c r="ET1999" s="2"/>
      <c r="EU1999" s="2"/>
      <c r="EV1999" s="2"/>
      <c r="EW1999" s="2"/>
      <c r="EX1999" s="2"/>
      <c r="EY1999" s="2"/>
      <c r="EZ1999" s="2"/>
      <c r="FA1999" s="2"/>
      <c r="FB1999" s="2"/>
      <c r="FC1999" s="2"/>
      <c r="FD1999" s="2"/>
      <c r="FE1999" s="2"/>
      <c r="FF1999" s="2"/>
      <c r="FG1999" s="2"/>
      <c r="FH1999" s="2"/>
      <c r="FI1999" s="2"/>
      <c r="FJ1999" s="2"/>
      <c r="FK1999" s="2"/>
      <c r="FL1999" s="2"/>
      <c r="FM1999" s="2"/>
      <c r="FN1999" s="2"/>
      <c r="FO1999" s="2"/>
      <c r="FP1999" s="2"/>
      <c r="FQ1999" s="2"/>
      <c r="FR1999" s="2"/>
      <c r="FS1999" s="2"/>
      <c r="FT1999" s="2"/>
      <c r="FU1999" s="2"/>
      <c r="FV1999" s="2"/>
      <c r="FW1999" s="2"/>
      <c r="FX1999" s="2"/>
      <c r="FY1999" s="2"/>
      <c r="FZ1999" s="2"/>
      <c r="GA1999" s="2"/>
      <c r="GB1999" s="2"/>
      <c r="GC1999" s="2"/>
      <c r="GD1999" s="2"/>
      <c r="GE1999" s="2"/>
      <c r="GF1999" s="2"/>
      <c r="GG1999" s="2"/>
      <c r="GH1999" s="2"/>
      <c r="GI1999" s="2"/>
      <c r="GJ1999" s="2"/>
      <c r="GK1999" s="2"/>
      <c r="GL1999" s="2"/>
      <c r="GM1999" s="2"/>
      <c r="GN1999" s="2"/>
      <c r="GO1999" s="2"/>
      <c r="GP1999" s="2"/>
      <c r="GQ1999" s="2"/>
      <c r="GR1999" s="2"/>
      <c r="GS1999" s="2"/>
      <c r="GT1999" s="2"/>
      <c r="GU1999" s="2"/>
      <c r="GV1999" s="2"/>
      <c r="GW1999" s="2"/>
      <c r="GX1999" s="2"/>
      <c r="GY1999" s="2"/>
      <c r="GZ1999" s="2"/>
      <c r="HA1999" s="2"/>
      <c r="HB1999" s="2"/>
      <c r="HC1999" s="2"/>
      <c r="HD1999" s="2"/>
      <c r="HE1999" s="2"/>
      <c r="HF1999" s="2"/>
      <c r="HG1999" s="2"/>
      <c r="HH1999" s="2"/>
      <c r="HI1999" s="2"/>
      <c r="HJ1999" s="2"/>
      <c r="HK1999" s="2"/>
      <c r="HL1999" s="2"/>
      <c r="HM1999" s="2"/>
      <c r="HN1999" s="2"/>
      <c r="HO1999" s="2"/>
      <c r="HP1999" s="2"/>
      <c r="HQ1999" s="2"/>
      <c r="HR1999" s="2"/>
      <c r="HS1999" s="2"/>
      <c r="HT1999" s="2"/>
      <c r="HU1999" s="2"/>
      <c r="HV1999" s="2"/>
      <c r="HW1999" s="2"/>
      <c r="HX1999" s="2"/>
      <c r="HY1999" s="2"/>
      <c r="HZ1999" s="2"/>
      <c r="IA1999" s="2"/>
      <c r="IB1999" s="2"/>
      <c r="IC1999" s="2"/>
      <c r="ID1999" s="2"/>
      <c r="IE1999" s="2"/>
      <c r="IF1999" s="2"/>
      <c r="IG1999" s="2"/>
      <c r="IH1999" s="2"/>
      <c r="II1999" s="2"/>
      <c r="IJ1999" s="2"/>
      <c r="IK1999" s="2"/>
      <c r="IL1999" s="2"/>
      <c r="IM1999" s="2"/>
      <c r="IN1999" s="2"/>
      <c r="IO1999" s="2"/>
      <c r="IP1999" s="2"/>
      <c r="IQ1999" s="2"/>
      <c r="IR1999" s="2"/>
      <c r="IS1999" s="2"/>
    </row>
    <row r="2000" spans="1:253" s="36" customFormat="1" hidden="1" x14ac:dyDescent="0.25">
      <c r="A2000" s="33"/>
      <c r="B2000" s="168"/>
      <c r="C2000" s="168"/>
      <c r="D2000" s="168"/>
      <c r="E2000" s="168"/>
      <c r="F2000" s="168"/>
      <c r="G2000" s="168"/>
      <c r="H2000" s="168"/>
      <c r="I2000" s="168"/>
      <c r="J2000" s="168"/>
      <c r="K2000" s="168"/>
      <c r="L2000" s="168"/>
      <c r="M2000" s="168"/>
      <c r="N2000" s="168"/>
      <c r="O2000" s="168"/>
      <c r="P2000" s="168"/>
      <c r="Q2000" s="168"/>
      <c r="R2000" s="168"/>
      <c r="S2000" s="168"/>
      <c r="T2000" s="168"/>
      <c r="U2000" s="168"/>
      <c r="V2000" s="168"/>
      <c r="W2000" s="168"/>
      <c r="X2000" s="168"/>
      <c r="Y2000" s="168"/>
      <c r="Z2000" s="168"/>
      <c r="AA2000" s="168"/>
      <c r="AB2000" s="168"/>
      <c r="AC2000" s="168"/>
      <c r="AD2000" s="168"/>
      <c r="AE2000" s="168"/>
      <c r="AF2000" s="168"/>
      <c r="AG2000" s="168"/>
      <c r="AH2000" s="168"/>
      <c r="AI2000" s="63"/>
      <c r="AJ2000" s="144" t="str">
        <f t="shared" si="365"/>
        <v>Riadok bude skrytý.</v>
      </c>
      <c r="AK2000" s="145" t="s">
        <v>207</v>
      </c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51">
        <f t="shared" si="371"/>
        <v>1</v>
      </c>
      <c r="BF2000" s="51">
        <f t="shared" si="369"/>
        <v>0</v>
      </c>
      <c r="BG2000" s="51"/>
      <c r="BH2000" s="51">
        <f t="shared" si="366"/>
        <v>1</v>
      </c>
      <c r="BI2000" s="89">
        <f t="shared" si="370"/>
        <v>0</v>
      </c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108"/>
      <c r="BY2000" s="108"/>
      <c r="BZ2000" s="108"/>
      <c r="CA2000" s="113">
        <f>SI!BY2000</f>
        <v>127</v>
      </c>
      <c r="CB2000" s="113"/>
      <c r="CC2000" s="113"/>
      <c r="CD2000" s="113"/>
      <c r="CE2000" s="113"/>
      <c r="CF2000" s="113"/>
      <c r="CG2000" s="113"/>
      <c r="CH2000" s="140">
        <f>SI!BZ2000</f>
        <v>0</v>
      </c>
      <c r="CI2000" s="108"/>
      <c r="CJ2000" s="108"/>
      <c r="CK2000" s="108"/>
      <c r="CL2000" s="108"/>
      <c r="CM2000" s="108"/>
      <c r="CN2000" s="108"/>
      <c r="CO2000" s="108"/>
      <c r="CP2000" s="108"/>
      <c r="CQ2000" s="108"/>
      <c r="CR2000" s="108"/>
      <c r="CS2000" s="108"/>
      <c r="CT2000" s="108"/>
      <c r="CU2000" s="108"/>
      <c r="CV2000" s="108"/>
      <c r="CW2000" s="108"/>
      <c r="CX2000" s="108"/>
      <c r="CY2000" s="108"/>
      <c r="CZ2000" s="2"/>
      <c r="DA2000" s="2"/>
      <c r="DB2000" s="2"/>
      <c r="DC2000" s="2"/>
      <c r="DD2000" s="2"/>
      <c r="DE2000" s="2"/>
      <c r="DF2000" s="2"/>
      <c r="DG2000" s="2"/>
      <c r="DH2000" s="2"/>
      <c r="DI2000" s="2"/>
      <c r="DJ2000" s="2"/>
      <c r="DK2000" s="2"/>
      <c r="DL2000" s="2"/>
      <c r="DM2000" s="2"/>
      <c r="DN2000" s="2"/>
      <c r="DO2000" s="2"/>
      <c r="DP2000" s="2"/>
      <c r="DQ2000" s="2"/>
      <c r="DR2000" s="2"/>
      <c r="DS2000" s="2"/>
      <c r="DT2000" s="2"/>
      <c r="DU2000" s="2"/>
      <c r="DV2000" s="2"/>
      <c r="DW2000" s="2"/>
      <c r="DX2000" s="2"/>
      <c r="DY2000" s="2"/>
      <c r="DZ2000" s="2"/>
      <c r="EA2000" s="2"/>
      <c r="EB2000" s="2"/>
      <c r="EC2000" s="2"/>
      <c r="ED2000" s="2"/>
      <c r="EE2000" s="2"/>
      <c r="EF2000" s="2"/>
      <c r="EG2000" s="2"/>
      <c r="EH2000" s="2"/>
      <c r="EI2000" s="2"/>
      <c r="EJ2000" s="2"/>
      <c r="EK2000" s="2"/>
      <c r="EL2000" s="2"/>
      <c r="EM2000" s="2"/>
      <c r="EN2000" s="2"/>
      <c r="EO2000" s="2"/>
      <c r="EP2000" s="2"/>
      <c r="EQ2000" s="2"/>
      <c r="ER2000" s="2"/>
      <c r="ES2000" s="2"/>
      <c r="ET2000" s="2"/>
      <c r="EU2000" s="2"/>
      <c r="EV2000" s="2"/>
      <c r="EW2000" s="2"/>
      <c r="EX2000" s="2"/>
      <c r="EY2000" s="2"/>
      <c r="EZ2000" s="2"/>
      <c r="FA2000" s="2"/>
      <c r="FB2000" s="2"/>
      <c r="FC2000" s="2"/>
      <c r="FD2000" s="2"/>
      <c r="FE2000" s="2"/>
      <c r="FF2000" s="2"/>
      <c r="FG2000" s="2"/>
      <c r="FH2000" s="2"/>
      <c r="FI2000" s="2"/>
      <c r="FJ2000" s="2"/>
      <c r="FK2000" s="2"/>
      <c r="FL2000" s="2"/>
      <c r="FM2000" s="2"/>
      <c r="FN2000" s="2"/>
      <c r="FO2000" s="2"/>
      <c r="FP2000" s="2"/>
      <c r="FQ2000" s="2"/>
      <c r="FR2000" s="2"/>
      <c r="FS2000" s="2"/>
      <c r="FT2000" s="2"/>
      <c r="FU2000" s="2"/>
      <c r="FV2000" s="2"/>
      <c r="FW2000" s="2"/>
      <c r="FX2000" s="2"/>
      <c r="FY2000" s="2"/>
      <c r="FZ2000" s="2"/>
      <c r="GA2000" s="2"/>
      <c r="GB2000" s="2"/>
      <c r="GC2000" s="2"/>
      <c r="GD2000" s="2"/>
      <c r="GE2000" s="2"/>
      <c r="GF2000" s="2"/>
      <c r="GG2000" s="2"/>
      <c r="GH2000" s="2"/>
      <c r="GI2000" s="2"/>
      <c r="GJ2000" s="2"/>
      <c r="GK2000" s="2"/>
      <c r="GL2000" s="2"/>
      <c r="GM2000" s="2"/>
      <c r="GN2000" s="2"/>
      <c r="GO2000" s="2"/>
      <c r="GP2000" s="2"/>
      <c r="GQ2000" s="2"/>
      <c r="GR2000" s="2"/>
      <c r="GS2000" s="2"/>
      <c r="GT2000" s="2"/>
      <c r="GU2000" s="2"/>
      <c r="GV2000" s="2"/>
      <c r="GW2000" s="2"/>
      <c r="GX2000" s="2"/>
      <c r="GY2000" s="2"/>
      <c r="GZ2000" s="2"/>
      <c r="HA2000" s="2"/>
      <c r="HB2000" s="2"/>
      <c r="HC2000" s="2"/>
      <c r="HD2000" s="2"/>
      <c r="HE2000" s="2"/>
      <c r="HF2000" s="2"/>
      <c r="HG2000" s="2"/>
      <c r="HH2000" s="2"/>
      <c r="HI2000" s="2"/>
      <c r="HJ2000" s="2"/>
      <c r="HK2000" s="2"/>
      <c r="HL2000" s="2"/>
      <c r="HM2000" s="2"/>
      <c r="HN2000" s="2"/>
      <c r="HO2000" s="2"/>
      <c r="HP2000" s="2"/>
      <c r="HQ2000" s="2"/>
      <c r="HR2000" s="2"/>
      <c r="HS2000" s="2"/>
      <c r="HT2000" s="2"/>
      <c r="HU2000" s="2"/>
      <c r="HV2000" s="2"/>
      <c r="HW2000" s="2"/>
      <c r="HX2000" s="2"/>
      <c r="HY2000" s="2"/>
      <c r="HZ2000" s="2"/>
      <c r="IA2000" s="2"/>
      <c r="IB2000" s="2"/>
      <c r="IC2000" s="2"/>
      <c r="ID2000" s="2"/>
      <c r="IE2000" s="2"/>
      <c r="IF2000" s="2"/>
      <c r="IG2000" s="2"/>
      <c r="IH2000" s="2"/>
      <c r="II2000" s="2"/>
      <c r="IJ2000" s="2"/>
      <c r="IK2000" s="2"/>
      <c r="IL2000" s="2"/>
      <c r="IM2000" s="2"/>
      <c r="IN2000" s="2"/>
      <c r="IO2000" s="2"/>
      <c r="IP2000" s="2"/>
      <c r="IQ2000" s="2"/>
      <c r="IR2000" s="2"/>
      <c r="IS2000" s="2"/>
    </row>
    <row r="2001" spans="1:253" s="36" customFormat="1" hidden="1" x14ac:dyDescent="0.25">
      <c r="A2001" s="33"/>
      <c r="B2001" s="168"/>
      <c r="C2001" s="168"/>
      <c r="D2001" s="168"/>
      <c r="E2001" s="168"/>
      <c r="F2001" s="168"/>
      <c r="G2001" s="168"/>
      <c r="H2001" s="168"/>
      <c r="I2001" s="168"/>
      <c r="J2001" s="168"/>
      <c r="K2001" s="168"/>
      <c r="L2001" s="168"/>
      <c r="M2001" s="168"/>
      <c r="N2001" s="168"/>
      <c r="O2001" s="168"/>
      <c r="P2001" s="168"/>
      <c r="Q2001" s="168"/>
      <c r="R2001" s="168"/>
      <c r="S2001" s="168"/>
      <c r="T2001" s="168"/>
      <c r="U2001" s="168"/>
      <c r="V2001" s="168"/>
      <c r="W2001" s="168"/>
      <c r="X2001" s="168"/>
      <c r="Y2001" s="168"/>
      <c r="Z2001" s="168"/>
      <c r="AA2001" s="168"/>
      <c r="AB2001" s="168"/>
      <c r="AC2001" s="168"/>
      <c r="AD2001" s="168"/>
      <c r="AE2001" s="168"/>
      <c r="AF2001" s="168"/>
      <c r="AG2001" s="168"/>
      <c r="AH2001" s="168"/>
      <c r="AI2001" s="63"/>
      <c r="AJ2001" s="144" t="str">
        <f t="shared" si="365"/>
        <v>Riadok bude skrytý.</v>
      </c>
      <c r="AK2001" s="145" t="s">
        <v>207</v>
      </c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51">
        <f t="shared" si="371"/>
        <v>1</v>
      </c>
      <c r="BF2001" s="51">
        <f t="shared" si="369"/>
        <v>0</v>
      </c>
      <c r="BG2001" s="51"/>
      <c r="BH2001" s="51">
        <f t="shared" si="366"/>
        <v>1</v>
      </c>
      <c r="BI2001" s="89">
        <f t="shared" si="370"/>
        <v>0</v>
      </c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108"/>
      <c r="BY2001" s="108"/>
      <c r="BZ2001" s="108"/>
      <c r="CA2001" s="113">
        <f>SI!BY2001</f>
        <v>158</v>
      </c>
      <c r="CB2001" s="113"/>
      <c r="CC2001" s="113"/>
      <c r="CD2001" s="113"/>
      <c r="CE2001" s="113"/>
      <c r="CF2001" s="113"/>
      <c r="CG2001" s="113"/>
      <c r="CH2001" s="140">
        <f>SI!BZ2001</f>
        <v>0</v>
      </c>
      <c r="CI2001" s="108"/>
      <c r="CJ2001" s="108"/>
      <c r="CK2001" s="108"/>
      <c r="CL2001" s="108"/>
      <c r="CM2001" s="108"/>
      <c r="CN2001" s="108"/>
      <c r="CO2001" s="108"/>
      <c r="CP2001" s="108"/>
      <c r="CQ2001" s="108"/>
      <c r="CR2001" s="108"/>
      <c r="CS2001" s="108"/>
      <c r="CT2001" s="108"/>
      <c r="CU2001" s="108"/>
      <c r="CV2001" s="108"/>
      <c r="CW2001" s="108"/>
      <c r="CX2001" s="108"/>
      <c r="CY2001" s="108"/>
      <c r="CZ2001" s="2"/>
      <c r="DA2001" s="2"/>
      <c r="DB2001" s="2"/>
      <c r="DC2001" s="2"/>
      <c r="DD2001" s="2"/>
      <c r="DE2001" s="2"/>
      <c r="DF2001" s="2"/>
      <c r="DG2001" s="2"/>
      <c r="DH2001" s="2"/>
      <c r="DI2001" s="2"/>
      <c r="DJ2001" s="2"/>
      <c r="DK2001" s="2"/>
      <c r="DL2001" s="2"/>
      <c r="DM2001" s="2"/>
      <c r="DN2001" s="2"/>
      <c r="DO2001" s="2"/>
      <c r="DP2001" s="2"/>
      <c r="DQ2001" s="2"/>
      <c r="DR2001" s="2"/>
      <c r="DS2001" s="2"/>
      <c r="DT2001" s="2"/>
      <c r="DU2001" s="2"/>
      <c r="DV2001" s="2"/>
      <c r="DW2001" s="2"/>
      <c r="DX2001" s="2"/>
      <c r="DY2001" s="2"/>
      <c r="DZ2001" s="2"/>
      <c r="EA2001" s="2"/>
      <c r="EB2001" s="2"/>
      <c r="EC2001" s="2"/>
      <c r="ED2001" s="2"/>
      <c r="EE2001" s="2"/>
      <c r="EF2001" s="2"/>
      <c r="EG2001" s="2"/>
      <c r="EH2001" s="2"/>
      <c r="EI2001" s="2"/>
      <c r="EJ2001" s="2"/>
      <c r="EK2001" s="2"/>
      <c r="EL2001" s="2"/>
      <c r="EM2001" s="2"/>
      <c r="EN2001" s="2"/>
      <c r="EO2001" s="2"/>
      <c r="EP2001" s="2"/>
      <c r="EQ2001" s="2"/>
      <c r="ER2001" s="2"/>
      <c r="ES2001" s="2"/>
      <c r="ET2001" s="2"/>
      <c r="EU2001" s="2"/>
      <c r="EV2001" s="2"/>
      <c r="EW2001" s="2"/>
      <c r="EX2001" s="2"/>
      <c r="EY2001" s="2"/>
      <c r="EZ2001" s="2"/>
      <c r="FA2001" s="2"/>
      <c r="FB2001" s="2"/>
      <c r="FC2001" s="2"/>
      <c r="FD2001" s="2"/>
      <c r="FE2001" s="2"/>
      <c r="FF2001" s="2"/>
      <c r="FG2001" s="2"/>
      <c r="FH2001" s="2"/>
      <c r="FI2001" s="2"/>
      <c r="FJ2001" s="2"/>
      <c r="FK2001" s="2"/>
      <c r="FL2001" s="2"/>
      <c r="FM2001" s="2"/>
      <c r="FN2001" s="2"/>
      <c r="FO2001" s="2"/>
      <c r="FP2001" s="2"/>
      <c r="FQ2001" s="2"/>
      <c r="FR2001" s="2"/>
      <c r="FS2001" s="2"/>
      <c r="FT2001" s="2"/>
      <c r="FU2001" s="2"/>
      <c r="FV2001" s="2"/>
      <c r="FW2001" s="2"/>
      <c r="FX2001" s="2"/>
      <c r="FY2001" s="2"/>
      <c r="FZ2001" s="2"/>
      <c r="GA2001" s="2"/>
      <c r="GB2001" s="2"/>
      <c r="GC2001" s="2"/>
      <c r="GD2001" s="2"/>
      <c r="GE2001" s="2"/>
      <c r="GF2001" s="2"/>
      <c r="GG2001" s="2"/>
      <c r="GH2001" s="2"/>
      <c r="GI2001" s="2"/>
      <c r="GJ2001" s="2"/>
      <c r="GK2001" s="2"/>
      <c r="GL2001" s="2"/>
      <c r="GM2001" s="2"/>
      <c r="GN2001" s="2"/>
      <c r="GO2001" s="2"/>
      <c r="GP2001" s="2"/>
      <c r="GQ2001" s="2"/>
      <c r="GR2001" s="2"/>
      <c r="GS2001" s="2"/>
      <c r="GT2001" s="2"/>
      <c r="GU2001" s="2"/>
      <c r="GV2001" s="2"/>
      <c r="GW2001" s="2"/>
      <c r="GX2001" s="2"/>
      <c r="GY2001" s="2"/>
      <c r="GZ2001" s="2"/>
      <c r="HA2001" s="2"/>
      <c r="HB2001" s="2"/>
      <c r="HC2001" s="2"/>
      <c r="HD2001" s="2"/>
      <c r="HE2001" s="2"/>
      <c r="HF2001" s="2"/>
      <c r="HG2001" s="2"/>
      <c r="HH2001" s="2"/>
      <c r="HI2001" s="2"/>
      <c r="HJ2001" s="2"/>
      <c r="HK2001" s="2"/>
      <c r="HL2001" s="2"/>
      <c r="HM2001" s="2"/>
      <c r="HN2001" s="2"/>
      <c r="HO2001" s="2"/>
      <c r="HP2001" s="2"/>
      <c r="HQ2001" s="2"/>
      <c r="HR2001" s="2"/>
      <c r="HS2001" s="2"/>
      <c r="HT2001" s="2"/>
      <c r="HU2001" s="2"/>
      <c r="HV2001" s="2"/>
      <c r="HW2001" s="2"/>
      <c r="HX2001" s="2"/>
      <c r="HY2001" s="2"/>
      <c r="HZ2001" s="2"/>
      <c r="IA2001" s="2"/>
      <c r="IB2001" s="2"/>
      <c r="IC2001" s="2"/>
      <c r="ID2001" s="2"/>
      <c r="IE2001" s="2"/>
      <c r="IF2001" s="2"/>
      <c r="IG2001" s="2"/>
      <c r="IH2001" s="2"/>
      <c r="II2001" s="2"/>
      <c r="IJ2001" s="2"/>
      <c r="IK2001" s="2"/>
      <c r="IL2001" s="2"/>
      <c r="IM2001" s="2"/>
      <c r="IN2001" s="2"/>
      <c r="IO2001" s="2"/>
      <c r="IP2001" s="2"/>
      <c r="IQ2001" s="2"/>
      <c r="IR2001" s="2"/>
      <c r="IS2001" s="2"/>
    </row>
    <row r="2002" spans="1:253" s="36" customFormat="1" x14ac:dyDescent="0.25">
      <c r="A2002" s="33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60"/>
      <c r="AJ2002" s="144" t="str">
        <f t="shared" si="365"/>
        <v>Riadok bude vidieť.</v>
      </c>
      <c r="AK2002" s="145" t="s">
        <v>207</v>
      </c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51">
        <f t="shared" si="371"/>
        <v>1</v>
      </c>
      <c r="BF2002" s="51"/>
      <c r="BG2002" s="51"/>
      <c r="BH2002" s="51">
        <f t="shared" si="366"/>
        <v>1</v>
      </c>
      <c r="BI2002" s="51">
        <f t="shared" ref="BI2002:BI2007" si="372">+IF(BE2002+BF2002+BG2002=0,0,IF(BH2002=0,0,1))</f>
        <v>1</v>
      </c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108"/>
      <c r="BY2002" s="108"/>
      <c r="BZ2002" s="108"/>
      <c r="CA2002" s="113">
        <f>SI!BY2002</f>
        <v>125</v>
      </c>
      <c r="CB2002" s="113"/>
      <c r="CC2002" s="113"/>
      <c r="CD2002" s="113"/>
      <c r="CE2002" s="113"/>
      <c r="CF2002" s="113"/>
      <c r="CG2002" s="113"/>
      <c r="CH2002" s="140">
        <f>SI!BZ2002</f>
        <v>0</v>
      </c>
      <c r="CI2002" s="108"/>
      <c r="CJ2002" s="108"/>
      <c r="CK2002" s="108"/>
      <c r="CL2002" s="108"/>
      <c r="CM2002" s="108"/>
      <c r="CN2002" s="108"/>
      <c r="CO2002" s="108"/>
      <c r="CP2002" s="108"/>
      <c r="CQ2002" s="108"/>
      <c r="CR2002" s="108"/>
      <c r="CS2002" s="108"/>
      <c r="CT2002" s="108"/>
      <c r="CU2002" s="108"/>
      <c r="CV2002" s="108"/>
      <c r="CW2002" s="108"/>
      <c r="CX2002" s="108"/>
      <c r="CY2002" s="108"/>
      <c r="CZ2002" s="2"/>
      <c r="DA2002" s="2"/>
      <c r="DB2002" s="2"/>
      <c r="DC2002" s="2"/>
      <c r="DD2002" s="2"/>
      <c r="DE2002" s="2"/>
      <c r="DF2002" s="2"/>
      <c r="DG2002" s="2"/>
      <c r="DH2002" s="2"/>
      <c r="DI2002" s="2"/>
      <c r="DJ2002" s="2"/>
      <c r="DK2002" s="2"/>
      <c r="DL2002" s="2"/>
      <c r="DM2002" s="2"/>
      <c r="DN2002" s="2"/>
      <c r="DO2002" s="2"/>
      <c r="DP2002" s="2"/>
      <c r="DQ2002" s="2"/>
      <c r="DR2002" s="2"/>
      <c r="DS2002" s="2"/>
      <c r="DT2002" s="2"/>
      <c r="DU2002" s="2"/>
      <c r="DV2002" s="2"/>
      <c r="DW2002" s="2"/>
      <c r="DX2002" s="2"/>
      <c r="DY2002" s="2"/>
      <c r="DZ2002" s="2"/>
      <c r="EA2002" s="2"/>
      <c r="EB2002" s="2"/>
      <c r="EC2002" s="2"/>
      <c r="ED2002" s="2"/>
      <c r="EE2002" s="2"/>
      <c r="EF2002" s="2"/>
      <c r="EG2002" s="2"/>
      <c r="EH2002" s="2"/>
      <c r="EI2002" s="2"/>
      <c r="EJ2002" s="2"/>
      <c r="EK2002" s="2"/>
      <c r="EL2002" s="2"/>
      <c r="EM2002" s="2"/>
      <c r="EN2002" s="2"/>
      <c r="EO2002" s="2"/>
      <c r="EP2002" s="2"/>
      <c r="EQ2002" s="2"/>
      <c r="ER2002" s="2"/>
      <c r="ES2002" s="2"/>
      <c r="ET2002" s="2"/>
      <c r="EU2002" s="2"/>
      <c r="EV2002" s="2"/>
      <c r="EW2002" s="2"/>
      <c r="EX2002" s="2"/>
      <c r="EY2002" s="2"/>
      <c r="EZ2002" s="2"/>
      <c r="FA2002" s="2"/>
      <c r="FB2002" s="2"/>
      <c r="FC2002" s="2"/>
      <c r="FD2002" s="2"/>
      <c r="FE2002" s="2"/>
      <c r="FF2002" s="2"/>
      <c r="FG2002" s="2"/>
      <c r="FH2002" s="2"/>
      <c r="FI2002" s="2"/>
      <c r="FJ2002" s="2"/>
      <c r="FK2002" s="2"/>
      <c r="FL2002" s="2"/>
      <c r="FM2002" s="2"/>
      <c r="FN2002" s="2"/>
      <c r="FO2002" s="2"/>
      <c r="FP2002" s="2"/>
      <c r="FQ2002" s="2"/>
      <c r="FR2002" s="2"/>
      <c r="FS2002" s="2"/>
      <c r="FT2002" s="2"/>
      <c r="FU2002" s="2"/>
      <c r="FV2002" s="2"/>
      <c r="FW2002" s="2"/>
      <c r="FX2002" s="2"/>
      <c r="FY2002" s="2"/>
      <c r="FZ2002" s="2"/>
      <c r="GA2002" s="2"/>
      <c r="GB2002" s="2"/>
      <c r="GC2002" s="2"/>
      <c r="GD2002" s="2"/>
      <c r="GE2002" s="2"/>
      <c r="GF2002" s="2"/>
      <c r="GG2002" s="2"/>
      <c r="GH2002" s="2"/>
      <c r="GI2002" s="2"/>
      <c r="GJ2002" s="2"/>
      <c r="GK2002" s="2"/>
      <c r="GL2002" s="2"/>
      <c r="GM2002" s="2"/>
      <c r="GN2002" s="2"/>
      <c r="GO2002" s="2"/>
      <c r="GP2002" s="2"/>
      <c r="GQ2002" s="2"/>
      <c r="GR2002" s="2"/>
      <c r="GS2002" s="2"/>
      <c r="GT2002" s="2"/>
      <c r="GU2002" s="2"/>
      <c r="GV2002" s="2"/>
      <c r="GW2002" s="2"/>
      <c r="GX2002" s="2"/>
      <c r="GY2002" s="2"/>
      <c r="GZ2002" s="2"/>
      <c r="HA2002" s="2"/>
      <c r="HB2002" s="2"/>
      <c r="HC2002" s="2"/>
      <c r="HD2002" s="2"/>
      <c r="HE2002" s="2"/>
      <c r="HF2002" s="2"/>
      <c r="HG2002" s="2"/>
      <c r="HH2002" s="2"/>
      <c r="HI2002" s="2"/>
      <c r="HJ2002" s="2"/>
      <c r="HK2002" s="2"/>
      <c r="HL2002" s="2"/>
      <c r="HM2002" s="2"/>
      <c r="HN2002" s="2"/>
      <c r="HO2002" s="2"/>
      <c r="HP2002" s="2"/>
      <c r="HQ2002" s="2"/>
      <c r="HR2002" s="2"/>
      <c r="HS2002" s="2"/>
      <c r="HT2002" s="2"/>
      <c r="HU2002" s="2"/>
      <c r="HV2002" s="2"/>
      <c r="HW2002" s="2"/>
      <c r="HX2002" s="2"/>
      <c r="HY2002" s="2"/>
      <c r="HZ2002" s="2"/>
      <c r="IA2002" s="2"/>
      <c r="IB2002" s="2"/>
      <c r="IC2002" s="2"/>
      <c r="ID2002" s="2"/>
      <c r="IE2002" s="2"/>
      <c r="IF2002" s="2"/>
      <c r="IG2002" s="2"/>
      <c r="IH2002" s="2"/>
      <c r="II2002" s="2"/>
      <c r="IJ2002" s="2"/>
      <c r="IK2002" s="2"/>
      <c r="IL2002" s="2"/>
      <c r="IM2002" s="2"/>
      <c r="IN2002" s="2"/>
      <c r="IO2002" s="2"/>
      <c r="IP2002" s="2"/>
      <c r="IQ2002" s="2"/>
      <c r="IR2002" s="2"/>
      <c r="IS2002" s="2"/>
    </row>
    <row r="2003" spans="1:253" s="36" customFormat="1" ht="15.75" x14ac:dyDescent="0.25">
      <c r="A2003" s="33"/>
      <c r="B2003" s="2" t="str">
        <f>+IF($I$27&lt;&gt;"",IF(CODE(MID($I$27,1,1))*0+ROUNDDOWN(LEN(SI!J13)/2,0)=CA2003,"Informácie o nákladoch vynaložených v súvislosti s auditom účtovnej závierky sú uvedené v tabuľke:","NEPOVOLENÉ POUŽITIE!"),"NEPOVOLENÉ POUŽITIE!")</f>
        <v>Informácie o nákladoch vynaložených v súvislosti s auditom účtovnej závierky sú uvedené v tabuľke:</v>
      </c>
      <c r="C2003" s="2"/>
      <c r="D2003" s="30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62" t="s">
        <v>168</v>
      </c>
      <c r="AJ2003" s="144" t="str">
        <f t="shared" si="365"/>
        <v>Riadok bude vidieť.</v>
      </c>
      <c r="AK2003" s="145" t="s">
        <v>207</v>
      </c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51">
        <f t="shared" si="371"/>
        <v>1</v>
      </c>
      <c r="BF2003" s="51"/>
      <c r="BG2003" s="51"/>
      <c r="BH2003" s="51">
        <f t="shared" si="366"/>
        <v>1</v>
      </c>
      <c r="BI2003" s="51">
        <f t="shared" si="372"/>
        <v>1</v>
      </c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108"/>
      <c r="BY2003" s="108"/>
      <c r="BZ2003" s="108"/>
      <c r="CA2003" s="113">
        <f>SI!BY2003</f>
        <v>5</v>
      </c>
      <c r="CB2003" s="113"/>
      <c r="CC2003" s="113"/>
      <c r="CD2003" s="113"/>
      <c r="CE2003" s="113"/>
      <c r="CF2003" s="113"/>
      <c r="CG2003" s="113"/>
      <c r="CH2003" s="140">
        <f>SI!BZ2003</f>
        <v>0</v>
      </c>
      <c r="CI2003" s="108"/>
      <c r="CJ2003" s="108"/>
      <c r="CK2003" s="108"/>
      <c r="CL2003" s="108"/>
      <c r="CM2003" s="108"/>
      <c r="CN2003" s="108"/>
      <c r="CO2003" s="108"/>
      <c r="CP2003" s="108"/>
      <c r="CQ2003" s="108"/>
      <c r="CR2003" s="108"/>
      <c r="CS2003" s="108"/>
      <c r="CT2003" s="108"/>
      <c r="CU2003" s="108"/>
      <c r="CV2003" s="108"/>
      <c r="CW2003" s="108"/>
      <c r="CX2003" s="108"/>
      <c r="CY2003" s="108"/>
      <c r="CZ2003" s="2"/>
      <c r="DA2003" s="2"/>
      <c r="DB2003" s="2"/>
      <c r="DC2003" s="2"/>
      <c r="DD2003" s="2"/>
      <c r="DE2003" s="2"/>
      <c r="DF2003" s="2"/>
      <c r="DG2003" s="2"/>
      <c r="DH2003" s="2"/>
      <c r="DI2003" s="2"/>
      <c r="DJ2003" s="2"/>
      <c r="DK2003" s="2"/>
      <c r="DL2003" s="2"/>
      <c r="DM2003" s="2"/>
      <c r="DN2003" s="2"/>
      <c r="DO2003" s="2"/>
      <c r="DP2003" s="2"/>
      <c r="DQ2003" s="2"/>
      <c r="DR2003" s="2"/>
      <c r="DS2003" s="2"/>
      <c r="DT2003" s="2"/>
      <c r="DU2003" s="2"/>
      <c r="DV2003" s="2"/>
      <c r="DW2003" s="2"/>
      <c r="DX2003" s="2"/>
      <c r="DY2003" s="2"/>
      <c r="DZ2003" s="2"/>
      <c r="EA2003" s="2"/>
      <c r="EB2003" s="2"/>
      <c r="EC2003" s="2"/>
      <c r="ED2003" s="2"/>
      <c r="EE2003" s="2"/>
      <c r="EF2003" s="2"/>
      <c r="EG2003" s="2"/>
      <c r="EH2003" s="2"/>
      <c r="EI2003" s="2"/>
      <c r="EJ2003" s="2"/>
      <c r="EK2003" s="2"/>
      <c r="EL2003" s="2"/>
      <c r="EM2003" s="2"/>
      <c r="EN2003" s="2"/>
      <c r="EO2003" s="2"/>
      <c r="EP2003" s="2"/>
      <c r="EQ2003" s="2"/>
      <c r="ER2003" s="2"/>
      <c r="ES2003" s="2"/>
      <c r="ET2003" s="2"/>
      <c r="EU2003" s="2"/>
      <c r="EV2003" s="2"/>
      <c r="EW2003" s="2"/>
      <c r="EX2003" s="2"/>
      <c r="EY2003" s="2"/>
      <c r="EZ2003" s="2"/>
      <c r="FA2003" s="2"/>
      <c r="FB2003" s="2"/>
      <c r="FC2003" s="2"/>
      <c r="FD2003" s="2"/>
      <c r="FE2003" s="2"/>
      <c r="FF2003" s="2"/>
      <c r="FG2003" s="2"/>
      <c r="FH2003" s="2"/>
      <c r="FI2003" s="2"/>
      <c r="FJ2003" s="2"/>
      <c r="FK2003" s="2"/>
      <c r="FL2003" s="2"/>
      <c r="FM2003" s="2"/>
      <c r="FN2003" s="2"/>
      <c r="FO2003" s="2"/>
      <c r="FP2003" s="2"/>
      <c r="FQ2003" s="2"/>
      <c r="FR2003" s="2"/>
      <c r="FS2003" s="2"/>
      <c r="FT2003" s="2"/>
      <c r="FU2003" s="2"/>
      <c r="FV2003" s="2"/>
      <c r="FW2003" s="2"/>
      <c r="FX2003" s="2"/>
      <c r="FY2003" s="2"/>
      <c r="FZ2003" s="2"/>
      <c r="GA2003" s="2"/>
      <c r="GB2003" s="2"/>
      <c r="GC2003" s="2"/>
      <c r="GD2003" s="2"/>
      <c r="GE2003" s="2"/>
      <c r="GF2003" s="2"/>
      <c r="GG2003" s="2"/>
      <c r="GH2003" s="2"/>
      <c r="GI2003" s="2"/>
      <c r="GJ2003" s="2"/>
      <c r="GK2003" s="2"/>
      <c r="GL2003" s="2"/>
      <c r="GM2003" s="2"/>
      <c r="GN2003" s="2"/>
      <c r="GO2003" s="2"/>
      <c r="GP2003" s="2"/>
      <c r="GQ2003" s="2"/>
      <c r="GR2003" s="2"/>
      <c r="GS2003" s="2"/>
      <c r="GT2003" s="2"/>
      <c r="GU2003" s="2"/>
      <c r="GV2003" s="2"/>
      <c r="GW2003" s="2"/>
      <c r="GX2003" s="2"/>
      <c r="GY2003" s="2"/>
      <c r="GZ2003" s="2"/>
      <c r="HA2003" s="2"/>
      <c r="HB2003" s="2"/>
      <c r="HC2003" s="2"/>
      <c r="HD2003" s="2"/>
      <c r="HE2003" s="2"/>
      <c r="HF2003" s="2"/>
      <c r="HG2003" s="2"/>
      <c r="HH2003" s="2"/>
      <c r="HI2003" s="2"/>
      <c r="HJ2003" s="2"/>
      <c r="HK2003" s="2"/>
      <c r="HL2003" s="2"/>
      <c r="HM2003" s="2"/>
      <c r="HN2003" s="2"/>
      <c r="HO2003" s="2"/>
      <c r="HP2003" s="2"/>
      <c r="HQ2003" s="2"/>
      <c r="HR2003" s="2"/>
      <c r="HS2003" s="2"/>
      <c r="HT2003" s="2"/>
      <c r="HU2003" s="2"/>
      <c r="HV2003" s="2"/>
      <c r="HW2003" s="2"/>
      <c r="HX2003" s="2"/>
      <c r="HY2003" s="2"/>
      <c r="HZ2003" s="2"/>
      <c r="IA2003" s="2"/>
      <c r="IB2003" s="2"/>
      <c r="IC2003" s="2"/>
      <c r="ID2003" s="2"/>
      <c r="IE2003" s="2"/>
      <c r="IF2003" s="2"/>
      <c r="IG2003" s="2"/>
      <c r="IH2003" s="2"/>
      <c r="II2003" s="2"/>
      <c r="IJ2003" s="2"/>
      <c r="IK2003" s="2"/>
      <c r="IL2003" s="2"/>
      <c r="IM2003" s="2"/>
      <c r="IN2003" s="2"/>
      <c r="IO2003" s="2"/>
      <c r="IP2003" s="2"/>
      <c r="IQ2003" s="2"/>
      <c r="IR2003" s="2"/>
      <c r="IS2003" s="2"/>
    </row>
    <row r="2004" spans="1:253" s="36" customFormat="1" x14ac:dyDescent="0.25">
      <c r="A2004" s="33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63"/>
      <c r="AJ2004" s="144" t="str">
        <f t="shared" si="365"/>
        <v>Riadok bude vidieť.</v>
      </c>
      <c r="AK2004" s="145" t="s">
        <v>207</v>
      </c>
      <c r="AL2004" s="2"/>
      <c r="AM2004" s="2"/>
      <c r="AN2004" s="2"/>
      <c r="AO2004" s="2"/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51">
        <f t="shared" si="371"/>
        <v>1</v>
      </c>
      <c r="BF2004" s="51"/>
      <c r="BG2004" s="51"/>
      <c r="BH2004" s="51">
        <f t="shared" si="366"/>
        <v>1</v>
      </c>
      <c r="BI2004" s="51">
        <f t="shared" si="372"/>
        <v>1</v>
      </c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108"/>
      <c r="BY2004" s="108"/>
      <c r="BZ2004" s="108"/>
      <c r="CA2004" s="113">
        <f>SI!BY2004</f>
        <v>632</v>
      </c>
      <c r="CB2004" s="113"/>
      <c r="CC2004" s="113"/>
      <c r="CD2004" s="113"/>
      <c r="CE2004" s="113"/>
      <c r="CF2004" s="113"/>
      <c r="CG2004" s="113"/>
      <c r="CH2004" s="140">
        <f>SI!BZ2004</f>
        <v>0</v>
      </c>
      <c r="CI2004" s="108"/>
      <c r="CJ2004" s="108"/>
      <c r="CK2004" s="108"/>
      <c r="CL2004" s="108"/>
      <c r="CM2004" s="108"/>
      <c r="CN2004" s="108"/>
      <c r="CO2004" s="108"/>
      <c r="CP2004" s="108"/>
      <c r="CQ2004" s="108"/>
      <c r="CR2004" s="108"/>
      <c r="CS2004" s="108"/>
      <c r="CT2004" s="108"/>
      <c r="CU2004" s="108"/>
      <c r="CV2004" s="108"/>
      <c r="CW2004" s="108"/>
      <c r="CX2004" s="108"/>
      <c r="CY2004" s="108"/>
      <c r="CZ2004" s="2"/>
      <c r="DA2004" s="2"/>
      <c r="DB2004" s="2"/>
      <c r="DC2004" s="2"/>
      <c r="DD2004" s="2"/>
      <c r="DE2004" s="2"/>
      <c r="DF2004" s="2"/>
      <c r="DG2004" s="2"/>
      <c r="DH2004" s="2"/>
      <c r="DI2004" s="2"/>
      <c r="DJ2004" s="2"/>
      <c r="DK2004" s="2"/>
      <c r="DL2004" s="2"/>
      <c r="DM2004" s="2"/>
      <c r="DN2004" s="2"/>
      <c r="DO2004" s="2"/>
      <c r="DP2004" s="2"/>
      <c r="DQ2004" s="2"/>
      <c r="DR2004" s="2"/>
      <c r="DS2004" s="2"/>
      <c r="DT2004" s="2"/>
      <c r="DU2004" s="2"/>
      <c r="DV2004" s="2"/>
      <c r="DW2004" s="2"/>
      <c r="DX2004" s="2"/>
      <c r="DY2004" s="2"/>
      <c r="DZ2004" s="2"/>
      <c r="EA2004" s="2"/>
      <c r="EB2004" s="2"/>
      <c r="EC2004" s="2"/>
      <c r="ED2004" s="2"/>
      <c r="EE2004" s="2"/>
      <c r="EF2004" s="2"/>
      <c r="EG2004" s="2"/>
      <c r="EH2004" s="2"/>
      <c r="EI2004" s="2"/>
      <c r="EJ2004" s="2"/>
      <c r="EK2004" s="2"/>
      <c r="EL2004" s="2"/>
      <c r="EM2004" s="2"/>
      <c r="EN2004" s="2"/>
      <c r="EO2004" s="2"/>
      <c r="EP2004" s="2"/>
      <c r="EQ2004" s="2"/>
      <c r="ER2004" s="2"/>
      <c r="ES2004" s="2"/>
      <c r="ET2004" s="2"/>
      <c r="EU2004" s="2"/>
      <c r="EV2004" s="2"/>
      <c r="EW2004" s="2"/>
      <c r="EX2004" s="2"/>
      <c r="EY2004" s="2"/>
      <c r="EZ2004" s="2"/>
      <c r="FA2004" s="2"/>
      <c r="FB2004" s="2"/>
      <c r="FC2004" s="2"/>
      <c r="FD2004" s="2"/>
      <c r="FE2004" s="2"/>
      <c r="FF2004" s="2"/>
      <c r="FG2004" s="2"/>
      <c r="FH2004" s="2"/>
      <c r="FI2004" s="2"/>
      <c r="FJ2004" s="2"/>
      <c r="FK2004" s="2"/>
      <c r="FL2004" s="2"/>
      <c r="FM2004" s="2"/>
      <c r="FN2004" s="2"/>
      <c r="FO2004" s="2"/>
      <c r="FP2004" s="2"/>
      <c r="FQ2004" s="2"/>
      <c r="FR2004" s="2"/>
      <c r="FS2004" s="2"/>
      <c r="FT2004" s="2"/>
      <c r="FU2004" s="2"/>
      <c r="FV2004" s="2"/>
      <c r="FW2004" s="2"/>
      <c r="FX2004" s="2"/>
      <c r="FY2004" s="2"/>
      <c r="FZ2004" s="2"/>
      <c r="GA2004" s="2"/>
      <c r="GB2004" s="2"/>
      <c r="GC2004" s="2"/>
      <c r="GD2004" s="2"/>
      <c r="GE2004" s="2"/>
      <c r="GF2004" s="2"/>
      <c r="GG2004" s="2"/>
      <c r="GH2004" s="2"/>
      <c r="GI2004" s="2"/>
      <c r="GJ2004" s="2"/>
      <c r="GK2004" s="2"/>
      <c r="GL2004" s="2"/>
      <c r="GM2004" s="2"/>
      <c r="GN2004" s="2"/>
      <c r="GO2004" s="2"/>
      <c r="GP2004" s="2"/>
      <c r="GQ2004" s="2"/>
      <c r="GR2004" s="2"/>
      <c r="GS2004" s="2"/>
      <c r="GT2004" s="2"/>
      <c r="GU2004" s="2"/>
      <c r="GV2004" s="2"/>
      <c r="GW2004" s="2"/>
      <c r="GX2004" s="2"/>
      <c r="GY2004" s="2"/>
      <c r="GZ2004" s="2"/>
      <c r="HA2004" s="2"/>
      <c r="HB2004" s="2"/>
      <c r="HC2004" s="2"/>
      <c r="HD2004" s="2"/>
      <c r="HE2004" s="2"/>
      <c r="HF2004" s="2"/>
      <c r="HG2004" s="2"/>
      <c r="HH2004" s="2"/>
      <c r="HI2004" s="2"/>
      <c r="HJ2004" s="2"/>
      <c r="HK2004" s="2"/>
      <c r="HL2004" s="2"/>
      <c r="HM2004" s="2"/>
      <c r="HN2004" s="2"/>
      <c r="HO2004" s="2"/>
      <c r="HP2004" s="2"/>
      <c r="HQ2004" s="2"/>
      <c r="HR2004" s="2"/>
      <c r="HS2004" s="2"/>
      <c r="HT2004" s="2"/>
      <c r="HU2004" s="2"/>
      <c r="HV2004" s="2"/>
      <c r="HW2004" s="2"/>
      <c r="HX2004" s="2"/>
      <c r="HY2004" s="2"/>
      <c r="HZ2004" s="2"/>
      <c r="IA2004" s="2"/>
      <c r="IB2004" s="2"/>
      <c r="IC2004" s="2"/>
      <c r="ID2004" s="2"/>
      <c r="IE2004" s="2"/>
      <c r="IF2004" s="2"/>
      <c r="IG2004" s="2"/>
      <c r="IH2004" s="2"/>
      <c r="II2004" s="2"/>
      <c r="IJ2004" s="2"/>
      <c r="IK2004" s="2"/>
      <c r="IL2004" s="2"/>
      <c r="IM2004" s="2"/>
      <c r="IN2004" s="2"/>
      <c r="IO2004" s="2"/>
      <c r="IP2004" s="2"/>
      <c r="IQ2004" s="2"/>
      <c r="IR2004" s="2"/>
      <c r="IS2004" s="2"/>
    </row>
    <row r="2005" spans="1:253" x14ac:dyDescent="0.25">
      <c r="A2005" s="33"/>
      <c r="B2005" s="251" t="s">
        <v>442</v>
      </c>
      <c r="C2005" s="252"/>
      <c r="D2005" s="252"/>
      <c r="E2005" s="252"/>
      <c r="F2005" s="252"/>
      <c r="G2005" s="252"/>
      <c r="H2005" s="252"/>
      <c r="I2005" s="252"/>
      <c r="J2005" s="252"/>
      <c r="K2005" s="252"/>
      <c r="L2005" s="252"/>
      <c r="M2005" s="252"/>
      <c r="N2005" s="1387"/>
      <c r="O2005" s="487" t="s">
        <v>437</v>
      </c>
      <c r="P2005" s="488"/>
      <c r="Q2005" s="488"/>
      <c r="R2005" s="488"/>
      <c r="S2005" s="488"/>
      <c r="T2005" s="488"/>
      <c r="U2005" s="488"/>
      <c r="V2005" s="488"/>
      <c r="W2005" s="488"/>
      <c r="X2005" s="488"/>
      <c r="Y2005" s="488"/>
      <c r="Z2005" s="488"/>
      <c r="AA2005" s="488"/>
      <c r="AB2005" s="488"/>
      <c r="AC2005" s="488"/>
      <c r="AD2005" s="488"/>
      <c r="AE2005" s="488"/>
      <c r="AF2005" s="488"/>
      <c r="AG2005" s="488"/>
      <c r="AH2005" s="489"/>
      <c r="AI2005" s="62" t="s">
        <v>168</v>
      </c>
      <c r="AJ2005" s="144" t="str">
        <f t="shared" si="365"/>
        <v>Riadok bude vidieť.</v>
      </c>
      <c r="AK2005" s="145" t="s">
        <v>207</v>
      </c>
      <c r="AL2005" s="149" t="s">
        <v>502</v>
      </c>
      <c r="BE2005" s="51">
        <f t="shared" si="371"/>
        <v>1</v>
      </c>
      <c r="BH2005" s="51">
        <f t="shared" si="366"/>
        <v>1</v>
      </c>
      <c r="BI2005" s="51">
        <f t="shared" si="372"/>
        <v>1</v>
      </c>
      <c r="CA2005" s="113">
        <f>SI!BY2005</f>
        <v>150</v>
      </c>
      <c r="CH2005" s="140">
        <f>SI!BZ2005</f>
        <v>0</v>
      </c>
    </row>
    <row r="2006" spans="1:253" x14ac:dyDescent="0.25">
      <c r="A2006" s="33"/>
      <c r="B2006" s="257"/>
      <c r="C2006" s="258"/>
      <c r="D2006" s="258"/>
      <c r="E2006" s="258"/>
      <c r="F2006" s="258"/>
      <c r="G2006" s="258"/>
      <c r="H2006" s="258"/>
      <c r="I2006" s="258"/>
      <c r="J2006" s="258"/>
      <c r="K2006" s="258"/>
      <c r="L2006" s="258"/>
      <c r="M2006" s="258"/>
      <c r="N2006" s="1388"/>
      <c r="O2006" s="484">
        <f>+P85</f>
        <v>2018</v>
      </c>
      <c r="P2006" s="485"/>
      <c r="Q2006" s="485"/>
      <c r="R2006" s="485"/>
      <c r="S2006" s="485"/>
      <c r="T2006" s="485"/>
      <c r="U2006" s="485"/>
      <c r="V2006" s="485"/>
      <c r="W2006" s="485"/>
      <c r="X2006" s="485"/>
      <c r="Y2006" s="485"/>
      <c r="Z2006" s="485"/>
      <c r="AA2006" s="485"/>
      <c r="AB2006" s="485"/>
      <c r="AC2006" s="485"/>
      <c r="AD2006" s="485"/>
      <c r="AE2006" s="485"/>
      <c r="AF2006" s="485"/>
      <c r="AG2006" s="485"/>
      <c r="AH2006" s="486"/>
      <c r="AI2006" s="59"/>
      <c r="AJ2006" s="144" t="str">
        <f t="shared" si="365"/>
        <v>Riadok bude vidieť.</v>
      </c>
      <c r="AK2006" s="145" t="s">
        <v>207</v>
      </c>
      <c r="BE2006" s="51">
        <f t="shared" si="371"/>
        <v>1</v>
      </c>
      <c r="BH2006" s="51">
        <f t="shared" si="366"/>
        <v>1</v>
      </c>
      <c r="BI2006" s="51">
        <f t="shared" si="372"/>
        <v>1</v>
      </c>
      <c r="CA2006" s="113">
        <f>SI!BY2006</f>
        <v>474</v>
      </c>
      <c r="CH2006" s="140">
        <f>SI!BZ2006</f>
        <v>0</v>
      </c>
    </row>
    <row r="2007" spans="1:253" s="10" customFormat="1" x14ac:dyDescent="0.25">
      <c r="A2007" s="33"/>
      <c r="B2007" s="1419" t="s">
        <v>438</v>
      </c>
      <c r="C2007" s="1420"/>
      <c r="D2007" s="1420"/>
      <c r="E2007" s="1420"/>
      <c r="F2007" s="1420"/>
      <c r="G2007" s="1420"/>
      <c r="H2007" s="1420"/>
      <c r="I2007" s="1420"/>
      <c r="J2007" s="1420"/>
      <c r="K2007" s="1420"/>
      <c r="L2007" s="1420"/>
      <c r="M2007" s="1420"/>
      <c r="N2007" s="1421"/>
      <c r="O2007" s="750">
        <v>1680</v>
      </c>
      <c r="P2007" s="751"/>
      <c r="Q2007" s="751"/>
      <c r="R2007" s="751"/>
      <c r="S2007" s="751"/>
      <c r="T2007" s="751"/>
      <c r="U2007" s="751"/>
      <c r="V2007" s="751"/>
      <c r="W2007" s="751"/>
      <c r="X2007" s="751"/>
      <c r="Y2007" s="751"/>
      <c r="Z2007" s="751"/>
      <c r="AA2007" s="751"/>
      <c r="AB2007" s="751"/>
      <c r="AC2007" s="751"/>
      <c r="AD2007" s="751"/>
      <c r="AE2007" s="751"/>
      <c r="AF2007" s="751"/>
      <c r="AG2007" s="751"/>
      <c r="AH2007" s="752"/>
      <c r="AI2007" s="59"/>
      <c r="AJ2007" s="144" t="str">
        <f t="shared" si="365"/>
        <v>Riadok bude vidieť.</v>
      </c>
      <c r="AK2007" s="145" t="s">
        <v>207</v>
      </c>
      <c r="BE2007" s="51">
        <f t="shared" si="371"/>
        <v>1</v>
      </c>
      <c r="BH2007" s="51">
        <f t="shared" si="366"/>
        <v>1</v>
      </c>
      <c r="BI2007" s="51">
        <f t="shared" si="372"/>
        <v>1</v>
      </c>
      <c r="BX2007" s="114"/>
      <c r="BY2007" s="114"/>
      <c r="BZ2007" s="114"/>
      <c r="CA2007" s="113">
        <f>SI!BY2007</f>
        <v>172</v>
      </c>
      <c r="CB2007" s="113"/>
      <c r="CC2007" s="113"/>
      <c r="CD2007" s="113"/>
      <c r="CE2007" s="113"/>
      <c r="CF2007" s="113"/>
      <c r="CG2007" s="113"/>
      <c r="CH2007" s="140">
        <f>SI!BZ2007</f>
        <v>0</v>
      </c>
      <c r="CI2007" s="114"/>
      <c r="CJ2007" s="114"/>
      <c r="CK2007" s="114"/>
      <c r="CL2007" s="114"/>
      <c r="CM2007" s="114"/>
      <c r="CN2007" s="114"/>
      <c r="CO2007" s="114"/>
      <c r="CP2007" s="114"/>
      <c r="CQ2007" s="114"/>
      <c r="CR2007" s="114"/>
      <c r="CS2007" s="114"/>
      <c r="CT2007" s="114"/>
      <c r="CU2007" s="114"/>
      <c r="CV2007" s="114"/>
      <c r="CW2007" s="114"/>
      <c r="CX2007" s="114"/>
      <c r="CY2007" s="114"/>
    </row>
    <row r="2008" spans="1:253" ht="27.75" customHeight="1" x14ac:dyDescent="0.25">
      <c r="A2008" s="33"/>
      <c r="B2008" s="490" t="s">
        <v>439</v>
      </c>
      <c r="C2008" s="491"/>
      <c r="D2008" s="491"/>
      <c r="E2008" s="491"/>
      <c r="F2008" s="491"/>
      <c r="G2008" s="491"/>
      <c r="H2008" s="491"/>
      <c r="I2008" s="491"/>
      <c r="J2008" s="491"/>
      <c r="K2008" s="491"/>
      <c r="L2008" s="491"/>
      <c r="M2008" s="491"/>
      <c r="N2008" s="492"/>
      <c r="O2008" s="753"/>
      <c r="P2008" s="754"/>
      <c r="Q2008" s="754"/>
      <c r="R2008" s="754"/>
      <c r="S2008" s="754"/>
      <c r="T2008" s="754"/>
      <c r="U2008" s="754"/>
      <c r="V2008" s="754"/>
      <c r="W2008" s="754"/>
      <c r="X2008" s="754"/>
      <c r="Y2008" s="754"/>
      <c r="Z2008" s="754"/>
      <c r="AA2008" s="754"/>
      <c r="AB2008" s="754"/>
      <c r="AC2008" s="754"/>
      <c r="AD2008" s="754"/>
      <c r="AE2008" s="754"/>
      <c r="AF2008" s="754"/>
      <c r="AG2008" s="754"/>
      <c r="AH2008" s="755"/>
      <c r="AI2008" s="59"/>
      <c r="AJ2008" s="144" t="str">
        <f t="shared" si="365"/>
        <v>Riadok bude vidieť.</v>
      </c>
      <c r="AK2008" s="145" t="s">
        <v>207</v>
      </c>
      <c r="BE2008" s="51">
        <f t="shared" si="371"/>
        <v>1</v>
      </c>
      <c r="BH2008" s="51">
        <f t="shared" si="366"/>
        <v>1</v>
      </c>
      <c r="BI2008" s="51">
        <f t="shared" ref="BI2008:BI2013" si="373">+IF(BE2008+BF2008+BG2008=0,0,IF(BH2008=0,0,1))</f>
        <v>1</v>
      </c>
      <c r="CA2008" s="113">
        <f>SI!BY2008</f>
        <v>948</v>
      </c>
      <c r="CH2008" s="140">
        <f>SI!BZ2008</f>
        <v>0</v>
      </c>
    </row>
    <row r="2009" spans="1:253" x14ac:dyDescent="0.25">
      <c r="A2009" s="33"/>
      <c r="B2009" s="320" t="s">
        <v>440</v>
      </c>
      <c r="C2009" s="321"/>
      <c r="D2009" s="321"/>
      <c r="E2009" s="321"/>
      <c r="F2009" s="321"/>
      <c r="G2009" s="321"/>
      <c r="H2009" s="321"/>
      <c r="I2009" s="321"/>
      <c r="J2009" s="321"/>
      <c r="K2009" s="321"/>
      <c r="L2009" s="321"/>
      <c r="M2009" s="321"/>
      <c r="N2009" s="322"/>
      <c r="O2009" s="753">
        <v>2520</v>
      </c>
      <c r="P2009" s="754"/>
      <c r="Q2009" s="754"/>
      <c r="R2009" s="754"/>
      <c r="S2009" s="754"/>
      <c r="T2009" s="754"/>
      <c r="U2009" s="754"/>
      <c r="V2009" s="754"/>
      <c r="W2009" s="754"/>
      <c r="X2009" s="754"/>
      <c r="Y2009" s="754"/>
      <c r="Z2009" s="754"/>
      <c r="AA2009" s="754"/>
      <c r="AB2009" s="754"/>
      <c r="AC2009" s="754"/>
      <c r="AD2009" s="754"/>
      <c r="AE2009" s="754"/>
      <c r="AF2009" s="754"/>
      <c r="AG2009" s="754"/>
      <c r="AH2009" s="755"/>
      <c r="AI2009" s="59"/>
      <c r="AJ2009" s="144" t="str">
        <f t="shared" si="365"/>
        <v>Riadok bude vidieť.</v>
      </c>
      <c r="AK2009" s="145" t="s">
        <v>207</v>
      </c>
      <c r="BE2009" s="51">
        <f t="shared" si="371"/>
        <v>1</v>
      </c>
      <c r="BH2009" s="51">
        <f t="shared" si="366"/>
        <v>1</v>
      </c>
      <c r="BI2009" s="51">
        <f t="shared" si="373"/>
        <v>1</v>
      </c>
      <c r="CA2009" s="113">
        <f>SI!BY2009</f>
        <v>171</v>
      </c>
      <c r="CH2009" s="140">
        <f>SI!BZ2009</f>
        <v>0</v>
      </c>
    </row>
    <row r="2010" spans="1:253" x14ac:dyDescent="0.25">
      <c r="A2010" s="33"/>
      <c r="B2010" s="320" t="s">
        <v>119</v>
      </c>
      <c r="C2010" s="321"/>
      <c r="D2010" s="321"/>
      <c r="E2010" s="321"/>
      <c r="F2010" s="321"/>
      <c r="G2010" s="321"/>
      <c r="H2010" s="321"/>
      <c r="I2010" s="321"/>
      <c r="J2010" s="321"/>
      <c r="K2010" s="321"/>
      <c r="L2010" s="321"/>
      <c r="M2010" s="321"/>
      <c r="N2010" s="322"/>
      <c r="O2010" s="753"/>
      <c r="P2010" s="754"/>
      <c r="Q2010" s="754"/>
      <c r="R2010" s="754"/>
      <c r="S2010" s="754"/>
      <c r="T2010" s="754"/>
      <c r="U2010" s="754"/>
      <c r="V2010" s="754"/>
      <c r="W2010" s="754"/>
      <c r="X2010" s="754"/>
      <c r="Y2010" s="754"/>
      <c r="Z2010" s="754"/>
      <c r="AA2010" s="754"/>
      <c r="AB2010" s="754"/>
      <c r="AC2010" s="754"/>
      <c r="AD2010" s="754"/>
      <c r="AE2010" s="754"/>
      <c r="AF2010" s="754"/>
      <c r="AG2010" s="754"/>
      <c r="AH2010" s="755"/>
      <c r="AI2010" s="59"/>
      <c r="AJ2010" s="144" t="str">
        <f t="shared" si="365"/>
        <v>Riadok bude vidieť.</v>
      </c>
      <c r="AK2010" s="145" t="s">
        <v>207</v>
      </c>
      <c r="BE2010" s="51">
        <f t="shared" si="371"/>
        <v>1</v>
      </c>
      <c r="BH2010" s="51">
        <f t="shared" si="366"/>
        <v>1</v>
      </c>
      <c r="BI2010" s="51">
        <f t="shared" si="373"/>
        <v>1</v>
      </c>
      <c r="CA2010" s="113">
        <f>SI!BY2010</f>
        <v>119</v>
      </c>
      <c r="CH2010" s="140">
        <f>SI!BZ2010</f>
        <v>0</v>
      </c>
    </row>
    <row r="2011" spans="1:253" x14ac:dyDescent="0.25">
      <c r="A2011" s="33"/>
      <c r="B2011" s="481" t="s">
        <v>441</v>
      </c>
      <c r="C2011" s="482"/>
      <c r="D2011" s="482"/>
      <c r="E2011" s="482"/>
      <c r="F2011" s="482"/>
      <c r="G2011" s="482"/>
      <c r="H2011" s="482"/>
      <c r="I2011" s="482"/>
      <c r="J2011" s="482"/>
      <c r="K2011" s="482"/>
      <c r="L2011" s="482"/>
      <c r="M2011" s="482"/>
      <c r="N2011" s="483"/>
      <c r="O2011" s="1591"/>
      <c r="P2011" s="1592"/>
      <c r="Q2011" s="1592"/>
      <c r="R2011" s="1592"/>
      <c r="S2011" s="1592"/>
      <c r="T2011" s="1592"/>
      <c r="U2011" s="1592"/>
      <c r="V2011" s="1592"/>
      <c r="W2011" s="1592"/>
      <c r="X2011" s="1592"/>
      <c r="Y2011" s="1592"/>
      <c r="Z2011" s="1592"/>
      <c r="AA2011" s="1592"/>
      <c r="AB2011" s="1592"/>
      <c r="AC2011" s="1592"/>
      <c r="AD2011" s="1592"/>
      <c r="AE2011" s="1592"/>
      <c r="AF2011" s="1592"/>
      <c r="AG2011" s="1592"/>
      <c r="AH2011" s="1593"/>
      <c r="AI2011" s="59"/>
      <c r="AJ2011" s="144" t="str">
        <f t="shared" si="365"/>
        <v>Riadok bude vidieť.</v>
      </c>
      <c r="AK2011" s="145" t="s">
        <v>207</v>
      </c>
      <c r="BE2011" s="51">
        <f t="shared" si="371"/>
        <v>1</v>
      </c>
      <c r="BH2011" s="51">
        <f t="shared" si="366"/>
        <v>1</v>
      </c>
      <c r="BI2011" s="51">
        <f t="shared" si="373"/>
        <v>1</v>
      </c>
      <c r="CA2011" s="113">
        <f>SI!BY2011</f>
        <v>138</v>
      </c>
      <c r="CH2011" s="140">
        <f>SI!BZ2011</f>
        <v>0</v>
      </c>
    </row>
    <row r="2012" spans="1:253" x14ac:dyDescent="0.25">
      <c r="A2012" s="33"/>
      <c r="B2012" s="323" t="s">
        <v>21</v>
      </c>
      <c r="C2012" s="324"/>
      <c r="D2012" s="324"/>
      <c r="E2012" s="324"/>
      <c r="F2012" s="324"/>
      <c r="G2012" s="324"/>
      <c r="H2012" s="324"/>
      <c r="I2012" s="324"/>
      <c r="J2012" s="324"/>
      <c r="K2012" s="324"/>
      <c r="L2012" s="324"/>
      <c r="M2012" s="324"/>
      <c r="N2012" s="325"/>
      <c r="O2012" s="361">
        <f>+SUM(O2007:AH2011)</f>
        <v>4200</v>
      </c>
      <c r="P2012" s="1276"/>
      <c r="Q2012" s="1276"/>
      <c r="R2012" s="1276"/>
      <c r="S2012" s="1276"/>
      <c r="T2012" s="1276"/>
      <c r="U2012" s="1276"/>
      <c r="V2012" s="1276"/>
      <c r="W2012" s="1276"/>
      <c r="X2012" s="1276"/>
      <c r="Y2012" s="1276"/>
      <c r="Z2012" s="1276"/>
      <c r="AA2012" s="1276"/>
      <c r="AB2012" s="1276"/>
      <c r="AC2012" s="1276"/>
      <c r="AD2012" s="1276"/>
      <c r="AE2012" s="1276"/>
      <c r="AF2012" s="1276"/>
      <c r="AG2012" s="1276"/>
      <c r="AH2012" s="1277"/>
      <c r="AI2012" s="59"/>
      <c r="AJ2012" s="144" t="str">
        <f t="shared" si="365"/>
        <v>Riadok bude vidieť.</v>
      </c>
      <c r="AK2012" s="145" t="s">
        <v>207</v>
      </c>
      <c r="BE2012" s="51">
        <f t="shared" si="371"/>
        <v>1</v>
      </c>
      <c r="BH2012" s="51">
        <f t="shared" si="366"/>
        <v>1</v>
      </c>
      <c r="BI2012" s="51">
        <f t="shared" si="373"/>
        <v>1</v>
      </c>
      <c r="CA2012" s="113">
        <f>SI!BY2012</f>
        <v>240</v>
      </c>
      <c r="CH2012" s="140">
        <f>SI!BZ2012</f>
        <v>0</v>
      </c>
    </row>
    <row r="2013" spans="1:253" ht="15.75" thickBot="1" x14ac:dyDescent="0.3">
      <c r="A2013" s="33"/>
      <c r="AI2013" s="59"/>
      <c r="AJ2013" s="144" t="str">
        <f t="shared" si="365"/>
        <v>Riadok bude vidieť.</v>
      </c>
      <c r="BE2013" s="51">
        <f t="shared" si="371"/>
        <v>1</v>
      </c>
      <c r="BH2013" s="51">
        <f t="shared" si="366"/>
        <v>1</v>
      </c>
      <c r="BI2013" s="51">
        <f t="shared" si="373"/>
        <v>1</v>
      </c>
      <c r="CA2013" s="113">
        <f>SI!BY2013</f>
        <v>132</v>
      </c>
      <c r="CH2013" s="140">
        <f>SI!BZ2013</f>
        <v>0</v>
      </c>
    </row>
    <row r="2014" spans="1:253" ht="16.5" thickBot="1" x14ac:dyDescent="0.3">
      <c r="A2014" s="33"/>
      <c r="B2014" s="47" t="s">
        <v>124</v>
      </c>
      <c r="C2014" s="46"/>
      <c r="D2014" s="47"/>
      <c r="E2014" s="46"/>
      <c r="F2014" s="46"/>
      <c r="G2014" s="46"/>
      <c r="H2014" s="46"/>
      <c r="I2014" s="46"/>
      <c r="J2014" s="46"/>
      <c r="K2014" s="46"/>
      <c r="L2014" s="46"/>
      <c r="M2014" s="46"/>
      <c r="N2014" s="46"/>
      <c r="O2014" s="46"/>
      <c r="P2014" s="49"/>
      <c r="Q2014" s="49"/>
      <c r="R2014" s="49"/>
      <c r="S2014" s="49"/>
      <c r="T2014" s="49"/>
      <c r="U2014" s="49"/>
      <c r="V2014" s="49"/>
      <c r="W2014" s="452" t="str">
        <f>+SI!J10</f>
        <v>Paneurópska vysoká škola n.o.</v>
      </c>
      <c r="X2014" s="452"/>
      <c r="Y2014" s="452"/>
      <c r="Z2014" s="452"/>
      <c r="AA2014" s="452"/>
      <c r="AB2014" s="452"/>
      <c r="AC2014" s="452"/>
      <c r="AD2014" s="452"/>
      <c r="AE2014" s="452"/>
      <c r="AF2014" s="452"/>
      <c r="AG2014" s="452"/>
      <c r="AH2014" s="453"/>
      <c r="AI2014" s="62" t="s">
        <v>168</v>
      </c>
      <c r="AJ2014" s="144" t="str">
        <f t="shared" ref="AJ2014:AJ2062" si="374">+IF(BI2014=0,"Riadok bude skrytý.","Riadok bude vidieť.")</f>
        <v>Riadok bude vidieť.</v>
      </c>
      <c r="BE2014" s="86">
        <v>1</v>
      </c>
      <c r="BH2014" s="51">
        <f t="shared" ref="BH2014:BH2062" si="375">IF(AK2014="",1,IF(AK2014="Chcem skryť riadok.",0,1))</f>
        <v>1</v>
      </c>
      <c r="BI2014" s="51">
        <f>+IF(BE2014+BF2014+BG2014=0,0,IF(BH2014=0,0,1))</f>
        <v>1</v>
      </c>
      <c r="CA2014" s="113">
        <f>SI!BY2014</f>
        <v>1123</v>
      </c>
      <c r="CH2014" s="140">
        <f>SI!BZ2014</f>
        <v>0</v>
      </c>
    </row>
    <row r="2015" spans="1:253" x14ac:dyDescent="0.25">
      <c r="A2015" s="33"/>
      <c r="AI2015" s="59"/>
      <c r="AJ2015" s="144" t="str">
        <f t="shared" si="374"/>
        <v>Riadok bude vidieť.</v>
      </c>
      <c r="BE2015" s="86">
        <v>1</v>
      </c>
      <c r="BH2015" s="51">
        <f t="shared" si="375"/>
        <v>1</v>
      </c>
      <c r="BI2015" s="51">
        <f>+IF(BE2015+BF2015+BG2015=0,0,IF(BH2015=0,0,1))</f>
        <v>1</v>
      </c>
      <c r="CA2015" s="113">
        <f>SI!BY2015</f>
        <v>176</v>
      </c>
      <c r="CH2015" s="140">
        <f>SI!BZ2015</f>
        <v>0</v>
      </c>
    </row>
    <row r="2016" spans="1:253" x14ac:dyDescent="0.25">
      <c r="A2016" s="33"/>
      <c r="B2016" s="2" t="s">
        <v>274</v>
      </c>
      <c r="H2016" s="181" t="s">
        <v>79</v>
      </c>
      <c r="I2016" s="181"/>
      <c r="J2016" s="181"/>
      <c r="K2016" s="181"/>
      <c r="L2016" s="2" t="s">
        <v>208</v>
      </c>
      <c r="AI2016" s="59"/>
      <c r="AJ2016" s="144" t="str">
        <f t="shared" si="374"/>
        <v>Riadok bude vidieť.</v>
      </c>
      <c r="AK2016" s="145" t="s">
        <v>207</v>
      </c>
      <c r="AN2016" s="21"/>
      <c r="BE2016" s="86">
        <v>1</v>
      </c>
      <c r="BH2016" s="51">
        <f t="shared" si="375"/>
        <v>1</v>
      </c>
      <c r="BI2016" s="51">
        <f>+IF(BE2016+BF2016+BG2016=0,0,IF(BH2016=0,0,1))</f>
        <v>1</v>
      </c>
      <c r="CA2016" s="113">
        <f>SI!BY2016</f>
        <v>96</v>
      </c>
      <c r="CH2016" s="140">
        <f>SI!BZ2016</f>
        <v>0</v>
      </c>
    </row>
    <row r="2017" spans="1:253" s="36" customFormat="1" x14ac:dyDescent="0.25">
      <c r="A2017" s="33"/>
      <c r="B2017" s="2" t="str">
        <f>+IF($D$27&lt;&gt;"",IF(ROUNDDOWN(CODE(MID($D$27,1,1))/10,0)*(IF(SI!EE2851="",1,SI!EE2851-1-1))+(LEN(SI!J10)+2)=CA2017,IF(H2016="eviduje","K údajom na podsúvahových účtoch účtovná jednotka uvádza:","Účtovná jednotka nemá pre túto časť poznámok obsahovú náplň."),"NEPOVOLENÉ POUŽITIE!"),"NEPOVOLENÉ POUŽITIE!")</f>
        <v>K údajom na podsúvahových účtoch účtovná jednotka uvádza:</v>
      </c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60"/>
      <c r="AJ2017" s="144" t="str">
        <f t="shared" si="374"/>
        <v>Riadok bude vidieť.</v>
      </c>
      <c r="AK2017" s="145" t="s">
        <v>207</v>
      </c>
      <c r="AL2017" s="2"/>
      <c r="AM2017" s="2"/>
      <c r="AN2017" s="2"/>
      <c r="AO2017" s="2"/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  <c r="AZ2017" s="2"/>
      <c r="BA2017" s="2"/>
      <c r="BB2017" s="2"/>
      <c r="BC2017" s="2"/>
      <c r="BD2017" s="2"/>
      <c r="BE2017" s="51">
        <f>+IF($H$2016="neeviduje",1,1)</f>
        <v>1</v>
      </c>
      <c r="BF2017" s="51"/>
      <c r="BG2017" s="51"/>
      <c r="BH2017" s="51">
        <f t="shared" si="375"/>
        <v>1</v>
      </c>
      <c r="BI2017" s="51">
        <f>+IF(BE2017+BF2017+BG2017=0,0,IF(BH2017=0,0,1))</f>
        <v>1</v>
      </c>
      <c r="BJ2017" s="2"/>
      <c r="BK2017" s="2"/>
      <c r="BL2017" s="2"/>
      <c r="BM2017" s="2"/>
      <c r="BN2017" s="2"/>
      <c r="BO2017" s="2"/>
      <c r="BP2017" s="2"/>
      <c r="BQ2017" s="2"/>
      <c r="BR2017" s="2"/>
      <c r="BS2017" s="2"/>
      <c r="BT2017" s="2"/>
      <c r="BU2017" s="2"/>
      <c r="BV2017" s="2"/>
      <c r="BW2017" s="2"/>
      <c r="BX2017" s="108"/>
      <c r="BY2017" s="108"/>
      <c r="BZ2017" s="108"/>
      <c r="CA2017" s="113">
        <f>SI!BY2017</f>
        <v>31</v>
      </c>
      <c r="CB2017" s="113"/>
      <c r="CC2017" s="113"/>
      <c r="CD2017" s="113"/>
      <c r="CE2017" s="113"/>
      <c r="CF2017" s="113"/>
      <c r="CG2017" s="113"/>
      <c r="CH2017" s="140">
        <f>SI!BZ2017</f>
        <v>0</v>
      </c>
      <c r="CI2017" s="108"/>
      <c r="CJ2017" s="108"/>
      <c r="CK2017" s="108"/>
      <c r="CL2017" s="108"/>
      <c r="CM2017" s="108"/>
      <c r="CN2017" s="108"/>
      <c r="CO2017" s="108"/>
      <c r="CP2017" s="108"/>
      <c r="CQ2017" s="108"/>
      <c r="CR2017" s="108"/>
      <c r="CS2017" s="108"/>
      <c r="CT2017" s="108"/>
      <c r="CU2017" s="108"/>
      <c r="CV2017" s="108"/>
      <c r="CW2017" s="108"/>
      <c r="CX2017" s="108"/>
      <c r="CY2017" s="108"/>
      <c r="CZ2017" s="2"/>
      <c r="DA2017" s="2"/>
      <c r="DB2017" s="2"/>
      <c r="DC2017" s="2"/>
      <c r="DD2017" s="2"/>
      <c r="DE2017" s="2"/>
      <c r="DF2017" s="2"/>
      <c r="DG2017" s="2"/>
      <c r="DH2017" s="2"/>
      <c r="DI2017" s="2"/>
      <c r="DJ2017" s="2"/>
      <c r="DK2017" s="2"/>
      <c r="DL2017" s="2"/>
      <c r="DM2017" s="2"/>
      <c r="DN2017" s="2"/>
      <c r="DO2017" s="2"/>
      <c r="DP2017" s="2"/>
      <c r="DQ2017" s="2"/>
      <c r="DR2017" s="2"/>
      <c r="DS2017" s="2"/>
      <c r="DT2017" s="2"/>
      <c r="DU2017" s="2"/>
      <c r="DV2017" s="2"/>
      <c r="DW2017" s="2"/>
      <c r="DX2017" s="2"/>
      <c r="DY2017" s="2"/>
      <c r="DZ2017" s="2"/>
      <c r="EA2017" s="2"/>
      <c r="EB2017" s="2"/>
      <c r="EC2017" s="2"/>
      <c r="ED2017" s="2"/>
      <c r="EE2017" s="2"/>
      <c r="EF2017" s="2"/>
      <c r="EG2017" s="2"/>
      <c r="EH2017" s="2"/>
      <c r="EI2017" s="2"/>
      <c r="EJ2017" s="2"/>
      <c r="EK2017" s="2"/>
      <c r="EL2017" s="2"/>
      <c r="EM2017" s="2"/>
      <c r="EN2017" s="2"/>
      <c r="EO2017" s="2"/>
      <c r="EP2017" s="2"/>
      <c r="EQ2017" s="2"/>
      <c r="ER2017" s="2"/>
      <c r="ES2017" s="2"/>
      <c r="ET2017" s="2"/>
      <c r="EU2017" s="2"/>
      <c r="EV2017" s="2"/>
      <c r="EW2017" s="2"/>
      <c r="EX2017" s="2"/>
      <c r="EY2017" s="2"/>
      <c r="EZ2017" s="2"/>
      <c r="FA2017" s="2"/>
      <c r="FB2017" s="2"/>
      <c r="FC2017" s="2"/>
      <c r="FD2017" s="2"/>
      <c r="FE2017" s="2"/>
      <c r="FF2017" s="2"/>
      <c r="FG2017" s="2"/>
      <c r="FH2017" s="2"/>
      <c r="FI2017" s="2"/>
      <c r="FJ2017" s="2"/>
      <c r="FK2017" s="2"/>
      <c r="FL2017" s="2"/>
      <c r="FM2017" s="2"/>
      <c r="FN2017" s="2"/>
      <c r="FO2017" s="2"/>
      <c r="FP2017" s="2"/>
      <c r="FQ2017" s="2"/>
      <c r="FR2017" s="2"/>
      <c r="FS2017" s="2"/>
      <c r="FT2017" s="2"/>
      <c r="FU2017" s="2"/>
      <c r="FV2017" s="2"/>
      <c r="FW2017" s="2"/>
      <c r="FX2017" s="2"/>
      <c r="FY2017" s="2"/>
      <c r="FZ2017" s="2"/>
      <c r="GA2017" s="2"/>
      <c r="GB2017" s="2"/>
      <c r="GC2017" s="2"/>
      <c r="GD2017" s="2"/>
      <c r="GE2017" s="2"/>
      <c r="GF2017" s="2"/>
      <c r="GG2017" s="2"/>
      <c r="GH2017" s="2"/>
      <c r="GI2017" s="2"/>
      <c r="GJ2017" s="2"/>
      <c r="GK2017" s="2"/>
      <c r="GL2017" s="2"/>
      <c r="GM2017" s="2"/>
      <c r="GN2017" s="2"/>
      <c r="GO2017" s="2"/>
      <c r="GP2017" s="2"/>
      <c r="GQ2017" s="2"/>
      <c r="GR2017" s="2"/>
      <c r="GS2017" s="2"/>
      <c r="GT2017" s="2"/>
      <c r="GU2017" s="2"/>
      <c r="GV2017" s="2"/>
      <c r="GW2017" s="2"/>
      <c r="GX2017" s="2"/>
      <c r="GY2017" s="2"/>
      <c r="GZ2017" s="2"/>
      <c r="HA2017" s="2"/>
      <c r="HB2017" s="2"/>
      <c r="HC2017" s="2"/>
      <c r="HD2017" s="2"/>
      <c r="HE2017" s="2"/>
      <c r="HF2017" s="2"/>
      <c r="HG2017" s="2"/>
      <c r="HH2017" s="2"/>
      <c r="HI2017" s="2"/>
      <c r="HJ2017" s="2"/>
      <c r="HK2017" s="2"/>
      <c r="HL2017" s="2"/>
      <c r="HM2017" s="2"/>
      <c r="HN2017" s="2"/>
      <c r="HO2017" s="2"/>
      <c r="HP2017" s="2"/>
      <c r="HQ2017" s="2"/>
      <c r="HR2017" s="2"/>
      <c r="HS2017" s="2"/>
      <c r="HT2017" s="2"/>
      <c r="HU2017" s="2"/>
      <c r="HV2017" s="2"/>
      <c r="HW2017" s="2"/>
      <c r="HX2017" s="2"/>
      <c r="HY2017" s="2"/>
      <c r="HZ2017" s="2"/>
      <c r="IA2017" s="2"/>
      <c r="IB2017" s="2"/>
      <c r="IC2017" s="2"/>
      <c r="ID2017" s="2"/>
      <c r="IE2017" s="2"/>
      <c r="IF2017" s="2"/>
      <c r="IG2017" s="2"/>
      <c r="IH2017" s="2"/>
      <c r="II2017" s="2"/>
      <c r="IJ2017" s="2"/>
      <c r="IK2017" s="2"/>
      <c r="IL2017" s="2"/>
      <c r="IM2017" s="2"/>
      <c r="IN2017" s="2"/>
      <c r="IO2017" s="2"/>
      <c r="IP2017" s="2"/>
      <c r="IQ2017" s="2"/>
      <c r="IR2017" s="2"/>
      <c r="IS2017" s="2"/>
    </row>
    <row r="2018" spans="1:253" s="36" customFormat="1" hidden="1" x14ac:dyDescent="0.25">
      <c r="A2018" s="33"/>
      <c r="B2018" s="168"/>
      <c r="C2018" s="168"/>
      <c r="D2018" s="168"/>
      <c r="E2018" s="168"/>
      <c r="F2018" s="168"/>
      <c r="G2018" s="168"/>
      <c r="H2018" s="168"/>
      <c r="I2018" s="168"/>
      <c r="J2018" s="168"/>
      <c r="K2018" s="168"/>
      <c r="L2018" s="168"/>
      <c r="M2018" s="168"/>
      <c r="N2018" s="168"/>
      <c r="O2018" s="168"/>
      <c r="P2018" s="168"/>
      <c r="Q2018" s="168"/>
      <c r="R2018" s="168"/>
      <c r="S2018" s="168"/>
      <c r="T2018" s="168"/>
      <c r="U2018" s="168"/>
      <c r="V2018" s="168"/>
      <c r="W2018" s="168"/>
      <c r="X2018" s="168"/>
      <c r="Y2018" s="168"/>
      <c r="Z2018" s="168"/>
      <c r="AA2018" s="168"/>
      <c r="AB2018" s="168"/>
      <c r="AC2018" s="168"/>
      <c r="AD2018" s="168"/>
      <c r="AE2018" s="168"/>
      <c r="AF2018" s="168"/>
      <c r="AG2018" s="168"/>
      <c r="AH2018" s="168"/>
      <c r="AI2018" s="63"/>
      <c r="AJ2018" s="144" t="str">
        <f t="shared" si="374"/>
        <v>Riadok bude skrytý.</v>
      </c>
      <c r="AK2018" s="145" t="s">
        <v>207</v>
      </c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51">
        <f t="shared" ref="BE2018:BE2049" si="376">+IF($H$2016="neeviduje",0,1)</f>
        <v>1</v>
      </c>
      <c r="BF2018" s="51">
        <f t="shared" ref="BF2018:BF2037" si="377">+IF(B2018="",0,1)</f>
        <v>0</v>
      </c>
      <c r="BG2018" s="51"/>
      <c r="BH2018" s="51">
        <f t="shared" si="375"/>
        <v>1</v>
      </c>
      <c r="BI2018" s="89">
        <f t="shared" ref="BI2018:BI2037" si="378">+IF(BE2018*BF2018=0,0,IF(BH2018=0,0,1))</f>
        <v>0</v>
      </c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108"/>
      <c r="BY2018" s="108"/>
      <c r="BZ2018" s="108"/>
      <c r="CA2018" s="113">
        <f>SI!BY2018</f>
        <v>191</v>
      </c>
      <c r="CB2018" s="113"/>
      <c r="CC2018" s="113"/>
      <c r="CD2018" s="113"/>
      <c r="CE2018" s="113"/>
      <c r="CF2018" s="113"/>
      <c r="CG2018" s="113"/>
      <c r="CH2018" s="140">
        <f>SI!BZ2018</f>
        <v>0</v>
      </c>
      <c r="CI2018" s="108"/>
      <c r="CJ2018" s="108"/>
      <c r="CK2018" s="108"/>
      <c r="CL2018" s="108"/>
      <c r="CM2018" s="108"/>
      <c r="CN2018" s="108"/>
      <c r="CO2018" s="108"/>
      <c r="CP2018" s="108"/>
      <c r="CQ2018" s="108"/>
      <c r="CR2018" s="108"/>
      <c r="CS2018" s="108"/>
      <c r="CT2018" s="108"/>
      <c r="CU2018" s="108"/>
      <c r="CV2018" s="108"/>
      <c r="CW2018" s="108"/>
      <c r="CX2018" s="108"/>
      <c r="CY2018" s="108"/>
      <c r="CZ2018" s="2"/>
      <c r="DA2018" s="2"/>
      <c r="DB2018" s="2"/>
      <c r="DC2018" s="2"/>
      <c r="DD2018" s="2"/>
      <c r="DE2018" s="2"/>
      <c r="DF2018" s="2"/>
      <c r="DG2018" s="2"/>
      <c r="DH2018" s="2"/>
      <c r="DI2018" s="2"/>
      <c r="DJ2018" s="2"/>
      <c r="DK2018" s="2"/>
      <c r="DL2018" s="2"/>
      <c r="DM2018" s="2"/>
      <c r="DN2018" s="2"/>
      <c r="DO2018" s="2"/>
      <c r="DP2018" s="2"/>
      <c r="DQ2018" s="2"/>
      <c r="DR2018" s="2"/>
      <c r="DS2018" s="2"/>
      <c r="DT2018" s="2"/>
      <c r="DU2018" s="2"/>
      <c r="DV2018" s="2"/>
      <c r="DW2018" s="2"/>
      <c r="DX2018" s="2"/>
      <c r="DY2018" s="2"/>
      <c r="DZ2018" s="2"/>
      <c r="EA2018" s="2"/>
      <c r="EB2018" s="2"/>
      <c r="EC2018" s="2"/>
      <c r="ED2018" s="2"/>
      <c r="EE2018" s="2"/>
      <c r="EF2018" s="2"/>
      <c r="EG2018" s="2"/>
      <c r="EH2018" s="2"/>
      <c r="EI2018" s="2"/>
      <c r="EJ2018" s="2"/>
      <c r="EK2018" s="2"/>
      <c r="EL2018" s="2"/>
      <c r="EM2018" s="2"/>
      <c r="EN2018" s="2"/>
      <c r="EO2018" s="2"/>
      <c r="EP2018" s="2"/>
      <c r="EQ2018" s="2"/>
      <c r="ER2018" s="2"/>
      <c r="ES2018" s="2"/>
      <c r="ET2018" s="2"/>
      <c r="EU2018" s="2"/>
      <c r="EV2018" s="2"/>
      <c r="EW2018" s="2"/>
      <c r="EX2018" s="2"/>
      <c r="EY2018" s="2"/>
      <c r="EZ2018" s="2"/>
      <c r="FA2018" s="2"/>
      <c r="FB2018" s="2"/>
      <c r="FC2018" s="2"/>
      <c r="FD2018" s="2"/>
      <c r="FE2018" s="2"/>
      <c r="FF2018" s="2"/>
      <c r="FG2018" s="2"/>
      <c r="FH2018" s="2"/>
      <c r="FI2018" s="2"/>
      <c r="FJ2018" s="2"/>
      <c r="FK2018" s="2"/>
      <c r="FL2018" s="2"/>
      <c r="FM2018" s="2"/>
      <c r="FN2018" s="2"/>
      <c r="FO2018" s="2"/>
      <c r="FP2018" s="2"/>
      <c r="FQ2018" s="2"/>
      <c r="FR2018" s="2"/>
      <c r="FS2018" s="2"/>
      <c r="FT2018" s="2"/>
      <c r="FU2018" s="2"/>
      <c r="FV2018" s="2"/>
      <c r="FW2018" s="2"/>
      <c r="FX2018" s="2"/>
      <c r="FY2018" s="2"/>
      <c r="FZ2018" s="2"/>
      <c r="GA2018" s="2"/>
      <c r="GB2018" s="2"/>
      <c r="GC2018" s="2"/>
      <c r="GD2018" s="2"/>
      <c r="GE2018" s="2"/>
      <c r="GF2018" s="2"/>
      <c r="GG2018" s="2"/>
      <c r="GH2018" s="2"/>
      <c r="GI2018" s="2"/>
      <c r="GJ2018" s="2"/>
      <c r="GK2018" s="2"/>
      <c r="GL2018" s="2"/>
      <c r="GM2018" s="2"/>
      <c r="GN2018" s="2"/>
      <c r="GO2018" s="2"/>
      <c r="GP2018" s="2"/>
      <c r="GQ2018" s="2"/>
      <c r="GR2018" s="2"/>
      <c r="GS2018" s="2"/>
      <c r="GT2018" s="2"/>
      <c r="GU2018" s="2"/>
      <c r="GV2018" s="2"/>
      <c r="GW2018" s="2"/>
      <c r="GX2018" s="2"/>
      <c r="GY2018" s="2"/>
      <c r="GZ2018" s="2"/>
      <c r="HA2018" s="2"/>
      <c r="HB2018" s="2"/>
      <c r="HC2018" s="2"/>
      <c r="HD2018" s="2"/>
      <c r="HE2018" s="2"/>
      <c r="HF2018" s="2"/>
      <c r="HG2018" s="2"/>
      <c r="HH2018" s="2"/>
      <c r="HI2018" s="2"/>
      <c r="HJ2018" s="2"/>
      <c r="HK2018" s="2"/>
      <c r="HL2018" s="2"/>
      <c r="HM2018" s="2"/>
      <c r="HN2018" s="2"/>
      <c r="HO2018" s="2"/>
      <c r="HP2018" s="2"/>
      <c r="HQ2018" s="2"/>
      <c r="HR2018" s="2"/>
      <c r="HS2018" s="2"/>
      <c r="HT2018" s="2"/>
      <c r="HU2018" s="2"/>
      <c r="HV2018" s="2"/>
      <c r="HW2018" s="2"/>
      <c r="HX2018" s="2"/>
      <c r="HY2018" s="2"/>
      <c r="HZ2018" s="2"/>
      <c r="IA2018" s="2"/>
      <c r="IB2018" s="2"/>
      <c r="IC2018" s="2"/>
      <c r="ID2018" s="2"/>
      <c r="IE2018" s="2"/>
      <c r="IF2018" s="2"/>
      <c r="IG2018" s="2"/>
      <c r="IH2018" s="2"/>
      <c r="II2018" s="2"/>
      <c r="IJ2018" s="2"/>
      <c r="IK2018" s="2"/>
      <c r="IL2018" s="2"/>
      <c r="IM2018" s="2"/>
      <c r="IN2018" s="2"/>
      <c r="IO2018" s="2"/>
      <c r="IP2018" s="2"/>
      <c r="IQ2018" s="2"/>
      <c r="IR2018" s="2"/>
      <c r="IS2018" s="2"/>
    </row>
    <row r="2019" spans="1:253" s="36" customFormat="1" x14ac:dyDescent="0.25">
      <c r="A2019" s="33"/>
      <c r="B2019" s="168" t="s">
        <v>674</v>
      </c>
      <c r="C2019" s="168"/>
      <c r="D2019" s="168"/>
      <c r="E2019" s="168"/>
      <c r="F2019" s="168"/>
      <c r="G2019" s="168"/>
      <c r="H2019" s="168"/>
      <c r="I2019" s="168"/>
      <c r="J2019" s="168"/>
      <c r="K2019" s="168"/>
      <c r="L2019" s="168"/>
      <c r="M2019" s="168"/>
      <c r="N2019" s="168"/>
      <c r="O2019" s="168"/>
      <c r="P2019" s="168"/>
      <c r="Q2019" s="168"/>
      <c r="R2019" s="168"/>
      <c r="S2019" s="168"/>
      <c r="T2019" s="168"/>
      <c r="U2019" s="168"/>
      <c r="V2019" s="168"/>
      <c r="W2019" s="168"/>
      <c r="X2019" s="168"/>
      <c r="Y2019" s="168"/>
      <c r="Z2019" s="168"/>
      <c r="AA2019" s="168"/>
      <c r="AB2019" s="168"/>
      <c r="AC2019" s="168"/>
      <c r="AD2019" s="168"/>
      <c r="AE2019" s="168"/>
      <c r="AF2019" s="168"/>
      <c r="AG2019" s="168"/>
      <c r="AH2019" s="168"/>
      <c r="AI2019" s="63"/>
      <c r="AJ2019" s="144" t="str">
        <f t="shared" si="374"/>
        <v>Riadok bude vidieť.</v>
      </c>
      <c r="AK2019" s="145" t="s">
        <v>207</v>
      </c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51">
        <f t="shared" si="376"/>
        <v>1</v>
      </c>
      <c r="BF2019" s="51">
        <f t="shared" si="377"/>
        <v>1</v>
      </c>
      <c r="BG2019" s="51"/>
      <c r="BH2019" s="51">
        <f t="shared" si="375"/>
        <v>1</v>
      </c>
      <c r="BI2019" s="89">
        <f t="shared" si="378"/>
        <v>1</v>
      </c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108"/>
      <c r="BY2019" s="108"/>
      <c r="BZ2019" s="108"/>
      <c r="CA2019" s="113">
        <f>SI!BY2019</f>
        <v>159</v>
      </c>
      <c r="CB2019" s="113"/>
      <c r="CC2019" s="113"/>
      <c r="CD2019" s="113"/>
      <c r="CE2019" s="113"/>
      <c r="CF2019" s="113"/>
      <c r="CG2019" s="113"/>
      <c r="CH2019" s="140">
        <f>SI!BZ2019</f>
        <v>0</v>
      </c>
      <c r="CI2019" s="108"/>
      <c r="CJ2019" s="108"/>
      <c r="CK2019" s="108"/>
      <c r="CL2019" s="108"/>
      <c r="CM2019" s="108"/>
      <c r="CN2019" s="108"/>
      <c r="CO2019" s="108"/>
      <c r="CP2019" s="108"/>
      <c r="CQ2019" s="108"/>
      <c r="CR2019" s="108"/>
      <c r="CS2019" s="108"/>
      <c r="CT2019" s="108"/>
      <c r="CU2019" s="108"/>
      <c r="CV2019" s="108"/>
      <c r="CW2019" s="108"/>
      <c r="CX2019" s="108"/>
      <c r="CY2019" s="108"/>
      <c r="CZ2019" s="2"/>
      <c r="DA2019" s="2"/>
      <c r="DB2019" s="2"/>
      <c r="DC2019" s="2"/>
      <c r="DD2019" s="2"/>
      <c r="DE2019" s="2"/>
      <c r="DF2019" s="2"/>
      <c r="DG2019" s="2"/>
      <c r="DH2019" s="2"/>
      <c r="DI2019" s="2"/>
      <c r="DJ2019" s="2"/>
      <c r="DK2019" s="2"/>
      <c r="DL2019" s="2"/>
      <c r="DM2019" s="2"/>
      <c r="DN2019" s="2"/>
      <c r="DO2019" s="2"/>
      <c r="DP2019" s="2"/>
      <c r="DQ2019" s="2"/>
      <c r="DR2019" s="2"/>
      <c r="DS2019" s="2"/>
      <c r="DT2019" s="2"/>
      <c r="DU2019" s="2"/>
      <c r="DV2019" s="2"/>
      <c r="DW2019" s="2"/>
      <c r="DX2019" s="2"/>
      <c r="DY2019" s="2"/>
      <c r="DZ2019" s="2"/>
      <c r="EA2019" s="2"/>
      <c r="EB2019" s="2"/>
      <c r="EC2019" s="2"/>
      <c r="ED2019" s="2"/>
      <c r="EE2019" s="2"/>
      <c r="EF2019" s="2"/>
      <c r="EG2019" s="2"/>
      <c r="EH2019" s="2"/>
      <c r="EI2019" s="2"/>
      <c r="EJ2019" s="2"/>
      <c r="EK2019" s="2"/>
      <c r="EL2019" s="2"/>
      <c r="EM2019" s="2"/>
      <c r="EN2019" s="2"/>
      <c r="EO2019" s="2"/>
      <c r="EP2019" s="2"/>
      <c r="EQ2019" s="2"/>
      <c r="ER2019" s="2"/>
      <c r="ES2019" s="2"/>
      <c r="ET2019" s="2"/>
      <c r="EU2019" s="2"/>
      <c r="EV2019" s="2"/>
      <c r="EW2019" s="2"/>
      <c r="EX2019" s="2"/>
      <c r="EY2019" s="2"/>
      <c r="EZ2019" s="2"/>
      <c r="FA2019" s="2"/>
      <c r="FB2019" s="2"/>
      <c r="FC2019" s="2"/>
      <c r="FD2019" s="2"/>
      <c r="FE2019" s="2"/>
      <c r="FF2019" s="2"/>
      <c r="FG2019" s="2"/>
      <c r="FH2019" s="2"/>
      <c r="FI2019" s="2"/>
      <c r="FJ2019" s="2"/>
      <c r="FK2019" s="2"/>
      <c r="FL2019" s="2"/>
      <c r="FM2019" s="2"/>
      <c r="FN2019" s="2"/>
      <c r="FO2019" s="2"/>
      <c r="FP2019" s="2"/>
      <c r="FQ2019" s="2"/>
      <c r="FR2019" s="2"/>
      <c r="FS2019" s="2"/>
      <c r="FT2019" s="2"/>
      <c r="FU2019" s="2"/>
      <c r="FV2019" s="2"/>
      <c r="FW2019" s="2"/>
      <c r="FX2019" s="2"/>
      <c r="FY2019" s="2"/>
      <c r="FZ2019" s="2"/>
      <c r="GA2019" s="2"/>
      <c r="GB2019" s="2"/>
      <c r="GC2019" s="2"/>
      <c r="GD2019" s="2"/>
      <c r="GE2019" s="2"/>
      <c r="GF2019" s="2"/>
      <c r="GG2019" s="2"/>
      <c r="GH2019" s="2"/>
      <c r="GI2019" s="2"/>
      <c r="GJ2019" s="2"/>
      <c r="GK2019" s="2"/>
      <c r="GL2019" s="2"/>
      <c r="GM2019" s="2"/>
      <c r="GN2019" s="2"/>
      <c r="GO2019" s="2"/>
      <c r="GP2019" s="2"/>
      <c r="GQ2019" s="2"/>
      <c r="GR2019" s="2"/>
      <c r="GS2019" s="2"/>
      <c r="GT2019" s="2"/>
      <c r="GU2019" s="2"/>
      <c r="GV2019" s="2"/>
      <c r="GW2019" s="2"/>
      <c r="GX2019" s="2"/>
      <c r="GY2019" s="2"/>
      <c r="GZ2019" s="2"/>
      <c r="HA2019" s="2"/>
      <c r="HB2019" s="2"/>
      <c r="HC2019" s="2"/>
      <c r="HD2019" s="2"/>
      <c r="HE2019" s="2"/>
      <c r="HF2019" s="2"/>
      <c r="HG2019" s="2"/>
      <c r="HH2019" s="2"/>
      <c r="HI2019" s="2"/>
      <c r="HJ2019" s="2"/>
      <c r="HK2019" s="2"/>
      <c r="HL2019" s="2"/>
      <c r="HM2019" s="2"/>
      <c r="HN2019" s="2"/>
      <c r="HO2019" s="2"/>
      <c r="HP2019" s="2"/>
      <c r="HQ2019" s="2"/>
      <c r="HR2019" s="2"/>
      <c r="HS2019" s="2"/>
      <c r="HT2019" s="2"/>
      <c r="HU2019" s="2"/>
      <c r="HV2019" s="2"/>
      <c r="HW2019" s="2"/>
      <c r="HX2019" s="2"/>
      <c r="HY2019" s="2"/>
      <c r="HZ2019" s="2"/>
      <c r="IA2019" s="2"/>
      <c r="IB2019" s="2"/>
      <c r="IC2019" s="2"/>
      <c r="ID2019" s="2"/>
      <c r="IE2019" s="2"/>
      <c r="IF2019" s="2"/>
      <c r="IG2019" s="2"/>
      <c r="IH2019" s="2"/>
      <c r="II2019" s="2"/>
      <c r="IJ2019" s="2"/>
      <c r="IK2019" s="2"/>
      <c r="IL2019" s="2"/>
      <c r="IM2019" s="2"/>
      <c r="IN2019" s="2"/>
      <c r="IO2019" s="2"/>
      <c r="IP2019" s="2"/>
      <c r="IQ2019" s="2"/>
      <c r="IR2019" s="2"/>
      <c r="IS2019" s="2"/>
    </row>
    <row r="2020" spans="1:253" s="36" customFormat="1" hidden="1" x14ac:dyDescent="0.25">
      <c r="A2020" s="33"/>
      <c r="B2020" s="168"/>
      <c r="C2020" s="168"/>
      <c r="D2020" s="168"/>
      <c r="E2020" s="168"/>
      <c r="F2020" s="168"/>
      <c r="G2020" s="168"/>
      <c r="H2020" s="168"/>
      <c r="I2020" s="168"/>
      <c r="J2020" s="168"/>
      <c r="K2020" s="168"/>
      <c r="L2020" s="168"/>
      <c r="M2020" s="168"/>
      <c r="N2020" s="168"/>
      <c r="O2020" s="168"/>
      <c r="P2020" s="168"/>
      <c r="Q2020" s="168"/>
      <c r="R2020" s="168"/>
      <c r="S2020" s="168"/>
      <c r="T2020" s="168"/>
      <c r="U2020" s="168"/>
      <c r="V2020" s="168"/>
      <c r="W2020" s="168"/>
      <c r="X2020" s="168"/>
      <c r="Y2020" s="168"/>
      <c r="Z2020" s="168"/>
      <c r="AA2020" s="168"/>
      <c r="AB2020" s="168"/>
      <c r="AC2020" s="168"/>
      <c r="AD2020" s="168"/>
      <c r="AE2020" s="168"/>
      <c r="AF2020" s="168"/>
      <c r="AG2020" s="168"/>
      <c r="AH2020" s="168"/>
      <c r="AI2020" s="63"/>
      <c r="AJ2020" s="144" t="str">
        <f t="shared" si="374"/>
        <v>Riadok bude skrytý.</v>
      </c>
      <c r="AK2020" s="145" t="s">
        <v>207</v>
      </c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51">
        <f t="shared" si="376"/>
        <v>1</v>
      </c>
      <c r="BF2020" s="51">
        <f t="shared" si="377"/>
        <v>0</v>
      </c>
      <c r="BG2020" s="51"/>
      <c r="BH2020" s="51">
        <f t="shared" si="375"/>
        <v>1</v>
      </c>
      <c r="BI2020" s="89">
        <f t="shared" si="378"/>
        <v>0</v>
      </c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108"/>
      <c r="BY2020" s="108"/>
      <c r="BZ2020" s="108"/>
      <c r="CA2020" s="113">
        <f>SI!BY2020</f>
        <v>849</v>
      </c>
      <c r="CB2020" s="113"/>
      <c r="CC2020" s="113"/>
      <c r="CD2020" s="113"/>
      <c r="CE2020" s="113"/>
      <c r="CF2020" s="113"/>
      <c r="CG2020" s="113"/>
      <c r="CH2020" s="140">
        <f>SI!BZ2020</f>
        <v>0</v>
      </c>
      <c r="CI2020" s="108"/>
      <c r="CJ2020" s="108"/>
      <c r="CK2020" s="108"/>
      <c r="CL2020" s="108"/>
      <c r="CM2020" s="108"/>
      <c r="CN2020" s="108"/>
      <c r="CO2020" s="108"/>
      <c r="CP2020" s="108"/>
      <c r="CQ2020" s="108"/>
      <c r="CR2020" s="108"/>
      <c r="CS2020" s="108"/>
      <c r="CT2020" s="108"/>
      <c r="CU2020" s="108"/>
      <c r="CV2020" s="108"/>
      <c r="CW2020" s="108"/>
      <c r="CX2020" s="108"/>
      <c r="CY2020" s="108"/>
      <c r="CZ2020" s="2"/>
      <c r="DA2020" s="2"/>
      <c r="DB2020" s="2"/>
      <c r="DC2020" s="2"/>
      <c r="DD2020" s="2"/>
      <c r="DE2020" s="2"/>
      <c r="DF2020" s="2"/>
      <c r="DG2020" s="2"/>
      <c r="DH2020" s="2"/>
      <c r="DI2020" s="2"/>
      <c r="DJ2020" s="2"/>
      <c r="DK2020" s="2"/>
      <c r="DL2020" s="2"/>
      <c r="DM2020" s="2"/>
      <c r="DN2020" s="2"/>
      <c r="DO2020" s="2"/>
      <c r="DP2020" s="2"/>
      <c r="DQ2020" s="2"/>
      <c r="DR2020" s="2"/>
      <c r="DS2020" s="2"/>
      <c r="DT2020" s="2"/>
      <c r="DU2020" s="2"/>
      <c r="DV2020" s="2"/>
      <c r="DW2020" s="2"/>
      <c r="DX2020" s="2"/>
      <c r="DY2020" s="2"/>
      <c r="DZ2020" s="2"/>
      <c r="EA2020" s="2"/>
      <c r="EB2020" s="2"/>
      <c r="EC2020" s="2"/>
      <c r="ED2020" s="2"/>
      <c r="EE2020" s="2"/>
      <c r="EF2020" s="2"/>
      <c r="EG2020" s="2"/>
      <c r="EH2020" s="2"/>
      <c r="EI2020" s="2"/>
      <c r="EJ2020" s="2"/>
      <c r="EK2020" s="2"/>
      <c r="EL2020" s="2"/>
      <c r="EM2020" s="2"/>
      <c r="EN2020" s="2"/>
      <c r="EO2020" s="2"/>
      <c r="EP2020" s="2"/>
      <c r="EQ2020" s="2"/>
      <c r="ER2020" s="2"/>
      <c r="ES2020" s="2"/>
      <c r="ET2020" s="2"/>
      <c r="EU2020" s="2"/>
      <c r="EV2020" s="2"/>
      <c r="EW2020" s="2"/>
      <c r="EX2020" s="2"/>
      <c r="EY2020" s="2"/>
      <c r="EZ2020" s="2"/>
      <c r="FA2020" s="2"/>
      <c r="FB2020" s="2"/>
      <c r="FC2020" s="2"/>
      <c r="FD2020" s="2"/>
      <c r="FE2020" s="2"/>
      <c r="FF2020" s="2"/>
      <c r="FG2020" s="2"/>
      <c r="FH2020" s="2"/>
      <c r="FI2020" s="2"/>
      <c r="FJ2020" s="2"/>
      <c r="FK2020" s="2"/>
      <c r="FL2020" s="2"/>
      <c r="FM2020" s="2"/>
      <c r="FN2020" s="2"/>
      <c r="FO2020" s="2"/>
      <c r="FP2020" s="2"/>
      <c r="FQ2020" s="2"/>
      <c r="FR2020" s="2"/>
      <c r="FS2020" s="2"/>
      <c r="FT2020" s="2"/>
      <c r="FU2020" s="2"/>
      <c r="FV2020" s="2"/>
      <c r="FW2020" s="2"/>
      <c r="FX2020" s="2"/>
      <c r="FY2020" s="2"/>
      <c r="FZ2020" s="2"/>
      <c r="GA2020" s="2"/>
      <c r="GB2020" s="2"/>
      <c r="GC2020" s="2"/>
      <c r="GD2020" s="2"/>
      <c r="GE2020" s="2"/>
      <c r="GF2020" s="2"/>
      <c r="GG2020" s="2"/>
      <c r="GH2020" s="2"/>
      <c r="GI2020" s="2"/>
      <c r="GJ2020" s="2"/>
      <c r="GK2020" s="2"/>
      <c r="GL2020" s="2"/>
      <c r="GM2020" s="2"/>
      <c r="GN2020" s="2"/>
      <c r="GO2020" s="2"/>
      <c r="GP2020" s="2"/>
      <c r="GQ2020" s="2"/>
      <c r="GR2020" s="2"/>
      <c r="GS2020" s="2"/>
      <c r="GT2020" s="2"/>
      <c r="GU2020" s="2"/>
      <c r="GV2020" s="2"/>
      <c r="GW2020" s="2"/>
      <c r="GX2020" s="2"/>
      <c r="GY2020" s="2"/>
      <c r="GZ2020" s="2"/>
      <c r="HA2020" s="2"/>
      <c r="HB2020" s="2"/>
      <c r="HC2020" s="2"/>
      <c r="HD2020" s="2"/>
      <c r="HE2020" s="2"/>
      <c r="HF2020" s="2"/>
      <c r="HG2020" s="2"/>
      <c r="HH2020" s="2"/>
      <c r="HI2020" s="2"/>
      <c r="HJ2020" s="2"/>
      <c r="HK2020" s="2"/>
      <c r="HL2020" s="2"/>
      <c r="HM2020" s="2"/>
      <c r="HN2020" s="2"/>
      <c r="HO2020" s="2"/>
      <c r="HP2020" s="2"/>
      <c r="HQ2020" s="2"/>
      <c r="HR2020" s="2"/>
      <c r="HS2020" s="2"/>
      <c r="HT2020" s="2"/>
      <c r="HU2020" s="2"/>
      <c r="HV2020" s="2"/>
      <c r="HW2020" s="2"/>
      <c r="HX2020" s="2"/>
      <c r="HY2020" s="2"/>
      <c r="HZ2020" s="2"/>
      <c r="IA2020" s="2"/>
      <c r="IB2020" s="2"/>
      <c r="IC2020" s="2"/>
      <c r="ID2020" s="2"/>
      <c r="IE2020" s="2"/>
      <c r="IF2020" s="2"/>
      <c r="IG2020" s="2"/>
      <c r="IH2020" s="2"/>
      <c r="II2020" s="2"/>
      <c r="IJ2020" s="2"/>
      <c r="IK2020" s="2"/>
      <c r="IL2020" s="2"/>
      <c r="IM2020" s="2"/>
      <c r="IN2020" s="2"/>
      <c r="IO2020" s="2"/>
      <c r="IP2020" s="2"/>
      <c r="IQ2020" s="2"/>
      <c r="IR2020" s="2"/>
      <c r="IS2020" s="2"/>
    </row>
    <row r="2021" spans="1:253" s="36" customFormat="1" hidden="1" x14ac:dyDescent="0.25">
      <c r="A2021" s="33"/>
      <c r="B2021" s="168"/>
      <c r="C2021" s="168"/>
      <c r="D2021" s="168"/>
      <c r="E2021" s="168"/>
      <c r="F2021" s="168"/>
      <c r="G2021" s="168"/>
      <c r="H2021" s="168"/>
      <c r="I2021" s="168"/>
      <c r="J2021" s="168"/>
      <c r="K2021" s="168"/>
      <c r="L2021" s="168"/>
      <c r="M2021" s="168"/>
      <c r="N2021" s="168"/>
      <c r="O2021" s="168"/>
      <c r="P2021" s="168"/>
      <c r="Q2021" s="168"/>
      <c r="R2021" s="168"/>
      <c r="S2021" s="168"/>
      <c r="T2021" s="168"/>
      <c r="U2021" s="168"/>
      <c r="V2021" s="168"/>
      <c r="W2021" s="168"/>
      <c r="X2021" s="168"/>
      <c r="Y2021" s="168"/>
      <c r="Z2021" s="168"/>
      <c r="AA2021" s="168"/>
      <c r="AB2021" s="168"/>
      <c r="AC2021" s="168"/>
      <c r="AD2021" s="168"/>
      <c r="AE2021" s="168"/>
      <c r="AF2021" s="168"/>
      <c r="AG2021" s="168"/>
      <c r="AH2021" s="168"/>
      <c r="AI2021" s="63"/>
      <c r="AJ2021" s="144" t="str">
        <f t="shared" si="374"/>
        <v>Riadok bude skrytý.</v>
      </c>
      <c r="AK2021" s="145" t="s">
        <v>207</v>
      </c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51">
        <f t="shared" si="376"/>
        <v>1</v>
      </c>
      <c r="BF2021" s="51">
        <f t="shared" si="377"/>
        <v>0</v>
      </c>
      <c r="BG2021" s="51"/>
      <c r="BH2021" s="51">
        <f t="shared" si="375"/>
        <v>1</v>
      </c>
      <c r="BI2021" s="89">
        <f t="shared" si="378"/>
        <v>0</v>
      </c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108"/>
      <c r="BY2021" s="108"/>
      <c r="BZ2021" s="108"/>
      <c r="CA2021" s="113">
        <f>SI!BY2021</f>
        <v>119</v>
      </c>
      <c r="CB2021" s="113"/>
      <c r="CC2021" s="113"/>
      <c r="CD2021" s="113"/>
      <c r="CE2021" s="113"/>
      <c r="CF2021" s="113"/>
      <c r="CG2021" s="113"/>
      <c r="CH2021" s="140">
        <f>SI!BZ2021</f>
        <v>0</v>
      </c>
      <c r="CI2021" s="108"/>
      <c r="CJ2021" s="108"/>
      <c r="CK2021" s="108"/>
      <c r="CL2021" s="108"/>
      <c r="CM2021" s="108"/>
      <c r="CN2021" s="108"/>
      <c r="CO2021" s="108"/>
      <c r="CP2021" s="108"/>
      <c r="CQ2021" s="108"/>
      <c r="CR2021" s="108"/>
      <c r="CS2021" s="108"/>
      <c r="CT2021" s="108"/>
      <c r="CU2021" s="108"/>
      <c r="CV2021" s="108"/>
      <c r="CW2021" s="108"/>
      <c r="CX2021" s="108"/>
      <c r="CY2021" s="108"/>
      <c r="CZ2021" s="2"/>
      <c r="DA2021" s="2"/>
      <c r="DB2021" s="2"/>
      <c r="DC2021" s="2"/>
      <c r="DD2021" s="2"/>
      <c r="DE2021" s="2"/>
      <c r="DF2021" s="2"/>
      <c r="DG2021" s="2"/>
      <c r="DH2021" s="2"/>
      <c r="DI2021" s="2"/>
      <c r="DJ2021" s="2"/>
      <c r="DK2021" s="2"/>
      <c r="DL2021" s="2"/>
      <c r="DM2021" s="2"/>
      <c r="DN2021" s="2"/>
      <c r="DO2021" s="2"/>
      <c r="DP2021" s="2"/>
      <c r="DQ2021" s="2"/>
      <c r="DR2021" s="2"/>
      <c r="DS2021" s="2"/>
      <c r="DT2021" s="2"/>
      <c r="DU2021" s="2"/>
      <c r="DV2021" s="2"/>
      <c r="DW2021" s="2"/>
      <c r="DX2021" s="2"/>
      <c r="DY2021" s="2"/>
      <c r="DZ2021" s="2"/>
      <c r="EA2021" s="2"/>
      <c r="EB2021" s="2"/>
      <c r="EC2021" s="2"/>
      <c r="ED2021" s="2"/>
      <c r="EE2021" s="2"/>
      <c r="EF2021" s="2"/>
      <c r="EG2021" s="2"/>
      <c r="EH2021" s="2"/>
      <c r="EI2021" s="2"/>
      <c r="EJ2021" s="2"/>
      <c r="EK2021" s="2"/>
      <c r="EL2021" s="2"/>
      <c r="EM2021" s="2"/>
      <c r="EN2021" s="2"/>
      <c r="EO2021" s="2"/>
      <c r="EP2021" s="2"/>
      <c r="EQ2021" s="2"/>
      <c r="ER2021" s="2"/>
      <c r="ES2021" s="2"/>
      <c r="ET2021" s="2"/>
      <c r="EU2021" s="2"/>
      <c r="EV2021" s="2"/>
      <c r="EW2021" s="2"/>
      <c r="EX2021" s="2"/>
      <c r="EY2021" s="2"/>
      <c r="EZ2021" s="2"/>
      <c r="FA2021" s="2"/>
      <c r="FB2021" s="2"/>
      <c r="FC2021" s="2"/>
      <c r="FD2021" s="2"/>
      <c r="FE2021" s="2"/>
      <c r="FF2021" s="2"/>
      <c r="FG2021" s="2"/>
      <c r="FH2021" s="2"/>
      <c r="FI2021" s="2"/>
      <c r="FJ2021" s="2"/>
      <c r="FK2021" s="2"/>
      <c r="FL2021" s="2"/>
      <c r="FM2021" s="2"/>
      <c r="FN2021" s="2"/>
      <c r="FO2021" s="2"/>
      <c r="FP2021" s="2"/>
      <c r="FQ2021" s="2"/>
      <c r="FR2021" s="2"/>
      <c r="FS2021" s="2"/>
      <c r="FT2021" s="2"/>
      <c r="FU2021" s="2"/>
      <c r="FV2021" s="2"/>
      <c r="FW2021" s="2"/>
      <c r="FX2021" s="2"/>
      <c r="FY2021" s="2"/>
      <c r="FZ2021" s="2"/>
      <c r="GA2021" s="2"/>
      <c r="GB2021" s="2"/>
      <c r="GC2021" s="2"/>
      <c r="GD2021" s="2"/>
      <c r="GE2021" s="2"/>
      <c r="GF2021" s="2"/>
      <c r="GG2021" s="2"/>
      <c r="GH2021" s="2"/>
      <c r="GI2021" s="2"/>
      <c r="GJ2021" s="2"/>
      <c r="GK2021" s="2"/>
      <c r="GL2021" s="2"/>
      <c r="GM2021" s="2"/>
      <c r="GN2021" s="2"/>
      <c r="GO2021" s="2"/>
      <c r="GP2021" s="2"/>
      <c r="GQ2021" s="2"/>
      <c r="GR2021" s="2"/>
      <c r="GS2021" s="2"/>
      <c r="GT2021" s="2"/>
      <c r="GU2021" s="2"/>
      <c r="GV2021" s="2"/>
      <c r="GW2021" s="2"/>
      <c r="GX2021" s="2"/>
      <c r="GY2021" s="2"/>
      <c r="GZ2021" s="2"/>
      <c r="HA2021" s="2"/>
      <c r="HB2021" s="2"/>
      <c r="HC2021" s="2"/>
      <c r="HD2021" s="2"/>
      <c r="HE2021" s="2"/>
      <c r="HF2021" s="2"/>
      <c r="HG2021" s="2"/>
      <c r="HH2021" s="2"/>
      <c r="HI2021" s="2"/>
      <c r="HJ2021" s="2"/>
      <c r="HK2021" s="2"/>
      <c r="HL2021" s="2"/>
      <c r="HM2021" s="2"/>
      <c r="HN2021" s="2"/>
      <c r="HO2021" s="2"/>
      <c r="HP2021" s="2"/>
      <c r="HQ2021" s="2"/>
      <c r="HR2021" s="2"/>
      <c r="HS2021" s="2"/>
      <c r="HT2021" s="2"/>
      <c r="HU2021" s="2"/>
      <c r="HV2021" s="2"/>
      <c r="HW2021" s="2"/>
      <c r="HX2021" s="2"/>
      <c r="HY2021" s="2"/>
      <c r="HZ2021" s="2"/>
      <c r="IA2021" s="2"/>
      <c r="IB2021" s="2"/>
      <c r="IC2021" s="2"/>
      <c r="ID2021" s="2"/>
      <c r="IE2021" s="2"/>
      <c r="IF2021" s="2"/>
      <c r="IG2021" s="2"/>
      <c r="IH2021" s="2"/>
      <c r="II2021" s="2"/>
      <c r="IJ2021" s="2"/>
      <c r="IK2021" s="2"/>
      <c r="IL2021" s="2"/>
      <c r="IM2021" s="2"/>
      <c r="IN2021" s="2"/>
      <c r="IO2021" s="2"/>
      <c r="IP2021" s="2"/>
      <c r="IQ2021" s="2"/>
      <c r="IR2021" s="2"/>
      <c r="IS2021" s="2"/>
    </row>
    <row r="2022" spans="1:253" s="36" customFormat="1" hidden="1" x14ac:dyDescent="0.25">
      <c r="A2022" s="33"/>
      <c r="B2022" s="168"/>
      <c r="C2022" s="168"/>
      <c r="D2022" s="168"/>
      <c r="E2022" s="168"/>
      <c r="F2022" s="168"/>
      <c r="G2022" s="168"/>
      <c r="H2022" s="168"/>
      <c r="I2022" s="168"/>
      <c r="J2022" s="168"/>
      <c r="K2022" s="168"/>
      <c r="L2022" s="168"/>
      <c r="M2022" s="168"/>
      <c r="N2022" s="168"/>
      <c r="O2022" s="168"/>
      <c r="P2022" s="168"/>
      <c r="Q2022" s="168"/>
      <c r="R2022" s="168"/>
      <c r="S2022" s="168"/>
      <c r="T2022" s="168"/>
      <c r="U2022" s="168"/>
      <c r="V2022" s="168"/>
      <c r="W2022" s="168"/>
      <c r="X2022" s="168"/>
      <c r="Y2022" s="168"/>
      <c r="Z2022" s="168"/>
      <c r="AA2022" s="168"/>
      <c r="AB2022" s="168"/>
      <c r="AC2022" s="168"/>
      <c r="AD2022" s="168"/>
      <c r="AE2022" s="168"/>
      <c r="AF2022" s="168"/>
      <c r="AG2022" s="168"/>
      <c r="AH2022" s="168"/>
      <c r="AI2022" s="63"/>
      <c r="AJ2022" s="144" t="str">
        <f t="shared" si="374"/>
        <v>Riadok bude skrytý.</v>
      </c>
      <c r="AK2022" s="145" t="s">
        <v>207</v>
      </c>
      <c r="AL2022" s="2"/>
      <c r="AM2022" s="2"/>
      <c r="AN2022" s="2"/>
      <c r="AO2022" s="2"/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51">
        <f t="shared" si="376"/>
        <v>1</v>
      </c>
      <c r="BF2022" s="51">
        <f t="shared" si="377"/>
        <v>0</v>
      </c>
      <c r="BG2022" s="51"/>
      <c r="BH2022" s="51">
        <f t="shared" si="375"/>
        <v>1</v>
      </c>
      <c r="BI2022" s="89">
        <f t="shared" si="378"/>
        <v>0</v>
      </c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/>
      <c r="BX2022" s="108"/>
      <c r="BY2022" s="108"/>
      <c r="BZ2022" s="108"/>
      <c r="CA2022" s="113">
        <f>SI!BY2022</f>
        <v>360</v>
      </c>
      <c r="CB2022" s="113"/>
      <c r="CC2022" s="113"/>
      <c r="CD2022" s="113"/>
      <c r="CE2022" s="113"/>
      <c r="CF2022" s="113"/>
      <c r="CG2022" s="113"/>
      <c r="CH2022" s="140">
        <f>SI!BZ2022</f>
        <v>0</v>
      </c>
      <c r="CI2022" s="108"/>
      <c r="CJ2022" s="108"/>
      <c r="CK2022" s="108"/>
      <c r="CL2022" s="108"/>
      <c r="CM2022" s="108"/>
      <c r="CN2022" s="108"/>
      <c r="CO2022" s="108"/>
      <c r="CP2022" s="108"/>
      <c r="CQ2022" s="108"/>
      <c r="CR2022" s="108"/>
      <c r="CS2022" s="108"/>
      <c r="CT2022" s="108"/>
      <c r="CU2022" s="108"/>
      <c r="CV2022" s="108"/>
      <c r="CW2022" s="108"/>
      <c r="CX2022" s="108"/>
      <c r="CY2022" s="108"/>
      <c r="CZ2022" s="2"/>
      <c r="DA2022" s="2"/>
      <c r="DB2022" s="2"/>
      <c r="DC2022" s="2"/>
      <c r="DD2022" s="2"/>
      <c r="DE2022" s="2"/>
      <c r="DF2022" s="2"/>
      <c r="DG2022" s="2"/>
      <c r="DH2022" s="2"/>
      <c r="DI2022" s="2"/>
      <c r="DJ2022" s="2"/>
      <c r="DK2022" s="2"/>
      <c r="DL2022" s="2"/>
      <c r="DM2022" s="2"/>
      <c r="DN2022" s="2"/>
      <c r="DO2022" s="2"/>
      <c r="DP2022" s="2"/>
      <c r="DQ2022" s="2"/>
      <c r="DR2022" s="2"/>
      <c r="DS2022" s="2"/>
      <c r="DT2022" s="2"/>
      <c r="DU2022" s="2"/>
      <c r="DV2022" s="2"/>
      <c r="DW2022" s="2"/>
      <c r="DX2022" s="2"/>
      <c r="DY2022" s="2"/>
      <c r="DZ2022" s="2"/>
      <c r="EA2022" s="2"/>
      <c r="EB2022" s="2"/>
      <c r="EC2022" s="2"/>
      <c r="ED2022" s="2"/>
      <c r="EE2022" s="2"/>
      <c r="EF2022" s="2"/>
      <c r="EG2022" s="2"/>
      <c r="EH2022" s="2"/>
      <c r="EI2022" s="2"/>
      <c r="EJ2022" s="2"/>
      <c r="EK2022" s="2"/>
      <c r="EL2022" s="2"/>
      <c r="EM2022" s="2"/>
      <c r="EN2022" s="2"/>
      <c r="EO2022" s="2"/>
      <c r="EP2022" s="2"/>
      <c r="EQ2022" s="2"/>
      <c r="ER2022" s="2"/>
      <c r="ES2022" s="2"/>
      <c r="ET2022" s="2"/>
      <c r="EU2022" s="2"/>
      <c r="EV2022" s="2"/>
      <c r="EW2022" s="2"/>
      <c r="EX2022" s="2"/>
      <c r="EY2022" s="2"/>
      <c r="EZ2022" s="2"/>
      <c r="FA2022" s="2"/>
      <c r="FB2022" s="2"/>
      <c r="FC2022" s="2"/>
      <c r="FD2022" s="2"/>
      <c r="FE2022" s="2"/>
      <c r="FF2022" s="2"/>
      <c r="FG2022" s="2"/>
      <c r="FH2022" s="2"/>
      <c r="FI2022" s="2"/>
      <c r="FJ2022" s="2"/>
      <c r="FK2022" s="2"/>
      <c r="FL2022" s="2"/>
      <c r="FM2022" s="2"/>
      <c r="FN2022" s="2"/>
      <c r="FO2022" s="2"/>
      <c r="FP2022" s="2"/>
      <c r="FQ2022" s="2"/>
      <c r="FR2022" s="2"/>
      <c r="FS2022" s="2"/>
      <c r="FT2022" s="2"/>
      <c r="FU2022" s="2"/>
      <c r="FV2022" s="2"/>
      <c r="FW2022" s="2"/>
      <c r="FX2022" s="2"/>
      <c r="FY2022" s="2"/>
      <c r="FZ2022" s="2"/>
      <c r="GA2022" s="2"/>
      <c r="GB2022" s="2"/>
      <c r="GC2022" s="2"/>
      <c r="GD2022" s="2"/>
      <c r="GE2022" s="2"/>
      <c r="GF2022" s="2"/>
      <c r="GG2022" s="2"/>
      <c r="GH2022" s="2"/>
      <c r="GI2022" s="2"/>
      <c r="GJ2022" s="2"/>
      <c r="GK2022" s="2"/>
      <c r="GL2022" s="2"/>
      <c r="GM2022" s="2"/>
      <c r="GN2022" s="2"/>
      <c r="GO2022" s="2"/>
      <c r="GP2022" s="2"/>
      <c r="GQ2022" s="2"/>
      <c r="GR2022" s="2"/>
      <c r="GS2022" s="2"/>
      <c r="GT2022" s="2"/>
      <c r="GU2022" s="2"/>
      <c r="GV2022" s="2"/>
      <c r="GW2022" s="2"/>
      <c r="GX2022" s="2"/>
      <c r="GY2022" s="2"/>
      <c r="GZ2022" s="2"/>
      <c r="HA2022" s="2"/>
      <c r="HB2022" s="2"/>
      <c r="HC2022" s="2"/>
      <c r="HD2022" s="2"/>
      <c r="HE2022" s="2"/>
      <c r="HF2022" s="2"/>
      <c r="HG2022" s="2"/>
      <c r="HH2022" s="2"/>
      <c r="HI2022" s="2"/>
      <c r="HJ2022" s="2"/>
      <c r="HK2022" s="2"/>
      <c r="HL2022" s="2"/>
      <c r="HM2022" s="2"/>
      <c r="HN2022" s="2"/>
      <c r="HO2022" s="2"/>
      <c r="HP2022" s="2"/>
      <c r="HQ2022" s="2"/>
      <c r="HR2022" s="2"/>
      <c r="HS2022" s="2"/>
      <c r="HT2022" s="2"/>
      <c r="HU2022" s="2"/>
      <c r="HV2022" s="2"/>
      <c r="HW2022" s="2"/>
      <c r="HX2022" s="2"/>
      <c r="HY2022" s="2"/>
      <c r="HZ2022" s="2"/>
      <c r="IA2022" s="2"/>
      <c r="IB2022" s="2"/>
      <c r="IC2022" s="2"/>
      <c r="ID2022" s="2"/>
      <c r="IE2022" s="2"/>
      <c r="IF2022" s="2"/>
      <c r="IG2022" s="2"/>
      <c r="IH2022" s="2"/>
      <c r="II2022" s="2"/>
      <c r="IJ2022" s="2"/>
      <c r="IK2022" s="2"/>
      <c r="IL2022" s="2"/>
      <c r="IM2022" s="2"/>
      <c r="IN2022" s="2"/>
      <c r="IO2022" s="2"/>
      <c r="IP2022" s="2"/>
      <c r="IQ2022" s="2"/>
      <c r="IR2022" s="2"/>
      <c r="IS2022" s="2"/>
    </row>
    <row r="2023" spans="1:253" s="36" customFormat="1" hidden="1" x14ac:dyDescent="0.25">
      <c r="A2023" s="33"/>
      <c r="B2023" s="168"/>
      <c r="C2023" s="168"/>
      <c r="D2023" s="168"/>
      <c r="E2023" s="168"/>
      <c r="F2023" s="168"/>
      <c r="G2023" s="168"/>
      <c r="H2023" s="168"/>
      <c r="I2023" s="168"/>
      <c r="J2023" s="168"/>
      <c r="K2023" s="168"/>
      <c r="L2023" s="168"/>
      <c r="M2023" s="168"/>
      <c r="N2023" s="168"/>
      <c r="O2023" s="168"/>
      <c r="P2023" s="168"/>
      <c r="Q2023" s="168"/>
      <c r="R2023" s="168"/>
      <c r="S2023" s="168"/>
      <c r="T2023" s="168"/>
      <c r="U2023" s="168"/>
      <c r="V2023" s="168"/>
      <c r="W2023" s="168"/>
      <c r="X2023" s="168"/>
      <c r="Y2023" s="168"/>
      <c r="Z2023" s="168"/>
      <c r="AA2023" s="168"/>
      <c r="AB2023" s="168"/>
      <c r="AC2023" s="168"/>
      <c r="AD2023" s="168"/>
      <c r="AE2023" s="168"/>
      <c r="AF2023" s="168"/>
      <c r="AG2023" s="168"/>
      <c r="AH2023" s="168"/>
      <c r="AI2023" s="63"/>
      <c r="AJ2023" s="144" t="str">
        <f t="shared" si="374"/>
        <v>Riadok bude skrytý.</v>
      </c>
      <c r="AK2023" s="145" t="s">
        <v>207</v>
      </c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51">
        <f t="shared" si="376"/>
        <v>1</v>
      </c>
      <c r="BF2023" s="51">
        <f t="shared" si="377"/>
        <v>0</v>
      </c>
      <c r="BG2023" s="51"/>
      <c r="BH2023" s="51">
        <f t="shared" si="375"/>
        <v>1</v>
      </c>
      <c r="BI2023" s="89">
        <f t="shared" si="378"/>
        <v>0</v>
      </c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108"/>
      <c r="BY2023" s="108"/>
      <c r="BZ2023" s="108"/>
      <c r="CA2023" s="113">
        <f>SI!BY2023</f>
        <v>144</v>
      </c>
      <c r="CB2023" s="113"/>
      <c r="CC2023" s="113"/>
      <c r="CD2023" s="113"/>
      <c r="CE2023" s="113"/>
      <c r="CF2023" s="113"/>
      <c r="CG2023" s="113"/>
      <c r="CH2023" s="140">
        <f>SI!BZ2023</f>
        <v>0</v>
      </c>
      <c r="CI2023" s="108"/>
      <c r="CJ2023" s="108"/>
      <c r="CK2023" s="108"/>
      <c r="CL2023" s="108"/>
      <c r="CM2023" s="108"/>
      <c r="CN2023" s="108"/>
      <c r="CO2023" s="108"/>
      <c r="CP2023" s="108"/>
      <c r="CQ2023" s="108"/>
      <c r="CR2023" s="108"/>
      <c r="CS2023" s="108"/>
      <c r="CT2023" s="108"/>
      <c r="CU2023" s="108"/>
      <c r="CV2023" s="108"/>
      <c r="CW2023" s="108"/>
      <c r="CX2023" s="108"/>
      <c r="CY2023" s="108"/>
      <c r="CZ2023" s="2"/>
      <c r="DA2023" s="2"/>
      <c r="DB2023" s="2"/>
      <c r="DC2023" s="2"/>
      <c r="DD2023" s="2"/>
      <c r="DE2023" s="2"/>
      <c r="DF2023" s="2"/>
      <c r="DG2023" s="2"/>
      <c r="DH2023" s="2"/>
      <c r="DI2023" s="2"/>
      <c r="DJ2023" s="2"/>
      <c r="DK2023" s="2"/>
      <c r="DL2023" s="2"/>
      <c r="DM2023" s="2"/>
      <c r="DN2023" s="2"/>
      <c r="DO2023" s="2"/>
      <c r="DP2023" s="2"/>
      <c r="DQ2023" s="2"/>
      <c r="DR2023" s="2"/>
      <c r="DS2023" s="2"/>
      <c r="DT2023" s="2"/>
      <c r="DU2023" s="2"/>
      <c r="DV2023" s="2"/>
      <c r="DW2023" s="2"/>
      <c r="DX2023" s="2"/>
      <c r="DY2023" s="2"/>
      <c r="DZ2023" s="2"/>
      <c r="EA2023" s="2"/>
      <c r="EB2023" s="2"/>
      <c r="EC2023" s="2"/>
      <c r="ED2023" s="2"/>
      <c r="EE2023" s="2"/>
      <c r="EF2023" s="2"/>
      <c r="EG2023" s="2"/>
      <c r="EH2023" s="2"/>
      <c r="EI2023" s="2"/>
      <c r="EJ2023" s="2"/>
      <c r="EK2023" s="2"/>
      <c r="EL2023" s="2"/>
      <c r="EM2023" s="2"/>
      <c r="EN2023" s="2"/>
      <c r="EO2023" s="2"/>
      <c r="EP2023" s="2"/>
      <c r="EQ2023" s="2"/>
      <c r="ER2023" s="2"/>
      <c r="ES2023" s="2"/>
      <c r="ET2023" s="2"/>
      <c r="EU2023" s="2"/>
      <c r="EV2023" s="2"/>
      <c r="EW2023" s="2"/>
      <c r="EX2023" s="2"/>
      <c r="EY2023" s="2"/>
      <c r="EZ2023" s="2"/>
      <c r="FA2023" s="2"/>
      <c r="FB2023" s="2"/>
      <c r="FC2023" s="2"/>
      <c r="FD2023" s="2"/>
      <c r="FE2023" s="2"/>
      <c r="FF2023" s="2"/>
      <c r="FG2023" s="2"/>
      <c r="FH2023" s="2"/>
      <c r="FI2023" s="2"/>
      <c r="FJ2023" s="2"/>
      <c r="FK2023" s="2"/>
      <c r="FL2023" s="2"/>
      <c r="FM2023" s="2"/>
      <c r="FN2023" s="2"/>
      <c r="FO2023" s="2"/>
      <c r="FP2023" s="2"/>
      <c r="FQ2023" s="2"/>
      <c r="FR2023" s="2"/>
      <c r="FS2023" s="2"/>
      <c r="FT2023" s="2"/>
      <c r="FU2023" s="2"/>
      <c r="FV2023" s="2"/>
      <c r="FW2023" s="2"/>
      <c r="FX2023" s="2"/>
      <c r="FY2023" s="2"/>
      <c r="FZ2023" s="2"/>
      <c r="GA2023" s="2"/>
      <c r="GB2023" s="2"/>
      <c r="GC2023" s="2"/>
      <c r="GD2023" s="2"/>
      <c r="GE2023" s="2"/>
      <c r="GF2023" s="2"/>
      <c r="GG2023" s="2"/>
      <c r="GH2023" s="2"/>
      <c r="GI2023" s="2"/>
      <c r="GJ2023" s="2"/>
      <c r="GK2023" s="2"/>
      <c r="GL2023" s="2"/>
      <c r="GM2023" s="2"/>
      <c r="GN2023" s="2"/>
      <c r="GO2023" s="2"/>
      <c r="GP2023" s="2"/>
      <c r="GQ2023" s="2"/>
      <c r="GR2023" s="2"/>
      <c r="GS2023" s="2"/>
      <c r="GT2023" s="2"/>
      <c r="GU2023" s="2"/>
      <c r="GV2023" s="2"/>
      <c r="GW2023" s="2"/>
      <c r="GX2023" s="2"/>
      <c r="GY2023" s="2"/>
      <c r="GZ2023" s="2"/>
      <c r="HA2023" s="2"/>
      <c r="HB2023" s="2"/>
      <c r="HC2023" s="2"/>
      <c r="HD2023" s="2"/>
      <c r="HE2023" s="2"/>
      <c r="HF2023" s="2"/>
      <c r="HG2023" s="2"/>
      <c r="HH2023" s="2"/>
      <c r="HI2023" s="2"/>
      <c r="HJ2023" s="2"/>
      <c r="HK2023" s="2"/>
      <c r="HL2023" s="2"/>
      <c r="HM2023" s="2"/>
      <c r="HN2023" s="2"/>
      <c r="HO2023" s="2"/>
      <c r="HP2023" s="2"/>
      <c r="HQ2023" s="2"/>
      <c r="HR2023" s="2"/>
      <c r="HS2023" s="2"/>
      <c r="HT2023" s="2"/>
      <c r="HU2023" s="2"/>
      <c r="HV2023" s="2"/>
      <c r="HW2023" s="2"/>
      <c r="HX2023" s="2"/>
      <c r="HY2023" s="2"/>
      <c r="HZ2023" s="2"/>
      <c r="IA2023" s="2"/>
      <c r="IB2023" s="2"/>
      <c r="IC2023" s="2"/>
      <c r="ID2023" s="2"/>
      <c r="IE2023" s="2"/>
      <c r="IF2023" s="2"/>
      <c r="IG2023" s="2"/>
      <c r="IH2023" s="2"/>
      <c r="II2023" s="2"/>
      <c r="IJ2023" s="2"/>
      <c r="IK2023" s="2"/>
      <c r="IL2023" s="2"/>
      <c r="IM2023" s="2"/>
      <c r="IN2023" s="2"/>
      <c r="IO2023" s="2"/>
      <c r="IP2023" s="2"/>
      <c r="IQ2023" s="2"/>
      <c r="IR2023" s="2"/>
      <c r="IS2023" s="2"/>
    </row>
    <row r="2024" spans="1:253" s="36" customFormat="1" hidden="1" x14ac:dyDescent="0.25">
      <c r="A2024" s="33"/>
      <c r="B2024" s="168"/>
      <c r="C2024" s="168"/>
      <c r="D2024" s="168"/>
      <c r="E2024" s="168"/>
      <c r="F2024" s="168"/>
      <c r="G2024" s="168"/>
      <c r="H2024" s="168"/>
      <c r="I2024" s="168"/>
      <c r="J2024" s="168"/>
      <c r="K2024" s="168"/>
      <c r="L2024" s="168"/>
      <c r="M2024" s="168"/>
      <c r="N2024" s="168"/>
      <c r="O2024" s="168"/>
      <c r="P2024" s="168"/>
      <c r="Q2024" s="168"/>
      <c r="R2024" s="168"/>
      <c r="S2024" s="168"/>
      <c r="T2024" s="168"/>
      <c r="U2024" s="168"/>
      <c r="V2024" s="168"/>
      <c r="W2024" s="168"/>
      <c r="X2024" s="168"/>
      <c r="Y2024" s="168"/>
      <c r="Z2024" s="168"/>
      <c r="AA2024" s="168"/>
      <c r="AB2024" s="168"/>
      <c r="AC2024" s="168"/>
      <c r="AD2024" s="168"/>
      <c r="AE2024" s="168"/>
      <c r="AF2024" s="168"/>
      <c r="AG2024" s="168"/>
      <c r="AH2024" s="168"/>
      <c r="AI2024" s="63"/>
      <c r="AJ2024" s="144" t="str">
        <f t="shared" si="374"/>
        <v>Riadok bude skrytý.</v>
      </c>
      <c r="AK2024" s="145" t="s">
        <v>207</v>
      </c>
      <c r="AL2024" s="2"/>
      <c r="AM2024" s="2"/>
      <c r="AN2024" s="2"/>
      <c r="AO2024" s="2"/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51">
        <f t="shared" si="376"/>
        <v>1</v>
      </c>
      <c r="BF2024" s="51">
        <f t="shared" si="377"/>
        <v>0</v>
      </c>
      <c r="BG2024" s="51"/>
      <c r="BH2024" s="51">
        <f t="shared" si="375"/>
        <v>1</v>
      </c>
      <c r="BI2024" s="89">
        <f t="shared" si="378"/>
        <v>0</v>
      </c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/>
      <c r="BX2024" s="108"/>
      <c r="BY2024" s="108"/>
      <c r="BZ2024" s="108"/>
      <c r="CA2024" s="113">
        <f>SI!BY2024</f>
        <v>152</v>
      </c>
      <c r="CB2024" s="113"/>
      <c r="CC2024" s="113"/>
      <c r="CD2024" s="113"/>
      <c r="CE2024" s="113"/>
      <c r="CF2024" s="113"/>
      <c r="CG2024" s="113"/>
      <c r="CH2024" s="140">
        <f>SI!BZ2024</f>
        <v>0</v>
      </c>
      <c r="CI2024" s="108"/>
      <c r="CJ2024" s="108"/>
      <c r="CK2024" s="108"/>
      <c r="CL2024" s="108"/>
      <c r="CM2024" s="108"/>
      <c r="CN2024" s="108"/>
      <c r="CO2024" s="108"/>
      <c r="CP2024" s="108"/>
      <c r="CQ2024" s="108"/>
      <c r="CR2024" s="108"/>
      <c r="CS2024" s="108"/>
      <c r="CT2024" s="108"/>
      <c r="CU2024" s="108"/>
      <c r="CV2024" s="108"/>
      <c r="CW2024" s="108"/>
      <c r="CX2024" s="108"/>
      <c r="CY2024" s="108"/>
      <c r="CZ2024" s="2"/>
      <c r="DA2024" s="2"/>
      <c r="DB2024" s="2"/>
      <c r="DC2024" s="2"/>
      <c r="DD2024" s="2"/>
      <c r="DE2024" s="2"/>
      <c r="DF2024" s="2"/>
      <c r="DG2024" s="2"/>
      <c r="DH2024" s="2"/>
      <c r="DI2024" s="2"/>
      <c r="DJ2024" s="2"/>
      <c r="DK2024" s="2"/>
      <c r="DL2024" s="2"/>
      <c r="DM2024" s="2"/>
      <c r="DN2024" s="2"/>
      <c r="DO2024" s="2"/>
      <c r="DP2024" s="2"/>
      <c r="DQ2024" s="2"/>
      <c r="DR2024" s="2"/>
      <c r="DS2024" s="2"/>
      <c r="DT2024" s="2"/>
      <c r="DU2024" s="2"/>
      <c r="DV2024" s="2"/>
      <c r="DW2024" s="2"/>
      <c r="DX2024" s="2"/>
      <c r="DY2024" s="2"/>
      <c r="DZ2024" s="2"/>
      <c r="EA2024" s="2"/>
      <c r="EB2024" s="2"/>
      <c r="EC2024" s="2"/>
      <c r="ED2024" s="2"/>
      <c r="EE2024" s="2"/>
      <c r="EF2024" s="2"/>
      <c r="EG2024" s="2"/>
      <c r="EH2024" s="2"/>
      <c r="EI2024" s="2"/>
      <c r="EJ2024" s="2"/>
      <c r="EK2024" s="2"/>
      <c r="EL2024" s="2"/>
      <c r="EM2024" s="2"/>
      <c r="EN2024" s="2"/>
      <c r="EO2024" s="2"/>
      <c r="EP2024" s="2"/>
      <c r="EQ2024" s="2"/>
      <c r="ER2024" s="2"/>
      <c r="ES2024" s="2"/>
      <c r="ET2024" s="2"/>
      <c r="EU2024" s="2"/>
      <c r="EV2024" s="2"/>
      <c r="EW2024" s="2"/>
      <c r="EX2024" s="2"/>
      <c r="EY2024" s="2"/>
      <c r="EZ2024" s="2"/>
      <c r="FA2024" s="2"/>
      <c r="FB2024" s="2"/>
      <c r="FC2024" s="2"/>
      <c r="FD2024" s="2"/>
      <c r="FE2024" s="2"/>
      <c r="FF2024" s="2"/>
      <c r="FG2024" s="2"/>
      <c r="FH2024" s="2"/>
      <c r="FI2024" s="2"/>
      <c r="FJ2024" s="2"/>
      <c r="FK2024" s="2"/>
      <c r="FL2024" s="2"/>
      <c r="FM2024" s="2"/>
      <c r="FN2024" s="2"/>
      <c r="FO2024" s="2"/>
      <c r="FP2024" s="2"/>
      <c r="FQ2024" s="2"/>
      <c r="FR2024" s="2"/>
      <c r="FS2024" s="2"/>
      <c r="FT2024" s="2"/>
      <c r="FU2024" s="2"/>
      <c r="FV2024" s="2"/>
      <c r="FW2024" s="2"/>
      <c r="FX2024" s="2"/>
      <c r="FY2024" s="2"/>
      <c r="FZ2024" s="2"/>
      <c r="GA2024" s="2"/>
      <c r="GB2024" s="2"/>
      <c r="GC2024" s="2"/>
      <c r="GD2024" s="2"/>
      <c r="GE2024" s="2"/>
      <c r="GF2024" s="2"/>
      <c r="GG2024" s="2"/>
      <c r="GH2024" s="2"/>
      <c r="GI2024" s="2"/>
      <c r="GJ2024" s="2"/>
      <c r="GK2024" s="2"/>
      <c r="GL2024" s="2"/>
      <c r="GM2024" s="2"/>
      <c r="GN2024" s="2"/>
      <c r="GO2024" s="2"/>
      <c r="GP2024" s="2"/>
      <c r="GQ2024" s="2"/>
      <c r="GR2024" s="2"/>
      <c r="GS2024" s="2"/>
      <c r="GT2024" s="2"/>
      <c r="GU2024" s="2"/>
      <c r="GV2024" s="2"/>
      <c r="GW2024" s="2"/>
      <c r="GX2024" s="2"/>
      <c r="GY2024" s="2"/>
      <c r="GZ2024" s="2"/>
      <c r="HA2024" s="2"/>
      <c r="HB2024" s="2"/>
      <c r="HC2024" s="2"/>
      <c r="HD2024" s="2"/>
      <c r="HE2024" s="2"/>
      <c r="HF2024" s="2"/>
      <c r="HG2024" s="2"/>
      <c r="HH2024" s="2"/>
      <c r="HI2024" s="2"/>
      <c r="HJ2024" s="2"/>
      <c r="HK2024" s="2"/>
      <c r="HL2024" s="2"/>
      <c r="HM2024" s="2"/>
      <c r="HN2024" s="2"/>
      <c r="HO2024" s="2"/>
      <c r="HP2024" s="2"/>
      <c r="HQ2024" s="2"/>
      <c r="HR2024" s="2"/>
      <c r="HS2024" s="2"/>
      <c r="HT2024" s="2"/>
      <c r="HU2024" s="2"/>
      <c r="HV2024" s="2"/>
      <c r="HW2024" s="2"/>
      <c r="HX2024" s="2"/>
      <c r="HY2024" s="2"/>
      <c r="HZ2024" s="2"/>
      <c r="IA2024" s="2"/>
      <c r="IB2024" s="2"/>
      <c r="IC2024" s="2"/>
      <c r="ID2024" s="2"/>
      <c r="IE2024" s="2"/>
      <c r="IF2024" s="2"/>
      <c r="IG2024" s="2"/>
      <c r="IH2024" s="2"/>
      <c r="II2024" s="2"/>
      <c r="IJ2024" s="2"/>
      <c r="IK2024" s="2"/>
      <c r="IL2024" s="2"/>
      <c r="IM2024" s="2"/>
      <c r="IN2024" s="2"/>
      <c r="IO2024" s="2"/>
      <c r="IP2024" s="2"/>
      <c r="IQ2024" s="2"/>
      <c r="IR2024" s="2"/>
      <c r="IS2024" s="2"/>
    </row>
    <row r="2025" spans="1:253" s="36" customFormat="1" hidden="1" x14ac:dyDescent="0.25">
      <c r="A2025" s="33"/>
      <c r="B2025" s="168"/>
      <c r="C2025" s="168"/>
      <c r="D2025" s="168"/>
      <c r="E2025" s="168"/>
      <c r="F2025" s="168"/>
      <c r="G2025" s="168"/>
      <c r="H2025" s="168"/>
      <c r="I2025" s="168"/>
      <c r="J2025" s="168"/>
      <c r="K2025" s="168"/>
      <c r="L2025" s="168"/>
      <c r="M2025" s="168"/>
      <c r="N2025" s="168"/>
      <c r="O2025" s="168"/>
      <c r="P2025" s="168"/>
      <c r="Q2025" s="168"/>
      <c r="R2025" s="168"/>
      <c r="S2025" s="168"/>
      <c r="T2025" s="168"/>
      <c r="U2025" s="168"/>
      <c r="V2025" s="168"/>
      <c r="W2025" s="168"/>
      <c r="X2025" s="168"/>
      <c r="Y2025" s="168"/>
      <c r="Z2025" s="168"/>
      <c r="AA2025" s="168"/>
      <c r="AB2025" s="168"/>
      <c r="AC2025" s="168"/>
      <c r="AD2025" s="168"/>
      <c r="AE2025" s="168"/>
      <c r="AF2025" s="168"/>
      <c r="AG2025" s="168"/>
      <c r="AH2025" s="168"/>
      <c r="AI2025" s="63"/>
      <c r="AJ2025" s="144" t="str">
        <f t="shared" si="374"/>
        <v>Riadok bude skrytý.</v>
      </c>
      <c r="AK2025" s="145" t="s">
        <v>207</v>
      </c>
      <c r="AL2025" s="2"/>
      <c r="AM2025" s="2"/>
      <c r="AN2025" s="2"/>
      <c r="AO2025" s="2"/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51">
        <f t="shared" si="376"/>
        <v>1</v>
      </c>
      <c r="BF2025" s="51">
        <f t="shared" si="377"/>
        <v>0</v>
      </c>
      <c r="BG2025" s="51"/>
      <c r="BH2025" s="51">
        <f t="shared" si="375"/>
        <v>1</v>
      </c>
      <c r="BI2025" s="89">
        <f t="shared" si="378"/>
        <v>0</v>
      </c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/>
      <c r="BX2025" s="108"/>
      <c r="BY2025" s="108"/>
      <c r="BZ2025" s="108"/>
      <c r="CA2025" s="113">
        <f>SI!BY2025</f>
        <v>176</v>
      </c>
      <c r="CB2025" s="113"/>
      <c r="CC2025" s="113"/>
      <c r="CD2025" s="113"/>
      <c r="CE2025" s="113"/>
      <c r="CF2025" s="113"/>
      <c r="CG2025" s="113"/>
      <c r="CH2025" s="140">
        <f>SI!BZ2025</f>
        <v>0</v>
      </c>
      <c r="CI2025" s="108"/>
      <c r="CJ2025" s="108"/>
      <c r="CK2025" s="108"/>
      <c r="CL2025" s="108"/>
      <c r="CM2025" s="108"/>
      <c r="CN2025" s="108"/>
      <c r="CO2025" s="108"/>
      <c r="CP2025" s="108"/>
      <c r="CQ2025" s="108"/>
      <c r="CR2025" s="108"/>
      <c r="CS2025" s="108"/>
      <c r="CT2025" s="108"/>
      <c r="CU2025" s="108"/>
      <c r="CV2025" s="108"/>
      <c r="CW2025" s="108"/>
      <c r="CX2025" s="108"/>
      <c r="CY2025" s="108"/>
      <c r="CZ2025" s="2"/>
      <c r="DA2025" s="2"/>
      <c r="DB2025" s="2"/>
      <c r="DC2025" s="2"/>
      <c r="DD2025" s="2"/>
      <c r="DE2025" s="2"/>
      <c r="DF2025" s="2"/>
      <c r="DG2025" s="2"/>
      <c r="DH2025" s="2"/>
      <c r="DI2025" s="2"/>
      <c r="DJ2025" s="2"/>
      <c r="DK2025" s="2"/>
      <c r="DL2025" s="2"/>
      <c r="DM2025" s="2"/>
      <c r="DN2025" s="2"/>
      <c r="DO2025" s="2"/>
      <c r="DP2025" s="2"/>
      <c r="DQ2025" s="2"/>
      <c r="DR2025" s="2"/>
      <c r="DS2025" s="2"/>
      <c r="DT2025" s="2"/>
      <c r="DU2025" s="2"/>
      <c r="DV2025" s="2"/>
      <c r="DW2025" s="2"/>
      <c r="DX2025" s="2"/>
      <c r="DY2025" s="2"/>
      <c r="DZ2025" s="2"/>
      <c r="EA2025" s="2"/>
      <c r="EB2025" s="2"/>
      <c r="EC2025" s="2"/>
      <c r="ED2025" s="2"/>
      <c r="EE2025" s="2"/>
      <c r="EF2025" s="2"/>
      <c r="EG2025" s="2"/>
      <c r="EH2025" s="2"/>
      <c r="EI2025" s="2"/>
      <c r="EJ2025" s="2"/>
      <c r="EK2025" s="2"/>
      <c r="EL2025" s="2"/>
      <c r="EM2025" s="2"/>
      <c r="EN2025" s="2"/>
      <c r="EO2025" s="2"/>
      <c r="EP2025" s="2"/>
      <c r="EQ2025" s="2"/>
      <c r="ER2025" s="2"/>
      <c r="ES2025" s="2"/>
      <c r="ET2025" s="2"/>
      <c r="EU2025" s="2"/>
      <c r="EV2025" s="2"/>
      <c r="EW2025" s="2"/>
      <c r="EX2025" s="2"/>
      <c r="EY2025" s="2"/>
      <c r="EZ2025" s="2"/>
      <c r="FA2025" s="2"/>
      <c r="FB2025" s="2"/>
      <c r="FC2025" s="2"/>
      <c r="FD2025" s="2"/>
      <c r="FE2025" s="2"/>
      <c r="FF2025" s="2"/>
      <c r="FG2025" s="2"/>
      <c r="FH2025" s="2"/>
      <c r="FI2025" s="2"/>
      <c r="FJ2025" s="2"/>
      <c r="FK2025" s="2"/>
      <c r="FL2025" s="2"/>
      <c r="FM2025" s="2"/>
      <c r="FN2025" s="2"/>
      <c r="FO2025" s="2"/>
      <c r="FP2025" s="2"/>
      <c r="FQ2025" s="2"/>
      <c r="FR2025" s="2"/>
      <c r="FS2025" s="2"/>
      <c r="FT2025" s="2"/>
      <c r="FU2025" s="2"/>
      <c r="FV2025" s="2"/>
      <c r="FW2025" s="2"/>
      <c r="FX2025" s="2"/>
      <c r="FY2025" s="2"/>
      <c r="FZ2025" s="2"/>
      <c r="GA2025" s="2"/>
      <c r="GB2025" s="2"/>
      <c r="GC2025" s="2"/>
      <c r="GD2025" s="2"/>
      <c r="GE2025" s="2"/>
      <c r="GF2025" s="2"/>
      <c r="GG2025" s="2"/>
      <c r="GH2025" s="2"/>
      <c r="GI2025" s="2"/>
      <c r="GJ2025" s="2"/>
      <c r="GK2025" s="2"/>
      <c r="GL2025" s="2"/>
      <c r="GM2025" s="2"/>
      <c r="GN2025" s="2"/>
      <c r="GO2025" s="2"/>
      <c r="GP2025" s="2"/>
      <c r="GQ2025" s="2"/>
      <c r="GR2025" s="2"/>
      <c r="GS2025" s="2"/>
      <c r="GT2025" s="2"/>
      <c r="GU2025" s="2"/>
      <c r="GV2025" s="2"/>
      <c r="GW2025" s="2"/>
      <c r="GX2025" s="2"/>
      <c r="GY2025" s="2"/>
      <c r="GZ2025" s="2"/>
      <c r="HA2025" s="2"/>
      <c r="HB2025" s="2"/>
      <c r="HC2025" s="2"/>
      <c r="HD2025" s="2"/>
      <c r="HE2025" s="2"/>
      <c r="HF2025" s="2"/>
      <c r="HG2025" s="2"/>
      <c r="HH2025" s="2"/>
      <c r="HI2025" s="2"/>
      <c r="HJ2025" s="2"/>
      <c r="HK2025" s="2"/>
      <c r="HL2025" s="2"/>
      <c r="HM2025" s="2"/>
      <c r="HN2025" s="2"/>
      <c r="HO2025" s="2"/>
      <c r="HP2025" s="2"/>
      <c r="HQ2025" s="2"/>
      <c r="HR2025" s="2"/>
      <c r="HS2025" s="2"/>
      <c r="HT2025" s="2"/>
      <c r="HU2025" s="2"/>
      <c r="HV2025" s="2"/>
      <c r="HW2025" s="2"/>
      <c r="HX2025" s="2"/>
      <c r="HY2025" s="2"/>
      <c r="HZ2025" s="2"/>
      <c r="IA2025" s="2"/>
      <c r="IB2025" s="2"/>
      <c r="IC2025" s="2"/>
      <c r="ID2025" s="2"/>
      <c r="IE2025" s="2"/>
      <c r="IF2025" s="2"/>
      <c r="IG2025" s="2"/>
      <c r="IH2025" s="2"/>
      <c r="II2025" s="2"/>
      <c r="IJ2025" s="2"/>
      <c r="IK2025" s="2"/>
      <c r="IL2025" s="2"/>
      <c r="IM2025" s="2"/>
      <c r="IN2025" s="2"/>
      <c r="IO2025" s="2"/>
      <c r="IP2025" s="2"/>
      <c r="IQ2025" s="2"/>
      <c r="IR2025" s="2"/>
      <c r="IS2025" s="2"/>
    </row>
    <row r="2026" spans="1:253" s="36" customFormat="1" hidden="1" x14ac:dyDescent="0.25">
      <c r="A2026" s="33"/>
      <c r="B2026" s="168"/>
      <c r="C2026" s="168"/>
      <c r="D2026" s="168"/>
      <c r="E2026" s="168"/>
      <c r="F2026" s="168"/>
      <c r="G2026" s="168"/>
      <c r="H2026" s="168"/>
      <c r="I2026" s="168"/>
      <c r="J2026" s="168"/>
      <c r="K2026" s="168"/>
      <c r="L2026" s="168"/>
      <c r="M2026" s="168"/>
      <c r="N2026" s="168"/>
      <c r="O2026" s="168"/>
      <c r="P2026" s="168"/>
      <c r="Q2026" s="168"/>
      <c r="R2026" s="168"/>
      <c r="S2026" s="168"/>
      <c r="T2026" s="168"/>
      <c r="U2026" s="168"/>
      <c r="V2026" s="168"/>
      <c r="W2026" s="168"/>
      <c r="X2026" s="168"/>
      <c r="Y2026" s="168"/>
      <c r="Z2026" s="168"/>
      <c r="AA2026" s="168"/>
      <c r="AB2026" s="168"/>
      <c r="AC2026" s="168"/>
      <c r="AD2026" s="168"/>
      <c r="AE2026" s="168"/>
      <c r="AF2026" s="168"/>
      <c r="AG2026" s="168"/>
      <c r="AH2026" s="168"/>
      <c r="AI2026" s="63"/>
      <c r="AJ2026" s="144" t="str">
        <f t="shared" si="374"/>
        <v>Riadok bude skrytý.</v>
      </c>
      <c r="AK2026" s="145" t="s">
        <v>207</v>
      </c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51">
        <f t="shared" si="376"/>
        <v>1</v>
      </c>
      <c r="BF2026" s="51">
        <f t="shared" si="377"/>
        <v>0</v>
      </c>
      <c r="BG2026" s="51"/>
      <c r="BH2026" s="51">
        <f t="shared" si="375"/>
        <v>1</v>
      </c>
      <c r="BI2026" s="89">
        <f t="shared" si="378"/>
        <v>0</v>
      </c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108"/>
      <c r="BY2026" s="108"/>
      <c r="BZ2026" s="108"/>
      <c r="CA2026" s="113">
        <f>SI!BY2026</f>
        <v>1051</v>
      </c>
      <c r="CB2026" s="113"/>
      <c r="CC2026" s="113"/>
      <c r="CD2026" s="113"/>
      <c r="CE2026" s="113"/>
      <c r="CF2026" s="113"/>
      <c r="CG2026" s="113"/>
      <c r="CH2026" s="140">
        <f>SI!BZ2026</f>
        <v>0</v>
      </c>
      <c r="CI2026" s="108"/>
      <c r="CJ2026" s="108"/>
      <c r="CK2026" s="108"/>
      <c r="CL2026" s="108"/>
      <c r="CM2026" s="108"/>
      <c r="CN2026" s="108"/>
      <c r="CO2026" s="108"/>
      <c r="CP2026" s="108"/>
      <c r="CQ2026" s="108"/>
      <c r="CR2026" s="108"/>
      <c r="CS2026" s="108"/>
      <c r="CT2026" s="108"/>
      <c r="CU2026" s="108"/>
      <c r="CV2026" s="108"/>
      <c r="CW2026" s="108"/>
      <c r="CX2026" s="108"/>
      <c r="CY2026" s="108"/>
      <c r="CZ2026" s="2"/>
      <c r="DA2026" s="2"/>
      <c r="DB2026" s="2"/>
      <c r="DC2026" s="2"/>
      <c r="DD2026" s="2"/>
      <c r="DE2026" s="2"/>
      <c r="DF2026" s="2"/>
      <c r="DG2026" s="2"/>
      <c r="DH2026" s="2"/>
      <c r="DI2026" s="2"/>
      <c r="DJ2026" s="2"/>
      <c r="DK2026" s="2"/>
      <c r="DL2026" s="2"/>
      <c r="DM2026" s="2"/>
      <c r="DN2026" s="2"/>
      <c r="DO2026" s="2"/>
      <c r="DP2026" s="2"/>
      <c r="DQ2026" s="2"/>
      <c r="DR2026" s="2"/>
      <c r="DS2026" s="2"/>
      <c r="DT2026" s="2"/>
      <c r="DU2026" s="2"/>
      <c r="DV2026" s="2"/>
      <c r="DW2026" s="2"/>
      <c r="DX2026" s="2"/>
      <c r="DY2026" s="2"/>
      <c r="DZ2026" s="2"/>
      <c r="EA2026" s="2"/>
      <c r="EB2026" s="2"/>
      <c r="EC2026" s="2"/>
      <c r="ED2026" s="2"/>
      <c r="EE2026" s="2"/>
      <c r="EF2026" s="2"/>
      <c r="EG2026" s="2"/>
      <c r="EH2026" s="2"/>
      <c r="EI2026" s="2"/>
      <c r="EJ2026" s="2"/>
      <c r="EK2026" s="2"/>
      <c r="EL2026" s="2"/>
      <c r="EM2026" s="2"/>
      <c r="EN2026" s="2"/>
      <c r="EO2026" s="2"/>
      <c r="EP2026" s="2"/>
      <c r="EQ2026" s="2"/>
      <c r="ER2026" s="2"/>
      <c r="ES2026" s="2"/>
      <c r="ET2026" s="2"/>
      <c r="EU2026" s="2"/>
      <c r="EV2026" s="2"/>
      <c r="EW2026" s="2"/>
      <c r="EX2026" s="2"/>
      <c r="EY2026" s="2"/>
      <c r="EZ2026" s="2"/>
      <c r="FA2026" s="2"/>
      <c r="FB2026" s="2"/>
      <c r="FC2026" s="2"/>
      <c r="FD2026" s="2"/>
      <c r="FE2026" s="2"/>
      <c r="FF2026" s="2"/>
      <c r="FG2026" s="2"/>
      <c r="FH2026" s="2"/>
      <c r="FI2026" s="2"/>
      <c r="FJ2026" s="2"/>
      <c r="FK2026" s="2"/>
      <c r="FL2026" s="2"/>
      <c r="FM2026" s="2"/>
      <c r="FN2026" s="2"/>
      <c r="FO2026" s="2"/>
      <c r="FP2026" s="2"/>
      <c r="FQ2026" s="2"/>
      <c r="FR2026" s="2"/>
      <c r="FS2026" s="2"/>
      <c r="FT2026" s="2"/>
      <c r="FU2026" s="2"/>
      <c r="FV2026" s="2"/>
      <c r="FW2026" s="2"/>
      <c r="FX2026" s="2"/>
      <c r="FY2026" s="2"/>
      <c r="FZ2026" s="2"/>
      <c r="GA2026" s="2"/>
      <c r="GB2026" s="2"/>
      <c r="GC2026" s="2"/>
      <c r="GD2026" s="2"/>
      <c r="GE2026" s="2"/>
      <c r="GF2026" s="2"/>
      <c r="GG2026" s="2"/>
      <c r="GH2026" s="2"/>
      <c r="GI2026" s="2"/>
      <c r="GJ2026" s="2"/>
      <c r="GK2026" s="2"/>
      <c r="GL2026" s="2"/>
      <c r="GM2026" s="2"/>
      <c r="GN2026" s="2"/>
      <c r="GO2026" s="2"/>
      <c r="GP2026" s="2"/>
      <c r="GQ2026" s="2"/>
      <c r="GR2026" s="2"/>
      <c r="GS2026" s="2"/>
      <c r="GT2026" s="2"/>
      <c r="GU2026" s="2"/>
      <c r="GV2026" s="2"/>
      <c r="GW2026" s="2"/>
      <c r="GX2026" s="2"/>
      <c r="GY2026" s="2"/>
      <c r="GZ2026" s="2"/>
      <c r="HA2026" s="2"/>
      <c r="HB2026" s="2"/>
      <c r="HC2026" s="2"/>
      <c r="HD2026" s="2"/>
      <c r="HE2026" s="2"/>
      <c r="HF2026" s="2"/>
      <c r="HG2026" s="2"/>
      <c r="HH2026" s="2"/>
      <c r="HI2026" s="2"/>
      <c r="HJ2026" s="2"/>
      <c r="HK2026" s="2"/>
      <c r="HL2026" s="2"/>
      <c r="HM2026" s="2"/>
      <c r="HN2026" s="2"/>
      <c r="HO2026" s="2"/>
      <c r="HP2026" s="2"/>
      <c r="HQ2026" s="2"/>
      <c r="HR2026" s="2"/>
      <c r="HS2026" s="2"/>
      <c r="HT2026" s="2"/>
      <c r="HU2026" s="2"/>
      <c r="HV2026" s="2"/>
      <c r="HW2026" s="2"/>
      <c r="HX2026" s="2"/>
      <c r="HY2026" s="2"/>
      <c r="HZ2026" s="2"/>
      <c r="IA2026" s="2"/>
      <c r="IB2026" s="2"/>
      <c r="IC2026" s="2"/>
      <c r="ID2026" s="2"/>
      <c r="IE2026" s="2"/>
      <c r="IF2026" s="2"/>
      <c r="IG2026" s="2"/>
      <c r="IH2026" s="2"/>
      <c r="II2026" s="2"/>
      <c r="IJ2026" s="2"/>
      <c r="IK2026" s="2"/>
      <c r="IL2026" s="2"/>
      <c r="IM2026" s="2"/>
      <c r="IN2026" s="2"/>
      <c r="IO2026" s="2"/>
      <c r="IP2026" s="2"/>
      <c r="IQ2026" s="2"/>
      <c r="IR2026" s="2"/>
      <c r="IS2026" s="2"/>
    </row>
    <row r="2027" spans="1:253" s="36" customFormat="1" hidden="1" x14ac:dyDescent="0.25">
      <c r="A2027" s="33"/>
      <c r="B2027" s="168"/>
      <c r="C2027" s="168"/>
      <c r="D2027" s="168"/>
      <c r="E2027" s="168"/>
      <c r="F2027" s="168"/>
      <c r="G2027" s="168"/>
      <c r="H2027" s="168"/>
      <c r="I2027" s="168"/>
      <c r="J2027" s="168"/>
      <c r="K2027" s="168"/>
      <c r="L2027" s="168"/>
      <c r="M2027" s="168"/>
      <c r="N2027" s="168"/>
      <c r="O2027" s="168"/>
      <c r="P2027" s="168"/>
      <c r="Q2027" s="168"/>
      <c r="R2027" s="168"/>
      <c r="S2027" s="168"/>
      <c r="T2027" s="168"/>
      <c r="U2027" s="168"/>
      <c r="V2027" s="168"/>
      <c r="W2027" s="168"/>
      <c r="X2027" s="168"/>
      <c r="Y2027" s="168"/>
      <c r="Z2027" s="168"/>
      <c r="AA2027" s="168"/>
      <c r="AB2027" s="168"/>
      <c r="AC2027" s="168"/>
      <c r="AD2027" s="168"/>
      <c r="AE2027" s="168"/>
      <c r="AF2027" s="168"/>
      <c r="AG2027" s="168"/>
      <c r="AH2027" s="168"/>
      <c r="AI2027" s="63"/>
      <c r="AJ2027" s="144" t="str">
        <f t="shared" si="374"/>
        <v>Riadok bude skrytý.</v>
      </c>
      <c r="AK2027" s="145" t="s">
        <v>207</v>
      </c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51">
        <f t="shared" si="376"/>
        <v>1</v>
      </c>
      <c r="BF2027" s="51">
        <f t="shared" si="377"/>
        <v>0</v>
      </c>
      <c r="BG2027" s="51"/>
      <c r="BH2027" s="51">
        <f t="shared" si="375"/>
        <v>1</v>
      </c>
      <c r="BI2027" s="89">
        <f t="shared" si="378"/>
        <v>0</v>
      </c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108"/>
      <c r="BY2027" s="108"/>
      <c r="BZ2027" s="108"/>
      <c r="CA2027" s="113">
        <f>SI!BY2027</f>
        <v>140</v>
      </c>
      <c r="CB2027" s="113"/>
      <c r="CC2027" s="113"/>
      <c r="CD2027" s="113"/>
      <c r="CE2027" s="113"/>
      <c r="CF2027" s="113"/>
      <c r="CG2027" s="113"/>
      <c r="CH2027" s="140">
        <f>SI!BZ2027</f>
        <v>0</v>
      </c>
      <c r="CI2027" s="108"/>
      <c r="CJ2027" s="108"/>
      <c r="CK2027" s="108"/>
      <c r="CL2027" s="108"/>
      <c r="CM2027" s="108"/>
      <c r="CN2027" s="108"/>
      <c r="CO2027" s="108"/>
      <c r="CP2027" s="108"/>
      <c r="CQ2027" s="108"/>
      <c r="CR2027" s="108"/>
      <c r="CS2027" s="108"/>
      <c r="CT2027" s="108"/>
      <c r="CU2027" s="108"/>
      <c r="CV2027" s="108"/>
      <c r="CW2027" s="108"/>
      <c r="CX2027" s="108"/>
      <c r="CY2027" s="108"/>
      <c r="CZ2027" s="2"/>
      <c r="DA2027" s="2"/>
      <c r="DB2027" s="2"/>
      <c r="DC2027" s="2"/>
      <c r="DD2027" s="2"/>
      <c r="DE2027" s="2"/>
      <c r="DF2027" s="2"/>
      <c r="DG2027" s="2"/>
      <c r="DH2027" s="2"/>
      <c r="DI2027" s="2"/>
      <c r="DJ2027" s="2"/>
      <c r="DK2027" s="2"/>
      <c r="DL2027" s="2"/>
      <c r="DM2027" s="2"/>
      <c r="DN2027" s="2"/>
      <c r="DO2027" s="2"/>
      <c r="DP2027" s="2"/>
      <c r="DQ2027" s="2"/>
      <c r="DR2027" s="2"/>
      <c r="DS2027" s="2"/>
      <c r="DT2027" s="2"/>
      <c r="DU2027" s="2"/>
      <c r="DV2027" s="2"/>
      <c r="DW2027" s="2"/>
      <c r="DX2027" s="2"/>
      <c r="DY2027" s="2"/>
      <c r="DZ2027" s="2"/>
      <c r="EA2027" s="2"/>
      <c r="EB2027" s="2"/>
      <c r="EC2027" s="2"/>
      <c r="ED2027" s="2"/>
      <c r="EE2027" s="2"/>
      <c r="EF2027" s="2"/>
      <c r="EG2027" s="2"/>
      <c r="EH2027" s="2"/>
      <c r="EI2027" s="2"/>
      <c r="EJ2027" s="2"/>
      <c r="EK2027" s="2"/>
      <c r="EL2027" s="2"/>
      <c r="EM2027" s="2"/>
      <c r="EN2027" s="2"/>
      <c r="EO2027" s="2"/>
      <c r="EP2027" s="2"/>
      <c r="EQ2027" s="2"/>
      <c r="ER2027" s="2"/>
      <c r="ES2027" s="2"/>
      <c r="ET2027" s="2"/>
      <c r="EU2027" s="2"/>
      <c r="EV2027" s="2"/>
      <c r="EW2027" s="2"/>
      <c r="EX2027" s="2"/>
      <c r="EY2027" s="2"/>
      <c r="EZ2027" s="2"/>
      <c r="FA2027" s="2"/>
      <c r="FB2027" s="2"/>
      <c r="FC2027" s="2"/>
      <c r="FD2027" s="2"/>
      <c r="FE2027" s="2"/>
      <c r="FF2027" s="2"/>
      <c r="FG2027" s="2"/>
      <c r="FH2027" s="2"/>
      <c r="FI2027" s="2"/>
      <c r="FJ2027" s="2"/>
      <c r="FK2027" s="2"/>
      <c r="FL2027" s="2"/>
      <c r="FM2027" s="2"/>
      <c r="FN2027" s="2"/>
      <c r="FO2027" s="2"/>
      <c r="FP2027" s="2"/>
      <c r="FQ2027" s="2"/>
      <c r="FR2027" s="2"/>
      <c r="FS2027" s="2"/>
      <c r="FT2027" s="2"/>
      <c r="FU2027" s="2"/>
      <c r="FV2027" s="2"/>
      <c r="FW2027" s="2"/>
      <c r="FX2027" s="2"/>
      <c r="FY2027" s="2"/>
      <c r="FZ2027" s="2"/>
      <c r="GA2027" s="2"/>
      <c r="GB2027" s="2"/>
      <c r="GC2027" s="2"/>
      <c r="GD2027" s="2"/>
      <c r="GE2027" s="2"/>
      <c r="GF2027" s="2"/>
      <c r="GG2027" s="2"/>
      <c r="GH2027" s="2"/>
      <c r="GI2027" s="2"/>
      <c r="GJ2027" s="2"/>
      <c r="GK2027" s="2"/>
      <c r="GL2027" s="2"/>
      <c r="GM2027" s="2"/>
      <c r="GN2027" s="2"/>
      <c r="GO2027" s="2"/>
      <c r="GP2027" s="2"/>
      <c r="GQ2027" s="2"/>
      <c r="GR2027" s="2"/>
      <c r="GS2027" s="2"/>
      <c r="GT2027" s="2"/>
      <c r="GU2027" s="2"/>
      <c r="GV2027" s="2"/>
      <c r="GW2027" s="2"/>
      <c r="GX2027" s="2"/>
      <c r="GY2027" s="2"/>
      <c r="GZ2027" s="2"/>
      <c r="HA2027" s="2"/>
      <c r="HB2027" s="2"/>
      <c r="HC2027" s="2"/>
      <c r="HD2027" s="2"/>
      <c r="HE2027" s="2"/>
      <c r="HF2027" s="2"/>
      <c r="HG2027" s="2"/>
      <c r="HH2027" s="2"/>
      <c r="HI2027" s="2"/>
      <c r="HJ2027" s="2"/>
      <c r="HK2027" s="2"/>
      <c r="HL2027" s="2"/>
      <c r="HM2027" s="2"/>
      <c r="HN2027" s="2"/>
      <c r="HO2027" s="2"/>
      <c r="HP2027" s="2"/>
      <c r="HQ2027" s="2"/>
      <c r="HR2027" s="2"/>
      <c r="HS2027" s="2"/>
      <c r="HT2027" s="2"/>
      <c r="HU2027" s="2"/>
      <c r="HV2027" s="2"/>
      <c r="HW2027" s="2"/>
      <c r="HX2027" s="2"/>
      <c r="HY2027" s="2"/>
      <c r="HZ2027" s="2"/>
      <c r="IA2027" s="2"/>
      <c r="IB2027" s="2"/>
      <c r="IC2027" s="2"/>
      <c r="ID2027" s="2"/>
      <c r="IE2027" s="2"/>
      <c r="IF2027" s="2"/>
      <c r="IG2027" s="2"/>
      <c r="IH2027" s="2"/>
      <c r="II2027" s="2"/>
      <c r="IJ2027" s="2"/>
      <c r="IK2027" s="2"/>
      <c r="IL2027" s="2"/>
      <c r="IM2027" s="2"/>
      <c r="IN2027" s="2"/>
      <c r="IO2027" s="2"/>
      <c r="IP2027" s="2"/>
      <c r="IQ2027" s="2"/>
      <c r="IR2027" s="2"/>
      <c r="IS2027" s="2"/>
    </row>
    <row r="2028" spans="1:253" s="36" customFormat="1" hidden="1" x14ac:dyDescent="0.25">
      <c r="A2028" s="33"/>
      <c r="B2028" s="168"/>
      <c r="C2028" s="168"/>
      <c r="D2028" s="168"/>
      <c r="E2028" s="168"/>
      <c r="F2028" s="168"/>
      <c r="G2028" s="168"/>
      <c r="H2028" s="168"/>
      <c r="I2028" s="168"/>
      <c r="J2028" s="168"/>
      <c r="K2028" s="168"/>
      <c r="L2028" s="168"/>
      <c r="M2028" s="168"/>
      <c r="N2028" s="168"/>
      <c r="O2028" s="168"/>
      <c r="P2028" s="168"/>
      <c r="Q2028" s="168"/>
      <c r="R2028" s="168"/>
      <c r="S2028" s="168"/>
      <c r="T2028" s="168"/>
      <c r="U2028" s="168"/>
      <c r="V2028" s="168"/>
      <c r="W2028" s="168"/>
      <c r="X2028" s="168"/>
      <c r="Y2028" s="168"/>
      <c r="Z2028" s="168"/>
      <c r="AA2028" s="168"/>
      <c r="AB2028" s="168"/>
      <c r="AC2028" s="168"/>
      <c r="AD2028" s="168"/>
      <c r="AE2028" s="168"/>
      <c r="AF2028" s="168"/>
      <c r="AG2028" s="168"/>
      <c r="AH2028" s="168"/>
      <c r="AI2028" s="63"/>
      <c r="AJ2028" s="144" t="str">
        <f t="shared" si="374"/>
        <v>Riadok bude skrytý.</v>
      </c>
      <c r="AK2028" s="145" t="s">
        <v>207</v>
      </c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51">
        <f t="shared" si="376"/>
        <v>1</v>
      </c>
      <c r="BF2028" s="51">
        <f t="shared" si="377"/>
        <v>0</v>
      </c>
      <c r="BG2028" s="51"/>
      <c r="BH2028" s="51">
        <f t="shared" si="375"/>
        <v>1</v>
      </c>
      <c r="BI2028" s="89">
        <f t="shared" si="378"/>
        <v>0</v>
      </c>
      <c r="BJ2028" s="2"/>
      <c r="BK2028" s="2"/>
      <c r="BL2028" s="2"/>
      <c r="BM2028" s="2"/>
      <c r="BN2028" s="2"/>
      <c r="BO2028" s="2"/>
      <c r="BP2028" s="2"/>
      <c r="BQ2028" s="2"/>
      <c r="BR2028" s="2"/>
      <c r="BS2028" s="2"/>
      <c r="BT2028" s="2"/>
      <c r="BU2028" s="2"/>
      <c r="BV2028" s="2"/>
      <c r="BW2028" s="2"/>
      <c r="BX2028" s="108"/>
      <c r="BY2028" s="108"/>
      <c r="BZ2028" s="108"/>
      <c r="CA2028" s="113">
        <f>SI!BY2028</f>
        <v>722</v>
      </c>
      <c r="CB2028" s="113"/>
      <c r="CC2028" s="113"/>
      <c r="CD2028" s="113"/>
      <c r="CE2028" s="113"/>
      <c r="CF2028" s="113"/>
      <c r="CG2028" s="113"/>
      <c r="CH2028" s="140">
        <f>SI!BZ2028</f>
        <v>0</v>
      </c>
      <c r="CI2028" s="108"/>
      <c r="CJ2028" s="108"/>
      <c r="CK2028" s="108"/>
      <c r="CL2028" s="108"/>
      <c r="CM2028" s="108"/>
      <c r="CN2028" s="108"/>
      <c r="CO2028" s="108"/>
      <c r="CP2028" s="108"/>
      <c r="CQ2028" s="108"/>
      <c r="CR2028" s="108"/>
      <c r="CS2028" s="108"/>
      <c r="CT2028" s="108"/>
      <c r="CU2028" s="108"/>
      <c r="CV2028" s="108"/>
      <c r="CW2028" s="108"/>
      <c r="CX2028" s="108"/>
      <c r="CY2028" s="108"/>
      <c r="CZ2028" s="2"/>
      <c r="DA2028" s="2"/>
      <c r="DB2028" s="2"/>
      <c r="DC2028" s="2"/>
      <c r="DD2028" s="2"/>
      <c r="DE2028" s="2"/>
      <c r="DF2028" s="2"/>
      <c r="DG2028" s="2"/>
      <c r="DH2028" s="2"/>
      <c r="DI2028" s="2"/>
      <c r="DJ2028" s="2"/>
      <c r="DK2028" s="2"/>
      <c r="DL2028" s="2"/>
      <c r="DM2028" s="2"/>
      <c r="DN2028" s="2"/>
      <c r="DO2028" s="2"/>
      <c r="DP2028" s="2"/>
      <c r="DQ2028" s="2"/>
      <c r="DR2028" s="2"/>
      <c r="DS2028" s="2"/>
      <c r="DT2028" s="2"/>
      <c r="DU2028" s="2"/>
      <c r="DV2028" s="2"/>
      <c r="DW2028" s="2"/>
      <c r="DX2028" s="2"/>
      <c r="DY2028" s="2"/>
      <c r="DZ2028" s="2"/>
      <c r="EA2028" s="2"/>
      <c r="EB2028" s="2"/>
      <c r="EC2028" s="2"/>
      <c r="ED2028" s="2"/>
      <c r="EE2028" s="2"/>
      <c r="EF2028" s="2"/>
      <c r="EG2028" s="2"/>
      <c r="EH2028" s="2"/>
      <c r="EI2028" s="2"/>
      <c r="EJ2028" s="2"/>
      <c r="EK2028" s="2"/>
      <c r="EL2028" s="2"/>
      <c r="EM2028" s="2"/>
      <c r="EN2028" s="2"/>
      <c r="EO2028" s="2"/>
      <c r="EP2028" s="2"/>
      <c r="EQ2028" s="2"/>
      <c r="ER2028" s="2"/>
      <c r="ES2028" s="2"/>
      <c r="ET2028" s="2"/>
      <c r="EU2028" s="2"/>
      <c r="EV2028" s="2"/>
      <c r="EW2028" s="2"/>
      <c r="EX2028" s="2"/>
      <c r="EY2028" s="2"/>
      <c r="EZ2028" s="2"/>
      <c r="FA2028" s="2"/>
      <c r="FB2028" s="2"/>
      <c r="FC2028" s="2"/>
      <c r="FD2028" s="2"/>
      <c r="FE2028" s="2"/>
      <c r="FF2028" s="2"/>
      <c r="FG2028" s="2"/>
      <c r="FH2028" s="2"/>
      <c r="FI2028" s="2"/>
      <c r="FJ2028" s="2"/>
      <c r="FK2028" s="2"/>
      <c r="FL2028" s="2"/>
      <c r="FM2028" s="2"/>
      <c r="FN2028" s="2"/>
      <c r="FO2028" s="2"/>
      <c r="FP2028" s="2"/>
      <c r="FQ2028" s="2"/>
      <c r="FR2028" s="2"/>
      <c r="FS2028" s="2"/>
      <c r="FT2028" s="2"/>
      <c r="FU2028" s="2"/>
      <c r="FV2028" s="2"/>
      <c r="FW2028" s="2"/>
      <c r="FX2028" s="2"/>
      <c r="FY2028" s="2"/>
      <c r="FZ2028" s="2"/>
      <c r="GA2028" s="2"/>
      <c r="GB2028" s="2"/>
      <c r="GC2028" s="2"/>
      <c r="GD2028" s="2"/>
      <c r="GE2028" s="2"/>
      <c r="GF2028" s="2"/>
      <c r="GG2028" s="2"/>
      <c r="GH2028" s="2"/>
      <c r="GI2028" s="2"/>
      <c r="GJ2028" s="2"/>
      <c r="GK2028" s="2"/>
      <c r="GL2028" s="2"/>
      <c r="GM2028" s="2"/>
      <c r="GN2028" s="2"/>
      <c r="GO2028" s="2"/>
      <c r="GP2028" s="2"/>
      <c r="GQ2028" s="2"/>
      <c r="GR2028" s="2"/>
      <c r="GS2028" s="2"/>
      <c r="GT2028" s="2"/>
      <c r="GU2028" s="2"/>
      <c r="GV2028" s="2"/>
      <c r="GW2028" s="2"/>
      <c r="GX2028" s="2"/>
      <c r="GY2028" s="2"/>
      <c r="GZ2028" s="2"/>
      <c r="HA2028" s="2"/>
      <c r="HB2028" s="2"/>
      <c r="HC2028" s="2"/>
      <c r="HD2028" s="2"/>
      <c r="HE2028" s="2"/>
      <c r="HF2028" s="2"/>
      <c r="HG2028" s="2"/>
      <c r="HH2028" s="2"/>
      <c r="HI2028" s="2"/>
      <c r="HJ2028" s="2"/>
      <c r="HK2028" s="2"/>
      <c r="HL2028" s="2"/>
      <c r="HM2028" s="2"/>
      <c r="HN2028" s="2"/>
      <c r="HO2028" s="2"/>
      <c r="HP2028" s="2"/>
      <c r="HQ2028" s="2"/>
      <c r="HR2028" s="2"/>
      <c r="HS2028" s="2"/>
      <c r="HT2028" s="2"/>
      <c r="HU2028" s="2"/>
      <c r="HV2028" s="2"/>
      <c r="HW2028" s="2"/>
      <c r="HX2028" s="2"/>
      <c r="HY2028" s="2"/>
      <c r="HZ2028" s="2"/>
      <c r="IA2028" s="2"/>
      <c r="IB2028" s="2"/>
      <c r="IC2028" s="2"/>
      <c r="ID2028" s="2"/>
      <c r="IE2028" s="2"/>
      <c r="IF2028" s="2"/>
      <c r="IG2028" s="2"/>
      <c r="IH2028" s="2"/>
      <c r="II2028" s="2"/>
      <c r="IJ2028" s="2"/>
      <c r="IK2028" s="2"/>
      <c r="IL2028" s="2"/>
      <c r="IM2028" s="2"/>
      <c r="IN2028" s="2"/>
      <c r="IO2028" s="2"/>
      <c r="IP2028" s="2"/>
      <c r="IQ2028" s="2"/>
      <c r="IR2028" s="2"/>
      <c r="IS2028" s="2"/>
    </row>
    <row r="2029" spans="1:253" s="36" customFormat="1" hidden="1" x14ac:dyDescent="0.25">
      <c r="A2029" s="33"/>
      <c r="B2029" s="168"/>
      <c r="C2029" s="168"/>
      <c r="D2029" s="168"/>
      <c r="E2029" s="168"/>
      <c r="F2029" s="168"/>
      <c r="G2029" s="168"/>
      <c r="H2029" s="168"/>
      <c r="I2029" s="168"/>
      <c r="J2029" s="168"/>
      <c r="K2029" s="168"/>
      <c r="L2029" s="168"/>
      <c r="M2029" s="168"/>
      <c r="N2029" s="168"/>
      <c r="O2029" s="168"/>
      <c r="P2029" s="168"/>
      <c r="Q2029" s="168"/>
      <c r="R2029" s="168"/>
      <c r="S2029" s="168"/>
      <c r="T2029" s="168"/>
      <c r="U2029" s="168"/>
      <c r="V2029" s="168"/>
      <c r="W2029" s="168"/>
      <c r="X2029" s="168"/>
      <c r="Y2029" s="168"/>
      <c r="Z2029" s="168"/>
      <c r="AA2029" s="168"/>
      <c r="AB2029" s="168"/>
      <c r="AC2029" s="168"/>
      <c r="AD2029" s="168"/>
      <c r="AE2029" s="168"/>
      <c r="AF2029" s="168"/>
      <c r="AG2029" s="168"/>
      <c r="AH2029" s="168"/>
      <c r="AI2029" s="63"/>
      <c r="AJ2029" s="144" t="str">
        <f t="shared" si="374"/>
        <v>Riadok bude skrytý.</v>
      </c>
      <c r="AK2029" s="145" t="s">
        <v>207</v>
      </c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  <c r="AZ2029" s="2"/>
      <c r="BA2029" s="2"/>
      <c r="BB2029" s="2"/>
      <c r="BC2029" s="2"/>
      <c r="BD2029" s="2"/>
      <c r="BE2029" s="51">
        <f t="shared" si="376"/>
        <v>1</v>
      </c>
      <c r="BF2029" s="51">
        <f t="shared" si="377"/>
        <v>0</v>
      </c>
      <c r="BG2029" s="51"/>
      <c r="BH2029" s="51">
        <f t="shared" si="375"/>
        <v>1</v>
      </c>
      <c r="BI2029" s="89">
        <f t="shared" si="378"/>
        <v>0</v>
      </c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/>
      <c r="BX2029" s="108"/>
      <c r="BY2029" s="108"/>
      <c r="BZ2029" s="108"/>
      <c r="CA2029" s="113">
        <f>SI!BY2029</f>
        <v>191</v>
      </c>
      <c r="CB2029" s="113"/>
      <c r="CC2029" s="113"/>
      <c r="CD2029" s="113"/>
      <c r="CE2029" s="113"/>
      <c r="CF2029" s="113"/>
      <c r="CG2029" s="113"/>
      <c r="CH2029" s="140">
        <f>SI!BZ2029</f>
        <v>0</v>
      </c>
      <c r="CI2029" s="108"/>
      <c r="CJ2029" s="108"/>
      <c r="CK2029" s="108"/>
      <c r="CL2029" s="108"/>
      <c r="CM2029" s="108"/>
      <c r="CN2029" s="108"/>
      <c r="CO2029" s="108"/>
      <c r="CP2029" s="108"/>
      <c r="CQ2029" s="108"/>
      <c r="CR2029" s="108"/>
      <c r="CS2029" s="108"/>
      <c r="CT2029" s="108"/>
      <c r="CU2029" s="108"/>
      <c r="CV2029" s="108"/>
      <c r="CW2029" s="108"/>
      <c r="CX2029" s="108"/>
      <c r="CY2029" s="108"/>
      <c r="CZ2029" s="2"/>
      <c r="DA2029" s="2"/>
      <c r="DB2029" s="2"/>
      <c r="DC2029" s="2"/>
      <c r="DD2029" s="2"/>
      <c r="DE2029" s="2"/>
      <c r="DF2029" s="2"/>
      <c r="DG2029" s="2"/>
      <c r="DH2029" s="2"/>
      <c r="DI2029" s="2"/>
      <c r="DJ2029" s="2"/>
      <c r="DK2029" s="2"/>
      <c r="DL2029" s="2"/>
      <c r="DM2029" s="2"/>
      <c r="DN2029" s="2"/>
      <c r="DO2029" s="2"/>
      <c r="DP2029" s="2"/>
      <c r="DQ2029" s="2"/>
      <c r="DR2029" s="2"/>
      <c r="DS2029" s="2"/>
      <c r="DT2029" s="2"/>
      <c r="DU2029" s="2"/>
      <c r="DV2029" s="2"/>
      <c r="DW2029" s="2"/>
      <c r="DX2029" s="2"/>
      <c r="DY2029" s="2"/>
      <c r="DZ2029" s="2"/>
      <c r="EA2029" s="2"/>
      <c r="EB2029" s="2"/>
      <c r="EC2029" s="2"/>
      <c r="ED2029" s="2"/>
      <c r="EE2029" s="2"/>
      <c r="EF2029" s="2"/>
      <c r="EG2029" s="2"/>
      <c r="EH2029" s="2"/>
      <c r="EI2029" s="2"/>
      <c r="EJ2029" s="2"/>
      <c r="EK2029" s="2"/>
      <c r="EL2029" s="2"/>
      <c r="EM2029" s="2"/>
      <c r="EN2029" s="2"/>
      <c r="EO2029" s="2"/>
      <c r="EP2029" s="2"/>
      <c r="EQ2029" s="2"/>
      <c r="ER2029" s="2"/>
      <c r="ES2029" s="2"/>
      <c r="ET2029" s="2"/>
      <c r="EU2029" s="2"/>
      <c r="EV2029" s="2"/>
      <c r="EW2029" s="2"/>
      <c r="EX2029" s="2"/>
      <c r="EY2029" s="2"/>
      <c r="EZ2029" s="2"/>
      <c r="FA2029" s="2"/>
      <c r="FB2029" s="2"/>
      <c r="FC2029" s="2"/>
      <c r="FD2029" s="2"/>
      <c r="FE2029" s="2"/>
      <c r="FF2029" s="2"/>
      <c r="FG2029" s="2"/>
      <c r="FH2029" s="2"/>
      <c r="FI2029" s="2"/>
      <c r="FJ2029" s="2"/>
      <c r="FK2029" s="2"/>
      <c r="FL2029" s="2"/>
      <c r="FM2029" s="2"/>
      <c r="FN2029" s="2"/>
      <c r="FO2029" s="2"/>
      <c r="FP2029" s="2"/>
      <c r="FQ2029" s="2"/>
      <c r="FR2029" s="2"/>
      <c r="FS2029" s="2"/>
      <c r="FT2029" s="2"/>
      <c r="FU2029" s="2"/>
      <c r="FV2029" s="2"/>
      <c r="FW2029" s="2"/>
      <c r="FX2029" s="2"/>
      <c r="FY2029" s="2"/>
      <c r="FZ2029" s="2"/>
      <c r="GA2029" s="2"/>
      <c r="GB2029" s="2"/>
      <c r="GC2029" s="2"/>
      <c r="GD2029" s="2"/>
      <c r="GE2029" s="2"/>
      <c r="GF2029" s="2"/>
      <c r="GG2029" s="2"/>
      <c r="GH2029" s="2"/>
      <c r="GI2029" s="2"/>
      <c r="GJ2029" s="2"/>
      <c r="GK2029" s="2"/>
      <c r="GL2029" s="2"/>
      <c r="GM2029" s="2"/>
      <c r="GN2029" s="2"/>
      <c r="GO2029" s="2"/>
      <c r="GP2029" s="2"/>
      <c r="GQ2029" s="2"/>
      <c r="GR2029" s="2"/>
      <c r="GS2029" s="2"/>
      <c r="GT2029" s="2"/>
      <c r="GU2029" s="2"/>
      <c r="GV2029" s="2"/>
      <c r="GW2029" s="2"/>
      <c r="GX2029" s="2"/>
      <c r="GY2029" s="2"/>
      <c r="GZ2029" s="2"/>
      <c r="HA2029" s="2"/>
      <c r="HB2029" s="2"/>
      <c r="HC2029" s="2"/>
      <c r="HD2029" s="2"/>
      <c r="HE2029" s="2"/>
      <c r="HF2029" s="2"/>
      <c r="HG2029" s="2"/>
      <c r="HH2029" s="2"/>
      <c r="HI2029" s="2"/>
      <c r="HJ2029" s="2"/>
      <c r="HK2029" s="2"/>
      <c r="HL2029" s="2"/>
      <c r="HM2029" s="2"/>
      <c r="HN2029" s="2"/>
      <c r="HO2029" s="2"/>
      <c r="HP2029" s="2"/>
      <c r="HQ2029" s="2"/>
      <c r="HR2029" s="2"/>
      <c r="HS2029" s="2"/>
      <c r="HT2029" s="2"/>
      <c r="HU2029" s="2"/>
      <c r="HV2029" s="2"/>
      <c r="HW2029" s="2"/>
      <c r="HX2029" s="2"/>
      <c r="HY2029" s="2"/>
      <c r="HZ2029" s="2"/>
      <c r="IA2029" s="2"/>
      <c r="IB2029" s="2"/>
      <c r="IC2029" s="2"/>
      <c r="ID2029" s="2"/>
      <c r="IE2029" s="2"/>
      <c r="IF2029" s="2"/>
      <c r="IG2029" s="2"/>
      <c r="IH2029" s="2"/>
      <c r="II2029" s="2"/>
      <c r="IJ2029" s="2"/>
      <c r="IK2029" s="2"/>
      <c r="IL2029" s="2"/>
      <c r="IM2029" s="2"/>
      <c r="IN2029" s="2"/>
      <c r="IO2029" s="2"/>
      <c r="IP2029" s="2"/>
      <c r="IQ2029" s="2"/>
      <c r="IR2029" s="2"/>
      <c r="IS2029" s="2"/>
    </row>
    <row r="2030" spans="1:253" s="36" customFormat="1" hidden="1" x14ac:dyDescent="0.25">
      <c r="A2030" s="33"/>
      <c r="B2030" s="168"/>
      <c r="C2030" s="168"/>
      <c r="D2030" s="168"/>
      <c r="E2030" s="168"/>
      <c r="F2030" s="168"/>
      <c r="G2030" s="168"/>
      <c r="H2030" s="168"/>
      <c r="I2030" s="168"/>
      <c r="J2030" s="168"/>
      <c r="K2030" s="168"/>
      <c r="L2030" s="168"/>
      <c r="M2030" s="168"/>
      <c r="N2030" s="168"/>
      <c r="O2030" s="168"/>
      <c r="P2030" s="168"/>
      <c r="Q2030" s="168"/>
      <c r="R2030" s="168"/>
      <c r="S2030" s="168"/>
      <c r="T2030" s="168"/>
      <c r="U2030" s="168"/>
      <c r="V2030" s="168"/>
      <c r="W2030" s="168"/>
      <c r="X2030" s="168"/>
      <c r="Y2030" s="168"/>
      <c r="Z2030" s="168"/>
      <c r="AA2030" s="168"/>
      <c r="AB2030" s="168"/>
      <c r="AC2030" s="168"/>
      <c r="AD2030" s="168"/>
      <c r="AE2030" s="168"/>
      <c r="AF2030" s="168"/>
      <c r="AG2030" s="168"/>
      <c r="AH2030" s="168"/>
      <c r="AI2030" s="63"/>
      <c r="AJ2030" s="144" t="str">
        <f t="shared" si="374"/>
        <v>Riadok bude skrytý.</v>
      </c>
      <c r="AK2030" s="145" t="s">
        <v>207</v>
      </c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51">
        <f t="shared" si="376"/>
        <v>1</v>
      </c>
      <c r="BF2030" s="51">
        <f t="shared" si="377"/>
        <v>0</v>
      </c>
      <c r="BG2030" s="51"/>
      <c r="BH2030" s="51">
        <f t="shared" si="375"/>
        <v>1</v>
      </c>
      <c r="BI2030" s="89">
        <f t="shared" si="378"/>
        <v>0</v>
      </c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108"/>
      <c r="BY2030" s="108"/>
      <c r="BZ2030" s="108"/>
      <c r="CA2030" s="113">
        <f>SI!BY2030</f>
        <v>709</v>
      </c>
      <c r="CB2030" s="113"/>
      <c r="CC2030" s="113"/>
      <c r="CD2030" s="113"/>
      <c r="CE2030" s="113"/>
      <c r="CF2030" s="113"/>
      <c r="CG2030" s="113"/>
      <c r="CH2030" s="140">
        <f>SI!BZ2030</f>
        <v>0</v>
      </c>
      <c r="CI2030" s="108"/>
      <c r="CJ2030" s="108"/>
      <c r="CK2030" s="108"/>
      <c r="CL2030" s="108"/>
      <c r="CM2030" s="108"/>
      <c r="CN2030" s="108"/>
      <c r="CO2030" s="108"/>
      <c r="CP2030" s="108"/>
      <c r="CQ2030" s="108"/>
      <c r="CR2030" s="108"/>
      <c r="CS2030" s="108"/>
      <c r="CT2030" s="108"/>
      <c r="CU2030" s="108"/>
      <c r="CV2030" s="108"/>
      <c r="CW2030" s="108"/>
      <c r="CX2030" s="108"/>
      <c r="CY2030" s="108"/>
      <c r="CZ2030" s="2"/>
      <c r="DA2030" s="2"/>
      <c r="DB2030" s="2"/>
      <c r="DC2030" s="2"/>
      <c r="DD2030" s="2"/>
      <c r="DE2030" s="2"/>
      <c r="DF2030" s="2"/>
      <c r="DG2030" s="2"/>
      <c r="DH2030" s="2"/>
      <c r="DI2030" s="2"/>
      <c r="DJ2030" s="2"/>
      <c r="DK2030" s="2"/>
      <c r="DL2030" s="2"/>
      <c r="DM2030" s="2"/>
      <c r="DN2030" s="2"/>
      <c r="DO2030" s="2"/>
      <c r="DP2030" s="2"/>
      <c r="DQ2030" s="2"/>
      <c r="DR2030" s="2"/>
      <c r="DS2030" s="2"/>
      <c r="DT2030" s="2"/>
      <c r="DU2030" s="2"/>
      <c r="DV2030" s="2"/>
      <c r="DW2030" s="2"/>
      <c r="DX2030" s="2"/>
      <c r="DY2030" s="2"/>
      <c r="DZ2030" s="2"/>
      <c r="EA2030" s="2"/>
      <c r="EB2030" s="2"/>
      <c r="EC2030" s="2"/>
      <c r="ED2030" s="2"/>
      <c r="EE2030" s="2"/>
      <c r="EF2030" s="2"/>
      <c r="EG2030" s="2"/>
      <c r="EH2030" s="2"/>
      <c r="EI2030" s="2"/>
      <c r="EJ2030" s="2"/>
      <c r="EK2030" s="2"/>
      <c r="EL2030" s="2"/>
      <c r="EM2030" s="2"/>
      <c r="EN2030" s="2"/>
      <c r="EO2030" s="2"/>
      <c r="EP2030" s="2"/>
      <c r="EQ2030" s="2"/>
      <c r="ER2030" s="2"/>
      <c r="ES2030" s="2"/>
      <c r="ET2030" s="2"/>
      <c r="EU2030" s="2"/>
      <c r="EV2030" s="2"/>
      <c r="EW2030" s="2"/>
      <c r="EX2030" s="2"/>
      <c r="EY2030" s="2"/>
      <c r="EZ2030" s="2"/>
      <c r="FA2030" s="2"/>
      <c r="FB2030" s="2"/>
      <c r="FC2030" s="2"/>
      <c r="FD2030" s="2"/>
      <c r="FE2030" s="2"/>
      <c r="FF2030" s="2"/>
      <c r="FG2030" s="2"/>
      <c r="FH2030" s="2"/>
      <c r="FI2030" s="2"/>
      <c r="FJ2030" s="2"/>
      <c r="FK2030" s="2"/>
      <c r="FL2030" s="2"/>
      <c r="FM2030" s="2"/>
      <c r="FN2030" s="2"/>
      <c r="FO2030" s="2"/>
      <c r="FP2030" s="2"/>
      <c r="FQ2030" s="2"/>
      <c r="FR2030" s="2"/>
      <c r="FS2030" s="2"/>
      <c r="FT2030" s="2"/>
      <c r="FU2030" s="2"/>
      <c r="FV2030" s="2"/>
      <c r="FW2030" s="2"/>
      <c r="FX2030" s="2"/>
      <c r="FY2030" s="2"/>
      <c r="FZ2030" s="2"/>
      <c r="GA2030" s="2"/>
      <c r="GB2030" s="2"/>
      <c r="GC2030" s="2"/>
      <c r="GD2030" s="2"/>
      <c r="GE2030" s="2"/>
      <c r="GF2030" s="2"/>
      <c r="GG2030" s="2"/>
      <c r="GH2030" s="2"/>
      <c r="GI2030" s="2"/>
      <c r="GJ2030" s="2"/>
      <c r="GK2030" s="2"/>
      <c r="GL2030" s="2"/>
      <c r="GM2030" s="2"/>
      <c r="GN2030" s="2"/>
      <c r="GO2030" s="2"/>
      <c r="GP2030" s="2"/>
      <c r="GQ2030" s="2"/>
      <c r="GR2030" s="2"/>
      <c r="GS2030" s="2"/>
      <c r="GT2030" s="2"/>
      <c r="GU2030" s="2"/>
      <c r="GV2030" s="2"/>
      <c r="GW2030" s="2"/>
      <c r="GX2030" s="2"/>
      <c r="GY2030" s="2"/>
      <c r="GZ2030" s="2"/>
      <c r="HA2030" s="2"/>
      <c r="HB2030" s="2"/>
      <c r="HC2030" s="2"/>
      <c r="HD2030" s="2"/>
      <c r="HE2030" s="2"/>
      <c r="HF2030" s="2"/>
      <c r="HG2030" s="2"/>
      <c r="HH2030" s="2"/>
      <c r="HI2030" s="2"/>
      <c r="HJ2030" s="2"/>
      <c r="HK2030" s="2"/>
      <c r="HL2030" s="2"/>
      <c r="HM2030" s="2"/>
      <c r="HN2030" s="2"/>
      <c r="HO2030" s="2"/>
      <c r="HP2030" s="2"/>
      <c r="HQ2030" s="2"/>
      <c r="HR2030" s="2"/>
      <c r="HS2030" s="2"/>
      <c r="HT2030" s="2"/>
      <c r="HU2030" s="2"/>
      <c r="HV2030" s="2"/>
      <c r="HW2030" s="2"/>
      <c r="HX2030" s="2"/>
      <c r="HY2030" s="2"/>
      <c r="HZ2030" s="2"/>
      <c r="IA2030" s="2"/>
      <c r="IB2030" s="2"/>
      <c r="IC2030" s="2"/>
      <c r="ID2030" s="2"/>
      <c r="IE2030" s="2"/>
      <c r="IF2030" s="2"/>
      <c r="IG2030" s="2"/>
      <c r="IH2030" s="2"/>
      <c r="II2030" s="2"/>
      <c r="IJ2030" s="2"/>
      <c r="IK2030" s="2"/>
      <c r="IL2030" s="2"/>
      <c r="IM2030" s="2"/>
      <c r="IN2030" s="2"/>
      <c r="IO2030" s="2"/>
      <c r="IP2030" s="2"/>
      <c r="IQ2030" s="2"/>
      <c r="IR2030" s="2"/>
      <c r="IS2030" s="2"/>
    </row>
    <row r="2031" spans="1:253" s="36" customFormat="1" hidden="1" x14ac:dyDescent="0.25">
      <c r="A2031" s="33"/>
      <c r="B2031" s="168"/>
      <c r="C2031" s="168"/>
      <c r="D2031" s="168"/>
      <c r="E2031" s="168"/>
      <c r="F2031" s="168"/>
      <c r="G2031" s="168"/>
      <c r="H2031" s="168"/>
      <c r="I2031" s="168"/>
      <c r="J2031" s="168"/>
      <c r="K2031" s="168"/>
      <c r="L2031" s="168"/>
      <c r="M2031" s="168"/>
      <c r="N2031" s="168"/>
      <c r="O2031" s="168"/>
      <c r="P2031" s="168"/>
      <c r="Q2031" s="168"/>
      <c r="R2031" s="168"/>
      <c r="S2031" s="168"/>
      <c r="T2031" s="168"/>
      <c r="U2031" s="168"/>
      <c r="V2031" s="168"/>
      <c r="W2031" s="168"/>
      <c r="X2031" s="168"/>
      <c r="Y2031" s="168"/>
      <c r="Z2031" s="168"/>
      <c r="AA2031" s="168"/>
      <c r="AB2031" s="168"/>
      <c r="AC2031" s="168"/>
      <c r="AD2031" s="168"/>
      <c r="AE2031" s="168"/>
      <c r="AF2031" s="168"/>
      <c r="AG2031" s="168"/>
      <c r="AH2031" s="168"/>
      <c r="AI2031" s="63"/>
      <c r="AJ2031" s="144" t="str">
        <f t="shared" si="374"/>
        <v>Riadok bude skrytý.</v>
      </c>
      <c r="AK2031" s="145" t="s">
        <v>207</v>
      </c>
      <c r="AL2031" s="2"/>
      <c r="AM2031" s="2"/>
      <c r="AN2031" s="2"/>
      <c r="AO2031" s="2"/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51">
        <f t="shared" si="376"/>
        <v>1</v>
      </c>
      <c r="BF2031" s="51">
        <f t="shared" si="377"/>
        <v>0</v>
      </c>
      <c r="BG2031" s="51"/>
      <c r="BH2031" s="51">
        <f t="shared" si="375"/>
        <v>1</v>
      </c>
      <c r="BI2031" s="89">
        <f t="shared" si="378"/>
        <v>0</v>
      </c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/>
      <c r="BX2031" s="108"/>
      <c r="BY2031" s="108"/>
      <c r="BZ2031" s="108"/>
      <c r="CA2031" s="113">
        <f>SI!BY2031</f>
        <v>167</v>
      </c>
      <c r="CB2031" s="113"/>
      <c r="CC2031" s="113"/>
      <c r="CD2031" s="113"/>
      <c r="CE2031" s="113"/>
      <c r="CF2031" s="113"/>
      <c r="CG2031" s="113"/>
      <c r="CH2031" s="140">
        <f>SI!BZ2031</f>
        <v>0</v>
      </c>
      <c r="CI2031" s="108"/>
      <c r="CJ2031" s="108"/>
      <c r="CK2031" s="108"/>
      <c r="CL2031" s="108"/>
      <c r="CM2031" s="108"/>
      <c r="CN2031" s="108"/>
      <c r="CO2031" s="108"/>
      <c r="CP2031" s="108"/>
      <c r="CQ2031" s="108"/>
      <c r="CR2031" s="108"/>
      <c r="CS2031" s="108"/>
      <c r="CT2031" s="108"/>
      <c r="CU2031" s="108"/>
      <c r="CV2031" s="108"/>
      <c r="CW2031" s="108"/>
      <c r="CX2031" s="108"/>
      <c r="CY2031" s="108"/>
      <c r="CZ2031" s="2"/>
      <c r="DA2031" s="2"/>
      <c r="DB2031" s="2"/>
      <c r="DC2031" s="2"/>
      <c r="DD2031" s="2"/>
      <c r="DE2031" s="2"/>
      <c r="DF2031" s="2"/>
      <c r="DG2031" s="2"/>
      <c r="DH2031" s="2"/>
      <c r="DI2031" s="2"/>
      <c r="DJ2031" s="2"/>
      <c r="DK2031" s="2"/>
      <c r="DL2031" s="2"/>
      <c r="DM2031" s="2"/>
      <c r="DN2031" s="2"/>
      <c r="DO2031" s="2"/>
      <c r="DP2031" s="2"/>
      <c r="DQ2031" s="2"/>
      <c r="DR2031" s="2"/>
      <c r="DS2031" s="2"/>
      <c r="DT2031" s="2"/>
      <c r="DU2031" s="2"/>
      <c r="DV2031" s="2"/>
      <c r="DW2031" s="2"/>
      <c r="DX2031" s="2"/>
      <c r="DY2031" s="2"/>
      <c r="DZ2031" s="2"/>
      <c r="EA2031" s="2"/>
      <c r="EB2031" s="2"/>
      <c r="EC2031" s="2"/>
      <c r="ED2031" s="2"/>
      <c r="EE2031" s="2"/>
      <c r="EF2031" s="2"/>
      <c r="EG2031" s="2"/>
      <c r="EH2031" s="2"/>
      <c r="EI2031" s="2"/>
      <c r="EJ2031" s="2"/>
      <c r="EK2031" s="2"/>
      <c r="EL2031" s="2"/>
      <c r="EM2031" s="2"/>
      <c r="EN2031" s="2"/>
      <c r="EO2031" s="2"/>
      <c r="EP2031" s="2"/>
      <c r="EQ2031" s="2"/>
      <c r="ER2031" s="2"/>
      <c r="ES2031" s="2"/>
      <c r="ET2031" s="2"/>
      <c r="EU2031" s="2"/>
      <c r="EV2031" s="2"/>
      <c r="EW2031" s="2"/>
      <c r="EX2031" s="2"/>
      <c r="EY2031" s="2"/>
      <c r="EZ2031" s="2"/>
      <c r="FA2031" s="2"/>
      <c r="FB2031" s="2"/>
      <c r="FC2031" s="2"/>
      <c r="FD2031" s="2"/>
      <c r="FE2031" s="2"/>
      <c r="FF2031" s="2"/>
      <c r="FG2031" s="2"/>
      <c r="FH2031" s="2"/>
      <c r="FI2031" s="2"/>
      <c r="FJ2031" s="2"/>
      <c r="FK2031" s="2"/>
      <c r="FL2031" s="2"/>
      <c r="FM2031" s="2"/>
      <c r="FN2031" s="2"/>
      <c r="FO2031" s="2"/>
      <c r="FP2031" s="2"/>
      <c r="FQ2031" s="2"/>
      <c r="FR2031" s="2"/>
      <c r="FS2031" s="2"/>
      <c r="FT2031" s="2"/>
      <c r="FU2031" s="2"/>
      <c r="FV2031" s="2"/>
      <c r="FW2031" s="2"/>
      <c r="FX2031" s="2"/>
      <c r="FY2031" s="2"/>
      <c r="FZ2031" s="2"/>
      <c r="GA2031" s="2"/>
      <c r="GB2031" s="2"/>
      <c r="GC2031" s="2"/>
      <c r="GD2031" s="2"/>
      <c r="GE2031" s="2"/>
      <c r="GF2031" s="2"/>
      <c r="GG2031" s="2"/>
      <c r="GH2031" s="2"/>
      <c r="GI2031" s="2"/>
      <c r="GJ2031" s="2"/>
      <c r="GK2031" s="2"/>
      <c r="GL2031" s="2"/>
      <c r="GM2031" s="2"/>
      <c r="GN2031" s="2"/>
      <c r="GO2031" s="2"/>
      <c r="GP2031" s="2"/>
      <c r="GQ2031" s="2"/>
      <c r="GR2031" s="2"/>
      <c r="GS2031" s="2"/>
      <c r="GT2031" s="2"/>
      <c r="GU2031" s="2"/>
      <c r="GV2031" s="2"/>
      <c r="GW2031" s="2"/>
      <c r="GX2031" s="2"/>
      <c r="GY2031" s="2"/>
      <c r="GZ2031" s="2"/>
      <c r="HA2031" s="2"/>
      <c r="HB2031" s="2"/>
      <c r="HC2031" s="2"/>
      <c r="HD2031" s="2"/>
      <c r="HE2031" s="2"/>
      <c r="HF2031" s="2"/>
      <c r="HG2031" s="2"/>
      <c r="HH2031" s="2"/>
      <c r="HI2031" s="2"/>
      <c r="HJ2031" s="2"/>
      <c r="HK2031" s="2"/>
      <c r="HL2031" s="2"/>
      <c r="HM2031" s="2"/>
      <c r="HN2031" s="2"/>
      <c r="HO2031" s="2"/>
      <c r="HP2031" s="2"/>
      <c r="HQ2031" s="2"/>
      <c r="HR2031" s="2"/>
      <c r="HS2031" s="2"/>
      <c r="HT2031" s="2"/>
      <c r="HU2031" s="2"/>
      <c r="HV2031" s="2"/>
      <c r="HW2031" s="2"/>
      <c r="HX2031" s="2"/>
      <c r="HY2031" s="2"/>
      <c r="HZ2031" s="2"/>
      <c r="IA2031" s="2"/>
      <c r="IB2031" s="2"/>
      <c r="IC2031" s="2"/>
      <c r="ID2031" s="2"/>
      <c r="IE2031" s="2"/>
      <c r="IF2031" s="2"/>
      <c r="IG2031" s="2"/>
      <c r="IH2031" s="2"/>
      <c r="II2031" s="2"/>
      <c r="IJ2031" s="2"/>
      <c r="IK2031" s="2"/>
      <c r="IL2031" s="2"/>
      <c r="IM2031" s="2"/>
      <c r="IN2031" s="2"/>
      <c r="IO2031" s="2"/>
      <c r="IP2031" s="2"/>
      <c r="IQ2031" s="2"/>
      <c r="IR2031" s="2"/>
      <c r="IS2031" s="2"/>
    </row>
    <row r="2032" spans="1:253" s="36" customFormat="1" hidden="1" x14ac:dyDescent="0.25">
      <c r="A2032" s="33"/>
      <c r="B2032" s="168"/>
      <c r="C2032" s="168"/>
      <c r="D2032" s="168"/>
      <c r="E2032" s="168"/>
      <c r="F2032" s="168"/>
      <c r="G2032" s="168"/>
      <c r="H2032" s="168"/>
      <c r="I2032" s="168"/>
      <c r="J2032" s="168"/>
      <c r="K2032" s="168"/>
      <c r="L2032" s="168"/>
      <c r="M2032" s="168"/>
      <c r="N2032" s="168"/>
      <c r="O2032" s="168"/>
      <c r="P2032" s="168"/>
      <c r="Q2032" s="168"/>
      <c r="R2032" s="168"/>
      <c r="S2032" s="168"/>
      <c r="T2032" s="168"/>
      <c r="U2032" s="168"/>
      <c r="V2032" s="168"/>
      <c r="W2032" s="168"/>
      <c r="X2032" s="168"/>
      <c r="Y2032" s="168"/>
      <c r="Z2032" s="168"/>
      <c r="AA2032" s="168"/>
      <c r="AB2032" s="168"/>
      <c r="AC2032" s="168"/>
      <c r="AD2032" s="168"/>
      <c r="AE2032" s="168"/>
      <c r="AF2032" s="168"/>
      <c r="AG2032" s="168"/>
      <c r="AH2032" s="168"/>
      <c r="AI2032" s="63"/>
      <c r="AJ2032" s="144" t="str">
        <f t="shared" si="374"/>
        <v>Riadok bude skrytý.</v>
      </c>
      <c r="AK2032" s="145" t="s">
        <v>207</v>
      </c>
      <c r="AL2032" s="2"/>
      <c r="AM2032" s="2"/>
      <c r="AN2032" s="2"/>
      <c r="AO2032" s="2"/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51">
        <f t="shared" si="376"/>
        <v>1</v>
      </c>
      <c r="BF2032" s="51">
        <f t="shared" si="377"/>
        <v>0</v>
      </c>
      <c r="BG2032" s="51"/>
      <c r="BH2032" s="51">
        <f t="shared" si="375"/>
        <v>1</v>
      </c>
      <c r="BI2032" s="89">
        <f t="shared" si="378"/>
        <v>0</v>
      </c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/>
      <c r="BX2032" s="108"/>
      <c r="BY2032" s="108"/>
      <c r="BZ2032" s="108"/>
      <c r="CA2032" s="113">
        <f>SI!BY2032</f>
        <v>490</v>
      </c>
      <c r="CB2032" s="113"/>
      <c r="CC2032" s="113"/>
      <c r="CD2032" s="113"/>
      <c r="CE2032" s="113"/>
      <c r="CF2032" s="113"/>
      <c r="CG2032" s="113"/>
      <c r="CH2032" s="140">
        <f>SI!BZ2032</f>
        <v>0</v>
      </c>
      <c r="CI2032" s="108"/>
      <c r="CJ2032" s="108"/>
      <c r="CK2032" s="108"/>
      <c r="CL2032" s="108"/>
      <c r="CM2032" s="108"/>
      <c r="CN2032" s="108"/>
      <c r="CO2032" s="108"/>
      <c r="CP2032" s="108"/>
      <c r="CQ2032" s="108"/>
      <c r="CR2032" s="108"/>
      <c r="CS2032" s="108"/>
      <c r="CT2032" s="108"/>
      <c r="CU2032" s="108"/>
      <c r="CV2032" s="108"/>
      <c r="CW2032" s="108"/>
      <c r="CX2032" s="108"/>
      <c r="CY2032" s="108"/>
      <c r="CZ2032" s="2"/>
      <c r="DA2032" s="2"/>
      <c r="DB2032" s="2"/>
      <c r="DC2032" s="2"/>
      <c r="DD2032" s="2"/>
      <c r="DE2032" s="2"/>
      <c r="DF2032" s="2"/>
      <c r="DG2032" s="2"/>
      <c r="DH2032" s="2"/>
      <c r="DI2032" s="2"/>
      <c r="DJ2032" s="2"/>
      <c r="DK2032" s="2"/>
      <c r="DL2032" s="2"/>
      <c r="DM2032" s="2"/>
      <c r="DN2032" s="2"/>
      <c r="DO2032" s="2"/>
      <c r="DP2032" s="2"/>
      <c r="DQ2032" s="2"/>
      <c r="DR2032" s="2"/>
      <c r="DS2032" s="2"/>
      <c r="DT2032" s="2"/>
      <c r="DU2032" s="2"/>
      <c r="DV2032" s="2"/>
      <c r="DW2032" s="2"/>
      <c r="DX2032" s="2"/>
      <c r="DY2032" s="2"/>
      <c r="DZ2032" s="2"/>
      <c r="EA2032" s="2"/>
      <c r="EB2032" s="2"/>
      <c r="EC2032" s="2"/>
      <c r="ED2032" s="2"/>
      <c r="EE2032" s="2"/>
      <c r="EF2032" s="2"/>
      <c r="EG2032" s="2"/>
      <c r="EH2032" s="2"/>
      <c r="EI2032" s="2"/>
      <c r="EJ2032" s="2"/>
      <c r="EK2032" s="2"/>
      <c r="EL2032" s="2"/>
      <c r="EM2032" s="2"/>
      <c r="EN2032" s="2"/>
      <c r="EO2032" s="2"/>
      <c r="EP2032" s="2"/>
      <c r="EQ2032" s="2"/>
      <c r="ER2032" s="2"/>
      <c r="ES2032" s="2"/>
      <c r="ET2032" s="2"/>
      <c r="EU2032" s="2"/>
      <c r="EV2032" s="2"/>
      <c r="EW2032" s="2"/>
      <c r="EX2032" s="2"/>
      <c r="EY2032" s="2"/>
      <c r="EZ2032" s="2"/>
      <c r="FA2032" s="2"/>
      <c r="FB2032" s="2"/>
      <c r="FC2032" s="2"/>
      <c r="FD2032" s="2"/>
      <c r="FE2032" s="2"/>
      <c r="FF2032" s="2"/>
      <c r="FG2032" s="2"/>
      <c r="FH2032" s="2"/>
      <c r="FI2032" s="2"/>
      <c r="FJ2032" s="2"/>
      <c r="FK2032" s="2"/>
      <c r="FL2032" s="2"/>
      <c r="FM2032" s="2"/>
      <c r="FN2032" s="2"/>
      <c r="FO2032" s="2"/>
      <c r="FP2032" s="2"/>
      <c r="FQ2032" s="2"/>
      <c r="FR2032" s="2"/>
      <c r="FS2032" s="2"/>
      <c r="FT2032" s="2"/>
      <c r="FU2032" s="2"/>
      <c r="FV2032" s="2"/>
      <c r="FW2032" s="2"/>
      <c r="FX2032" s="2"/>
      <c r="FY2032" s="2"/>
      <c r="FZ2032" s="2"/>
      <c r="GA2032" s="2"/>
      <c r="GB2032" s="2"/>
      <c r="GC2032" s="2"/>
      <c r="GD2032" s="2"/>
      <c r="GE2032" s="2"/>
      <c r="GF2032" s="2"/>
      <c r="GG2032" s="2"/>
      <c r="GH2032" s="2"/>
      <c r="GI2032" s="2"/>
      <c r="GJ2032" s="2"/>
      <c r="GK2032" s="2"/>
      <c r="GL2032" s="2"/>
      <c r="GM2032" s="2"/>
      <c r="GN2032" s="2"/>
      <c r="GO2032" s="2"/>
      <c r="GP2032" s="2"/>
      <c r="GQ2032" s="2"/>
      <c r="GR2032" s="2"/>
      <c r="GS2032" s="2"/>
      <c r="GT2032" s="2"/>
      <c r="GU2032" s="2"/>
      <c r="GV2032" s="2"/>
      <c r="GW2032" s="2"/>
      <c r="GX2032" s="2"/>
      <c r="GY2032" s="2"/>
      <c r="GZ2032" s="2"/>
      <c r="HA2032" s="2"/>
      <c r="HB2032" s="2"/>
      <c r="HC2032" s="2"/>
      <c r="HD2032" s="2"/>
      <c r="HE2032" s="2"/>
      <c r="HF2032" s="2"/>
      <c r="HG2032" s="2"/>
      <c r="HH2032" s="2"/>
      <c r="HI2032" s="2"/>
      <c r="HJ2032" s="2"/>
      <c r="HK2032" s="2"/>
      <c r="HL2032" s="2"/>
      <c r="HM2032" s="2"/>
      <c r="HN2032" s="2"/>
      <c r="HO2032" s="2"/>
      <c r="HP2032" s="2"/>
      <c r="HQ2032" s="2"/>
      <c r="HR2032" s="2"/>
      <c r="HS2032" s="2"/>
      <c r="HT2032" s="2"/>
      <c r="HU2032" s="2"/>
      <c r="HV2032" s="2"/>
      <c r="HW2032" s="2"/>
      <c r="HX2032" s="2"/>
      <c r="HY2032" s="2"/>
      <c r="HZ2032" s="2"/>
      <c r="IA2032" s="2"/>
      <c r="IB2032" s="2"/>
      <c r="IC2032" s="2"/>
      <c r="ID2032" s="2"/>
      <c r="IE2032" s="2"/>
      <c r="IF2032" s="2"/>
      <c r="IG2032" s="2"/>
      <c r="IH2032" s="2"/>
      <c r="II2032" s="2"/>
      <c r="IJ2032" s="2"/>
      <c r="IK2032" s="2"/>
      <c r="IL2032" s="2"/>
      <c r="IM2032" s="2"/>
      <c r="IN2032" s="2"/>
      <c r="IO2032" s="2"/>
      <c r="IP2032" s="2"/>
      <c r="IQ2032" s="2"/>
      <c r="IR2032" s="2"/>
      <c r="IS2032" s="2"/>
    </row>
    <row r="2033" spans="1:253" s="36" customFormat="1" hidden="1" x14ac:dyDescent="0.25">
      <c r="A2033" s="33"/>
      <c r="B2033" s="168"/>
      <c r="C2033" s="168"/>
      <c r="D2033" s="168"/>
      <c r="E2033" s="168"/>
      <c r="F2033" s="168"/>
      <c r="G2033" s="168"/>
      <c r="H2033" s="168"/>
      <c r="I2033" s="168"/>
      <c r="J2033" s="168"/>
      <c r="K2033" s="168"/>
      <c r="L2033" s="168"/>
      <c r="M2033" s="168"/>
      <c r="N2033" s="168"/>
      <c r="O2033" s="168"/>
      <c r="P2033" s="168"/>
      <c r="Q2033" s="168"/>
      <c r="R2033" s="168"/>
      <c r="S2033" s="168"/>
      <c r="T2033" s="168"/>
      <c r="U2033" s="168"/>
      <c r="V2033" s="168"/>
      <c r="W2033" s="168"/>
      <c r="X2033" s="168"/>
      <c r="Y2033" s="168"/>
      <c r="Z2033" s="168"/>
      <c r="AA2033" s="168"/>
      <c r="AB2033" s="168"/>
      <c r="AC2033" s="168"/>
      <c r="AD2033" s="168"/>
      <c r="AE2033" s="168"/>
      <c r="AF2033" s="168"/>
      <c r="AG2033" s="168"/>
      <c r="AH2033" s="168"/>
      <c r="AI2033" s="63"/>
      <c r="AJ2033" s="144" t="str">
        <f t="shared" si="374"/>
        <v>Riadok bude skrytý.</v>
      </c>
      <c r="AK2033" s="145" t="s">
        <v>207</v>
      </c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51">
        <f t="shared" si="376"/>
        <v>1</v>
      </c>
      <c r="BF2033" s="51">
        <f t="shared" si="377"/>
        <v>0</v>
      </c>
      <c r="BG2033" s="51"/>
      <c r="BH2033" s="51">
        <f t="shared" si="375"/>
        <v>1</v>
      </c>
      <c r="BI2033" s="89">
        <f t="shared" si="378"/>
        <v>0</v>
      </c>
      <c r="BJ2033" s="2"/>
      <c r="BK2033" s="2"/>
      <c r="BL2033" s="2"/>
      <c r="BM2033" s="2"/>
      <c r="BN2033" s="2"/>
      <c r="BO2033" s="2"/>
      <c r="BP2033" s="2"/>
      <c r="BQ2033" s="2"/>
      <c r="BR2033" s="2"/>
      <c r="BS2033" s="2"/>
      <c r="BT2033" s="2"/>
      <c r="BU2033" s="2"/>
      <c r="BV2033" s="2"/>
      <c r="BW2033" s="2"/>
      <c r="BX2033" s="108"/>
      <c r="BY2033" s="108"/>
      <c r="BZ2033" s="108"/>
      <c r="CA2033" s="113">
        <f>SI!BY2033</f>
        <v>143</v>
      </c>
      <c r="CB2033" s="113"/>
      <c r="CC2033" s="113"/>
      <c r="CD2033" s="113"/>
      <c r="CE2033" s="113"/>
      <c r="CF2033" s="113"/>
      <c r="CG2033" s="113"/>
      <c r="CH2033" s="140">
        <f>SI!BZ2033</f>
        <v>0</v>
      </c>
      <c r="CI2033" s="108"/>
      <c r="CJ2033" s="108"/>
      <c r="CK2033" s="108"/>
      <c r="CL2033" s="108"/>
      <c r="CM2033" s="108"/>
      <c r="CN2033" s="108"/>
      <c r="CO2033" s="108"/>
      <c r="CP2033" s="108"/>
      <c r="CQ2033" s="108"/>
      <c r="CR2033" s="108"/>
      <c r="CS2033" s="108"/>
      <c r="CT2033" s="108"/>
      <c r="CU2033" s="108"/>
      <c r="CV2033" s="108"/>
      <c r="CW2033" s="108"/>
      <c r="CX2033" s="108"/>
      <c r="CY2033" s="108"/>
      <c r="CZ2033" s="2"/>
      <c r="DA2033" s="2"/>
      <c r="DB2033" s="2"/>
      <c r="DC2033" s="2"/>
      <c r="DD2033" s="2"/>
      <c r="DE2033" s="2"/>
      <c r="DF2033" s="2"/>
      <c r="DG2033" s="2"/>
      <c r="DH2033" s="2"/>
      <c r="DI2033" s="2"/>
      <c r="DJ2033" s="2"/>
      <c r="DK2033" s="2"/>
      <c r="DL2033" s="2"/>
      <c r="DM2033" s="2"/>
      <c r="DN2033" s="2"/>
      <c r="DO2033" s="2"/>
      <c r="DP2033" s="2"/>
      <c r="DQ2033" s="2"/>
      <c r="DR2033" s="2"/>
      <c r="DS2033" s="2"/>
      <c r="DT2033" s="2"/>
      <c r="DU2033" s="2"/>
      <c r="DV2033" s="2"/>
      <c r="DW2033" s="2"/>
      <c r="DX2033" s="2"/>
      <c r="DY2033" s="2"/>
      <c r="DZ2033" s="2"/>
      <c r="EA2033" s="2"/>
      <c r="EB2033" s="2"/>
      <c r="EC2033" s="2"/>
      <c r="ED2033" s="2"/>
      <c r="EE2033" s="2"/>
      <c r="EF2033" s="2"/>
      <c r="EG2033" s="2"/>
      <c r="EH2033" s="2"/>
      <c r="EI2033" s="2"/>
      <c r="EJ2033" s="2"/>
      <c r="EK2033" s="2"/>
      <c r="EL2033" s="2"/>
      <c r="EM2033" s="2"/>
      <c r="EN2033" s="2"/>
      <c r="EO2033" s="2"/>
      <c r="EP2033" s="2"/>
      <c r="EQ2033" s="2"/>
      <c r="ER2033" s="2"/>
      <c r="ES2033" s="2"/>
      <c r="ET2033" s="2"/>
      <c r="EU2033" s="2"/>
      <c r="EV2033" s="2"/>
      <c r="EW2033" s="2"/>
      <c r="EX2033" s="2"/>
      <c r="EY2033" s="2"/>
      <c r="EZ2033" s="2"/>
      <c r="FA2033" s="2"/>
      <c r="FB2033" s="2"/>
      <c r="FC2033" s="2"/>
      <c r="FD2033" s="2"/>
      <c r="FE2033" s="2"/>
      <c r="FF2033" s="2"/>
      <c r="FG2033" s="2"/>
      <c r="FH2033" s="2"/>
      <c r="FI2033" s="2"/>
      <c r="FJ2033" s="2"/>
      <c r="FK2033" s="2"/>
      <c r="FL2033" s="2"/>
      <c r="FM2033" s="2"/>
      <c r="FN2033" s="2"/>
      <c r="FO2033" s="2"/>
      <c r="FP2033" s="2"/>
      <c r="FQ2033" s="2"/>
      <c r="FR2033" s="2"/>
      <c r="FS2033" s="2"/>
      <c r="FT2033" s="2"/>
      <c r="FU2033" s="2"/>
      <c r="FV2033" s="2"/>
      <c r="FW2033" s="2"/>
      <c r="FX2033" s="2"/>
      <c r="FY2033" s="2"/>
      <c r="FZ2033" s="2"/>
      <c r="GA2033" s="2"/>
      <c r="GB2033" s="2"/>
      <c r="GC2033" s="2"/>
      <c r="GD2033" s="2"/>
      <c r="GE2033" s="2"/>
      <c r="GF2033" s="2"/>
      <c r="GG2033" s="2"/>
      <c r="GH2033" s="2"/>
      <c r="GI2033" s="2"/>
      <c r="GJ2033" s="2"/>
      <c r="GK2033" s="2"/>
      <c r="GL2033" s="2"/>
      <c r="GM2033" s="2"/>
      <c r="GN2033" s="2"/>
      <c r="GO2033" s="2"/>
      <c r="GP2033" s="2"/>
      <c r="GQ2033" s="2"/>
      <c r="GR2033" s="2"/>
      <c r="GS2033" s="2"/>
      <c r="GT2033" s="2"/>
      <c r="GU2033" s="2"/>
      <c r="GV2033" s="2"/>
      <c r="GW2033" s="2"/>
      <c r="GX2033" s="2"/>
      <c r="GY2033" s="2"/>
      <c r="GZ2033" s="2"/>
      <c r="HA2033" s="2"/>
      <c r="HB2033" s="2"/>
      <c r="HC2033" s="2"/>
      <c r="HD2033" s="2"/>
      <c r="HE2033" s="2"/>
      <c r="HF2033" s="2"/>
      <c r="HG2033" s="2"/>
      <c r="HH2033" s="2"/>
      <c r="HI2033" s="2"/>
      <c r="HJ2033" s="2"/>
      <c r="HK2033" s="2"/>
      <c r="HL2033" s="2"/>
      <c r="HM2033" s="2"/>
      <c r="HN2033" s="2"/>
      <c r="HO2033" s="2"/>
      <c r="HP2033" s="2"/>
      <c r="HQ2033" s="2"/>
      <c r="HR2033" s="2"/>
      <c r="HS2033" s="2"/>
      <c r="HT2033" s="2"/>
      <c r="HU2033" s="2"/>
      <c r="HV2033" s="2"/>
      <c r="HW2033" s="2"/>
      <c r="HX2033" s="2"/>
      <c r="HY2033" s="2"/>
      <c r="HZ2033" s="2"/>
      <c r="IA2033" s="2"/>
      <c r="IB2033" s="2"/>
      <c r="IC2033" s="2"/>
      <c r="ID2033" s="2"/>
      <c r="IE2033" s="2"/>
      <c r="IF2033" s="2"/>
      <c r="IG2033" s="2"/>
      <c r="IH2033" s="2"/>
      <c r="II2033" s="2"/>
      <c r="IJ2033" s="2"/>
      <c r="IK2033" s="2"/>
      <c r="IL2033" s="2"/>
      <c r="IM2033" s="2"/>
      <c r="IN2033" s="2"/>
      <c r="IO2033" s="2"/>
      <c r="IP2033" s="2"/>
      <c r="IQ2033" s="2"/>
      <c r="IR2033" s="2"/>
      <c r="IS2033" s="2"/>
    </row>
    <row r="2034" spans="1:253" s="36" customFormat="1" hidden="1" x14ac:dyDescent="0.25">
      <c r="A2034" s="33"/>
      <c r="B2034" s="168"/>
      <c r="C2034" s="168"/>
      <c r="D2034" s="168"/>
      <c r="E2034" s="168"/>
      <c r="F2034" s="168"/>
      <c r="G2034" s="168"/>
      <c r="H2034" s="168"/>
      <c r="I2034" s="168"/>
      <c r="J2034" s="168"/>
      <c r="K2034" s="168"/>
      <c r="L2034" s="168"/>
      <c r="M2034" s="168"/>
      <c r="N2034" s="168"/>
      <c r="O2034" s="168"/>
      <c r="P2034" s="168"/>
      <c r="Q2034" s="168"/>
      <c r="R2034" s="168"/>
      <c r="S2034" s="168"/>
      <c r="T2034" s="168"/>
      <c r="U2034" s="168"/>
      <c r="V2034" s="168"/>
      <c r="W2034" s="168"/>
      <c r="X2034" s="168"/>
      <c r="Y2034" s="168"/>
      <c r="Z2034" s="168"/>
      <c r="AA2034" s="168"/>
      <c r="AB2034" s="168"/>
      <c r="AC2034" s="168"/>
      <c r="AD2034" s="168"/>
      <c r="AE2034" s="168"/>
      <c r="AF2034" s="168"/>
      <c r="AG2034" s="168"/>
      <c r="AH2034" s="168"/>
      <c r="AI2034" s="63"/>
      <c r="AJ2034" s="144" t="str">
        <f t="shared" si="374"/>
        <v>Riadok bude skrytý.</v>
      </c>
      <c r="AK2034" s="145" t="s">
        <v>207</v>
      </c>
      <c r="AL2034" s="2"/>
      <c r="AM2034" s="2"/>
      <c r="AN2034" s="2"/>
      <c r="AO2034" s="2"/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51">
        <f t="shared" si="376"/>
        <v>1</v>
      </c>
      <c r="BF2034" s="51">
        <f t="shared" si="377"/>
        <v>0</v>
      </c>
      <c r="BG2034" s="51"/>
      <c r="BH2034" s="51">
        <f t="shared" si="375"/>
        <v>1</v>
      </c>
      <c r="BI2034" s="89">
        <f t="shared" si="378"/>
        <v>0</v>
      </c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/>
      <c r="BX2034" s="108"/>
      <c r="BY2034" s="108"/>
      <c r="BZ2034" s="108"/>
      <c r="CA2034" s="113">
        <f>SI!BY2034</f>
        <v>166</v>
      </c>
      <c r="CB2034" s="113"/>
      <c r="CC2034" s="113"/>
      <c r="CD2034" s="113"/>
      <c r="CE2034" s="113"/>
      <c r="CF2034" s="113"/>
      <c r="CG2034" s="113"/>
      <c r="CH2034" s="140">
        <f>SI!BZ2034</f>
        <v>0</v>
      </c>
      <c r="CI2034" s="108"/>
      <c r="CJ2034" s="108"/>
      <c r="CK2034" s="108"/>
      <c r="CL2034" s="108"/>
      <c r="CM2034" s="108"/>
      <c r="CN2034" s="108"/>
      <c r="CO2034" s="108"/>
      <c r="CP2034" s="108"/>
      <c r="CQ2034" s="108"/>
      <c r="CR2034" s="108"/>
      <c r="CS2034" s="108"/>
      <c r="CT2034" s="108"/>
      <c r="CU2034" s="108"/>
      <c r="CV2034" s="108"/>
      <c r="CW2034" s="108"/>
      <c r="CX2034" s="108"/>
      <c r="CY2034" s="108"/>
      <c r="CZ2034" s="2"/>
      <c r="DA2034" s="2"/>
      <c r="DB2034" s="2"/>
      <c r="DC2034" s="2"/>
      <c r="DD2034" s="2"/>
      <c r="DE2034" s="2"/>
      <c r="DF2034" s="2"/>
      <c r="DG2034" s="2"/>
      <c r="DH2034" s="2"/>
      <c r="DI2034" s="2"/>
      <c r="DJ2034" s="2"/>
      <c r="DK2034" s="2"/>
      <c r="DL2034" s="2"/>
      <c r="DM2034" s="2"/>
      <c r="DN2034" s="2"/>
      <c r="DO2034" s="2"/>
      <c r="DP2034" s="2"/>
      <c r="DQ2034" s="2"/>
      <c r="DR2034" s="2"/>
      <c r="DS2034" s="2"/>
      <c r="DT2034" s="2"/>
      <c r="DU2034" s="2"/>
      <c r="DV2034" s="2"/>
      <c r="DW2034" s="2"/>
      <c r="DX2034" s="2"/>
      <c r="DY2034" s="2"/>
      <c r="DZ2034" s="2"/>
      <c r="EA2034" s="2"/>
      <c r="EB2034" s="2"/>
      <c r="EC2034" s="2"/>
      <c r="ED2034" s="2"/>
      <c r="EE2034" s="2"/>
      <c r="EF2034" s="2"/>
      <c r="EG2034" s="2"/>
      <c r="EH2034" s="2"/>
      <c r="EI2034" s="2"/>
      <c r="EJ2034" s="2"/>
      <c r="EK2034" s="2"/>
      <c r="EL2034" s="2"/>
      <c r="EM2034" s="2"/>
      <c r="EN2034" s="2"/>
      <c r="EO2034" s="2"/>
      <c r="EP2034" s="2"/>
      <c r="EQ2034" s="2"/>
      <c r="ER2034" s="2"/>
      <c r="ES2034" s="2"/>
      <c r="ET2034" s="2"/>
      <c r="EU2034" s="2"/>
      <c r="EV2034" s="2"/>
      <c r="EW2034" s="2"/>
      <c r="EX2034" s="2"/>
      <c r="EY2034" s="2"/>
      <c r="EZ2034" s="2"/>
      <c r="FA2034" s="2"/>
      <c r="FB2034" s="2"/>
      <c r="FC2034" s="2"/>
      <c r="FD2034" s="2"/>
      <c r="FE2034" s="2"/>
      <c r="FF2034" s="2"/>
      <c r="FG2034" s="2"/>
      <c r="FH2034" s="2"/>
      <c r="FI2034" s="2"/>
      <c r="FJ2034" s="2"/>
      <c r="FK2034" s="2"/>
      <c r="FL2034" s="2"/>
      <c r="FM2034" s="2"/>
      <c r="FN2034" s="2"/>
      <c r="FO2034" s="2"/>
      <c r="FP2034" s="2"/>
      <c r="FQ2034" s="2"/>
      <c r="FR2034" s="2"/>
      <c r="FS2034" s="2"/>
      <c r="FT2034" s="2"/>
      <c r="FU2034" s="2"/>
      <c r="FV2034" s="2"/>
      <c r="FW2034" s="2"/>
      <c r="FX2034" s="2"/>
      <c r="FY2034" s="2"/>
      <c r="FZ2034" s="2"/>
      <c r="GA2034" s="2"/>
      <c r="GB2034" s="2"/>
      <c r="GC2034" s="2"/>
      <c r="GD2034" s="2"/>
      <c r="GE2034" s="2"/>
      <c r="GF2034" s="2"/>
      <c r="GG2034" s="2"/>
      <c r="GH2034" s="2"/>
      <c r="GI2034" s="2"/>
      <c r="GJ2034" s="2"/>
      <c r="GK2034" s="2"/>
      <c r="GL2034" s="2"/>
      <c r="GM2034" s="2"/>
      <c r="GN2034" s="2"/>
      <c r="GO2034" s="2"/>
      <c r="GP2034" s="2"/>
      <c r="GQ2034" s="2"/>
      <c r="GR2034" s="2"/>
      <c r="GS2034" s="2"/>
      <c r="GT2034" s="2"/>
      <c r="GU2034" s="2"/>
      <c r="GV2034" s="2"/>
      <c r="GW2034" s="2"/>
      <c r="GX2034" s="2"/>
      <c r="GY2034" s="2"/>
      <c r="GZ2034" s="2"/>
      <c r="HA2034" s="2"/>
      <c r="HB2034" s="2"/>
      <c r="HC2034" s="2"/>
      <c r="HD2034" s="2"/>
      <c r="HE2034" s="2"/>
      <c r="HF2034" s="2"/>
      <c r="HG2034" s="2"/>
      <c r="HH2034" s="2"/>
      <c r="HI2034" s="2"/>
      <c r="HJ2034" s="2"/>
      <c r="HK2034" s="2"/>
      <c r="HL2034" s="2"/>
      <c r="HM2034" s="2"/>
      <c r="HN2034" s="2"/>
      <c r="HO2034" s="2"/>
      <c r="HP2034" s="2"/>
      <c r="HQ2034" s="2"/>
      <c r="HR2034" s="2"/>
      <c r="HS2034" s="2"/>
      <c r="HT2034" s="2"/>
      <c r="HU2034" s="2"/>
      <c r="HV2034" s="2"/>
      <c r="HW2034" s="2"/>
      <c r="HX2034" s="2"/>
      <c r="HY2034" s="2"/>
      <c r="HZ2034" s="2"/>
      <c r="IA2034" s="2"/>
      <c r="IB2034" s="2"/>
      <c r="IC2034" s="2"/>
      <c r="ID2034" s="2"/>
      <c r="IE2034" s="2"/>
      <c r="IF2034" s="2"/>
      <c r="IG2034" s="2"/>
      <c r="IH2034" s="2"/>
      <c r="II2034" s="2"/>
      <c r="IJ2034" s="2"/>
      <c r="IK2034" s="2"/>
      <c r="IL2034" s="2"/>
      <c r="IM2034" s="2"/>
      <c r="IN2034" s="2"/>
      <c r="IO2034" s="2"/>
      <c r="IP2034" s="2"/>
      <c r="IQ2034" s="2"/>
      <c r="IR2034" s="2"/>
      <c r="IS2034" s="2"/>
    </row>
    <row r="2035" spans="1:253" s="36" customFormat="1" hidden="1" x14ac:dyDescent="0.25">
      <c r="A2035" s="33"/>
      <c r="B2035" s="168"/>
      <c r="C2035" s="168"/>
      <c r="D2035" s="168"/>
      <c r="E2035" s="168"/>
      <c r="F2035" s="168"/>
      <c r="G2035" s="168"/>
      <c r="H2035" s="168"/>
      <c r="I2035" s="168"/>
      <c r="J2035" s="168"/>
      <c r="K2035" s="168"/>
      <c r="L2035" s="168"/>
      <c r="M2035" s="168"/>
      <c r="N2035" s="168"/>
      <c r="O2035" s="168"/>
      <c r="P2035" s="168"/>
      <c r="Q2035" s="168"/>
      <c r="R2035" s="168"/>
      <c r="S2035" s="168"/>
      <c r="T2035" s="168"/>
      <c r="U2035" s="168"/>
      <c r="V2035" s="168"/>
      <c r="W2035" s="168"/>
      <c r="X2035" s="168"/>
      <c r="Y2035" s="168"/>
      <c r="Z2035" s="168"/>
      <c r="AA2035" s="168"/>
      <c r="AB2035" s="168"/>
      <c r="AC2035" s="168"/>
      <c r="AD2035" s="168"/>
      <c r="AE2035" s="168"/>
      <c r="AF2035" s="168"/>
      <c r="AG2035" s="168"/>
      <c r="AH2035" s="168"/>
      <c r="AI2035" s="63"/>
      <c r="AJ2035" s="144" t="str">
        <f t="shared" si="374"/>
        <v>Riadok bude skrytý.</v>
      </c>
      <c r="AK2035" s="145" t="s">
        <v>207</v>
      </c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51">
        <f t="shared" si="376"/>
        <v>1</v>
      </c>
      <c r="BF2035" s="51">
        <f t="shared" si="377"/>
        <v>0</v>
      </c>
      <c r="BG2035" s="51"/>
      <c r="BH2035" s="51">
        <f t="shared" si="375"/>
        <v>1</v>
      </c>
      <c r="BI2035" s="89">
        <f t="shared" si="378"/>
        <v>0</v>
      </c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108"/>
      <c r="BY2035" s="108"/>
      <c r="BZ2035" s="108"/>
      <c r="CA2035" s="113">
        <f>SI!BY2035</f>
        <v>148</v>
      </c>
      <c r="CB2035" s="113"/>
      <c r="CC2035" s="113"/>
      <c r="CD2035" s="113"/>
      <c r="CE2035" s="113"/>
      <c r="CF2035" s="113"/>
      <c r="CG2035" s="113"/>
      <c r="CH2035" s="140">
        <f>SI!BZ2035</f>
        <v>0</v>
      </c>
      <c r="CI2035" s="108"/>
      <c r="CJ2035" s="108"/>
      <c r="CK2035" s="108"/>
      <c r="CL2035" s="108"/>
      <c r="CM2035" s="108"/>
      <c r="CN2035" s="108"/>
      <c r="CO2035" s="108"/>
      <c r="CP2035" s="108"/>
      <c r="CQ2035" s="108"/>
      <c r="CR2035" s="108"/>
      <c r="CS2035" s="108"/>
      <c r="CT2035" s="108"/>
      <c r="CU2035" s="108"/>
      <c r="CV2035" s="108"/>
      <c r="CW2035" s="108"/>
      <c r="CX2035" s="108"/>
      <c r="CY2035" s="108"/>
      <c r="CZ2035" s="2"/>
      <c r="DA2035" s="2"/>
      <c r="DB2035" s="2"/>
      <c r="DC2035" s="2"/>
      <c r="DD2035" s="2"/>
      <c r="DE2035" s="2"/>
      <c r="DF2035" s="2"/>
      <c r="DG2035" s="2"/>
      <c r="DH2035" s="2"/>
      <c r="DI2035" s="2"/>
      <c r="DJ2035" s="2"/>
      <c r="DK2035" s="2"/>
      <c r="DL2035" s="2"/>
      <c r="DM2035" s="2"/>
      <c r="DN2035" s="2"/>
      <c r="DO2035" s="2"/>
      <c r="DP2035" s="2"/>
      <c r="DQ2035" s="2"/>
      <c r="DR2035" s="2"/>
      <c r="DS2035" s="2"/>
      <c r="DT2035" s="2"/>
      <c r="DU2035" s="2"/>
      <c r="DV2035" s="2"/>
      <c r="DW2035" s="2"/>
      <c r="DX2035" s="2"/>
      <c r="DY2035" s="2"/>
      <c r="DZ2035" s="2"/>
      <c r="EA2035" s="2"/>
      <c r="EB2035" s="2"/>
      <c r="EC2035" s="2"/>
      <c r="ED2035" s="2"/>
      <c r="EE2035" s="2"/>
      <c r="EF2035" s="2"/>
      <c r="EG2035" s="2"/>
      <c r="EH2035" s="2"/>
      <c r="EI2035" s="2"/>
      <c r="EJ2035" s="2"/>
      <c r="EK2035" s="2"/>
      <c r="EL2035" s="2"/>
      <c r="EM2035" s="2"/>
      <c r="EN2035" s="2"/>
      <c r="EO2035" s="2"/>
      <c r="EP2035" s="2"/>
      <c r="EQ2035" s="2"/>
      <c r="ER2035" s="2"/>
      <c r="ES2035" s="2"/>
      <c r="ET2035" s="2"/>
      <c r="EU2035" s="2"/>
      <c r="EV2035" s="2"/>
      <c r="EW2035" s="2"/>
      <c r="EX2035" s="2"/>
      <c r="EY2035" s="2"/>
      <c r="EZ2035" s="2"/>
      <c r="FA2035" s="2"/>
      <c r="FB2035" s="2"/>
      <c r="FC2035" s="2"/>
      <c r="FD2035" s="2"/>
      <c r="FE2035" s="2"/>
      <c r="FF2035" s="2"/>
      <c r="FG2035" s="2"/>
      <c r="FH2035" s="2"/>
      <c r="FI2035" s="2"/>
      <c r="FJ2035" s="2"/>
      <c r="FK2035" s="2"/>
      <c r="FL2035" s="2"/>
      <c r="FM2035" s="2"/>
      <c r="FN2035" s="2"/>
      <c r="FO2035" s="2"/>
      <c r="FP2035" s="2"/>
      <c r="FQ2035" s="2"/>
      <c r="FR2035" s="2"/>
      <c r="FS2035" s="2"/>
      <c r="FT2035" s="2"/>
      <c r="FU2035" s="2"/>
      <c r="FV2035" s="2"/>
      <c r="FW2035" s="2"/>
      <c r="FX2035" s="2"/>
      <c r="FY2035" s="2"/>
      <c r="FZ2035" s="2"/>
      <c r="GA2035" s="2"/>
      <c r="GB2035" s="2"/>
      <c r="GC2035" s="2"/>
      <c r="GD2035" s="2"/>
      <c r="GE2035" s="2"/>
      <c r="GF2035" s="2"/>
      <c r="GG2035" s="2"/>
      <c r="GH2035" s="2"/>
      <c r="GI2035" s="2"/>
      <c r="GJ2035" s="2"/>
      <c r="GK2035" s="2"/>
      <c r="GL2035" s="2"/>
      <c r="GM2035" s="2"/>
      <c r="GN2035" s="2"/>
      <c r="GO2035" s="2"/>
      <c r="GP2035" s="2"/>
      <c r="GQ2035" s="2"/>
      <c r="GR2035" s="2"/>
      <c r="GS2035" s="2"/>
      <c r="GT2035" s="2"/>
      <c r="GU2035" s="2"/>
      <c r="GV2035" s="2"/>
      <c r="GW2035" s="2"/>
      <c r="GX2035" s="2"/>
      <c r="GY2035" s="2"/>
      <c r="GZ2035" s="2"/>
      <c r="HA2035" s="2"/>
      <c r="HB2035" s="2"/>
      <c r="HC2035" s="2"/>
      <c r="HD2035" s="2"/>
      <c r="HE2035" s="2"/>
      <c r="HF2035" s="2"/>
      <c r="HG2035" s="2"/>
      <c r="HH2035" s="2"/>
      <c r="HI2035" s="2"/>
      <c r="HJ2035" s="2"/>
      <c r="HK2035" s="2"/>
      <c r="HL2035" s="2"/>
      <c r="HM2035" s="2"/>
      <c r="HN2035" s="2"/>
      <c r="HO2035" s="2"/>
      <c r="HP2035" s="2"/>
      <c r="HQ2035" s="2"/>
      <c r="HR2035" s="2"/>
      <c r="HS2035" s="2"/>
      <c r="HT2035" s="2"/>
      <c r="HU2035" s="2"/>
      <c r="HV2035" s="2"/>
      <c r="HW2035" s="2"/>
      <c r="HX2035" s="2"/>
      <c r="HY2035" s="2"/>
      <c r="HZ2035" s="2"/>
      <c r="IA2035" s="2"/>
      <c r="IB2035" s="2"/>
      <c r="IC2035" s="2"/>
      <c r="ID2035" s="2"/>
      <c r="IE2035" s="2"/>
      <c r="IF2035" s="2"/>
      <c r="IG2035" s="2"/>
      <c r="IH2035" s="2"/>
      <c r="II2035" s="2"/>
      <c r="IJ2035" s="2"/>
      <c r="IK2035" s="2"/>
      <c r="IL2035" s="2"/>
      <c r="IM2035" s="2"/>
      <c r="IN2035" s="2"/>
      <c r="IO2035" s="2"/>
      <c r="IP2035" s="2"/>
      <c r="IQ2035" s="2"/>
      <c r="IR2035" s="2"/>
      <c r="IS2035" s="2"/>
    </row>
    <row r="2036" spans="1:253" s="36" customFormat="1" hidden="1" x14ac:dyDescent="0.25">
      <c r="A2036" s="33"/>
      <c r="B2036" s="168"/>
      <c r="C2036" s="168"/>
      <c r="D2036" s="168"/>
      <c r="E2036" s="168"/>
      <c r="F2036" s="168"/>
      <c r="G2036" s="168"/>
      <c r="H2036" s="168"/>
      <c r="I2036" s="168"/>
      <c r="J2036" s="168"/>
      <c r="K2036" s="168"/>
      <c r="L2036" s="168"/>
      <c r="M2036" s="168"/>
      <c r="N2036" s="168"/>
      <c r="O2036" s="168"/>
      <c r="P2036" s="168"/>
      <c r="Q2036" s="168"/>
      <c r="R2036" s="168"/>
      <c r="S2036" s="168"/>
      <c r="T2036" s="168"/>
      <c r="U2036" s="168"/>
      <c r="V2036" s="168"/>
      <c r="W2036" s="168"/>
      <c r="X2036" s="168"/>
      <c r="Y2036" s="168"/>
      <c r="Z2036" s="168"/>
      <c r="AA2036" s="168"/>
      <c r="AB2036" s="168"/>
      <c r="AC2036" s="168"/>
      <c r="AD2036" s="168"/>
      <c r="AE2036" s="168"/>
      <c r="AF2036" s="168"/>
      <c r="AG2036" s="168"/>
      <c r="AH2036" s="168"/>
      <c r="AI2036" s="63"/>
      <c r="AJ2036" s="144" t="str">
        <f t="shared" si="374"/>
        <v>Riadok bude skrytý.</v>
      </c>
      <c r="AK2036" s="145" t="s">
        <v>207</v>
      </c>
      <c r="AL2036" s="2"/>
      <c r="AM2036" s="2"/>
      <c r="AN2036" s="2"/>
      <c r="AO2036" s="2"/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51">
        <f t="shared" si="376"/>
        <v>1</v>
      </c>
      <c r="BF2036" s="51">
        <f t="shared" si="377"/>
        <v>0</v>
      </c>
      <c r="BG2036" s="51"/>
      <c r="BH2036" s="51">
        <f t="shared" si="375"/>
        <v>1</v>
      </c>
      <c r="BI2036" s="89">
        <f t="shared" si="378"/>
        <v>0</v>
      </c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/>
      <c r="BX2036" s="108"/>
      <c r="BY2036" s="108"/>
      <c r="BZ2036" s="108"/>
      <c r="CA2036" s="113">
        <f>SI!BY2036</f>
        <v>150</v>
      </c>
      <c r="CB2036" s="113"/>
      <c r="CC2036" s="113"/>
      <c r="CD2036" s="113"/>
      <c r="CE2036" s="113"/>
      <c r="CF2036" s="113"/>
      <c r="CG2036" s="113"/>
      <c r="CH2036" s="140">
        <f>SI!BZ2036</f>
        <v>0</v>
      </c>
      <c r="CI2036" s="108"/>
      <c r="CJ2036" s="108"/>
      <c r="CK2036" s="108"/>
      <c r="CL2036" s="108"/>
      <c r="CM2036" s="108"/>
      <c r="CN2036" s="108"/>
      <c r="CO2036" s="108"/>
      <c r="CP2036" s="108"/>
      <c r="CQ2036" s="108"/>
      <c r="CR2036" s="108"/>
      <c r="CS2036" s="108"/>
      <c r="CT2036" s="108"/>
      <c r="CU2036" s="108"/>
      <c r="CV2036" s="108"/>
      <c r="CW2036" s="108"/>
      <c r="CX2036" s="108"/>
      <c r="CY2036" s="108"/>
      <c r="CZ2036" s="2"/>
      <c r="DA2036" s="2"/>
      <c r="DB2036" s="2"/>
      <c r="DC2036" s="2"/>
      <c r="DD2036" s="2"/>
      <c r="DE2036" s="2"/>
      <c r="DF2036" s="2"/>
      <c r="DG2036" s="2"/>
      <c r="DH2036" s="2"/>
      <c r="DI2036" s="2"/>
      <c r="DJ2036" s="2"/>
      <c r="DK2036" s="2"/>
      <c r="DL2036" s="2"/>
      <c r="DM2036" s="2"/>
      <c r="DN2036" s="2"/>
      <c r="DO2036" s="2"/>
      <c r="DP2036" s="2"/>
      <c r="DQ2036" s="2"/>
      <c r="DR2036" s="2"/>
      <c r="DS2036" s="2"/>
      <c r="DT2036" s="2"/>
      <c r="DU2036" s="2"/>
      <c r="DV2036" s="2"/>
      <c r="DW2036" s="2"/>
      <c r="DX2036" s="2"/>
      <c r="DY2036" s="2"/>
      <c r="DZ2036" s="2"/>
      <c r="EA2036" s="2"/>
      <c r="EB2036" s="2"/>
      <c r="EC2036" s="2"/>
      <c r="ED2036" s="2"/>
      <c r="EE2036" s="2"/>
      <c r="EF2036" s="2"/>
      <c r="EG2036" s="2"/>
      <c r="EH2036" s="2"/>
      <c r="EI2036" s="2"/>
      <c r="EJ2036" s="2"/>
      <c r="EK2036" s="2"/>
      <c r="EL2036" s="2"/>
      <c r="EM2036" s="2"/>
      <c r="EN2036" s="2"/>
      <c r="EO2036" s="2"/>
      <c r="EP2036" s="2"/>
      <c r="EQ2036" s="2"/>
      <c r="ER2036" s="2"/>
      <c r="ES2036" s="2"/>
      <c r="ET2036" s="2"/>
      <c r="EU2036" s="2"/>
      <c r="EV2036" s="2"/>
      <c r="EW2036" s="2"/>
      <c r="EX2036" s="2"/>
      <c r="EY2036" s="2"/>
      <c r="EZ2036" s="2"/>
      <c r="FA2036" s="2"/>
      <c r="FB2036" s="2"/>
      <c r="FC2036" s="2"/>
      <c r="FD2036" s="2"/>
      <c r="FE2036" s="2"/>
      <c r="FF2036" s="2"/>
      <c r="FG2036" s="2"/>
      <c r="FH2036" s="2"/>
      <c r="FI2036" s="2"/>
      <c r="FJ2036" s="2"/>
      <c r="FK2036" s="2"/>
      <c r="FL2036" s="2"/>
      <c r="FM2036" s="2"/>
      <c r="FN2036" s="2"/>
      <c r="FO2036" s="2"/>
      <c r="FP2036" s="2"/>
      <c r="FQ2036" s="2"/>
      <c r="FR2036" s="2"/>
      <c r="FS2036" s="2"/>
      <c r="FT2036" s="2"/>
      <c r="FU2036" s="2"/>
      <c r="FV2036" s="2"/>
      <c r="FW2036" s="2"/>
      <c r="FX2036" s="2"/>
      <c r="FY2036" s="2"/>
      <c r="FZ2036" s="2"/>
      <c r="GA2036" s="2"/>
      <c r="GB2036" s="2"/>
      <c r="GC2036" s="2"/>
      <c r="GD2036" s="2"/>
      <c r="GE2036" s="2"/>
      <c r="GF2036" s="2"/>
      <c r="GG2036" s="2"/>
      <c r="GH2036" s="2"/>
      <c r="GI2036" s="2"/>
      <c r="GJ2036" s="2"/>
      <c r="GK2036" s="2"/>
      <c r="GL2036" s="2"/>
      <c r="GM2036" s="2"/>
      <c r="GN2036" s="2"/>
      <c r="GO2036" s="2"/>
      <c r="GP2036" s="2"/>
      <c r="GQ2036" s="2"/>
      <c r="GR2036" s="2"/>
      <c r="GS2036" s="2"/>
      <c r="GT2036" s="2"/>
      <c r="GU2036" s="2"/>
      <c r="GV2036" s="2"/>
      <c r="GW2036" s="2"/>
      <c r="GX2036" s="2"/>
      <c r="GY2036" s="2"/>
      <c r="GZ2036" s="2"/>
      <c r="HA2036" s="2"/>
      <c r="HB2036" s="2"/>
      <c r="HC2036" s="2"/>
      <c r="HD2036" s="2"/>
      <c r="HE2036" s="2"/>
      <c r="HF2036" s="2"/>
      <c r="HG2036" s="2"/>
      <c r="HH2036" s="2"/>
      <c r="HI2036" s="2"/>
      <c r="HJ2036" s="2"/>
      <c r="HK2036" s="2"/>
      <c r="HL2036" s="2"/>
      <c r="HM2036" s="2"/>
      <c r="HN2036" s="2"/>
      <c r="HO2036" s="2"/>
      <c r="HP2036" s="2"/>
      <c r="HQ2036" s="2"/>
      <c r="HR2036" s="2"/>
      <c r="HS2036" s="2"/>
      <c r="HT2036" s="2"/>
      <c r="HU2036" s="2"/>
      <c r="HV2036" s="2"/>
      <c r="HW2036" s="2"/>
      <c r="HX2036" s="2"/>
      <c r="HY2036" s="2"/>
      <c r="HZ2036" s="2"/>
      <c r="IA2036" s="2"/>
      <c r="IB2036" s="2"/>
      <c r="IC2036" s="2"/>
      <c r="ID2036" s="2"/>
      <c r="IE2036" s="2"/>
      <c r="IF2036" s="2"/>
      <c r="IG2036" s="2"/>
      <c r="IH2036" s="2"/>
      <c r="II2036" s="2"/>
      <c r="IJ2036" s="2"/>
      <c r="IK2036" s="2"/>
      <c r="IL2036" s="2"/>
      <c r="IM2036" s="2"/>
      <c r="IN2036" s="2"/>
      <c r="IO2036" s="2"/>
      <c r="IP2036" s="2"/>
      <c r="IQ2036" s="2"/>
      <c r="IR2036" s="2"/>
      <c r="IS2036" s="2"/>
    </row>
    <row r="2037" spans="1:253" s="36" customFormat="1" hidden="1" x14ac:dyDescent="0.25">
      <c r="A2037" s="33"/>
      <c r="B2037" s="168"/>
      <c r="C2037" s="168"/>
      <c r="D2037" s="168"/>
      <c r="E2037" s="168"/>
      <c r="F2037" s="168"/>
      <c r="G2037" s="168"/>
      <c r="H2037" s="168"/>
      <c r="I2037" s="168"/>
      <c r="J2037" s="168"/>
      <c r="K2037" s="168"/>
      <c r="L2037" s="168"/>
      <c r="M2037" s="168"/>
      <c r="N2037" s="168"/>
      <c r="O2037" s="168"/>
      <c r="P2037" s="168"/>
      <c r="Q2037" s="168"/>
      <c r="R2037" s="168"/>
      <c r="S2037" s="168"/>
      <c r="T2037" s="168"/>
      <c r="U2037" s="168"/>
      <c r="V2037" s="168"/>
      <c r="W2037" s="168"/>
      <c r="X2037" s="168"/>
      <c r="Y2037" s="168"/>
      <c r="Z2037" s="168"/>
      <c r="AA2037" s="168"/>
      <c r="AB2037" s="168"/>
      <c r="AC2037" s="168"/>
      <c r="AD2037" s="168"/>
      <c r="AE2037" s="168"/>
      <c r="AF2037" s="168"/>
      <c r="AG2037" s="168"/>
      <c r="AH2037" s="168"/>
      <c r="AI2037" s="63"/>
      <c r="AJ2037" s="144" t="str">
        <f t="shared" si="374"/>
        <v>Riadok bude skrytý.</v>
      </c>
      <c r="AK2037" s="145" t="s">
        <v>207</v>
      </c>
      <c r="AL2037" s="2"/>
      <c r="AM2037" s="2"/>
      <c r="AN2037" s="2"/>
      <c r="AO2037" s="2"/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  <c r="AZ2037" s="2"/>
      <c r="BA2037" s="2"/>
      <c r="BB2037" s="2"/>
      <c r="BC2037" s="2"/>
      <c r="BD2037" s="2"/>
      <c r="BE2037" s="51">
        <f t="shared" si="376"/>
        <v>1</v>
      </c>
      <c r="BF2037" s="51">
        <f t="shared" si="377"/>
        <v>0</v>
      </c>
      <c r="BG2037" s="51"/>
      <c r="BH2037" s="51">
        <f t="shared" si="375"/>
        <v>1</v>
      </c>
      <c r="BI2037" s="89">
        <f t="shared" si="378"/>
        <v>0</v>
      </c>
      <c r="BJ2037" s="2"/>
      <c r="BK2037" s="2"/>
      <c r="BL2037" s="2"/>
      <c r="BM2037" s="2"/>
      <c r="BN2037" s="2"/>
      <c r="BO2037" s="2"/>
      <c r="BP2037" s="2"/>
      <c r="BQ2037" s="2"/>
      <c r="BR2037" s="2"/>
      <c r="BS2037" s="2"/>
      <c r="BT2037" s="2"/>
      <c r="BU2037" s="2"/>
      <c r="BV2037" s="2"/>
      <c r="BW2037" s="2"/>
      <c r="BX2037" s="108"/>
      <c r="BY2037" s="108"/>
      <c r="BZ2037" s="108"/>
      <c r="CA2037" s="113">
        <f>SI!BY2037</f>
        <v>194</v>
      </c>
      <c r="CB2037" s="113"/>
      <c r="CC2037" s="113"/>
      <c r="CD2037" s="113"/>
      <c r="CE2037" s="113"/>
      <c r="CF2037" s="113"/>
      <c r="CG2037" s="113"/>
      <c r="CH2037" s="140">
        <f>SI!BZ2037</f>
        <v>0</v>
      </c>
      <c r="CI2037" s="108"/>
      <c r="CJ2037" s="108"/>
      <c r="CK2037" s="108"/>
      <c r="CL2037" s="108"/>
      <c r="CM2037" s="108"/>
      <c r="CN2037" s="108"/>
      <c r="CO2037" s="108"/>
      <c r="CP2037" s="108"/>
      <c r="CQ2037" s="108"/>
      <c r="CR2037" s="108"/>
      <c r="CS2037" s="108"/>
      <c r="CT2037" s="108"/>
      <c r="CU2037" s="108"/>
      <c r="CV2037" s="108"/>
      <c r="CW2037" s="108"/>
      <c r="CX2037" s="108"/>
      <c r="CY2037" s="108"/>
      <c r="CZ2037" s="2"/>
      <c r="DA2037" s="2"/>
      <c r="DB2037" s="2"/>
      <c r="DC2037" s="2"/>
      <c r="DD2037" s="2"/>
      <c r="DE2037" s="2"/>
      <c r="DF2037" s="2"/>
      <c r="DG2037" s="2"/>
      <c r="DH2037" s="2"/>
      <c r="DI2037" s="2"/>
      <c r="DJ2037" s="2"/>
      <c r="DK2037" s="2"/>
      <c r="DL2037" s="2"/>
      <c r="DM2037" s="2"/>
      <c r="DN2037" s="2"/>
      <c r="DO2037" s="2"/>
      <c r="DP2037" s="2"/>
      <c r="DQ2037" s="2"/>
      <c r="DR2037" s="2"/>
      <c r="DS2037" s="2"/>
      <c r="DT2037" s="2"/>
      <c r="DU2037" s="2"/>
      <c r="DV2037" s="2"/>
      <c r="DW2037" s="2"/>
      <c r="DX2037" s="2"/>
      <c r="DY2037" s="2"/>
      <c r="DZ2037" s="2"/>
      <c r="EA2037" s="2"/>
      <c r="EB2037" s="2"/>
      <c r="EC2037" s="2"/>
      <c r="ED2037" s="2"/>
      <c r="EE2037" s="2"/>
      <c r="EF2037" s="2"/>
      <c r="EG2037" s="2"/>
      <c r="EH2037" s="2"/>
      <c r="EI2037" s="2"/>
      <c r="EJ2037" s="2"/>
      <c r="EK2037" s="2"/>
      <c r="EL2037" s="2"/>
      <c r="EM2037" s="2"/>
      <c r="EN2037" s="2"/>
      <c r="EO2037" s="2"/>
      <c r="EP2037" s="2"/>
      <c r="EQ2037" s="2"/>
      <c r="ER2037" s="2"/>
      <c r="ES2037" s="2"/>
      <c r="ET2037" s="2"/>
      <c r="EU2037" s="2"/>
      <c r="EV2037" s="2"/>
      <c r="EW2037" s="2"/>
      <c r="EX2037" s="2"/>
      <c r="EY2037" s="2"/>
      <c r="EZ2037" s="2"/>
      <c r="FA2037" s="2"/>
      <c r="FB2037" s="2"/>
      <c r="FC2037" s="2"/>
      <c r="FD2037" s="2"/>
      <c r="FE2037" s="2"/>
      <c r="FF2037" s="2"/>
      <c r="FG2037" s="2"/>
      <c r="FH2037" s="2"/>
      <c r="FI2037" s="2"/>
      <c r="FJ2037" s="2"/>
      <c r="FK2037" s="2"/>
      <c r="FL2037" s="2"/>
      <c r="FM2037" s="2"/>
      <c r="FN2037" s="2"/>
      <c r="FO2037" s="2"/>
      <c r="FP2037" s="2"/>
      <c r="FQ2037" s="2"/>
      <c r="FR2037" s="2"/>
      <c r="FS2037" s="2"/>
      <c r="FT2037" s="2"/>
      <c r="FU2037" s="2"/>
      <c r="FV2037" s="2"/>
      <c r="FW2037" s="2"/>
      <c r="FX2037" s="2"/>
      <c r="FY2037" s="2"/>
      <c r="FZ2037" s="2"/>
      <c r="GA2037" s="2"/>
      <c r="GB2037" s="2"/>
      <c r="GC2037" s="2"/>
      <c r="GD2037" s="2"/>
      <c r="GE2037" s="2"/>
      <c r="GF2037" s="2"/>
      <c r="GG2037" s="2"/>
      <c r="GH2037" s="2"/>
      <c r="GI2037" s="2"/>
      <c r="GJ2037" s="2"/>
      <c r="GK2037" s="2"/>
      <c r="GL2037" s="2"/>
      <c r="GM2037" s="2"/>
      <c r="GN2037" s="2"/>
      <c r="GO2037" s="2"/>
      <c r="GP2037" s="2"/>
      <c r="GQ2037" s="2"/>
      <c r="GR2037" s="2"/>
      <c r="GS2037" s="2"/>
      <c r="GT2037" s="2"/>
      <c r="GU2037" s="2"/>
      <c r="GV2037" s="2"/>
      <c r="GW2037" s="2"/>
      <c r="GX2037" s="2"/>
      <c r="GY2037" s="2"/>
      <c r="GZ2037" s="2"/>
      <c r="HA2037" s="2"/>
      <c r="HB2037" s="2"/>
      <c r="HC2037" s="2"/>
      <c r="HD2037" s="2"/>
      <c r="HE2037" s="2"/>
      <c r="HF2037" s="2"/>
      <c r="HG2037" s="2"/>
      <c r="HH2037" s="2"/>
      <c r="HI2037" s="2"/>
      <c r="HJ2037" s="2"/>
      <c r="HK2037" s="2"/>
      <c r="HL2037" s="2"/>
      <c r="HM2037" s="2"/>
      <c r="HN2037" s="2"/>
      <c r="HO2037" s="2"/>
      <c r="HP2037" s="2"/>
      <c r="HQ2037" s="2"/>
      <c r="HR2037" s="2"/>
      <c r="HS2037" s="2"/>
      <c r="HT2037" s="2"/>
      <c r="HU2037" s="2"/>
      <c r="HV2037" s="2"/>
      <c r="HW2037" s="2"/>
      <c r="HX2037" s="2"/>
      <c r="HY2037" s="2"/>
      <c r="HZ2037" s="2"/>
      <c r="IA2037" s="2"/>
      <c r="IB2037" s="2"/>
      <c r="IC2037" s="2"/>
      <c r="ID2037" s="2"/>
      <c r="IE2037" s="2"/>
      <c r="IF2037" s="2"/>
      <c r="IG2037" s="2"/>
      <c r="IH2037" s="2"/>
      <c r="II2037" s="2"/>
      <c r="IJ2037" s="2"/>
      <c r="IK2037" s="2"/>
      <c r="IL2037" s="2"/>
      <c r="IM2037" s="2"/>
      <c r="IN2037" s="2"/>
      <c r="IO2037" s="2"/>
      <c r="IP2037" s="2"/>
      <c r="IQ2037" s="2"/>
      <c r="IR2037" s="2"/>
      <c r="IS2037" s="2"/>
    </row>
    <row r="2038" spans="1:253" x14ac:dyDescent="0.25">
      <c r="A2038" s="33"/>
      <c r="AI2038" s="59"/>
      <c r="AJ2038" s="144" t="str">
        <f t="shared" si="374"/>
        <v>Riadok bude vidieť.</v>
      </c>
      <c r="AK2038" s="145" t="s">
        <v>207</v>
      </c>
      <c r="BE2038" s="51">
        <f t="shared" si="376"/>
        <v>1</v>
      </c>
      <c r="BH2038" s="51">
        <f t="shared" si="375"/>
        <v>1</v>
      </c>
      <c r="BI2038" s="51">
        <f>+IF(BE2038+BF2038+BG2038=0,0,IF(BH2038=0,0,1))</f>
        <v>1</v>
      </c>
      <c r="CA2038" s="113">
        <f>SI!BY2038</f>
        <v>146</v>
      </c>
      <c r="CH2038" s="140">
        <f>SI!BZ2038</f>
        <v>0</v>
      </c>
    </row>
    <row r="2039" spans="1:253" s="36" customFormat="1" ht="15.75" x14ac:dyDescent="0.25">
      <c r="A2039" s="33"/>
      <c r="B2039" s="31" t="str">
        <f>+IF($K$27&lt;&gt;"",IF((CODE(MID($K$27,1,1))/100)&lt;10,IF(COMBIN(LEN(SI!J11),2)=CA2039,"Najatý majetok","NEPOVOLENÉ POUŽITIE !"),"NEPOVOLENÉ POUŽITIE!"),"NEPOVOLENÉ POUŽITIE !")</f>
        <v>Najatý majetok</v>
      </c>
      <c r="C2039" s="22"/>
      <c r="D2039" s="22"/>
      <c r="E2039" s="22"/>
      <c r="F2039" s="22"/>
      <c r="G2039" s="22"/>
      <c r="H2039" s="22"/>
      <c r="I2039" s="22"/>
      <c r="J2039" s="22"/>
      <c r="K2039" s="22"/>
      <c r="L2039" s="22"/>
      <c r="M2039" s="22"/>
      <c r="N2039" s="22"/>
      <c r="O2039" s="22"/>
      <c r="P2039" s="22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  <c r="AI2039" s="60" t="s">
        <v>168</v>
      </c>
      <c r="AJ2039" s="144" t="str">
        <f t="shared" si="374"/>
        <v>Riadok bude vidieť.</v>
      </c>
      <c r="AK2039" s="145" t="s">
        <v>207</v>
      </c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51">
        <f t="shared" si="376"/>
        <v>1</v>
      </c>
      <c r="BF2039" s="51"/>
      <c r="BG2039" s="51"/>
      <c r="BH2039" s="51">
        <f t="shared" si="375"/>
        <v>1</v>
      </c>
      <c r="BI2039" s="51">
        <f>+IF(BE2039+BF2039+BG2039=0,0,IF(BH2039=0,0,1))</f>
        <v>1</v>
      </c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108"/>
      <c r="BY2039" s="108"/>
      <c r="BZ2039" s="108"/>
      <c r="CA2039" s="113">
        <f>SI!BY2039</f>
        <v>91</v>
      </c>
      <c r="CB2039" s="113"/>
      <c r="CC2039" s="113"/>
      <c r="CD2039" s="113"/>
      <c r="CE2039" s="113"/>
      <c r="CF2039" s="113"/>
      <c r="CG2039" s="113"/>
      <c r="CH2039" s="140">
        <f>SI!BZ2039</f>
        <v>0</v>
      </c>
      <c r="CI2039" s="108"/>
      <c r="CJ2039" s="108"/>
      <c r="CK2039" s="108"/>
      <c r="CL2039" s="108"/>
      <c r="CM2039" s="108"/>
      <c r="CN2039" s="108"/>
      <c r="CO2039" s="108"/>
      <c r="CP2039" s="108"/>
      <c r="CQ2039" s="108"/>
      <c r="CR2039" s="108"/>
      <c r="CS2039" s="108"/>
      <c r="CT2039" s="108"/>
      <c r="CU2039" s="108"/>
      <c r="CV2039" s="108"/>
      <c r="CW2039" s="108"/>
      <c r="CX2039" s="108"/>
      <c r="CY2039" s="108"/>
      <c r="CZ2039" s="2"/>
      <c r="DA2039" s="2"/>
      <c r="DB2039" s="2"/>
      <c r="DC2039" s="2"/>
      <c r="DD2039" s="2"/>
      <c r="DE2039" s="2"/>
      <c r="DF2039" s="2"/>
      <c r="DG2039" s="2"/>
      <c r="DH2039" s="2"/>
      <c r="DI2039" s="2"/>
      <c r="DJ2039" s="2"/>
      <c r="DK2039" s="2"/>
      <c r="DL2039" s="2"/>
      <c r="DM2039" s="2"/>
      <c r="DN2039" s="2"/>
      <c r="DO2039" s="2"/>
      <c r="DP2039" s="2"/>
      <c r="DQ2039" s="2"/>
      <c r="DR2039" s="2"/>
      <c r="DS2039" s="2"/>
      <c r="DT2039" s="2"/>
      <c r="DU2039" s="2"/>
      <c r="DV2039" s="2"/>
      <c r="DW2039" s="2"/>
      <c r="DX2039" s="2"/>
      <c r="DY2039" s="2"/>
      <c r="DZ2039" s="2"/>
      <c r="EA2039" s="2"/>
      <c r="EB2039" s="2"/>
      <c r="EC2039" s="2"/>
      <c r="ED2039" s="2"/>
      <c r="EE2039" s="2"/>
      <c r="EF2039" s="2"/>
      <c r="EG2039" s="2"/>
      <c r="EH2039" s="2"/>
      <c r="EI2039" s="2"/>
      <c r="EJ2039" s="2"/>
      <c r="EK2039" s="2"/>
      <c r="EL2039" s="2"/>
      <c r="EM2039" s="2"/>
      <c r="EN2039" s="2"/>
      <c r="EO2039" s="2"/>
      <c r="EP2039" s="2"/>
      <c r="EQ2039" s="2"/>
      <c r="ER2039" s="2"/>
      <c r="ES2039" s="2"/>
      <c r="ET2039" s="2"/>
      <c r="EU2039" s="2"/>
      <c r="EV2039" s="2"/>
      <c r="EW2039" s="2"/>
      <c r="EX2039" s="2"/>
      <c r="EY2039" s="2"/>
      <c r="EZ2039" s="2"/>
      <c r="FA2039" s="2"/>
      <c r="FB2039" s="2"/>
      <c r="FC2039" s="2"/>
      <c r="FD2039" s="2"/>
      <c r="FE2039" s="2"/>
      <c r="FF2039" s="2"/>
      <c r="FG2039" s="2"/>
      <c r="FH2039" s="2"/>
      <c r="FI2039" s="2"/>
      <c r="FJ2039" s="2"/>
      <c r="FK2039" s="2"/>
      <c r="FL2039" s="2"/>
      <c r="FM2039" s="2"/>
      <c r="FN2039" s="2"/>
      <c r="FO2039" s="2"/>
      <c r="FP2039" s="2"/>
      <c r="FQ2039" s="2"/>
      <c r="FR2039" s="2"/>
      <c r="FS2039" s="2"/>
      <c r="FT2039" s="2"/>
      <c r="FU2039" s="2"/>
      <c r="FV2039" s="2"/>
      <c r="FW2039" s="2"/>
      <c r="FX2039" s="2"/>
      <c r="FY2039" s="2"/>
      <c r="FZ2039" s="2"/>
      <c r="GA2039" s="2"/>
      <c r="GB2039" s="2"/>
      <c r="GC2039" s="2"/>
      <c r="GD2039" s="2"/>
      <c r="GE2039" s="2"/>
      <c r="GF2039" s="2"/>
      <c r="GG2039" s="2"/>
      <c r="GH2039" s="2"/>
      <c r="GI2039" s="2"/>
      <c r="GJ2039" s="2"/>
      <c r="GK2039" s="2"/>
      <c r="GL2039" s="2"/>
      <c r="GM2039" s="2"/>
      <c r="GN2039" s="2"/>
      <c r="GO2039" s="2"/>
      <c r="GP2039" s="2"/>
      <c r="GQ2039" s="2"/>
      <c r="GR2039" s="2"/>
      <c r="GS2039" s="2"/>
      <c r="GT2039" s="2"/>
      <c r="GU2039" s="2"/>
      <c r="GV2039" s="2"/>
      <c r="GW2039" s="2"/>
      <c r="GX2039" s="2"/>
      <c r="GY2039" s="2"/>
      <c r="GZ2039" s="2"/>
      <c r="HA2039" s="2"/>
      <c r="HB2039" s="2"/>
      <c r="HC2039" s="2"/>
      <c r="HD2039" s="2"/>
      <c r="HE2039" s="2"/>
      <c r="HF2039" s="2"/>
      <c r="HG2039" s="2"/>
      <c r="HH2039" s="2"/>
      <c r="HI2039" s="2"/>
      <c r="HJ2039" s="2"/>
      <c r="HK2039" s="2"/>
      <c r="HL2039" s="2"/>
      <c r="HM2039" s="2"/>
      <c r="HN2039" s="2"/>
      <c r="HO2039" s="2"/>
      <c r="HP2039" s="2"/>
      <c r="HQ2039" s="2"/>
      <c r="HR2039" s="2"/>
      <c r="HS2039" s="2"/>
      <c r="HT2039" s="2"/>
      <c r="HU2039" s="2"/>
      <c r="HV2039" s="2"/>
      <c r="HW2039" s="2"/>
      <c r="HX2039" s="2"/>
      <c r="HY2039" s="2"/>
      <c r="HZ2039" s="2"/>
      <c r="IA2039" s="2"/>
      <c r="IB2039" s="2"/>
      <c r="IC2039" s="2"/>
      <c r="ID2039" s="2"/>
      <c r="IE2039" s="2"/>
      <c r="IF2039" s="2"/>
      <c r="IG2039" s="2"/>
      <c r="IH2039" s="2"/>
      <c r="II2039" s="2"/>
      <c r="IJ2039" s="2"/>
      <c r="IK2039" s="2"/>
      <c r="IL2039" s="2"/>
      <c r="IM2039" s="2"/>
      <c r="IN2039" s="2"/>
      <c r="IO2039" s="2"/>
      <c r="IP2039" s="2"/>
      <c r="IQ2039" s="2"/>
      <c r="IR2039" s="2"/>
      <c r="IS2039" s="2"/>
    </row>
    <row r="2040" spans="1:253" x14ac:dyDescent="0.25">
      <c r="A2040" s="33"/>
      <c r="AI2040" s="59"/>
      <c r="AJ2040" s="144" t="str">
        <f t="shared" si="374"/>
        <v>Riadok bude vidieť.</v>
      </c>
      <c r="AK2040" s="145" t="s">
        <v>207</v>
      </c>
      <c r="BE2040" s="51">
        <f t="shared" si="376"/>
        <v>1</v>
      </c>
      <c r="BH2040" s="51">
        <f t="shared" si="375"/>
        <v>1</v>
      </c>
      <c r="BI2040" s="51">
        <f>+IF(BE2040+BF2040+BG2040=0,0,IF(BH2040=0,0,1))</f>
        <v>1</v>
      </c>
      <c r="CA2040" s="113">
        <f>SI!BY2040</f>
        <v>177</v>
      </c>
      <c r="CH2040" s="140">
        <f>SI!BZ2040</f>
        <v>0</v>
      </c>
    </row>
    <row r="2041" spans="1:253" x14ac:dyDescent="0.25">
      <c r="A2041" s="33"/>
      <c r="B2041" s="1" t="s">
        <v>282</v>
      </c>
      <c r="C2041" s="1"/>
      <c r="D2041" s="1"/>
      <c r="E2041" s="1"/>
      <c r="H2041" s="181" t="s">
        <v>56</v>
      </c>
      <c r="I2041" s="181"/>
      <c r="J2041" s="1" t="str">
        <f>+IF($J$27&lt;&gt;"",IF((CODE(MID($J$27,1,1)))*(INT((PI()-3.1415)*10^5))*0+(LEN(SI!J13)-LEN(SI!J14))=CA2041,"v nájme hnuteľný majetok formou operatívneho prenájmu.","NEPOVOLENÉ POUŽITIE!"),"NEPOVOLENÉ POUŽITIE!")</f>
        <v>v nájme hnuteľný majetok formou operatívneho prenájmu.</v>
      </c>
      <c r="K2041" s="1"/>
      <c r="L2041" s="1"/>
      <c r="M2041" s="1"/>
      <c r="N2041" s="1"/>
      <c r="AI2041" s="60"/>
      <c r="AJ2041" s="144" t="str">
        <f t="shared" si="374"/>
        <v>Riadok bude vidieť.</v>
      </c>
      <c r="AK2041" s="145" t="s">
        <v>207</v>
      </c>
      <c r="AN2041" s="21"/>
      <c r="BE2041" s="51">
        <f t="shared" si="376"/>
        <v>1</v>
      </c>
      <c r="BH2041" s="51">
        <f t="shared" si="375"/>
        <v>1</v>
      </c>
      <c r="BI2041" s="51">
        <f>+IF(BE2041+BF2041+BG2041=0,0,IF(BH2041=0,0,1))</f>
        <v>1</v>
      </c>
      <c r="CA2041" s="113">
        <f>SI!BY2041</f>
        <v>6</v>
      </c>
      <c r="CH2041" s="140">
        <f>SI!BZ2041</f>
        <v>0</v>
      </c>
    </row>
    <row r="2042" spans="1:253" s="36" customFormat="1" hidden="1" x14ac:dyDescent="0.25">
      <c r="A2042" s="33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60"/>
      <c r="AJ2042" s="144" t="str">
        <f t="shared" si="374"/>
        <v>Riadok bude vidieť.</v>
      </c>
      <c r="AK2042" s="145" t="s">
        <v>207</v>
      </c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51">
        <f t="shared" si="376"/>
        <v>1</v>
      </c>
      <c r="BF2042" s="51">
        <f t="shared" ref="BF2042:BF2053" si="379">+IF($H$2041="nemá",0,1)</f>
        <v>1</v>
      </c>
      <c r="BG2042" s="51"/>
      <c r="BH2042" s="51">
        <f t="shared" si="375"/>
        <v>1</v>
      </c>
      <c r="BI2042" s="89">
        <f>+IF(BE2042*BF2042=0,0,IF(BH2042=0,0,1))</f>
        <v>1</v>
      </c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108"/>
      <c r="BY2042" s="108"/>
      <c r="BZ2042" s="108"/>
      <c r="CA2042" s="113">
        <f>SI!BY2042</f>
        <v>187</v>
      </c>
      <c r="CB2042" s="113"/>
      <c r="CC2042" s="113"/>
      <c r="CD2042" s="113"/>
      <c r="CE2042" s="113"/>
      <c r="CF2042" s="113"/>
      <c r="CG2042" s="113"/>
      <c r="CH2042" s="140">
        <f>SI!BZ2042</f>
        <v>0</v>
      </c>
      <c r="CI2042" s="108"/>
      <c r="CJ2042" s="108"/>
      <c r="CK2042" s="108"/>
      <c r="CL2042" s="108"/>
      <c r="CM2042" s="108"/>
      <c r="CN2042" s="108"/>
      <c r="CO2042" s="108"/>
      <c r="CP2042" s="108"/>
      <c r="CQ2042" s="108"/>
      <c r="CR2042" s="108"/>
      <c r="CS2042" s="108"/>
      <c r="CT2042" s="108"/>
      <c r="CU2042" s="108"/>
      <c r="CV2042" s="108"/>
      <c r="CW2042" s="108"/>
      <c r="CX2042" s="108"/>
      <c r="CY2042" s="108"/>
      <c r="CZ2042" s="2"/>
      <c r="DA2042" s="2"/>
      <c r="DB2042" s="2"/>
      <c r="DC2042" s="2"/>
      <c r="DD2042" s="2"/>
      <c r="DE2042" s="2"/>
      <c r="DF2042" s="2"/>
      <c r="DG2042" s="2"/>
      <c r="DH2042" s="2"/>
      <c r="DI2042" s="2"/>
      <c r="DJ2042" s="2"/>
      <c r="DK2042" s="2"/>
      <c r="DL2042" s="2"/>
      <c r="DM2042" s="2"/>
      <c r="DN2042" s="2"/>
      <c r="DO2042" s="2"/>
      <c r="DP2042" s="2"/>
      <c r="DQ2042" s="2"/>
      <c r="DR2042" s="2"/>
      <c r="DS2042" s="2"/>
      <c r="DT2042" s="2"/>
      <c r="DU2042" s="2"/>
      <c r="DV2042" s="2"/>
      <c r="DW2042" s="2"/>
      <c r="DX2042" s="2"/>
      <c r="DY2042" s="2"/>
      <c r="DZ2042" s="2"/>
      <c r="EA2042" s="2"/>
      <c r="EB2042" s="2"/>
      <c r="EC2042" s="2"/>
      <c r="ED2042" s="2"/>
      <c r="EE2042" s="2"/>
      <c r="EF2042" s="2"/>
      <c r="EG2042" s="2"/>
      <c r="EH2042" s="2"/>
      <c r="EI2042" s="2"/>
      <c r="EJ2042" s="2"/>
      <c r="EK2042" s="2"/>
      <c r="EL2042" s="2"/>
      <c r="EM2042" s="2"/>
      <c r="EN2042" s="2"/>
      <c r="EO2042" s="2"/>
      <c r="EP2042" s="2"/>
      <c r="EQ2042" s="2"/>
      <c r="ER2042" s="2"/>
      <c r="ES2042" s="2"/>
      <c r="ET2042" s="2"/>
      <c r="EU2042" s="2"/>
      <c r="EV2042" s="2"/>
      <c r="EW2042" s="2"/>
      <c r="EX2042" s="2"/>
      <c r="EY2042" s="2"/>
      <c r="EZ2042" s="2"/>
      <c r="FA2042" s="2"/>
      <c r="FB2042" s="2"/>
      <c r="FC2042" s="2"/>
      <c r="FD2042" s="2"/>
      <c r="FE2042" s="2"/>
      <c r="FF2042" s="2"/>
      <c r="FG2042" s="2"/>
      <c r="FH2042" s="2"/>
      <c r="FI2042" s="2"/>
      <c r="FJ2042" s="2"/>
      <c r="FK2042" s="2"/>
      <c r="FL2042" s="2"/>
      <c r="FM2042" s="2"/>
      <c r="FN2042" s="2"/>
      <c r="FO2042" s="2"/>
      <c r="FP2042" s="2"/>
      <c r="FQ2042" s="2"/>
      <c r="FR2042" s="2"/>
      <c r="FS2042" s="2"/>
      <c r="FT2042" s="2"/>
      <c r="FU2042" s="2"/>
      <c r="FV2042" s="2"/>
      <c r="FW2042" s="2"/>
      <c r="FX2042" s="2"/>
      <c r="FY2042" s="2"/>
      <c r="FZ2042" s="2"/>
      <c r="GA2042" s="2"/>
      <c r="GB2042" s="2"/>
      <c r="GC2042" s="2"/>
      <c r="GD2042" s="2"/>
      <c r="GE2042" s="2"/>
      <c r="GF2042" s="2"/>
      <c r="GG2042" s="2"/>
      <c r="GH2042" s="2"/>
      <c r="GI2042" s="2"/>
      <c r="GJ2042" s="2"/>
      <c r="GK2042" s="2"/>
      <c r="GL2042" s="2"/>
      <c r="GM2042" s="2"/>
      <c r="GN2042" s="2"/>
      <c r="GO2042" s="2"/>
      <c r="GP2042" s="2"/>
      <c r="GQ2042" s="2"/>
      <c r="GR2042" s="2"/>
      <c r="GS2042" s="2"/>
      <c r="GT2042" s="2"/>
      <c r="GU2042" s="2"/>
      <c r="GV2042" s="2"/>
      <c r="GW2042" s="2"/>
      <c r="GX2042" s="2"/>
      <c r="GY2042" s="2"/>
      <c r="GZ2042" s="2"/>
      <c r="HA2042" s="2"/>
      <c r="HB2042" s="2"/>
      <c r="HC2042" s="2"/>
      <c r="HD2042" s="2"/>
      <c r="HE2042" s="2"/>
      <c r="HF2042" s="2"/>
      <c r="HG2042" s="2"/>
      <c r="HH2042" s="2"/>
      <c r="HI2042" s="2"/>
      <c r="HJ2042" s="2"/>
      <c r="HK2042" s="2"/>
      <c r="HL2042" s="2"/>
      <c r="HM2042" s="2"/>
      <c r="HN2042" s="2"/>
      <c r="HO2042" s="2"/>
      <c r="HP2042" s="2"/>
      <c r="HQ2042" s="2"/>
      <c r="HR2042" s="2"/>
      <c r="HS2042" s="2"/>
      <c r="HT2042" s="2"/>
      <c r="HU2042" s="2"/>
      <c r="HV2042" s="2"/>
      <c r="HW2042" s="2"/>
      <c r="HX2042" s="2"/>
      <c r="HY2042" s="2"/>
      <c r="HZ2042" s="2"/>
      <c r="IA2042" s="2"/>
      <c r="IB2042" s="2"/>
      <c r="IC2042" s="2"/>
      <c r="ID2042" s="2"/>
      <c r="IE2042" s="2"/>
      <c r="IF2042" s="2"/>
      <c r="IG2042" s="2"/>
      <c r="IH2042" s="2"/>
      <c r="II2042" s="2"/>
      <c r="IJ2042" s="2"/>
      <c r="IK2042" s="2"/>
      <c r="IL2042" s="2"/>
      <c r="IM2042" s="2"/>
      <c r="IN2042" s="2"/>
      <c r="IO2042" s="2"/>
      <c r="IP2042" s="2"/>
      <c r="IQ2042" s="2"/>
      <c r="IR2042" s="2"/>
      <c r="IS2042" s="2"/>
    </row>
    <row r="2043" spans="1:253" s="36" customFormat="1" hidden="1" x14ac:dyDescent="0.25">
      <c r="A2043" s="33"/>
      <c r="B2043" s="305" t="str">
        <f>+IF($E$27&lt;&gt;"",IF(ROUNDDOWN(CODE(MID($E$27,1,1))*2,0)*(IF(SI!EE2877="",1,SI!EE2877-1-1))+(LEN(SI!J10)+LEN(SI!J11))=CA2043,"druh majetku v operatívnom nájme","NEPOVOLENÉ POUŽITIE!"),"NEPOVOLENÉ POUŽITIE!")</f>
        <v>druh majetku v operatívnom nájme</v>
      </c>
      <c r="C2043" s="306"/>
      <c r="D2043" s="306"/>
      <c r="E2043" s="306"/>
      <c r="F2043" s="306"/>
      <c r="G2043" s="306"/>
      <c r="H2043" s="306"/>
      <c r="I2043" s="306"/>
      <c r="J2043" s="306"/>
      <c r="K2043" s="306"/>
      <c r="L2043" s="306"/>
      <c r="M2043" s="306"/>
      <c r="N2043" s="306"/>
      <c r="O2043" s="306"/>
      <c r="P2043" s="306"/>
      <c r="Q2043" s="306"/>
      <c r="R2043" s="306"/>
      <c r="S2043" s="307"/>
      <c r="T2043" s="305" t="s">
        <v>183</v>
      </c>
      <c r="U2043" s="306"/>
      <c r="V2043" s="306"/>
      <c r="W2043" s="306"/>
      <c r="X2043" s="306"/>
      <c r="Y2043" s="306"/>
      <c r="Z2043" s="306"/>
      <c r="AA2043" s="306"/>
      <c r="AB2043" s="306"/>
      <c r="AC2043" s="306"/>
      <c r="AD2043" s="306"/>
      <c r="AE2043" s="306"/>
      <c r="AF2043" s="306"/>
      <c r="AG2043" s="306"/>
      <c r="AH2043" s="307"/>
      <c r="AI2043" s="60"/>
      <c r="AJ2043" s="144" t="str">
        <f t="shared" si="374"/>
        <v>Riadok bude vidieť.</v>
      </c>
      <c r="AK2043" s="145" t="s">
        <v>207</v>
      </c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51">
        <f t="shared" si="376"/>
        <v>1</v>
      </c>
      <c r="BF2043" s="51">
        <f t="shared" si="379"/>
        <v>1</v>
      </c>
      <c r="BG2043" s="51"/>
      <c r="BH2043" s="51">
        <f t="shared" si="375"/>
        <v>1</v>
      </c>
      <c r="BI2043" s="89">
        <f>+IF(BE2043*BF2043=0,0,IF(BH2043=0,0,1))</f>
        <v>1</v>
      </c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/>
      <c r="BX2043" s="108"/>
      <c r="BY2043" s="108"/>
      <c r="BZ2043" s="108"/>
      <c r="CA2043" s="113">
        <f>SI!BY2043</f>
        <v>43</v>
      </c>
      <c r="CB2043" s="113"/>
      <c r="CC2043" s="113"/>
      <c r="CD2043" s="113"/>
      <c r="CE2043" s="113"/>
      <c r="CF2043" s="113"/>
      <c r="CG2043" s="113"/>
      <c r="CH2043" s="140">
        <f>SI!BZ2043</f>
        <v>0</v>
      </c>
      <c r="CI2043" s="108"/>
      <c r="CJ2043" s="108"/>
      <c r="CK2043" s="108"/>
      <c r="CL2043" s="108"/>
      <c r="CM2043" s="108"/>
      <c r="CN2043" s="108"/>
      <c r="CO2043" s="108"/>
      <c r="CP2043" s="108"/>
      <c r="CQ2043" s="108"/>
      <c r="CR2043" s="108"/>
      <c r="CS2043" s="108"/>
      <c r="CT2043" s="108"/>
      <c r="CU2043" s="108"/>
      <c r="CV2043" s="108"/>
      <c r="CW2043" s="108"/>
      <c r="CX2043" s="108"/>
      <c r="CY2043" s="108"/>
      <c r="CZ2043" s="2"/>
      <c r="DA2043" s="2"/>
      <c r="DB2043" s="2"/>
      <c r="DC2043" s="2"/>
      <c r="DD2043" s="2"/>
      <c r="DE2043" s="2"/>
      <c r="DF2043" s="2"/>
      <c r="DG2043" s="2"/>
      <c r="DH2043" s="2"/>
      <c r="DI2043" s="2"/>
      <c r="DJ2043" s="2"/>
      <c r="DK2043" s="2"/>
      <c r="DL2043" s="2"/>
      <c r="DM2043" s="2"/>
      <c r="DN2043" s="2"/>
      <c r="DO2043" s="2"/>
      <c r="DP2043" s="2"/>
      <c r="DQ2043" s="2"/>
      <c r="DR2043" s="2"/>
      <c r="DS2043" s="2"/>
      <c r="DT2043" s="2"/>
      <c r="DU2043" s="2"/>
      <c r="DV2043" s="2"/>
      <c r="DW2043" s="2"/>
      <c r="DX2043" s="2"/>
      <c r="DY2043" s="2"/>
      <c r="DZ2043" s="2"/>
      <c r="EA2043" s="2"/>
      <c r="EB2043" s="2"/>
      <c r="EC2043" s="2"/>
      <c r="ED2043" s="2"/>
      <c r="EE2043" s="2"/>
      <c r="EF2043" s="2"/>
      <c r="EG2043" s="2"/>
      <c r="EH2043" s="2"/>
      <c r="EI2043" s="2"/>
      <c r="EJ2043" s="2"/>
      <c r="EK2043" s="2"/>
      <c r="EL2043" s="2"/>
      <c r="EM2043" s="2"/>
      <c r="EN2043" s="2"/>
      <c r="EO2043" s="2"/>
      <c r="EP2043" s="2"/>
      <c r="EQ2043" s="2"/>
      <c r="ER2043" s="2"/>
      <c r="ES2043" s="2"/>
      <c r="ET2043" s="2"/>
      <c r="EU2043" s="2"/>
      <c r="EV2043" s="2"/>
      <c r="EW2043" s="2"/>
      <c r="EX2043" s="2"/>
      <c r="EY2043" s="2"/>
      <c r="EZ2043" s="2"/>
      <c r="FA2043" s="2"/>
      <c r="FB2043" s="2"/>
      <c r="FC2043" s="2"/>
      <c r="FD2043" s="2"/>
      <c r="FE2043" s="2"/>
      <c r="FF2043" s="2"/>
      <c r="FG2043" s="2"/>
      <c r="FH2043" s="2"/>
      <c r="FI2043" s="2"/>
      <c r="FJ2043" s="2"/>
      <c r="FK2043" s="2"/>
      <c r="FL2043" s="2"/>
      <c r="FM2043" s="2"/>
      <c r="FN2043" s="2"/>
      <c r="FO2043" s="2"/>
      <c r="FP2043" s="2"/>
      <c r="FQ2043" s="2"/>
      <c r="FR2043" s="2"/>
      <c r="FS2043" s="2"/>
      <c r="FT2043" s="2"/>
      <c r="FU2043" s="2"/>
      <c r="FV2043" s="2"/>
      <c r="FW2043" s="2"/>
      <c r="FX2043" s="2"/>
      <c r="FY2043" s="2"/>
      <c r="FZ2043" s="2"/>
      <c r="GA2043" s="2"/>
      <c r="GB2043" s="2"/>
      <c r="GC2043" s="2"/>
      <c r="GD2043" s="2"/>
      <c r="GE2043" s="2"/>
      <c r="GF2043" s="2"/>
      <c r="GG2043" s="2"/>
      <c r="GH2043" s="2"/>
      <c r="GI2043" s="2"/>
      <c r="GJ2043" s="2"/>
      <c r="GK2043" s="2"/>
      <c r="GL2043" s="2"/>
      <c r="GM2043" s="2"/>
      <c r="GN2043" s="2"/>
      <c r="GO2043" s="2"/>
      <c r="GP2043" s="2"/>
      <c r="GQ2043" s="2"/>
      <c r="GR2043" s="2"/>
      <c r="GS2043" s="2"/>
      <c r="GT2043" s="2"/>
      <c r="GU2043" s="2"/>
      <c r="GV2043" s="2"/>
      <c r="GW2043" s="2"/>
      <c r="GX2043" s="2"/>
      <c r="GY2043" s="2"/>
      <c r="GZ2043" s="2"/>
      <c r="HA2043" s="2"/>
      <c r="HB2043" s="2"/>
      <c r="HC2043" s="2"/>
      <c r="HD2043" s="2"/>
      <c r="HE2043" s="2"/>
      <c r="HF2043" s="2"/>
      <c r="HG2043" s="2"/>
      <c r="HH2043" s="2"/>
      <c r="HI2043" s="2"/>
      <c r="HJ2043" s="2"/>
      <c r="HK2043" s="2"/>
      <c r="HL2043" s="2"/>
      <c r="HM2043" s="2"/>
      <c r="HN2043" s="2"/>
      <c r="HO2043" s="2"/>
      <c r="HP2043" s="2"/>
      <c r="HQ2043" s="2"/>
      <c r="HR2043" s="2"/>
      <c r="HS2043" s="2"/>
      <c r="HT2043" s="2"/>
      <c r="HU2043" s="2"/>
      <c r="HV2043" s="2"/>
      <c r="HW2043" s="2"/>
      <c r="HX2043" s="2"/>
      <c r="HY2043" s="2"/>
      <c r="HZ2043" s="2"/>
      <c r="IA2043" s="2"/>
      <c r="IB2043" s="2"/>
      <c r="IC2043" s="2"/>
      <c r="ID2043" s="2"/>
      <c r="IE2043" s="2"/>
      <c r="IF2043" s="2"/>
      <c r="IG2043" s="2"/>
      <c r="IH2043" s="2"/>
      <c r="II2043" s="2"/>
      <c r="IJ2043" s="2"/>
      <c r="IK2043" s="2"/>
      <c r="IL2043" s="2"/>
      <c r="IM2043" s="2"/>
      <c r="IN2043" s="2"/>
      <c r="IO2043" s="2"/>
      <c r="IP2043" s="2"/>
      <c r="IQ2043" s="2"/>
      <c r="IR2043" s="2"/>
      <c r="IS2043" s="2"/>
    </row>
    <row r="2044" spans="1:253" s="36" customFormat="1" hidden="1" x14ac:dyDescent="0.25">
      <c r="A2044" s="33"/>
      <c r="B2044" s="267"/>
      <c r="C2044" s="268"/>
      <c r="D2044" s="268"/>
      <c r="E2044" s="268"/>
      <c r="F2044" s="268"/>
      <c r="G2044" s="268"/>
      <c r="H2044" s="268"/>
      <c r="I2044" s="268"/>
      <c r="J2044" s="268"/>
      <c r="K2044" s="268"/>
      <c r="L2044" s="268"/>
      <c r="M2044" s="268"/>
      <c r="N2044" s="268"/>
      <c r="O2044" s="268"/>
      <c r="P2044" s="268"/>
      <c r="Q2044" s="268"/>
      <c r="R2044" s="268"/>
      <c r="S2044" s="268"/>
      <c r="T2044" s="1418"/>
      <c r="U2044" s="1389"/>
      <c r="V2044" s="1389"/>
      <c r="W2044" s="1389"/>
      <c r="X2044" s="1389"/>
      <c r="Y2044" s="1389"/>
      <c r="Z2044" s="1389"/>
      <c r="AA2044" s="1389"/>
      <c r="AB2044" s="1389"/>
      <c r="AC2044" s="1389"/>
      <c r="AD2044" s="1389"/>
      <c r="AE2044" s="1389"/>
      <c r="AF2044" s="1389"/>
      <c r="AG2044" s="1389"/>
      <c r="AH2044" s="1390"/>
      <c r="AI2044" s="60"/>
      <c r="AJ2044" s="144" t="str">
        <f t="shared" si="374"/>
        <v>Riadok bude vidieť.</v>
      </c>
      <c r="AK2044" s="145" t="s">
        <v>207</v>
      </c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51">
        <f t="shared" si="376"/>
        <v>1</v>
      </c>
      <c r="BF2044" s="51">
        <f t="shared" si="379"/>
        <v>1</v>
      </c>
      <c r="BG2044" s="51"/>
      <c r="BH2044" s="51">
        <f t="shared" si="375"/>
        <v>1</v>
      </c>
      <c r="BI2044" s="89">
        <f>+IF(BE2044*BF2044=0,0,IF(BH2044=0,0,1))</f>
        <v>1</v>
      </c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108"/>
      <c r="BY2044" s="108"/>
      <c r="BZ2044" s="108"/>
      <c r="CA2044" s="113">
        <f>SI!BY2044</f>
        <v>209</v>
      </c>
      <c r="CB2044" s="113"/>
      <c r="CC2044" s="113"/>
      <c r="CD2044" s="113"/>
      <c r="CE2044" s="113"/>
      <c r="CF2044" s="113"/>
      <c r="CG2044" s="113"/>
      <c r="CH2044" s="140">
        <f>SI!BZ2044</f>
        <v>0</v>
      </c>
      <c r="CI2044" s="108"/>
      <c r="CJ2044" s="108"/>
      <c r="CK2044" s="108"/>
      <c r="CL2044" s="108"/>
      <c r="CM2044" s="108"/>
      <c r="CN2044" s="108"/>
      <c r="CO2044" s="108"/>
      <c r="CP2044" s="108"/>
      <c r="CQ2044" s="108"/>
      <c r="CR2044" s="108"/>
      <c r="CS2044" s="108"/>
      <c r="CT2044" s="108"/>
      <c r="CU2044" s="108"/>
      <c r="CV2044" s="108"/>
      <c r="CW2044" s="108"/>
      <c r="CX2044" s="108"/>
      <c r="CY2044" s="108"/>
      <c r="CZ2044" s="2"/>
      <c r="DA2044" s="2"/>
      <c r="DB2044" s="2"/>
      <c r="DC2044" s="2"/>
      <c r="DD2044" s="2"/>
      <c r="DE2044" s="2"/>
      <c r="DF2044" s="2"/>
      <c r="DG2044" s="2"/>
      <c r="DH2044" s="2"/>
      <c r="DI2044" s="2"/>
      <c r="DJ2044" s="2"/>
      <c r="DK2044" s="2"/>
      <c r="DL2044" s="2"/>
      <c r="DM2044" s="2"/>
      <c r="DN2044" s="2"/>
      <c r="DO2044" s="2"/>
      <c r="DP2044" s="2"/>
      <c r="DQ2044" s="2"/>
      <c r="DR2044" s="2"/>
      <c r="DS2044" s="2"/>
      <c r="DT2044" s="2"/>
      <c r="DU2044" s="2"/>
      <c r="DV2044" s="2"/>
      <c r="DW2044" s="2"/>
      <c r="DX2044" s="2"/>
      <c r="DY2044" s="2"/>
      <c r="DZ2044" s="2"/>
      <c r="EA2044" s="2"/>
      <c r="EB2044" s="2"/>
      <c r="EC2044" s="2"/>
      <c r="ED2044" s="2"/>
      <c r="EE2044" s="2"/>
      <c r="EF2044" s="2"/>
      <c r="EG2044" s="2"/>
      <c r="EH2044" s="2"/>
      <c r="EI2044" s="2"/>
      <c r="EJ2044" s="2"/>
      <c r="EK2044" s="2"/>
      <c r="EL2044" s="2"/>
      <c r="EM2044" s="2"/>
      <c r="EN2044" s="2"/>
      <c r="EO2044" s="2"/>
      <c r="EP2044" s="2"/>
      <c r="EQ2044" s="2"/>
      <c r="ER2044" s="2"/>
      <c r="ES2044" s="2"/>
      <c r="ET2044" s="2"/>
      <c r="EU2044" s="2"/>
      <c r="EV2044" s="2"/>
      <c r="EW2044" s="2"/>
      <c r="EX2044" s="2"/>
      <c r="EY2044" s="2"/>
      <c r="EZ2044" s="2"/>
      <c r="FA2044" s="2"/>
      <c r="FB2044" s="2"/>
      <c r="FC2044" s="2"/>
      <c r="FD2044" s="2"/>
      <c r="FE2044" s="2"/>
      <c r="FF2044" s="2"/>
      <c r="FG2044" s="2"/>
      <c r="FH2044" s="2"/>
      <c r="FI2044" s="2"/>
      <c r="FJ2044" s="2"/>
      <c r="FK2044" s="2"/>
      <c r="FL2044" s="2"/>
      <c r="FM2044" s="2"/>
      <c r="FN2044" s="2"/>
      <c r="FO2044" s="2"/>
      <c r="FP2044" s="2"/>
      <c r="FQ2044" s="2"/>
      <c r="FR2044" s="2"/>
      <c r="FS2044" s="2"/>
      <c r="FT2044" s="2"/>
      <c r="FU2044" s="2"/>
      <c r="FV2044" s="2"/>
      <c r="FW2044" s="2"/>
      <c r="FX2044" s="2"/>
      <c r="FY2044" s="2"/>
      <c r="FZ2044" s="2"/>
      <c r="GA2044" s="2"/>
      <c r="GB2044" s="2"/>
      <c r="GC2044" s="2"/>
      <c r="GD2044" s="2"/>
      <c r="GE2044" s="2"/>
      <c r="GF2044" s="2"/>
      <c r="GG2044" s="2"/>
      <c r="GH2044" s="2"/>
      <c r="GI2044" s="2"/>
      <c r="GJ2044" s="2"/>
      <c r="GK2044" s="2"/>
      <c r="GL2044" s="2"/>
      <c r="GM2044" s="2"/>
      <c r="GN2044" s="2"/>
      <c r="GO2044" s="2"/>
      <c r="GP2044" s="2"/>
      <c r="GQ2044" s="2"/>
      <c r="GR2044" s="2"/>
      <c r="GS2044" s="2"/>
      <c r="GT2044" s="2"/>
      <c r="GU2044" s="2"/>
      <c r="GV2044" s="2"/>
      <c r="GW2044" s="2"/>
      <c r="GX2044" s="2"/>
      <c r="GY2044" s="2"/>
      <c r="GZ2044" s="2"/>
      <c r="HA2044" s="2"/>
      <c r="HB2044" s="2"/>
      <c r="HC2044" s="2"/>
      <c r="HD2044" s="2"/>
      <c r="HE2044" s="2"/>
      <c r="HF2044" s="2"/>
      <c r="HG2044" s="2"/>
      <c r="HH2044" s="2"/>
      <c r="HI2044" s="2"/>
      <c r="HJ2044" s="2"/>
      <c r="HK2044" s="2"/>
      <c r="HL2044" s="2"/>
      <c r="HM2044" s="2"/>
      <c r="HN2044" s="2"/>
      <c r="HO2044" s="2"/>
      <c r="HP2044" s="2"/>
      <c r="HQ2044" s="2"/>
      <c r="HR2044" s="2"/>
      <c r="HS2044" s="2"/>
      <c r="HT2044" s="2"/>
      <c r="HU2044" s="2"/>
      <c r="HV2044" s="2"/>
      <c r="HW2044" s="2"/>
      <c r="HX2044" s="2"/>
      <c r="HY2044" s="2"/>
      <c r="HZ2044" s="2"/>
      <c r="IA2044" s="2"/>
      <c r="IB2044" s="2"/>
      <c r="IC2044" s="2"/>
      <c r="ID2044" s="2"/>
      <c r="IE2044" s="2"/>
      <c r="IF2044" s="2"/>
      <c r="IG2044" s="2"/>
      <c r="IH2044" s="2"/>
      <c r="II2044" s="2"/>
      <c r="IJ2044" s="2"/>
      <c r="IK2044" s="2"/>
      <c r="IL2044" s="2"/>
      <c r="IM2044" s="2"/>
      <c r="IN2044" s="2"/>
      <c r="IO2044" s="2"/>
      <c r="IP2044" s="2"/>
      <c r="IQ2044" s="2"/>
      <c r="IR2044" s="2"/>
      <c r="IS2044" s="2"/>
    </row>
    <row r="2045" spans="1:253" s="36" customFormat="1" hidden="1" x14ac:dyDescent="0.25">
      <c r="A2045" s="33"/>
      <c r="B2045" s="232"/>
      <c r="C2045" s="233"/>
      <c r="D2045" s="233"/>
      <c r="E2045" s="233"/>
      <c r="F2045" s="233"/>
      <c r="G2045" s="233"/>
      <c r="H2045" s="233"/>
      <c r="I2045" s="233"/>
      <c r="J2045" s="233"/>
      <c r="K2045" s="233"/>
      <c r="L2045" s="233"/>
      <c r="M2045" s="233"/>
      <c r="N2045" s="233"/>
      <c r="O2045" s="233"/>
      <c r="P2045" s="233"/>
      <c r="Q2045" s="233"/>
      <c r="R2045" s="233"/>
      <c r="S2045" s="233"/>
      <c r="T2045" s="238"/>
      <c r="U2045" s="239"/>
      <c r="V2045" s="239"/>
      <c r="W2045" s="239"/>
      <c r="X2045" s="239"/>
      <c r="Y2045" s="239"/>
      <c r="Z2045" s="239"/>
      <c r="AA2045" s="239"/>
      <c r="AB2045" s="239"/>
      <c r="AC2045" s="239"/>
      <c r="AD2045" s="239"/>
      <c r="AE2045" s="239"/>
      <c r="AF2045" s="239"/>
      <c r="AG2045" s="239"/>
      <c r="AH2045" s="240"/>
      <c r="AI2045" s="60"/>
      <c r="AJ2045" s="144" t="str">
        <f t="shared" si="374"/>
        <v>Riadok bude skrytý.</v>
      </c>
      <c r="AK2045" s="145" t="s">
        <v>207</v>
      </c>
      <c r="AL2045" s="2"/>
      <c r="AM2045" s="2"/>
      <c r="AN2045" s="2"/>
      <c r="AO2045" s="2"/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  <c r="AZ2045" s="2"/>
      <c r="BA2045" s="2"/>
      <c r="BB2045" s="2"/>
      <c r="BC2045" s="2"/>
      <c r="BD2045" s="2"/>
      <c r="BE2045" s="51">
        <f t="shared" si="376"/>
        <v>1</v>
      </c>
      <c r="BF2045" s="51">
        <f t="shared" si="379"/>
        <v>1</v>
      </c>
      <c r="BG2045" s="51">
        <f t="shared" ref="BG2045:BG2052" si="380">+IF(B2045="",0,1)</f>
        <v>0</v>
      </c>
      <c r="BH2045" s="51">
        <f t="shared" si="375"/>
        <v>1</v>
      </c>
      <c r="BI2045" s="90">
        <f>+IF(BE2045*BF2045*BG2045=0,0,IF(BH2045=0,0,1))</f>
        <v>0</v>
      </c>
      <c r="BJ2045" s="2"/>
      <c r="BK2045" s="2"/>
      <c r="BL2045" s="2"/>
      <c r="BM2045" s="2"/>
      <c r="BN2045" s="2"/>
      <c r="BO2045" s="2"/>
      <c r="BP2045" s="2"/>
      <c r="BQ2045" s="2"/>
      <c r="BR2045" s="2"/>
      <c r="BS2045" s="2"/>
      <c r="BT2045" s="2"/>
      <c r="BU2045" s="2"/>
      <c r="BV2045" s="2"/>
      <c r="BW2045" s="2"/>
      <c r="BX2045" s="108"/>
      <c r="BY2045" s="108"/>
      <c r="BZ2045" s="108"/>
      <c r="CA2045" s="113">
        <f>SI!BY2045</f>
        <v>172</v>
      </c>
      <c r="CB2045" s="113"/>
      <c r="CC2045" s="113"/>
      <c r="CD2045" s="113"/>
      <c r="CE2045" s="113"/>
      <c r="CF2045" s="113"/>
      <c r="CG2045" s="113"/>
      <c r="CH2045" s="140">
        <f>SI!BZ2045</f>
        <v>0</v>
      </c>
      <c r="CI2045" s="108"/>
      <c r="CJ2045" s="108"/>
      <c r="CK2045" s="108"/>
      <c r="CL2045" s="108"/>
      <c r="CM2045" s="108"/>
      <c r="CN2045" s="108"/>
      <c r="CO2045" s="108"/>
      <c r="CP2045" s="108"/>
      <c r="CQ2045" s="108"/>
      <c r="CR2045" s="108"/>
      <c r="CS2045" s="108"/>
      <c r="CT2045" s="108"/>
      <c r="CU2045" s="108"/>
      <c r="CV2045" s="108"/>
      <c r="CW2045" s="108"/>
      <c r="CX2045" s="108"/>
      <c r="CY2045" s="108"/>
      <c r="CZ2045" s="2"/>
      <c r="DA2045" s="2"/>
      <c r="DB2045" s="2"/>
      <c r="DC2045" s="2"/>
      <c r="DD2045" s="2"/>
      <c r="DE2045" s="2"/>
      <c r="DF2045" s="2"/>
      <c r="DG2045" s="2"/>
      <c r="DH2045" s="2"/>
      <c r="DI2045" s="2"/>
      <c r="DJ2045" s="2"/>
      <c r="DK2045" s="2"/>
      <c r="DL2045" s="2"/>
      <c r="DM2045" s="2"/>
      <c r="DN2045" s="2"/>
      <c r="DO2045" s="2"/>
      <c r="DP2045" s="2"/>
      <c r="DQ2045" s="2"/>
      <c r="DR2045" s="2"/>
      <c r="DS2045" s="2"/>
      <c r="DT2045" s="2"/>
      <c r="DU2045" s="2"/>
      <c r="DV2045" s="2"/>
      <c r="DW2045" s="2"/>
      <c r="DX2045" s="2"/>
      <c r="DY2045" s="2"/>
      <c r="DZ2045" s="2"/>
      <c r="EA2045" s="2"/>
      <c r="EB2045" s="2"/>
      <c r="EC2045" s="2"/>
      <c r="ED2045" s="2"/>
      <c r="EE2045" s="2"/>
      <c r="EF2045" s="2"/>
      <c r="EG2045" s="2"/>
      <c r="EH2045" s="2"/>
      <c r="EI2045" s="2"/>
      <c r="EJ2045" s="2"/>
      <c r="EK2045" s="2"/>
      <c r="EL2045" s="2"/>
      <c r="EM2045" s="2"/>
      <c r="EN2045" s="2"/>
      <c r="EO2045" s="2"/>
      <c r="EP2045" s="2"/>
      <c r="EQ2045" s="2"/>
      <c r="ER2045" s="2"/>
      <c r="ES2045" s="2"/>
      <c r="ET2045" s="2"/>
      <c r="EU2045" s="2"/>
      <c r="EV2045" s="2"/>
      <c r="EW2045" s="2"/>
      <c r="EX2045" s="2"/>
      <c r="EY2045" s="2"/>
      <c r="EZ2045" s="2"/>
      <c r="FA2045" s="2"/>
      <c r="FB2045" s="2"/>
      <c r="FC2045" s="2"/>
      <c r="FD2045" s="2"/>
      <c r="FE2045" s="2"/>
      <c r="FF2045" s="2"/>
      <c r="FG2045" s="2"/>
      <c r="FH2045" s="2"/>
      <c r="FI2045" s="2"/>
      <c r="FJ2045" s="2"/>
      <c r="FK2045" s="2"/>
      <c r="FL2045" s="2"/>
      <c r="FM2045" s="2"/>
      <c r="FN2045" s="2"/>
      <c r="FO2045" s="2"/>
      <c r="FP2045" s="2"/>
      <c r="FQ2045" s="2"/>
      <c r="FR2045" s="2"/>
      <c r="FS2045" s="2"/>
      <c r="FT2045" s="2"/>
      <c r="FU2045" s="2"/>
      <c r="FV2045" s="2"/>
      <c r="FW2045" s="2"/>
      <c r="FX2045" s="2"/>
      <c r="FY2045" s="2"/>
      <c r="FZ2045" s="2"/>
      <c r="GA2045" s="2"/>
      <c r="GB2045" s="2"/>
      <c r="GC2045" s="2"/>
      <c r="GD2045" s="2"/>
      <c r="GE2045" s="2"/>
      <c r="GF2045" s="2"/>
      <c r="GG2045" s="2"/>
      <c r="GH2045" s="2"/>
      <c r="GI2045" s="2"/>
      <c r="GJ2045" s="2"/>
      <c r="GK2045" s="2"/>
      <c r="GL2045" s="2"/>
      <c r="GM2045" s="2"/>
      <c r="GN2045" s="2"/>
      <c r="GO2045" s="2"/>
      <c r="GP2045" s="2"/>
      <c r="GQ2045" s="2"/>
      <c r="GR2045" s="2"/>
      <c r="GS2045" s="2"/>
      <c r="GT2045" s="2"/>
      <c r="GU2045" s="2"/>
      <c r="GV2045" s="2"/>
      <c r="GW2045" s="2"/>
      <c r="GX2045" s="2"/>
      <c r="GY2045" s="2"/>
      <c r="GZ2045" s="2"/>
      <c r="HA2045" s="2"/>
      <c r="HB2045" s="2"/>
      <c r="HC2045" s="2"/>
      <c r="HD2045" s="2"/>
      <c r="HE2045" s="2"/>
      <c r="HF2045" s="2"/>
      <c r="HG2045" s="2"/>
      <c r="HH2045" s="2"/>
      <c r="HI2045" s="2"/>
      <c r="HJ2045" s="2"/>
      <c r="HK2045" s="2"/>
      <c r="HL2045" s="2"/>
      <c r="HM2045" s="2"/>
      <c r="HN2045" s="2"/>
      <c r="HO2045" s="2"/>
      <c r="HP2045" s="2"/>
      <c r="HQ2045" s="2"/>
      <c r="HR2045" s="2"/>
      <c r="HS2045" s="2"/>
      <c r="HT2045" s="2"/>
      <c r="HU2045" s="2"/>
      <c r="HV2045" s="2"/>
      <c r="HW2045" s="2"/>
      <c r="HX2045" s="2"/>
      <c r="HY2045" s="2"/>
      <c r="HZ2045" s="2"/>
      <c r="IA2045" s="2"/>
      <c r="IB2045" s="2"/>
      <c r="IC2045" s="2"/>
      <c r="ID2045" s="2"/>
      <c r="IE2045" s="2"/>
      <c r="IF2045" s="2"/>
      <c r="IG2045" s="2"/>
      <c r="IH2045" s="2"/>
      <c r="II2045" s="2"/>
      <c r="IJ2045" s="2"/>
      <c r="IK2045" s="2"/>
      <c r="IL2045" s="2"/>
      <c r="IM2045" s="2"/>
      <c r="IN2045" s="2"/>
      <c r="IO2045" s="2"/>
      <c r="IP2045" s="2"/>
      <c r="IQ2045" s="2"/>
      <c r="IR2045" s="2"/>
      <c r="IS2045" s="2"/>
    </row>
    <row r="2046" spans="1:253" s="36" customFormat="1" hidden="1" x14ac:dyDescent="0.25">
      <c r="A2046" s="33"/>
      <c r="B2046" s="232"/>
      <c r="C2046" s="233"/>
      <c r="D2046" s="233"/>
      <c r="E2046" s="233"/>
      <c r="F2046" s="233"/>
      <c r="G2046" s="233"/>
      <c r="H2046" s="233"/>
      <c r="I2046" s="233"/>
      <c r="J2046" s="233"/>
      <c r="K2046" s="233"/>
      <c r="L2046" s="233"/>
      <c r="M2046" s="233"/>
      <c r="N2046" s="233"/>
      <c r="O2046" s="233"/>
      <c r="P2046" s="233"/>
      <c r="Q2046" s="233"/>
      <c r="R2046" s="233"/>
      <c r="S2046" s="233"/>
      <c r="T2046" s="238"/>
      <c r="U2046" s="239"/>
      <c r="V2046" s="239"/>
      <c r="W2046" s="239"/>
      <c r="X2046" s="239"/>
      <c r="Y2046" s="239"/>
      <c r="Z2046" s="239"/>
      <c r="AA2046" s="239"/>
      <c r="AB2046" s="239"/>
      <c r="AC2046" s="239"/>
      <c r="AD2046" s="239"/>
      <c r="AE2046" s="239"/>
      <c r="AF2046" s="239"/>
      <c r="AG2046" s="239"/>
      <c r="AH2046" s="240"/>
      <c r="AI2046" s="60"/>
      <c r="AJ2046" s="144" t="str">
        <f t="shared" si="374"/>
        <v>Riadok bude skrytý.</v>
      </c>
      <c r="AK2046" s="145" t="s">
        <v>207</v>
      </c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51">
        <f t="shared" si="376"/>
        <v>1</v>
      </c>
      <c r="BF2046" s="51">
        <f t="shared" si="379"/>
        <v>1</v>
      </c>
      <c r="BG2046" s="51">
        <f t="shared" si="380"/>
        <v>0</v>
      </c>
      <c r="BH2046" s="51">
        <f t="shared" si="375"/>
        <v>1</v>
      </c>
      <c r="BI2046" s="90">
        <f t="shared" ref="BI2046:BI2052" si="381">+IF(BE2046*BF2046*BG2046=0,0,IF(BH2046=0,0,1))</f>
        <v>0</v>
      </c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108"/>
      <c r="BY2046" s="108"/>
      <c r="BZ2046" s="108"/>
      <c r="CA2046" s="113">
        <f>SI!BY2046</f>
        <v>201</v>
      </c>
      <c r="CB2046" s="113"/>
      <c r="CC2046" s="113"/>
      <c r="CD2046" s="113"/>
      <c r="CE2046" s="113"/>
      <c r="CF2046" s="113"/>
      <c r="CG2046" s="113"/>
      <c r="CH2046" s="140">
        <f>SI!BZ2046</f>
        <v>0</v>
      </c>
      <c r="CI2046" s="108"/>
      <c r="CJ2046" s="108"/>
      <c r="CK2046" s="108"/>
      <c r="CL2046" s="108"/>
      <c r="CM2046" s="108"/>
      <c r="CN2046" s="108"/>
      <c r="CO2046" s="108"/>
      <c r="CP2046" s="108"/>
      <c r="CQ2046" s="108"/>
      <c r="CR2046" s="108"/>
      <c r="CS2046" s="108"/>
      <c r="CT2046" s="108"/>
      <c r="CU2046" s="108"/>
      <c r="CV2046" s="108"/>
      <c r="CW2046" s="108"/>
      <c r="CX2046" s="108"/>
      <c r="CY2046" s="108"/>
      <c r="CZ2046" s="2"/>
      <c r="DA2046" s="2"/>
      <c r="DB2046" s="2"/>
      <c r="DC2046" s="2"/>
      <c r="DD2046" s="2"/>
      <c r="DE2046" s="2"/>
      <c r="DF2046" s="2"/>
      <c r="DG2046" s="2"/>
      <c r="DH2046" s="2"/>
      <c r="DI2046" s="2"/>
      <c r="DJ2046" s="2"/>
      <c r="DK2046" s="2"/>
      <c r="DL2046" s="2"/>
      <c r="DM2046" s="2"/>
      <c r="DN2046" s="2"/>
      <c r="DO2046" s="2"/>
      <c r="DP2046" s="2"/>
      <c r="DQ2046" s="2"/>
      <c r="DR2046" s="2"/>
      <c r="DS2046" s="2"/>
      <c r="DT2046" s="2"/>
      <c r="DU2046" s="2"/>
      <c r="DV2046" s="2"/>
      <c r="DW2046" s="2"/>
      <c r="DX2046" s="2"/>
      <c r="DY2046" s="2"/>
      <c r="DZ2046" s="2"/>
      <c r="EA2046" s="2"/>
      <c r="EB2046" s="2"/>
      <c r="EC2046" s="2"/>
      <c r="ED2046" s="2"/>
      <c r="EE2046" s="2"/>
      <c r="EF2046" s="2"/>
      <c r="EG2046" s="2"/>
      <c r="EH2046" s="2"/>
      <c r="EI2046" s="2"/>
      <c r="EJ2046" s="2"/>
      <c r="EK2046" s="2"/>
      <c r="EL2046" s="2"/>
      <c r="EM2046" s="2"/>
      <c r="EN2046" s="2"/>
      <c r="EO2046" s="2"/>
      <c r="EP2046" s="2"/>
      <c r="EQ2046" s="2"/>
      <c r="ER2046" s="2"/>
      <c r="ES2046" s="2"/>
      <c r="ET2046" s="2"/>
      <c r="EU2046" s="2"/>
      <c r="EV2046" s="2"/>
      <c r="EW2046" s="2"/>
      <c r="EX2046" s="2"/>
      <c r="EY2046" s="2"/>
      <c r="EZ2046" s="2"/>
      <c r="FA2046" s="2"/>
      <c r="FB2046" s="2"/>
      <c r="FC2046" s="2"/>
      <c r="FD2046" s="2"/>
      <c r="FE2046" s="2"/>
      <c r="FF2046" s="2"/>
      <c r="FG2046" s="2"/>
      <c r="FH2046" s="2"/>
      <c r="FI2046" s="2"/>
      <c r="FJ2046" s="2"/>
      <c r="FK2046" s="2"/>
      <c r="FL2046" s="2"/>
      <c r="FM2046" s="2"/>
      <c r="FN2046" s="2"/>
      <c r="FO2046" s="2"/>
      <c r="FP2046" s="2"/>
      <c r="FQ2046" s="2"/>
      <c r="FR2046" s="2"/>
      <c r="FS2046" s="2"/>
      <c r="FT2046" s="2"/>
      <c r="FU2046" s="2"/>
      <c r="FV2046" s="2"/>
      <c r="FW2046" s="2"/>
      <c r="FX2046" s="2"/>
      <c r="FY2046" s="2"/>
      <c r="FZ2046" s="2"/>
      <c r="GA2046" s="2"/>
      <c r="GB2046" s="2"/>
      <c r="GC2046" s="2"/>
      <c r="GD2046" s="2"/>
      <c r="GE2046" s="2"/>
      <c r="GF2046" s="2"/>
      <c r="GG2046" s="2"/>
      <c r="GH2046" s="2"/>
      <c r="GI2046" s="2"/>
      <c r="GJ2046" s="2"/>
      <c r="GK2046" s="2"/>
      <c r="GL2046" s="2"/>
      <c r="GM2046" s="2"/>
      <c r="GN2046" s="2"/>
      <c r="GO2046" s="2"/>
      <c r="GP2046" s="2"/>
      <c r="GQ2046" s="2"/>
      <c r="GR2046" s="2"/>
      <c r="GS2046" s="2"/>
      <c r="GT2046" s="2"/>
      <c r="GU2046" s="2"/>
      <c r="GV2046" s="2"/>
      <c r="GW2046" s="2"/>
      <c r="GX2046" s="2"/>
      <c r="GY2046" s="2"/>
      <c r="GZ2046" s="2"/>
      <c r="HA2046" s="2"/>
      <c r="HB2046" s="2"/>
      <c r="HC2046" s="2"/>
      <c r="HD2046" s="2"/>
      <c r="HE2046" s="2"/>
      <c r="HF2046" s="2"/>
      <c r="HG2046" s="2"/>
      <c r="HH2046" s="2"/>
      <c r="HI2046" s="2"/>
      <c r="HJ2046" s="2"/>
      <c r="HK2046" s="2"/>
      <c r="HL2046" s="2"/>
      <c r="HM2046" s="2"/>
      <c r="HN2046" s="2"/>
      <c r="HO2046" s="2"/>
      <c r="HP2046" s="2"/>
      <c r="HQ2046" s="2"/>
      <c r="HR2046" s="2"/>
      <c r="HS2046" s="2"/>
      <c r="HT2046" s="2"/>
      <c r="HU2046" s="2"/>
      <c r="HV2046" s="2"/>
      <c r="HW2046" s="2"/>
      <c r="HX2046" s="2"/>
      <c r="HY2046" s="2"/>
      <c r="HZ2046" s="2"/>
      <c r="IA2046" s="2"/>
      <c r="IB2046" s="2"/>
      <c r="IC2046" s="2"/>
      <c r="ID2046" s="2"/>
      <c r="IE2046" s="2"/>
      <c r="IF2046" s="2"/>
      <c r="IG2046" s="2"/>
      <c r="IH2046" s="2"/>
      <c r="II2046" s="2"/>
      <c r="IJ2046" s="2"/>
      <c r="IK2046" s="2"/>
      <c r="IL2046" s="2"/>
      <c r="IM2046" s="2"/>
      <c r="IN2046" s="2"/>
      <c r="IO2046" s="2"/>
      <c r="IP2046" s="2"/>
      <c r="IQ2046" s="2"/>
      <c r="IR2046" s="2"/>
      <c r="IS2046" s="2"/>
    </row>
    <row r="2047" spans="1:253" s="36" customFormat="1" hidden="1" x14ac:dyDescent="0.25">
      <c r="A2047" s="33"/>
      <c r="B2047" s="232"/>
      <c r="C2047" s="233"/>
      <c r="D2047" s="233"/>
      <c r="E2047" s="233"/>
      <c r="F2047" s="233"/>
      <c r="G2047" s="233"/>
      <c r="H2047" s="233"/>
      <c r="I2047" s="233"/>
      <c r="J2047" s="233"/>
      <c r="K2047" s="233"/>
      <c r="L2047" s="233"/>
      <c r="M2047" s="233"/>
      <c r="N2047" s="233"/>
      <c r="O2047" s="233"/>
      <c r="P2047" s="233"/>
      <c r="Q2047" s="233"/>
      <c r="R2047" s="233"/>
      <c r="S2047" s="233"/>
      <c r="T2047" s="238"/>
      <c r="U2047" s="239"/>
      <c r="V2047" s="239"/>
      <c r="W2047" s="239"/>
      <c r="X2047" s="239"/>
      <c r="Y2047" s="239"/>
      <c r="Z2047" s="239"/>
      <c r="AA2047" s="239"/>
      <c r="AB2047" s="239"/>
      <c r="AC2047" s="239"/>
      <c r="AD2047" s="239"/>
      <c r="AE2047" s="239"/>
      <c r="AF2047" s="239"/>
      <c r="AG2047" s="239"/>
      <c r="AH2047" s="240"/>
      <c r="AI2047" s="60"/>
      <c r="AJ2047" s="144" t="str">
        <f t="shared" si="374"/>
        <v>Riadok bude skrytý.</v>
      </c>
      <c r="AK2047" s="145" t="s">
        <v>207</v>
      </c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51">
        <f t="shared" si="376"/>
        <v>1</v>
      </c>
      <c r="BF2047" s="51">
        <f t="shared" si="379"/>
        <v>1</v>
      </c>
      <c r="BG2047" s="51">
        <f t="shared" si="380"/>
        <v>0</v>
      </c>
      <c r="BH2047" s="51">
        <f t="shared" si="375"/>
        <v>1</v>
      </c>
      <c r="BI2047" s="90">
        <f t="shared" si="381"/>
        <v>0</v>
      </c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/>
      <c r="BX2047" s="108"/>
      <c r="BY2047" s="108"/>
      <c r="BZ2047" s="108"/>
      <c r="CA2047" s="113">
        <f>SI!BY2047</f>
        <v>107</v>
      </c>
      <c r="CB2047" s="113"/>
      <c r="CC2047" s="113"/>
      <c r="CD2047" s="113"/>
      <c r="CE2047" s="113"/>
      <c r="CF2047" s="113"/>
      <c r="CG2047" s="113"/>
      <c r="CH2047" s="140">
        <f>SI!BZ2047</f>
        <v>0</v>
      </c>
      <c r="CI2047" s="108"/>
      <c r="CJ2047" s="108"/>
      <c r="CK2047" s="108"/>
      <c r="CL2047" s="108"/>
      <c r="CM2047" s="108"/>
      <c r="CN2047" s="108"/>
      <c r="CO2047" s="108"/>
      <c r="CP2047" s="108"/>
      <c r="CQ2047" s="108"/>
      <c r="CR2047" s="108"/>
      <c r="CS2047" s="108"/>
      <c r="CT2047" s="108"/>
      <c r="CU2047" s="108"/>
      <c r="CV2047" s="108"/>
      <c r="CW2047" s="108"/>
      <c r="CX2047" s="108"/>
      <c r="CY2047" s="108"/>
      <c r="CZ2047" s="2"/>
      <c r="DA2047" s="2"/>
      <c r="DB2047" s="2"/>
      <c r="DC2047" s="2"/>
      <c r="DD2047" s="2"/>
      <c r="DE2047" s="2"/>
      <c r="DF2047" s="2"/>
      <c r="DG2047" s="2"/>
      <c r="DH2047" s="2"/>
      <c r="DI2047" s="2"/>
      <c r="DJ2047" s="2"/>
      <c r="DK2047" s="2"/>
      <c r="DL2047" s="2"/>
      <c r="DM2047" s="2"/>
      <c r="DN2047" s="2"/>
      <c r="DO2047" s="2"/>
      <c r="DP2047" s="2"/>
      <c r="DQ2047" s="2"/>
      <c r="DR2047" s="2"/>
      <c r="DS2047" s="2"/>
      <c r="DT2047" s="2"/>
      <c r="DU2047" s="2"/>
      <c r="DV2047" s="2"/>
      <c r="DW2047" s="2"/>
      <c r="DX2047" s="2"/>
      <c r="DY2047" s="2"/>
      <c r="DZ2047" s="2"/>
      <c r="EA2047" s="2"/>
      <c r="EB2047" s="2"/>
      <c r="EC2047" s="2"/>
      <c r="ED2047" s="2"/>
      <c r="EE2047" s="2"/>
      <c r="EF2047" s="2"/>
      <c r="EG2047" s="2"/>
      <c r="EH2047" s="2"/>
      <c r="EI2047" s="2"/>
      <c r="EJ2047" s="2"/>
      <c r="EK2047" s="2"/>
      <c r="EL2047" s="2"/>
      <c r="EM2047" s="2"/>
      <c r="EN2047" s="2"/>
      <c r="EO2047" s="2"/>
      <c r="EP2047" s="2"/>
      <c r="EQ2047" s="2"/>
      <c r="ER2047" s="2"/>
      <c r="ES2047" s="2"/>
      <c r="ET2047" s="2"/>
      <c r="EU2047" s="2"/>
      <c r="EV2047" s="2"/>
      <c r="EW2047" s="2"/>
      <c r="EX2047" s="2"/>
      <c r="EY2047" s="2"/>
      <c r="EZ2047" s="2"/>
      <c r="FA2047" s="2"/>
      <c r="FB2047" s="2"/>
      <c r="FC2047" s="2"/>
      <c r="FD2047" s="2"/>
      <c r="FE2047" s="2"/>
      <c r="FF2047" s="2"/>
      <c r="FG2047" s="2"/>
      <c r="FH2047" s="2"/>
      <c r="FI2047" s="2"/>
      <c r="FJ2047" s="2"/>
      <c r="FK2047" s="2"/>
      <c r="FL2047" s="2"/>
      <c r="FM2047" s="2"/>
      <c r="FN2047" s="2"/>
      <c r="FO2047" s="2"/>
      <c r="FP2047" s="2"/>
      <c r="FQ2047" s="2"/>
      <c r="FR2047" s="2"/>
      <c r="FS2047" s="2"/>
      <c r="FT2047" s="2"/>
      <c r="FU2047" s="2"/>
      <c r="FV2047" s="2"/>
      <c r="FW2047" s="2"/>
      <c r="FX2047" s="2"/>
      <c r="FY2047" s="2"/>
      <c r="FZ2047" s="2"/>
      <c r="GA2047" s="2"/>
      <c r="GB2047" s="2"/>
      <c r="GC2047" s="2"/>
      <c r="GD2047" s="2"/>
      <c r="GE2047" s="2"/>
      <c r="GF2047" s="2"/>
      <c r="GG2047" s="2"/>
      <c r="GH2047" s="2"/>
      <c r="GI2047" s="2"/>
      <c r="GJ2047" s="2"/>
      <c r="GK2047" s="2"/>
      <c r="GL2047" s="2"/>
      <c r="GM2047" s="2"/>
      <c r="GN2047" s="2"/>
      <c r="GO2047" s="2"/>
      <c r="GP2047" s="2"/>
      <c r="GQ2047" s="2"/>
      <c r="GR2047" s="2"/>
      <c r="GS2047" s="2"/>
      <c r="GT2047" s="2"/>
      <c r="GU2047" s="2"/>
      <c r="GV2047" s="2"/>
      <c r="GW2047" s="2"/>
      <c r="GX2047" s="2"/>
      <c r="GY2047" s="2"/>
      <c r="GZ2047" s="2"/>
      <c r="HA2047" s="2"/>
      <c r="HB2047" s="2"/>
      <c r="HC2047" s="2"/>
      <c r="HD2047" s="2"/>
      <c r="HE2047" s="2"/>
      <c r="HF2047" s="2"/>
      <c r="HG2047" s="2"/>
      <c r="HH2047" s="2"/>
      <c r="HI2047" s="2"/>
      <c r="HJ2047" s="2"/>
      <c r="HK2047" s="2"/>
      <c r="HL2047" s="2"/>
      <c r="HM2047" s="2"/>
      <c r="HN2047" s="2"/>
      <c r="HO2047" s="2"/>
      <c r="HP2047" s="2"/>
      <c r="HQ2047" s="2"/>
      <c r="HR2047" s="2"/>
      <c r="HS2047" s="2"/>
      <c r="HT2047" s="2"/>
      <c r="HU2047" s="2"/>
      <c r="HV2047" s="2"/>
      <c r="HW2047" s="2"/>
      <c r="HX2047" s="2"/>
      <c r="HY2047" s="2"/>
      <c r="HZ2047" s="2"/>
      <c r="IA2047" s="2"/>
      <c r="IB2047" s="2"/>
      <c r="IC2047" s="2"/>
      <c r="ID2047" s="2"/>
      <c r="IE2047" s="2"/>
      <c r="IF2047" s="2"/>
      <c r="IG2047" s="2"/>
      <c r="IH2047" s="2"/>
      <c r="II2047" s="2"/>
      <c r="IJ2047" s="2"/>
      <c r="IK2047" s="2"/>
      <c r="IL2047" s="2"/>
      <c r="IM2047" s="2"/>
      <c r="IN2047" s="2"/>
      <c r="IO2047" s="2"/>
      <c r="IP2047" s="2"/>
      <c r="IQ2047" s="2"/>
      <c r="IR2047" s="2"/>
      <c r="IS2047" s="2"/>
    </row>
    <row r="2048" spans="1:253" s="36" customFormat="1" hidden="1" x14ac:dyDescent="0.25">
      <c r="A2048" s="33"/>
      <c r="B2048" s="232"/>
      <c r="C2048" s="233"/>
      <c r="D2048" s="233"/>
      <c r="E2048" s="233"/>
      <c r="F2048" s="233"/>
      <c r="G2048" s="233"/>
      <c r="H2048" s="233"/>
      <c r="I2048" s="233"/>
      <c r="J2048" s="233"/>
      <c r="K2048" s="233"/>
      <c r="L2048" s="233"/>
      <c r="M2048" s="233"/>
      <c r="N2048" s="233"/>
      <c r="O2048" s="233"/>
      <c r="P2048" s="233"/>
      <c r="Q2048" s="233"/>
      <c r="R2048" s="233"/>
      <c r="S2048" s="233"/>
      <c r="T2048" s="238"/>
      <c r="U2048" s="239"/>
      <c r="V2048" s="239"/>
      <c r="W2048" s="239"/>
      <c r="X2048" s="239"/>
      <c r="Y2048" s="239"/>
      <c r="Z2048" s="239"/>
      <c r="AA2048" s="239"/>
      <c r="AB2048" s="239"/>
      <c r="AC2048" s="239"/>
      <c r="AD2048" s="239"/>
      <c r="AE2048" s="239"/>
      <c r="AF2048" s="239"/>
      <c r="AG2048" s="239"/>
      <c r="AH2048" s="240"/>
      <c r="AI2048" s="60"/>
      <c r="AJ2048" s="144" t="str">
        <f t="shared" si="374"/>
        <v>Riadok bude skrytý.</v>
      </c>
      <c r="AK2048" s="145" t="s">
        <v>207</v>
      </c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51">
        <f t="shared" si="376"/>
        <v>1</v>
      </c>
      <c r="BF2048" s="51">
        <f t="shared" si="379"/>
        <v>1</v>
      </c>
      <c r="BG2048" s="51">
        <f t="shared" si="380"/>
        <v>0</v>
      </c>
      <c r="BH2048" s="51">
        <f t="shared" si="375"/>
        <v>1</v>
      </c>
      <c r="BI2048" s="90">
        <f t="shared" si="381"/>
        <v>0</v>
      </c>
      <c r="BJ2048" s="2"/>
      <c r="BK2048" s="2"/>
      <c r="BL2048" s="2"/>
      <c r="BM2048" s="2"/>
      <c r="BN2048" s="2"/>
      <c r="BO2048" s="2"/>
      <c r="BP2048" s="2"/>
      <c r="BQ2048" s="2"/>
      <c r="BR2048" s="2"/>
      <c r="BS2048" s="2"/>
      <c r="BT2048" s="2"/>
      <c r="BU2048" s="2"/>
      <c r="BV2048" s="2"/>
      <c r="BW2048" s="2"/>
      <c r="BX2048" s="108"/>
      <c r="BY2048" s="108"/>
      <c r="BZ2048" s="108"/>
      <c r="CA2048" s="113">
        <f>SI!BY2048</f>
        <v>169</v>
      </c>
      <c r="CB2048" s="113"/>
      <c r="CC2048" s="113"/>
      <c r="CD2048" s="113"/>
      <c r="CE2048" s="113"/>
      <c r="CF2048" s="113"/>
      <c r="CG2048" s="113"/>
      <c r="CH2048" s="140">
        <f>SI!BZ2048</f>
        <v>0</v>
      </c>
      <c r="CI2048" s="108"/>
      <c r="CJ2048" s="108"/>
      <c r="CK2048" s="108"/>
      <c r="CL2048" s="108"/>
      <c r="CM2048" s="108"/>
      <c r="CN2048" s="108"/>
      <c r="CO2048" s="108"/>
      <c r="CP2048" s="108"/>
      <c r="CQ2048" s="108"/>
      <c r="CR2048" s="108"/>
      <c r="CS2048" s="108"/>
      <c r="CT2048" s="108"/>
      <c r="CU2048" s="108"/>
      <c r="CV2048" s="108"/>
      <c r="CW2048" s="108"/>
      <c r="CX2048" s="108"/>
      <c r="CY2048" s="108"/>
      <c r="CZ2048" s="2"/>
      <c r="DA2048" s="2"/>
      <c r="DB2048" s="2"/>
      <c r="DC2048" s="2"/>
      <c r="DD2048" s="2"/>
      <c r="DE2048" s="2"/>
      <c r="DF2048" s="2"/>
      <c r="DG2048" s="2"/>
      <c r="DH2048" s="2"/>
      <c r="DI2048" s="2"/>
      <c r="DJ2048" s="2"/>
      <c r="DK2048" s="2"/>
      <c r="DL2048" s="2"/>
      <c r="DM2048" s="2"/>
      <c r="DN2048" s="2"/>
      <c r="DO2048" s="2"/>
      <c r="DP2048" s="2"/>
      <c r="DQ2048" s="2"/>
      <c r="DR2048" s="2"/>
      <c r="DS2048" s="2"/>
      <c r="DT2048" s="2"/>
      <c r="DU2048" s="2"/>
      <c r="DV2048" s="2"/>
      <c r="DW2048" s="2"/>
      <c r="DX2048" s="2"/>
      <c r="DY2048" s="2"/>
      <c r="DZ2048" s="2"/>
      <c r="EA2048" s="2"/>
      <c r="EB2048" s="2"/>
      <c r="EC2048" s="2"/>
      <c r="ED2048" s="2"/>
      <c r="EE2048" s="2"/>
      <c r="EF2048" s="2"/>
      <c r="EG2048" s="2"/>
      <c r="EH2048" s="2"/>
      <c r="EI2048" s="2"/>
      <c r="EJ2048" s="2"/>
      <c r="EK2048" s="2"/>
      <c r="EL2048" s="2"/>
      <c r="EM2048" s="2"/>
      <c r="EN2048" s="2"/>
      <c r="EO2048" s="2"/>
      <c r="EP2048" s="2"/>
      <c r="EQ2048" s="2"/>
      <c r="ER2048" s="2"/>
      <c r="ES2048" s="2"/>
      <c r="ET2048" s="2"/>
      <c r="EU2048" s="2"/>
      <c r="EV2048" s="2"/>
      <c r="EW2048" s="2"/>
      <c r="EX2048" s="2"/>
      <c r="EY2048" s="2"/>
      <c r="EZ2048" s="2"/>
      <c r="FA2048" s="2"/>
      <c r="FB2048" s="2"/>
      <c r="FC2048" s="2"/>
      <c r="FD2048" s="2"/>
      <c r="FE2048" s="2"/>
      <c r="FF2048" s="2"/>
      <c r="FG2048" s="2"/>
      <c r="FH2048" s="2"/>
      <c r="FI2048" s="2"/>
      <c r="FJ2048" s="2"/>
      <c r="FK2048" s="2"/>
      <c r="FL2048" s="2"/>
      <c r="FM2048" s="2"/>
      <c r="FN2048" s="2"/>
      <c r="FO2048" s="2"/>
      <c r="FP2048" s="2"/>
      <c r="FQ2048" s="2"/>
      <c r="FR2048" s="2"/>
      <c r="FS2048" s="2"/>
      <c r="FT2048" s="2"/>
      <c r="FU2048" s="2"/>
      <c r="FV2048" s="2"/>
      <c r="FW2048" s="2"/>
      <c r="FX2048" s="2"/>
      <c r="FY2048" s="2"/>
      <c r="FZ2048" s="2"/>
      <c r="GA2048" s="2"/>
      <c r="GB2048" s="2"/>
      <c r="GC2048" s="2"/>
      <c r="GD2048" s="2"/>
      <c r="GE2048" s="2"/>
      <c r="GF2048" s="2"/>
      <c r="GG2048" s="2"/>
      <c r="GH2048" s="2"/>
      <c r="GI2048" s="2"/>
      <c r="GJ2048" s="2"/>
      <c r="GK2048" s="2"/>
      <c r="GL2048" s="2"/>
      <c r="GM2048" s="2"/>
      <c r="GN2048" s="2"/>
      <c r="GO2048" s="2"/>
      <c r="GP2048" s="2"/>
      <c r="GQ2048" s="2"/>
      <c r="GR2048" s="2"/>
      <c r="GS2048" s="2"/>
      <c r="GT2048" s="2"/>
      <c r="GU2048" s="2"/>
      <c r="GV2048" s="2"/>
      <c r="GW2048" s="2"/>
      <c r="GX2048" s="2"/>
      <c r="GY2048" s="2"/>
      <c r="GZ2048" s="2"/>
      <c r="HA2048" s="2"/>
      <c r="HB2048" s="2"/>
      <c r="HC2048" s="2"/>
      <c r="HD2048" s="2"/>
      <c r="HE2048" s="2"/>
      <c r="HF2048" s="2"/>
      <c r="HG2048" s="2"/>
      <c r="HH2048" s="2"/>
      <c r="HI2048" s="2"/>
      <c r="HJ2048" s="2"/>
      <c r="HK2048" s="2"/>
      <c r="HL2048" s="2"/>
      <c r="HM2048" s="2"/>
      <c r="HN2048" s="2"/>
      <c r="HO2048" s="2"/>
      <c r="HP2048" s="2"/>
      <c r="HQ2048" s="2"/>
      <c r="HR2048" s="2"/>
      <c r="HS2048" s="2"/>
      <c r="HT2048" s="2"/>
      <c r="HU2048" s="2"/>
      <c r="HV2048" s="2"/>
      <c r="HW2048" s="2"/>
      <c r="HX2048" s="2"/>
      <c r="HY2048" s="2"/>
      <c r="HZ2048" s="2"/>
      <c r="IA2048" s="2"/>
      <c r="IB2048" s="2"/>
      <c r="IC2048" s="2"/>
      <c r="ID2048" s="2"/>
      <c r="IE2048" s="2"/>
      <c r="IF2048" s="2"/>
      <c r="IG2048" s="2"/>
      <c r="IH2048" s="2"/>
      <c r="II2048" s="2"/>
      <c r="IJ2048" s="2"/>
      <c r="IK2048" s="2"/>
      <c r="IL2048" s="2"/>
      <c r="IM2048" s="2"/>
      <c r="IN2048" s="2"/>
      <c r="IO2048" s="2"/>
      <c r="IP2048" s="2"/>
      <c r="IQ2048" s="2"/>
      <c r="IR2048" s="2"/>
      <c r="IS2048" s="2"/>
    </row>
    <row r="2049" spans="1:253" s="36" customFormat="1" hidden="1" x14ac:dyDescent="0.25">
      <c r="A2049" s="33"/>
      <c r="B2049" s="232"/>
      <c r="C2049" s="233"/>
      <c r="D2049" s="233"/>
      <c r="E2049" s="233"/>
      <c r="F2049" s="233"/>
      <c r="G2049" s="233"/>
      <c r="H2049" s="233"/>
      <c r="I2049" s="233"/>
      <c r="J2049" s="233"/>
      <c r="K2049" s="233"/>
      <c r="L2049" s="233"/>
      <c r="M2049" s="233"/>
      <c r="N2049" s="233"/>
      <c r="O2049" s="233"/>
      <c r="P2049" s="233"/>
      <c r="Q2049" s="233"/>
      <c r="R2049" s="233"/>
      <c r="S2049" s="233"/>
      <c r="T2049" s="238"/>
      <c r="U2049" s="239"/>
      <c r="V2049" s="239"/>
      <c r="W2049" s="239"/>
      <c r="X2049" s="239"/>
      <c r="Y2049" s="239"/>
      <c r="Z2049" s="239"/>
      <c r="AA2049" s="239"/>
      <c r="AB2049" s="239"/>
      <c r="AC2049" s="239"/>
      <c r="AD2049" s="239"/>
      <c r="AE2049" s="239"/>
      <c r="AF2049" s="239"/>
      <c r="AG2049" s="239"/>
      <c r="AH2049" s="240"/>
      <c r="AI2049" s="60"/>
      <c r="AJ2049" s="144" t="str">
        <f t="shared" si="374"/>
        <v>Riadok bude skrytý.</v>
      </c>
      <c r="AK2049" s="145" t="s">
        <v>207</v>
      </c>
      <c r="AL2049" s="2"/>
      <c r="AM2049" s="2"/>
      <c r="AN2049" s="2"/>
      <c r="AO2049" s="2"/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51">
        <f t="shared" si="376"/>
        <v>1</v>
      </c>
      <c r="BF2049" s="51">
        <f t="shared" si="379"/>
        <v>1</v>
      </c>
      <c r="BG2049" s="51">
        <f t="shared" si="380"/>
        <v>0</v>
      </c>
      <c r="BH2049" s="51">
        <f t="shared" si="375"/>
        <v>1</v>
      </c>
      <c r="BI2049" s="90">
        <f t="shared" si="381"/>
        <v>0</v>
      </c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/>
      <c r="BX2049" s="108"/>
      <c r="BY2049" s="108"/>
      <c r="BZ2049" s="108"/>
      <c r="CA2049" s="113">
        <f>SI!BY2049</f>
        <v>171</v>
      </c>
      <c r="CB2049" s="113"/>
      <c r="CC2049" s="113"/>
      <c r="CD2049" s="113"/>
      <c r="CE2049" s="113"/>
      <c r="CF2049" s="113"/>
      <c r="CG2049" s="113"/>
      <c r="CH2049" s="140">
        <f>SI!BZ2049</f>
        <v>0</v>
      </c>
      <c r="CI2049" s="108"/>
      <c r="CJ2049" s="108"/>
      <c r="CK2049" s="108"/>
      <c r="CL2049" s="108"/>
      <c r="CM2049" s="108"/>
      <c r="CN2049" s="108"/>
      <c r="CO2049" s="108"/>
      <c r="CP2049" s="108"/>
      <c r="CQ2049" s="108"/>
      <c r="CR2049" s="108"/>
      <c r="CS2049" s="108"/>
      <c r="CT2049" s="108"/>
      <c r="CU2049" s="108"/>
      <c r="CV2049" s="108"/>
      <c r="CW2049" s="108"/>
      <c r="CX2049" s="108"/>
      <c r="CY2049" s="108"/>
      <c r="CZ2049" s="2"/>
      <c r="DA2049" s="2"/>
      <c r="DB2049" s="2"/>
      <c r="DC2049" s="2"/>
      <c r="DD2049" s="2"/>
      <c r="DE2049" s="2"/>
      <c r="DF2049" s="2"/>
      <c r="DG2049" s="2"/>
      <c r="DH2049" s="2"/>
      <c r="DI2049" s="2"/>
      <c r="DJ2049" s="2"/>
      <c r="DK2049" s="2"/>
      <c r="DL2049" s="2"/>
      <c r="DM2049" s="2"/>
      <c r="DN2049" s="2"/>
      <c r="DO2049" s="2"/>
      <c r="DP2049" s="2"/>
      <c r="DQ2049" s="2"/>
      <c r="DR2049" s="2"/>
      <c r="DS2049" s="2"/>
      <c r="DT2049" s="2"/>
      <c r="DU2049" s="2"/>
      <c r="DV2049" s="2"/>
      <c r="DW2049" s="2"/>
      <c r="DX2049" s="2"/>
      <c r="DY2049" s="2"/>
      <c r="DZ2049" s="2"/>
      <c r="EA2049" s="2"/>
      <c r="EB2049" s="2"/>
      <c r="EC2049" s="2"/>
      <c r="ED2049" s="2"/>
      <c r="EE2049" s="2"/>
      <c r="EF2049" s="2"/>
      <c r="EG2049" s="2"/>
      <c r="EH2049" s="2"/>
      <c r="EI2049" s="2"/>
      <c r="EJ2049" s="2"/>
      <c r="EK2049" s="2"/>
      <c r="EL2049" s="2"/>
      <c r="EM2049" s="2"/>
      <c r="EN2049" s="2"/>
      <c r="EO2049" s="2"/>
      <c r="EP2049" s="2"/>
      <c r="EQ2049" s="2"/>
      <c r="ER2049" s="2"/>
      <c r="ES2049" s="2"/>
      <c r="ET2049" s="2"/>
      <c r="EU2049" s="2"/>
      <c r="EV2049" s="2"/>
      <c r="EW2049" s="2"/>
      <c r="EX2049" s="2"/>
      <c r="EY2049" s="2"/>
      <c r="EZ2049" s="2"/>
      <c r="FA2049" s="2"/>
      <c r="FB2049" s="2"/>
      <c r="FC2049" s="2"/>
      <c r="FD2049" s="2"/>
      <c r="FE2049" s="2"/>
      <c r="FF2049" s="2"/>
      <c r="FG2049" s="2"/>
      <c r="FH2049" s="2"/>
      <c r="FI2049" s="2"/>
      <c r="FJ2049" s="2"/>
      <c r="FK2049" s="2"/>
      <c r="FL2049" s="2"/>
      <c r="FM2049" s="2"/>
      <c r="FN2049" s="2"/>
      <c r="FO2049" s="2"/>
      <c r="FP2049" s="2"/>
      <c r="FQ2049" s="2"/>
      <c r="FR2049" s="2"/>
      <c r="FS2049" s="2"/>
      <c r="FT2049" s="2"/>
      <c r="FU2049" s="2"/>
      <c r="FV2049" s="2"/>
      <c r="FW2049" s="2"/>
      <c r="FX2049" s="2"/>
      <c r="FY2049" s="2"/>
      <c r="FZ2049" s="2"/>
      <c r="GA2049" s="2"/>
      <c r="GB2049" s="2"/>
      <c r="GC2049" s="2"/>
      <c r="GD2049" s="2"/>
      <c r="GE2049" s="2"/>
      <c r="GF2049" s="2"/>
      <c r="GG2049" s="2"/>
      <c r="GH2049" s="2"/>
      <c r="GI2049" s="2"/>
      <c r="GJ2049" s="2"/>
      <c r="GK2049" s="2"/>
      <c r="GL2049" s="2"/>
      <c r="GM2049" s="2"/>
      <c r="GN2049" s="2"/>
      <c r="GO2049" s="2"/>
      <c r="GP2049" s="2"/>
      <c r="GQ2049" s="2"/>
      <c r="GR2049" s="2"/>
      <c r="GS2049" s="2"/>
      <c r="GT2049" s="2"/>
      <c r="GU2049" s="2"/>
      <c r="GV2049" s="2"/>
      <c r="GW2049" s="2"/>
      <c r="GX2049" s="2"/>
      <c r="GY2049" s="2"/>
      <c r="GZ2049" s="2"/>
      <c r="HA2049" s="2"/>
      <c r="HB2049" s="2"/>
      <c r="HC2049" s="2"/>
      <c r="HD2049" s="2"/>
      <c r="HE2049" s="2"/>
      <c r="HF2049" s="2"/>
      <c r="HG2049" s="2"/>
      <c r="HH2049" s="2"/>
      <c r="HI2049" s="2"/>
      <c r="HJ2049" s="2"/>
      <c r="HK2049" s="2"/>
      <c r="HL2049" s="2"/>
      <c r="HM2049" s="2"/>
      <c r="HN2049" s="2"/>
      <c r="HO2049" s="2"/>
      <c r="HP2049" s="2"/>
      <c r="HQ2049" s="2"/>
      <c r="HR2049" s="2"/>
      <c r="HS2049" s="2"/>
      <c r="HT2049" s="2"/>
      <c r="HU2049" s="2"/>
      <c r="HV2049" s="2"/>
      <c r="HW2049" s="2"/>
      <c r="HX2049" s="2"/>
      <c r="HY2049" s="2"/>
      <c r="HZ2049" s="2"/>
      <c r="IA2049" s="2"/>
      <c r="IB2049" s="2"/>
      <c r="IC2049" s="2"/>
      <c r="ID2049" s="2"/>
      <c r="IE2049" s="2"/>
      <c r="IF2049" s="2"/>
      <c r="IG2049" s="2"/>
      <c r="IH2049" s="2"/>
      <c r="II2049" s="2"/>
      <c r="IJ2049" s="2"/>
      <c r="IK2049" s="2"/>
      <c r="IL2049" s="2"/>
      <c r="IM2049" s="2"/>
      <c r="IN2049" s="2"/>
      <c r="IO2049" s="2"/>
      <c r="IP2049" s="2"/>
      <c r="IQ2049" s="2"/>
      <c r="IR2049" s="2"/>
      <c r="IS2049" s="2"/>
    </row>
    <row r="2050" spans="1:253" s="36" customFormat="1" hidden="1" x14ac:dyDescent="0.25">
      <c r="A2050" s="33"/>
      <c r="B2050" s="232"/>
      <c r="C2050" s="233"/>
      <c r="D2050" s="233"/>
      <c r="E2050" s="233"/>
      <c r="F2050" s="233"/>
      <c r="G2050" s="233"/>
      <c r="H2050" s="233"/>
      <c r="I2050" s="233"/>
      <c r="J2050" s="233"/>
      <c r="K2050" s="233"/>
      <c r="L2050" s="233"/>
      <c r="M2050" s="233"/>
      <c r="N2050" s="233"/>
      <c r="O2050" s="233"/>
      <c r="P2050" s="233"/>
      <c r="Q2050" s="233"/>
      <c r="R2050" s="233"/>
      <c r="S2050" s="233"/>
      <c r="T2050" s="238"/>
      <c r="U2050" s="239"/>
      <c r="V2050" s="239"/>
      <c r="W2050" s="239"/>
      <c r="X2050" s="239"/>
      <c r="Y2050" s="239"/>
      <c r="Z2050" s="239"/>
      <c r="AA2050" s="239"/>
      <c r="AB2050" s="239"/>
      <c r="AC2050" s="239"/>
      <c r="AD2050" s="239"/>
      <c r="AE2050" s="239"/>
      <c r="AF2050" s="239"/>
      <c r="AG2050" s="239"/>
      <c r="AH2050" s="240"/>
      <c r="AI2050" s="60"/>
      <c r="AJ2050" s="144" t="str">
        <f t="shared" si="374"/>
        <v>Riadok bude skrytý.</v>
      </c>
      <c r="AK2050" s="145" t="s">
        <v>207</v>
      </c>
      <c r="AL2050" s="2"/>
      <c r="AM2050" s="2"/>
      <c r="AN2050" s="2"/>
      <c r="AO2050" s="2"/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51">
        <f t="shared" ref="BE2050:BE2081" si="382">+IF($H$2016="neeviduje",0,1)</f>
        <v>1</v>
      </c>
      <c r="BF2050" s="51">
        <f t="shared" si="379"/>
        <v>1</v>
      </c>
      <c r="BG2050" s="51">
        <f t="shared" si="380"/>
        <v>0</v>
      </c>
      <c r="BH2050" s="51">
        <f t="shared" si="375"/>
        <v>1</v>
      </c>
      <c r="BI2050" s="90">
        <f t="shared" si="381"/>
        <v>0</v>
      </c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/>
      <c r="BX2050" s="108"/>
      <c r="BY2050" s="108"/>
      <c r="BZ2050" s="108"/>
      <c r="CA2050" s="113">
        <f>SI!BY2050</f>
        <v>196</v>
      </c>
      <c r="CB2050" s="113"/>
      <c r="CC2050" s="113"/>
      <c r="CD2050" s="113"/>
      <c r="CE2050" s="113"/>
      <c r="CF2050" s="113"/>
      <c r="CG2050" s="113"/>
      <c r="CH2050" s="140">
        <f>SI!BZ2050</f>
        <v>0</v>
      </c>
      <c r="CI2050" s="108"/>
      <c r="CJ2050" s="108"/>
      <c r="CK2050" s="108"/>
      <c r="CL2050" s="108"/>
      <c r="CM2050" s="108"/>
      <c r="CN2050" s="108"/>
      <c r="CO2050" s="108"/>
      <c r="CP2050" s="108"/>
      <c r="CQ2050" s="108"/>
      <c r="CR2050" s="108"/>
      <c r="CS2050" s="108"/>
      <c r="CT2050" s="108"/>
      <c r="CU2050" s="108"/>
      <c r="CV2050" s="108"/>
      <c r="CW2050" s="108"/>
      <c r="CX2050" s="108"/>
      <c r="CY2050" s="108"/>
      <c r="CZ2050" s="2"/>
      <c r="DA2050" s="2"/>
      <c r="DB2050" s="2"/>
      <c r="DC2050" s="2"/>
      <c r="DD2050" s="2"/>
      <c r="DE2050" s="2"/>
      <c r="DF2050" s="2"/>
      <c r="DG2050" s="2"/>
      <c r="DH2050" s="2"/>
      <c r="DI2050" s="2"/>
      <c r="DJ2050" s="2"/>
      <c r="DK2050" s="2"/>
      <c r="DL2050" s="2"/>
      <c r="DM2050" s="2"/>
      <c r="DN2050" s="2"/>
      <c r="DO2050" s="2"/>
      <c r="DP2050" s="2"/>
      <c r="DQ2050" s="2"/>
      <c r="DR2050" s="2"/>
      <c r="DS2050" s="2"/>
      <c r="DT2050" s="2"/>
      <c r="DU2050" s="2"/>
      <c r="DV2050" s="2"/>
      <c r="DW2050" s="2"/>
      <c r="DX2050" s="2"/>
      <c r="DY2050" s="2"/>
      <c r="DZ2050" s="2"/>
      <c r="EA2050" s="2"/>
      <c r="EB2050" s="2"/>
      <c r="EC2050" s="2"/>
      <c r="ED2050" s="2"/>
      <c r="EE2050" s="2"/>
      <c r="EF2050" s="2"/>
      <c r="EG2050" s="2"/>
      <c r="EH2050" s="2"/>
      <c r="EI2050" s="2"/>
      <c r="EJ2050" s="2"/>
      <c r="EK2050" s="2"/>
      <c r="EL2050" s="2"/>
      <c r="EM2050" s="2"/>
      <c r="EN2050" s="2"/>
      <c r="EO2050" s="2"/>
      <c r="EP2050" s="2"/>
      <c r="EQ2050" s="2"/>
      <c r="ER2050" s="2"/>
      <c r="ES2050" s="2"/>
      <c r="ET2050" s="2"/>
      <c r="EU2050" s="2"/>
      <c r="EV2050" s="2"/>
      <c r="EW2050" s="2"/>
      <c r="EX2050" s="2"/>
      <c r="EY2050" s="2"/>
      <c r="EZ2050" s="2"/>
      <c r="FA2050" s="2"/>
      <c r="FB2050" s="2"/>
      <c r="FC2050" s="2"/>
      <c r="FD2050" s="2"/>
      <c r="FE2050" s="2"/>
      <c r="FF2050" s="2"/>
      <c r="FG2050" s="2"/>
      <c r="FH2050" s="2"/>
      <c r="FI2050" s="2"/>
      <c r="FJ2050" s="2"/>
      <c r="FK2050" s="2"/>
      <c r="FL2050" s="2"/>
      <c r="FM2050" s="2"/>
      <c r="FN2050" s="2"/>
      <c r="FO2050" s="2"/>
      <c r="FP2050" s="2"/>
      <c r="FQ2050" s="2"/>
      <c r="FR2050" s="2"/>
      <c r="FS2050" s="2"/>
      <c r="FT2050" s="2"/>
      <c r="FU2050" s="2"/>
      <c r="FV2050" s="2"/>
      <c r="FW2050" s="2"/>
      <c r="FX2050" s="2"/>
      <c r="FY2050" s="2"/>
      <c r="FZ2050" s="2"/>
      <c r="GA2050" s="2"/>
      <c r="GB2050" s="2"/>
      <c r="GC2050" s="2"/>
      <c r="GD2050" s="2"/>
      <c r="GE2050" s="2"/>
      <c r="GF2050" s="2"/>
      <c r="GG2050" s="2"/>
      <c r="GH2050" s="2"/>
      <c r="GI2050" s="2"/>
      <c r="GJ2050" s="2"/>
      <c r="GK2050" s="2"/>
      <c r="GL2050" s="2"/>
      <c r="GM2050" s="2"/>
      <c r="GN2050" s="2"/>
      <c r="GO2050" s="2"/>
      <c r="GP2050" s="2"/>
      <c r="GQ2050" s="2"/>
      <c r="GR2050" s="2"/>
      <c r="GS2050" s="2"/>
      <c r="GT2050" s="2"/>
      <c r="GU2050" s="2"/>
      <c r="GV2050" s="2"/>
      <c r="GW2050" s="2"/>
      <c r="GX2050" s="2"/>
      <c r="GY2050" s="2"/>
      <c r="GZ2050" s="2"/>
      <c r="HA2050" s="2"/>
      <c r="HB2050" s="2"/>
      <c r="HC2050" s="2"/>
      <c r="HD2050" s="2"/>
      <c r="HE2050" s="2"/>
      <c r="HF2050" s="2"/>
      <c r="HG2050" s="2"/>
      <c r="HH2050" s="2"/>
      <c r="HI2050" s="2"/>
      <c r="HJ2050" s="2"/>
      <c r="HK2050" s="2"/>
      <c r="HL2050" s="2"/>
      <c r="HM2050" s="2"/>
      <c r="HN2050" s="2"/>
      <c r="HO2050" s="2"/>
      <c r="HP2050" s="2"/>
      <c r="HQ2050" s="2"/>
      <c r="HR2050" s="2"/>
      <c r="HS2050" s="2"/>
      <c r="HT2050" s="2"/>
      <c r="HU2050" s="2"/>
      <c r="HV2050" s="2"/>
      <c r="HW2050" s="2"/>
      <c r="HX2050" s="2"/>
      <c r="HY2050" s="2"/>
      <c r="HZ2050" s="2"/>
      <c r="IA2050" s="2"/>
      <c r="IB2050" s="2"/>
      <c r="IC2050" s="2"/>
      <c r="ID2050" s="2"/>
      <c r="IE2050" s="2"/>
      <c r="IF2050" s="2"/>
      <c r="IG2050" s="2"/>
      <c r="IH2050" s="2"/>
      <c r="II2050" s="2"/>
      <c r="IJ2050" s="2"/>
      <c r="IK2050" s="2"/>
      <c r="IL2050" s="2"/>
      <c r="IM2050" s="2"/>
      <c r="IN2050" s="2"/>
      <c r="IO2050" s="2"/>
      <c r="IP2050" s="2"/>
      <c r="IQ2050" s="2"/>
      <c r="IR2050" s="2"/>
      <c r="IS2050" s="2"/>
    </row>
    <row r="2051" spans="1:253" s="36" customFormat="1" hidden="1" x14ac:dyDescent="0.25">
      <c r="A2051" s="33"/>
      <c r="B2051" s="232"/>
      <c r="C2051" s="233"/>
      <c r="D2051" s="233"/>
      <c r="E2051" s="233"/>
      <c r="F2051" s="233"/>
      <c r="G2051" s="233"/>
      <c r="H2051" s="233"/>
      <c r="I2051" s="233"/>
      <c r="J2051" s="233"/>
      <c r="K2051" s="233"/>
      <c r="L2051" s="233"/>
      <c r="M2051" s="233"/>
      <c r="N2051" s="233"/>
      <c r="O2051" s="233"/>
      <c r="P2051" s="233"/>
      <c r="Q2051" s="233"/>
      <c r="R2051" s="233"/>
      <c r="S2051" s="233"/>
      <c r="T2051" s="238"/>
      <c r="U2051" s="239"/>
      <c r="V2051" s="239"/>
      <c r="W2051" s="239"/>
      <c r="X2051" s="239"/>
      <c r="Y2051" s="239"/>
      <c r="Z2051" s="239"/>
      <c r="AA2051" s="239"/>
      <c r="AB2051" s="239"/>
      <c r="AC2051" s="239"/>
      <c r="AD2051" s="239"/>
      <c r="AE2051" s="239"/>
      <c r="AF2051" s="239"/>
      <c r="AG2051" s="239"/>
      <c r="AH2051" s="240"/>
      <c r="AI2051" s="60"/>
      <c r="AJ2051" s="144" t="str">
        <f t="shared" si="374"/>
        <v>Riadok bude skrytý.</v>
      </c>
      <c r="AK2051" s="145" t="s">
        <v>207</v>
      </c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51">
        <f t="shared" si="382"/>
        <v>1</v>
      </c>
      <c r="BF2051" s="51">
        <f t="shared" si="379"/>
        <v>1</v>
      </c>
      <c r="BG2051" s="51">
        <f t="shared" si="380"/>
        <v>0</v>
      </c>
      <c r="BH2051" s="51">
        <f t="shared" si="375"/>
        <v>1</v>
      </c>
      <c r="BI2051" s="90">
        <f t="shared" si="381"/>
        <v>0</v>
      </c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/>
      <c r="BX2051" s="108"/>
      <c r="BY2051" s="108"/>
      <c r="BZ2051" s="108"/>
      <c r="CA2051" s="113">
        <f>SI!BY2051</f>
        <v>190</v>
      </c>
      <c r="CB2051" s="113"/>
      <c r="CC2051" s="113"/>
      <c r="CD2051" s="113"/>
      <c r="CE2051" s="113"/>
      <c r="CF2051" s="113"/>
      <c r="CG2051" s="113"/>
      <c r="CH2051" s="140">
        <f>SI!BZ2051</f>
        <v>0</v>
      </c>
      <c r="CI2051" s="108"/>
      <c r="CJ2051" s="108"/>
      <c r="CK2051" s="108"/>
      <c r="CL2051" s="108"/>
      <c r="CM2051" s="108"/>
      <c r="CN2051" s="108"/>
      <c r="CO2051" s="108"/>
      <c r="CP2051" s="108"/>
      <c r="CQ2051" s="108"/>
      <c r="CR2051" s="108"/>
      <c r="CS2051" s="108"/>
      <c r="CT2051" s="108"/>
      <c r="CU2051" s="108"/>
      <c r="CV2051" s="108"/>
      <c r="CW2051" s="108"/>
      <c r="CX2051" s="108"/>
      <c r="CY2051" s="108"/>
      <c r="CZ2051" s="2"/>
      <c r="DA2051" s="2"/>
      <c r="DB2051" s="2"/>
      <c r="DC2051" s="2"/>
      <c r="DD2051" s="2"/>
      <c r="DE2051" s="2"/>
      <c r="DF2051" s="2"/>
      <c r="DG2051" s="2"/>
      <c r="DH2051" s="2"/>
      <c r="DI2051" s="2"/>
      <c r="DJ2051" s="2"/>
      <c r="DK2051" s="2"/>
      <c r="DL2051" s="2"/>
      <c r="DM2051" s="2"/>
      <c r="DN2051" s="2"/>
      <c r="DO2051" s="2"/>
      <c r="DP2051" s="2"/>
      <c r="DQ2051" s="2"/>
      <c r="DR2051" s="2"/>
      <c r="DS2051" s="2"/>
      <c r="DT2051" s="2"/>
      <c r="DU2051" s="2"/>
      <c r="DV2051" s="2"/>
      <c r="DW2051" s="2"/>
      <c r="DX2051" s="2"/>
      <c r="DY2051" s="2"/>
      <c r="DZ2051" s="2"/>
      <c r="EA2051" s="2"/>
      <c r="EB2051" s="2"/>
      <c r="EC2051" s="2"/>
      <c r="ED2051" s="2"/>
      <c r="EE2051" s="2"/>
      <c r="EF2051" s="2"/>
      <c r="EG2051" s="2"/>
      <c r="EH2051" s="2"/>
      <c r="EI2051" s="2"/>
      <c r="EJ2051" s="2"/>
      <c r="EK2051" s="2"/>
      <c r="EL2051" s="2"/>
      <c r="EM2051" s="2"/>
      <c r="EN2051" s="2"/>
      <c r="EO2051" s="2"/>
      <c r="EP2051" s="2"/>
      <c r="EQ2051" s="2"/>
      <c r="ER2051" s="2"/>
      <c r="ES2051" s="2"/>
      <c r="ET2051" s="2"/>
      <c r="EU2051" s="2"/>
      <c r="EV2051" s="2"/>
      <c r="EW2051" s="2"/>
      <c r="EX2051" s="2"/>
      <c r="EY2051" s="2"/>
      <c r="EZ2051" s="2"/>
      <c r="FA2051" s="2"/>
      <c r="FB2051" s="2"/>
      <c r="FC2051" s="2"/>
      <c r="FD2051" s="2"/>
      <c r="FE2051" s="2"/>
      <c r="FF2051" s="2"/>
      <c r="FG2051" s="2"/>
      <c r="FH2051" s="2"/>
      <c r="FI2051" s="2"/>
      <c r="FJ2051" s="2"/>
      <c r="FK2051" s="2"/>
      <c r="FL2051" s="2"/>
      <c r="FM2051" s="2"/>
      <c r="FN2051" s="2"/>
      <c r="FO2051" s="2"/>
      <c r="FP2051" s="2"/>
      <c r="FQ2051" s="2"/>
      <c r="FR2051" s="2"/>
      <c r="FS2051" s="2"/>
      <c r="FT2051" s="2"/>
      <c r="FU2051" s="2"/>
      <c r="FV2051" s="2"/>
      <c r="FW2051" s="2"/>
      <c r="FX2051" s="2"/>
      <c r="FY2051" s="2"/>
      <c r="FZ2051" s="2"/>
      <c r="GA2051" s="2"/>
      <c r="GB2051" s="2"/>
      <c r="GC2051" s="2"/>
      <c r="GD2051" s="2"/>
      <c r="GE2051" s="2"/>
      <c r="GF2051" s="2"/>
      <c r="GG2051" s="2"/>
      <c r="GH2051" s="2"/>
      <c r="GI2051" s="2"/>
      <c r="GJ2051" s="2"/>
      <c r="GK2051" s="2"/>
      <c r="GL2051" s="2"/>
      <c r="GM2051" s="2"/>
      <c r="GN2051" s="2"/>
      <c r="GO2051" s="2"/>
      <c r="GP2051" s="2"/>
      <c r="GQ2051" s="2"/>
      <c r="GR2051" s="2"/>
      <c r="GS2051" s="2"/>
      <c r="GT2051" s="2"/>
      <c r="GU2051" s="2"/>
      <c r="GV2051" s="2"/>
      <c r="GW2051" s="2"/>
      <c r="GX2051" s="2"/>
      <c r="GY2051" s="2"/>
      <c r="GZ2051" s="2"/>
      <c r="HA2051" s="2"/>
      <c r="HB2051" s="2"/>
      <c r="HC2051" s="2"/>
      <c r="HD2051" s="2"/>
      <c r="HE2051" s="2"/>
      <c r="HF2051" s="2"/>
      <c r="HG2051" s="2"/>
      <c r="HH2051" s="2"/>
      <c r="HI2051" s="2"/>
      <c r="HJ2051" s="2"/>
      <c r="HK2051" s="2"/>
      <c r="HL2051" s="2"/>
      <c r="HM2051" s="2"/>
      <c r="HN2051" s="2"/>
      <c r="HO2051" s="2"/>
      <c r="HP2051" s="2"/>
      <c r="HQ2051" s="2"/>
      <c r="HR2051" s="2"/>
      <c r="HS2051" s="2"/>
      <c r="HT2051" s="2"/>
      <c r="HU2051" s="2"/>
      <c r="HV2051" s="2"/>
      <c r="HW2051" s="2"/>
      <c r="HX2051" s="2"/>
      <c r="HY2051" s="2"/>
      <c r="HZ2051" s="2"/>
      <c r="IA2051" s="2"/>
      <c r="IB2051" s="2"/>
      <c r="IC2051" s="2"/>
      <c r="ID2051" s="2"/>
      <c r="IE2051" s="2"/>
      <c r="IF2051" s="2"/>
      <c r="IG2051" s="2"/>
      <c r="IH2051" s="2"/>
      <c r="II2051" s="2"/>
      <c r="IJ2051" s="2"/>
      <c r="IK2051" s="2"/>
      <c r="IL2051" s="2"/>
      <c r="IM2051" s="2"/>
      <c r="IN2051" s="2"/>
      <c r="IO2051" s="2"/>
      <c r="IP2051" s="2"/>
      <c r="IQ2051" s="2"/>
      <c r="IR2051" s="2"/>
      <c r="IS2051" s="2"/>
    </row>
    <row r="2052" spans="1:253" s="36" customFormat="1" hidden="1" x14ac:dyDescent="0.25">
      <c r="A2052" s="33"/>
      <c r="B2052" s="232"/>
      <c r="C2052" s="233"/>
      <c r="D2052" s="233"/>
      <c r="E2052" s="233"/>
      <c r="F2052" s="233"/>
      <c r="G2052" s="233"/>
      <c r="H2052" s="233"/>
      <c r="I2052" s="233"/>
      <c r="J2052" s="233"/>
      <c r="K2052" s="233"/>
      <c r="L2052" s="233"/>
      <c r="M2052" s="233"/>
      <c r="N2052" s="233"/>
      <c r="O2052" s="233"/>
      <c r="P2052" s="233"/>
      <c r="Q2052" s="233"/>
      <c r="R2052" s="233"/>
      <c r="S2052" s="233"/>
      <c r="T2052" s="238"/>
      <c r="U2052" s="239"/>
      <c r="V2052" s="239"/>
      <c r="W2052" s="239"/>
      <c r="X2052" s="239"/>
      <c r="Y2052" s="239"/>
      <c r="Z2052" s="239"/>
      <c r="AA2052" s="239"/>
      <c r="AB2052" s="239"/>
      <c r="AC2052" s="239"/>
      <c r="AD2052" s="239"/>
      <c r="AE2052" s="239"/>
      <c r="AF2052" s="239"/>
      <c r="AG2052" s="239"/>
      <c r="AH2052" s="240"/>
      <c r="AI2052" s="60"/>
      <c r="AJ2052" s="144" t="str">
        <f t="shared" si="374"/>
        <v>Riadok bude skrytý.</v>
      </c>
      <c r="AK2052" s="145" t="s">
        <v>207</v>
      </c>
      <c r="AL2052" s="2"/>
      <c r="AM2052" s="2"/>
      <c r="AN2052" s="2"/>
      <c r="AO2052" s="2"/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51">
        <f t="shared" si="382"/>
        <v>1</v>
      </c>
      <c r="BF2052" s="51">
        <f t="shared" si="379"/>
        <v>1</v>
      </c>
      <c r="BG2052" s="51">
        <f t="shared" si="380"/>
        <v>0</v>
      </c>
      <c r="BH2052" s="51">
        <f t="shared" si="375"/>
        <v>1</v>
      </c>
      <c r="BI2052" s="90">
        <f t="shared" si="381"/>
        <v>0</v>
      </c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/>
      <c r="BX2052" s="108"/>
      <c r="BY2052" s="108"/>
      <c r="BZ2052" s="108"/>
      <c r="CA2052" s="113">
        <f>SI!BY2052</f>
        <v>107</v>
      </c>
      <c r="CB2052" s="113"/>
      <c r="CC2052" s="113"/>
      <c r="CD2052" s="113"/>
      <c r="CE2052" s="113"/>
      <c r="CF2052" s="113"/>
      <c r="CG2052" s="113"/>
      <c r="CH2052" s="140">
        <f>SI!BZ2052</f>
        <v>0</v>
      </c>
      <c r="CI2052" s="108"/>
      <c r="CJ2052" s="108"/>
      <c r="CK2052" s="108"/>
      <c r="CL2052" s="108"/>
      <c r="CM2052" s="108"/>
      <c r="CN2052" s="108"/>
      <c r="CO2052" s="108"/>
      <c r="CP2052" s="108"/>
      <c r="CQ2052" s="108"/>
      <c r="CR2052" s="108"/>
      <c r="CS2052" s="108"/>
      <c r="CT2052" s="108"/>
      <c r="CU2052" s="108"/>
      <c r="CV2052" s="108"/>
      <c r="CW2052" s="108"/>
      <c r="CX2052" s="108"/>
      <c r="CY2052" s="108"/>
      <c r="CZ2052" s="2"/>
      <c r="DA2052" s="2"/>
      <c r="DB2052" s="2"/>
      <c r="DC2052" s="2"/>
      <c r="DD2052" s="2"/>
      <c r="DE2052" s="2"/>
      <c r="DF2052" s="2"/>
      <c r="DG2052" s="2"/>
      <c r="DH2052" s="2"/>
      <c r="DI2052" s="2"/>
      <c r="DJ2052" s="2"/>
      <c r="DK2052" s="2"/>
      <c r="DL2052" s="2"/>
      <c r="DM2052" s="2"/>
      <c r="DN2052" s="2"/>
      <c r="DO2052" s="2"/>
      <c r="DP2052" s="2"/>
      <c r="DQ2052" s="2"/>
      <c r="DR2052" s="2"/>
      <c r="DS2052" s="2"/>
      <c r="DT2052" s="2"/>
      <c r="DU2052" s="2"/>
      <c r="DV2052" s="2"/>
      <c r="DW2052" s="2"/>
      <c r="DX2052" s="2"/>
      <c r="DY2052" s="2"/>
      <c r="DZ2052" s="2"/>
      <c r="EA2052" s="2"/>
      <c r="EB2052" s="2"/>
      <c r="EC2052" s="2"/>
      <c r="ED2052" s="2"/>
      <c r="EE2052" s="2"/>
      <c r="EF2052" s="2"/>
      <c r="EG2052" s="2"/>
      <c r="EH2052" s="2"/>
      <c r="EI2052" s="2"/>
      <c r="EJ2052" s="2"/>
      <c r="EK2052" s="2"/>
      <c r="EL2052" s="2"/>
      <c r="EM2052" s="2"/>
      <c r="EN2052" s="2"/>
      <c r="EO2052" s="2"/>
      <c r="EP2052" s="2"/>
      <c r="EQ2052" s="2"/>
      <c r="ER2052" s="2"/>
      <c r="ES2052" s="2"/>
      <c r="ET2052" s="2"/>
      <c r="EU2052" s="2"/>
      <c r="EV2052" s="2"/>
      <c r="EW2052" s="2"/>
      <c r="EX2052" s="2"/>
      <c r="EY2052" s="2"/>
      <c r="EZ2052" s="2"/>
      <c r="FA2052" s="2"/>
      <c r="FB2052" s="2"/>
      <c r="FC2052" s="2"/>
      <c r="FD2052" s="2"/>
      <c r="FE2052" s="2"/>
      <c r="FF2052" s="2"/>
      <c r="FG2052" s="2"/>
      <c r="FH2052" s="2"/>
      <c r="FI2052" s="2"/>
      <c r="FJ2052" s="2"/>
      <c r="FK2052" s="2"/>
      <c r="FL2052" s="2"/>
      <c r="FM2052" s="2"/>
      <c r="FN2052" s="2"/>
      <c r="FO2052" s="2"/>
      <c r="FP2052" s="2"/>
      <c r="FQ2052" s="2"/>
      <c r="FR2052" s="2"/>
      <c r="FS2052" s="2"/>
      <c r="FT2052" s="2"/>
      <c r="FU2052" s="2"/>
      <c r="FV2052" s="2"/>
      <c r="FW2052" s="2"/>
      <c r="FX2052" s="2"/>
      <c r="FY2052" s="2"/>
      <c r="FZ2052" s="2"/>
      <c r="GA2052" s="2"/>
      <c r="GB2052" s="2"/>
      <c r="GC2052" s="2"/>
      <c r="GD2052" s="2"/>
      <c r="GE2052" s="2"/>
      <c r="GF2052" s="2"/>
      <c r="GG2052" s="2"/>
      <c r="GH2052" s="2"/>
      <c r="GI2052" s="2"/>
      <c r="GJ2052" s="2"/>
      <c r="GK2052" s="2"/>
      <c r="GL2052" s="2"/>
      <c r="GM2052" s="2"/>
      <c r="GN2052" s="2"/>
      <c r="GO2052" s="2"/>
      <c r="GP2052" s="2"/>
      <c r="GQ2052" s="2"/>
      <c r="GR2052" s="2"/>
      <c r="GS2052" s="2"/>
      <c r="GT2052" s="2"/>
      <c r="GU2052" s="2"/>
      <c r="GV2052" s="2"/>
      <c r="GW2052" s="2"/>
      <c r="GX2052" s="2"/>
      <c r="GY2052" s="2"/>
      <c r="GZ2052" s="2"/>
      <c r="HA2052" s="2"/>
      <c r="HB2052" s="2"/>
      <c r="HC2052" s="2"/>
      <c r="HD2052" s="2"/>
      <c r="HE2052" s="2"/>
      <c r="HF2052" s="2"/>
      <c r="HG2052" s="2"/>
      <c r="HH2052" s="2"/>
      <c r="HI2052" s="2"/>
      <c r="HJ2052" s="2"/>
      <c r="HK2052" s="2"/>
      <c r="HL2052" s="2"/>
      <c r="HM2052" s="2"/>
      <c r="HN2052" s="2"/>
      <c r="HO2052" s="2"/>
      <c r="HP2052" s="2"/>
      <c r="HQ2052" s="2"/>
      <c r="HR2052" s="2"/>
      <c r="HS2052" s="2"/>
      <c r="HT2052" s="2"/>
      <c r="HU2052" s="2"/>
      <c r="HV2052" s="2"/>
      <c r="HW2052" s="2"/>
      <c r="HX2052" s="2"/>
      <c r="HY2052" s="2"/>
      <c r="HZ2052" s="2"/>
      <c r="IA2052" s="2"/>
      <c r="IB2052" s="2"/>
      <c r="IC2052" s="2"/>
      <c r="ID2052" s="2"/>
      <c r="IE2052" s="2"/>
      <c r="IF2052" s="2"/>
      <c r="IG2052" s="2"/>
      <c r="IH2052" s="2"/>
      <c r="II2052" s="2"/>
      <c r="IJ2052" s="2"/>
      <c r="IK2052" s="2"/>
      <c r="IL2052" s="2"/>
      <c r="IM2052" s="2"/>
      <c r="IN2052" s="2"/>
      <c r="IO2052" s="2"/>
      <c r="IP2052" s="2"/>
      <c r="IQ2052" s="2"/>
      <c r="IR2052" s="2"/>
      <c r="IS2052" s="2"/>
    </row>
    <row r="2053" spans="1:253" s="36" customFormat="1" hidden="1" x14ac:dyDescent="0.25">
      <c r="A2053" s="33"/>
      <c r="B2053" s="260"/>
      <c r="C2053" s="261"/>
      <c r="D2053" s="261"/>
      <c r="E2053" s="261"/>
      <c r="F2053" s="261"/>
      <c r="G2053" s="261"/>
      <c r="H2053" s="261"/>
      <c r="I2053" s="261"/>
      <c r="J2053" s="261"/>
      <c r="K2053" s="261"/>
      <c r="L2053" s="261"/>
      <c r="M2053" s="261"/>
      <c r="N2053" s="261"/>
      <c r="O2053" s="261"/>
      <c r="P2053" s="261"/>
      <c r="Q2053" s="261"/>
      <c r="R2053" s="261"/>
      <c r="S2053" s="261"/>
      <c r="T2053" s="308"/>
      <c r="U2053" s="309"/>
      <c r="V2053" s="309"/>
      <c r="W2053" s="309"/>
      <c r="X2053" s="309"/>
      <c r="Y2053" s="309"/>
      <c r="Z2053" s="309"/>
      <c r="AA2053" s="309"/>
      <c r="AB2053" s="309"/>
      <c r="AC2053" s="309"/>
      <c r="AD2053" s="309"/>
      <c r="AE2053" s="309"/>
      <c r="AF2053" s="309"/>
      <c r="AG2053" s="309"/>
      <c r="AH2053" s="310"/>
      <c r="AI2053" s="60"/>
      <c r="AJ2053" s="144" t="str">
        <f t="shared" si="374"/>
        <v>Riadok bude vidieť.</v>
      </c>
      <c r="AK2053" s="145" t="s">
        <v>207</v>
      </c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51">
        <f t="shared" si="382"/>
        <v>1</v>
      </c>
      <c r="BF2053" s="51">
        <f t="shared" si="379"/>
        <v>1</v>
      </c>
      <c r="BG2053" s="51"/>
      <c r="BH2053" s="51">
        <f t="shared" si="375"/>
        <v>1</v>
      </c>
      <c r="BI2053" s="89">
        <f>+IF(BE2053*BF2053=0,0,IF(BH2053=0,0,1))</f>
        <v>1</v>
      </c>
      <c r="BJ2053" s="2"/>
      <c r="BK2053" s="2"/>
      <c r="BL2053" s="2"/>
      <c r="BM2053" s="2"/>
      <c r="BN2053" s="2"/>
      <c r="BO2053" s="2"/>
      <c r="BP2053" s="2"/>
      <c r="BQ2053" s="2"/>
      <c r="BR2053" s="2"/>
      <c r="BS2053" s="2"/>
      <c r="BT2053" s="2"/>
      <c r="BU2053" s="2"/>
      <c r="BV2053" s="2"/>
      <c r="BW2053" s="2"/>
      <c r="BX2053" s="108"/>
      <c r="BY2053" s="108"/>
      <c r="BZ2053" s="108"/>
      <c r="CA2053" s="113">
        <f>SI!BY2053</f>
        <v>175</v>
      </c>
      <c r="CB2053" s="113"/>
      <c r="CC2053" s="113"/>
      <c r="CD2053" s="113"/>
      <c r="CE2053" s="113"/>
      <c r="CF2053" s="113"/>
      <c r="CG2053" s="113"/>
      <c r="CH2053" s="140">
        <f>SI!BZ2053</f>
        <v>0</v>
      </c>
      <c r="CI2053" s="108"/>
      <c r="CJ2053" s="108"/>
      <c r="CK2053" s="108"/>
      <c r="CL2053" s="108"/>
      <c r="CM2053" s="108"/>
      <c r="CN2053" s="108"/>
      <c r="CO2053" s="108"/>
      <c r="CP2053" s="108"/>
      <c r="CQ2053" s="108"/>
      <c r="CR2053" s="108"/>
      <c r="CS2053" s="108"/>
      <c r="CT2053" s="108"/>
      <c r="CU2053" s="108"/>
      <c r="CV2053" s="108"/>
      <c r="CW2053" s="108"/>
      <c r="CX2053" s="108"/>
      <c r="CY2053" s="108"/>
      <c r="CZ2053" s="2"/>
      <c r="DA2053" s="2"/>
      <c r="DB2053" s="2"/>
      <c r="DC2053" s="2"/>
      <c r="DD2053" s="2"/>
      <c r="DE2053" s="2"/>
      <c r="DF2053" s="2"/>
      <c r="DG2053" s="2"/>
      <c r="DH2053" s="2"/>
      <c r="DI2053" s="2"/>
      <c r="DJ2053" s="2"/>
      <c r="DK2053" s="2"/>
      <c r="DL2053" s="2"/>
      <c r="DM2053" s="2"/>
      <c r="DN2053" s="2"/>
      <c r="DO2053" s="2"/>
      <c r="DP2053" s="2"/>
      <c r="DQ2053" s="2"/>
      <c r="DR2053" s="2"/>
      <c r="DS2053" s="2"/>
      <c r="DT2053" s="2"/>
      <c r="DU2053" s="2"/>
      <c r="DV2053" s="2"/>
      <c r="DW2053" s="2"/>
      <c r="DX2053" s="2"/>
      <c r="DY2053" s="2"/>
      <c r="DZ2053" s="2"/>
      <c r="EA2053" s="2"/>
      <c r="EB2053" s="2"/>
      <c r="EC2053" s="2"/>
      <c r="ED2053" s="2"/>
      <c r="EE2053" s="2"/>
      <c r="EF2053" s="2"/>
      <c r="EG2053" s="2"/>
      <c r="EH2053" s="2"/>
      <c r="EI2053" s="2"/>
      <c r="EJ2053" s="2"/>
      <c r="EK2053" s="2"/>
      <c r="EL2053" s="2"/>
      <c r="EM2053" s="2"/>
      <c r="EN2053" s="2"/>
      <c r="EO2053" s="2"/>
      <c r="EP2053" s="2"/>
      <c r="EQ2053" s="2"/>
      <c r="ER2053" s="2"/>
      <c r="ES2053" s="2"/>
      <c r="ET2053" s="2"/>
      <c r="EU2053" s="2"/>
      <c r="EV2053" s="2"/>
      <c r="EW2053" s="2"/>
      <c r="EX2053" s="2"/>
      <c r="EY2053" s="2"/>
      <c r="EZ2053" s="2"/>
      <c r="FA2053" s="2"/>
      <c r="FB2053" s="2"/>
      <c r="FC2053" s="2"/>
      <c r="FD2053" s="2"/>
      <c r="FE2053" s="2"/>
      <c r="FF2053" s="2"/>
      <c r="FG2053" s="2"/>
      <c r="FH2053" s="2"/>
      <c r="FI2053" s="2"/>
      <c r="FJ2053" s="2"/>
      <c r="FK2053" s="2"/>
      <c r="FL2053" s="2"/>
      <c r="FM2053" s="2"/>
      <c r="FN2053" s="2"/>
      <c r="FO2053" s="2"/>
      <c r="FP2053" s="2"/>
      <c r="FQ2053" s="2"/>
      <c r="FR2053" s="2"/>
      <c r="FS2053" s="2"/>
      <c r="FT2053" s="2"/>
      <c r="FU2053" s="2"/>
      <c r="FV2053" s="2"/>
      <c r="FW2053" s="2"/>
      <c r="FX2053" s="2"/>
      <c r="FY2053" s="2"/>
      <c r="FZ2053" s="2"/>
      <c r="GA2053" s="2"/>
      <c r="GB2053" s="2"/>
      <c r="GC2053" s="2"/>
      <c r="GD2053" s="2"/>
      <c r="GE2053" s="2"/>
      <c r="GF2053" s="2"/>
      <c r="GG2053" s="2"/>
      <c r="GH2053" s="2"/>
      <c r="GI2053" s="2"/>
      <c r="GJ2053" s="2"/>
      <c r="GK2053" s="2"/>
      <c r="GL2053" s="2"/>
      <c r="GM2053" s="2"/>
      <c r="GN2053" s="2"/>
      <c r="GO2053" s="2"/>
      <c r="GP2053" s="2"/>
      <c r="GQ2053" s="2"/>
      <c r="GR2053" s="2"/>
      <c r="GS2053" s="2"/>
      <c r="GT2053" s="2"/>
      <c r="GU2053" s="2"/>
      <c r="GV2053" s="2"/>
      <c r="GW2053" s="2"/>
      <c r="GX2053" s="2"/>
      <c r="GY2053" s="2"/>
      <c r="GZ2053" s="2"/>
      <c r="HA2053" s="2"/>
      <c r="HB2053" s="2"/>
      <c r="HC2053" s="2"/>
      <c r="HD2053" s="2"/>
      <c r="HE2053" s="2"/>
      <c r="HF2053" s="2"/>
      <c r="HG2053" s="2"/>
      <c r="HH2053" s="2"/>
      <c r="HI2053" s="2"/>
      <c r="HJ2053" s="2"/>
      <c r="HK2053" s="2"/>
      <c r="HL2053" s="2"/>
      <c r="HM2053" s="2"/>
      <c r="HN2053" s="2"/>
      <c r="HO2053" s="2"/>
      <c r="HP2053" s="2"/>
      <c r="HQ2053" s="2"/>
      <c r="HR2053" s="2"/>
      <c r="HS2053" s="2"/>
      <c r="HT2053" s="2"/>
      <c r="HU2053" s="2"/>
      <c r="HV2053" s="2"/>
      <c r="HW2053" s="2"/>
      <c r="HX2053" s="2"/>
      <c r="HY2053" s="2"/>
      <c r="HZ2053" s="2"/>
      <c r="IA2053" s="2"/>
      <c r="IB2053" s="2"/>
      <c r="IC2053" s="2"/>
      <c r="ID2053" s="2"/>
      <c r="IE2053" s="2"/>
      <c r="IF2053" s="2"/>
      <c r="IG2053" s="2"/>
      <c r="IH2053" s="2"/>
      <c r="II2053" s="2"/>
      <c r="IJ2053" s="2"/>
      <c r="IK2053" s="2"/>
      <c r="IL2053" s="2"/>
      <c r="IM2053" s="2"/>
      <c r="IN2053" s="2"/>
      <c r="IO2053" s="2"/>
      <c r="IP2053" s="2"/>
      <c r="IQ2053" s="2"/>
      <c r="IR2053" s="2"/>
      <c r="IS2053" s="2"/>
    </row>
    <row r="2054" spans="1:253" x14ac:dyDescent="0.25">
      <c r="A2054" s="33"/>
      <c r="AI2054" s="59"/>
      <c r="AJ2054" s="144" t="str">
        <f t="shared" si="374"/>
        <v>Riadok bude vidieť.</v>
      </c>
      <c r="AK2054" s="145" t="s">
        <v>207</v>
      </c>
      <c r="BE2054" s="51">
        <f t="shared" si="382"/>
        <v>1</v>
      </c>
      <c r="BH2054" s="51">
        <f t="shared" si="375"/>
        <v>1</v>
      </c>
      <c r="BI2054" s="51">
        <f>+IF(BE2054+BF2054+BG2054=0,0,IF(BH2054=0,0,1))</f>
        <v>1</v>
      </c>
      <c r="CA2054" s="113">
        <f>SI!BY2054</f>
        <v>208</v>
      </c>
      <c r="CH2054" s="140">
        <f>SI!BZ2054</f>
        <v>0</v>
      </c>
    </row>
    <row r="2055" spans="1:253" x14ac:dyDescent="0.25">
      <c r="A2055" s="33"/>
      <c r="B2055" s="2" t="s">
        <v>282</v>
      </c>
      <c r="H2055" s="237" t="s">
        <v>565</v>
      </c>
      <c r="I2055" s="181"/>
      <c r="J2055" s="2" t="str">
        <f>+IF($I$27&lt;&gt;"",IF(CODE(MID($I$27,1,1))*(IF(SI!EE2889="",1,SI!EE2889-2-1))+ROUNDDOWN(LEN(SI!J13)/2,0)=CA2055,"v nájme hnuteľný majetok formou finančného prenájmu.","NEPOVOLENÉ POUŽITIE!"),"NEPOVOLENÉ POUŽITIE!")</f>
        <v>v nájme hnuteľný majetok formou finančného prenájmu.</v>
      </c>
      <c r="AI2055" s="62" t="s">
        <v>168</v>
      </c>
      <c r="AJ2055" s="144" t="str">
        <f t="shared" si="374"/>
        <v>Riadok bude vidieť.</v>
      </c>
      <c r="AK2055" s="145" t="s">
        <v>207</v>
      </c>
      <c r="AN2055" s="21"/>
      <c r="BE2055" s="51">
        <f t="shared" si="382"/>
        <v>1</v>
      </c>
      <c r="BH2055" s="51">
        <f t="shared" si="375"/>
        <v>1</v>
      </c>
      <c r="BI2055" s="51">
        <f>+IF(BE2055+BF2055+BG2055=0,0,IF(BH2055=0,0,1))</f>
        <v>1</v>
      </c>
      <c r="CA2055" s="113">
        <f>SI!BY2055</f>
        <v>5</v>
      </c>
      <c r="CH2055" s="140">
        <f>SI!BZ2055</f>
        <v>0</v>
      </c>
    </row>
    <row r="2056" spans="1:253" s="36" customFormat="1" x14ac:dyDescent="0.25">
      <c r="A2056" s="33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60"/>
      <c r="AJ2056" s="144" t="str">
        <f t="shared" si="374"/>
        <v>Riadok bude skrytý.</v>
      </c>
      <c r="AK2056" s="145" t="s">
        <v>207</v>
      </c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51">
        <f t="shared" si="382"/>
        <v>1</v>
      </c>
      <c r="BF2056" s="51">
        <f t="shared" ref="BF2056:BF2067" si="383">+IF($H$2055="nemá",0,1)</f>
        <v>0</v>
      </c>
      <c r="BG2056" s="51"/>
      <c r="BH2056" s="51">
        <f t="shared" si="375"/>
        <v>1</v>
      </c>
      <c r="BI2056" s="89">
        <f>+IF(BE2056*BF2056=0,0,IF(BH2056=0,0,1))</f>
        <v>0</v>
      </c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108"/>
      <c r="BY2056" s="108"/>
      <c r="BZ2056" s="108"/>
      <c r="CA2056" s="113">
        <f>SI!BY2056</f>
        <v>102</v>
      </c>
      <c r="CB2056" s="113"/>
      <c r="CC2056" s="113"/>
      <c r="CD2056" s="113"/>
      <c r="CE2056" s="113"/>
      <c r="CF2056" s="113"/>
      <c r="CG2056" s="113"/>
      <c r="CH2056" s="140">
        <f>SI!BZ2056</f>
        <v>0</v>
      </c>
      <c r="CI2056" s="108"/>
      <c r="CJ2056" s="108"/>
      <c r="CK2056" s="108"/>
      <c r="CL2056" s="108"/>
      <c r="CM2056" s="108"/>
      <c r="CN2056" s="108"/>
      <c r="CO2056" s="108"/>
      <c r="CP2056" s="108"/>
      <c r="CQ2056" s="108"/>
      <c r="CR2056" s="108"/>
      <c r="CS2056" s="108"/>
      <c r="CT2056" s="108"/>
      <c r="CU2056" s="108"/>
      <c r="CV2056" s="108"/>
      <c r="CW2056" s="108"/>
      <c r="CX2056" s="108"/>
      <c r="CY2056" s="108"/>
      <c r="CZ2056" s="2"/>
      <c r="DA2056" s="2"/>
      <c r="DB2056" s="2"/>
      <c r="DC2056" s="2"/>
      <c r="DD2056" s="2"/>
      <c r="DE2056" s="2"/>
      <c r="DF2056" s="2"/>
      <c r="DG2056" s="2"/>
      <c r="DH2056" s="2"/>
      <c r="DI2056" s="2"/>
      <c r="DJ2056" s="2"/>
      <c r="DK2056" s="2"/>
      <c r="DL2056" s="2"/>
      <c r="DM2056" s="2"/>
      <c r="DN2056" s="2"/>
      <c r="DO2056" s="2"/>
      <c r="DP2056" s="2"/>
      <c r="DQ2056" s="2"/>
      <c r="DR2056" s="2"/>
      <c r="DS2056" s="2"/>
      <c r="DT2056" s="2"/>
      <c r="DU2056" s="2"/>
      <c r="DV2056" s="2"/>
      <c r="DW2056" s="2"/>
      <c r="DX2056" s="2"/>
      <c r="DY2056" s="2"/>
      <c r="DZ2056" s="2"/>
      <c r="EA2056" s="2"/>
      <c r="EB2056" s="2"/>
      <c r="EC2056" s="2"/>
      <c r="ED2056" s="2"/>
      <c r="EE2056" s="2"/>
      <c r="EF2056" s="2"/>
      <c r="EG2056" s="2"/>
      <c r="EH2056" s="2"/>
      <c r="EI2056" s="2"/>
      <c r="EJ2056" s="2"/>
      <c r="EK2056" s="2"/>
      <c r="EL2056" s="2"/>
      <c r="EM2056" s="2"/>
      <c r="EN2056" s="2"/>
      <c r="EO2056" s="2"/>
      <c r="EP2056" s="2"/>
      <c r="EQ2056" s="2"/>
      <c r="ER2056" s="2"/>
      <c r="ES2056" s="2"/>
      <c r="ET2056" s="2"/>
      <c r="EU2056" s="2"/>
      <c r="EV2056" s="2"/>
      <c r="EW2056" s="2"/>
      <c r="EX2056" s="2"/>
      <c r="EY2056" s="2"/>
      <c r="EZ2056" s="2"/>
      <c r="FA2056" s="2"/>
      <c r="FB2056" s="2"/>
      <c r="FC2056" s="2"/>
      <c r="FD2056" s="2"/>
      <c r="FE2056" s="2"/>
      <c r="FF2056" s="2"/>
      <c r="FG2056" s="2"/>
      <c r="FH2056" s="2"/>
      <c r="FI2056" s="2"/>
      <c r="FJ2056" s="2"/>
      <c r="FK2056" s="2"/>
      <c r="FL2056" s="2"/>
      <c r="FM2056" s="2"/>
      <c r="FN2056" s="2"/>
      <c r="FO2056" s="2"/>
      <c r="FP2056" s="2"/>
      <c r="FQ2056" s="2"/>
      <c r="FR2056" s="2"/>
      <c r="FS2056" s="2"/>
      <c r="FT2056" s="2"/>
      <c r="FU2056" s="2"/>
      <c r="FV2056" s="2"/>
      <c r="FW2056" s="2"/>
      <c r="FX2056" s="2"/>
      <c r="FY2056" s="2"/>
      <c r="FZ2056" s="2"/>
      <c r="GA2056" s="2"/>
      <c r="GB2056" s="2"/>
      <c r="GC2056" s="2"/>
      <c r="GD2056" s="2"/>
      <c r="GE2056" s="2"/>
      <c r="GF2056" s="2"/>
      <c r="GG2056" s="2"/>
      <c r="GH2056" s="2"/>
      <c r="GI2056" s="2"/>
      <c r="GJ2056" s="2"/>
      <c r="GK2056" s="2"/>
      <c r="GL2056" s="2"/>
      <c r="GM2056" s="2"/>
      <c r="GN2056" s="2"/>
      <c r="GO2056" s="2"/>
      <c r="GP2056" s="2"/>
      <c r="GQ2056" s="2"/>
      <c r="GR2056" s="2"/>
      <c r="GS2056" s="2"/>
      <c r="GT2056" s="2"/>
      <c r="GU2056" s="2"/>
      <c r="GV2056" s="2"/>
      <c r="GW2056" s="2"/>
      <c r="GX2056" s="2"/>
      <c r="GY2056" s="2"/>
      <c r="GZ2056" s="2"/>
      <c r="HA2056" s="2"/>
      <c r="HB2056" s="2"/>
      <c r="HC2056" s="2"/>
      <c r="HD2056" s="2"/>
      <c r="HE2056" s="2"/>
      <c r="HF2056" s="2"/>
      <c r="HG2056" s="2"/>
      <c r="HH2056" s="2"/>
      <c r="HI2056" s="2"/>
      <c r="HJ2056" s="2"/>
      <c r="HK2056" s="2"/>
      <c r="HL2056" s="2"/>
      <c r="HM2056" s="2"/>
      <c r="HN2056" s="2"/>
      <c r="HO2056" s="2"/>
      <c r="HP2056" s="2"/>
      <c r="HQ2056" s="2"/>
      <c r="HR2056" s="2"/>
      <c r="HS2056" s="2"/>
      <c r="HT2056" s="2"/>
      <c r="HU2056" s="2"/>
      <c r="HV2056" s="2"/>
      <c r="HW2056" s="2"/>
      <c r="HX2056" s="2"/>
      <c r="HY2056" s="2"/>
      <c r="HZ2056" s="2"/>
      <c r="IA2056" s="2"/>
      <c r="IB2056" s="2"/>
      <c r="IC2056" s="2"/>
      <c r="ID2056" s="2"/>
      <c r="IE2056" s="2"/>
      <c r="IF2056" s="2"/>
      <c r="IG2056" s="2"/>
      <c r="IH2056" s="2"/>
      <c r="II2056" s="2"/>
      <c r="IJ2056" s="2"/>
      <c r="IK2056" s="2"/>
      <c r="IL2056" s="2"/>
      <c r="IM2056" s="2"/>
      <c r="IN2056" s="2"/>
      <c r="IO2056" s="2"/>
      <c r="IP2056" s="2"/>
      <c r="IQ2056" s="2"/>
      <c r="IR2056" s="2"/>
      <c r="IS2056" s="2"/>
    </row>
    <row r="2057" spans="1:253" s="36" customFormat="1" x14ac:dyDescent="0.25">
      <c r="A2057" s="33"/>
      <c r="B2057" s="305" t="s">
        <v>184</v>
      </c>
      <c r="C2057" s="306"/>
      <c r="D2057" s="306"/>
      <c r="E2057" s="306"/>
      <c r="F2057" s="306"/>
      <c r="G2057" s="306"/>
      <c r="H2057" s="306"/>
      <c r="I2057" s="306"/>
      <c r="J2057" s="306"/>
      <c r="K2057" s="306"/>
      <c r="L2057" s="306"/>
      <c r="M2057" s="306"/>
      <c r="N2057" s="306"/>
      <c r="O2057" s="306"/>
      <c r="P2057" s="306"/>
      <c r="Q2057" s="306"/>
      <c r="R2057" s="306"/>
      <c r="S2057" s="307"/>
      <c r="T2057" s="305" t="s">
        <v>183</v>
      </c>
      <c r="U2057" s="306"/>
      <c r="V2057" s="306"/>
      <c r="W2057" s="306"/>
      <c r="X2057" s="306"/>
      <c r="Y2057" s="306"/>
      <c r="Z2057" s="306"/>
      <c r="AA2057" s="306"/>
      <c r="AB2057" s="306"/>
      <c r="AC2057" s="306"/>
      <c r="AD2057" s="306"/>
      <c r="AE2057" s="306"/>
      <c r="AF2057" s="306"/>
      <c r="AG2057" s="306"/>
      <c r="AH2057" s="307"/>
      <c r="AI2057" s="60"/>
      <c r="AJ2057" s="144" t="str">
        <f t="shared" si="374"/>
        <v>Riadok bude skrytý.</v>
      </c>
      <c r="AK2057" s="145" t="s">
        <v>207</v>
      </c>
      <c r="AL2057" s="2"/>
      <c r="AM2057" s="2"/>
      <c r="AN2057" s="2"/>
      <c r="AO2057" s="2"/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51">
        <f t="shared" si="382"/>
        <v>1</v>
      </c>
      <c r="BF2057" s="51">
        <f t="shared" si="383"/>
        <v>0</v>
      </c>
      <c r="BG2057" s="51"/>
      <c r="BH2057" s="51">
        <f t="shared" si="375"/>
        <v>1</v>
      </c>
      <c r="BI2057" s="89">
        <f>+IF(BE2057*BF2057=0,0,IF(BH2057=0,0,1))</f>
        <v>0</v>
      </c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/>
      <c r="BX2057" s="108"/>
      <c r="BY2057" s="108"/>
      <c r="BZ2057" s="108"/>
      <c r="CA2057" s="113">
        <f>SI!BY2057</f>
        <v>140</v>
      </c>
      <c r="CB2057" s="113"/>
      <c r="CC2057" s="113"/>
      <c r="CD2057" s="113"/>
      <c r="CE2057" s="113"/>
      <c r="CF2057" s="113"/>
      <c r="CG2057" s="113"/>
      <c r="CH2057" s="140">
        <f>SI!BZ2057</f>
        <v>0</v>
      </c>
      <c r="CI2057" s="108"/>
      <c r="CJ2057" s="108"/>
      <c r="CK2057" s="108"/>
      <c r="CL2057" s="108"/>
      <c r="CM2057" s="108"/>
      <c r="CN2057" s="108"/>
      <c r="CO2057" s="108"/>
      <c r="CP2057" s="108"/>
      <c r="CQ2057" s="108"/>
      <c r="CR2057" s="108"/>
      <c r="CS2057" s="108"/>
      <c r="CT2057" s="108"/>
      <c r="CU2057" s="108"/>
      <c r="CV2057" s="108"/>
      <c r="CW2057" s="108"/>
      <c r="CX2057" s="108"/>
      <c r="CY2057" s="108"/>
      <c r="CZ2057" s="2"/>
      <c r="DA2057" s="2"/>
      <c r="DB2057" s="2"/>
      <c r="DC2057" s="2"/>
      <c r="DD2057" s="2"/>
      <c r="DE2057" s="2"/>
      <c r="DF2057" s="2"/>
      <c r="DG2057" s="2"/>
      <c r="DH2057" s="2"/>
      <c r="DI2057" s="2"/>
      <c r="DJ2057" s="2"/>
      <c r="DK2057" s="2"/>
      <c r="DL2057" s="2"/>
      <c r="DM2057" s="2"/>
      <c r="DN2057" s="2"/>
      <c r="DO2057" s="2"/>
      <c r="DP2057" s="2"/>
      <c r="DQ2057" s="2"/>
      <c r="DR2057" s="2"/>
      <c r="DS2057" s="2"/>
      <c r="DT2057" s="2"/>
      <c r="DU2057" s="2"/>
      <c r="DV2057" s="2"/>
      <c r="DW2057" s="2"/>
      <c r="DX2057" s="2"/>
      <c r="DY2057" s="2"/>
      <c r="DZ2057" s="2"/>
      <c r="EA2057" s="2"/>
      <c r="EB2057" s="2"/>
      <c r="EC2057" s="2"/>
      <c r="ED2057" s="2"/>
      <c r="EE2057" s="2"/>
      <c r="EF2057" s="2"/>
      <c r="EG2057" s="2"/>
      <c r="EH2057" s="2"/>
      <c r="EI2057" s="2"/>
      <c r="EJ2057" s="2"/>
      <c r="EK2057" s="2"/>
      <c r="EL2057" s="2"/>
      <c r="EM2057" s="2"/>
      <c r="EN2057" s="2"/>
      <c r="EO2057" s="2"/>
      <c r="EP2057" s="2"/>
      <c r="EQ2057" s="2"/>
      <c r="ER2057" s="2"/>
      <c r="ES2057" s="2"/>
      <c r="ET2057" s="2"/>
      <c r="EU2057" s="2"/>
      <c r="EV2057" s="2"/>
      <c r="EW2057" s="2"/>
      <c r="EX2057" s="2"/>
      <c r="EY2057" s="2"/>
      <c r="EZ2057" s="2"/>
      <c r="FA2057" s="2"/>
      <c r="FB2057" s="2"/>
      <c r="FC2057" s="2"/>
      <c r="FD2057" s="2"/>
      <c r="FE2057" s="2"/>
      <c r="FF2057" s="2"/>
      <c r="FG2057" s="2"/>
      <c r="FH2057" s="2"/>
      <c r="FI2057" s="2"/>
      <c r="FJ2057" s="2"/>
      <c r="FK2057" s="2"/>
      <c r="FL2057" s="2"/>
      <c r="FM2057" s="2"/>
      <c r="FN2057" s="2"/>
      <c r="FO2057" s="2"/>
      <c r="FP2057" s="2"/>
      <c r="FQ2057" s="2"/>
      <c r="FR2057" s="2"/>
      <c r="FS2057" s="2"/>
      <c r="FT2057" s="2"/>
      <c r="FU2057" s="2"/>
      <c r="FV2057" s="2"/>
      <c r="FW2057" s="2"/>
      <c r="FX2057" s="2"/>
      <c r="FY2057" s="2"/>
      <c r="FZ2057" s="2"/>
      <c r="GA2057" s="2"/>
      <c r="GB2057" s="2"/>
      <c r="GC2057" s="2"/>
      <c r="GD2057" s="2"/>
      <c r="GE2057" s="2"/>
      <c r="GF2057" s="2"/>
      <c r="GG2057" s="2"/>
      <c r="GH2057" s="2"/>
      <c r="GI2057" s="2"/>
      <c r="GJ2057" s="2"/>
      <c r="GK2057" s="2"/>
      <c r="GL2057" s="2"/>
      <c r="GM2057" s="2"/>
      <c r="GN2057" s="2"/>
      <c r="GO2057" s="2"/>
      <c r="GP2057" s="2"/>
      <c r="GQ2057" s="2"/>
      <c r="GR2057" s="2"/>
      <c r="GS2057" s="2"/>
      <c r="GT2057" s="2"/>
      <c r="GU2057" s="2"/>
      <c r="GV2057" s="2"/>
      <c r="GW2057" s="2"/>
      <c r="GX2057" s="2"/>
      <c r="GY2057" s="2"/>
      <c r="GZ2057" s="2"/>
      <c r="HA2057" s="2"/>
      <c r="HB2057" s="2"/>
      <c r="HC2057" s="2"/>
      <c r="HD2057" s="2"/>
      <c r="HE2057" s="2"/>
      <c r="HF2057" s="2"/>
      <c r="HG2057" s="2"/>
      <c r="HH2057" s="2"/>
      <c r="HI2057" s="2"/>
      <c r="HJ2057" s="2"/>
      <c r="HK2057" s="2"/>
      <c r="HL2057" s="2"/>
      <c r="HM2057" s="2"/>
      <c r="HN2057" s="2"/>
      <c r="HO2057" s="2"/>
      <c r="HP2057" s="2"/>
      <c r="HQ2057" s="2"/>
      <c r="HR2057" s="2"/>
      <c r="HS2057" s="2"/>
      <c r="HT2057" s="2"/>
      <c r="HU2057" s="2"/>
      <c r="HV2057" s="2"/>
      <c r="HW2057" s="2"/>
      <c r="HX2057" s="2"/>
      <c r="HY2057" s="2"/>
      <c r="HZ2057" s="2"/>
      <c r="IA2057" s="2"/>
      <c r="IB2057" s="2"/>
      <c r="IC2057" s="2"/>
      <c r="ID2057" s="2"/>
      <c r="IE2057" s="2"/>
      <c r="IF2057" s="2"/>
      <c r="IG2057" s="2"/>
      <c r="IH2057" s="2"/>
      <c r="II2057" s="2"/>
      <c r="IJ2057" s="2"/>
      <c r="IK2057" s="2"/>
      <c r="IL2057" s="2"/>
      <c r="IM2057" s="2"/>
      <c r="IN2057" s="2"/>
      <c r="IO2057" s="2"/>
      <c r="IP2057" s="2"/>
      <c r="IQ2057" s="2"/>
      <c r="IR2057" s="2"/>
      <c r="IS2057" s="2"/>
    </row>
    <row r="2058" spans="1:253" s="36" customFormat="1" x14ac:dyDescent="0.25">
      <c r="A2058" s="33"/>
      <c r="B2058" s="267"/>
      <c r="C2058" s="268"/>
      <c r="D2058" s="268"/>
      <c r="E2058" s="268"/>
      <c r="F2058" s="268"/>
      <c r="G2058" s="268"/>
      <c r="H2058" s="268"/>
      <c r="I2058" s="268"/>
      <c r="J2058" s="268"/>
      <c r="K2058" s="268"/>
      <c r="L2058" s="268"/>
      <c r="M2058" s="268"/>
      <c r="N2058" s="268"/>
      <c r="O2058" s="268"/>
      <c r="P2058" s="268"/>
      <c r="Q2058" s="268"/>
      <c r="R2058" s="268"/>
      <c r="S2058" s="268"/>
      <c r="T2058" s="902"/>
      <c r="U2058" s="1389"/>
      <c r="V2058" s="1389"/>
      <c r="W2058" s="1389"/>
      <c r="X2058" s="1389"/>
      <c r="Y2058" s="1389"/>
      <c r="Z2058" s="1389"/>
      <c r="AA2058" s="1389"/>
      <c r="AB2058" s="1389"/>
      <c r="AC2058" s="1389"/>
      <c r="AD2058" s="1389"/>
      <c r="AE2058" s="1389"/>
      <c r="AF2058" s="1389"/>
      <c r="AG2058" s="1389"/>
      <c r="AH2058" s="1390"/>
      <c r="AI2058" s="60"/>
      <c r="AJ2058" s="144" t="str">
        <f t="shared" si="374"/>
        <v>Riadok bude skrytý.</v>
      </c>
      <c r="AK2058" s="145" t="s">
        <v>207</v>
      </c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51">
        <f t="shared" si="382"/>
        <v>1</v>
      </c>
      <c r="BF2058" s="51">
        <f t="shared" si="383"/>
        <v>0</v>
      </c>
      <c r="BG2058" s="51"/>
      <c r="BH2058" s="51">
        <f t="shared" si="375"/>
        <v>1</v>
      </c>
      <c r="BI2058" s="89">
        <f>+IF(BE2058*BF2058=0,0,IF(BH2058=0,0,1))</f>
        <v>0</v>
      </c>
      <c r="BJ2058" s="2"/>
      <c r="BK2058" s="2"/>
      <c r="BL2058" s="2"/>
      <c r="BM2058" s="2"/>
      <c r="BN2058" s="2"/>
      <c r="BO2058" s="2"/>
      <c r="BP2058" s="2"/>
      <c r="BQ2058" s="2"/>
      <c r="BR2058" s="2"/>
      <c r="BS2058" s="2"/>
      <c r="BT2058" s="2"/>
      <c r="BU2058" s="2"/>
      <c r="BV2058" s="2"/>
      <c r="BW2058" s="2"/>
      <c r="BX2058" s="108"/>
      <c r="BY2058" s="108"/>
      <c r="BZ2058" s="108"/>
      <c r="CA2058" s="113">
        <f>SI!BY2058</f>
        <v>171</v>
      </c>
      <c r="CB2058" s="113"/>
      <c r="CC2058" s="113"/>
      <c r="CD2058" s="113"/>
      <c r="CE2058" s="113"/>
      <c r="CF2058" s="113"/>
      <c r="CG2058" s="113"/>
      <c r="CH2058" s="140">
        <f>SI!BZ2058</f>
        <v>0</v>
      </c>
      <c r="CI2058" s="108"/>
      <c r="CJ2058" s="108"/>
      <c r="CK2058" s="108"/>
      <c r="CL2058" s="108"/>
      <c r="CM2058" s="108"/>
      <c r="CN2058" s="108"/>
      <c r="CO2058" s="108"/>
      <c r="CP2058" s="108"/>
      <c r="CQ2058" s="108"/>
      <c r="CR2058" s="108"/>
      <c r="CS2058" s="108"/>
      <c r="CT2058" s="108"/>
      <c r="CU2058" s="108"/>
      <c r="CV2058" s="108"/>
      <c r="CW2058" s="108"/>
      <c r="CX2058" s="108"/>
      <c r="CY2058" s="108"/>
      <c r="CZ2058" s="2"/>
      <c r="DA2058" s="2"/>
      <c r="DB2058" s="2"/>
      <c r="DC2058" s="2"/>
      <c r="DD2058" s="2"/>
      <c r="DE2058" s="2"/>
      <c r="DF2058" s="2"/>
      <c r="DG2058" s="2"/>
      <c r="DH2058" s="2"/>
      <c r="DI2058" s="2"/>
      <c r="DJ2058" s="2"/>
      <c r="DK2058" s="2"/>
      <c r="DL2058" s="2"/>
      <c r="DM2058" s="2"/>
      <c r="DN2058" s="2"/>
      <c r="DO2058" s="2"/>
      <c r="DP2058" s="2"/>
      <c r="DQ2058" s="2"/>
      <c r="DR2058" s="2"/>
      <c r="DS2058" s="2"/>
      <c r="DT2058" s="2"/>
      <c r="DU2058" s="2"/>
      <c r="DV2058" s="2"/>
      <c r="DW2058" s="2"/>
      <c r="DX2058" s="2"/>
      <c r="DY2058" s="2"/>
      <c r="DZ2058" s="2"/>
      <c r="EA2058" s="2"/>
      <c r="EB2058" s="2"/>
      <c r="EC2058" s="2"/>
      <c r="ED2058" s="2"/>
      <c r="EE2058" s="2"/>
      <c r="EF2058" s="2"/>
      <c r="EG2058" s="2"/>
      <c r="EH2058" s="2"/>
      <c r="EI2058" s="2"/>
      <c r="EJ2058" s="2"/>
      <c r="EK2058" s="2"/>
      <c r="EL2058" s="2"/>
      <c r="EM2058" s="2"/>
      <c r="EN2058" s="2"/>
      <c r="EO2058" s="2"/>
      <c r="EP2058" s="2"/>
      <c r="EQ2058" s="2"/>
      <c r="ER2058" s="2"/>
      <c r="ES2058" s="2"/>
      <c r="ET2058" s="2"/>
      <c r="EU2058" s="2"/>
      <c r="EV2058" s="2"/>
      <c r="EW2058" s="2"/>
      <c r="EX2058" s="2"/>
      <c r="EY2058" s="2"/>
      <c r="EZ2058" s="2"/>
      <c r="FA2058" s="2"/>
      <c r="FB2058" s="2"/>
      <c r="FC2058" s="2"/>
      <c r="FD2058" s="2"/>
      <c r="FE2058" s="2"/>
      <c r="FF2058" s="2"/>
      <c r="FG2058" s="2"/>
      <c r="FH2058" s="2"/>
      <c r="FI2058" s="2"/>
      <c r="FJ2058" s="2"/>
      <c r="FK2058" s="2"/>
      <c r="FL2058" s="2"/>
      <c r="FM2058" s="2"/>
      <c r="FN2058" s="2"/>
      <c r="FO2058" s="2"/>
      <c r="FP2058" s="2"/>
      <c r="FQ2058" s="2"/>
      <c r="FR2058" s="2"/>
      <c r="FS2058" s="2"/>
      <c r="FT2058" s="2"/>
      <c r="FU2058" s="2"/>
      <c r="FV2058" s="2"/>
      <c r="FW2058" s="2"/>
      <c r="FX2058" s="2"/>
      <c r="FY2058" s="2"/>
      <c r="FZ2058" s="2"/>
      <c r="GA2058" s="2"/>
      <c r="GB2058" s="2"/>
      <c r="GC2058" s="2"/>
      <c r="GD2058" s="2"/>
      <c r="GE2058" s="2"/>
      <c r="GF2058" s="2"/>
      <c r="GG2058" s="2"/>
      <c r="GH2058" s="2"/>
      <c r="GI2058" s="2"/>
      <c r="GJ2058" s="2"/>
      <c r="GK2058" s="2"/>
      <c r="GL2058" s="2"/>
      <c r="GM2058" s="2"/>
      <c r="GN2058" s="2"/>
      <c r="GO2058" s="2"/>
      <c r="GP2058" s="2"/>
      <c r="GQ2058" s="2"/>
      <c r="GR2058" s="2"/>
      <c r="GS2058" s="2"/>
      <c r="GT2058" s="2"/>
      <c r="GU2058" s="2"/>
      <c r="GV2058" s="2"/>
      <c r="GW2058" s="2"/>
      <c r="GX2058" s="2"/>
      <c r="GY2058" s="2"/>
      <c r="GZ2058" s="2"/>
      <c r="HA2058" s="2"/>
      <c r="HB2058" s="2"/>
      <c r="HC2058" s="2"/>
      <c r="HD2058" s="2"/>
      <c r="HE2058" s="2"/>
      <c r="HF2058" s="2"/>
      <c r="HG2058" s="2"/>
      <c r="HH2058" s="2"/>
      <c r="HI2058" s="2"/>
      <c r="HJ2058" s="2"/>
      <c r="HK2058" s="2"/>
      <c r="HL2058" s="2"/>
      <c r="HM2058" s="2"/>
      <c r="HN2058" s="2"/>
      <c r="HO2058" s="2"/>
      <c r="HP2058" s="2"/>
      <c r="HQ2058" s="2"/>
      <c r="HR2058" s="2"/>
      <c r="HS2058" s="2"/>
      <c r="HT2058" s="2"/>
      <c r="HU2058" s="2"/>
      <c r="HV2058" s="2"/>
      <c r="HW2058" s="2"/>
      <c r="HX2058" s="2"/>
      <c r="HY2058" s="2"/>
      <c r="HZ2058" s="2"/>
      <c r="IA2058" s="2"/>
      <c r="IB2058" s="2"/>
      <c r="IC2058" s="2"/>
      <c r="ID2058" s="2"/>
      <c r="IE2058" s="2"/>
      <c r="IF2058" s="2"/>
      <c r="IG2058" s="2"/>
      <c r="IH2058" s="2"/>
      <c r="II2058" s="2"/>
      <c r="IJ2058" s="2"/>
      <c r="IK2058" s="2"/>
      <c r="IL2058" s="2"/>
      <c r="IM2058" s="2"/>
      <c r="IN2058" s="2"/>
      <c r="IO2058" s="2"/>
      <c r="IP2058" s="2"/>
      <c r="IQ2058" s="2"/>
      <c r="IR2058" s="2"/>
      <c r="IS2058" s="2"/>
    </row>
    <row r="2059" spans="1:253" s="36" customFormat="1" hidden="1" x14ac:dyDescent="0.25">
      <c r="A2059" s="33"/>
      <c r="B2059" s="232"/>
      <c r="C2059" s="233"/>
      <c r="D2059" s="233"/>
      <c r="E2059" s="233"/>
      <c r="F2059" s="233"/>
      <c r="G2059" s="233"/>
      <c r="H2059" s="233"/>
      <c r="I2059" s="233"/>
      <c r="J2059" s="233"/>
      <c r="K2059" s="233"/>
      <c r="L2059" s="233"/>
      <c r="M2059" s="233"/>
      <c r="N2059" s="233"/>
      <c r="O2059" s="233"/>
      <c r="P2059" s="233"/>
      <c r="Q2059" s="233"/>
      <c r="R2059" s="233"/>
      <c r="S2059" s="233"/>
      <c r="T2059" s="238"/>
      <c r="U2059" s="239"/>
      <c r="V2059" s="239"/>
      <c r="W2059" s="239"/>
      <c r="X2059" s="239"/>
      <c r="Y2059" s="239"/>
      <c r="Z2059" s="239"/>
      <c r="AA2059" s="239"/>
      <c r="AB2059" s="239"/>
      <c r="AC2059" s="239"/>
      <c r="AD2059" s="239"/>
      <c r="AE2059" s="239"/>
      <c r="AF2059" s="239"/>
      <c r="AG2059" s="239"/>
      <c r="AH2059" s="240"/>
      <c r="AI2059" s="60"/>
      <c r="AJ2059" s="144" t="str">
        <f t="shared" si="374"/>
        <v>Riadok bude skrytý.</v>
      </c>
      <c r="AK2059" s="145" t="s">
        <v>207</v>
      </c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51">
        <f t="shared" si="382"/>
        <v>1</v>
      </c>
      <c r="BF2059" s="51">
        <f t="shared" si="383"/>
        <v>0</v>
      </c>
      <c r="BG2059" s="51">
        <f t="shared" ref="BG2059:BG2066" si="384">+IF(B2059="",0,1)</f>
        <v>0</v>
      </c>
      <c r="BH2059" s="51">
        <f t="shared" si="375"/>
        <v>1</v>
      </c>
      <c r="BI2059" s="90">
        <f t="shared" ref="BI2059:BI2066" si="385">+IF(BE2059*BF2059*BG2059=0,0,IF(BH2059=0,0,1))</f>
        <v>0</v>
      </c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108"/>
      <c r="BY2059" s="108"/>
      <c r="BZ2059" s="108"/>
      <c r="CA2059" s="113">
        <f>SI!BY2059</f>
        <v>195</v>
      </c>
      <c r="CB2059" s="113"/>
      <c r="CC2059" s="113"/>
      <c r="CD2059" s="113"/>
      <c r="CE2059" s="113"/>
      <c r="CF2059" s="113"/>
      <c r="CG2059" s="113"/>
      <c r="CH2059" s="140">
        <f>SI!BZ2059</f>
        <v>0</v>
      </c>
      <c r="CI2059" s="108"/>
      <c r="CJ2059" s="108"/>
      <c r="CK2059" s="108"/>
      <c r="CL2059" s="108"/>
      <c r="CM2059" s="108"/>
      <c r="CN2059" s="108"/>
      <c r="CO2059" s="108"/>
      <c r="CP2059" s="108"/>
      <c r="CQ2059" s="108"/>
      <c r="CR2059" s="108"/>
      <c r="CS2059" s="108"/>
      <c r="CT2059" s="108"/>
      <c r="CU2059" s="108"/>
      <c r="CV2059" s="108"/>
      <c r="CW2059" s="108"/>
      <c r="CX2059" s="108"/>
      <c r="CY2059" s="108"/>
      <c r="CZ2059" s="2"/>
      <c r="DA2059" s="2"/>
      <c r="DB2059" s="2"/>
      <c r="DC2059" s="2"/>
      <c r="DD2059" s="2"/>
      <c r="DE2059" s="2"/>
      <c r="DF2059" s="2"/>
      <c r="DG2059" s="2"/>
      <c r="DH2059" s="2"/>
      <c r="DI2059" s="2"/>
      <c r="DJ2059" s="2"/>
      <c r="DK2059" s="2"/>
      <c r="DL2059" s="2"/>
      <c r="DM2059" s="2"/>
      <c r="DN2059" s="2"/>
      <c r="DO2059" s="2"/>
      <c r="DP2059" s="2"/>
      <c r="DQ2059" s="2"/>
      <c r="DR2059" s="2"/>
      <c r="DS2059" s="2"/>
      <c r="DT2059" s="2"/>
      <c r="DU2059" s="2"/>
      <c r="DV2059" s="2"/>
      <c r="DW2059" s="2"/>
      <c r="DX2059" s="2"/>
      <c r="DY2059" s="2"/>
      <c r="DZ2059" s="2"/>
      <c r="EA2059" s="2"/>
      <c r="EB2059" s="2"/>
      <c r="EC2059" s="2"/>
      <c r="ED2059" s="2"/>
      <c r="EE2059" s="2"/>
      <c r="EF2059" s="2"/>
      <c r="EG2059" s="2"/>
      <c r="EH2059" s="2"/>
      <c r="EI2059" s="2"/>
      <c r="EJ2059" s="2"/>
      <c r="EK2059" s="2"/>
      <c r="EL2059" s="2"/>
      <c r="EM2059" s="2"/>
      <c r="EN2059" s="2"/>
      <c r="EO2059" s="2"/>
      <c r="EP2059" s="2"/>
      <c r="EQ2059" s="2"/>
      <c r="ER2059" s="2"/>
      <c r="ES2059" s="2"/>
      <c r="ET2059" s="2"/>
      <c r="EU2059" s="2"/>
      <c r="EV2059" s="2"/>
      <c r="EW2059" s="2"/>
      <c r="EX2059" s="2"/>
      <c r="EY2059" s="2"/>
      <c r="EZ2059" s="2"/>
      <c r="FA2059" s="2"/>
      <c r="FB2059" s="2"/>
      <c r="FC2059" s="2"/>
      <c r="FD2059" s="2"/>
      <c r="FE2059" s="2"/>
      <c r="FF2059" s="2"/>
      <c r="FG2059" s="2"/>
      <c r="FH2059" s="2"/>
      <c r="FI2059" s="2"/>
      <c r="FJ2059" s="2"/>
      <c r="FK2059" s="2"/>
      <c r="FL2059" s="2"/>
      <c r="FM2059" s="2"/>
      <c r="FN2059" s="2"/>
      <c r="FO2059" s="2"/>
      <c r="FP2059" s="2"/>
      <c r="FQ2059" s="2"/>
      <c r="FR2059" s="2"/>
      <c r="FS2059" s="2"/>
      <c r="FT2059" s="2"/>
      <c r="FU2059" s="2"/>
      <c r="FV2059" s="2"/>
      <c r="FW2059" s="2"/>
      <c r="FX2059" s="2"/>
      <c r="FY2059" s="2"/>
      <c r="FZ2059" s="2"/>
      <c r="GA2059" s="2"/>
      <c r="GB2059" s="2"/>
      <c r="GC2059" s="2"/>
      <c r="GD2059" s="2"/>
      <c r="GE2059" s="2"/>
      <c r="GF2059" s="2"/>
      <c r="GG2059" s="2"/>
      <c r="GH2059" s="2"/>
      <c r="GI2059" s="2"/>
      <c r="GJ2059" s="2"/>
      <c r="GK2059" s="2"/>
      <c r="GL2059" s="2"/>
      <c r="GM2059" s="2"/>
      <c r="GN2059" s="2"/>
      <c r="GO2059" s="2"/>
      <c r="GP2059" s="2"/>
      <c r="GQ2059" s="2"/>
      <c r="GR2059" s="2"/>
      <c r="GS2059" s="2"/>
      <c r="GT2059" s="2"/>
      <c r="GU2059" s="2"/>
      <c r="GV2059" s="2"/>
      <c r="GW2059" s="2"/>
      <c r="GX2059" s="2"/>
      <c r="GY2059" s="2"/>
      <c r="GZ2059" s="2"/>
      <c r="HA2059" s="2"/>
      <c r="HB2059" s="2"/>
      <c r="HC2059" s="2"/>
      <c r="HD2059" s="2"/>
      <c r="HE2059" s="2"/>
      <c r="HF2059" s="2"/>
      <c r="HG2059" s="2"/>
      <c r="HH2059" s="2"/>
      <c r="HI2059" s="2"/>
      <c r="HJ2059" s="2"/>
      <c r="HK2059" s="2"/>
      <c r="HL2059" s="2"/>
      <c r="HM2059" s="2"/>
      <c r="HN2059" s="2"/>
      <c r="HO2059" s="2"/>
      <c r="HP2059" s="2"/>
      <c r="HQ2059" s="2"/>
      <c r="HR2059" s="2"/>
      <c r="HS2059" s="2"/>
      <c r="HT2059" s="2"/>
      <c r="HU2059" s="2"/>
      <c r="HV2059" s="2"/>
      <c r="HW2059" s="2"/>
      <c r="HX2059" s="2"/>
      <c r="HY2059" s="2"/>
      <c r="HZ2059" s="2"/>
      <c r="IA2059" s="2"/>
      <c r="IB2059" s="2"/>
      <c r="IC2059" s="2"/>
      <c r="ID2059" s="2"/>
      <c r="IE2059" s="2"/>
      <c r="IF2059" s="2"/>
      <c r="IG2059" s="2"/>
      <c r="IH2059" s="2"/>
      <c r="II2059" s="2"/>
      <c r="IJ2059" s="2"/>
      <c r="IK2059" s="2"/>
      <c r="IL2059" s="2"/>
      <c r="IM2059" s="2"/>
      <c r="IN2059" s="2"/>
      <c r="IO2059" s="2"/>
      <c r="IP2059" s="2"/>
      <c r="IQ2059" s="2"/>
      <c r="IR2059" s="2"/>
      <c r="IS2059" s="2"/>
    </row>
    <row r="2060" spans="1:253" s="36" customFormat="1" hidden="1" x14ac:dyDescent="0.25">
      <c r="A2060" s="33"/>
      <c r="B2060" s="232"/>
      <c r="C2060" s="233"/>
      <c r="D2060" s="233"/>
      <c r="E2060" s="233"/>
      <c r="F2060" s="233"/>
      <c r="G2060" s="233"/>
      <c r="H2060" s="233"/>
      <c r="I2060" s="233"/>
      <c r="J2060" s="233"/>
      <c r="K2060" s="233"/>
      <c r="L2060" s="233"/>
      <c r="M2060" s="233"/>
      <c r="N2060" s="233"/>
      <c r="O2060" s="233"/>
      <c r="P2060" s="233"/>
      <c r="Q2060" s="233"/>
      <c r="R2060" s="233"/>
      <c r="S2060" s="233"/>
      <c r="T2060" s="238"/>
      <c r="U2060" s="239"/>
      <c r="V2060" s="239"/>
      <c r="W2060" s="239"/>
      <c r="X2060" s="239"/>
      <c r="Y2060" s="239"/>
      <c r="Z2060" s="239"/>
      <c r="AA2060" s="239"/>
      <c r="AB2060" s="239"/>
      <c r="AC2060" s="239"/>
      <c r="AD2060" s="239"/>
      <c r="AE2060" s="239"/>
      <c r="AF2060" s="239"/>
      <c r="AG2060" s="239"/>
      <c r="AH2060" s="240"/>
      <c r="AI2060" s="60"/>
      <c r="AJ2060" s="144" t="str">
        <f t="shared" si="374"/>
        <v>Riadok bude skrytý.</v>
      </c>
      <c r="AK2060" s="145" t="s">
        <v>207</v>
      </c>
      <c r="AL2060" s="2"/>
      <c r="AM2060" s="2"/>
      <c r="AN2060" s="2"/>
      <c r="AO2060" s="2"/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51">
        <f t="shared" si="382"/>
        <v>1</v>
      </c>
      <c r="BF2060" s="51">
        <f t="shared" si="383"/>
        <v>0</v>
      </c>
      <c r="BG2060" s="51">
        <f t="shared" si="384"/>
        <v>0</v>
      </c>
      <c r="BH2060" s="51">
        <f t="shared" si="375"/>
        <v>1</v>
      </c>
      <c r="BI2060" s="90">
        <f t="shared" si="385"/>
        <v>0</v>
      </c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/>
      <c r="BX2060" s="108"/>
      <c r="BY2060" s="108"/>
      <c r="BZ2060" s="108"/>
      <c r="CA2060" s="113">
        <f>SI!BY2060</f>
        <v>112</v>
      </c>
      <c r="CB2060" s="113"/>
      <c r="CC2060" s="113"/>
      <c r="CD2060" s="113"/>
      <c r="CE2060" s="113"/>
      <c r="CF2060" s="113"/>
      <c r="CG2060" s="113"/>
      <c r="CH2060" s="140">
        <f>SI!BZ2060</f>
        <v>0</v>
      </c>
      <c r="CI2060" s="108"/>
      <c r="CJ2060" s="108"/>
      <c r="CK2060" s="108"/>
      <c r="CL2060" s="108"/>
      <c r="CM2060" s="108"/>
      <c r="CN2060" s="108"/>
      <c r="CO2060" s="108"/>
      <c r="CP2060" s="108"/>
      <c r="CQ2060" s="108"/>
      <c r="CR2060" s="108"/>
      <c r="CS2060" s="108"/>
      <c r="CT2060" s="108"/>
      <c r="CU2060" s="108"/>
      <c r="CV2060" s="108"/>
      <c r="CW2060" s="108"/>
      <c r="CX2060" s="108"/>
      <c r="CY2060" s="108"/>
      <c r="CZ2060" s="2"/>
      <c r="DA2060" s="2"/>
      <c r="DB2060" s="2"/>
      <c r="DC2060" s="2"/>
      <c r="DD2060" s="2"/>
      <c r="DE2060" s="2"/>
      <c r="DF2060" s="2"/>
      <c r="DG2060" s="2"/>
      <c r="DH2060" s="2"/>
      <c r="DI2060" s="2"/>
      <c r="DJ2060" s="2"/>
      <c r="DK2060" s="2"/>
      <c r="DL2060" s="2"/>
      <c r="DM2060" s="2"/>
      <c r="DN2060" s="2"/>
      <c r="DO2060" s="2"/>
      <c r="DP2060" s="2"/>
      <c r="DQ2060" s="2"/>
      <c r="DR2060" s="2"/>
      <c r="DS2060" s="2"/>
      <c r="DT2060" s="2"/>
      <c r="DU2060" s="2"/>
      <c r="DV2060" s="2"/>
      <c r="DW2060" s="2"/>
      <c r="DX2060" s="2"/>
      <c r="DY2060" s="2"/>
      <c r="DZ2060" s="2"/>
      <c r="EA2060" s="2"/>
      <c r="EB2060" s="2"/>
      <c r="EC2060" s="2"/>
      <c r="ED2060" s="2"/>
      <c r="EE2060" s="2"/>
      <c r="EF2060" s="2"/>
      <c r="EG2060" s="2"/>
      <c r="EH2060" s="2"/>
      <c r="EI2060" s="2"/>
      <c r="EJ2060" s="2"/>
      <c r="EK2060" s="2"/>
      <c r="EL2060" s="2"/>
      <c r="EM2060" s="2"/>
      <c r="EN2060" s="2"/>
      <c r="EO2060" s="2"/>
      <c r="EP2060" s="2"/>
      <c r="EQ2060" s="2"/>
      <c r="ER2060" s="2"/>
      <c r="ES2060" s="2"/>
      <c r="ET2060" s="2"/>
      <c r="EU2060" s="2"/>
      <c r="EV2060" s="2"/>
      <c r="EW2060" s="2"/>
      <c r="EX2060" s="2"/>
      <c r="EY2060" s="2"/>
      <c r="EZ2060" s="2"/>
      <c r="FA2060" s="2"/>
      <c r="FB2060" s="2"/>
      <c r="FC2060" s="2"/>
      <c r="FD2060" s="2"/>
      <c r="FE2060" s="2"/>
      <c r="FF2060" s="2"/>
      <c r="FG2060" s="2"/>
      <c r="FH2060" s="2"/>
      <c r="FI2060" s="2"/>
      <c r="FJ2060" s="2"/>
      <c r="FK2060" s="2"/>
      <c r="FL2060" s="2"/>
      <c r="FM2060" s="2"/>
      <c r="FN2060" s="2"/>
      <c r="FO2060" s="2"/>
      <c r="FP2060" s="2"/>
      <c r="FQ2060" s="2"/>
      <c r="FR2060" s="2"/>
      <c r="FS2060" s="2"/>
      <c r="FT2060" s="2"/>
      <c r="FU2060" s="2"/>
      <c r="FV2060" s="2"/>
      <c r="FW2060" s="2"/>
      <c r="FX2060" s="2"/>
      <c r="FY2060" s="2"/>
      <c r="FZ2060" s="2"/>
      <c r="GA2060" s="2"/>
      <c r="GB2060" s="2"/>
      <c r="GC2060" s="2"/>
      <c r="GD2060" s="2"/>
      <c r="GE2060" s="2"/>
      <c r="GF2060" s="2"/>
      <c r="GG2060" s="2"/>
      <c r="GH2060" s="2"/>
      <c r="GI2060" s="2"/>
      <c r="GJ2060" s="2"/>
      <c r="GK2060" s="2"/>
      <c r="GL2060" s="2"/>
      <c r="GM2060" s="2"/>
      <c r="GN2060" s="2"/>
      <c r="GO2060" s="2"/>
      <c r="GP2060" s="2"/>
      <c r="GQ2060" s="2"/>
      <c r="GR2060" s="2"/>
      <c r="GS2060" s="2"/>
      <c r="GT2060" s="2"/>
      <c r="GU2060" s="2"/>
      <c r="GV2060" s="2"/>
      <c r="GW2060" s="2"/>
      <c r="GX2060" s="2"/>
      <c r="GY2060" s="2"/>
      <c r="GZ2060" s="2"/>
      <c r="HA2060" s="2"/>
      <c r="HB2060" s="2"/>
      <c r="HC2060" s="2"/>
      <c r="HD2060" s="2"/>
      <c r="HE2060" s="2"/>
      <c r="HF2060" s="2"/>
      <c r="HG2060" s="2"/>
      <c r="HH2060" s="2"/>
      <c r="HI2060" s="2"/>
      <c r="HJ2060" s="2"/>
      <c r="HK2060" s="2"/>
      <c r="HL2060" s="2"/>
      <c r="HM2060" s="2"/>
      <c r="HN2060" s="2"/>
      <c r="HO2060" s="2"/>
      <c r="HP2060" s="2"/>
      <c r="HQ2060" s="2"/>
      <c r="HR2060" s="2"/>
      <c r="HS2060" s="2"/>
      <c r="HT2060" s="2"/>
      <c r="HU2060" s="2"/>
      <c r="HV2060" s="2"/>
      <c r="HW2060" s="2"/>
      <c r="HX2060" s="2"/>
      <c r="HY2060" s="2"/>
      <c r="HZ2060" s="2"/>
      <c r="IA2060" s="2"/>
      <c r="IB2060" s="2"/>
      <c r="IC2060" s="2"/>
      <c r="ID2060" s="2"/>
      <c r="IE2060" s="2"/>
      <c r="IF2060" s="2"/>
      <c r="IG2060" s="2"/>
      <c r="IH2060" s="2"/>
      <c r="II2060" s="2"/>
      <c r="IJ2060" s="2"/>
      <c r="IK2060" s="2"/>
      <c r="IL2060" s="2"/>
      <c r="IM2060" s="2"/>
      <c r="IN2060" s="2"/>
      <c r="IO2060" s="2"/>
      <c r="IP2060" s="2"/>
      <c r="IQ2060" s="2"/>
      <c r="IR2060" s="2"/>
      <c r="IS2060" s="2"/>
    </row>
    <row r="2061" spans="1:253" s="36" customFormat="1" hidden="1" x14ac:dyDescent="0.25">
      <c r="A2061" s="33"/>
      <c r="B2061" s="232"/>
      <c r="C2061" s="233"/>
      <c r="D2061" s="233"/>
      <c r="E2061" s="233"/>
      <c r="F2061" s="233"/>
      <c r="G2061" s="233"/>
      <c r="H2061" s="233"/>
      <c r="I2061" s="233"/>
      <c r="J2061" s="233"/>
      <c r="K2061" s="233"/>
      <c r="L2061" s="233"/>
      <c r="M2061" s="233"/>
      <c r="N2061" s="233"/>
      <c r="O2061" s="233"/>
      <c r="P2061" s="233"/>
      <c r="Q2061" s="233"/>
      <c r="R2061" s="233"/>
      <c r="S2061" s="233"/>
      <c r="T2061" s="238"/>
      <c r="U2061" s="239"/>
      <c r="V2061" s="239"/>
      <c r="W2061" s="239"/>
      <c r="X2061" s="239"/>
      <c r="Y2061" s="239"/>
      <c r="Z2061" s="239"/>
      <c r="AA2061" s="239"/>
      <c r="AB2061" s="239"/>
      <c r="AC2061" s="239"/>
      <c r="AD2061" s="239"/>
      <c r="AE2061" s="239"/>
      <c r="AF2061" s="239"/>
      <c r="AG2061" s="239"/>
      <c r="AH2061" s="240"/>
      <c r="AI2061" s="60"/>
      <c r="AJ2061" s="144" t="str">
        <f t="shared" si="374"/>
        <v>Riadok bude skrytý.</v>
      </c>
      <c r="AK2061" s="145" t="s">
        <v>207</v>
      </c>
      <c r="AL2061" s="2"/>
      <c r="AM2061" s="2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51">
        <f t="shared" si="382"/>
        <v>1</v>
      </c>
      <c r="BF2061" s="51">
        <f t="shared" si="383"/>
        <v>0</v>
      </c>
      <c r="BG2061" s="51">
        <f t="shared" si="384"/>
        <v>0</v>
      </c>
      <c r="BH2061" s="51">
        <f t="shared" si="375"/>
        <v>1</v>
      </c>
      <c r="BI2061" s="90">
        <f t="shared" si="385"/>
        <v>0</v>
      </c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/>
      <c r="BX2061" s="108"/>
      <c r="BY2061" s="108"/>
      <c r="BZ2061" s="108"/>
      <c r="CA2061" s="113">
        <f>SI!BY2061</f>
        <v>199</v>
      </c>
      <c r="CB2061" s="113"/>
      <c r="CC2061" s="113"/>
      <c r="CD2061" s="113"/>
      <c r="CE2061" s="113"/>
      <c r="CF2061" s="113"/>
      <c r="CG2061" s="113"/>
      <c r="CH2061" s="140">
        <f>SI!BZ2061</f>
        <v>0</v>
      </c>
      <c r="CI2061" s="108"/>
      <c r="CJ2061" s="108"/>
      <c r="CK2061" s="108"/>
      <c r="CL2061" s="108"/>
      <c r="CM2061" s="108"/>
      <c r="CN2061" s="108"/>
      <c r="CO2061" s="108"/>
      <c r="CP2061" s="108"/>
      <c r="CQ2061" s="108"/>
      <c r="CR2061" s="108"/>
      <c r="CS2061" s="108"/>
      <c r="CT2061" s="108"/>
      <c r="CU2061" s="108"/>
      <c r="CV2061" s="108"/>
      <c r="CW2061" s="108"/>
      <c r="CX2061" s="108"/>
      <c r="CY2061" s="108"/>
      <c r="CZ2061" s="2"/>
      <c r="DA2061" s="2"/>
      <c r="DB2061" s="2"/>
      <c r="DC2061" s="2"/>
      <c r="DD2061" s="2"/>
      <c r="DE2061" s="2"/>
      <c r="DF2061" s="2"/>
      <c r="DG2061" s="2"/>
      <c r="DH2061" s="2"/>
      <c r="DI2061" s="2"/>
      <c r="DJ2061" s="2"/>
      <c r="DK2061" s="2"/>
      <c r="DL2061" s="2"/>
      <c r="DM2061" s="2"/>
      <c r="DN2061" s="2"/>
      <c r="DO2061" s="2"/>
      <c r="DP2061" s="2"/>
      <c r="DQ2061" s="2"/>
      <c r="DR2061" s="2"/>
      <c r="DS2061" s="2"/>
      <c r="DT2061" s="2"/>
      <c r="DU2061" s="2"/>
      <c r="DV2061" s="2"/>
      <c r="DW2061" s="2"/>
      <c r="DX2061" s="2"/>
      <c r="DY2061" s="2"/>
      <c r="DZ2061" s="2"/>
      <c r="EA2061" s="2"/>
      <c r="EB2061" s="2"/>
      <c r="EC2061" s="2"/>
      <c r="ED2061" s="2"/>
      <c r="EE2061" s="2"/>
      <c r="EF2061" s="2"/>
      <c r="EG2061" s="2"/>
      <c r="EH2061" s="2"/>
      <c r="EI2061" s="2"/>
      <c r="EJ2061" s="2"/>
      <c r="EK2061" s="2"/>
      <c r="EL2061" s="2"/>
      <c r="EM2061" s="2"/>
      <c r="EN2061" s="2"/>
      <c r="EO2061" s="2"/>
      <c r="EP2061" s="2"/>
      <c r="EQ2061" s="2"/>
      <c r="ER2061" s="2"/>
      <c r="ES2061" s="2"/>
      <c r="ET2061" s="2"/>
      <c r="EU2061" s="2"/>
      <c r="EV2061" s="2"/>
      <c r="EW2061" s="2"/>
      <c r="EX2061" s="2"/>
      <c r="EY2061" s="2"/>
      <c r="EZ2061" s="2"/>
      <c r="FA2061" s="2"/>
      <c r="FB2061" s="2"/>
      <c r="FC2061" s="2"/>
      <c r="FD2061" s="2"/>
      <c r="FE2061" s="2"/>
      <c r="FF2061" s="2"/>
      <c r="FG2061" s="2"/>
      <c r="FH2061" s="2"/>
      <c r="FI2061" s="2"/>
      <c r="FJ2061" s="2"/>
      <c r="FK2061" s="2"/>
      <c r="FL2061" s="2"/>
      <c r="FM2061" s="2"/>
      <c r="FN2061" s="2"/>
      <c r="FO2061" s="2"/>
      <c r="FP2061" s="2"/>
      <c r="FQ2061" s="2"/>
      <c r="FR2061" s="2"/>
      <c r="FS2061" s="2"/>
      <c r="FT2061" s="2"/>
      <c r="FU2061" s="2"/>
      <c r="FV2061" s="2"/>
      <c r="FW2061" s="2"/>
      <c r="FX2061" s="2"/>
      <c r="FY2061" s="2"/>
      <c r="FZ2061" s="2"/>
      <c r="GA2061" s="2"/>
      <c r="GB2061" s="2"/>
      <c r="GC2061" s="2"/>
      <c r="GD2061" s="2"/>
      <c r="GE2061" s="2"/>
      <c r="GF2061" s="2"/>
      <c r="GG2061" s="2"/>
      <c r="GH2061" s="2"/>
      <c r="GI2061" s="2"/>
      <c r="GJ2061" s="2"/>
      <c r="GK2061" s="2"/>
      <c r="GL2061" s="2"/>
      <c r="GM2061" s="2"/>
      <c r="GN2061" s="2"/>
      <c r="GO2061" s="2"/>
      <c r="GP2061" s="2"/>
      <c r="GQ2061" s="2"/>
      <c r="GR2061" s="2"/>
      <c r="GS2061" s="2"/>
      <c r="GT2061" s="2"/>
      <c r="GU2061" s="2"/>
      <c r="GV2061" s="2"/>
      <c r="GW2061" s="2"/>
      <c r="GX2061" s="2"/>
      <c r="GY2061" s="2"/>
      <c r="GZ2061" s="2"/>
      <c r="HA2061" s="2"/>
      <c r="HB2061" s="2"/>
      <c r="HC2061" s="2"/>
      <c r="HD2061" s="2"/>
      <c r="HE2061" s="2"/>
      <c r="HF2061" s="2"/>
      <c r="HG2061" s="2"/>
      <c r="HH2061" s="2"/>
      <c r="HI2061" s="2"/>
      <c r="HJ2061" s="2"/>
      <c r="HK2061" s="2"/>
      <c r="HL2061" s="2"/>
      <c r="HM2061" s="2"/>
      <c r="HN2061" s="2"/>
      <c r="HO2061" s="2"/>
      <c r="HP2061" s="2"/>
      <c r="HQ2061" s="2"/>
      <c r="HR2061" s="2"/>
      <c r="HS2061" s="2"/>
      <c r="HT2061" s="2"/>
      <c r="HU2061" s="2"/>
      <c r="HV2061" s="2"/>
      <c r="HW2061" s="2"/>
      <c r="HX2061" s="2"/>
      <c r="HY2061" s="2"/>
      <c r="HZ2061" s="2"/>
      <c r="IA2061" s="2"/>
      <c r="IB2061" s="2"/>
      <c r="IC2061" s="2"/>
      <c r="ID2061" s="2"/>
      <c r="IE2061" s="2"/>
      <c r="IF2061" s="2"/>
      <c r="IG2061" s="2"/>
      <c r="IH2061" s="2"/>
      <c r="II2061" s="2"/>
      <c r="IJ2061" s="2"/>
      <c r="IK2061" s="2"/>
      <c r="IL2061" s="2"/>
      <c r="IM2061" s="2"/>
      <c r="IN2061" s="2"/>
      <c r="IO2061" s="2"/>
      <c r="IP2061" s="2"/>
      <c r="IQ2061" s="2"/>
      <c r="IR2061" s="2"/>
      <c r="IS2061" s="2"/>
    </row>
    <row r="2062" spans="1:253" s="36" customFormat="1" hidden="1" x14ac:dyDescent="0.25">
      <c r="A2062" s="33"/>
      <c r="B2062" s="232"/>
      <c r="C2062" s="233"/>
      <c r="D2062" s="233"/>
      <c r="E2062" s="233"/>
      <c r="F2062" s="233"/>
      <c r="G2062" s="233"/>
      <c r="H2062" s="233"/>
      <c r="I2062" s="233"/>
      <c r="J2062" s="233"/>
      <c r="K2062" s="233"/>
      <c r="L2062" s="233"/>
      <c r="M2062" s="233"/>
      <c r="N2062" s="233"/>
      <c r="O2062" s="233"/>
      <c r="P2062" s="233"/>
      <c r="Q2062" s="233"/>
      <c r="R2062" s="233"/>
      <c r="S2062" s="233"/>
      <c r="T2062" s="238"/>
      <c r="U2062" s="239"/>
      <c r="V2062" s="239"/>
      <c r="W2062" s="239"/>
      <c r="X2062" s="239"/>
      <c r="Y2062" s="239"/>
      <c r="Z2062" s="239"/>
      <c r="AA2062" s="239"/>
      <c r="AB2062" s="239"/>
      <c r="AC2062" s="239"/>
      <c r="AD2062" s="239"/>
      <c r="AE2062" s="239"/>
      <c r="AF2062" s="239"/>
      <c r="AG2062" s="239"/>
      <c r="AH2062" s="240"/>
      <c r="AI2062" s="60"/>
      <c r="AJ2062" s="144" t="str">
        <f t="shared" si="374"/>
        <v>Riadok bude skrytý.</v>
      </c>
      <c r="AK2062" s="145" t="s">
        <v>207</v>
      </c>
      <c r="AL2062" s="2"/>
      <c r="AM2062" s="2"/>
      <c r="AN2062" s="2"/>
      <c r="AO2062" s="2"/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51">
        <f t="shared" si="382"/>
        <v>1</v>
      </c>
      <c r="BF2062" s="51">
        <f t="shared" si="383"/>
        <v>0</v>
      </c>
      <c r="BG2062" s="51">
        <f t="shared" si="384"/>
        <v>0</v>
      </c>
      <c r="BH2062" s="51">
        <f t="shared" si="375"/>
        <v>1</v>
      </c>
      <c r="BI2062" s="90">
        <f t="shared" si="385"/>
        <v>0</v>
      </c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/>
      <c r="BX2062" s="108"/>
      <c r="BY2062" s="108"/>
      <c r="BZ2062" s="108"/>
      <c r="CA2062" s="113">
        <f>SI!BY2062</f>
        <v>158</v>
      </c>
      <c r="CB2062" s="113"/>
      <c r="CC2062" s="113"/>
      <c r="CD2062" s="113"/>
      <c r="CE2062" s="113"/>
      <c r="CF2062" s="113"/>
      <c r="CG2062" s="113"/>
      <c r="CH2062" s="140">
        <f>SI!BZ2062</f>
        <v>0</v>
      </c>
      <c r="CI2062" s="108"/>
      <c r="CJ2062" s="108"/>
      <c r="CK2062" s="108"/>
      <c r="CL2062" s="108"/>
      <c r="CM2062" s="108"/>
      <c r="CN2062" s="108"/>
      <c r="CO2062" s="108"/>
      <c r="CP2062" s="108"/>
      <c r="CQ2062" s="108"/>
      <c r="CR2062" s="108"/>
      <c r="CS2062" s="108"/>
      <c r="CT2062" s="108"/>
      <c r="CU2062" s="108"/>
      <c r="CV2062" s="108"/>
      <c r="CW2062" s="108"/>
      <c r="CX2062" s="108"/>
      <c r="CY2062" s="108"/>
      <c r="CZ2062" s="2"/>
      <c r="DA2062" s="2"/>
      <c r="DB2062" s="2"/>
      <c r="DC2062" s="2"/>
      <c r="DD2062" s="2"/>
      <c r="DE2062" s="2"/>
      <c r="DF2062" s="2"/>
      <c r="DG2062" s="2"/>
      <c r="DH2062" s="2"/>
      <c r="DI2062" s="2"/>
      <c r="DJ2062" s="2"/>
      <c r="DK2062" s="2"/>
      <c r="DL2062" s="2"/>
      <c r="DM2062" s="2"/>
      <c r="DN2062" s="2"/>
      <c r="DO2062" s="2"/>
      <c r="DP2062" s="2"/>
      <c r="DQ2062" s="2"/>
      <c r="DR2062" s="2"/>
      <c r="DS2062" s="2"/>
      <c r="DT2062" s="2"/>
      <c r="DU2062" s="2"/>
      <c r="DV2062" s="2"/>
      <c r="DW2062" s="2"/>
      <c r="DX2062" s="2"/>
      <c r="DY2062" s="2"/>
      <c r="DZ2062" s="2"/>
      <c r="EA2062" s="2"/>
      <c r="EB2062" s="2"/>
      <c r="EC2062" s="2"/>
      <c r="ED2062" s="2"/>
      <c r="EE2062" s="2"/>
      <c r="EF2062" s="2"/>
      <c r="EG2062" s="2"/>
      <c r="EH2062" s="2"/>
      <c r="EI2062" s="2"/>
      <c r="EJ2062" s="2"/>
      <c r="EK2062" s="2"/>
      <c r="EL2062" s="2"/>
      <c r="EM2062" s="2"/>
      <c r="EN2062" s="2"/>
      <c r="EO2062" s="2"/>
      <c r="EP2062" s="2"/>
      <c r="EQ2062" s="2"/>
      <c r="ER2062" s="2"/>
      <c r="ES2062" s="2"/>
      <c r="ET2062" s="2"/>
      <c r="EU2062" s="2"/>
      <c r="EV2062" s="2"/>
      <c r="EW2062" s="2"/>
      <c r="EX2062" s="2"/>
      <c r="EY2062" s="2"/>
      <c r="EZ2062" s="2"/>
      <c r="FA2062" s="2"/>
      <c r="FB2062" s="2"/>
      <c r="FC2062" s="2"/>
      <c r="FD2062" s="2"/>
      <c r="FE2062" s="2"/>
      <c r="FF2062" s="2"/>
      <c r="FG2062" s="2"/>
      <c r="FH2062" s="2"/>
      <c r="FI2062" s="2"/>
      <c r="FJ2062" s="2"/>
      <c r="FK2062" s="2"/>
      <c r="FL2062" s="2"/>
      <c r="FM2062" s="2"/>
      <c r="FN2062" s="2"/>
      <c r="FO2062" s="2"/>
      <c r="FP2062" s="2"/>
      <c r="FQ2062" s="2"/>
      <c r="FR2062" s="2"/>
      <c r="FS2062" s="2"/>
      <c r="FT2062" s="2"/>
      <c r="FU2062" s="2"/>
      <c r="FV2062" s="2"/>
      <c r="FW2062" s="2"/>
      <c r="FX2062" s="2"/>
      <c r="FY2062" s="2"/>
      <c r="FZ2062" s="2"/>
      <c r="GA2062" s="2"/>
      <c r="GB2062" s="2"/>
      <c r="GC2062" s="2"/>
      <c r="GD2062" s="2"/>
      <c r="GE2062" s="2"/>
      <c r="GF2062" s="2"/>
      <c r="GG2062" s="2"/>
      <c r="GH2062" s="2"/>
      <c r="GI2062" s="2"/>
      <c r="GJ2062" s="2"/>
      <c r="GK2062" s="2"/>
      <c r="GL2062" s="2"/>
      <c r="GM2062" s="2"/>
      <c r="GN2062" s="2"/>
      <c r="GO2062" s="2"/>
      <c r="GP2062" s="2"/>
      <c r="GQ2062" s="2"/>
      <c r="GR2062" s="2"/>
      <c r="GS2062" s="2"/>
      <c r="GT2062" s="2"/>
      <c r="GU2062" s="2"/>
      <c r="GV2062" s="2"/>
      <c r="GW2062" s="2"/>
      <c r="GX2062" s="2"/>
      <c r="GY2062" s="2"/>
      <c r="GZ2062" s="2"/>
      <c r="HA2062" s="2"/>
      <c r="HB2062" s="2"/>
      <c r="HC2062" s="2"/>
      <c r="HD2062" s="2"/>
      <c r="HE2062" s="2"/>
      <c r="HF2062" s="2"/>
      <c r="HG2062" s="2"/>
      <c r="HH2062" s="2"/>
      <c r="HI2062" s="2"/>
      <c r="HJ2062" s="2"/>
      <c r="HK2062" s="2"/>
      <c r="HL2062" s="2"/>
      <c r="HM2062" s="2"/>
      <c r="HN2062" s="2"/>
      <c r="HO2062" s="2"/>
      <c r="HP2062" s="2"/>
      <c r="HQ2062" s="2"/>
      <c r="HR2062" s="2"/>
      <c r="HS2062" s="2"/>
      <c r="HT2062" s="2"/>
      <c r="HU2062" s="2"/>
      <c r="HV2062" s="2"/>
      <c r="HW2062" s="2"/>
      <c r="HX2062" s="2"/>
      <c r="HY2062" s="2"/>
      <c r="HZ2062" s="2"/>
      <c r="IA2062" s="2"/>
      <c r="IB2062" s="2"/>
      <c r="IC2062" s="2"/>
      <c r="ID2062" s="2"/>
      <c r="IE2062" s="2"/>
      <c r="IF2062" s="2"/>
      <c r="IG2062" s="2"/>
      <c r="IH2062" s="2"/>
      <c r="II2062" s="2"/>
      <c r="IJ2062" s="2"/>
      <c r="IK2062" s="2"/>
      <c r="IL2062" s="2"/>
      <c r="IM2062" s="2"/>
      <c r="IN2062" s="2"/>
      <c r="IO2062" s="2"/>
      <c r="IP2062" s="2"/>
      <c r="IQ2062" s="2"/>
      <c r="IR2062" s="2"/>
      <c r="IS2062" s="2"/>
    </row>
    <row r="2063" spans="1:253" s="36" customFormat="1" hidden="1" x14ac:dyDescent="0.25">
      <c r="A2063" s="33"/>
      <c r="B2063" s="232"/>
      <c r="C2063" s="233"/>
      <c r="D2063" s="233"/>
      <c r="E2063" s="233"/>
      <c r="F2063" s="233"/>
      <c r="G2063" s="233"/>
      <c r="H2063" s="233"/>
      <c r="I2063" s="233"/>
      <c r="J2063" s="233"/>
      <c r="K2063" s="233"/>
      <c r="L2063" s="233"/>
      <c r="M2063" s="233"/>
      <c r="N2063" s="233"/>
      <c r="O2063" s="233"/>
      <c r="P2063" s="233"/>
      <c r="Q2063" s="233"/>
      <c r="R2063" s="233"/>
      <c r="S2063" s="233"/>
      <c r="T2063" s="238"/>
      <c r="U2063" s="239"/>
      <c r="V2063" s="239"/>
      <c r="W2063" s="239"/>
      <c r="X2063" s="239"/>
      <c r="Y2063" s="239"/>
      <c r="Z2063" s="239"/>
      <c r="AA2063" s="239"/>
      <c r="AB2063" s="239"/>
      <c r="AC2063" s="239"/>
      <c r="AD2063" s="239"/>
      <c r="AE2063" s="239"/>
      <c r="AF2063" s="239"/>
      <c r="AG2063" s="239"/>
      <c r="AH2063" s="240"/>
      <c r="AI2063" s="60"/>
      <c r="AJ2063" s="144" t="str">
        <f t="shared" ref="AJ2063:AJ2128" si="386">+IF(BI2063=0,"Riadok bude skrytý.","Riadok bude vidieť.")</f>
        <v>Riadok bude skrytý.</v>
      </c>
      <c r="AK2063" s="145" t="s">
        <v>207</v>
      </c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51">
        <f t="shared" si="382"/>
        <v>1</v>
      </c>
      <c r="BF2063" s="51">
        <f t="shared" si="383"/>
        <v>0</v>
      </c>
      <c r="BG2063" s="51">
        <f t="shared" si="384"/>
        <v>0</v>
      </c>
      <c r="BH2063" s="51">
        <f t="shared" ref="BH2063:BH2121" si="387">IF(AK2063="",1,IF(AK2063="Chcem skryť riadok.",0,1))</f>
        <v>1</v>
      </c>
      <c r="BI2063" s="90">
        <f t="shared" si="385"/>
        <v>0</v>
      </c>
      <c r="BJ2063" s="2"/>
      <c r="BK2063" s="2"/>
      <c r="BL2063" s="2"/>
      <c r="BM2063" s="2"/>
      <c r="BN2063" s="2"/>
      <c r="BO2063" s="2"/>
      <c r="BP2063" s="2"/>
      <c r="BQ2063" s="2"/>
      <c r="BR2063" s="2"/>
      <c r="BS2063" s="2"/>
      <c r="BT2063" s="2"/>
      <c r="BU2063" s="2"/>
      <c r="BV2063" s="2"/>
      <c r="BW2063" s="2"/>
      <c r="BX2063" s="108"/>
      <c r="BY2063" s="108"/>
      <c r="BZ2063" s="108"/>
      <c r="CA2063" s="113">
        <f>SI!BY2063</f>
        <v>162</v>
      </c>
      <c r="CB2063" s="113"/>
      <c r="CC2063" s="113"/>
      <c r="CD2063" s="113"/>
      <c r="CE2063" s="113"/>
      <c r="CF2063" s="113"/>
      <c r="CG2063" s="113"/>
      <c r="CH2063" s="140">
        <f>SI!BZ2063</f>
        <v>0</v>
      </c>
      <c r="CI2063" s="108"/>
      <c r="CJ2063" s="108"/>
      <c r="CK2063" s="108"/>
      <c r="CL2063" s="108"/>
      <c r="CM2063" s="108"/>
      <c r="CN2063" s="108"/>
      <c r="CO2063" s="108"/>
      <c r="CP2063" s="108"/>
      <c r="CQ2063" s="108"/>
      <c r="CR2063" s="108"/>
      <c r="CS2063" s="108"/>
      <c r="CT2063" s="108"/>
      <c r="CU2063" s="108"/>
      <c r="CV2063" s="108"/>
      <c r="CW2063" s="108"/>
      <c r="CX2063" s="108"/>
      <c r="CY2063" s="108"/>
      <c r="CZ2063" s="2"/>
      <c r="DA2063" s="2"/>
      <c r="DB2063" s="2"/>
      <c r="DC2063" s="2"/>
      <c r="DD2063" s="2"/>
      <c r="DE2063" s="2"/>
      <c r="DF2063" s="2"/>
      <c r="DG2063" s="2"/>
      <c r="DH2063" s="2"/>
      <c r="DI2063" s="2"/>
      <c r="DJ2063" s="2"/>
      <c r="DK2063" s="2"/>
      <c r="DL2063" s="2"/>
      <c r="DM2063" s="2"/>
      <c r="DN2063" s="2"/>
      <c r="DO2063" s="2"/>
      <c r="DP2063" s="2"/>
      <c r="DQ2063" s="2"/>
      <c r="DR2063" s="2"/>
      <c r="DS2063" s="2"/>
      <c r="DT2063" s="2"/>
      <c r="DU2063" s="2"/>
      <c r="DV2063" s="2"/>
      <c r="DW2063" s="2"/>
      <c r="DX2063" s="2"/>
      <c r="DY2063" s="2"/>
      <c r="DZ2063" s="2"/>
      <c r="EA2063" s="2"/>
      <c r="EB2063" s="2"/>
      <c r="EC2063" s="2"/>
      <c r="ED2063" s="2"/>
      <c r="EE2063" s="2"/>
      <c r="EF2063" s="2"/>
      <c r="EG2063" s="2"/>
      <c r="EH2063" s="2"/>
      <c r="EI2063" s="2"/>
      <c r="EJ2063" s="2"/>
      <c r="EK2063" s="2"/>
      <c r="EL2063" s="2"/>
      <c r="EM2063" s="2"/>
      <c r="EN2063" s="2"/>
      <c r="EO2063" s="2"/>
      <c r="EP2063" s="2"/>
      <c r="EQ2063" s="2"/>
      <c r="ER2063" s="2"/>
      <c r="ES2063" s="2"/>
      <c r="ET2063" s="2"/>
      <c r="EU2063" s="2"/>
      <c r="EV2063" s="2"/>
      <c r="EW2063" s="2"/>
      <c r="EX2063" s="2"/>
      <c r="EY2063" s="2"/>
      <c r="EZ2063" s="2"/>
      <c r="FA2063" s="2"/>
      <c r="FB2063" s="2"/>
      <c r="FC2063" s="2"/>
      <c r="FD2063" s="2"/>
      <c r="FE2063" s="2"/>
      <c r="FF2063" s="2"/>
      <c r="FG2063" s="2"/>
      <c r="FH2063" s="2"/>
      <c r="FI2063" s="2"/>
      <c r="FJ2063" s="2"/>
      <c r="FK2063" s="2"/>
      <c r="FL2063" s="2"/>
      <c r="FM2063" s="2"/>
      <c r="FN2063" s="2"/>
      <c r="FO2063" s="2"/>
      <c r="FP2063" s="2"/>
      <c r="FQ2063" s="2"/>
      <c r="FR2063" s="2"/>
      <c r="FS2063" s="2"/>
      <c r="FT2063" s="2"/>
      <c r="FU2063" s="2"/>
      <c r="FV2063" s="2"/>
      <c r="FW2063" s="2"/>
      <c r="FX2063" s="2"/>
      <c r="FY2063" s="2"/>
      <c r="FZ2063" s="2"/>
      <c r="GA2063" s="2"/>
      <c r="GB2063" s="2"/>
      <c r="GC2063" s="2"/>
      <c r="GD2063" s="2"/>
      <c r="GE2063" s="2"/>
      <c r="GF2063" s="2"/>
      <c r="GG2063" s="2"/>
      <c r="GH2063" s="2"/>
      <c r="GI2063" s="2"/>
      <c r="GJ2063" s="2"/>
      <c r="GK2063" s="2"/>
      <c r="GL2063" s="2"/>
      <c r="GM2063" s="2"/>
      <c r="GN2063" s="2"/>
      <c r="GO2063" s="2"/>
      <c r="GP2063" s="2"/>
      <c r="GQ2063" s="2"/>
      <c r="GR2063" s="2"/>
      <c r="GS2063" s="2"/>
      <c r="GT2063" s="2"/>
      <c r="GU2063" s="2"/>
      <c r="GV2063" s="2"/>
      <c r="GW2063" s="2"/>
      <c r="GX2063" s="2"/>
      <c r="GY2063" s="2"/>
      <c r="GZ2063" s="2"/>
      <c r="HA2063" s="2"/>
      <c r="HB2063" s="2"/>
      <c r="HC2063" s="2"/>
      <c r="HD2063" s="2"/>
      <c r="HE2063" s="2"/>
      <c r="HF2063" s="2"/>
      <c r="HG2063" s="2"/>
      <c r="HH2063" s="2"/>
      <c r="HI2063" s="2"/>
      <c r="HJ2063" s="2"/>
      <c r="HK2063" s="2"/>
      <c r="HL2063" s="2"/>
      <c r="HM2063" s="2"/>
      <c r="HN2063" s="2"/>
      <c r="HO2063" s="2"/>
      <c r="HP2063" s="2"/>
      <c r="HQ2063" s="2"/>
      <c r="HR2063" s="2"/>
      <c r="HS2063" s="2"/>
      <c r="HT2063" s="2"/>
      <c r="HU2063" s="2"/>
      <c r="HV2063" s="2"/>
      <c r="HW2063" s="2"/>
      <c r="HX2063" s="2"/>
      <c r="HY2063" s="2"/>
      <c r="HZ2063" s="2"/>
      <c r="IA2063" s="2"/>
      <c r="IB2063" s="2"/>
      <c r="IC2063" s="2"/>
      <c r="ID2063" s="2"/>
      <c r="IE2063" s="2"/>
      <c r="IF2063" s="2"/>
      <c r="IG2063" s="2"/>
      <c r="IH2063" s="2"/>
      <c r="II2063" s="2"/>
      <c r="IJ2063" s="2"/>
      <c r="IK2063" s="2"/>
      <c r="IL2063" s="2"/>
      <c r="IM2063" s="2"/>
      <c r="IN2063" s="2"/>
      <c r="IO2063" s="2"/>
      <c r="IP2063" s="2"/>
      <c r="IQ2063" s="2"/>
      <c r="IR2063" s="2"/>
      <c r="IS2063" s="2"/>
    </row>
    <row r="2064" spans="1:253" s="36" customFormat="1" hidden="1" x14ac:dyDescent="0.25">
      <c r="A2064" s="33"/>
      <c r="B2064" s="232"/>
      <c r="C2064" s="233"/>
      <c r="D2064" s="233"/>
      <c r="E2064" s="233"/>
      <c r="F2064" s="233"/>
      <c r="G2064" s="233"/>
      <c r="H2064" s="233"/>
      <c r="I2064" s="233"/>
      <c r="J2064" s="233"/>
      <c r="K2064" s="233"/>
      <c r="L2064" s="233"/>
      <c r="M2064" s="233"/>
      <c r="N2064" s="233"/>
      <c r="O2064" s="233"/>
      <c r="P2064" s="233"/>
      <c r="Q2064" s="233"/>
      <c r="R2064" s="233"/>
      <c r="S2064" s="233"/>
      <c r="T2064" s="238"/>
      <c r="U2064" s="239"/>
      <c r="V2064" s="239"/>
      <c r="W2064" s="239"/>
      <c r="X2064" s="239"/>
      <c r="Y2064" s="239"/>
      <c r="Z2064" s="239"/>
      <c r="AA2064" s="239"/>
      <c r="AB2064" s="239"/>
      <c r="AC2064" s="239"/>
      <c r="AD2064" s="239"/>
      <c r="AE2064" s="239"/>
      <c r="AF2064" s="239"/>
      <c r="AG2064" s="239"/>
      <c r="AH2064" s="240"/>
      <c r="AI2064" s="60"/>
      <c r="AJ2064" s="144" t="str">
        <f t="shared" si="386"/>
        <v>Riadok bude skrytý.</v>
      </c>
      <c r="AK2064" s="145" t="s">
        <v>207</v>
      </c>
      <c r="AL2064" s="2"/>
      <c r="AM2064" s="2"/>
      <c r="AN2064" s="2"/>
      <c r="AO2064" s="2"/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  <c r="AZ2064" s="2"/>
      <c r="BA2064" s="2"/>
      <c r="BB2064" s="2"/>
      <c r="BC2064" s="2"/>
      <c r="BD2064" s="2"/>
      <c r="BE2064" s="51">
        <f t="shared" si="382"/>
        <v>1</v>
      </c>
      <c r="BF2064" s="51">
        <f t="shared" si="383"/>
        <v>0</v>
      </c>
      <c r="BG2064" s="51">
        <f t="shared" si="384"/>
        <v>0</v>
      </c>
      <c r="BH2064" s="51">
        <f t="shared" si="387"/>
        <v>1</v>
      </c>
      <c r="BI2064" s="90">
        <f t="shared" si="385"/>
        <v>0</v>
      </c>
      <c r="BJ2064" s="2"/>
      <c r="BK2064" s="2"/>
      <c r="BL2064" s="2"/>
      <c r="BM2064" s="2"/>
      <c r="BN2064" s="2"/>
      <c r="BO2064" s="2"/>
      <c r="BP2064" s="2"/>
      <c r="BQ2064" s="2"/>
      <c r="BR2064" s="2"/>
      <c r="BS2064" s="2"/>
      <c r="BT2064" s="2"/>
      <c r="BU2064" s="2"/>
      <c r="BV2064" s="2"/>
      <c r="BW2064" s="2"/>
      <c r="BX2064" s="108"/>
      <c r="BY2064" s="108"/>
      <c r="BZ2064" s="108"/>
      <c r="CA2064" s="113">
        <f>SI!BY2064</f>
        <v>144</v>
      </c>
      <c r="CB2064" s="113"/>
      <c r="CC2064" s="113"/>
      <c r="CD2064" s="113"/>
      <c r="CE2064" s="113"/>
      <c r="CF2064" s="113"/>
      <c r="CG2064" s="113"/>
      <c r="CH2064" s="140">
        <f>SI!BZ2064</f>
        <v>0</v>
      </c>
      <c r="CI2064" s="108"/>
      <c r="CJ2064" s="108"/>
      <c r="CK2064" s="108"/>
      <c r="CL2064" s="108"/>
      <c r="CM2064" s="108"/>
      <c r="CN2064" s="108"/>
      <c r="CO2064" s="108"/>
      <c r="CP2064" s="108"/>
      <c r="CQ2064" s="108"/>
      <c r="CR2064" s="108"/>
      <c r="CS2064" s="108"/>
      <c r="CT2064" s="108"/>
      <c r="CU2064" s="108"/>
      <c r="CV2064" s="108"/>
      <c r="CW2064" s="108"/>
      <c r="CX2064" s="108"/>
      <c r="CY2064" s="108"/>
      <c r="CZ2064" s="2"/>
      <c r="DA2064" s="2"/>
      <c r="DB2064" s="2"/>
      <c r="DC2064" s="2"/>
      <c r="DD2064" s="2"/>
      <c r="DE2064" s="2"/>
      <c r="DF2064" s="2"/>
      <c r="DG2064" s="2"/>
      <c r="DH2064" s="2"/>
      <c r="DI2064" s="2"/>
      <c r="DJ2064" s="2"/>
      <c r="DK2064" s="2"/>
      <c r="DL2064" s="2"/>
      <c r="DM2064" s="2"/>
      <c r="DN2064" s="2"/>
      <c r="DO2064" s="2"/>
      <c r="DP2064" s="2"/>
      <c r="DQ2064" s="2"/>
      <c r="DR2064" s="2"/>
      <c r="DS2064" s="2"/>
      <c r="DT2064" s="2"/>
      <c r="DU2064" s="2"/>
      <c r="DV2064" s="2"/>
      <c r="DW2064" s="2"/>
      <c r="DX2064" s="2"/>
      <c r="DY2064" s="2"/>
      <c r="DZ2064" s="2"/>
      <c r="EA2064" s="2"/>
      <c r="EB2064" s="2"/>
      <c r="EC2064" s="2"/>
      <c r="ED2064" s="2"/>
      <c r="EE2064" s="2"/>
      <c r="EF2064" s="2"/>
      <c r="EG2064" s="2"/>
      <c r="EH2064" s="2"/>
      <c r="EI2064" s="2"/>
      <c r="EJ2064" s="2"/>
      <c r="EK2064" s="2"/>
      <c r="EL2064" s="2"/>
      <c r="EM2064" s="2"/>
      <c r="EN2064" s="2"/>
      <c r="EO2064" s="2"/>
      <c r="EP2064" s="2"/>
      <c r="EQ2064" s="2"/>
      <c r="ER2064" s="2"/>
      <c r="ES2064" s="2"/>
      <c r="ET2064" s="2"/>
      <c r="EU2064" s="2"/>
      <c r="EV2064" s="2"/>
      <c r="EW2064" s="2"/>
      <c r="EX2064" s="2"/>
      <c r="EY2064" s="2"/>
      <c r="EZ2064" s="2"/>
      <c r="FA2064" s="2"/>
      <c r="FB2064" s="2"/>
      <c r="FC2064" s="2"/>
      <c r="FD2064" s="2"/>
      <c r="FE2064" s="2"/>
      <c r="FF2064" s="2"/>
      <c r="FG2064" s="2"/>
      <c r="FH2064" s="2"/>
      <c r="FI2064" s="2"/>
      <c r="FJ2064" s="2"/>
      <c r="FK2064" s="2"/>
      <c r="FL2064" s="2"/>
      <c r="FM2064" s="2"/>
      <c r="FN2064" s="2"/>
      <c r="FO2064" s="2"/>
      <c r="FP2064" s="2"/>
      <c r="FQ2064" s="2"/>
      <c r="FR2064" s="2"/>
      <c r="FS2064" s="2"/>
      <c r="FT2064" s="2"/>
      <c r="FU2064" s="2"/>
      <c r="FV2064" s="2"/>
      <c r="FW2064" s="2"/>
      <c r="FX2064" s="2"/>
      <c r="FY2064" s="2"/>
      <c r="FZ2064" s="2"/>
      <c r="GA2064" s="2"/>
      <c r="GB2064" s="2"/>
      <c r="GC2064" s="2"/>
      <c r="GD2064" s="2"/>
      <c r="GE2064" s="2"/>
      <c r="GF2064" s="2"/>
      <c r="GG2064" s="2"/>
      <c r="GH2064" s="2"/>
      <c r="GI2064" s="2"/>
      <c r="GJ2064" s="2"/>
      <c r="GK2064" s="2"/>
      <c r="GL2064" s="2"/>
      <c r="GM2064" s="2"/>
      <c r="GN2064" s="2"/>
      <c r="GO2064" s="2"/>
      <c r="GP2064" s="2"/>
      <c r="GQ2064" s="2"/>
      <c r="GR2064" s="2"/>
      <c r="GS2064" s="2"/>
      <c r="GT2064" s="2"/>
      <c r="GU2064" s="2"/>
      <c r="GV2064" s="2"/>
      <c r="GW2064" s="2"/>
      <c r="GX2064" s="2"/>
      <c r="GY2064" s="2"/>
      <c r="GZ2064" s="2"/>
      <c r="HA2064" s="2"/>
      <c r="HB2064" s="2"/>
      <c r="HC2064" s="2"/>
      <c r="HD2064" s="2"/>
      <c r="HE2064" s="2"/>
      <c r="HF2064" s="2"/>
      <c r="HG2064" s="2"/>
      <c r="HH2064" s="2"/>
      <c r="HI2064" s="2"/>
      <c r="HJ2064" s="2"/>
      <c r="HK2064" s="2"/>
      <c r="HL2064" s="2"/>
      <c r="HM2064" s="2"/>
      <c r="HN2064" s="2"/>
      <c r="HO2064" s="2"/>
      <c r="HP2064" s="2"/>
      <c r="HQ2064" s="2"/>
      <c r="HR2064" s="2"/>
      <c r="HS2064" s="2"/>
      <c r="HT2064" s="2"/>
      <c r="HU2064" s="2"/>
      <c r="HV2064" s="2"/>
      <c r="HW2064" s="2"/>
      <c r="HX2064" s="2"/>
      <c r="HY2064" s="2"/>
      <c r="HZ2064" s="2"/>
      <c r="IA2064" s="2"/>
      <c r="IB2064" s="2"/>
      <c r="IC2064" s="2"/>
      <c r="ID2064" s="2"/>
      <c r="IE2064" s="2"/>
      <c r="IF2064" s="2"/>
      <c r="IG2064" s="2"/>
      <c r="IH2064" s="2"/>
      <c r="II2064" s="2"/>
      <c r="IJ2064" s="2"/>
      <c r="IK2064" s="2"/>
      <c r="IL2064" s="2"/>
      <c r="IM2064" s="2"/>
      <c r="IN2064" s="2"/>
      <c r="IO2064" s="2"/>
      <c r="IP2064" s="2"/>
      <c r="IQ2064" s="2"/>
      <c r="IR2064" s="2"/>
      <c r="IS2064" s="2"/>
    </row>
    <row r="2065" spans="1:253" s="36" customFormat="1" hidden="1" x14ac:dyDescent="0.25">
      <c r="A2065" s="33"/>
      <c r="B2065" s="232"/>
      <c r="C2065" s="233"/>
      <c r="D2065" s="233"/>
      <c r="E2065" s="233"/>
      <c r="F2065" s="233"/>
      <c r="G2065" s="233"/>
      <c r="H2065" s="233"/>
      <c r="I2065" s="233"/>
      <c r="J2065" s="233"/>
      <c r="K2065" s="233"/>
      <c r="L2065" s="233"/>
      <c r="M2065" s="233"/>
      <c r="N2065" s="233"/>
      <c r="O2065" s="233"/>
      <c r="P2065" s="233"/>
      <c r="Q2065" s="233"/>
      <c r="R2065" s="233"/>
      <c r="S2065" s="233"/>
      <c r="T2065" s="238"/>
      <c r="U2065" s="239"/>
      <c r="V2065" s="239"/>
      <c r="W2065" s="239"/>
      <c r="X2065" s="239"/>
      <c r="Y2065" s="239"/>
      <c r="Z2065" s="239"/>
      <c r="AA2065" s="239"/>
      <c r="AB2065" s="239"/>
      <c r="AC2065" s="239"/>
      <c r="AD2065" s="239"/>
      <c r="AE2065" s="239"/>
      <c r="AF2065" s="239"/>
      <c r="AG2065" s="239"/>
      <c r="AH2065" s="240"/>
      <c r="AI2065" s="60"/>
      <c r="AJ2065" s="144" t="str">
        <f t="shared" si="386"/>
        <v>Riadok bude skrytý.</v>
      </c>
      <c r="AK2065" s="145" t="s">
        <v>207</v>
      </c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51">
        <f t="shared" si="382"/>
        <v>1</v>
      </c>
      <c r="BF2065" s="51">
        <f t="shared" si="383"/>
        <v>0</v>
      </c>
      <c r="BG2065" s="51">
        <f t="shared" si="384"/>
        <v>0</v>
      </c>
      <c r="BH2065" s="51">
        <f t="shared" si="387"/>
        <v>1</v>
      </c>
      <c r="BI2065" s="90">
        <f t="shared" si="385"/>
        <v>0</v>
      </c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108"/>
      <c r="BY2065" s="108"/>
      <c r="BZ2065" s="108"/>
      <c r="CA2065" s="113">
        <f>SI!BY2065</f>
        <v>148</v>
      </c>
      <c r="CB2065" s="113"/>
      <c r="CC2065" s="113"/>
      <c r="CD2065" s="113"/>
      <c r="CE2065" s="113"/>
      <c r="CF2065" s="113"/>
      <c r="CG2065" s="113"/>
      <c r="CH2065" s="140">
        <f>SI!BZ2065</f>
        <v>0</v>
      </c>
      <c r="CI2065" s="108"/>
      <c r="CJ2065" s="108"/>
      <c r="CK2065" s="108"/>
      <c r="CL2065" s="108"/>
      <c r="CM2065" s="108"/>
      <c r="CN2065" s="108"/>
      <c r="CO2065" s="108"/>
      <c r="CP2065" s="108"/>
      <c r="CQ2065" s="108"/>
      <c r="CR2065" s="108"/>
      <c r="CS2065" s="108"/>
      <c r="CT2065" s="108"/>
      <c r="CU2065" s="108"/>
      <c r="CV2065" s="108"/>
      <c r="CW2065" s="108"/>
      <c r="CX2065" s="108"/>
      <c r="CY2065" s="108"/>
      <c r="CZ2065" s="2"/>
      <c r="DA2065" s="2"/>
      <c r="DB2065" s="2"/>
      <c r="DC2065" s="2"/>
      <c r="DD2065" s="2"/>
      <c r="DE2065" s="2"/>
      <c r="DF2065" s="2"/>
      <c r="DG2065" s="2"/>
      <c r="DH2065" s="2"/>
      <c r="DI2065" s="2"/>
      <c r="DJ2065" s="2"/>
      <c r="DK2065" s="2"/>
      <c r="DL2065" s="2"/>
      <c r="DM2065" s="2"/>
      <c r="DN2065" s="2"/>
      <c r="DO2065" s="2"/>
      <c r="DP2065" s="2"/>
      <c r="DQ2065" s="2"/>
      <c r="DR2065" s="2"/>
      <c r="DS2065" s="2"/>
      <c r="DT2065" s="2"/>
      <c r="DU2065" s="2"/>
      <c r="DV2065" s="2"/>
      <c r="DW2065" s="2"/>
      <c r="DX2065" s="2"/>
      <c r="DY2065" s="2"/>
      <c r="DZ2065" s="2"/>
      <c r="EA2065" s="2"/>
      <c r="EB2065" s="2"/>
      <c r="EC2065" s="2"/>
      <c r="ED2065" s="2"/>
      <c r="EE2065" s="2"/>
      <c r="EF2065" s="2"/>
      <c r="EG2065" s="2"/>
      <c r="EH2065" s="2"/>
      <c r="EI2065" s="2"/>
      <c r="EJ2065" s="2"/>
      <c r="EK2065" s="2"/>
      <c r="EL2065" s="2"/>
      <c r="EM2065" s="2"/>
      <c r="EN2065" s="2"/>
      <c r="EO2065" s="2"/>
      <c r="EP2065" s="2"/>
      <c r="EQ2065" s="2"/>
      <c r="ER2065" s="2"/>
      <c r="ES2065" s="2"/>
      <c r="ET2065" s="2"/>
      <c r="EU2065" s="2"/>
      <c r="EV2065" s="2"/>
      <c r="EW2065" s="2"/>
      <c r="EX2065" s="2"/>
      <c r="EY2065" s="2"/>
      <c r="EZ2065" s="2"/>
      <c r="FA2065" s="2"/>
      <c r="FB2065" s="2"/>
      <c r="FC2065" s="2"/>
      <c r="FD2065" s="2"/>
      <c r="FE2065" s="2"/>
      <c r="FF2065" s="2"/>
      <c r="FG2065" s="2"/>
      <c r="FH2065" s="2"/>
      <c r="FI2065" s="2"/>
      <c r="FJ2065" s="2"/>
      <c r="FK2065" s="2"/>
      <c r="FL2065" s="2"/>
      <c r="FM2065" s="2"/>
      <c r="FN2065" s="2"/>
      <c r="FO2065" s="2"/>
      <c r="FP2065" s="2"/>
      <c r="FQ2065" s="2"/>
      <c r="FR2065" s="2"/>
      <c r="FS2065" s="2"/>
      <c r="FT2065" s="2"/>
      <c r="FU2065" s="2"/>
      <c r="FV2065" s="2"/>
      <c r="FW2065" s="2"/>
      <c r="FX2065" s="2"/>
      <c r="FY2065" s="2"/>
      <c r="FZ2065" s="2"/>
      <c r="GA2065" s="2"/>
      <c r="GB2065" s="2"/>
      <c r="GC2065" s="2"/>
      <c r="GD2065" s="2"/>
      <c r="GE2065" s="2"/>
      <c r="GF2065" s="2"/>
      <c r="GG2065" s="2"/>
      <c r="GH2065" s="2"/>
      <c r="GI2065" s="2"/>
      <c r="GJ2065" s="2"/>
      <c r="GK2065" s="2"/>
      <c r="GL2065" s="2"/>
      <c r="GM2065" s="2"/>
      <c r="GN2065" s="2"/>
      <c r="GO2065" s="2"/>
      <c r="GP2065" s="2"/>
      <c r="GQ2065" s="2"/>
      <c r="GR2065" s="2"/>
      <c r="GS2065" s="2"/>
      <c r="GT2065" s="2"/>
      <c r="GU2065" s="2"/>
      <c r="GV2065" s="2"/>
      <c r="GW2065" s="2"/>
      <c r="GX2065" s="2"/>
      <c r="GY2065" s="2"/>
      <c r="GZ2065" s="2"/>
      <c r="HA2065" s="2"/>
      <c r="HB2065" s="2"/>
      <c r="HC2065" s="2"/>
      <c r="HD2065" s="2"/>
      <c r="HE2065" s="2"/>
      <c r="HF2065" s="2"/>
      <c r="HG2065" s="2"/>
      <c r="HH2065" s="2"/>
      <c r="HI2065" s="2"/>
      <c r="HJ2065" s="2"/>
      <c r="HK2065" s="2"/>
      <c r="HL2065" s="2"/>
      <c r="HM2065" s="2"/>
      <c r="HN2065" s="2"/>
      <c r="HO2065" s="2"/>
      <c r="HP2065" s="2"/>
      <c r="HQ2065" s="2"/>
      <c r="HR2065" s="2"/>
      <c r="HS2065" s="2"/>
      <c r="HT2065" s="2"/>
      <c r="HU2065" s="2"/>
      <c r="HV2065" s="2"/>
      <c r="HW2065" s="2"/>
      <c r="HX2065" s="2"/>
      <c r="HY2065" s="2"/>
      <c r="HZ2065" s="2"/>
      <c r="IA2065" s="2"/>
      <c r="IB2065" s="2"/>
      <c r="IC2065" s="2"/>
      <c r="ID2065" s="2"/>
      <c r="IE2065" s="2"/>
      <c r="IF2065" s="2"/>
      <c r="IG2065" s="2"/>
      <c r="IH2065" s="2"/>
      <c r="II2065" s="2"/>
      <c r="IJ2065" s="2"/>
      <c r="IK2065" s="2"/>
      <c r="IL2065" s="2"/>
      <c r="IM2065" s="2"/>
      <c r="IN2065" s="2"/>
      <c r="IO2065" s="2"/>
      <c r="IP2065" s="2"/>
      <c r="IQ2065" s="2"/>
      <c r="IR2065" s="2"/>
      <c r="IS2065" s="2"/>
    </row>
    <row r="2066" spans="1:253" s="36" customFormat="1" hidden="1" x14ac:dyDescent="0.25">
      <c r="A2066" s="33"/>
      <c r="B2066" s="232"/>
      <c r="C2066" s="233"/>
      <c r="D2066" s="233"/>
      <c r="E2066" s="233"/>
      <c r="F2066" s="233"/>
      <c r="G2066" s="233"/>
      <c r="H2066" s="233"/>
      <c r="I2066" s="233"/>
      <c r="J2066" s="233"/>
      <c r="K2066" s="233"/>
      <c r="L2066" s="233"/>
      <c r="M2066" s="233"/>
      <c r="N2066" s="233"/>
      <c r="O2066" s="233"/>
      <c r="P2066" s="233"/>
      <c r="Q2066" s="233"/>
      <c r="R2066" s="233"/>
      <c r="S2066" s="233"/>
      <c r="T2066" s="238"/>
      <c r="U2066" s="239"/>
      <c r="V2066" s="239"/>
      <c r="W2066" s="239"/>
      <c r="X2066" s="239"/>
      <c r="Y2066" s="239"/>
      <c r="Z2066" s="239"/>
      <c r="AA2066" s="239"/>
      <c r="AB2066" s="239"/>
      <c r="AC2066" s="239"/>
      <c r="AD2066" s="239"/>
      <c r="AE2066" s="239"/>
      <c r="AF2066" s="239"/>
      <c r="AG2066" s="239"/>
      <c r="AH2066" s="240"/>
      <c r="AI2066" s="60"/>
      <c r="AJ2066" s="144" t="str">
        <f t="shared" si="386"/>
        <v>Riadok bude skrytý.</v>
      </c>
      <c r="AK2066" s="145" t="s">
        <v>207</v>
      </c>
      <c r="AL2066" s="2"/>
      <c r="AM2066" s="2"/>
      <c r="AN2066" s="2"/>
      <c r="AO2066" s="2"/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  <c r="AZ2066" s="2"/>
      <c r="BA2066" s="2"/>
      <c r="BB2066" s="2"/>
      <c r="BC2066" s="2"/>
      <c r="BD2066" s="2"/>
      <c r="BE2066" s="51">
        <f t="shared" si="382"/>
        <v>1</v>
      </c>
      <c r="BF2066" s="51">
        <f t="shared" si="383"/>
        <v>0</v>
      </c>
      <c r="BG2066" s="51">
        <f t="shared" si="384"/>
        <v>0</v>
      </c>
      <c r="BH2066" s="51">
        <f t="shared" si="387"/>
        <v>1</v>
      </c>
      <c r="BI2066" s="90">
        <f t="shared" si="385"/>
        <v>0</v>
      </c>
      <c r="BJ2066" s="2"/>
      <c r="BK2066" s="2"/>
      <c r="BL2066" s="2"/>
      <c r="BM2066" s="2"/>
      <c r="BN2066" s="2"/>
      <c r="BO2066" s="2"/>
      <c r="BP2066" s="2"/>
      <c r="BQ2066" s="2"/>
      <c r="BR2066" s="2"/>
      <c r="BS2066" s="2"/>
      <c r="BT2066" s="2"/>
      <c r="BU2066" s="2"/>
      <c r="BV2066" s="2"/>
      <c r="BW2066" s="2"/>
      <c r="BX2066" s="108"/>
      <c r="BY2066" s="108"/>
      <c r="BZ2066" s="108"/>
      <c r="CA2066" s="113">
        <f>SI!BY2066</f>
        <v>196</v>
      </c>
      <c r="CB2066" s="113"/>
      <c r="CC2066" s="113"/>
      <c r="CD2066" s="113"/>
      <c r="CE2066" s="113"/>
      <c r="CF2066" s="113"/>
      <c r="CG2066" s="113"/>
      <c r="CH2066" s="140">
        <f>SI!BZ2066</f>
        <v>0</v>
      </c>
      <c r="CI2066" s="108"/>
      <c r="CJ2066" s="108"/>
      <c r="CK2066" s="108"/>
      <c r="CL2066" s="108"/>
      <c r="CM2066" s="108"/>
      <c r="CN2066" s="108"/>
      <c r="CO2066" s="108"/>
      <c r="CP2066" s="108"/>
      <c r="CQ2066" s="108"/>
      <c r="CR2066" s="108"/>
      <c r="CS2066" s="108"/>
      <c r="CT2066" s="108"/>
      <c r="CU2066" s="108"/>
      <c r="CV2066" s="108"/>
      <c r="CW2066" s="108"/>
      <c r="CX2066" s="108"/>
      <c r="CY2066" s="108"/>
      <c r="CZ2066" s="2"/>
      <c r="DA2066" s="2"/>
      <c r="DB2066" s="2"/>
      <c r="DC2066" s="2"/>
      <c r="DD2066" s="2"/>
      <c r="DE2066" s="2"/>
      <c r="DF2066" s="2"/>
      <c r="DG2066" s="2"/>
      <c r="DH2066" s="2"/>
      <c r="DI2066" s="2"/>
      <c r="DJ2066" s="2"/>
      <c r="DK2066" s="2"/>
      <c r="DL2066" s="2"/>
      <c r="DM2066" s="2"/>
      <c r="DN2066" s="2"/>
      <c r="DO2066" s="2"/>
      <c r="DP2066" s="2"/>
      <c r="DQ2066" s="2"/>
      <c r="DR2066" s="2"/>
      <c r="DS2066" s="2"/>
      <c r="DT2066" s="2"/>
      <c r="DU2066" s="2"/>
      <c r="DV2066" s="2"/>
      <c r="DW2066" s="2"/>
      <c r="DX2066" s="2"/>
      <c r="DY2066" s="2"/>
      <c r="DZ2066" s="2"/>
      <c r="EA2066" s="2"/>
      <c r="EB2066" s="2"/>
      <c r="EC2066" s="2"/>
      <c r="ED2066" s="2"/>
      <c r="EE2066" s="2"/>
      <c r="EF2066" s="2"/>
      <c r="EG2066" s="2"/>
      <c r="EH2066" s="2"/>
      <c r="EI2066" s="2"/>
      <c r="EJ2066" s="2"/>
      <c r="EK2066" s="2"/>
      <c r="EL2066" s="2"/>
      <c r="EM2066" s="2"/>
      <c r="EN2066" s="2"/>
      <c r="EO2066" s="2"/>
      <c r="EP2066" s="2"/>
      <c r="EQ2066" s="2"/>
      <c r="ER2066" s="2"/>
      <c r="ES2066" s="2"/>
      <c r="ET2066" s="2"/>
      <c r="EU2066" s="2"/>
      <c r="EV2066" s="2"/>
      <c r="EW2066" s="2"/>
      <c r="EX2066" s="2"/>
      <c r="EY2066" s="2"/>
      <c r="EZ2066" s="2"/>
      <c r="FA2066" s="2"/>
      <c r="FB2066" s="2"/>
      <c r="FC2066" s="2"/>
      <c r="FD2066" s="2"/>
      <c r="FE2066" s="2"/>
      <c r="FF2066" s="2"/>
      <c r="FG2066" s="2"/>
      <c r="FH2066" s="2"/>
      <c r="FI2066" s="2"/>
      <c r="FJ2066" s="2"/>
      <c r="FK2066" s="2"/>
      <c r="FL2066" s="2"/>
      <c r="FM2066" s="2"/>
      <c r="FN2066" s="2"/>
      <c r="FO2066" s="2"/>
      <c r="FP2066" s="2"/>
      <c r="FQ2066" s="2"/>
      <c r="FR2066" s="2"/>
      <c r="FS2066" s="2"/>
      <c r="FT2066" s="2"/>
      <c r="FU2066" s="2"/>
      <c r="FV2066" s="2"/>
      <c r="FW2066" s="2"/>
      <c r="FX2066" s="2"/>
      <c r="FY2066" s="2"/>
      <c r="FZ2066" s="2"/>
      <c r="GA2066" s="2"/>
      <c r="GB2066" s="2"/>
      <c r="GC2066" s="2"/>
      <c r="GD2066" s="2"/>
      <c r="GE2066" s="2"/>
      <c r="GF2066" s="2"/>
      <c r="GG2066" s="2"/>
      <c r="GH2066" s="2"/>
      <c r="GI2066" s="2"/>
      <c r="GJ2066" s="2"/>
      <c r="GK2066" s="2"/>
      <c r="GL2066" s="2"/>
      <c r="GM2066" s="2"/>
      <c r="GN2066" s="2"/>
      <c r="GO2066" s="2"/>
      <c r="GP2066" s="2"/>
      <c r="GQ2066" s="2"/>
      <c r="GR2066" s="2"/>
      <c r="GS2066" s="2"/>
      <c r="GT2066" s="2"/>
      <c r="GU2066" s="2"/>
      <c r="GV2066" s="2"/>
      <c r="GW2066" s="2"/>
      <c r="GX2066" s="2"/>
      <c r="GY2066" s="2"/>
      <c r="GZ2066" s="2"/>
      <c r="HA2066" s="2"/>
      <c r="HB2066" s="2"/>
      <c r="HC2066" s="2"/>
      <c r="HD2066" s="2"/>
      <c r="HE2066" s="2"/>
      <c r="HF2066" s="2"/>
      <c r="HG2066" s="2"/>
      <c r="HH2066" s="2"/>
      <c r="HI2066" s="2"/>
      <c r="HJ2066" s="2"/>
      <c r="HK2066" s="2"/>
      <c r="HL2066" s="2"/>
      <c r="HM2066" s="2"/>
      <c r="HN2066" s="2"/>
      <c r="HO2066" s="2"/>
      <c r="HP2066" s="2"/>
      <c r="HQ2066" s="2"/>
      <c r="HR2066" s="2"/>
      <c r="HS2066" s="2"/>
      <c r="HT2066" s="2"/>
      <c r="HU2066" s="2"/>
      <c r="HV2066" s="2"/>
      <c r="HW2066" s="2"/>
      <c r="HX2066" s="2"/>
      <c r="HY2066" s="2"/>
      <c r="HZ2066" s="2"/>
      <c r="IA2066" s="2"/>
      <c r="IB2066" s="2"/>
      <c r="IC2066" s="2"/>
      <c r="ID2066" s="2"/>
      <c r="IE2066" s="2"/>
      <c r="IF2066" s="2"/>
      <c r="IG2066" s="2"/>
      <c r="IH2066" s="2"/>
      <c r="II2066" s="2"/>
      <c r="IJ2066" s="2"/>
      <c r="IK2066" s="2"/>
      <c r="IL2066" s="2"/>
      <c r="IM2066" s="2"/>
      <c r="IN2066" s="2"/>
      <c r="IO2066" s="2"/>
      <c r="IP2066" s="2"/>
      <c r="IQ2066" s="2"/>
      <c r="IR2066" s="2"/>
      <c r="IS2066" s="2"/>
    </row>
    <row r="2067" spans="1:253" s="36" customFormat="1" x14ac:dyDescent="0.25">
      <c r="A2067" s="33"/>
      <c r="B2067" s="260"/>
      <c r="C2067" s="261"/>
      <c r="D2067" s="261"/>
      <c r="E2067" s="261"/>
      <c r="F2067" s="261"/>
      <c r="G2067" s="261"/>
      <c r="H2067" s="261"/>
      <c r="I2067" s="261"/>
      <c r="J2067" s="261"/>
      <c r="K2067" s="261"/>
      <c r="L2067" s="261"/>
      <c r="M2067" s="261"/>
      <c r="N2067" s="261"/>
      <c r="O2067" s="261"/>
      <c r="P2067" s="261"/>
      <c r="Q2067" s="261"/>
      <c r="R2067" s="261"/>
      <c r="S2067" s="261"/>
      <c r="T2067" s="308"/>
      <c r="U2067" s="309"/>
      <c r="V2067" s="309"/>
      <c r="W2067" s="309"/>
      <c r="X2067" s="309"/>
      <c r="Y2067" s="309"/>
      <c r="Z2067" s="309"/>
      <c r="AA2067" s="309"/>
      <c r="AB2067" s="309"/>
      <c r="AC2067" s="309"/>
      <c r="AD2067" s="309"/>
      <c r="AE2067" s="309"/>
      <c r="AF2067" s="309"/>
      <c r="AG2067" s="309"/>
      <c r="AH2067" s="310"/>
      <c r="AI2067" s="60"/>
      <c r="AJ2067" s="144" t="str">
        <f t="shared" si="386"/>
        <v>Riadok bude skrytý.</v>
      </c>
      <c r="AK2067" s="145" t="s">
        <v>207</v>
      </c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51">
        <f t="shared" si="382"/>
        <v>1</v>
      </c>
      <c r="BF2067" s="51">
        <f t="shared" si="383"/>
        <v>0</v>
      </c>
      <c r="BG2067" s="51"/>
      <c r="BH2067" s="51">
        <f t="shared" si="387"/>
        <v>1</v>
      </c>
      <c r="BI2067" s="89">
        <f>+IF(BE2067*BF2067=0,0,IF(BH2067=0,0,1))</f>
        <v>0</v>
      </c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108"/>
      <c r="BY2067" s="108"/>
      <c r="BZ2067" s="108"/>
      <c r="CA2067" s="113">
        <f>SI!BY2067</f>
        <v>9</v>
      </c>
      <c r="CB2067" s="113"/>
      <c r="CC2067" s="113"/>
      <c r="CD2067" s="113"/>
      <c r="CE2067" s="113"/>
      <c r="CF2067" s="113"/>
      <c r="CG2067" s="113"/>
      <c r="CH2067" s="140">
        <f>SI!BZ2067</f>
        <v>0</v>
      </c>
      <c r="CI2067" s="108"/>
      <c r="CJ2067" s="108"/>
      <c r="CK2067" s="108"/>
      <c r="CL2067" s="108"/>
      <c r="CM2067" s="108"/>
      <c r="CN2067" s="108"/>
      <c r="CO2067" s="108"/>
      <c r="CP2067" s="108"/>
      <c r="CQ2067" s="108"/>
      <c r="CR2067" s="108"/>
      <c r="CS2067" s="108"/>
      <c r="CT2067" s="108"/>
      <c r="CU2067" s="108"/>
      <c r="CV2067" s="108"/>
      <c r="CW2067" s="108"/>
      <c r="CX2067" s="108"/>
      <c r="CY2067" s="108"/>
      <c r="CZ2067" s="2"/>
      <c r="DA2067" s="2"/>
      <c r="DB2067" s="2"/>
      <c r="DC2067" s="2"/>
      <c r="DD2067" s="2"/>
      <c r="DE2067" s="2"/>
      <c r="DF2067" s="2"/>
      <c r="DG2067" s="2"/>
      <c r="DH2067" s="2"/>
      <c r="DI2067" s="2"/>
      <c r="DJ2067" s="2"/>
      <c r="DK2067" s="2"/>
      <c r="DL2067" s="2"/>
      <c r="DM2067" s="2"/>
      <c r="DN2067" s="2"/>
      <c r="DO2067" s="2"/>
      <c r="DP2067" s="2"/>
      <c r="DQ2067" s="2"/>
      <c r="DR2067" s="2"/>
      <c r="DS2067" s="2"/>
      <c r="DT2067" s="2"/>
      <c r="DU2067" s="2"/>
      <c r="DV2067" s="2"/>
      <c r="DW2067" s="2"/>
      <c r="DX2067" s="2"/>
      <c r="DY2067" s="2"/>
      <c r="DZ2067" s="2"/>
      <c r="EA2067" s="2"/>
      <c r="EB2067" s="2"/>
      <c r="EC2067" s="2"/>
      <c r="ED2067" s="2"/>
      <c r="EE2067" s="2"/>
      <c r="EF2067" s="2"/>
      <c r="EG2067" s="2"/>
      <c r="EH2067" s="2"/>
      <c r="EI2067" s="2"/>
      <c r="EJ2067" s="2"/>
      <c r="EK2067" s="2"/>
      <c r="EL2067" s="2"/>
      <c r="EM2067" s="2"/>
      <c r="EN2067" s="2"/>
      <c r="EO2067" s="2"/>
      <c r="EP2067" s="2"/>
      <c r="EQ2067" s="2"/>
      <c r="ER2067" s="2"/>
      <c r="ES2067" s="2"/>
      <c r="ET2067" s="2"/>
      <c r="EU2067" s="2"/>
      <c r="EV2067" s="2"/>
      <c r="EW2067" s="2"/>
      <c r="EX2067" s="2"/>
      <c r="EY2067" s="2"/>
      <c r="EZ2067" s="2"/>
      <c r="FA2067" s="2"/>
      <c r="FB2067" s="2"/>
      <c r="FC2067" s="2"/>
      <c r="FD2067" s="2"/>
      <c r="FE2067" s="2"/>
      <c r="FF2067" s="2"/>
      <c r="FG2067" s="2"/>
      <c r="FH2067" s="2"/>
      <c r="FI2067" s="2"/>
      <c r="FJ2067" s="2"/>
      <c r="FK2067" s="2"/>
      <c r="FL2067" s="2"/>
      <c r="FM2067" s="2"/>
      <c r="FN2067" s="2"/>
      <c r="FO2067" s="2"/>
      <c r="FP2067" s="2"/>
      <c r="FQ2067" s="2"/>
      <c r="FR2067" s="2"/>
      <c r="FS2067" s="2"/>
      <c r="FT2067" s="2"/>
      <c r="FU2067" s="2"/>
      <c r="FV2067" s="2"/>
      <c r="FW2067" s="2"/>
      <c r="FX2067" s="2"/>
      <c r="FY2067" s="2"/>
      <c r="FZ2067" s="2"/>
      <c r="GA2067" s="2"/>
      <c r="GB2067" s="2"/>
      <c r="GC2067" s="2"/>
      <c r="GD2067" s="2"/>
      <c r="GE2067" s="2"/>
      <c r="GF2067" s="2"/>
      <c r="GG2067" s="2"/>
      <c r="GH2067" s="2"/>
      <c r="GI2067" s="2"/>
      <c r="GJ2067" s="2"/>
      <c r="GK2067" s="2"/>
      <c r="GL2067" s="2"/>
      <c r="GM2067" s="2"/>
      <c r="GN2067" s="2"/>
      <c r="GO2067" s="2"/>
      <c r="GP2067" s="2"/>
      <c r="GQ2067" s="2"/>
      <c r="GR2067" s="2"/>
      <c r="GS2067" s="2"/>
      <c r="GT2067" s="2"/>
      <c r="GU2067" s="2"/>
      <c r="GV2067" s="2"/>
      <c r="GW2067" s="2"/>
      <c r="GX2067" s="2"/>
      <c r="GY2067" s="2"/>
      <c r="GZ2067" s="2"/>
      <c r="HA2067" s="2"/>
      <c r="HB2067" s="2"/>
      <c r="HC2067" s="2"/>
      <c r="HD2067" s="2"/>
      <c r="HE2067" s="2"/>
      <c r="HF2067" s="2"/>
      <c r="HG2067" s="2"/>
      <c r="HH2067" s="2"/>
      <c r="HI2067" s="2"/>
      <c r="HJ2067" s="2"/>
      <c r="HK2067" s="2"/>
      <c r="HL2067" s="2"/>
      <c r="HM2067" s="2"/>
      <c r="HN2067" s="2"/>
      <c r="HO2067" s="2"/>
      <c r="HP2067" s="2"/>
      <c r="HQ2067" s="2"/>
      <c r="HR2067" s="2"/>
      <c r="HS2067" s="2"/>
      <c r="HT2067" s="2"/>
      <c r="HU2067" s="2"/>
      <c r="HV2067" s="2"/>
      <c r="HW2067" s="2"/>
      <c r="HX2067" s="2"/>
      <c r="HY2067" s="2"/>
      <c r="HZ2067" s="2"/>
      <c r="IA2067" s="2"/>
      <c r="IB2067" s="2"/>
      <c r="IC2067" s="2"/>
      <c r="ID2067" s="2"/>
      <c r="IE2067" s="2"/>
      <c r="IF2067" s="2"/>
      <c r="IG2067" s="2"/>
      <c r="IH2067" s="2"/>
      <c r="II2067" s="2"/>
      <c r="IJ2067" s="2"/>
      <c r="IK2067" s="2"/>
      <c r="IL2067" s="2"/>
      <c r="IM2067" s="2"/>
      <c r="IN2067" s="2"/>
      <c r="IO2067" s="2"/>
      <c r="IP2067" s="2"/>
      <c r="IQ2067" s="2"/>
      <c r="IR2067" s="2"/>
      <c r="IS2067" s="2"/>
    </row>
    <row r="2068" spans="1:253" x14ac:dyDescent="0.25">
      <c r="A2068" s="33"/>
      <c r="AI2068" s="59"/>
      <c r="AJ2068" s="144" t="str">
        <f t="shared" si="386"/>
        <v>Riadok bude vidieť.</v>
      </c>
      <c r="AK2068" s="145" t="s">
        <v>207</v>
      </c>
      <c r="BE2068" s="51">
        <f t="shared" si="382"/>
        <v>1</v>
      </c>
      <c r="BH2068" s="51">
        <f t="shared" si="387"/>
        <v>1</v>
      </c>
      <c r="BI2068" s="51">
        <f>+IF(BE2068+BF2068+BG2068=0,0,IF(BH2068=0,0,1))</f>
        <v>1</v>
      </c>
      <c r="CA2068" s="113">
        <f>SI!BY2068</f>
        <v>95</v>
      </c>
      <c r="CH2068" s="140">
        <f>SI!BZ2068</f>
        <v>0</v>
      </c>
    </row>
    <row r="2069" spans="1:253" x14ac:dyDescent="0.25">
      <c r="A2069" s="33"/>
      <c r="B2069" s="2" t="s">
        <v>282</v>
      </c>
      <c r="H2069" s="181" t="s">
        <v>56</v>
      </c>
      <c r="I2069" s="181"/>
      <c r="J2069" s="2" t="str">
        <f>+IF($H$27&lt;&gt;"",IF(SQRT(INT(FACT(DAY(24324))*FACT(DAY(24385))/576))=CA2069,"v nájme nehnuteľný majetok.","NEPOVOLENÉ POUŽITIE!"),"NEPOVOLENÉ POUŽITIE!")</f>
        <v>v nájme nehnuteľný majetok.</v>
      </c>
      <c r="AI2069" s="62" t="s">
        <v>168</v>
      </c>
      <c r="AJ2069" s="144" t="str">
        <f t="shared" si="386"/>
        <v>Riadok bude vidieť.</v>
      </c>
      <c r="AK2069" s="145" t="s">
        <v>207</v>
      </c>
      <c r="AN2069" s="21"/>
      <c r="BE2069" s="51">
        <f t="shared" si="382"/>
        <v>1</v>
      </c>
      <c r="BH2069" s="51">
        <f t="shared" si="387"/>
        <v>1</v>
      </c>
      <c r="BI2069" s="51">
        <f>+IF(BE2069+BF2069+BG2069=0,0,IF(BH2069=0,0,1))</f>
        <v>1</v>
      </c>
      <c r="CA2069" s="113">
        <f>SI!BY2069</f>
        <v>5</v>
      </c>
      <c r="CH2069" s="140">
        <f>SI!BZ2069</f>
        <v>0</v>
      </c>
    </row>
    <row r="2070" spans="1:253" s="36" customFormat="1" x14ac:dyDescent="0.25">
      <c r="A2070" s="33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60"/>
      <c r="AJ2070" s="144" t="str">
        <f t="shared" si="386"/>
        <v>Riadok bude vidieť.</v>
      </c>
      <c r="AK2070" s="145" t="s">
        <v>207</v>
      </c>
      <c r="AL2070" s="2"/>
      <c r="AM2070" s="2"/>
      <c r="AN2070" s="2"/>
      <c r="AO2070" s="2"/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51">
        <f t="shared" si="382"/>
        <v>1</v>
      </c>
      <c r="BF2070" s="51">
        <f t="shared" ref="BF2070:BF2081" si="388">+IF($H$2069="nemá",0,1)</f>
        <v>1</v>
      </c>
      <c r="BG2070" s="51"/>
      <c r="BH2070" s="51">
        <f t="shared" si="387"/>
        <v>1</v>
      </c>
      <c r="BI2070" s="89">
        <f>+IF(BE2070*BF2070=0,0,IF(BH2070=0,0,1))</f>
        <v>1</v>
      </c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/>
      <c r="BX2070" s="108"/>
      <c r="BY2070" s="108"/>
      <c r="BZ2070" s="108"/>
      <c r="CA2070" s="113">
        <f>SI!BY2070</f>
        <v>118</v>
      </c>
      <c r="CB2070" s="113"/>
      <c r="CC2070" s="113"/>
      <c r="CD2070" s="113"/>
      <c r="CE2070" s="113"/>
      <c r="CF2070" s="113"/>
      <c r="CG2070" s="113"/>
      <c r="CH2070" s="140">
        <f>SI!BZ2070</f>
        <v>0</v>
      </c>
      <c r="CI2070" s="108"/>
      <c r="CJ2070" s="108"/>
      <c r="CK2070" s="108"/>
      <c r="CL2070" s="108"/>
      <c r="CM2070" s="108"/>
      <c r="CN2070" s="108"/>
      <c r="CO2070" s="108"/>
      <c r="CP2070" s="108"/>
      <c r="CQ2070" s="108"/>
      <c r="CR2070" s="108"/>
      <c r="CS2070" s="108"/>
      <c r="CT2070" s="108"/>
      <c r="CU2070" s="108"/>
      <c r="CV2070" s="108"/>
      <c r="CW2070" s="108"/>
      <c r="CX2070" s="108"/>
      <c r="CY2070" s="108"/>
      <c r="CZ2070" s="2"/>
      <c r="DA2070" s="2"/>
      <c r="DB2070" s="2"/>
      <c r="DC2070" s="2"/>
      <c r="DD2070" s="2"/>
      <c r="DE2070" s="2"/>
      <c r="DF2070" s="2"/>
      <c r="DG2070" s="2"/>
      <c r="DH2070" s="2"/>
      <c r="DI2070" s="2"/>
      <c r="DJ2070" s="2"/>
      <c r="DK2070" s="2"/>
      <c r="DL2070" s="2"/>
      <c r="DM2070" s="2"/>
      <c r="DN2070" s="2"/>
      <c r="DO2070" s="2"/>
      <c r="DP2070" s="2"/>
      <c r="DQ2070" s="2"/>
      <c r="DR2070" s="2"/>
      <c r="DS2070" s="2"/>
      <c r="DT2070" s="2"/>
      <c r="DU2070" s="2"/>
      <c r="DV2070" s="2"/>
      <c r="DW2070" s="2"/>
      <c r="DX2070" s="2"/>
      <c r="DY2070" s="2"/>
      <c r="DZ2070" s="2"/>
      <c r="EA2070" s="2"/>
      <c r="EB2070" s="2"/>
      <c r="EC2070" s="2"/>
      <c r="ED2070" s="2"/>
      <c r="EE2070" s="2"/>
      <c r="EF2070" s="2"/>
      <c r="EG2070" s="2"/>
      <c r="EH2070" s="2"/>
      <c r="EI2070" s="2"/>
      <c r="EJ2070" s="2"/>
      <c r="EK2070" s="2"/>
      <c r="EL2070" s="2"/>
      <c r="EM2070" s="2"/>
      <c r="EN2070" s="2"/>
      <c r="EO2070" s="2"/>
      <c r="EP2070" s="2"/>
      <c r="EQ2070" s="2"/>
      <c r="ER2070" s="2"/>
      <c r="ES2070" s="2"/>
      <c r="ET2070" s="2"/>
      <c r="EU2070" s="2"/>
      <c r="EV2070" s="2"/>
      <c r="EW2070" s="2"/>
      <c r="EX2070" s="2"/>
      <c r="EY2070" s="2"/>
      <c r="EZ2070" s="2"/>
      <c r="FA2070" s="2"/>
      <c r="FB2070" s="2"/>
      <c r="FC2070" s="2"/>
      <c r="FD2070" s="2"/>
      <c r="FE2070" s="2"/>
      <c r="FF2070" s="2"/>
      <c r="FG2070" s="2"/>
      <c r="FH2070" s="2"/>
      <c r="FI2070" s="2"/>
      <c r="FJ2070" s="2"/>
      <c r="FK2070" s="2"/>
      <c r="FL2070" s="2"/>
      <c r="FM2070" s="2"/>
      <c r="FN2070" s="2"/>
      <c r="FO2070" s="2"/>
      <c r="FP2070" s="2"/>
      <c r="FQ2070" s="2"/>
      <c r="FR2070" s="2"/>
      <c r="FS2070" s="2"/>
      <c r="FT2070" s="2"/>
      <c r="FU2070" s="2"/>
      <c r="FV2070" s="2"/>
      <c r="FW2070" s="2"/>
      <c r="FX2070" s="2"/>
      <c r="FY2070" s="2"/>
      <c r="FZ2070" s="2"/>
      <c r="GA2070" s="2"/>
      <c r="GB2070" s="2"/>
      <c r="GC2070" s="2"/>
      <c r="GD2070" s="2"/>
      <c r="GE2070" s="2"/>
      <c r="GF2070" s="2"/>
      <c r="GG2070" s="2"/>
      <c r="GH2070" s="2"/>
      <c r="GI2070" s="2"/>
      <c r="GJ2070" s="2"/>
      <c r="GK2070" s="2"/>
      <c r="GL2070" s="2"/>
      <c r="GM2070" s="2"/>
      <c r="GN2070" s="2"/>
      <c r="GO2070" s="2"/>
      <c r="GP2070" s="2"/>
      <c r="GQ2070" s="2"/>
      <c r="GR2070" s="2"/>
      <c r="GS2070" s="2"/>
      <c r="GT2070" s="2"/>
      <c r="GU2070" s="2"/>
      <c r="GV2070" s="2"/>
      <c r="GW2070" s="2"/>
      <c r="GX2070" s="2"/>
      <c r="GY2070" s="2"/>
      <c r="GZ2070" s="2"/>
      <c r="HA2070" s="2"/>
      <c r="HB2070" s="2"/>
      <c r="HC2070" s="2"/>
      <c r="HD2070" s="2"/>
      <c r="HE2070" s="2"/>
      <c r="HF2070" s="2"/>
      <c r="HG2070" s="2"/>
      <c r="HH2070" s="2"/>
      <c r="HI2070" s="2"/>
      <c r="HJ2070" s="2"/>
      <c r="HK2070" s="2"/>
      <c r="HL2070" s="2"/>
      <c r="HM2070" s="2"/>
      <c r="HN2070" s="2"/>
      <c r="HO2070" s="2"/>
      <c r="HP2070" s="2"/>
      <c r="HQ2070" s="2"/>
      <c r="HR2070" s="2"/>
      <c r="HS2070" s="2"/>
      <c r="HT2070" s="2"/>
      <c r="HU2070" s="2"/>
      <c r="HV2070" s="2"/>
      <c r="HW2070" s="2"/>
      <c r="HX2070" s="2"/>
      <c r="HY2070" s="2"/>
      <c r="HZ2070" s="2"/>
      <c r="IA2070" s="2"/>
      <c r="IB2070" s="2"/>
      <c r="IC2070" s="2"/>
      <c r="ID2070" s="2"/>
      <c r="IE2070" s="2"/>
      <c r="IF2070" s="2"/>
      <c r="IG2070" s="2"/>
      <c r="IH2070" s="2"/>
      <c r="II2070" s="2"/>
      <c r="IJ2070" s="2"/>
      <c r="IK2070" s="2"/>
      <c r="IL2070" s="2"/>
      <c r="IM2070" s="2"/>
      <c r="IN2070" s="2"/>
      <c r="IO2070" s="2"/>
      <c r="IP2070" s="2"/>
      <c r="IQ2070" s="2"/>
      <c r="IR2070" s="2"/>
      <c r="IS2070" s="2"/>
    </row>
    <row r="2071" spans="1:253" s="36" customFormat="1" x14ac:dyDescent="0.25">
      <c r="A2071" s="33"/>
      <c r="B2071" s="305" t="s">
        <v>186</v>
      </c>
      <c r="C2071" s="306"/>
      <c r="D2071" s="306"/>
      <c r="E2071" s="306"/>
      <c r="F2071" s="306"/>
      <c r="G2071" s="306"/>
      <c r="H2071" s="306"/>
      <c r="I2071" s="306"/>
      <c r="J2071" s="306"/>
      <c r="K2071" s="306"/>
      <c r="L2071" s="306"/>
      <c r="M2071" s="306"/>
      <c r="N2071" s="306"/>
      <c r="O2071" s="306"/>
      <c r="P2071" s="306"/>
      <c r="Q2071" s="306"/>
      <c r="R2071" s="306"/>
      <c r="S2071" s="306"/>
      <c r="T2071" s="305" t="s">
        <v>183</v>
      </c>
      <c r="U2071" s="306"/>
      <c r="V2071" s="306"/>
      <c r="W2071" s="306"/>
      <c r="X2071" s="306"/>
      <c r="Y2071" s="306"/>
      <c r="Z2071" s="306"/>
      <c r="AA2071" s="306"/>
      <c r="AB2071" s="306"/>
      <c r="AC2071" s="306"/>
      <c r="AD2071" s="306"/>
      <c r="AE2071" s="306"/>
      <c r="AF2071" s="306"/>
      <c r="AG2071" s="306"/>
      <c r="AH2071" s="307"/>
      <c r="AI2071" s="60"/>
      <c r="AJ2071" s="144" t="str">
        <f t="shared" si="386"/>
        <v>Riadok bude vidieť.</v>
      </c>
      <c r="AK2071" s="145" t="s">
        <v>207</v>
      </c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51">
        <f t="shared" si="382"/>
        <v>1</v>
      </c>
      <c r="BF2071" s="51">
        <f t="shared" si="388"/>
        <v>1</v>
      </c>
      <c r="BG2071" s="51"/>
      <c r="BH2071" s="51">
        <f t="shared" si="387"/>
        <v>1</v>
      </c>
      <c r="BI2071" s="89">
        <f>+IF(BE2071*BF2071=0,0,IF(BH2071=0,0,1))</f>
        <v>1</v>
      </c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108"/>
      <c r="BY2071" s="108"/>
      <c r="BZ2071" s="108"/>
      <c r="CA2071" s="113">
        <f>SI!BY2071</f>
        <v>136</v>
      </c>
      <c r="CB2071" s="113"/>
      <c r="CC2071" s="113"/>
      <c r="CD2071" s="113"/>
      <c r="CE2071" s="113"/>
      <c r="CF2071" s="113"/>
      <c r="CG2071" s="113"/>
      <c r="CH2071" s="140">
        <f>SI!BZ2071</f>
        <v>0</v>
      </c>
      <c r="CI2071" s="108"/>
      <c r="CJ2071" s="108"/>
      <c r="CK2071" s="108"/>
      <c r="CL2071" s="108"/>
      <c r="CM2071" s="108"/>
      <c r="CN2071" s="108"/>
      <c r="CO2071" s="108"/>
      <c r="CP2071" s="108"/>
      <c r="CQ2071" s="108"/>
      <c r="CR2071" s="108"/>
      <c r="CS2071" s="108"/>
      <c r="CT2071" s="108"/>
      <c r="CU2071" s="108"/>
      <c r="CV2071" s="108"/>
      <c r="CW2071" s="108"/>
      <c r="CX2071" s="108"/>
      <c r="CY2071" s="108"/>
      <c r="CZ2071" s="2"/>
      <c r="DA2071" s="2"/>
      <c r="DB2071" s="2"/>
      <c r="DC2071" s="2"/>
      <c r="DD2071" s="2"/>
      <c r="DE2071" s="2"/>
      <c r="DF2071" s="2"/>
      <c r="DG2071" s="2"/>
      <c r="DH2071" s="2"/>
      <c r="DI2071" s="2"/>
      <c r="DJ2071" s="2"/>
      <c r="DK2071" s="2"/>
      <c r="DL2071" s="2"/>
      <c r="DM2071" s="2"/>
      <c r="DN2071" s="2"/>
      <c r="DO2071" s="2"/>
      <c r="DP2071" s="2"/>
      <c r="DQ2071" s="2"/>
      <c r="DR2071" s="2"/>
      <c r="DS2071" s="2"/>
      <c r="DT2071" s="2"/>
      <c r="DU2071" s="2"/>
      <c r="DV2071" s="2"/>
      <c r="DW2071" s="2"/>
      <c r="DX2071" s="2"/>
      <c r="DY2071" s="2"/>
      <c r="DZ2071" s="2"/>
      <c r="EA2071" s="2"/>
      <c r="EB2071" s="2"/>
      <c r="EC2071" s="2"/>
      <c r="ED2071" s="2"/>
      <c r="EE2071" s="2"/>
      <c r="EF2071" s="2"/>
      <c r="EG2071" s="2"/>
      <c r="EH2071" s="2"/>
      <c r="EI2071" s="2"/>
      <c r="EJ2071" s="2"/>
      <c r="EK2071" s="2"/>
      <c r="EL2071" s="2"/>
      <c r="EM2071" s="2"/>
      <c r="EN2071" s="2"/>
      <c r="EO2071" s="2"/>
      <c r="EP2071" s="2"/>
      <c r="EQ2071" s="2"/>
      <c r="ER2071" s="2"/>
      <c r="ES2071" s="2"/>
      <c r="ET2071" s="2"/>
      <c r="EU2071" s="2"/>
      <c r="EV2071" s="2"/>
      <c r="EW2071" s="2"/>
      <c r="EX2071" s="2"/>
      <c r="EY2071" s="2"/>
      <c r="EZ2071" s="2"/>
      <c r="FA2071" s="2"/>
      <c r="FB2071" s="2"/>
      <c r="FC2071" s="2"/>
      <c r="FD2071" s="2"/>
      <c r="FE2071" s="2"/>
      <c r="FF2071" s="2"/>
      <c r="FG2071" s="2"/>
      <c r="FH2071" s="2"/>
      <c r="FI2071" s="2"/>
      <c r="FJ2071" s="2"/>
      <c r="FK2071" s="2"/>
      <c r="FL2071" s="2"/>
      <c r="FM2071" s="2"/>
      <c r="FN2071" s="2"/>
      <c r="FO2071" s="2"/>
      <c r="FP2071" s="2"/>
      <c r="FQ2071" s="2"/>
      <c r="FR2071" s="2"/>
      <c r="FS2071" s="2"/>
      <c r="FT2071" s="2"/>
      <c r="FU2071" s="2"/>
      <c r="FV2071" s="2"/>
      <c r="FW2071" s="2"/>
      <c r="FX2071" s="2"/>
      <c r="FY2071" s="2"/>
      <c r="FZ2071" s="2"/>
      <c r="GA2071" s="2"/>
      <c r="GB2071" s="2"/>
      <c r="GC2071" s="2"/>
      <c r="GD2071" s="2"/>
      <c r="GE2071" s="2"/>
      <c r="GF2071" s="2"/>
      <c r="GG2071" s="2"/>
      <c r="GH2071" s="2"/>
      <c r="GI2071" s="2"/>
      <c r="GJ2071" s="2"/>
      <c r="GK2071" s="2"/>
      <c r="GL2071" s="2"/>
      <c r="GM2071" s="2"/>
      <c r="GN2071" s="2"/>
      <c r="GO2071" s="2"/>
      <c r="GP2071" s="2"/>
      <c r="GQ2071" s="2"/>
      <c r="GR2071" s="2"/>
      <c r="GS2071" s="2"/>
      <c r="GT2071" s="2"/>
      <c r="GU2071" s="2"/>
      <c r="GV2071" s="2"/>
      <c r="GW2071" s="2"/>
      <c r="GX2071" s="2"/>
      <c r="GY2071" s="2"/>
      <c r="GZ2071" s="2"/>
      <c r="HA2071" s="2"/>
      <c r="HB2071" s="2"/>
      <c r="HC2071" s="2"/>
      <c r="HD2071" s="2"/>
      <c r="HE2071" s="2"/>
      <c r="HF2071" s="2"/>
      <c r="HG2071" s="2"/>
      <c r="HH2071" s="2"/>
      <c r="HI2071" s="2"/>
      <c r="HJ2071" s="2"/>
      <c r="HK2071" s="2"/>
      <c r="HL2071" s="2"/>
      <c r="HM2071" s="2"/>
      <c r="HN2071" s="2"/>
      <c r="HO2071" s="2"/>
      <c r="HP2071" s="2"/>
      <c r="HQ2071" s="2"/>
      <c r="HR2071" s="2"/>
      <c r="HS2071" s="2"/>
      <c r="HT2071" s="2"/>
      <c r="HU2071" s="2"/>
      <c r="HV2071" s="2"/>
      <c r="HW2071" s="2"/>
      <c r="HX2071" s="2"/>
      <c r="HY2071" s="2"/>
      <c r="HZ2071" s="2"/>
      <c r="IA2071" s="2"/>
      <c r="IB2071" s="2"/>
      <c r="IC2071" s="2"/>
      <c r="ID2071" s="2"/>
      <c r="IE2071" s="2"/>
      <c r="IF2071" s="2"/>
      <c r="IG2071" s="2"/>
      <c r="IH2071" s="2"/>
      <c r="II2071" s="2"/>
      <c r="IJ2071" s="2"/>
      <c r="IK2071" s="2"/>
      <c r="IL2071" s="2"/>
      <c r="IM2071" s="2"/>
      <c r="IN2071" s="2"/>
      <c r="IO2071" s="2"/>
      <c r="IP2071" s="2"/>
      <c r="IQ2071" s="2"/>
      <c r="IR2071" s="2"/>
      <c r="IS2071" s="2"/>
    </row>
    <row r="2072" spans="1:253" s="36" customFormat="1" x14ac:dyDescent="0.25">
      <c r="A2072" s="33"/>
      <c r="B2072" s="267" t="s">
        <v>574</v>
      </c>
      <c r="C2072" s="268"/>
      <c r="D2072" s="268"/>
      <c r="E2072" s="268"/>
      <c r="F2072" s="268"/>
      <c r="G2072" s="268"/>
      <c r="H2072" s="268"/>
      <c r="I2072" s="268"/>
      <c r="J2072" s="268"/>
      <c r="K2072" s="268"/>
      <c r="L2072" s="268"/>
      <c r="M2072" s="268"/>
      <c r="N2072" s="268"/>
      <c r="O2072" s="268"/>
      <c r="P2072" s="268"/>
      <c r="Q2072" s="268"/>
      <c r="R2072" s="268"/>
      <c r="S2072" s="268"/>
      <c r="T2072" s="1418" t="s">
        <v>658</v>
      </c>
      <c r="U2072" s="1389"/>
      <c r="V2072" s="1389"/>
      <c r="W2072" s="1389"/>
      <c r="X2072" s="1389"/>
      <c r="Y2072" s="1389"/>
      <c r="Z2072" s="1389"/>
      <c r="AA2072" s="1389"/>
      <c r="AB2072" s="1389"/>
      <c r="AC2072" s="1389"/>
      <c r="AD2072" s="1389"/>
      <c r="AE2072" s="1389"/>
      <c r="AF2072" s="1389"/>
      <c r="AG2072" s="1389"/>
      <c r="AH2072" s="1390"/>
      <c r="AI2072" s="60"/>
      <c r="AJ2072" s="144" t="str">
        <f t="shared" si="386"/>
        <v>Riadok bude vidieť.</v>
      </c>
      <c r="AK2072" s="145" t="s">
        <v>207</v>
      </c>
      <c r="AL2072" s="2"/>
      <c r="AM2072" s="2"/>
      <c r="AN2072" s="2"/>
      <c r="AO2072" s="2"/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  <c r="AZ2072" s="2"/>
      <c r="BA2072" s="2"/>
      <c r="BB2072" s="2"/>
      <c r="BC2072" s="2"/>
      <c r="BD2072" s="2"/>
      <c r="BE2072" s="51">
        <f t="shared" si="382"/>
        <v>1</v>
      </c>
      <c r="BF2072" s="51">
        <f t="shared" si="388"/>
        <v>1</v>
      </c>
      <c r="BG2072" s="51"/>
      <c r="BH2072" s="51">
        <f t="shared" si="387"/>
        <v>1</v>
      </c>
      <c r="BI2072" s="89">
        <f>+IF(BE2072*BF2072=0,0,IF(BH2072=0,0,1))</f>
        <v>1</v>
      </c>
      <c r="BJ2072" s="2"/>
      <c r="BK2072" s="2"/>
      <c r="BL2072" s="2"/>
      <c r="BM2072" s="2"/>
      <c r="BN2072" s="2"/>
      <c r="BO2072" s="2"/>
      <c r="BP2072" s="2"/>
      <c r="BQ2072" s="2"/>
      <c r="BR2072" s="2"/>
      <c r="BS2072" s="2"/>
      <c r="BT2072" s="2"/>
      <c r="BU2072" s="2"/>
      <c r="BV2072" s="2"/>
      <c r="BW2072" s="2"/>
      <c r="BX2072" s="108"/>
      <c r="BY2072" s="108"/>
      <c r="BZ2072" s="108"/>
      <c r="CA2072" s="113">
        <f>SI!BY2072</f>
        <v>193</v>
      </c>
      <c r="CB2072" s="113"/>
      <c r="CC2072" s="113"/>
      <c r="CD2072" s="113"/>
      <c r="CE2072" s="113"/>
      <c r="CF2072" s="113"/>
      <c r="CG2072" s="113"/>
      <c r="CH2072" s="140">
        <f>SI!BZ2072</f>
        <v>0</v>
      </c>
      <c r="CI2072" s="108"/>
      <c r="CJ2072" s="108"/>
      <c r="CK2072" s="108"/>
      <c r="CL2072" s="108"/>
      <c r="CM2072" s="108"/>
      <c r="CN2072" s="108"/>
      <c r="CO2072" s="108"/>
      <c r="CP2072" s="108"/>
      <c r="CQ2072" s="108"/>
      <c r="CR2072" s="108"/>
      <c r="CS2072" s="108"/>
      <c r="CT2072" s="108"/>
      <c r="CU2072" s="108"/>
      <c r="CV2072" s="108"/>
      <c r="CW2072" s="108"/>
      <c r="CX2072" s="108"/>
      <c r="CY2072" s="108"/>
      <c r="CZ2072" s="2"/>
      <c r="DA2072" s="2"/>
      <c r="DB2072" s="2"/>
      <c r="DC2072" s="2"/>
      <c r="DD2072" s="2"/>
      <c r="DE2072" s="2"/>
      <c r="DF2072" s="2"/>
      <c r="DG2072" s="2"/>
      <c r="DH2072" s="2"/>
      <c r="DI2072" s="2"/>
      <c r="DJ2072" s="2"/>
      <c r="DK2072" s="2"/>
      <c r="DL2072" s="2"/>
      <c r="DM2072" s="2"/>
      <c r="DN2072" s="2"/>
      <c r="DO2072" s="2"/>
      <c r="DP2072" s="2"/>
      <c r="DQ2072" s="2"/>
      <c r="DR2072" s="2"/>
      <c r="DS2072" s="2"/>
      <c r="DT2072" s="2"/>
      <c r="DU2072" s="2"/>
      <c r="DV2072" s="2"/>
      <c r="DW2072" s="2"/>
      <c r="DX2072" s="2"/>
      <c r="DY2072" s="2"/>
      <c r="DZ2072" s="2"/>
      <c r="EA2072" s="2"/>
      <c r="EB2072" s="2"/>
      <c r="EC2072" s="2"/>
      <c r="ED2072" s="2"/>
      <c r="EE2072" s="2"/>
      <c r="EF2072" s="2"/>
      <c r="EG2072" s="2"/>
      <c r="EH2072" s="2"/>
      <c r="EI2072" s="2"/>
      <c r="EJ2072" s="2"/>
      <c r="EK2072" s="2"/>
      <c r="EL2072" s="2"/>
      <c r="EM2072" s="2"/>
      <c r="EN2072" s="2"/>
      <c r="EO2072" s="2"/>
      <c r="EP2072" s="2"/>
      <c r="EQ2072" s="2"/>
      <c r="ER2072" s="2"/>
      <c r="ES2072" s="2"/>
      <c r="ET2072" s="2"/>
      <c r="EU2072" s="2"/>
      <c r="EV2072" s="2"/>
      <c r="EW2072" s="2"/>
      <c r="EX2072" s="2"/>
      <c r="EY2072" s="2"/>
      <c r="EZ2072" s="2"/>
      <c r="FA2072" s="2"/>
      <c r="FB2072" s="2"/>
      <c r="FC2072" s="2"/>
      <c r="FD2072" s="2"/>
      <c r="FE2072" s="2"/>
      <c r="FF2072" s="2"/>
      <c r="FG2072" s="2"/>
      <c r="FH2072" s="2"/>
      <c r="FI2072" s="2"/>
      <c r="FJ2072" s="2"/>
      <c r="FK2072" s="2"/>
      <c r="FL2072" s="2"/>
      <c r="FM2072" s="2"/>
      <c r="FN2072" s="2"/>
      <c r="FO2072" s="2"/>
      <c r="FP2072" s="2"/>
      <c r="FQ2072" s="2"/>
      <c r="FR2072" s="2"/>
      <c r="FS2072" s="2"/>
      <c r="FT2072" s="2"/>
      <c r="FU2072" s="2"/>
      <c r="FV2072" s="2"/>
      <c r="FW2072" s="2"/>
      <c r="FX2072" s="2"/>
      <c r="FY2072" s="2"/>
      <c r="FZ2072" s="2"/>
      <c r="GA2072" s="2"/>
      <c r="GB2072" s="2"/>
      <c r="GC2072" s="2"/>
      <c r="GD2072" s="2"/>
      <c r="GE2072" s="2"/>
      <c r="GF2072" s="2"/>
      <c r="GG2072" s="2"/>
      <c r="GH2072" s="2"/>
      <c r="GI2072" s="2"/>
      <c r="GJ2072" s="2"/>
      <c r="GK2072" s="2"/>
      <c r="GL2072" s="2"/>
      <c r="GM2072" s="2"/>
      <c r="GN2072" s="2"/>
      <c r="GO2072" s="2"/>
      <c r="GP2072" s="2"/>
      <c r="GQ2072" s="2"/>
      <c r="GR2072" s="2"/>
      <c r="GS2072" s="2"/>
      <c r="GT2072" s="2"/>
      <c r="GU2072" s="2"/>
      <c r="GV2072" s="2"/>
      <c r="GW2072" s="2"/>
      <c r="GX2072" s="2"/>
      <c r="GY2072" s="2"/>
      <c r="GZ2072" s="2"/>
      <c r="HA2072" s="2"/>
      <c r="HB2072" s="2"/>
      <c r="HC2072" s="2"/>
      <c r="HD2072" s="2"/>
      <c r="HE2072" s="2"/>
      <c r="HF2072" s="2"/>
      <c r="HG2072" s="2"/>
      <c r="HH2072" s="2"/>
      <c r="HI2072" s="2"/>
      <c r="HJ2072" s="2"/>
      <c r="HK2072" s="2"/>
      <c r="HL2072" s="2"/>
      <c r="HM2072" s="2"/>
      <c r="HN2072" s="2"/>
      <c r="HO2072" s="2"/>
      <c r="HP2072" s="2"/>
      <c r="HQ2072" s="2"/>
      <c r="HR2072" s="2"/>
      <c r="HS2072" s="2"/>
      <c r="HT2072" s="2"/>
      <c r="HU2072" s="2"/>
      <c r="HV2072" s="2"/>
      <c r="HW2072" s="2"/>
      <c r="HX2072" s="2"/>
      <c r="HY2072" s="2"/>
      <c r="HZ2072" s="2"/>
      <c r="IA2072" s="2"/>
      <c r="IB2072" s="2"/>
      <c r="IC2072" s="2"/>
      <c r="ID2072" s="2"/>
      <c r="IE2072" s="2"/>
      <c r="IF2072" s="2"/>
      <c r="IG2072" s="2"/>
      <c r="IH2072" s="2"/>
      <c r="II2072" s="2"/>
      <c r="IJ2072" s="2"/>
      <c r="IK2072" s="2"/>
      <c r="IL2072" s="2"/>
      <c r="IM2072" s="2"/>
      <c r="IN2072" s="2"/>
      <c r="IO2072" s="2"/>
      <c r="IP2072" s="2"/>
      <c r="IQ2072" s="2"/>
      <c r="IR2072" s="2"/>
      <c r="IS2072" s="2"/>
    </row>
    <row r="2073" spans="1:253" s="36" customFormat="1" hidden="1" x14ac:dyDescent="0.25">
      <c r="A2073" s="33"/>
      <c r="B2073" s="232"/>
      <c r="C2073" s="233"/>
      <c r="D2073" s="233"/>
      <c r="E2073" s="233"/>
      <c r="F2073" s="233"/>
      <c r="G2073" s="233"/>
      <c r="H2073" s="233"/>
      <c r="I2073" s="233"/>
      <c r="J2073" s="233"/>
      <c r="K2073" s="233"/>
      <c r="L2073" s="233"/>
      <c r="M2073" s="233"/>
      <c r="N2073" s="233"/>
      <c r="O2073" s="233"/>
      <c r="P2073" s="233"/>
      <c r="Q2073" s="233"/>
      <c r="R2073" s="233"/>
      <c r="S2073" s="233"/>
      <c r="T2073" s="238"/>
      <c r="U2073" s="239"/>
      <c r="V2073" s="239"/>
      <c r="W2073" s="239"/>
      <c r="X2073" s="239"/>
      <c r="Y2073" s="239"/>
      <c r="Z2073" s="239"/>
      <c r="AA2073" s="239"/>
      <c r="AB2073" s="239"/>
      <c r="AC2073" s="239"/>
      <c r="AD2073" s="239"/>
      <c r="AE2073" s="239"/>
      <c r="AF2073" s="239"/>
      <c r="AG2073" s="239"/>
      <c r="AH2073" s="240"/>
      <c r="AI2073" s="60"/>
      <c r="AJ2073" s="144" t="str">
        <f t="shared" si="386"/>
        <v>Riadok bude skrytý.</v>
      </c>
      <c r="AK2073" s="145" t="s">
        <v>207</v>
      </c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51">
        <f t="shared" si="382"/>
        <v>1</v>
      </c>
      <c r="BF2073" s="51">
        <f t="shared" si="388"/>
        <v>1</v>
      </c>
      <c r="BG2073" s="51">
        <f t="shared" ref="BG2073:BG2080" si="389">+IF(B2073="",0,1)</f>
        <v>0</v>
      </c>
      <c r="BH2073" s="51">
        <f t="shared" si="387"/>
        <v>1</v>
      </c>
      <c r="BI2073" s="90">
        <f t="shared" ref="BI2073:BI2080" si="390">+IF(BE2073*BF2073*BG2073=0,0,IF(BH2073=0,0,1))</f>
        <v>0</v>
      </c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/>
      <c r="BX2073" s="108"/>
      <c r="BY2073" s="108"/>
      <c r="BZ2073" s="108"/>
      <c r="CA2073" s="113">
        <f>SI!BY2073</f>
        <v>170</v>
      </c>
      <c r="CB2073" s="113"/>
      <c r="CC2073" s="113"/>
      <c r="CD2073" s="113"/>
      <c r="CE2073" s="113"/>
      <c r="CF2073" s="113"/>
      <c r="CG2073" s="113"/>
      <c r="CH2073" s="140">
        <f>SI!BZ2073</f>
        <v>0</v>
      </c>
      <c r="CI2073" s="108"/>
      <c r="CJ2073" s="108"/>
      <c r="CK2073" s="108"/>
      <c r="CL2073" s="108"/>
      <c r="CM2073" s="108"/>
      <c r="CN2073" s="108"/>
      <c r="CO2073" s="108"/>
      <c r="CP2073" s="108"/>
      <c r="CQ2073" s="108"/>
      <c r="CR2073" s="108"/>
      <c r="CS2073" s="108"/>
      <c r="CT2073" s="108"/>
      <c r="CU2073" s="108"/>
      <c r="CV2073" s="108"/>
      <c r="CW2073" s="108"/>
      <c r="CX2073" s="108"/>
      <c r="CY2073" s="108"/>
      <c r="CZ2073" s="2"/>
      <c r="DA2073" s="2"/>
      <c r="DB2073" s="2"/>
      <c r="DC2073" s="2"/>
      <c r="DD2073" s="2"/>
      <c r="DE2073" s="2"/>
      <c r="DF2073" s="2"/>
      <c r="DG2073" s="2"/>
      <c r="DH2073" s="2"/>
      <c r="DI2073" s="2"/>
      <c r="DJ2073" s="2"/>
      <c r="DK2073" s="2"/>
      <c r="DL2073" s="2"/>
      <c r="DM2073" s="2"/>
      <c r="DN2073" s="2"/>
      <c r="DO2073" s="2"/>
      <c r="DP2073" s="2"/>
      <c r="DQ2073" s="2"/>
      <c r="DR2073" s="2"/>
      <c r="DS2073" s="2"/>
      <c r="DT2073" s="2"/>
      <c r="DU2073" s="2"/>
      <c r="DV2073" s="2"/>
      <c r="DW2073" s="2"/>
      <c r="DX2073" s="2"/>
      <c r="DY2073" s="2"/>
      <c r="DZ2073" s="2"/>
      <c r="EA2073" s="2"/>
      <c r="EB2073" s="2"/>
      <c r="EC2073" s="2"/>
      <c r="ED2073" s="2"/>
      <c r="EE2073" s="2"/>
      <c r="EF2073" s="2"/>
      <c r="EG2073" s="2"/>
      <c r="EH2073" s="2"/>
      <c r="EI2073" s="2"/>
      <c r="EJ2073" s="2"/>
      <c r="EK2073" s="2"/>
      <c r="EL2073" s="2"/>
      <c r="EM2073" s="2"/>
      <c r="EN2073" s="2"/>
      <c r="EO2073" s="2"/>
      <c r="EP2073" s="2"/>
      <c r="EQ2073" s="2"/>
      <c r="ER2073" s="2"/>
      <c r="ES2073" s="2"/>
      <c r="ET2073" s="2"/>
      <c r="EU2073" s="2"/>
      <c r="EV2073" s="2"/>
      <c r="EW2073" s="2"/>
      <c r="EX2073" s="2"/>
      <c r="EY2073" s="2"/>
      <c r="EZ2073" s="2"/>
      <c r="FA2073" s="2"/>
      <c r="FB2073" s="2"/>
      <c r="FC2073" s="2"/>
      <c r="FD2073" s="2"/>
      <c r="FE2073" s="2"/>
      <c r="FF2073" s="2"/>
      <c r="FG2073" s="2"/>
      <c r="FH2073" s="2"/>
      <c r="FI2073" s="2"/>
      <c r="FJ2073" s="2"/>
      <c r="FK2073" s="2"/>
      <c r="FL2073" s="2"/>
      <c r="FM2073" s="2"/>
      <c r="FN2073" s="2"/>
      <c r="FO2073" s="2"/>
      <c r="FP2073" s="2"/>
      <c r="FQ2073" s="2"/>
      <c r="FR2073" s="2"/>
      <c r="FS2073" s="2"/>
      <c r="FT2073" s="2"/>
      <c r="FU2073" s="2"/>
      <c r="FV2073" s="2"/>
      <c r="FW2073" s="2"/>
      <c r="FX2073" s="2"/>
      <c r="FY2073" s="2"/>
      <c r="FZ2073" s="2"/>
      <c r="GA2073" s="2"/>
      <c r="GB2073" s="2"/>
      <c r="GC2073" s="2"/>
      <c r="GD2073" s="2"/>
      <c r="GE2073" s="2"/>
      <c r="GF2073" s="2"/>
      <c r="GG2073" s="2"/>
      <c r="GH2073" s="2"/>
      <c r="GI2073" s="2"/>
      <c r="GJ2073" s="2"/>
      <c r="GK2073" s="2"/>
      <c r="GL2073" s="2"/>
      <c r="GM2073" s="2"/>
      <c r="GN2073" s="2"/>
      <c r="GO2073" s="2"/>
      <c r="GP2073" s="2"/>
      <c r="GQ2073" s="2"/>
      <c r="GR2073" s="2"/>
      <c r="GS2073" s="2"/>
      <c r="GT2073" s="2"/>
      <c r="GU2073" s="2"/>
      <c r="GV2073" s="2"/>
      <c r="GW2073" s="2"/>
      <c r="GX2073" s="2"/>
      <c r="GY2073" s="2"/>
      <c r="GZ2073" s="2"/>
      <c r="HA2073" s="2"/>
      <c r="HB2073" s="2"/>
      <c r="HC2073" s="2"/>
      <c r="HD2073" s="2"/>
      <c r="HE2073" s="2"/>
      <c r="HF2073" s="2"/>
      <c r="HG2073" s="2"/>
      <c r="HH2073" s="2"/>
      <c r="HI2073" s="2"/>
      <c r="HJ2073" s="2"/>
      <c r="HK2073" s="2"/>
      <c r="HL2073" s="2"/>
      <c r="HM2073" s="2"/>
      <c r="HN2073" s="2"/>
      <c r="HO2073" s="2"/>
      <c r="HP2073" s="2"/>
      <c r="HQ2073" s="2"/>
      <c r="HR2073" s="2"/>
      <c r="HS2073" s="2"/>
      <c r="HT2073" s="2"/>
      <c r="HU2073" s="2"/>
      <c r="HV2073" s="2"/>
      <c r="HW2073" s="2"/>
      <c r="HX2073" s="2"/>
      <c r="HY2073" s="2"/>
      <c r="HZ2073" s="2"/>
      <c r="IA2073" s="2"/>
      <c r="IB2073" s="2"/>
      <c r="IC2073" s="2"/>
      <c r="ID2073" s="2"/>
      <c r="IE2073" s="2"/>
      <c r="IF2073" s="2"/>
      <c r="IG2073" s="2"/>
      <c r="IH2073" s="2"/>
      <c r="II2073" s="2"/>
      <c r="IJ2073" s="2"/>
      <c r="IK2073" s="2"/>
      <c r="IL2073" s="2"/>
      <c r="IM2073" s="2"/>
      <c r="IN2073" s="2"/>
      <c r="IO2073" s="2"/>
      <c r="IP2073" s="2"/>
      <c r="IQ2073" s="2"/>
      <c r="IR2073" s="2"/>
      <c r="IS2073" s="2"/>
    </row>
    <row r="2074" spans="1:253" s="36" customFormat="1" hidden="1" x14ac:dyDescent="0.25">
      <c r="A2074" s="33"/>
      <c r="B2074" s="232"/>
      <c r="C2074" s="233"/>
      <c r="D2074" s="233"/>
      <c r="E2074" s="233"/>
      <c r="F2074" s="233"/>
      <c r="G2074" s="233"/>
      <c r="H2074" s="233"/>
      <c r="I2074" s="233"/>
      <c r="J2074" s="233"/>
      <c r="K2074" s="233"/>
      <c r="L2074" s="233"/>
      <c r="M2074" s="233"/>
      <c r="N2074" s="233"/>
      <c r="O2074" s="233"/>
      <c r="P2074" s="233"/>
      <c r="Q2074" s="233"/>
      <c r="R2074" s="233"/>
      <c r="S2074" s="233"/>
      <c r="T2074" s="238"/>
      <c r="U2074" s="239"/>
      <c r="V2074" s="239"/>
      <c r="W2074" s="239"/>
      <c r="X2074" s="239"/>
      <c r="Y2074" s="239"/>
      <c r="Z2074" s="239"/>
      <c r="AA2074" s="239"/>
      <c r="AB2074" s="239"/>
      <c r="AC2074" s="239"/>
      <c r="AD2074" s="239"/>
      <c r="AE2074" s="239"/>
      <c r="AF2074" s="239"/>
      <c r="AG2074" s="239"/>
      <c r="AH2074" s="240"/>
      <c r="AI2074" s="60"/>
      <c r="AJ2074" s="144" t="str">
        <f t="shared" si="386"/>
        <v>Riadok bude skrytý.</v>
      </c>
      <c r="AK2074" s="145" t="s">
        <v>207</v>
      </c>
      <c r="AL2074" s="2"/>
      <c r="AM2074" s="2"/>
      <c r="AN2074" s="2"/>
      <c r="AO2074" s="2"/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  <c r="AZ2074" s="2"/>
      <c r="BA2074" s="2"/>
      <c r="BB2074" s="2"/>
      <c r="BC2074" s="2"/>
      <c r="BD2074" s="2"/>
      <c r="BE2074" s="51">
        <f t="shared" si="382"/>
        <v>1</v>
      </c>
      <c r="BF2074" s="51">
        <f t="shared" si="388"/>
        <v>1</v>
      </c>
      <c r="BG2074" s="51">
        <f t="shared" si="389"/>
        <v>0</v>
      </c>
      <c r="BH2074" s="51">
        <f t="shared" si="387"/>
        <v>1</v>
      </c>
      <c r="BI2074" s="90">
        <f t="shared" si="390"/>
        <v>0</v>
      </c>
      <c r="BJ2074" s="2"/>
      <c r="BK2074" s="2"/>
      <c r="BL2074" s="2"/>
      <c r="BM2074" s="2"/>
      <c r="BN2074" s="2"/>
      <c r="BO2074" s="2"/>
      <c r="BP2074" s="2"/>
      <c r="BQ2074" s="2"/>
      <c r="BR2074" s="2"/>
      <c r="BS2074" s="2"/>
      <c r="BT2074" s="2"/>
      <c r="BU2074" s="2"/>
      <c r="BV2074" s="2"/>
      <c r="BW2074" s="2"/>
      <c r="BX2074" s="108"/>
      <c r="BY2074" s="108"/>
      <c r="BZ2074" s="108"/>
      <c r="CA2074" s="113">
        <f>SI!BY2074</f>
        <v>181</v>
      </c>
      <c r="CB2074" s="113"/>
      <c r="CC2074" s="113"/>
      <c r="CD2074" s="113"/>
      <c r="CE2074" s="113"/>
      <c r="CF2074" s="113"/>
      <c r="CG2074" s="113"/>
      <c r="CH2074" s="140">
        <f>SI!BZ2074</f>
        <v>0</v>
      </c>
      <c r="CI2074" s="108"/>
      <c r="CJ2074" s="108"/>
      <c r="CK2074" s="108"/>
      <c r="CL2074" s="108"/>
      <c r="CM2074" s="108"/>
      <c r="CN2074" s="108"/>
      <c r="CO2074" s="108"/>
      <c r="CP2074" s="108"/>
      <c r="CQ2074" s="108"/>
      <c r="CR2074" s="108"/>
      <c r="CS2074" s="108"/>
      <c r="CT2074" s="108"/>
      <c r="CU2074" s="108"/>
      <c r="CV2074" s="108"/>
      <c r="CW2074" s="108"/>
      <c r="CX2074" s="108"/>
      <c r="CY2074" s="108"/>
      <c r="CZ2074" s="2"/>
      <c r="DA2074" s="2"/>
      <c r="DB2074" s="2"/>
      <c r="DC2074" s="2"/>
      <c r="DD2074" s="2"/>
      <c r="DE2074" s="2"/>
      <c r="DF2074" s="2"/>
      <c r="DG2074" s="2"/>
      <c r="DH2074" s="2"/>
      <c r="DI2074" s="2"/>
      <c r="DJ2074" s="2"/>
      <c r="DK2074" s="2"/>
      <c r="DL2074" s="2"/>
      <c r="DM2074" s="2"/>
      <c r="DN2074" s="2"/>
      <c r="DO2074" s="2"/>
      <c r="DP2074" s="2"/>
      <c r="DQ2074" s="2"/>
      <c r="DR2074" s="2"/>
      <c r="DS2074" s="2"/>
      <c r="DT2074" s="2"/>
      <c r="DU2074" s="2"/>
      <c r="DV2074" s="2"/>
      <c r="DW2074" s="2"/>
      <c r="DX2074" s="2"/>
      <c r="DY2074" s="2"/>
      <c r="DZ2074" s="2"/>
      <c r="EA2074" s="2"/>
      <c r="EB2074" s="2"/>
      <c r="EC2074" s="2"/>
      <c r="ED2074" s="2"/>
      <c r="EE2074" s="2"/>
      <c r="EF2074" s="2"/>
      <c r="EG2074" s="2"/>
      <c r="EH2074" s="2"/>
      <c r="EI2074" s="2"/>
      <c r="EJ2074" s="2"/>
      <c r="EK2074" s="2"/>
      <c r="EL2074" s="2"/>
      <c r="EM2074" s="2"/>
      <c r="EN2074" s="2"/>
      <c r="EO2074" s="2"/>
      <c r="EP2074" s="2"/>
      <c r="EQ2074" s="2"/>
      <c r="ER2074" s="2"/>
      <c r="ES2074" s="2"/>
      <c r="ET2074" s="2"/>
      <c r="EU2074" s="2"/>
      <c r="EV2074" s="2"/>
      <c r="EW2074" s="2"/>
      <c r="EX2074" s="2"/>
      <c r="EY2074" s="2"/>
      <c r="EZ2074" s="2"/>
      <c r="FA2074" s="2"/>
      <c r="FB2074" s="2"/>
      <c r="FC2074" s="2"/>
      <c r="FD2074" s="2"/>
      <c r="FE2074" s="2"/>
      <c r="FF2074" s="2"/>
      <c r="FG2074" s="2"/>
      <c r="FH2074" s="2"/>
      <c r="FI2074" s="2"/>
      <c r="FJ2074" s="2"/>
      <c r="FK2074" s="2"/>
      <c r="FL2074" s="2"/>
      <c r="FM2074" s="2"/>
      <c r="FN2074" s="2"/>
      <c r="FO2074" s="2"/>
      <c r="FP2074" s="2"/>
      <c r="FQ2074" s="2"/>
      <c r="FR2074" s="2"/>
      <c r="FS2074" s="2"/>
      <c r="FT2074" s="2"/>
      <c r="FU2074" s="2"/>
      <c r="FV2074" s="2"/>
      <c r="FW2074" s="2"/>
      <c r="FX2074" s="2"/>
      <c r="FY2074" s="2"/>
      <c r="FZ2074" s="2"/>
      <c r="GA2074" s="2"/>
      <c r="GB2074" s="2"/>
      <c r="GC2074" s="2"/>
      <c r="GD2074" s="2"/>
      <c r="GE2074" s="2"/>
      <c r="GF2074" s="2"/>
      <c r="GG2074" s="2"/>
      <c r="GH2074" s="2"/>
      <c r="GI2074" s="2"/>
      <c r="GJ2074" s="2"/>
      <c r="GK2074" s="2"/>
      <c r="GL2074" s="2"/>
      <c r="GM2074" s="2"/>
      <c r="GN2074" s="2"/>
      <c r="GO2074" s="2"/>
      <c r="GP2074" s="2"/>
      <c r="GQ2074" s="2"/>
      <c r="GR2074" s="2"/>
      <c r="GS2074" s="2"/>
      <c r="GT2074" s="2"/>
      <c r="GU2074" s="2"/>
      <c r="GV2074" s="2"/>
      <c r="GW2074" s="2"/>
      <c r="GX2074" s="2"/>
      <c r="GY2074" s="2"/>
      <c r="GZ2074" s="2"/>
      <c r="HA2074" s="2"/>
      <c r="HB2074" s="2"/>
      <c r="HC2074" s="2"/>
      <c r="HD2074" s="2"/>
      <c r="HE2074" s="2"/>
      <c r="HF2074" s="2"/>
      <c r="HG2074" s="2"/>
      <c r="HH2074" s="2"/>
      <c r="HI2074" s="2"/>
      <c r="HJ2074" s="2"/>
      <c r="HK2074" s="2"/>
      <c r="HL2074" s="2"/>
      <c r="HM2074" s="2"/>
      <c r="HN2074" s="2"/>
      <c r="HO2074" s="2"/>
      <c r="HP2074" s="2"/>
      <c r="HQ2074" s="2"/>
      <c r="HR2074" s="2"/>
      <c r="HS2074" s="2"/>
      <c r="HT2074" s="2"/>
      <c r="HU2074" s="2"/>
      <c r="HV2074" s="2"/>
      <c r="HW2074" s="2"/>
      <c r="HX2074" s="2"/>
      <c r="HY2074" s="2"/>
      <c r="HZ2074" s="2"/>
      <c r="IA2074" s="2"/>
      <c r="IB2074" s="2"/>
      <c r="IC2074" s="2"/>
      <c r="ID2074" s="2"/>
      <c r="IE2074" s="2"/>
      <c r="IF2074" s="2"/>
      <c r="IG2074" s="2"/>
      <c r="IH2074" s="2"/>
      <c r="II2074" s="2"/>
      <c r="IJ2074" s="2"/>
      <c r="IK2074" s="2"/>
      <c r="IL2074" s="2"/>
      <c r="IM2074" s="2"/>
      <c r="IN2074" s="2"/>
      <c r="IO2074" s="2"/>
      <c r="IP2074" s="2"/>
      <c r="IQ2074" s="2"/>
      <c r="IR2074" s="2"/>
      <c r="IS2074" s="2"/>
    </row>
    <row r="2075" spans="1:253" s="36" customFormat="1" hidden="1" x14ac:dyDescent="0.25">
      <c r="A2075" s="33"/>
      <c r="B2075" s="232"/>
      <c r="C2075" s="233"/>
      <c r="D2075" s="233"/>
      <c r="E2075" s="233"/>
      <c r="F2075" s="233"/>
      <c r="G2075" s="233"/>
      <c r="H2075" s="233"/>
      <c r="I2075" s="233"/>
      <c r="J2075" s="233"/>
      <c r="K2075" s="233"/>
      <c r="L2075" s="233"/>
      <c r="M2075" s="233"/>
      <c r="N2075" s="233"/>
      <c r="O2075" s="233"/>
      <c r="P2075" s="233"/>
      <c r="Q2075" s="233"/>
      <c r="R2075" s="233"/>
      <c r="S2075" s="233"/>
      <c r="T2075" s="238"/>
      <c r="U2075" s="239"/>
      <c r="V2075" s="239"/>
      <c r="W2075" s="239"/>
      <c r="X2075" s="239"/>
      <c r="Y2075" s="239"/>
      <c r="Z2075" s="239"/>
      <c r="AA2075" s="239"/>
      <c r="AB2075" s="239"/>
      <c r="AC2075" s="239"/>
      <c r="AD2075" s="239"/>
      <c r="AE2075" s="239"/>
      <c r="AF2075" s="239"/>
      <c r="AG2075" s="239"/>
      <c r="AH2075" s="240"/>
      <c r="AI2075" s="60"/>
      <c r="AJ2075" s="144" t="str">
        <f t="shared" si="386"/>
        <v>Riadok bude skrytý.</v>
      </c>
      <c r="AK2075" s="145" t="s">
        <v>207</v>
      </c>
      <c r="AL2075" s="2"/>
      <c r="AM2075" s="2"/>
      <c r="AN2075" s="2"/>
      <c r="AO2075" s="2"/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51">
        <f t="shared" si="382"/>
        <v>1</v>
      </c>
      <c r="BF2075" s="51">
        <f t="shared" si="388"/>
        <v>1</v>
      </c>
      <c r="BG2075" s="51">
        <f t="shared" si="389"/>
        <v>0</v>
      </c>
      <c r="BH2075" s="51">
        <f t="shared" si="387"/>
        <v>1</v>
      </c>
      <c r="BI2075" s="90">
        <f t="shared" si="390"/>
        <v>0</v>
      </c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/>
      <c r="BX2075" s="108"/>
      <c r="BY2075" s="108"/>
      <c r="BZ2075" s="108"/>
      <c r="CA2075" s="113">
        <f>SI!BY2075</f>
        <v>188</v>
      </c>
      <c r="CB2075" s="113"/>
      <c r="CC2075" s="113"/>
      <c r="CD2075" s="113"/>
      <c r="CE2075" s="113"/>
      <c r="CF2075" s="113"/>
      <c r="CG2075" s="113"/>
      <c r="CH2075" s="140">
        <f>SI!BZ2075</f>
        <v>0</v>
      </c>
      <c r="CI2075" s="108"/>
      <c r="CJ2075" s="108"/>
      <c r="CK2075" s="108"/>
      <c r="CL2075" s="108"/>
      <c r="CM2075" s="108"/>
      <c r="CN2075" s="108"/>
      <c r="CO2075" s="108"/>
      <c r="CP2075" s="108"/>
      <c r="CQ2075" s="108"/>
      <c r="CR2075" s="108"/>
      <c r="CS2075" s="108"/>
      <c r="CT2075" s="108"/>
      <c r="CU2075" s="108"/>
      <c r="CV2075" s="108"/>
      <c r="CW2075" s="108"/>
      <c r="CX2075" s="108"/>
      <c r="CY2075" s="108"/>
      <c r="CZ2075" s="2"/>
      <c r="DA2075" s="2"/>
      <c r="DB2075" s="2"/>
      <c r="DC2075" s="2"/>
      <c r="DD2075" s="2"/>
      <c r="DE2075" s="2"/>
      <c r="DF2075" s="2"/>
      <c r="DG2075" s="2"/>
      <c r="DH2075" s="2"/>
      <c r="DI2075" s="2"/>
      <c r="DJ2075" s="2"/>
      <c r="DK2075" s="2"/>
      <c r="DL2075" s="2"/>
      <c r="DM2075" s="2"/>
      <c r="DN2075" s="2"/>
      <c r="DO2075" s="2"/>
      <c r="DP2075" s="2"/>
      <c r="DQ2075" s="2"/>
      <c r="DR2075" s="2"/>
      <c r="DS2075" s="2"/>
      <c r="DT2075" s="2"/>
      <c r="DU2075" s="2"/>
      <c r="DV2075" s="2"/>
      <c r="DW2075" s="2"/>
      <c r="DX2075" s="2"/>
      <c r="DY2075" s="2"/>
      <c r="DZ2075" s="2"/>
      <c r="EA2075" s="2"/>
      <c r="EB2075" s="2"/>
      <c r="EC2075" s="2"/>
      <c r="ED2075" s="2"/>
      <c r="EE2075" s="2"/>
      <c r="EF2075" s="2"/>
      <c r="EG2075" s="2"/>
      <c r="EH2075" s="2"/>
      <c r="EI2075" s="2"/>
      <c r="EJ2075" s="2"/>
      <c r="EK2075" s="2"/>
      <c r="EL2075" s="2"/>
      <c r="EM2075" s="2"/>
      <c r="EN2075" s="2"/>
      <c r="EO2075" s="2"/>
      <c r="EP2075" s="2"/>
      <c r="EQ2075" s="2"/>
      <c r="ER2075" s="2"/>
      <c r="ES2075" s="2"/>
      <c r="ET2075" s="2"/>
      <c r="EU2075" s="2"/>
      <c r="EV2075" s="2"/>
      <c r="EW2075" s="2"/>
      <c r="EX2075" s="2"/>
      <c r="EY2075" s="2"/>
      <c r="EZ2075" s="2"/>
      <c r="FA2075" s="2"/>
      <c r="FB2075" s="2"/>
      <c r="FC2075" s="2"/>
      <c r="FD2075" s="2"/>
      <c r="FE2075" s="2"/>
      <c r="FF2075" s="2"/>
      <c r="FG2075" s="2"/>
      <c r="FH2075" s="2"/>
      <c r="FI2075" s="2"/>
      <c r="FJ2075" s="2"/>
      <c r="FK2075" s="2"/>
      <c r="FL2075" s="2"/>
      <c r="FM2075" s="2"/>
      <c r="FN2075" s="2"/>
      <c r="FO2075" s="2"/>
      <c r="FP2075" s="2"/>
      <c r="FQ2075" s="2"/>
      <c r="FR2075" s="2"/>
      <c r="FS2075" s="2"/>
      <c r="FT2075" s="2"/>
      <c r="FU2075" s="2"/>
      <c r="FV2075" s="2"/>
      <c r="FW2075" s="2"/>
      <c r="FX2075" s="2"/>
      <c r="FY2075" s="2"/>
      <c r="FZ2075" s="2"/>
      <c r="GA2075" s="2"/>
      <c r="GB2075" s="2"/>
      <c r="GC2075" s="2"/>
      <c r="GD2075" s="2"/>
      <c r="GE2075" s="2"/>
      <c r="GF2075" s="2"/>
      <c r="GG2075" s="2"/>
      <c r="GH2075" s="2"/>
      <c r="GI2075" s="2"/>
      <c r="GJ2075" s="2"/>
      <c r="GK2075" s="2"/>
      <c r="GL2075" s="2"/>
      <c r="GM2075" s="2"/>
      <c r="GN2075" s="2"/>
      <c r="GO2075" s="2"/>
      <c r="GP2075" s="2"/>
      <c r="GQ2075" s="2"/>
      <c r="GR2075" s="2"/>
      <c r="GS2075" s="2"/>
      <c r="GT2075" s="2"/>
      <c r="GU2075" s="2"/>
      <c r="GV2075" s="2"/>
      <c r="GW2075" s="2"/>
      <c r="GX2075" s="2"/>
      <c r="GY2075" s="2"/>
      <c r="GZ2075" s="2"/>
      <c r="HA2075" s="2"/>
      <c r="HB2075" s="2"/>
      <c r="HC2075" s="2"/>
      <c r="HD2075" s="2"/>
      <c r="HE2075" s="2"/>
      <c r="HF2075" s="2"/>
      <c r="HG2075" s="2"/>
      <c r="HH2075" s="2"/>
      <c r="HI2075" s="2"/>
      <c r="HJ2075" s="2"/>
      <c r="HK2075" s="2"/>
      <c r="HL2075" s="2"/>
      <c r="HM2075" s="2"/>
      <c r="HN2075" s="2"/>
      <c r="HO2075" s="2"/>
      <c r="HP2075" s="2"/>
      <c r="HQ2075" s="2"/>
      <c r="HR2075" s="2"/>
      <c r="HS2075" s="2"/>
      <c r="HT2075" s="2"/>
      <c r="HU2075" s="2"/>
      <c r="HV2075" s="2"/>
      <c r="HW2075" s="2"/>
      <c r="HX2075" s="2"/>
      <c r="HY2075" s="2"/>
      <c r="HZ2075" s="2"/>
      <c r="IA2075" s="2"/>
      <c r="IB2075" s="2"/>
      <c r="IC2075" s="2"/>
      <c r="ID2075" s="2"/>
      <c r="IE2075" s="2"/>
      <c r="IF2075" s="2"/>
      <c r="IG2075" s="2"/>
      <c r="IH2075" s="2"/>
      <c r="II2075" s="2"/>
      <c r="IJ2075" s="2"/>
      <c r="IK2075" s="2"/>
      <c r="IL2075" s="2"/>
      <c r="IM2075" s="2"/>
      <c r="IN2075" s="2"/>
      <c r="IO2075" s="2"/>
      <c r="IP2075" s="2"/>
      <c r="IQ2075" s="2"/>
      <c r="IR2075" s="2"/>
      <c r="IS2075" s="2"/>
    </row>
    <row r="2076" spans="1:253" s="36" customFormat="1" hidden="1" x14ac:dyDescent="0.25">
      <c r="A2076" s="33"/>
      <c r="B2076" s="232"/>
      <c r="C2076" s="233"/>
      <c r="D2076" s="233"/>
      <c r="E2076" s="233"/>
      <c r="F2076" s="233"/>
      <c r="G2076" s="233"/>
      <c r="H2076" s="233"/>
      <c r="I2076" s="233"/>
      <c r="J2076" s="233"/>
      <c r="K2076" s="233"/>
      <c r="L2076" s="233"/>
      <c r="M2076" s="233"/>
      <c r="N2076" s="233"/>
      <c r="O2076" s="233"/>
      <c r="P2076" s="233"/>
      <c r="Q2076" s="233"/>
      <c r="R2076" s="233"/>
      <c r="S2076" s="233"/>
      <c r="T2076" s="238"/>
      <c r="U2076" s="239"/>
      <c r="V2076" s="239"/>
      <c r="W2076" s="239"/>
      <c r="X2076" s="239"/>
      <c r="Y2076" s="239"/>
      <c r="Z2076" s="239"/>
      <c r="AA2076" s="239"/>
      <c r="AB2076" s="239"/>
      <c r="AC2076" s="239"/>
      <c r="AD2076" s="239"/>
      <c r="AE2076" s="239"/>
      <c r="AF2076" s="239"/>
      <c r="AG2076" s="239"/>
      <c r="AH2076" s="240"/>
      <c r="AI2076" s="60"/>
      <c r="AJ2076" s="144" t="str">
        <f t="shared" si="386"/>
        <v>Riadok bude skrytý.</v>
      </c>
      <c r="AK2076" s="145" t="s">
        <v>207</v>
      </c>
      <c r="AL2076" s="2"/>
      <c r="AM2076" s="2"/>
      <c r="AN2076" s="2"/>
      <c r="AO2076" s="2"/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51">
        <f t="shared" si="382"/>
        <v>1</v>
      </c>
      <c r="BF2076" s="51">
        <f t="shared" si="388"/>
        <v>1</v>
      </c>
      <c r="BG2076" s="51">
        <f t="shared" si="389"/>
        <v>0</v>
      </c>
      <c r="BH2076" s="51">
        <f t="shared" si="387"/>
        <v>1</v>
      </c>
      <c r="BI2076" s="90">
        <f t="shared" si="390"/>
        <v>0</v>
      </c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/>
      <c r="BX2076" s="108"/>
      <c r="BY2076" s="108"/>
      <c r="BZ2076" s="108"/>
      <c r="CA2076" s="113">
        <f>SI!BY2076</f>
        <v>195</v>
      </c>
      <c r="CB2076" s="113"/>
      <c r="CC2076" s="113"/>
      <c r="CD2076" s="113"/>
      <c r="CE2076" s="113"/>
      <c r="CF2076" s="113"/>
      <c r="CG2076" s="113"/>
      <c r="CH2076" s="140">
        <f>SI!BZ2076</f>
        <v>0</v>
      </c>
      <c r="CI2076" s="108"/>
      <c r="CJ2076" s="108"/>
      <c r="CK2076" s="108"/>
      <c r="CL2076" s="108"/>
      <c r="CM2076" s="108"/>
      <c r="CN2076" s="108"/>
      <c r="CO2076" s="108"/>
      <c r="CP2076" s="108"/>
      <c r="CQ2076" s="108"/>
      <c r="CR2076" s="108"/>
      <c r="CS2076" s="108"/>
      <c r="CT2076" s="108"/>
      <c r="CU2076" s="108"/>
      <c r="CV2076" s="108"/>
      <c r="CW2076" s="108"/>
      <c r="CX2076" s="108"/>
      <c r="CY2076" s="108"/>
      <c r="CZ2076" s="2"/>
      <c r="DA2076" s="2"/>
      <c r="DB2076" s="2"/>
      <c r="DC2076" s="2"/>
      <c r="DD2076" s="2"/>
      <c r="DE2076" s="2"/>
      <c r="DF2076" s="2"/>
      <c r="DG2076" s="2"/>
      <c r="DH2076" s="2"/>
      <c r="DI2076" s="2"/>
      <c r="DJ2076" s="2"/>
      <c r="DK2076" s="2"/>
      <c r="DL2076" s="2"/>
      <c r="DM2076" s="2"/>
      <c r="DN2076" s="2"/>
      <c r="DO2076" s="2"/>
      <c r="DP2076" s="2"/>
      <c r="DQ2076" s="2"/>
      <c r="DR2076" s="2"/>
      <c r="DS2076" s="2"/>
      <c r="DT2076" s="2"/>
      <c r="DU2076" s="2"/>
      <c r="DV2076" s="2"/>
      <c r="DW2076" s="2"/>
      <c r="DX2076" s="2"/>
      <c r="DY2076" s="2"/>
      <c r="DZ2076" s="2"/>
      <c r="EA2076" s="2"/>
      <c r="EB2076" s="2"/>
      <c r="EC2076" s="2"/>
      <c r="ED2076" s="2"/>
      <c r="EE2076" s="2"/>
      <c r="EF2076" s="2"/>
      <c r="EG2076" s="2"/>
      <c r="EH2076" s="2"/>
      <c r="EI2076" s="2"/>
      <c r="EJ2076" s="2"/>
      <c r="EK2076" s="2"/>
      <c r="EL2076" s="2"/>
      <c r="EM2076" s="2"/>
      <c r="EN2076" s="2"/>
      <c r="EO2076" s="2"/>
      <c r="EP2076" s="2"/>
      <c r="EQ2076" s="2"/>
      <c r="ER2076" s="2"/>
      <c r="ES2076" s="2"/>
      <c r="ET2076" s="2"/>
      <c r="EU2076" s="2"/>
      <c r="EV2076" s="2"/>
      <c r="EW2076" s="2"/>
      <c r="EX2076" s="2"/>
      <c r="EY2076" s="2"/>
      <c r="EZ2076" s="2"/>
      <c r="FA2076" s="2"/>
      <c r="FB2076" s="2"/>
      <c r="FC2076" s="2"/>
      <c r="FD2076" s="2"/>
      <c r="FE2076" s="2"/>
      <c r="FF2076" s="2"/>
      <c r="FG2076" s="2"/>
      <c r="FH2076" s="2"/>
      <c r="FI2076" s="2"/>
      <c r="FJ2076" s="2"/>
      <c r="FK2076" s="2"/>
      <c r="FL2076" s="2"/>
      <c r="FM2076" s="2"/>
      <c r="FN2076" s="2"/>
      <c r="FO2076" s="2"/>
      <c r="FP2076" s="2"/>
      <c r="FQ2076" s="2"/>
      <c r="FR2076" s="2"/>
      <c r="FS2076" s="2"/>
      <c r="FT2076" s="2"/>
      <c r="FU2076" s="2"/>
      <c r="FV2076" s="2"/>
      <c r="FW2076" s="2"/>
      <c r="FX2076" s="2"/>
      <c r="FY2076" s="2"/>
      <c r="FZ2076" s="2"/>
      <c r="GA2076" s="2"/>
      <c r="GB2076" s="2"/>
      <c r="GC2076" s="2"/>
      <c r="GD2076" s="2"/>
      <c r="GE2076" s="2"/>
      <c r="GF2076" s="2"/>
      <c r="GG2076" s="2"/>
      <c r="GH2076" s="2"/>
      <c r="GI2076" s="2"/>
      <c r="GJ2076" s="2"/>
      <c r="GK2076" s="2"/>
      <c r="GL2076" s="2"/>
      <c r="GM2076" s="2"/>
      <c r="GN2076" s="2"/>
      <c r="GO2076" s="2"/>
      <c r="GP2076" s="2"/>
      <c r="GQ2076" s="2"/>
      <c r="GR2076" s="2"/>
      <c r="GS2076" s="2"/>
      <c r="GT2076" s="2"/>
      <c r="GU2076" s="2"/>
      <c r="GV2076" s="2"/>
      <c r="GW2076" s="2"/>
      <c r="GX2076" s="2"/>
      <c r="GY2076" s="2"/>
      <c r="GZ2076" s="2"/>
      <c r="HA2076" s="2"/>
      <c r="HB2076" s="2"/>
      <c r="HC2076" s="2"/>
      <c r="HD2076" s="2"/>
      <c r="HE2076" s="2"/>
      <c r="HF2076" s="2"/>
      <c r="HG2076" s="2"/>
      <c r="HH2076" s="2"/>
      <c r="HI2076" s="2"/>
      <c r="HJ2076" s="2"/>
      <c r="HK2076" s="2"/>
      <c r="HL2076" s="2"/>
      <c r="HM2076" s="2"/>
      <c r="HN2076" s="2"/>
      <c r="HO2076" s="2"/>
      <c r="HP2076" s="2"/>
      <c r="HQ2076" s="2"/>
      <c r="HR2076" s="2"/>
      <c r="HS2076" s="2"/>
      <c r="HT2076" s="2"/>
      <c r="HU2076" s="2"/>
      <c r="HV2076" s="2"/>
      <c r="HW2076" s="2"/>
      <c r="HX2076" s="2"/>
      <c r="HY2076" s="2"/>
      <c r="HZ2076" s="2"/>
      <c r="IA2076" s="2"/>
      <c r="IB2076" s="2"/>
      <c r="IC2076" s="2"/>
      <c r="ID2076" s="2"/>
      <c r="IE2076" s="2"/>
      <c r="IF2076" s="2"/>
      <c r="IG2076" s="2"/>
      <c r="IH2076" s="2"/>
      <c r="II2076" s="2"/>
      <c r="IJ2076" s="2"/>
      <c r="IK2076" s="2"/>
      <c r="IL2076" s="2"/>
      <c r="IM2076" s="2"/>
      <c r="IN2076" s="2"/>
      <c r="IO2076" s="2"/>
      <c r="IP2076" s="2"/>
      <c r="IQ2076" s="2"/>
      <c r="IR2076" s="2"/>
      <c r="IS2076" s="2"/>
    </row>
    <row r="2077" spans="1:253" s="36" customFormat="1" hidden="1" x14ac:dyDescent="0.25">
      <c r="A2077" s="33"/>
      <c r="B2077" s="232"/>
      <c r="C2077" s="233"/>
      <c r="D2077" s="233"/>
      <c r="E2077" s="233"/>
      <c r="F2077" s="233"/>
      <c r="G2077" s="233"/>
      <c r="H2077" s="233"/>
      <c r="I2077" s="233"/>
      <c r="J2077" s="233"/>
      <c r="K2077" s="233"/>
      <c r="L2077" s="233"/>
      <c r="M2077" s="233"/>
      <c r="N2077" s="233"/>
      <c r="O2077" s="233"/>
      <c r="P2077" s="233"/>
      <c r="Q2077" s="233"/>
      <c r="R2077" s="233"/>
      <c r="S2077" s="233"/>
      <c r="T2077" s="238"/>
      <c r="U2077" s="239"/>
      <c r="V2077" s="239"/>
      <c r="W2077" s="239"/>
      <c r="X2077" s="239"/>
      <c r="Y2077" s="239"/>
      <c r="Z2077" s="239"/>
      <c r="AA2077" s="239"/>
      <c r="AB2077" s="239"/>
      <c r="AC2077" s="239"/>
      <c r="AD2077" s="239"/>
      <c r="AE2077" s="239"/>
      <c r="AF2077" s="239"/>
      <c r="AG2077" s="239"/>
      <c r="AH2077" s="240"/>
      <c r="AI2077" s="60"/>
      <c r="AJ2077" s="144" t="str">
        <f t="shared" si="386"/>
        <v>Riadok bude skrytý.</v>
      </c>
      <c r="AK2077" s="145" t="s">
        <v>207</v>
      </c>
      <c r="AL2077" s="2"/>
      <c r="AM2077" s="2"/>
      <c r="AN2077" s="2"/>
      <c r="AO2077" s="2"/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51">
        <f t="shared" si="382"/>
        <v>1</v>
      </c>
      <c r="BF2077" s="51">
        <f t="shared" si="388"/>
        <v>1</v>
      </c>
      <c r="BG2077" s="51">
        <f t="shared" si="389"/>
        <v>0</v>
      </c>
      <c r="BH2077" s="51">
        <f t="shared" si="387"/>
        <v>1</v>
      </c>
      <c r="BI2077" s="90">
        <f t="shared" si="390"/>
        <v>0</v>
      </c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/>
      <c r="BX2077" s="108"/>
      <c r="BY2077" s="108"/>
      <c r="BZ2077" s="108"/>
      <c r="CA2077" s="113">
        <f>SI!BY2077</f>
        <v>124</v>
      </c>
      <c r="CB2077" s="113"/>
      <c r="CC2077" s="113"/>
      <c r="CD2077" s="113"/>
      <c r="CE2077" s="113"/>
      <c r="CF2077" s="113"/>
      <c r="CG2077" s="113"/>
      <c r="CH2077" s="140">
        <f>SI!BZ2077</f>
        <v>0</v>
      </c>
      <c r="CI2077" s="108"/>
      <c r="CJ2077" s="108"/>
      <c r="CK2077" s="108"/>
      <c r="CL2077" s="108"/>
      <c r="CM2077" s="108"/>
      <c r="CN2077" s="108"/>
      <c r="CO2077" s="108"/>
      <c r="CP2077" s="108"/>
      <c r="CQ2077" s="108"/>
      <c r="CR2077" s="108"/>
      <c r="CS2077" s="108"/>
      <c r="CT2077" s="108"/>
      <c r="CU2077" s="108"/>
      <c r="CV2077" s="108"/>
      <c r="CW2077" s="108"/>
      <c r="CX2077" s="108"/>
      <c r="CY2077" s="108"/>
      <c r="CZ2077" s="2"/>
      <c r="DA2077" s="2"/>
      <c r="DB2077" s="2"/>
      <c r="DC2077" s="2"/>
      <c r="DD2077" s="2"/>
      <c r="DE2077" s="2"/>
      <c r="DF2077" s="2"/>
      <c r="DG2077" s="2"/>
      <c r="DH2077" s="2"/>
      <c r="DI2077" s="2"/>
      <c r="DJ2077" s="2"/>
      <c r="DK2077" s="2"/>
      <c r="DL2077" s="2"/>
      <c r="DM2077" s="2"/>
      <c r="DN2077" s="2"/>
      <c r="DO2077" s="2"/>
      <c r="DP2077" s="2"/>
      <c r="DQ2077" s="2"/>
      <c r="DR2077" s="2"/>
      <c r="DS2077" s="2"/>
      <c r="DT2077" s="2"/>
      <c r="DU2077" s="2"/>
      <c r="DV2077" s="2"/>
      <c r="DW2077" s="2"/>
      <c r="DX2077" s="2"/>
      <c r="DY2077" s="2"/>
      <c r="DZ2077" s="2"/>
      <c r="EA2077" s="2"/>
      <c r="EB2077" s="2"/>
      <c r="EC2077" s="2"/>
      <c r="ED2077" s="2"/>
      <c r="EE2077" s="2"/>
      <c r="EF2077" s="2"/>
      <c r="EG2077" s="2"/>
      <c r="EH2077" s="2"/>
      <c r="EI2077" s="2"/>
      <c r="EJ2077" s="2"/>
      <c r="EK2077" s="2"/>
      <c r="EL2077" s="2"/>
      <c r="EM2077" s="2"/>
      <c r="EN2077" s="2"/>
      <c r="EO2077" s="2"/>
      <c r="EP2077" s="2"/>
      <c r="EQ2077" s="2"/>
      <c r="ER2077" s="2"/>
      <c r="ES2077" s="2"/>
      <c r="ET2077" s="2"/>
      <c r="EU2077" s="2"/>
      <c r="EV2077" s="2"/>
      <c r="EW2077" s="2"/>
      <c r="EX2077" s="2"/>
      <c r="EY2077" s="2"/>
      <c r="EZ2077" s="2"/>
      <c r="FA2077" s="2"/>
      <c r="FB2077" s="2"/>
      <c r="FC2077" s="2"/>
      <c r="FD2077" s="2"/>
      <c r="FE2077" s="2"/>
      <c r="FF2077" s="2"/>
      <c r="FG2077" s="2"/>
      <c r="FH2077" s="2"/>
      <c r="FI2077" s="2"/>
      <c r="FJ2077" s="2"/>
      <c r="FK2077" s="2"/>
      <c r="FL2077" s="2"/>
      <c r="FM2077" s="2"/>
      <c r="FN2077" s="2"/>
      <c r="FO2077" s="2"/>
      <c r="FP2077" s="2"/>
      <c r="FQ2077" s="2"/>
      <c r="FR2077" s="2"/>
      <c r="FS2077" s="2"/>
      <c r="FT2077" s="2"/>
      <c r="FU2077" s="2"/>
      <c r="FV2077" s="2"/>
      <c r="FW2077" s="2"/>
      <c r="FX2077" s="2"/>
      <c r="FY2077" s="2"/>
      <c r="FZ2077" s="2"/>
      <c r="GA2077" s="2"/>
      <c r="GB2077" s="2"/>
      <c r="GC2077" s="2"/>
      <c r="GD2077" s="2"/>
      <c r="GE2077" s="2"/>
      <c r="GF2077" s="2"/>
      <c r="GG2077" s="2"/>
      <c r="GH2077" s="2"/>
      <c r="GI2077" s="2"/>
      <c r="GJ2077" s="2"/>
      <c r="GK2077" s="2"/>
      <c r="GL2077" s="2"/>
      <c r="GM2077" s="2"/>
      <c r="GN2077" s="2"/>
      <c r="GO2077" s="2"/>
      <c r="GP2077" s="2"/>
      <c r="GQ2077" s="2"/>
      <c r="GR2077" s="2"/>
      <c r="GS2077" s="2"/>
      <c r="GT2077" s="2"/>
      <c r="GU2077" s="2"/>
      <c r="GV2077" s="2"/>
      <c r="GW2077" s="2"/>
      <c r="GX2077" s="2"/>
      <c r="GY2077" s="2"/>
      <c r="GZ2077" s="2"/>
      <c r="HA2077" s="2"/>
      <c r="HB2077" s="2"/>
      <c r="HC2077" s="2"/>
      <c r="HD2077" s="2"/>
      <c r="HE2077" s="2"/>
      <c r="HF2077" s="2"/>
      <c r="HG2077" s="2"/>
      <c r="HH2077" s="2"/>
      <c r="HI2077" s="2"/>
      <c r="HJ2077" s="2"/>
      <c r="HK2077" s="2"/>
      <c r="HL2077" s="2"/>
      <c r="HM2077" s="2"/>
      <c r="HN2077" s="2"/>
      <c r="HO2077" s="2"/>
      <c r="HP2077" s="2"/>
      <c r="HQ2077" s="2"/>
      <c r="HR2077" s="2"/>
      <c r="HS2077" s="2"/>
      <c r="HT2077" s="2"/>
      <c r="HU2077" s="2"/>
      <c r="HV2077" s="2"/>
      <c r="HW2077" s="2"/>
      <c r="HX2077" s="2"/>
      <c r="HY2077" s="2"/>
      <c r="HZ2077" s="2"/>
      <c r="IA2077" s="2"/>
      <c r="IB2077" s="2"/>
      <c r="IC2077" s="2"/>
      <c r="ID2077" s="2"/>
      <c r="IE2077" s="2"/>
      <c r="IF2077" s="2"/>
      <c r="IG2077" s="2"/>
      <c r="IH2077" s="2"/>
      <c r="II2077" s="2"/>
      <c r="IJ2077" s="2"/>
      <c r="IK2077" s="2"/>
      <c r="IL2077" s="2"/>
      <c r="IM2077" s="2"/>
      <c r="IN2077" s="2"/>
      <c r="IO2077" s="2"/>
      <c r="IP2077" s="2"/>
      <c r="IQ2077" s="2"/>
      <c r="IR2077" s="2"/>
      <c r="IS2077" s="2"/>
    </row>
    <row r="2078" spans="1:253" s="36" customFormat="1" hidden="1" x14ac:dyDescent="0.25">
      <c r="A2078" s="33"/>
      <c r="B2078" s="232"/>
      <c r="C2078" s="233"/>
      <c r="D2078" s="233"/>
      <c r="E2078" s="233"/>
      <c r="F2078" s="233"/>
      <c r="G2078" s="233"/>
      <c r="H2078" s="233"/>
      <c r="I2078" s="233"/>
      <c r="J2078" s="233"/>
      <c r="K2078" s="233"/>
      <c r="L2078" s="233"/>
      <c r="M2078" s="233"/>
      <c r="N2078" s="233"/>
      <c r="O2078" s="233"/>
      <c r="P2078" s="233"/>
      <c r="Q2078" s="233"/>
      <c r="R2078" s="233"/>
      <c r="S2078" s="233"/>
      <c r="T2078" s="238"/>
      <c r="U2078" s="239"/>
      <c r="V2078" s="239"/>
      <c r="W2078" s="239"/>
      <c r="X2078" s="239"/>
      <c r="Y2078" s="239"/>
      <c r="Z2078" s="239"/>
      <c r="AA2078" s="239"/>
      <c r="AB2078" s="239"/>
      <c r="AC2078" s="239"/>
      <c r="AD2078" s="239"/>
      <c r="AE2078" s="239"/>
      <c r="AF2078" s="239"/>
      <c r="AG2078" s="239"/>
      <c r="AH2078" s="240"/>
      <c r="AI2078" s="60"/>
      <c r="AJ2078" s="144" t="str">
        <f t="shared" si="386"/>
        <v>Riadok bude skrytý.</v>
      </c>
      <c r="AK2078" s="145" t="s">
        <v>207</v>
      </c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51">
        <f t="shared" si="382"/>
        <v>1</v>
      </c>
      <c r="BF2078" s="51">
        <f t="shared" si="388"/>
        <v>1</v>
      </c>
      <c r="BG2078" s="51">
        <f t="shared" si="389"/>
        <v>0</v>
      </c>
      <c r="BH2078" s="51">
        <f t="shared" si="387"/>
        <v>1</v>
      </c>
      <c r="BI2078" s="90">
        <f t="shared" si="390"/>
        <v>0</v>
      </c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/>
      <c r="BX2078" s="108"/>
      <c r="BY2078" s="108"/>
      <c r="BZ2078" s="108"/>
      <c r="CA2078" s="113">
        <f>SI!BY2078</f>
        <v>130</v>
      </c>
      <c r="CB2078" s="113"/>
      <c r="CC2078" s="113"/>
      <c r="CD2078" s="113"/>
      <c r="CE2078" s="113"/>
      <c r="CF2078" s="113"/>
      <c r="CG2078" s="113"/>
      <c r="CH2078" s="140">
        <f>SI!BZ2078</f>
        <v>0</v>
      </c>
      <c r="CI2078" s="108"/>
      <c r="CJ2078" s="108"/>
      <c r="CK2078" s="108"/>
      <c r="CL2078" s="108"/>
      <c r="CM2078" s="108"/>
      <c r="CN2078" s="108"/>
      <c r="CO2078" s="108"/>
      <c r="CP2078" s="108"/>
      <c r="CQ2078" s="108"/>
      <c r="CR2078" s="108"/>
      <c r="CS2078" s="108"/>
      <c r="CT2078" s="108"/>
      <c r="CU2078" s="108"/>
      <c r="CV2078" s="108"/>
      <c r="CW2078" s="108"/>
      <c r="CX2078" s="108"/>
      <c r="CY2078" s="108"/>
      <c r="CZ2078" s="2"/>
      <c r="DA2078" s="2"/>
      <c r="DB2078" s="2"/>
      <c r="DC2078" s="2"/>
      <c r="DD2078" s="2"/>
      <c r="DE2078" s="2"/>
      <c r="DF2078" s="2"/>
      <c r="DG2078" s="2"/>
      <c r="DH2078" s="2"/>
      <c r="DI2078" s="2"/>
      <c r="DJ2078" s="2"/>
      <c r="DK2078" s="2"/>
      <c r="DL2078" s="2"/>
      <c r="DM2078" s="2"/>
      <c r="DN2078" s="2"/>
      <c r="DO2078" s="2"/>
      <c r="DP2078" s="2"/>
      <c r="DQ2078" s="2"/>
      <c r="DR2078" s="2"/>
      <c r="DS2078" s="2"/>
      <c r="DT2078" s="2"/>
      <c r="DU2078" s="2"/>
      <c r="DV2078" s="2"/>
      <c r="DW2078" s="2"/>
      <c r="DX2078" s="2"/>
      <c r="DY2078" s="2"/>
      <c r="DZ2078" s="2"/>
      <c r="EA2078" s="2"/>
      <c r="EB2078" s="2"/>
      <c r="EC2078" s="2"/>
      <c r="ED2078" s="2"/>
      <c r="EE2078" s="2"/>
      <c r="EF2078" s="2"/>
      <c r="EG2078" s="2"/>
      <c r="EH2078" s="2"/>
      <c r="EI2078" s="2"/>
      <c r="EJ2078" s="2"/>
      <c r="EK2078" s="2"/>
      <c r="EL2078" s="2"/>
      <c r="EM2078" s="2"/>
      <c r="EN2078" s="2"/>
      <c r="EO2078" s="2"/>
      <c r="EP2078" s="2"/>
      <c r="EQ2078" s="2"/>
      <c r="ER2078" s="2"/>
      <c r="ES2078" s="2"/>
      <c r="ET2078" s="2"/>
      <c r="EU2078" s="2"/>
      <c r="EV2078" s="2"/>
      <c r="EW2078" s="2"/>
      <c r="EX2078" s="2"/>
      <c r="EY2078" s="2"/>
      <c r="EZ2078" s="2"/>
      <c r="FA2078" s="2"/>
      <c r="FB2078" s="2"/>
      <c r="FC2078" s="2"/>
      <c r="FD2078" s="2"/>
      <c r="FE2078" s="2"/>
      <c r="FF2078" s="2"/>
      <c r="FG2078" s="2"/>
      <c r="FH2078" s="2"/>
      <c r="FI2078" s="2"/>
      <c r="FJ2078" s="2"/>
      <c r="FK2078" s="2"/>
      <c r="FL2078" s="2"/>
      <c r="FM2078" s="2"/>
      <c r="FN2078" s="2"/>
      <c r="FO2078" s="2"/>
      <c r="FP2078" s="2"/>
      <c r="FQ2078" s="2"/>
      <c r="FR2078" s="2"/>
      <c r="FS2078" s="2"/>
      <c r="FT2078" s="2"/>
      <c r="FU2078" s="2"/>
      <c r="FV2078" s="2"/>
      <c r="FW2078" s="2"/>
      <c r="FX2078" s="2"/>
      <c r="FY2078" s="2"/>
      <c r="FZ2078" s="2"/>
      <c r="GA2078" s="2"/>
      <c r="GB2078" s="2"/>
      <c r="GC2078" s="2"/>
      <c r="GD2078" s="2"/>
      <c r="GE2078" s="2"/>
      <c r="GF2078" s="2"/>
      <c r="GG2078" s="2"/>
      <c r="GH2078" s="2"/>
      <c r="GI2078" s="2"/>
      <c r="GJ2078" s="2"/>
      <c r="GK2078" s="2"/>
      <c r="GL2078" s="2"/>
      <c r="GM2078" s="2"/>
      <c r="GN2078" s="2"/>
      <c r="GO2078" s="2"/>
      <c r="GP2078" s="2"/>
      <c r="GQ2078" s="2"/>
      <c r="GR2078" s="2"/>
      <c r="GS2078" s="2"/>
      <c r="GT2078" s="2"/>
      <c r="GU2078" s="2"/>
      <c r="GV2078" s="2"/>
      <c r="GW2078" s="2"/>
      <c r="GX2078" s="2"/>
      <c r="GY2078" s="2"/>
      <c r="GZ2078" s="2"/>
      <c r="HA2078" s="2"/>
      <c r="HB2078" s="2"/>
      <c r="HC2078" s="2"/>
      <c r="HD2078" s="2"/>
      <c r="HE2078" s="2"/>
      <c r="HF2078" s="2"/>
      <c r="HG2078" s="2"/>
      <c r="HH2078" s="2"/>
      <c r="HI2078" s="2"/>
      <c r="HJ2078" s="2"/>
      <c r="HK2078" s="2"/>
      <c r="HL2078" s="2"/>
      <c r="HM2078" s="2"/>
      <c r="HN2078" s="2"/>
      <c r="HO2078" s="2"/>
      <c r="HP2078" s="2"/>
      <c r="HQ2078" s="2"/>
      <c r="HR2078" s="2"/>
      <c r="HS2078" s="2"/>
      <c r="HT2078" s="2"/>
      <c r="HU2078" s="2"/>
      <c r="HV2078" s="2"/>
      <c r="HW2078" s="2"/>
      <c r="HX2078" s="2"/>
      <c r="HY2078" s="2"/>
      <c r="HZ2078" s="2"/>
      <c r="IA2078" s="2"/>
      <c r="IB2078" s="2"/>
      <c r="IC2078" s="2"/>
      <c r="ID2078" s="2"/>
      <c r="IE2078" s="2"/>
      <c r="IF2078" s="2"/>
      <c r="IG2078" s="2"/>
      <c r="IH2078" s="2"/>
      <c r="II2078" s="2"/>
      <c r="IJ2078" s="2"/>
      <c r="IK2078" s="2"/>
      <c r="IL2078" s="2"/>
      <c r="IM2078" s="2"/>
      <c r="IN2078" s="2"/>
      <c r="IO2078" s="2"/>
      <c r="IP2078" s="2"/>
      <c r="IQ2078" s="2"/>
      <c r="IR2078" s="2"/>
      <c r="IS2078" s="2"/>
    </row>
    <row r="2079" spans="1:253" s="36" customFormat="1" hidden="1" x14ac:dyDescent="0.25">
      <c r="A2079" s="33"/>
      <c r="B2079" s="232"/>
      <c r="C2079" s="233"/>
      <c r="D2079" s="233"/>
      <c r="E2079" s="233"/>
      <c r="F2079" s="233"/>
      <c r="G2079" s="233"/>
      <c r="H2079" s="233"/>
      <c r="I2079" s="233"/>
      <c r="J2079" s="233"/>
      <c r="K2079" s="233"/>
      <c r="L2079" s="233"/>
      <c r="M2079" s="233"/>
      <c r="N2079" s="233"/>
      <c r="O2079" s="233"/>
      <c r="P2079" s="233"/>
      <c r="Q2079" s="233"/>
      <c r="R2079" s="233"/>
      <c r="S2079" s="233"/>
      <c r="T2079" s="238"/>
      <c r="U2079" s="239"/>
      <c r="V2079" s="239"/>
      <c r="W2079" s="239"/>
      <c r="X2079" s="239"/>
      <c r="Y2079" s="239"/>
      <c r="Z2079" s="239"/>
      <c r="AA2079" s="239"/>
      <c r="AB2079" s="239"/>
      <c r="AC2079" s="239"/>
      <c r="AD2079" s="239"/>
      <c r="AE2079" s="239"/>
      <c r="AF2079" s="239"/>
      <c r="AG2079" s="239"/>
      <c r="AH2079" s="240"/>
      <c r="AI2079" s="60"/>
      <c r="AJ2079" s="144" t="str">
        <f t="shared" si="386"/>
        <v>Riadok bude skrytý.</v>
      </c>
      <c r="AK2079" s="145" t="s">
        <v>207</v>
      </c>
      <c r="AL2079" s="2"/>
      <c r="AM2079" s="2"/>
      <c r="AN2079" s="2"/>
      <c r="AO2079" s="2"/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51">
        <f t="shared" si="382"/>
        <v>1</v>
      </c>
      <c r="BF2079" s="51">
        <f t="shared" si="388"/>
        <v>1</v>
      </c>
      <c r="BG2079" s="51">
        <f t="shared" si="389"/>
        <v>0</v>
      </c>
      <c r="BH2079" s="51">
        <f t="shared" si="387"/>
        <v>1</v>
      </c>
      <c r="BI2079" s="90">
        <f t="shared" si="390"/>
        <v>0</v>
      </c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/>
      <c r="BX2079" s="108"/>
      <c r="BY2079" s="108"/>
      <c r="BZ2079" s="108"/>
      <c r="CA2079" s="113">
        <f>SI!BY2079</f>
        <v>128</v>
      </c>
      <c r="CB2079" s="113"/>
      <c r="CC2079" s="113"/>
      <c r="CD2079" s="113"/>
      <c r="CE2079" s="113"/>
      <c r="CF2079" s="113"/>
      <c r="CG2079" s="113"/>
      <c r="CH2079" s="140">
        <f>SI!BZ2079</f>
        <v>0</v>
      </c>
      <c r="CI2079" s="108"/>
      <c r="CJ2079" s="108"/>
      <c r="CK2079" s="108"/>
      <c r="CL2079" s="108"/>
      <c r="CM2079" s="108"/>
      <c r="CN2079" s="108"/>
      <c r="CO2079" s="108"/>
      <c r="CP2079" s="108"/>
      <c r="CQ2079" s="108"/>
      <c r="CR2079" s="108"/>
      <c r="CS2079" s="108"/>
      <c r="CT2079" s="108"/>
      <c r="CU2079" s="108"/>
      <c r="CV2079" s="108"/>
      <c r="CW2079" s="108"/>
      <c r="CX2079" s="108"/>
      <c r="CY2079" s="108"/>
      <c r="CZ2079" s="2"/>
      <c r="DA2079" s="2"/>
      <c r="DB2079" s="2"/>
      <c r="DC2079" s="2"/>
      <c r="DD2079" s="2"/>
      <c r="DE2079" s="2"/>
      <c r="DF2079" s="2"/>
      <c r="DG2079" s="2"/>
      <c r="DH2079" s="2"/>
      <c r="DI2079" s="2"/>
      <c r="DJ2079" s="2"/>
      <c r="DK2079" s="2"/>
      <c r="DL2079" s="2"/>
      <c r="DM2079" s="2"/>
      <c r="DN2079" s="2"/>
      <c r="DO2079" s="2"/>
      <c r="DP2079" s="2"/>
      <c r="DQ2079" s="2"/>
      <c r="DR2079" s="2"/>
      <c r="DS2079" s="2"/>
      <c r="DT2079" s="2"/>
      <c r="DU2079" s="2"/>
      <c r="DV2079" s="2"/>
      <c r="DW2079" s="2"/>
      <c r="DX2079" s="2"/>
      <c r="DY2079" s="2"/>
      <c r="DZ2079" s="2"/>
      <c r="EA2079" s="2"/>
      <c r="EB2079" s="2"/>
      <c r="EC2079" s="2"/>
      <c r="ED2079" s="2"/>
      <c r="EE2079" s="2"/>
      <c r="EF2079" s="2"/>
      <c r="EG2079" s="2"/>
      <c r="EH2079" s="2"/>
      <c r="EI2079" s="2"/>
      <c r="EJ2079" s="2"/>
      <c r="EK2079" s="2"/>
      <c r="EL2079" s="2"/>
      <c r="EM2079" s="2"/>
      <c r="EN2079" s="2"/>
      <c r="EO2079" s="2"/>
      <c r="EP2079" s="2"/>
      <c r="EQ2079" s="2"/>
      <c r="ER2079" s="2"/>
      <c r="ES2079" s="2"/>
      <c r="ET2079" s="2"/>
      <c r="EU2079" s="2"/>
      <c r="EV2079" s="2"/>
      <c r="EW2079" s="2"/>
      <c r="EX2079" s="2"/>
      <c r="EY2079" s="2"/>
      <c r="EZ2079" s="2"/>
      <c r="FA2079" s="2"/>
      <c r="FB2079" s="2"/>
      <c r="FC2079" s="2"/>
      <c r="FD2079" s="2"/>
      <c r="FE2079" s="2"/>
      <c r="FF2079" s="2"/>
      <c r="FG2079" s="2"/>
      <c r="FH2079" s="2"/>
      <c r="FI2079" s="2"/>
      <c r="FJ2079" s="2"/>
      <c r="FK2079" s="2"/>
      <c r="FL2079" s="2"/>
      <c r="FM2079" s="2"/>
      <c r="FN2079" s="2"/>
      <c r="FO2079" s="2"/>
      <c r="FP2079" s="2"/>
      <c r="FQ2079" s="2"/>
      <c r="FR2079" s="2"/>
      <c r="FS2079" s="2"/>
      <c r="FT2079" s="2"/>
      <c r="FU2079" s="2"/>
      <c r="FV2079" s="2"/>
      <c r="FW2079" s="2"/>
      <c r="FX2079" s="2"/>
      <c r="FY2079" s="2"/>
      <c r="FZ2079" s="2"/>
      <c r="GA2079" s="2"/>
      <c r="GB2079" s="2"/>
      <c r="GC2079" s="2"/>
      <c r="GD2079" s="2"/>
      <c r="GE2079" s="2"/>
      <c r="GF2079" s="2"/>
      <c r="GG2079" s="2"/>
      <c r="GH2079" s="2"/>
      <c r="GI2079" s="2"/>
      <c r="GJ2079" s="2"/>
      <c r="GK2079" s="2"/>
      <c r="GL2079" s="2"/>
      <c r="GM2079" s="2"/>
      <c r="GN2079" s="2"/>
      <c r="GO2079" s="2"/>
      <c r="GP2079" s="2"/>
      <c r="GQ2079" s="2"/>
      <c r="GR2079" s="2"/>
      <c r="GS2079" s="2"/>
      <c r="GT2079" s="2"/>
      <c r="GU2079" s="2"/>
      <c r="GV2079" s="2"/>
      <c r="GW2079" s="2"/>
      <c r="GX2079" s="2"/>
      <c r="GY2079" s="2"/>
      <c r="GZ2079" s="2"/>
      <c r="HA2079" s="2"/>
      <c r="HB2079" s="2"/>
      <c r="HC2079" s="2"/>
      <c r="HD2079" s="2"/>
      <c r="HE2079" s="2"/>
      <c r="HF2079" s="2"/>
      <c r="HG2079" s="2"/>
      <c r="HH2079" s="2"/>
      <c r="HI2079" s="2"/>
      <c r="HJ2079" s="2"/>
      <c r="HK2079" s="2"/>
      <c r="HL2079" s="2"/>
      <c r="HM2079" s="2"/>
      <c r="HN2079" s="2"/>
      <c r="HO2079" s="2"/>
      <c r="HP2079" s="2"/>
      <c r="HQ2079" s="2"/>
      <c r="HR2079" s="2"/>
      <c r="HS2079" s="2"/>
      <c r="HT2079" s="2"/>
      <c r="HU2079" s="2"/>
      <c r="HV2079" s="2"/>
      <c r="HW2079" s="2"/>
      <c r="HX2079" s="2"/>
      <c r="HY2079" s="2"/>
      <c r="HZ2079" s="2"/>
      <c r="IA2079" s="2"/>
      <c r="IB2079" s="2"/>
      <c r="IC2079" s="2"/>
      <c r="ID2079" s="2"/>
      <c r="IE2079" s="2"/>
      <c r="IF2079" s="2"/>
      <c r="IG2079" s="2"/>
      <c r="IH2079" s="2"/>
      <c r="II2079" s="2"/>
      <c r="IJ2079" s="2"/>
      <c r="IK2079" s="2"/>
      <c r="IL2079" s="2"/>
      <c r="IM2079" s="2"/>
      <c r="IN2079" s="2"/>
      <c r="IO2079" s="2"/>
      <c r="IP2079" s="2"/>
      <c r="IQ2079" s="2"/>
      <c r="IR2079" s="2"/>
      <c r="IS2079" s="2"/>
    </row>
    <row r="2080" spans="1:253" s="36" customFormat="1" hidden="1" x14ac:dyDescent="0.25">
      <c r="A2080" s="33"/>
      <c r="B2080" s="232"/>
      <c r="C2080" s="233"/>
      <c r="D2080" s="233"/>
      <c r="E2080" s="233"/>
      <c r="F2080" s="233"/>
      <c r="G2080" s="233"/>
      <c r="H2080" s="233"/>
      <c r="I2080" s="233"/>
      <c r="J2080" s="233"/>
      <c r="K2080" s="233"/>
      <c r="L2080" s="233"/>
      <c r="M2080" s="233"/>
      <c r="N2080" s="233"/>
      <c r="O2080" s="233"/>
      <c r="P2080" s="233"/>
      <c r="Q2080" s="233"/>
      <c r="R2080" s="233"/>
      <c r="S2080" s="233"/>
      <c r="T2080" s="238"/>
      <c r="U2080" s="239"/>
      <c r="V2080" s="239"/>
      <c r="W2080" s="239"/>
      <c r="X2080" s="239"/>
      <c r="Y2080" s="239"/>
      <c r="Z2080" s="239"/>
      <c r="AA2080" s="239"/>
      <c r="AB2080" s="239"/>
      <c r="AC2080" s="239"/>
      <c r="AD2080" s="239"/>
      <c r="AE2080" s="239"/>
      <c r="AF2080" s="239"/>
      <c r="AG2080" s="239"/>
      <c r="AH2080" s="240"/>
      <c r="AI2080" s="60"/>
      <c r="AJ2080" s="144" t="str">
        <f t="shared" si="386"/>
        <v>Riadok bude skrytý.</v>
      </c>
      <c r="AK2080" s="145" t="s">
        <v>207</v>
      </c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51">
        <f t="shared" si="382"/>
        <v>1</v>
      </c>
      <c r="BF2080" s="51">
        <f t="shared" si="388"/>
        <v>1</v>
      </c>
      <c r="BG2080" s="51">
        <f t="shared" si="389"/>
        <v>0</v>
      </c>
      <c r="BH2080" s="51">
        <f t="shared" si="387"/>
        <v>1</v>
      </c>
      <c r="BI2080" s="90">
        <f t="shared" si="390"/>
        <v>0</v>
      </c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108"/>
      <c r="BY2080" s="108"/>
      <c r="BZ2080" s="108"/>
      <c r="CA2080" s="113">
        <f>SI!BY2080</f>
        <v>125</v>
      </c>
      <c r="CB2080" s="113"/>
      <c r="CC2080" s="113"/>
      <c r="CD2080" s="113"/>
      <c r="CE2080" s="113"/>
      <c r="CF2080" s="113"/>
      <c r="CG2080" s="113"/>
      <c r="CH2080" s="140">
        <f>SI!BZ2080</f>
        <v>0</v>
      </c>
      <c r="CI2080" s="108"/>
      <c r="CJ2080" s="108"/>
      <c r="CK2080" s="108"/>
      <c r="CL2080" s="108"/>
      <c r="CM2080" s="108"/>
      <c r="CN2080" s="108"/>
      <c r="CO2080" s="108"/>
      <c r="CP2080" s="108"/>
      <c r="CQ2080" s="108"/>
      <c r="CR2080" s="108"/>
      <c r="CS2080" s="108"/>
      <c r="CT2080" s="108"/>
      <c r="CU2080" s="108"/>
      <c r="CV2080" s="108"/>
      <c r="CW2080" s="108"/>
      <c r="CX2080" s="108"/>
      <c r="CY2080" s="108"/>
      <c r="CZ2080" s="2"/>
      <c r="DA2080" s="2"/>
      <c r="DB2080" s="2"/>
      <c r="DC2080" s="2"/>
      <c r="DD2080" s="2"/>
      <c r="DE2080" s="2"/>
      <c r="DF2080" s="2"/>
      <c r="DG2080" s="2"/>
      <c r="DH2080" s="2"/>
      <c r="DI2080" s="2"/>
      <c r="DJ2080" s="2"/>
      <c r="DK2080" s="2"/>
      <c r="DL2080" s="2"/>
      <c r="DM2080" s="2"/>
      <c r="DN2080" s="2"/>
      <c r="DO2080" s="2"/>
      <c r="DP2080" s="2"/>
      <c r="DQ2080" s="2"/>
      <c r="DR2080" s="2"/>
      <c r="DS2080" s="2"/>
      <c r="DT2080" s="2"/>
      <c r="DU2080" s="2"/>
      <c r="DV2080" s="2"/>
      <c r="DW2080" s="2"/>
      <c r="DX2080" s="2"/>
      <c r="DY2080" s="2"/>
      <c r="DZ2080" s="2"/>
      <c r="EA2080" s="2"/>
      <c r="EB2080" s="2"/>
      <c r="EC2080" s="2"/>
      <c r="ED2080" s="2"/>
      <c r="EE2080" s="2"/>
      <c r="EF2080" s="2"/>
      <c r="EG2080" s="2"/>
      <c r="EH2080" s="2"/>
      <c r="EI2080" s="2"/>
      <c r="EJ2080" s="2"/>
      <c r="EK2080" s="2"/>
      <c r="EL2080" s="2"/>
      <c r="EM2080" s="2"/>
      <c r="EN2080" s="2"/>
      <c r="EO2080" s="2"/>
      <c r="EP2080" s="2"/>
      <c r="EQ2080" s="2"/>
      <c r="ER2080" s="2"/>
      <c r="ES2080" s="2"/>
      <c r="ET2080" s="2"/>
      <c r="EU2080" s="2"/>
      <c r="EV2080" s="2"/>
      <c r="EW2080" s="2"/>
      <c r="EX2080" s="2"/>
      <c r="EY2080" s="2"/>
      <c r="EZ2080" s="2"/>
      <c r="FA2080" s="2"/>
      <c r="FB2080" s="2"/>
      <c r="FC2080" s="2"/>
      <c r="FD2080" s="2"/>
      <c r="FE2080" s="2"/>
      <c r="FF2080" s="2"/>
      <c r="FG2080" s="2"/>
      <c r="FH2080" s="2"/>
      <c r="FI2080" s="2"/>
      <c r="FJ2080" s="2"/>
      <c r="FK2080" s="2"/>
      <c r="FL2080" s="2"/>
      <c r="FM2080" s="2"/>
      <c r="FN2080" s="2"/>
      <c r="FO2080" s="2"/>
      <c r="FP2080" s="2"/>
      <c r="FQ2080" s="2"/>
      <c r="FR2080" s="2"/>
      <c r="FS2080" s="2"/>
      <c r="FT2080" s="2"/>
      <c r="FU2080" s="2"/>
      <c r="FV2080" s="2"/>
      <c r="FW2080" s="2"/>
      <c r="FX2080" s="2"/>
      <c r="FY2080" s="2"/>
      <c r="FZ2080" s="2"/>
      <c r="GA2080" s="2"/>
      <c r="GB2080" s="2"/>
      <c r="GC2080" s="2"/>
      <c r="GD2080" s="2"/>
      <c r="GE2080" s="2"/>
      <c r="GF2080" s="2"/>
      <c r="GG2080" s="2"/>
      <c r="GH2080" s="2"/>
      <c r="GI2080" s="2"/>
      <c r="GJ2080" s="2"/>
      <c r="GK2080" s="2"/>
      <c r="GL2080" s="2"/>
      <c r="GM2080" s="2"/>
      <c r="GN2080" s="2"/>
      <c r="GO2080" s="2"/>
      <c r="GP2080" s="2"/>
      <c r="GQ2080" s="2"/>
      <c r="GR2080" s="2"/>
      <c r="GS2080" s="2"/>
      <c r="GT2080" s="2"/>
      <c r="GU2080" s="2"/>
      <c r="GV2080" s="2"/>
      <c r="GW2080" s="2"/>
      <c r="GX2080" s="2"/>
      <c r="GY2080" s="2"/>
      <c r="GZ2080" s="2"/>
      <c r="HA2080" s="2"/>
      <c r="HB2080" s="2"/>
      <c r="HC2080" s="2"/>
      <c r="HD2080" s="2"/>
      <c r="HE2080" s="2"/>
      <c r="HF2080" s="2"/>
      <c r="HG2080" s="2"/>
      <c r="HH2080" s="2"/>
      <c r="HI2080" s="2"/>
      <c r="HJ2080" s="2"/>
      <c r="HK2080" s="2"/>
      <c r="HL2080" s="2"/>
      <c r="HM2080" s="2"/>
      <c r="HN2080" s="2"/>
      <c r="HO2080" s="2"/>
      <c r="HP2080" s="2"/>
      <c r="HQ2080" s="2"/>
      <c r="HR2080" s="2"/>
      <c r="HS2080" s="2"/>
      <c r="HT2080" s="2"/>
      <c r="HU2080" s="2"/>
      <c r="HV2080" s="2"/>
      <c r="HW2080" s="2"/>
      <c r="HX2080" s="2"/>
      <c r="HY2080" s="2"/>
      <c r="HZ2080" s="2"/>
      <c r="IA2080" s="2"/>
      <c r="IB2080" s="2"/>
      <c r="IC2080" s="2"/>
      <c r="ID2080" s="2"/>
      <c r="IE2080" s="2"/>
      <c r="IF2080" s="2"/>
      <c r="IG2080" s="2"/>
      <c r="IH2080" s="2"/>
      <c r="II2080" s="2"/>
      <c r="IJ2080" s="2"/>
      <c r="IK2080" s="2"/>
      <c r="IL2080" s="2"/>
      <c r="IM2080" s="2"/>
      <c r="IN2080" s="2"/>
      <c r="IO2080" s="2"/>
      <c r="IP2080" s="2"/>
      <c r="IQ2080" s="2"/>
      <c r="IR2080" s="2"/>
      <c r="IS2080" s="2"/>
    </row>
    <row r="2081" spans="1:253" s="36" customFormat="1" x14ac:dyDescent="0.25">
      <c r="A2081" s="33"/>
      <c r="B2081" s="260"/>
      <c r="C2081" s="261"/>
      <c r="D2081" s="261"/>
      <c r="E2081" s="261"/>
      <c r="F2081" s="261"/>
      <c r="G2081" s="261"/>
      <c r="H2081" s="261"/>
      <c r="I2081" s="261"/>
      <c r="J2081" s="261"/>
      <c r="K2081" s="261"/>
      <c r="L2081" s="261"/>
      <c r="M2081" s="261"/>
      <c r="N2081" s="261"/>
      <c r="O2081" s="261"/>
      <c r="P2081" s="261"/>
      <c r="Q2081" s="261"/>
      <c r="R2081" s="261"/>
      <c r="S2081" s="261"/>
      <c r="T2081" s="308"/>
      <c r="U2081" s="309"/>
      <c r="V2081" s="309"/>
      <c r="W2081" s="309"/>
      <c r="X2081" s="309"/>
      <c r="Y2081" s="309"/>
      <c r="Z2081" s="309"/>
      <c r="AA2081" s="309"/>
      <c r="AB2081" s="309"/>
      <c r="AC2081" s="309"/>
      <c r="AD2081" s="309"/>
      <c r="AE2081" s="309"/>
      <c r="AF2081" s="309"/>
      <c r="AG2081" s="309"/>
      <c r="AH2081" s="310"/>
      <c r="AI2081" s="60"/>
      <c r="AJ2081" s="144" t="str">
        <f t="shared" si="386"/>
        <v>Riadok bude vidieť.</v>
      </c>
      <c r="AK2081" s="145" t="s">
        <v>207</v>
      </c>
      <c r="AL2081" s="2"/>
      <c r="AM2081" s="2"/>
      <c r="AN2081" s="2"/>
      <c r="AO2081" s="2"/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51">
        <f t="shared" si="382"/>
        <v>1</v>
      </c>
      <c r="BF2081" s="51">
        <f t="shared" si="388"/>
        <v>1</v>
      </c>
      <c r="BG2081" s="51"/>
      <c r="BH2081" s="51">
        <f t="shared" si="387"/>
        <v>1</v>
      </c>
      <c r="BI2081" s="89">
        <f>+IF(BE2081*BF2081=0,0,IF(BH2081=0,0,1))</f>
        <v>1</v>
      </c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/>
      <c r="BX2081" s="108"/>
      <c r="BY2081" s="108"/>
      <c r="BZ2081" s="108"/>
      <c r="CA2081" s="113">
        <f>SI!BY2081</f>
        <v>142</v>
      </c>
      <c r="CB2081" s="113"/>
      <c r="CC2081" s="113"/>
      <c r="CD2081" s="113"/>
      <c r="CE2081" s="113"/>
      <c r="CF2081" s="113"/>
      <c r="CG2081" s="113"/>
      <c r="CH2081" s="140">
        <f>SI!BZ2081</f>
        <v>0</v>
      </c>
      <c r="CI2081" s="108"/>
      <c r="CJ2081" s="108"/>
      <c r="CK2081" s="108"/>
      <c r="CL2081" s="108"/>
      <c r="CM2081" s="108"/>
      <c r="CN2081" s="108"/>
      <c r="CO2081" s="108"/>
      <c r="CP2081" s="108"/>
      <c r="CQ2081" s="108"/>
      <c r="CR2081" s="108"/>
      <c r="CS2081" s="108"/>
      <c r="CT2081" s="108"/>
      <c r="CU2081" s="108"/>
      <c r="CV2081" s="108"/>
      <c r="CW2081" s="108"/>
      <c r="CX2081" s="108"/>
      <c r="CY2081" s="108"/>
      <c r="CZ2081" s="2"/>
      <c r="DA2081" s="2"/>
      <c r="DB2081" s="2"/>
      <c r="DC2081" s="2"/>
      <c r="DD2081" s="2"/>
      <c r="DE2081" s="2"/>
      <c r="DF2081" s="2"/>
      <c r="DG2081" s="2"/>
      <c r="DH2081" s="2"/>
      <c r="DI2081" s="2"/>
      <c r="DJ2081" s="2"/>
      <c r="DK2081" s="2"/>
      <c r="DL2081" s="2"/>
      <c r="DM2081" s="2"/>
      <c r="DN2081" s="2"/>
      <c r="DO2081" s="2"/>
      <c r="DP2081" s="2"/>
      <c r="DQ2081" s="2"/>
      <c r="DR2081" s="2"/>
      <c r="DS2081" s="2"/>
      <c r="DT2081" s="2"/>
      <c r="DU2081" s="2"/>
      <c r="DV2081" s="2"/>
      <c r="DW2081" s="2"/>
      <c r="DX2081" s="2"/>
      <c r="DY2081" s="2"/>
      <c r="DZ2081" s="2"/>
      <c r="EA2081" s="2"/>
      <c r="EB2081" s="2"/>
      <c r="EC2081" s="2"/>
      <c r="ED2081" s="2"/>
      <c r="EE2081" s="2"/>
      <c r="EF2081" s="2"/>
      <c r="EG2081" s="2"/>
      <c r="EH2081" s="2"/>
      <c r="EI2081" s="2"/>
      <c r="EJ2081" s="2"/>
      <c r="EK2081" s="2"/>
      <c r="EL2081" s="2"/>
      <c r="EM2081" s="2"/>
      <c r="EN2081" s="2"/>
      <c r="EO2081" s="2"/>
      <c r="EP2081" s="2"/>
      <c r="EQ2081" s="2"/>
      <c r="ER2081" s="2"/>
      <c r="ES2081" s="2"/>
      <c r="ET2081" s="2"/>
      <c r="EU2081" s="2"/>
      <c r="EV2081" s="2"/>
      <c r="EW2081" s="2"/>
      <c r="EX2081" s="2"/>
      <c r="EY2081" s="2"/>
      <c r="EZ2081" s="2"/>
      <c r="FA2081" s="2"/>
      <c r="FB2081" s="2"/>
      <c r="FC2081" s="2"/>
      <c r="FD2081" s="2"/>
      <c r="FE2081" s="2"/>
      <c r="FF2081" s="2"/>
      <c r="FG2081" s="2"/>
      <c r="FH2081" s="2"/>
      <c r="FI2081" s="2"/>
      <c r="FJ2081" s="2"/>
      <c r="FK2081" s="2"/>
      <c r="FL2081" s="2"/>
      <c r="FM2081" s="2"/>
      <c r="FN2081" s="2"/>
      <c r="FO2081" s="2"/>
      <c r="FP2081" s="2"/>
      <c r="FQ2081" s="2"/>
      <c r="FR2081" s="2"/>
      <c r="FS2081" s="2"/>
      <c r="FT2081" s="2"/>
      <c r="FU2081" s="2"/>
      <c r="FV2081" s="2"/>
      <c r="FW2081" s="2"/>
      <c r="FX2081" s="2"/>
      <c r="FY2081" s="2"/>
      <c r="FZ2081" s="2"/>
      <c r="GA2081" s="2"/>
      <c r="GB2081" s="2"/>
      <c r="GC2081" s="2"/>
      <c r="GD2081" s="2"/>
      <c r="GE2081" s="2"/>
      <c r="GF2081" s="2"/>
      <c r="GG2081" s="2"/>
      <c r="GH2081" s="2"/>
      <c r="GI2081" s="2"/>
      <c r="GJ2081" s="2"/>
      <c r="GK2081" s="2"/>
      <c r="GL2081" s="2"/>
      <c r="GM2081" s="2"/>
      <c r="GN2081" s="2"/>
      <c r="GO2081" s="2"/>
      <c r="GP2081" s="2"/>
      <c r="GQ2081" s="2"/>
      <c r="GR2081" s="2"/>
      <c r="GS2081" s="2"/>
      <c r="GT2081" s="2"/>
      <c r="GU2081" s="2"/>
      <c r="GV2081" s="2"/>
      <c r="GW2081" s="2"/>
      <c r="GX2081" s="2"/>
      <c r="GY2081" s="2"/>
      <c r="GZ2081" s="2"/>
      <c r="HA2081" s="2"/>
      <c r="HB2081" s="2"/>
      <c r="HC2081" s="2"/>
      <c r="HD2081" s="2"/>
      <c r="HE2081" s="2"/>
      <c r="HF2081" s="2"/>
      <c r="HG2081" s="2"/>
      <c r="HH2081" s="2"/>
      <c r="HI2081" s="2"/>
      <c r="HJ2081" s="2"/>
      <c r="HK2081" s="2"/>
      <c r="HL2081" s="2"/>
      <c r="HM2081" s="2"/>
      <c r="HN2081" s="2"/>
      <c r="HO2081" s="2"/>
      <c r="HP2081" s="2"/>
      <c r="HQ2081" s="2"/>
      <c r="HR2081" s="2"/>
      <c r="HS2081" s="2"/>
      <c r="HT2081" s="2"/>
      <c r="HU2081" s="2"/>
      <c r="HV2081" s="2"/>
      <c r="HW2081" s="2"/>
      <c r="HX2081" s="2"/>
      <c r="HY2081" s="2"/>
      <c r="HZ2081" s="2"/>
      <c r="IA2081" s="2"/>
      <c r="IB2081" s="2"/>
      <c r="IC2081" s="2"/>
      <c r="ID2081" s="2"/>
      <c r="IE2081" s="2"/>
      <c r="IF2081" s="2"/>
      <c r="IG2081" s="2"/>
      <c r="IH2081" s="2"/>
      <c r="II2081" s="2"/>
      <c r="IJ2081" s="2"/>
      <c r="IK2081" s="2"/>
      <c r="IL2081" s="2"/>
      <c r="IM2081" s="2"/>
      <c r="IN2081" s="2"/>
      <c r="IO2081" s="2"/>
      <c r="IP2081" s="2"/>
      <c r="IQ2081" s="2"/>
      <c r="IR2081" s="2"/>
      <c r="IS2081" s="2"/>
    </row>
    <row r="2082" spans="1:253" x14ac:dyDescent="0.25">
      <c r="A2082" s="33"/>
      <c r="AI2082" s="59"/>
      <c r="AJ2082" s="144" t="str">
        <f t="shared" si="386"/>
        <v>Riadok bude vidieť.</v>
      </c>
      <c r="AK2082" s="145" t="s">
        <v>207</v>
      </c>
      <c r="BE2082" s="51">
        <f t="shared" ref="BE2082:BE2113" si="391">+IF($H$2016="neeviduje",0,1)</f>
        <v>1</v>
      </c>
      <c r="BH2082" s="51">
        <f t="shared" si="387"/>
        <v>1</v>
      </c>
      <c r="BI2082" s="51">
        <f>+IF(BE2082+BF2082+BG2082=0,0,IF(BH2082=0,0,1))</f>
        <v>1</v>
      </c>
      <c r="CA2082" s="113">
        <f>SI!BY2082</f>
        <v>121</v>
      </c>
      <c r="CH2082" s="140">
        <f>SI!BZ2082</f>
        <v>0</v>
      </c>
    </row>
    <row r="2083" spans="1:253" ht="15.75" x14ac:dyDescent="0.25">
      <c r="A2083" s="33"/>
      <c r="B2083" s="31" t="s">
        <v>125</v>
      </c>
      <c r="C2083" s="22"/>
      <c r="D2083" s="22"/>
      <c r="E2083" s="22"/>
      <c r="F2083" s="22"/>
      <c r="G2083" s="22"/>
      <c r="H2083" s="22"/>
      <c r="I2083" s="22"/>
      <c r="J2083" s="22"/>
      <c r="K2083" s="22"/>
      <c r="L2083" s="22"/>
      <c r="M2083" s="22"/>
      <c r="N2083" s="22"/>
      <c r="O2083" s="22"/>
      <c r="P2083" s="22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  <c r="AG2083" s="22"/>
      <c r="AH2083" s="22"/>
      <c r="AI2083" s="62" t="s">
        <v>168</v>
      </c>
      <c r="AJ2083" s="144" t="str">
        <f t="shared" si="386"/>
        <v>Riadok bude vidieť.</v>
      </c>
      <c r="AK2083" s="145" t="s">
        <v>207</v>
      </c>
      <c r="BE2083" s="51">
        <f t="shared" si="391"/>
        <v>1</v>
      </c>
      <c r="BH2083" s="51">
        <f t="shared" si="387"/>
        <v>1</v>
      </c>
      <c r="BI2083" s="51">
        <f>+IF(BE2083+BF2083+BG2083=0,0,IF(BH2083=0,0,1))</f>
        <v>1</v>
      </c>
      <c r="CA2083" s="113">
        <f>SI!BY2083</f>
        <v>123</v>
      </c>
      <c r="CH2083" s="140">
        <f>SI!BZ2083</f>
        <v>0</v>
      </c>
    </row>
    <row r="2084" spans="1:253" x14ac:dyDescent="0.25">
      <c r="A2084" s="33"/>
      <c r="AI2084" s="59"/>
      <c r="AJ2084" s="144" t="str">
        <f t="shared" si="386"/>
        <v>Riadok bude vidieť.</v>
      </c>
      <c r="AK2084" s="145" t="s">
        <v>207</v>
      </c>
      <c r="BE2084" s="51">
        <f t="shared" si="391"/>
        <v>1</v>
      </c>
      <c r="BH2084" s="51">
        <f t="shared" si="387"/>
        <v>1</v>
      </c>
      <c r="BI2084" s="51">
        <f>+IF(BE2084+BF2084+BG2084=0,0,IF(BH2084=0,0,1))</f>
        <v>1</v>
      </c>
      <c r="CA2084" s="113">
        <f>SI!BY2084</f>
        <v>163</v>
      </c>
      <c r="CH2084" s="140">
        <f>SI!BZ2084</f>
        <v>0</v>
      </c>
    </row>
    <row r="2085" spans="1:253" ht="15.75" x14ac:dyDescent="0.25">
      <c r="A2085" s="33"/>
      <c r="B2085" s="2" t="s">
        <v>282</v>
      </c>
      <c r="H2085" s="181" t="s">
        <v>631</v>
      </c>
      <c r="I2085" s="181"/>
      <c r="J2085" s="181"/>
      <c r="K2085" s="181"/>
      <c r="L2085" s="32" t="str">
        <f>+IF($J$27&lt;&gt;"",IF((CODE(MID($J$27,1,1)))*(GCD(121,132))*0+(LEN(SI!J13)+LEN(SI!J14))=CA2085,"majetok iným účtovným jednotkám, alebo tretím osobám.","NEPOVOLENÉ POUŽITIE!"),"NEPOVOLENÉ POUŽITIE!")</f>
        <v>majetok iným účtovným jednotkám, alebo tretím osobám.</v>
      </c>
      <c r="AI2085" s="59"/>
      <c r="AJ2085" s="144" t="str">
        <f t="shared" si="386"/>
        <v>Riadok bude vidieť.</v>
      </c>
      <c r="AK2085" s="145" t="s">
        <v>207</v>
      </c>
      <c r="AN2085" s="21"/>
      <c r="BE2085" s="51">
        <f t="shared" si="391"/>
        <v>1</v>
      </c>
      <c r="BH2085" s="51">
        <f t="shared" si="387"/>
        <v>1</v>
      </c>
      <c r="BI2085" s="51">
        <f>+IF(BE2085+BF2085+BG2085=0,0,IF(BH2085=0,0,1))</f>
        <v>1</v>
      </c>
      <c r="CA2085" s="113">
        <f>SI!BY2085</f>
        <v>16</v>
      </c>
      <c r="CH2085" s="140">
        <f>SI!BZ2085</f>
        <v>0</v>
      </c>
    </row>
    <row r="2086" spans="1:253" s="36" customFormat="1" hidden="1" x14ac:dyDescent="0.25">
      <c r="A2086" s="33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60"/>
      <c r="AJ2086" s="144" t="str">
        <f t="shared" si="386"/>
        <v>Riadok bude skrytý.</v>
      </c>
      <c r="AK2086" s="145" t="s">
        <v>207</v>
      </c>
      <c r="AL2086" s="2"/>
      <c r="AM2086" s="2"/>
      <c r="AN2086" s="2"/>
      <c r="AO2086" s="2"/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51">
        <f t="shared" si="391"/>
        <v>1</v>
      </c>
      <c r="BF2086" s="51">
        <f t="shared" ref="BF2086:BF2097" si="392">+IF($H$2085="neprenajíma",0,1)</f>
        <v>0</v>
      </c>
      <c r="BG2086" s="51"/>
      <c r="BH2086" s="51">
        <f t="shared" si="387"/>
        <v>1</v>
      </c>
      <c r="BI2086" s="89">
        <f>+IF(BE2086*BF2086=0,0,IF(BH2086=0,0,1))</f>
        <v>0</v>
      </c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/>
      <c r="BX2086" s="108"/>
      <c r="BY2086" s="108"/>
      <c r="BZ2086" s="108"/>
      <c r="CA2086" s="113">
        <f>SI!BY2086</f>
        <v>150</v>
      </c>
      <c r="CB2086" s="113"/>
      <c r="CC2086" s="113"/>
      <c r="CD2086" s="113"/>
      <c r="CE2086" s="113"/>
      <c r="CF2086" s="113"/>
      <c r="CG2086" s="113"/>
      <c r="CH2086" s="140">
        <f>SI!BZ2086</f>
        <v>0</v>
      </c>
      <c r="CI2086" s="108"/>
      <c r="CJ2086" s="108"/>
      <c r="CK2086" s="108"/>
      <c r="CL2086" s="108"/>
      <c r="CM2086" s="108"/>
      <c r="CN2086" s="108"/>
      <c r="CO2086" s="108"/>
      <c r="CP2086" s="108"/>
      <c r="CQ2086" s="108"/>
      <c r="CR2086" s="108"/>
      <c r="CS2086" s="108"/>
      <c r="CT2086" s="108"/>
      <c r="CU2086" s="108"/>
      <c r="CV2086" s="108"/>
      <c r="CW2086" s="108"/>
      <c r="CX2086" s="108"/>
      <c r="CY2086" s="108"/>
      <c r="CZ2086" s="2"/>
      <c r="DA2086" s="2"/>
      <c r="DB2086" s="2"/>
      <c r="DC2086" s="2"/>
      <c r="DD2086" s="2"/>
      <c r="DE2086" s="2"/>
      <c r="DF2086" s="2"/>
      <c r="DG2086" s="2"/>
      <c r="DH2086" s="2"/>
      <c r="DI2086" s="2"/>
      <c r="DJ2086" s="2"/>
      <c r="DK2086" s="2"/>
      <c r="DL2086" s="2"/>
      <c r="DM2086" s="2"/>
      <c r="DN2086" s="2"/>
      <c r="DO2086" s="2"/>
      <c r="DP2086" s="2"/>
      <c r="DQ2086" s="2"/>
      <c r="DR2086" s="2"/>
      <c r="DS2086" s="2"/>
      <c r="DT2086" s="2"/>
      <c r="DU2086" s="2"/>
      <c r="DV2086" s="2"/>
      <c r="DW2086" s="2"/>
      <c r="DX2086" s="2"/>
      <c r="DY2086" s="2"/>
      <c r="DZ2086" s="2"/>
      <c r="EA2086" s="2"/>
      <c r="EB2086" s="2"/>
      <c r="EC2086" s="2"/>
      <c r="ED2086" s="2"/>
      <c r="EE2086" s="2"/>
      <c r="EF2086" s="2"/>
      <c r="EG2086" s="2"/>
      <c r="EH2086" s="2"/>
      <c r="EI2086" s="2"/>
      <c r="EJ2086" s="2"/>
      <c r="EK2086" s="2"/>
      <c r="EL2086" s="2"/>
      <c r="EM2086" s="2"/>
      <c r="EN2086" s="2"/>
      <c r="EO2086" s="2"/>
      <c r="EP2086" s="2"/>
      <c r="EQ2086" s="2"/>
      <c r="ER2086" s="2"/>
      <c r="ES2086" s="2"/>
      <c r="ET2086" s="2"/>
      <c r="EU2086" s="2"/>
      <c r="EV2086" s="2"/>
      <c r="EW2086" s="2"/>
      <c r="EX2086" s="2"/>
      <c r="EY2086" s="2"/>
      <c r="EZ2086" s="2"/>
      <c r="FA2086" s="2"/>
      <c r="FB2086" s="2"/>
      <c r="FC2086" s="2"/>
      <c r="FD2086" s="2"/>
      <c r="FE2086" s="2"/>
      <c r="FF2086" s="2"/>
      <c r="FG2086" s="2"/>
      <c r="FH2086" s="2"/>
      <c r="FI2086" s="2"/>
      <c r="FJ2086" s="2"/>
      <c r="FK2086" s="2"/>
      <c r="FL2086" s="2"/>
      <c r="FM2086" s="2"/>
      <c r="FN2086" s="2"/>
      <c r="FO2086" s="2"/>
      <c r="FP2086" s="2"/>
      <c r="FQ2086" s="2"/>
      <c r="FR2086" s="2"/>
      <c r="FS2086" s="2"/>
      <c r="FT2086" s="2"/>
      <c r="FU2086" s="2"/>
      <c r="FV2086" s="2"/>
      <c r="FW2086" s="2"/>
      <c r="FX2086" s="2"/>
      <c r="FY2086" s="2"/>
      <c r="FZ2086" s="2"/>
      <c r="GA2086" s="2"/>
      <c r="GB2086" s="2"/>
      <c r="GC2086" s="2"/>
      <c r="GD2086" s="2"/>
      <c r="GE2086" s="2"/>
      <c r="GF2086" s="2"/>
      <c r="GG2086" s="2"/>
      <c r="GH2086" s="2"/>
      <c r="GI2086" s="2"/>
      <c r="GJ2086" s="2"/>
      <c r="GK2086" s="2"/>
      <c r="GL2086" s="2"/>
      <c r="GM2086" s="2"/>
      <c r="GN2086" s="2"/>
      <c r="GO2086" s="2"/>
      <c r="GP2086" s="2"/>
      <c r="GQ2086" s="2"/>
      <c r="GR2086" s="2"/>
      <c r="GS2086" s="2"/>
      <c r="GT2086" s="2"/>
      <c r="GU2086" s="2"/>
      <c r="GV2086" s="2"/>
      <c r="GW2086" s="2"/>
      <c r="GX2086" s="2"/>
      <c r="GY2086" s="2"/>
      <c r="GZ2086" s="2"/>
      <c r="HA2086" s="2"/>
      <c r="HB2086" s="2"/>
      <c r="HC2086" s="2"/>
      <c r="HD2086" s="2"/>
      <c r="HE2086" s="2"/>
      <c r="HF2086" s="2"/>
      <c r="HG2086" s="2"/>
      <c r="HH2086" s="2"/>
      <c r="HI2086" s="2"/>
      <c r="HJ2086" s="2"/>
      <c r="HK2086" s="2"/>
      <c r="HL2086" s="2"/>
      <c r="HM2086" s="2"/>
      <c r="HN2086" s="2"/>
      <c r="HO2086" s="2"/>
      <c r="HP2086" s="2"/>
      <c r="HQ2086" s="2"/>
      <c r="HR2086" s="2"/>
      <c r="HS2086" s="2"/>
      <c r="HT2086" s="2"/>
      <c r="HU2086" s="2"/>
      <c r="HV2086" s="2"/>
      <c r="HW2086" s="2"/>
      <c r="HX2086" s="2"/>
      <c r="HY2086" s="2"/>
      <c r="HZ2086" s="2"/>
      <c r="IA2086" s="2"/>
      <c r="IB2086" s="2"/>
      <c r="IC2086" s="2"/>
      <c r="ID2086" s="2"/>
      <c r="IE2086" s="2"/>
      <c r="IF2086" s="2"/>
      <c r="IG2086" s="2"/>
      <c r="IH2086" s="2"/>
      <c r="II2086" s="2"/>
      <c r="IJ2086" s="2"/>
      <c r="IK2086" s="2"/>
      <c r="IL2086" s="2"/>
      <c r="IM2086" s="2"/>
      <c r="IN2086" s="2"/>
      <c r="IO2086" s="2"/>
      <c r="IP2086" s="2"/>
      <c r="IQ2086" s="2"/>
      <c r="IR2086" s="2"/>
      <c r="IS2086" s="2"/>
    </row>
    <row r="2087" spans="1:253" s="36" customFormat="1" hidden="1" x14ac:dyDescent="0.25">
      <c r="A2087" s="33"/>
      <c r="B2087" s="305" t="str">
        <f>+IF($H$27&lt;&gt;"",IF(SQRT(INT(FACT(DAY(24324))*FACT(DAY(24385))/576))=CA2087,"druh prenajatého majetku","NEPOVOLENÉ POUŽITIE!"),"NEPOVOLENÉ POUŽITIE!")</f>
        <v>druh prenajatého majetku</v>
      </c>
      <c r="C2087" s="306"/>
      <c r="D2087" s="306"/>
      <c r="E2087" s="306"/>
      <c r="F2087" s="306"/>
      <c r="G2087" s="306"/>
      <c r="H2087" s="306"/>
      <c r="I2087" s="306"/>
      <c r="J2087" s="306"/>
      <c r="K2087" s="306"/>
      <c r="L2087" s="306"/>
      <c r="M2087" s="306"/>
      <c r="N2087" s="306"/>
      <c r="O2087" s="306"/>
      <c r="P2087" s="305" t="s">
        <v>187</v>
      </c>
      <c r="Q2087" s="306"/>
      <c r="R2087" s="306"/>
      <c r="S2087" s="306"/>
      <c r="T2087" s="306"/>
      <c r="U2087" s="306"/>
      <c r="V2087" s="306"/>
      <c r="W2087" s="306"/>
      <c r="X2087" s="306"/>
      <c r="Y2087" s="306"/>
      <c r="Z2087" s="307"/>
      <c r="AA2087" s="102" t="s">
        <v>185</v>
      </c>
      <c r="AB2087" s="102"/>
      <c r="AC2087" s="102"/>
      <c r="AD2087" s="102"/>
      <c r="AE2087" s="102"/>
      <c r="AF2087" s="102"/>
      <c r="AG2087" s="102"/>
      <c r="AH2087" s="103"/>
      <c r="AI2087" s="60"/>
      <c r="AJ2087" s="144" t="str">
        <f t="shared" si="386"/>
        <v>Riadok bude skrytý.</v>
      </c>
      <c r="AK2087" s="145" t="s">
        <v>207</v>
      </c>
      <c r="AL2087" s="2"/>
      <c r="AM2087" s="2"/>
      <c r="AN2087" s="2"/>
      <c r="AO2087" s="2"/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  <c r="AZ2087" s="2"/>
      <c r="BA2087" s="2"/>
      <c r="BB2087" s="2"/>
      <c r="BC2087" s="2"/>
      <c r="BD2087" s="2"/>
      <c r="BE2087" s="51">
        <f t="shared" si="391"/>
        <v>1</v>
      </c>
      <c r="BF2087" s="51">
        <f t="shared" si="392"/>
        <v>0</v>
      </c>
      <c r="BG2087" s="51"/>
      <c r="BH2087" s="51">
        <f t="shared" si="387"/>
        <v>1</v>
      </c>
      <c r="BI2087" s="89">
        <f>+IF(BE2087*BF2087=0,0,IF(BH2087=0,0,1))</f>
        <v>0</v>
      </c>
      <c r="BJ2087" s="2"/>
      <c r="BK2087" s="2"/>
      <c r="BL2087" s="2"/>
      <c r="BM2087" s="2"/>
      <c r="BN2087" s="2"/>
      <c r="BO2087" s="2"/>
      <c r="BP2087" s="2"/>
      <c r="BQ2087" s="2"/>
      <c r="BR2087" s="2"/>
      <c r="BS2087" s="2"/>
      <c r="BT2087" s="2"/>
      <c r="BU2087" s="2"/>
      <c r="BV2087" s="2"/>
      <c r="BW2087" s="2"/>
      <c r="BX2087" s="108"/>
      <c r="BY2087" s="108"/>
      <c r="BZ2087" s="108"/>
      <c r="CA2087" s="113">
        <f>SI!BY2087</f>
        <v>5</v>
      </c>
      <c r="CB2087" s="113"/>
      <c r="CC2087" s="113"/>
      <c r="CD2087" s="113"/>
      <c r="CE2087" s="113"/>
      <c r="CF2087" s="113"/>
      <c r="CG2087" s="113"/>
      <c r="CH2087" s="140">
        <f>SI!BZ2087</f>
        <v>0</v>
      </c>
      <c r="CI2087" s="108"/>
      <c r="CJ2087" s="108"/>
      <c r="CK2087" s="108"/>
      <c r="CL2087" s="108"/>
      <c r="CM2087" s="108"/>
      <c r="CN2087" s="108"/>
      <c r="CO2087" s="108"/>
      <c r="CP2087" s="108"/>
      <c r="CQ2087" s="108"/>
      <c r="CR2087" s="108"/>
      <c r="CS2087" s="108"/>
      <c r="CT2087" s="108"/>
      <c r="CU2087" s="108"/>
      <c r="CV2087" s="108"/>
      <c r="CW2087" s="108"/>
      <c r="CX2087" s="108"/>
      <c r="CY2087" s="108"/>
      <c r="CZ2087" s="2"/>
      <c r="DA2087" s="2"/>
      <c r="DB2087" s="2"/>
      <c r="DC2087" s="2"/>
      <c r="DD2087" s="2"/>
      <c r="DE2087" s="2"/>
      <c r="DF2087" s="2"/>
      <c r="DG2087" s="2"/>
      <c r="DH2087" s="2"/>
      <c r="DI2087" s="2"/>
      <c r="DJ2087" s="2"/>
      <c r="DK2087" s="2"/>
      <c r="DL2087" s="2"/>
      <c r="DM2087" s="2"/>
      <c r="DN2087" s="2"/>
      <c r="DO2087" s="2"/>
      <c r="DP2087" s="2"/>
      <c r="DQ2087" s="2"/>
      <c r="DR2087" s="2"/>
      <c r="DS2087" s="2"/>
      <c r="DT2087" s="2"/>
      <c r="DU2087" s="2"/>
      <c r="DV2087" s="2"/>
      <c r="DW2087" s="2"/>
      <c r="DX2087" s="2"/>
      <c r="DY2087" s="2"/>
      <c r="DZ2087" s="2"/>
      <c r="EA2087" s="2"/>
      <c r="EB2087" s="2"/>
      <c r="EC2087" s="2"/>
      <c r="ED2087" s="2"/>
      <c r="EE2087" s="2"/>
      <c r="EF2087" s="2"/>
      <c r="EG2087" s="2"/>
      <c r="EH2087" s="2"/>
      <c r="EI2087" s="2"/>
      <c r="EJ2087" s="2"/>
      <c r="EK2087" s="2"/>
      <c r="EL2087" s="2"/>
      <c r="EM2087" s="2"/>
      <c r="EN2087" s="2"/>
      <c r="EO2087" s="2"/>
      <c r="EP2087" s="2"/>
      <c r="EQ2087" s="2"/>
      <c r="ER2087" s="2"/>
      <c r="ES2087" s="2"/>
      <c r="ET2087" s="2"/>
      <c r="EU2087" s="2"/>
      <c r="EV2087" s="2"/>
      <c r="EW2087" s="2"/>
      <c r="EX2087" s="2"/>
      <c r="EY2087" s="2"/>
      <c r="EZ2087" s="2"/>
      <c r="FA2087" s="2"/>
      <c r="FB2087" s="2"/>
      <c r="FC2087" s="2"/>
      <c r="FD2087" s="2"/>
      <c r="FE2087" s="2"/>
      <c r="FF2087" s="2"/>
      <c r="FG2087" s="2"/>
      <c r="FH2087" s="2"/>
      <c r="FI2087" s="2"/>
      <c r="FJ2087" s="2"/>
      <c r="FK2087" s="2"/>
      <c r="FL2087" s="2"/>
      <c r="FM2087" s="2"/>
      <c r="FN2087" s="2"/>
      <c r="FO2087" s="2"/>
      <c r="FP2087" s="2"/>
      <c r="FQ2087" s="2"/>
      <c r="FR2087" s="2"/>
      <c r="FS2087" s="2"/>
      <c r="FT2087" s="2"/>
      <c r="FU2087" s="2"/>
      <c r="FV2087" s="2"/>
      <c r="FW2087" s="2"/>
      <c r="FX2087" s="2"/>
      <c r="FY2087" s="2"/>
      <c r="FZ2087" s="2"/>
      <c r="GA2087" s="2"/>
      <c r="GB2087" s="2"/>
      <c r="GC2087" s="2"/>
      <c r="GD2087" s="2"/>
      <c r="GE2087" s="2"/>
      <c r="GF2087" s="2"/>
      <c r="GG2087" s="2"/>
      <c r="GH2087" s="2"/>
      <c r="GI2087" s="2"/>
      <c r="GJ2087" s="2"/>
      <c r="GK2087" s="2"/>
      <c r="GL2087" s="2"/>
      <c r="GM2087" s="2"/>
      <c r="GN2087" s="2"/>
      <c r="GO2087" s="2"/>
      <c r="GP2087" s="2"/>
      <c r="GQ2087" s="2"/>
      <c r="GR2087" s="2"/>
      <c r="GS2087" s="2"/>
      <c r="GT2087" s="2"/>
      <c r="GU2087" s="2"/>
      <c r="GV2087" s="2"/>
      <c r="GW2087" s="2"/>
      <c r="GX2087" s="2"/>
      <c r="GY2087" s="2"/>
      <c r="GZ2087" s="2"/>
      <c r="HA2087" s="2"/>
      <c r="HB2087" s="2"/>
      <c r="HC2087" s="2"/>
      <c r="HD2087" s="2"/>
      <c r="HE2087" s="2"/>
      <c r="HF2087" s="2"/>
      <c r="HG2087" s="2"/>
      <c r="HH2087" s="2"/>
      <c r="HI2087" s="2"/>
      <c r="HJ2087" s="2"/>
      <c r="HK2087" s="2"/>
      <c r="HL2087" s="2"/>
      <c r="HM2087" s="2"/>
      <c r="HN2087" s="2"/>
      <c r="HO2087" s="2"/>
      <c r="HP2087" s="2"/>
      <c r="HQ2087" s="2"/>
      <c r="HR2087" s="2"/>
      <c r="HS2087" s="2"/>
      <c r="HT2087" s="2"/>
      <c r="HU2087" s="2"/>
      <c r="HV2087" s="2"/>
      <c r="HW2087" s="2"/>
      <c r="HX2087" s="2"/>
      <c r="HY2087" s="2"/>
      <c r="HZ2087" s="2"/>
      <c r="IA2087" s="2"/>
      <c r="IB2087" s="2"/>
      <c r="IC2087" s="2"/>
      <c r="ID2087" s="2"/>
      <c r="IE2087" s="2"/>
      <c r="IF2087" s="2"/>
      <c r="IG2087" s="2"/>
      <c r="IH2087" s="2"/>
      <c r="II2087" s="2"/>
      <c r="IJ2087" s="2"/>
      <c r="IK2087" s="2"/>
      <c r="IL2087" s="2"/>
      <c r="IM2087" s="2"/>
      <c r="IN2087" s="2"/>
      <c r="IO2087" s="2"/>
      <c r="IP2087" s="2"/>
      <c r="IQ2087" s="2"/>
      <c r="IR2087" s="2"/>
      <c r="IS2087" s="2"/>
    </row>
    <row r="2088" spans="1:253" s="36" customFormat="1" hidden="1" x14ac:dyDescent="0.25">
      <c r="A2088" s="33"/>
      <c r="B2088" s="267"/>
      <c r="C2088" s="268"/>
      <c r="D2088" s="268"/>
      <c r="E2088" s="268"/>
      <c r="F2088" s="268"/>
      <c r="G2088" s="268"/>
      <c r="H2088" s="268"/>
      <c r="I2088" s="268"/>
      <c r="J2088" s="268"/>
      <c r="K2088" s="268"/>
      <c r="L2088" s="268"/>
      <c r="M2088" s="268"/>
      <c r="N2088" s="268"/>
      <c r="O2088" s="268"/>
      <c r="P2088" s="1269"/>
      <c r="Q2088" s="1270"/>
      <c r="R2088" s="1270"/>
      <c r="S2088" s="1270"/>
      <c r="T2088" s="1270"/>
      <c r="U2088" s="1270"/>
      <c r="V2088" s="1270"/>
      <c r="W2088" s="1270"/>
      <c r="X2088" s="1270"/>
      <c r="Y2088" s="1270"/>
      <c r="Z2088" s="1271"/>
      <c r="AA2088" s="265"/>
      <c r="AB2088" s="265"/>
      <c r="AC2088" s="265"/>
      <c r="AD2088" s="265"/>
      <c r="AE2088" s="265"/>
      <c r="AF2088" s="265"/>
      <c r="AG2088" s="265"/>
      <c r="AH2088" s="266"/>
      <c r="AI2088" s="60"/>
      <c r="AJ2088" s="144" t="str">
        <f t="shared" si="386"/>
        <v>Riadok bude skrytý.</v>
      </c>
      <c r="AK2088" s="145" t="s">
        <v>207</v>
      </c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51">
        <f t="shared" si="391"/>
        <v>1</v>
      </c>
      <c r="BF2088" s="51">
        <f t="shared" si="392"/>
        <v>0</v>
      </c>
      <c r="BG2088" s="51"/>
      <c r="BH2088" s="51">
        <f t="shared" si="387"/>
        <v>1</v>
      </c>
      <c r="BI2088" s="89">
        <f>+IF(BE2088*BF2088=0,0,IF(BH2088=0,0,1))</f>
        <v>0</v>
      </c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/>
      <c r="BX2088" s="108"/>
      <c r="BY2088" s="108"/>
      <c r="BZ2088" s="108"/>
      <c r="CA2088" s="113">
        <f>SI!BY2088</f>
        <v>101</v>
      </c>
      <c r="CB2088" s="113"/>
      <c r="CC2088" s="113"/>
      <c r="CD2088" s="113"/>
      <c r="CE2088" s="113"/>
      <c r="CF2088" s="113"/>
      <c r="CG2088" s="113"/>
      <c r="CH2088" s="140">
        <f>SI!BZ2088</f>
        <v>0</v>
      </c>
      <c r="CI2088" s="108"/>
      <c r="CJ2088" s="108"/>
      <c r="CK2088" s="108"/>
      <c r="CL2088" s="108"/>
      <c r="CM2088" s="108"/>
      <c r="CN2088" s="108"/>
      <c r="CO2088" s="108"/>
      <c r="CP2088" s="108"/>
      <c r="CQ2088" s="108"/>
      <c r="CR2088" s="108"/>
      <c r="CS2088" s="108"/>
      <c r="CT2088" s="108"/>
      <c r="CU2088" s="108"/>
      <c r="CV2088" s="108"/>
      <c r="CW2088" s="108"/>
      <c r="CX2088" s="108"/>
      <c r="CY2088" s="108"/>
      <c r="CZ2088" s="2"/>
      <c r="DA2088" s="2"/>
      <c r="DB2088" s="2"/>
      <c r="DC2088" s="2"/>
      <c r="DD2088" s="2"/>
      <c r="DE2088" s="2"/>
      <c r="DF2088" s="2"/>
      <c r="DG2088" s="2"/>
      <c r="DH2088" s="2"/>
      <c r="DI2088" s="2"/>
      <c r="DJ2088" s="2"/>
      <c r="DK2088" s="2"/>
      <c r="DL2088" s="2"/>
      <c r="DM2088" s="2"/>
      <c r="DN2088" s="2"/>
      <c r="DO2088" s="2"/>
      <c r="DP2088" s="2"/>
      <c r="DQ2088" s="2"/>
      <c r="DR2088" s="2"/>
      <c r="DS2088" s="2"/>
      <c r="DT2088" s="2"/>
      <c r="DU2088" s="2"/>
      <c r="DV2088" s="2"/>
      <c r="DW2088" s="2"/>
      <c r="DX2088" s="2"/>
      <c r="DY2088" s="2"/>
      <c r="DZ2088" s="2"/>
      <c r="EA2088" s="2"/>
      <c r="EB2088" s="2"/>
      <c r="EC2088" s="2"/>
      <c r="ED2088" s="2"/>
      <c r="EE2088" s="2"/>
      <c r="EF2088" s="2"/>
      <c r="EG2088" s="2"/>
      <c r="EH2088" s="2"/>
      <c r="EI2088" s="2"/>
      <c r="EJ2088" s="2"/>
      <c r="EK2088" s="2"/>
      <c r="EL2088" s="2"/>
      <c r="EM2088" s="2"/>
      <c r="EN2088" s="2"/>
      <c r="EO2088" s="2"/>
      <c r="EP2088" s="2"/>
      <c r="EQ2088" s="2"/>
      <c r="ER2088" s="2"/>
      <c r="ES2088" s="2"/>
      <c r="ET2088" s="2"/>
      <c r="EU2088" s="2"/>
      <c r="EV2088" s="2"/>
      <c r="EW2088" s="2"/>
      <c r="EX2088" s="2"/>
      <c r="EY2088" s="2"/>
      <c r="EZ2088" s="2"/>
      <c r="FA2088" s="2"/>
      <c r="FB2088" s="2"/>
      <c r="FC2088" s="2"/>
      <c r="FD2088" s="2"/>
      <c r="FE2088" s="2"/>
      <c r="FF2088" s="2"/>
      <c r="FG2088" s="2"/>
      <c r="FH2088" s="2"/>
      <c r="FI2088" s="2"/>
      <c r="FJ2088" s="2"/>
      <c r="FK2088" s="2"/>
      <c r="FL2088" s="2"/>
      <c r="FM2088" s="2"/>
      <c r="FN2088" s="2"/>
      <c r="FO2088" s="2"/>
      <c r="FP2088" s="2"/>
      <c r="FQ2088" s="2"/>
      <c r="FR2088" s="2"/>
      <c r="FS2088" s="2"/>
      <c r="FT2088" s="2"/>
      <c r="FU2088" s="2"/>
      <c r="FV2088" s="2"/>
      <c r="FW2088" s="2"/>
      <c r="FX2088" s="2"/>
      <c r="FY2088" s="2"/>
      <c r="FZ2088" s="2"/>
      <c r="GA2088" s="2"/>
      <c r="GB2088" s="2"/>
      <c r="GC2088" s="2"/>
      <c r="GD2088" s="2"/>
      <c r="GE2088" s="2"/>
      <c r="GF2088" s="2"/>
      <c r="GG2088" s="2"/>
      <c r="GH2088" s="2"/>
      <c r="GI2088" s="2"/>
      <c r="GJ2088" s="2"/>
      <c r="GK2088" s="2"/>
      <c r="GL2088" s="2"/>
      <c r="GM2088" s="2"/>
      <c r="GN2088" s="2"/>
      <c r="GO2088" s="2"/>
      <c r="GP2088" s="2"/>
      <c r="GQ2088" s="2"/>
      <c r="GR2088" s="2"/>
      <c r="GS2088" s="2"/>
      <c r="GT2088" s="2"/>
      <c r="GU2088" s="2"/>
      <c r="GV2088" s="2"/>
      <c r="GW2088" s="2"/>
      <c r="GX2088" s="2"/>
      <c r="GY2088" s="2"/>
      <c r="GZ2088" s="2"/>
      <c r="HA2088" s="2"/>
      <c r="HB2088" s="2"/>
      <c r="HC2088" s="2"/>
      <c r="HD2088" s="2"/>
      <c r="HE2088" s="2"/>
      <c r="HF2088" s="2"/>
      <c r="HG2088" s="2"/>
      <c r="HH2088" s="2"/>
      <c r="HI2088" s="2"/>
      <c r="HJ2088" s="2"/>
      <c r="HK2088" s="2"/>
      <c r="HL2088" s="2"/>
      <c r="HM2088" s="2"/>
      <c r="HN2088" s="2"/>
      <c r="HO2088" s="2"/>
      <c r="HP2088" s="2"/>
      <c r="HQ2088" s="2"/>
      <c r="HR2088" s="2"/>
      <c r="HS2088" s="2"/>
      <c r="HT2088" s="2"/>
      <c r="HU2088" s="2"/>
      <c r="HV2088" s="2"/>
      <c r="HW2088" s="2"/>
      <c r="HX2088" s="2"/>
      <c r="HY2088" s="2"/>
      <c r="HZ2088" s="2"/>
      <c r="IA2088" s="2"/>
      <c r="IB2088" s="2"/>
      <c r="IC2088" s="2"/>
      <c r="ID2088" s="2"/>
      <c r="IE2088" s="2"/>
      <c r="IF2088" s="2"/>
      <c r="IG2088" s="2"/>
      <c r="IH2088" s="2"/>
      <c r="II2088" s="2"/>
      <c r="IJ2088" s="2"/>
      <c r="IK2088" s="2"/>
      <c r="IL2088" s="2"/>
      <c r="IM2088" s="2"/>
      <c r="IN2088" s="2"/>
      <c r="IO2088" s="2"/>
      <c r="IP2088" s="2"/>
      <c r="IQ2088" s="2"/>
      <c r="IR2088" s="2"/>
      <c r="IS2088" s="2"/>
    </row>
    <row r="2089" spans="1:253" s="36" customFormat="1" hidden="1" x14ac:dyDescent="0.25">
      <c r="A2089" s="33"/>
      <c r="B2089" s="232"/>
      <c r="C2089" s="233"/>
      <c r="D2089" s="233"/>
      <c r="E2089" s="233"/>
      <c r="F2089" s="233"/>
      <c r="G2089" s="233"/>
      <c r="H2089" s="233"/>
      <c r="I2089" s="233"/>
      <c r="J2089" s="233"/>
      <c r="K2089" s="233"/>
      <c r="L2089" s="233"/>
      <c r="M2089" s="233"/>
      <c r="N2089" s="233"/>
      <c r="O2089" s="233"/>
      <c r="P2089" s="234"/>
      <c r="Q2089" s="235"/>
      <c r="R2089" s="235"/>
      <c r="S2089" s="235"/>
      <c r="T2089" s="235"/>
      <c r="U2089" s="235"/>
      <c r="V2089" s="235"/>
      <c r="W2089" s="235"/>
      <c r="X2089" s="235"/>
      <c r="Y2089" s="235"/>
      <c r="Z2089" s="236"/>
      <c r="AA2089" s="269"/>
      <c r="AB2089" s="269"/>
      <c r="AC2089" s="269"/>
      <c r="AD2089" s="269"/>
      <c r="AE2089" s="269"/>
      <c r="AF2089" s="269"/>
      <c r="AG2089" s="269"/>
      <c r="AH2089" s="270"/>
      <c r="AI2089" s="60"/>
      <c r="AJ2089" s="144" t="str">
        <f t="shared" si="386"/>
        <v>Riadok bude skrytý.</v>
      </c>
      <c r="AK2089" s="145" t="s">
        <v>207</v>
      </c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51">
        <f t="shared" si="391"/>
        <v>1</v>
      </c>
      <c r="BF2089" s="51">
        <f t="shared" si="392"/>
        <v>0</v>
      </c>
      <c r="BG2089" s="51">
        <f t="shared" ref="BG2089:BG2096" si="393">+IF(B2089="",0,1)</f>
        <v>0</v>
      </c>
      <c r="BH2089" s="51">
        <f t="shared" si="387"/>
        <v>1</v>
      </c>
      <c r="BI2089" s="90">
        <f t="shared" ref="BI2089:BI2096" si="394">+IF(BE2089*BF2089*BG2089=0,0,IF(BH2089=0,0,1))</f>
        <v>0</v>
      </c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108"/>
      <c r="BY2089" s="108"/>
      <c r="BZ2089" s="108"/>
      <c r="CA2089" s="113">
        <f>SI!BY2089</f>
        <v>144</v>
      </c>
      <c r="CB2089" s="113"/>
      <c r="CC2089" s="113"/>
      <c r="CD2089" s="113"/>
      <c r="CE2089" s="113"/>
      <c r="CF2089" s="113"/>
      <c r="CG2089" s="113"/>
      <c r="CH2089" s="140">
        <f>SI!BZ2089</f>
        <v>0</v>
      </c>
      <c r="CI2089" s="108"/>
      <c r="CJ2089" s="108"/>
      <c r="CK2089" s="108"/>
      <c r="CL2089" s="108"/>
      <c r="CM2089" s="108"/>
      <c r="CN2089" s="108"/>
      <c r="CO2089" s="108"/>
      <c r="CP2089" s="108"/>
      <c r="CQ2089" s="108"/>
      <c r="CR2089" s="108"/>
      <c r="CS2089" s="108"/>
      <c r="CT2089" s="108"/>
      <c r="CU2089" s="108"/>
      <c r="CV2089" s="108"/>
      <c r="CW2089" s="108"/>
      <c r="CX2089" s="108"/>
      <c r="CY2089" s="108"/>
      <c r="CZ2089" s="2"/>
      <c r="DA2089" s="2"/>
      <c r="DB2089" s="2"/>
      <c r="DC2089" s="2"/>
      <c r="DD2089" s="2"/>
      <c r="DE2089" s="2"/>
      <c r="DF2089" s="2"/>
      <c r="DG2089" s="2"/>
      <c r="DH2089" s="2"/>
      <c r="DI2089" s="2"/>
      <c r="DJ2089" s="2"/>
      <c r="DK2089" s="2"/>
      <c r="DL2089" s="2"/>
      <c r="DM2089" s="2"/>
      <c r="DN2089" s="2"/>
      <c r="DO2089" s="2"/>
      <c r="DP2089" s="2"/>
      <c r="DQ2089" s="2"/>
      <c r="DR2089" s="2"/>
      <c r="DS2089" s="2"/>
      <c r="DT2089" s="2"/>
      <c r="DU2089" s="2"/>
      <c r="DV2089" s="2"/>
      <c r="DW2089" s="2"/>
      <c r="DX2089" s="2"/>
      <c r="DY2089" s="2"/>
      <c r="DZ2089" s="2"/>
      <c r="EA2089" s="2"/>
      <c r="EB2089" s="2"/>
      <c r="EC2089" s="2"/>
      <c r="ED2089" s="2"/>
      <c r="EE2089" s="2"/>
      <c r="EF2089" s="2"/>
      <c r="EG2089" s="2"/>
      <c r="EH2089" s="2"/>
      <c r="EI2089" s="2"/>
      <c r="EJ2089" s="2"/>
      <c r="EK2089" s="2"/>
      <c r="EL2089" s="2"/>
      <c r="EM2089" s="2"/>
      <c r="EN2089" s="2"/>
      <c r="EO2089" s="2"/>
      <c r="EP2089" s="2"/>
      <c r="EQ2089" s="2"/>
      <c r="ER2089" s="2"/>
      <c r="ES2089" s="2"/>
      <c r="ET2089" s="2"/>
      <c r="EU2089" s="2"/>
      <c r="EV2089" s="2"/>
      <c r="EW2089" s="2"/>
      <c r="EX2089" s="2"/>
      <c r="EY2089" s="2"/>
      <c r="EZ2089" s="2"/>
      <c r="FA2089" s="2"/>
      <c r="FB2089" s="2"/>
      <c r="FC2089" s="2"/>
      <c r="FD2089" s="2"/>
      <c r="FE2089" s="2"/>
      <c r="FF2089" s="2"/>
      <c r="FG2089" s="2"/>
      <c r="FH2089" s="2"/>
      <c r="FI2089" s="2"/>
      <c r="FJ2089" s="2"/>
      <c r="FK2089" s="2"/>
      <c r="FL2089" s="2"/>
      <c r="FM2089" s="2"/>
      <c r="FN2089" s="2"/>
      <c r="FO2089" s="2"/>
      <c r="FP2089" s="2"/>
      <c r="FQ2089" s="2"/>
      <c r="FR2089" s="2"/>
      <c r="FS2089" s="2"/>
      <c r="FT2089" s="2"/>
      <c r="FU2089" s="2"/>
      <c r="FV2089" s="2"/>
      <c r="FW2089" s="2"/>
      <c r="FX2089" s="2"/>
      <c r="FY2089" s="2"/>
      <c r="FZ2089" s="2"/>
      <c r="GA2089" s="2"/>
      <c r="GB2089" s="2"/>
      <c r="GC2089" s="2"/>
      <c r="GD2089" s="2"/>
      <c r="GE2089" s="2"/>
      <c r="GF2089" s="2"/>
      <c r="GG2089" s="2"/>
      <c r="GH2089" s="2"/>
      <c r="GI2089" s="2"/>
      <c r="GJ2089" s="2"/>
      <c r="GK2089" s="2"/>
      <c r="GL2089" s="2"/>
      <c r="GM2089" s="2"/>
      <c r="GN2089" s="2"/>
      <c r="GO2089" s="2"/>
      <c r="GP2089" s="2"/>
      <c r="GQ2089" s="2"/>
      <c r="GR2089" s="2"/>
      <c r="GS2089" s="2"/>
      <c r="GT2089" s="2"/>
      <c r="GU2089" s="2"/>
      <c r="GV2089" s="2"/>
      <c r="GW2089" s="2"/>
      <c r="GX2089" s="2"/>
      <c r="GY2089" s="2"/>
      <c r="GZ2089" s="2"/>
      <c r="HA2089" s="2"/>
      <c r="HB2089" s="2"/>
      <c r="HC2089" s="2"/>
      <c r="HD2089" s="2"/>
      <c r="HE2089" s="2"/>
      <c r="HF2089" s="2"/>
      <c r="HG2089" s="2"/>
      <c r="HH2089" s="2"/>
      <c r="HI2089" s="2"/>
      <c r="HJ2089" s="2"/>
      <c r="HK2089" s="2"/>
      <c r="HL2089" s="2"/>
      <c r="HM2089" s="2"/>
      <c r="HN2089" s="2"/>
      <c r="HO2089" s="2"/>
      <c r="HP2089" s="2"/>
      <c r="HQ2089" s="2"/>
      <c r="HR2089" s="2"/>
      <c r="HS2089" s="2"/>
      <c r="HT2089" s="2"/>
      <c r="HU2089" s="2"/>
      <c r="HV2089" s="2"/>
      <c r="HW2089" s="2"/>
      <c r="HX2089" s="2"/>
      <c r="HY2089" s="2"/>
      <c r="HZ2089" s="2"/>
      <c r="IA2089" s="2"/>
      <c r="IB2089" s="2"/>
      <c r="IC2089" s="2"/>
      <c r="ID2089" s="2"/>
      <c r="IE2089" s="2"/>
      <c r="IF2089" s="2"/>
      <c r="IG2089" s="2"/>
      <c r="IH2089" s="2"/>
      <c r="II2089" s="2"/>
      <c r="IJ2089" s="2"/>
      <c r="IK2089" s="2"/>
      <c r="IL2089" s="2"/>
      <c r="IM2089" s="2"/>
      <c r="IN2089" s="2"/>
      <c r="IO2089" s="2"/>
      <c r="IP2089" s="2"/>
      <c r="IQ2089" s="2"/>
      <c r="IR2089" s="2"/>
      <c r="IS2089" s="2"/>
    </row>
    <row r="2090" spans="1:253" s="36" customFormat="1" hidden="1" x14ac:dyDescent="0.25">
      <c r="A2090" s="33"/>
      <c r="B2090" s="232"/>
      <c r="C2090" s="233"/>
      <c r="D2090" s="233"/>
      <c r="E2090" s="233"/>
      <c r="F2090" s="233"/>
      <c r="G2090" s="233"/>
      <c r="H2090" s="233"/>
      <c r="I2090" s="233"/>
      <c r="J2090" s="233"/>
      <c r="K2090" s="233"/>
      <c r="L2090" s="233"/>
      <c r="M2090" s="233"/>
      <c r="N2090" s="233"/>
      <c r="O2090" s="233"/>
      <c r="P2090" s="234"/>
      <c r="Q2090" s="235"/>
      <c r="R2090" s="235"/>
      <c r="S2090" s="235"/>
      <c r="T2090" s="235"/>
      <c r="U2090" s="235"/>
      <c r="V2090" s="235"/>
      <c r="W2090" s="235"/>
      <c r="X2090" s="235"/>
      <c r="Y2090" s="235"/>
      <c r="Z2090" s="236"/>
      <c r="AA2090" s="269"/>
      <c r="AB2090" s="269"/>
      <c r="AC2090" s="269"/>
      <c r="AD2090" s="269"/>
      <c r="AE2090" s="269"/>
      <c r="AF2090" s="269"/>
      <c r="AG2090" s="269"/>
      <c r="AH2090" s="270"/>
      <c r="AI2090" s="60"/>
      <c r="AJ2090" s="144" t="str">
        <f t="shared" si="386"/>
        <v>Riadok bude skrytý.</v>
      </c>
      <c r="AK2090" s="145" t="s">
        <v>207</v>
      </c>
      <c r="AL2090" s="2"/>
      <c r="AM2090" s="2"/>
      <c r="AN2090" s="2"/>
      <c r="AO2090" s="2"/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51">
        <f t="shared" si="391"/>
        <v>1</v>
      </c>
      <c r="BF2090" s="51">
        <f t="shared" si="392"/>
        <v>0</v>
      </c>
      <c r="BG2090" s="51">
        <f t="shared" si="393"/>
        <v>0</v>
      </c>
      <c r="BH2090" s="51">
        <f t="shared" si="387"/>
        <v>1</v>
      </c>
      <c r="BI2090" s="90">
        <f>+IF(BE2090*BF2090*BG2090=0,0,IF(BH2090=0,0,1))</f>
        <v>0</v>
      </c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/>
      <c r="BX2090" s="108"/>
      <c r="BY2090" s="108"/>
      <c r="BZ2090" s="108"/>
      <c r="CA2090" s="113">
        <f>SI!BY2090</f>
        <v>157</v>
      </c>
      <c r="CB2090" s="113"/>
      <c r="CC2090" s="113"/>
      <c r="CD2090" s="113"/>
      <c r="CE2090" s="113"/>
      <c r="CF2090" s="113"/>
      <c r="CG2090" s="113"/>
      <c r="CH2090" s="140">
        <f>SI!BZ2090</f>
        <v>0</v>
      </c>
      <c r="CI2090" s="108"/>
      <c r="CJ2090" s="108"/>
      <c r="CK2090" s="108"/>
      <c r="CL2090" s="108"/>
      <c r="CM2090" s="108"/>
      <c r="CN2090" s="108"/>
      <c r="CO2090" s="108"/>
      <c r="CP2090" s="108"/>
      <c r="CQ2090" s="108"/>
      <c r="CR2090" s="108"/>
      <c r="CS2090" s="108"/>
      <c r="CT2090" s="108"/>
      <c r="CU2090" s="108"/>
      <c r="CV2090" s="108"/>
      <c r="CW2090" s="108"/>
      <c r="CX2090" s="108"/>
      <c r="CY2090" s="108"/>
      <c r="CZ2090" s="2"/>
      <c r="DA2090" s="2"/>
      <c r="DB2090" s="2"/>
      <c r="DC2090" s="2"/>
      <c r="DD2090" s="2"/>
      <c r="DE2090" s="2"/>
      <c r="DF2090" s="2"/>
      <c r="DG2090" s="2"/>
      <c r="DH2090" s="2"/>
      <c r="DI2090" s="2"/>
      <c r="DJ2090" s="2"/>
      <c r="DK2090" s="2"/>
      <c r="DL2090" s="2"/>
      <c r="DM2090" s="2"/>
      <c r="DN2090" s="2"/>
      <c r="DO2090" s="2"/>
      <c r="DP2090" s="2"/>
      <c r="DQ2090" s="2"/>
      <c r="DR2090" s="2"/>
      <c r="DS2090" s="2"/>
      <c r="DT2090" s="2"/>
      <c r="DU2090" s="2"/>
      <c r="DV2090" s="2"/>
      <c r="DW2090" s="2"/>
      <c r="DX2090" s="2"/>
      <c r="DY2090" s="2"/>
      <c r="DZ2090" s="2"/>
      <c r="EA2090" s="2"/>
      <c r="EB2090" s="2"/>
      <c r="EC2090" s="2"/>
      <c r="ED2090" s="2"/>
      <c r="EE2090" s="2"/>
      <c r="EF2090" s="2"/>
      <c r="EG2090" s="2"/>
      <c r="EH2090" s="2"/>
      <c r="EI2090" s="2"/>
      <c r="EJ2090" s="2"/>
      <c r="EK2090" s="2"/>
      <c r="EL2090" s="2"/>
      <c r="EM2090" s="2"/>
      <c r="EN2090" s="2"/>
      <c r="EO2090" s="2"/>
      <c r="EP2090" s="2"/>
      <c r="EQ2090" s="2"/>
      <c r="ER2090" s="2"/>
      <c r="ES2090" s="2"/>
      <c r="ET2090" s="2"/>
      <c r="EU2090" s="2"/>
      <c r="EV2090" s="2"/>
      <c r="EW2090" s="2"/>
      <c r="EX2090" s="2"/>
      <c r="EY2090" s="2"/>
      <c r="EZ2090" s="2"/>
      <c r="FA2090" s="2"/>
      <c r="FB2090" s="2"/>
      <c r="FC2090" s="2"/>
      <c r="FD2090" s="2"/>
      <c r="FE2090" s="2"/>
      <c r="FF2090" s="2"/>
      <c r="FG2090" s="2"/>
      <c r="FH2090" s="2"/>
      <c r="FI2090" s="2"/>
      <c r="FJ2090" s="2"/>
      <c r="FK2090" s="2"/>
      <c r="FL2090" s="2"/>
      <c r="FM2090" s="2"/>
      <c r="FN2090" s="2"/>
      <c r="FO2090" s="2"/>
      <c r="FP2090" s="2"/>
      <c r="FQ2090" s="2"/>
      <c r="FR2090" s="2"/>
      <c r="FS2090" s="2"/>
      <c r="FT2090" s="2"/>
      <c r="FU2090" s="2"/>
      <c r="FV2090" s="2"/>
      <c r="FW2090" s="2"/>
      <c r="FX2090" s="2"/>
      <c r="FY2090" s="2"/>
      <c r="FZ2090" s="2"/>
      <c r="GA2090" s="2"/>
      <c r="GB2090" s="2"/>
      <c r="GC2090" s="2"/>
      <c r="GD2090" s="2"/>
      <c r="GE2090" s="2"/>
      <c r="GF2090" s="2"/>
      <c r="GG2090" s="2"/>
      <c r="GH2090" s="2"/>
      <c r="GI2090" s="2"/>
      <c r="GJ2090" s="2"/>
      <c r="GK2090" s="2"/>
      <c r="GL2090" s="2"/>
      <c r="GM2090" s="2"/>
      <c r="GN2090" s="2"/>
      <c r="GO2090" s="2"/>
      <c r="GP2090" s="2"/>
      <c r="GQ2090" s="2"/>
      <c r="GR2090" s="2"/>
      <c r="GS2090" s="2"/>
      <c r="GT2090" s="2"/>
      <c r="GU2090" s="2"/>
      <c r="GV2090" s="2"/>
      <c r="GW2090" s="2"/>
      <c r="GX2090" s="2"/>
      <c r="GY2090" s="2"/>
      <c r="GZ2090" s="2"/>
      <c r="HA2090" s="2"/>
      <c r="HB2090" s="2"/>
      <c r="HC2090" s="2"/>
      <c r="HD2090" s="2"/>
      <c r="HE2090" s="2"/>
      <c r="HF2090" s="2"/>
      <c r="HG2090" s="2"/>
      <c r="HH2090" s="2"/>
      <c r="HI2090" s="2"/>
      <c r="HJ2090" s="2"/>
      <c r="HK2090" s="2"/>
      <c r="HL2090" s="2"/>
      <c r="HM2090" s="2"/>
      <c r="HN2090" s="2"/>
      <c r="HO2090" s="2"/>
      <c r="HP2090" s="2"/>
      <c r="HQ2090" s="2"/>
      <c r="HR2090" s="2"/>
      <c r="HS2090" s="2"/>
      <c r="HT2090" s="2"/>
      <c r="HU2090" s="2"/>
      <c r="HV2090" s="2"/>
      <c r="HW2090" s="2"/>
      <c r="HX2090" s="2"/>
      <c r="HY2090" s="2"/>
      <c r="HZ2090" s="2"/>
      <c r="IA2090" s="2"/>
      <c r="IB2090" s="2"/>
      <c r="IC2090" s="2"/>
      <c r="ID2090" s="2"/>
      <c r="IE2090" s="2"/>
      <c r="IF2090" s="2"/>
      <c r="IG2090" s="2"/>
      <c r="IH2090" s="2"/>
      <c r="II2090" s="2"/>
      <c r="IJ2090" s="2"/>
      <c r="IK2090" s="2"/>
      <c r="IL2090" s="2"/>
      <c r="IM2090" s="2"/>
      <c r="IN2090" s="2"/>
      <c r="IO2090" s="2"/>
      <c r="IP2090" s="2"/>
      <c r="IQ2090" s="2"/>
      <c r="IR2090" s="2"/>
      <c r="IS2090" s="2"/>
    </row>
    <row r="2091" spans="1:253" s="36" customFormat="1" hidden="1" x14ac:dyDescent="0.25">
      <c r="A2091" s="33"/>
      <c r="B2091" s="232"/>
      <c r="C2091" s="233"/>
      <c r="D2091" s="233"/>
      <c r="E2091" s="233"/>
      <c r="F2091" s="233"/>
      <c r="G2091" s="233"/>
      <c r="H2091" s="233"/>
      <c r="I2091" s="233"/>
      <c r="J2091" s="233"/>
      <c r="K2091" s="233"/>
      <c r="L2091" s="233"/>
      <c r="M2091" s="233"/>
      <c r="N2091" s="233"/>
      <c r="O2091" s="233"/>
      <c r="P2091" s="234"/>
      <c r="Q2091" s="235"/>
      <c r="R2091" s="235"/>
      <c r="S2091" s="235"/>
      <c r="T2091" s="235"/>
      <c r="U2091" s="235"/>
      <c r="V2091" s="235"/>
      <c r="W2091" s="235"/>
      <c r="X2091" s="235"/>
      <c r="Y2091" s="235"/>
      <c r="Z2091" s="236"/>
      <c r="AA2091" s="269"/>
      <c r="AB2091" s="269"/>
      <c r="AC2091" s="269"/>
      <c r="AD2091" s="269"/>
      <c r="AE2091" s="269"/>
      <c r="AF2091" s="269"/>
      <c r="AG2091" s="269"/>
      <c r="AH2091" s="270"/>
      <c r="AI2091" s="60"/>
      <c r="AJ2091" s="144" t="str">
        <f t="shared" si="386"/>
        <v>Riadok bude skrytý.</v>
      </c>
      <c r="AK2091" s="145" t="s">
        <v>207</v>
      </c>
      <c r="AL2091" s="2"/>
      <c r="AM2091" s="2"/>
      <c r="AN2091" s="2"/>
      <c r="AO2091" s="2"/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51">
        <f t="shared" si="391"/>
        <v>1</v>
      </c>
      <c r="BF2091" s="51">
        <f t="shared" si="392"/>
        <v>0</v>
      </c>
      <c r="BG2091" s="51">
        <f t="shared" si="393"/>
        <v>0</v>
      </c>
      <c r="BH2091" s="51">
        <f t="shared" si="387"/>
        <v>1</v>
      </c>
      <c r="BI2091" s="90">
        <f>+IF(BE2091*BF2091*BG2091=0,0,IF(BH2091=0,0,1))</f>
        <v>0</v>
      </c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/>
      <c r="BX2091" s="108"/>
      <c r="BY2091" s="108"/>
      <c r="BZ2091" s="108"/>
      <c r="CA2091" s="113">
        <f>SI!BY2091</f>
        <v>185</v>
      </c>
      <c r="CB2091" s="113"/>
      <c r="CC2091" s="113"/>
      <c r="CD2091" s="113"/>
      <c r="CE2091" s="113"/>
      <c r="CF2091" s="113"/>
      <c r="CG2091" s="113"/>
      <c r="CH2091" s="140">
        <f>SI!BZ2091</f>
        <v>0</v>
      </c>
      <c r="CI2091" s="108"/>
      <c r="CJ2091" s="108"/>
      <c r="CK2091" s="108"/>
      <c r="CL2091" s="108"/>
      <c r="CM2091" s="108"/>
      <c r="CN2091" s="108"/>
      <c r="CO2091" s="108"/>
      <c r="CP2091" s="108"/>
      <c r="CQ2091" s="108"/>
      <c r="CR2091" s="108"/>
      <c r="CS2091" s="108"/>
      <c r="CT2091" s="108"/>
      <c r="CU2091" s="108"/>
      <c r="CV2091" s="108"/>
      <c r="CW2091" s="108"/>
      <c r="CX2091" s="108"/>
      <c r="CY2091" s="108"/>
      <c r="CZ2091" s="2"/>
      <c r="DA2091" s="2"/>
      <c r="DB2091" s="2"/>
      <c r="DC2091" s="2"/>
      <c r="DD2091" s="2"/>
      <c r="DE2091" s="2"/>
      <c r="DF2091" s="2"/>
      <c r="DG2091" s="2"/>
      <c r="DH2091" s="2"/>
      <c r="DI2091" s="2"/>
      <c r="DJ2091" s="2"/>
      <c r="DK2091" s="2"/>
      <c r="DL2091" s="2"/>
      <c r="DM2091" s="2"/>
      <c r="DN2091" s="2"/>
      <c r="DO2091" s="2"/>
      <c r="DP2091" s="2"/>
      <c r="DQ2091" s="2"/>
      <c r="DR2091" s="2"/>
      <c r="DS2091" s="2"/>
      <c r="DT2091" s="2"/>
      <c r="DU2091" s="2"/>
      <c r="DV2091" s="2"/>
      <c r="DW2091" s="2"/>
      <c r="DX2091" s="2"/>
      <c r="DY2091" s="2"/>
      <c r="DZ2091" s="2"/>
      <c r="EA2091" s="2"/>
      <c r="EB2091" s="2"/>
      <c r="EC2091" s="2"/>
      <c r="ED2091" s="2"/>
      <c r="EE2091" s="2"/>
      <c r="EF2091" s="2"/>
      <c r="EG2091" s="2"/>
      <c r="EH2091" s="2"/>
      <c r="EI2091" s="2"/>
      <c r="EJ2091" s="2"/>
      <c r="EK2091" s="2"/>
      <c r="EL2091" s="2"/>
      <c r="EM2091" s="2"/>
      <c r="EN2091" s="2"/>
      <c r="EO2091" s="2"/>
      <c r="EP2091" s="2"/>
      <c r="EQ2091" s="2"/>
      <c r="ER2091" s="2"/>
      <c r="ES2091" s="2"/>
      <c r="ET2091" s="2"/>
      <c r="EU2091" s="2"/>
      <c r="EV2091" s="2"/>
      <c r="EW2091" s="2"/>
      <c r="EX2091" s="2"/>
      <c r="EY2091" s="2"/>
      <c r="EZ2091" s="2"/>
      <c r="FA2091" s="2"/>
      <c r="FB2091" s="2"/>
      <c r="FC2091" s="2"/>
      <c r="FD2091" s="2"/>
      <c r="FE2091" s="2"/>
      <c r="FF2091" s="2"/>
      <c r="FG2091" s="2"/>
      <c r="FH2091" s="2"/>
      <c r="FI2091" s="2"/>
      <c r="FJ2091" s="2"/>
      <c r="FK2091" s="2"/>
      <c r="FL2091" s="2"/>
      <c r="FM2091" s="2"/>
      <c r="FN2091" s="2"/>
      <c r="FO2091" s="2"/>
      <c r="FP2091" s="2"/>
      <c r="FQ2091" s="2"/>
      <c r="FR2091" s="2"/>
      <c r="FS2091" s="2"/>
      <c r="FT2091" s="2"/>
      <c r="FU2091" s="2"/>
      <c r="FV2091" s="2"/>
      <c r="FW2091" s="2"/>
      <c r="FX2091" s="2"/>
      <c r="FY2091" s="2"/>
      <c r="FZ2091" s="2"/>
      <c r="GA2091" s="2"/>
      <c r="GB2091" s="2"/>
      <c r="GC2091" s="2"/>
      <c r="GD2091" s="2"/>
      <c r="GE2091" s="2"/>
      <c r="GF2091" s="2"/>
      <c r="GG2091" s="2"/>
      <c r="GH2091" s="2"/>
      <c r="GI2091" s="2"/>
      <c r="GJ2091" s="2"/>
      <c r="GK2091" s="2"/>
      <c r="GL2091" s="2"/>
      <c r="GM2091" s="2"/>
      <c r="GN2091" s="2"/>
      <c r="GO2091" s="2"/>
      <c r="GP2091" s="2"/>
      <c r="GQ2091" s="2"/>
      <c r="GR2091" s="2"/>
      <c r="GS2091" s="2"/>
      <c r="GT2091" s="2"/>
      <c r="GU2091" s="2"/>
      <c r="GV2091" s="2"/>
      <c r="GW2091" s="2"/>
      <c r="GX2091" s="2"/>
      <c r="GY2091" s="2"/>
      <c r="GZ2091" s="2"/>
      <c r="HA2091" s="2"/>
      <c r="HB2091" s="2"/>
      <c r="HC2091" s="2"/>
      <c r="HD2091" s="2"/>
      <c r="HE2091" s="2"/>
      <c r="HF2091" s="2"/>
      <c r="HG2091" s="2"/>
      <c r="HH2091" s="2"/>
      <c r="HI2091" s="2"/>
      <c r="HJ2091" s="2"/>
      <c r="HK2091" s="2"/>
      <c r="HL2091" s="2"/>
      <c r="HM2091" s="2"/>
      <c r="HN2091" s="2"/>
      <c r="HO2091" s="2"/>
      <c r="HP2091" s="2"/>
      <c r="HQ2091" s="2"/>
      <c r="HR2091" s="2"/>
      <c r="HS2091" s="2"/>
      <c r="HT2091" s="2"/>
      <c r="HU2091" s="2"/>
      <c r="HV2091" s="2"/>
      <c r="HW2091" s="2"/>
      <c r="HX2091" s="2"/>
      <c r="HY2091" s="2"/>
      <c r="HZ2091" s="2"/>
      <c r="IA2091" s="2"/>
      <c r="IB2091" s="2"/>
      <c r="IC2091" s="2"/>
      <c r="ID2091" s="2"/>
      <c r="IE2091" s="2"/>
      <c r="IF2091" s="2"/>
      <c r="IG2091" s="2"/>
      <c r="IH2091" s="2"/>
      <c r="II2091" s="2"/>
      <c r="IJ2091" s="2"/>
      <c r="IK2091" s="2"/>
      <c r="IL2091" s="2"/>
      <c r="IM2091" s="2"/>
      <c r="IN2091" s="2"/>
      <c r="IO2091" s="2"/>
      <c r="IP2091" s="2"/>
      <c r="IQ2091" s="2"/>
      <c r="IR2091" s="2"/>
      <c r="IS2091" s="2"/>
    </row>
    <row r="2092" spans="1:253" s="36" customFormat="1" hidden="1" x14ac:dyDescent="0.25">
      <c r="A2092" s="33"/>
      <c r="B2092" s="232"/>
      <c r="C2092" s="233"/>
      <c r="D2092" s="233"/>
      <c r="E2092" s="233"/>
      <c r="F2092" s="233"/>
      <c r="G2092" s="233"/>
      <c r="H2092" s="233"/>
      <c r="I2092" s="233"/>
      <c r="J2092" s="233"/>
      <c r="K2092" s="233"/>
      <c r="L2092" s="233"/>
      <c r="M2092" s="233"/>
      <c r="N2092" s="233"/>
      <c r="O2092" s="233"/>
      <c r="P2092" s="234"/>
      <c r="Q2092" s="235"/>
      <c r="R2092" s="235"/>
      <c r="S2092" s="235"/>
      <c r="T2092" s="235"/>
      <c r="U2092" s="235"/>
      <c r="V2092" s="235"/>
      <c r="W2092" s="235"/>
      <c r="X2092" s="235"/>
      <c r="Y2092" s="235"/>
      <c r="Z2092" s="236"/>
      <c r="AA2092" s="269"/>
      <c r="AB2092" s="269"/>
      <c r="AC2092" s="269"/>
      <c r="AD2092" s="269"/>
      <c r="AE2092" s="269"/>
      <c r="AF2092" s="269"/>
      <c r="AG2092" s="269"/>
      <c r="AH2092" s="270"/>
      <c r="AI2092" s="60"/>
      <c r="AJ2092" s="144" t="str">
        <f t="shared" si="386"/>
        <v>Riadok bude skrytý.</v>
      </c>
      <c r="AK2092" s="145" t="s">
        <v>207</v>
      </c>
      <c r="AL2092" s="2"/>
      <c r="AM2092" s="2"/>
      <c r="AN2092" s="2"/>
      <c r="AO2092" s="2"/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51">
        <f t="shared" si="391"/>
        <v>1</v>
      </c>
      <c r="BF2092" s="51">
        <f t="shared" si="392"/>
        <v>0</v>
      </c>
      <c r="BG2092" s="51">
        <f t="shared" si="393"/>
        <v>0</v>
      </c>
      <c r="BH2092" s="51">
        <f t="shared" si="387"/>
        <v>1</v>
      </c>
      <c r="BI2092" s="90">
        <f>+IF(BE2092*BF2092*BG2092=0,0,IF(BH2092=0,0,1))</f>
        <v>0</v>
      </c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/>
      <c r="BX2092" s="108"/>
      <c r="BY2092" s="108"/>
      <c r="BZ2092" s="108"/>
      <c r="CA2092" s="113">
        <f>SI!BY2092</f>
        <v>175</v>
      </c>
      <c r="CB2092" s="113"/>
      <c r="CC2092" s="113"/>
      <c r="CD2092" s="113"/>
      <c r="CE2092" s="113"/>
      <c r="CF2092" s="113"/>
      <c r="CG2092" s="113"/>
      <c r="CH2092" s="140">
        <f>SI!BZ2092</f>
        <v>0</v>
      </c>
      <c r="CI2092" s="108"/>
      <c r="CJ2092" s="108"/>
      <c r="CK2092" s="108"/>
      <c r="CL2092" s="108"/>
      <c r="CM2092" s="108"/>
      <c r="CN2092" s="108"/>
      <c r="CO2092" s="108"/>
      <c r="CP2092" s="108"/>
      <c r="CQ2092" s="108"/>
      <c r="CR2092" s="108"/>
      <c r="CS2092" s="108"/>
      <c r="CT2092" s="108"/>
      <c r="CU2092" s="108"/>
      <c r="CV2092" s="108"/>
      <c r="CW2092" s="108"/>
      <c r="CX2092" s="108"/>
      <c r="CY2092" s="108"/>
      <c r="CZ2092" s="2"/>
      <c r="DA2092" s="2"/>
      <c r="DB2092" s="2"/>
      <c r="DC2092" s="2"/>
      <c r="DD2092" s="2"/>
      <c r="DE2092" s="2"/>
      <c r="DF2092" s="2"/>
      <c r="DG2092" s="2"/>
      <c r="DH2092" s="2"/>
      <c r="DI2092" s="2"/>
      <c r="DJ2092" s="2"/>
      <c r="DK2092" s="2"/>
      <c r="DL2092" s="2"/>
      <c r="DM2092" s="2"/>
      <c r="DN2092" s="2"/>
      <c r="DO2092" s="2"/>
      <c r="DP2092" s="2"/>
      <c r="DQ2092" s="2"/>
      <c r="DR2092" s="2"/>
      <c r="DS2092" s="2"/>
      <c r="DT2092" s="2"/>
      <c r="DU2092" s="2"/>
      <c r="DV2092" s="2"/>
      <c r="DW2092" s="2"/>
      <c r="DX2092" s="2"/>
      <c r="DY2092" s="2"/>
      <c r="DZ2092" s="2"/>
      <c r="EA2092" s="2"/>
      <c r="EB2092" s="2"/>
      <c r="EC2092" s="2"/>
      <c r="ED2092" s="2"/>
      <c r="EE2092" s="2"/>
      <c r="EF2092" s="2"/>
      <c r="EG2092" s="2"/>
      <c r="EH2092" s="2"/>
      <c r="EI2092" s="2"/>
      <c r="EJ2092" s="2"/>
      <c r="EK2092" s="2"/>
      <c r="EL2092" s="2"/>
      <c r="EM2092" s="2"/>
      <c r="EN2092" s="2"/>
      <c r="EO2092" s="2"/>
      <c r="EP2092" s="2"/>
      <c r="EQ2092" s="2"/>
      <c r="ER2092" s="2"/>
      <c r="ES2092" s="2"/>
      <c r="ET2092" s="2"/>
      <c r="EU2092" s="2"/>
      <c r="EV2092" s="2"/>
      <c r="EW2092" s="2"/>
      <c r="EX2092" s="2"/>
      <c r="EY2092" s="2"/>
      <c r="EZ2092" s="2"/>
      <c r="FA2092" s="2"/>
      <c r="FB2092" s="2"/>
      <c r="FC2092" s="2"/>
      <c r="FD2092" s="2"/>
      <c r="FE2092" s="2"/>
      <c r="FF2092" s="2"/>
      <c r="FG2092" s="2"/>
      <c r="FH2092" s="2"/>
      <c r="FI2092" s="2"/>
      <c r="FJ2092" s="2"/>
      <c r="FK2092" s="2"/>
      <c r="FL2092" s="2"/>
      <c r="FM2092" s="2"/>
      <c r="FN2092" s="2"/>
      <c r="FO2092" s="2"/>
      <c r="FP2092" s="2"/>
      <c r="FQ2092" s="2"/>
      <c r="FR2092" s="2"/>
      <c r="FS2092" s="2"/>
      <c r="FT2092" s="2"/>
      <c r="FU2092" s="2"/>
      <c r="FV2092" s="2"/>
      <c r="FW2092" s="2"/>
      <c r="FX2092" s="2"/>
      <c r="FY2092" s="2"/>
      <c r="FZ2092" s="2"/>
      <c r="GA2092" s="2"/>
      <c r="GB2092" s="2"/>
      <c r="GC2092" s="2"/>
      <c r="GD2092" s="2"/>
      <c r="GE2092" s="2"/>
      <c r="GF2092" s="2"/>
      <c r="GG2092" s="2"/>
      <c r="GH2092" s="2"/>
      <c r="GI2092" s="2"/>
      <c r="GJ2092" s="2"/>
      <c r="GK2092" s="2"/>
      <c r="GL2092" s="2"/>
      <c r="GM2092" s="2"/>
      <c r="GN2092" s="2"/>
      <c r="GO2092" s="2"/>
      <c r="GP2092" s="2"/>
      <c r="GQ2092" s="2"/>
      <c r="GR2092" s="2"/>
      <c r="GS2092" s="2"/>
      <c r="GT2092" s="2"/>
      <c r="GU2092" s="2"/>
      <c r="GV2092" s="2"/>
      <c r="GW2092" s="2"/>
      <c r="GX2092" s="2"/>
      <c r="GY2092" s="2"/>
      <c r="GZ2092" s="2"/>
      <c r="HA2092" s="2"/>
      <c r="HB2092" s="2"/>
      <c r="HC2092" s="2"/>
      <c r="HD2092" s="2"/>
      <c r="HE2092" s="2"/>
      <c r="HF2092" s="2"/>
      <c r="HG2092" s="2"/>
      <c r="HH2092" s="2"/>
      <c r="HI2092" s="2"/>
      <c r="HJ2092" s="2"/>
      <c r="HK2092" s="2"/>
      <c r="HL2092" s="2"/>
      <c r="HM2092" s="2"/>
      <c r="HN2092" s="2"/>
      <c r="HO2092" s="2"/>
      <c r="HP2092" s="2"/>
      <c r="HQ2092" s="2"/>
      <c r="HR2092" s="2"/>
      <c r="HS2092" s="2"/>
      <c r="HT2092" s="2"/>
      <c r="HU2092" s="2"/>
      <c r="HV2092" s="2"/>
      <c r="HW2092" s="2"/>
      <c r="HX2092" s="2"/>
      <c r="HY2092" s="2"/>
      <c r="HZ2092" s="2"/>
      <c r="IA2092" s="2"/>
      <c r="IB2092" s="2"/>
      <c r="IC2092" s="2"/>
      <c r="ID2092" s="2"/>
      <c r="IE2092" s="2"/>
      <c r="IF2092" s="2"/>
      <c r="IG2092" s="2"/>
      <c r="IH2092" s="2"/>
      <c r="II2092" s="2"/>
      <c r="IJ2092" s="2"/>
      <c r="IK2092" s="2"/>
      <c r="IL2092" s="2"/>
      <c r="IM2092" s="2"/>
      <c r="IN2092" s="2"/>
      <c r="IO2092" s="2"/>
      <c r="IP2092" s="2"/>
      <c r="IQ2092" s="2"/>
      <c r="IR2092" s="2"/>
      <c r="IS2092" s="2"/>
    </row>
    <row r="2093" spans="1:253" s="36" customFormat="1" hidden="1" x14ac:dyDescent="0.25">
      <c r="A2093" s="33"/>
      <c r="B2093" s="232"/>
      <c r="C2093" s="233"/>
      <c r="D2093" s="233"/>
      <c r="E2093" s="233"/>
      <c r="F2093" s="233"/>
      <c r="G2093" s="233"/>
      <c r="H2093" s="233"/>
      <c r="I2093" s="233"/>
      <c r="J2093" s="233"/>
      <c r="K2093" s="233"/>
      <c r="L2093" s="233"/>
      <c r="M2093" s="233"/>
      <c r="N2093" s="233"/>
      <c r="O2093" s="233"/>
      <c r="P2093" s="234"/>
      <c r="Q2093" s="235"/>
      <c r="R2093" s="235"/>
      <c r="S2093" s="235"/>
      <c r="T2093" s="235"/>
      <c r="U2093" s="235"/>
      <c r="V2093" s="235"/>
      <c r="W2093" s="235"/>
      <c r="X2093" s="235"/>
      <c r="Y2093" s="235"/>
      <c r="Z2093" s="236"/>
      <c r="AA2093" s="269"/>
      <c r="AB2093" s="269"/>
      <c r="AC2093" s="269"/>
      <c r="AD2093" s="269"/>
      <c r="AE2093" s="269"/>
      <c r="AF2093" s="269"/>
      <c r="AG2093" s="269"/>
      <c r="AH2093" s="270"/>
      <c r="AI2093" s="60"/>
      <c r="AJ2093" s="144" t="str">
        <f t="shared" si="386"/>
        <v>Riadok bude skrytý.</v>
      </c>
      <c r="AK2093" s="145" t="s">
        <v>207</v>
      </c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51">
        <f t="shared" si="391"/>
        <v>1</v>
      </c>
      <c r="BF2093" s="51">
        <f t="shared" si="392"/>
        <v>0</v>
      </c>
      <c r="BG2093" s="51">
        <f t="shared" si="393"/>
        <v>0</v>
      </c>
      <c r="BH2093" s="51">
        <f t="shared" si="387"/>
        <v>1</v>
      </c>
      <c r="BI2093" s="90">
        <f>+IF(BE2093*BF2093*BG2093=0,0,IF(BH2093=0,0,1))</f>
        <v>0</v>
      </c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/>
      <c r="BX2093" s="108"/>
      <c r="BY2093" s="108"/>
      <c r="BZ2093" s="108"/>
      <c r="CA2093" s="113">
        <f>SI!BY2093</f>
        <v>205</v>
      </c>
      <c r="CB2093" s="113"/>
      <c r="CC2093" s="113"/>
      <c r="CD2093" s="113"/>
      <c r="CE2093" s="113"/>
      <c r="CF2093" s="113"/>
      <c r="CG2093" s="113"/>
      <c r="CH2093" s="140">
        <f>SI!BZ2093</f>
        <v>0</v>
      </c>
      <c r="CI2093" s="108"/>
      <c r="CJ2093" s="108"/>
      <c r="CK2093" s="108"/>
      <c r="CL2093" s="108"/>
      <c r="CM2093" s="108"/>
      <c r="CN2093" s="108"/>
      <c r="CO2093" s="108"/>
      <c r="CP2093" s="108"/>
      <c r="CQ2093" s="108"/>
      <c r="CR2093" s="108"/>
      <c r="CS2093" s="108"/>
      <c r="CT2093" s="108"/>
      <c r="CU2093" s="108"/>
      <c r="CV2093" s="108"/>
      <c r="CW2093" s="108"/>
      <c r="CX2093" s="108"/>
      <c r="CY2093" s="108"/>
      <c r="CZ2093" s="2"/>
      <c r="DA2093" s="2"/>
      <c r="DB2093" s="2"/>
      <c r="DC2093" s="2"/>
      <c r="DD2093" s="2"/>
      <c r="DE2093" s="2"/>
      <c r="DF2093" s="2"/>
      <c r="DG2093" s="2"/>
      <c r="DH2093" s="2"/>
      <c r="DI2093" s="2"/>
      <c r="DJ2093" s="2"/>
      <c r="DK2093" s="2"/>
      <c r="DL2093" s="2"/>
      <c r="DM2093" s="2"/>
      <c r="DN2093" s="2"/>
      <c r="DO2093" s="2"/>
      <c r="DP2093" s="2"/>
      <c r="DQ2093" s="2"/>
      <c r="DR2093" s="2"/>
      <c r="DS2093" s="2"/>
      <c r="DT2093" s="2"/>
      <c r="DU2093" s="2"/>
      <c r="DV2093" s="2"/>
      <c r="DW2093" s="2"/>
      <c r="DX2093" s="2"/>
      <c r="DY2093" s="2"/>
      <c r="DZ2093" s="2"/>
      <c r="EA2093" s="2"/>
      <c r="EB2093" s="2"/>
      <c r="EC2093" s="2"/>
      <c r="ED2093" s="2"/>
      <c r="EE2093" s="2"/>
      <c r="EF2093" s="2"/>
      <c r="EG2093" s="2"/>
      <c r="EH2093" s="2"/>
      <c r="EI2093" s="2"/>
      <c r="EJ2093" s="2"/>
      <c r="EK2093" s="2"/>
      <c r="EL2093" s="2"/>
      <c r="EM2093" s="2"/>
      <c r="EN2093" s="2"/>
      <c r="EO2093" s="2"/>
      <c r="EP2093" s="2"/>
      <c r="EQ2093" s="2"/>
      <c r="ER2093" s="2"/>
      <c r="ES2093" s="2"/>
      <c r="ET2093" s="2"/>
      <c r="EU2093" s="2"/>
      <c r="EV2093" s="2"/>
      <c r="EW2093" s="2"/>
      <c r="EX2093" s="2"/>
      <c r="EY2093" s="2"/>
      <c r="EZ2093" s="2"/>
      <c r="FA2093" s="2"/>
      <c r="FB2093" s="2"/>
      <c r="FC2093" s="2"/>
      <c r="FD2093" s="2"/>
      <c r="FE2093" s="2"/>
      <c r="FF2093" s="2"/>
      <c r="FG2093" s="2"/>
      <c r="FH2093" s="2"/>
      <c r="FI2093" s="2"/>
      <c r="FJ2093" s="2"/>
      <c r="FK2093" s="2"/>
      <c r="FL2093" s="2"/>
      <c r="FM2093" s="2"/>
      <c r="FN2093" s="2"/>
      <c r="FO2093" s="2"/>
      <c r="FP2093" s="2"/>
      <c r="FQ2093" s="2"/>
      <c r="FR2093" s="2"/>
      <c r="FS2093" s="2"/>
      <c r="FT2093" s="2"/>
      <c r="FU2093" s="2"/>
      <c r="FV2093" s="2"/>
      <c r="FW2093" s="2"/>
      <c r="FX2093" s="2"/>
      <c r="FY2093" s="2"/>
      <c r="FZ2093" s="2"/>
      <c r="GA2093" s="2"/>
      <c r="GB2093" s="2"/>
      <c r="GC2093" s="2"/>
      <c r="GD2093" s="2"/>
      <c r="GE2093" s="2"/>
      <c r="GF2093" s="2"/>
      <c r="GG2093" s="2"/>
      <c r="GH2093" s="2"/>
      <c r="GI2093" s="2"/>
      <c r="GJ2093" s="2"/>
      <c r="GK2093" s="2"/>
      <c r="GL2093" s="2"/>
      <c r="GM2093" s="2"/>
      <c r="GN2093" s="2"/>
      <c r="GO2093" s="2"/>
      <c r="GP2093" s="2"/>
      <c r="GQ2093" s="2"/>
      <c r="GR2093" s="2"/>
      <c r="GS2093" s="2"/>
      <c r="GT2093" s="2"/>
      <c r="GU2093" s="2"/>
      <c r="GV2093" s="2"/>
      <c r="GW2093" s="2"/>
      <c r="GX2093" s="2"/>
      <c r="GY2093" s="2"/>
      <c r="GZ2093" s="2"/>
      <c r="HA2093" s="2"/>
      <c r="HB2093" s="2"/>
      <c r="HC2093" s="2"/>
      <c r="HD2093" s="2"/>
      <c r="HE2093" s="2"/>
      <c r="HF2093" s="2"/>
      <c r="HG2093" s="2"/>
      <c r="HH2093" s="2"/>
      <c r="HI2093" s="2"/>
      <c r="HJ2093" s="2"/>
      <c r="HK2093" s="2"/>
      <c r="HL2093" s="2"/>
      <c r="HM2093" s="2"/>
      <c r="HN2093" s="2"/>
      <c r="HO2093" s="2"/>
      <c r="HP2093" s="2"/>
      <c r="HQ2093" s="2"/>
      <c r="HR2093" s="2"/>
      <c r="HS2093" s="2"/>
      <c r="HT2093" s="2"/>
      <c r="HU2093" s="2"/>
      <c r="HV2093" s="2"/>
      <c r="HW2093" s="2"/>
      <c r="HX2093" s="2"/>
      <c r="HY2093" s="2"/>
      <c r="HZ2093" s="2"/>
      <c r="IA2093" s="2"/>
      <c r="IB2093" s="2"/>
      <c r="IC2093" s="2"/>
      <c r="ID2093" s="2"/>
      <c r="IE2093" s="2"/>
      <c r="IF2093" s="2"/>
      <c r="IG2093" s="2"/>
      <c r="IH2093" s="2"/>
      <c r="II2093" s="2"/>
      <c r="IJ2093" s="2"/>
      <c r="IK2093" s="2"/>
      <c r="IL2093" s="2"/>
      <c r="IM2093" s="2"/>
      <c r="IN2093" s="2"/>
      <c r="IO2093" s="2"/>
      <c r="IP2093" s="2"/>
      <c r="IQ2093" s="2"/>
      <c r="IR2093" s="2"/>
      <c r="IS2093" s="2"/>
    </row>
    <row r="2094" spans="1:253" s="36" customFormat="1" hidden="1" x14ac:dyDescent="0.25">
      <c r="A2094" s="33"/>
      <c r="B2094" s="232"/>
      <c r="C2094" s="233"/>
      <c r="D2094" s="233"/>
      <c r="E2094" s="233"/>
      <c r="F2094" s="233"/>
      <c r="G2094" s="233"/>
      <c r="H2094" s="233"/>
      <c r="I2094" s="233"/>
      <c r="J2094" s="233"/>
      <c r="K2094" s="233"/>
      <c r="L2094" s="233"/>
      <c r="M2094" s="233"/>
      <c r="N2094" s="233"/>
      <c r="O2094" s="233"/>
      <c r="P2094" s="234"/>
      <c r="Q2094" s="235"/>
      <c r="R2094" s="235"/>
      <c r="S2094" s="235"/>
      <c r="T2094" s="235"/>
      <c r="U2094" s="235"/>
      <c r="V2094" s="235"/>
      <c r="W2094" s="235"/>
      <c r="X2094" s="235"/>
      <c r="Y2094" s="235"/>
      <c r="Z2094" s="236"/>
      <c r="AA2094" s="269"/>
      <c r="AB2094" s="269"/>
      <c r="AC2094" s="269"/>
      <c r="AD2094" s="269"/>
      <c r="AE2094" s="269"/>
      <c r="AF2094" s="269"/>
      <c r="AG2094" s="269"/>
      <c r="AH2094" s="270"/>
      <c r="AI2094" s="60"/>
      <c r="AJ2094" s="144" t="str">
        <f t="shared" si="386"/>
        <v>Riadok bude skrytý.</v>
      </c>
      <c r="AK2094" s="145" t="s">
        <v>207</v>
      </c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51">
        <f t="shared" si="391"/>
        <v>1</v>
      </c>
      <c r="BF2094" s="51">
        <f t="shared" si="392"/>
        <v>0</v>
      </c>
      <c r="BG2094" s="51">
        <f t="shared" si="393"/>
        <v>0</v>
      </c>
      <c r="BH2094" s="51">
        <f t="shared" si="387"/>
        <v>1</v>
      </c>
      <c r="BI2094" s="90">
        <f t="shared" si="394"/>
        <v>0</v>
      </c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108"/>
      <c r="BY2094" s="108"/>
      <c r="BZ2094" s="108"/>
      <c r="CA2094" s="113">
        <f>SI!BY2094</f>
        <v>200</v>
      </c>
      <c r="CB2094" s="113"/>
      <c r="CC2094" s="113"/>
      <c r="CD2094" s="113"/>
      <c r="CE2094" s="113"/>
      <c r="CF2094" s="113"/>
      <c r="CG2094" s="113"/>
      <c r="CH2094" s="140">
        <f>SI!BZ2094</f>
        <v>0</v>
      </c>
      <c r="CI2094" s="108"/>
      <c r="CJ2094" s="108"/>
      <c r="CK2094" s="108"/>
      <c r="CL2094" s="108"/>
      <c r="CM2094" s="108"/>
      <c r="CN2094" s="108"/>
      <c r="CO2094" s="108"/>
      <c r="CP2094" s="108"/>
      <c r="CQ2094" s="108"/>
      <c r="CR2094" s="108"/>
      <c r="CS2094" s="108"/>
      <c r="CT2094" s="108"/>
      <c r="CU2094" s="108"/>
      <c r="CV2094" s="108"/>
      <c r="CW2094" s="108"/>
      <c r="CX2094" s="108"/>
      <c r="CY2094" s="108"/>
      <c r="CZ2094" s="2"/>
      <c r="DA2094" s="2"/>
      <c r="DB2094" s="2"/>
      <c r="DC2094" s="2"/>
      <c r="DD2094" s="2"/>
      <c r="DE2094" s="2"/>
      <c r="DF2094" s="2"/>
      <c r="DG2094" s="2"/>
      <c r="DH2094" s="2"/>
      <c r="DI2094" s="2"/>
      <c r="DJ2094" s="2"/>
      <c r="DK2094" s="2"/>
      <c r="DL2094" s="2"/>
      <c r="DM2094" s="2"/>
      <c r="DN2094" s="2"/>
      <c r="DO2094" s="2"/>
      <c r="DP2094" s="2"/>
      <c r="DQ2094" s="2"/>
      <c r="DR2094" s="2"/>
      <c r="DS2094" s="2"/>
      <c r="DT2094" s="2"/>
      <c r="DU2094" s="2"/>
      <c r="DV2094" s="2"/>
      <c r="DW2094" s="2"/>
      <c r="DX2094" s="2"/>
      <c r="DY2094" s="2"/>
      <c r="DZ2094" s="2"/>
      <c r="EA2094" s="2"/>
      <c r="EB2094" s="2"/>
      <c r="EC2094" s="2"/>
      <c r="ED2094" s="2"/>
      <c r="EE2094" s="2"/>
      <c r="EF2094" s="2"/>
      <c r="EG2094" s="2"/>
      <c r="EH2094" s="2"/>
      <c r="EI2094" s="2"/>
      <c r="EJ2094" s="2"/>
      <c r="EK2094" s="2"/>
      <c r="EL2094" s="2"/>
      <c r="EM2094" s="2"/>
      <c r="EN2094" s="2"/>
      <c r="EO2094" s="2"/>
      <c r="EP2094" s="2"/>
      <c r="EQ2094" s="2"/>
      <c r="ER2094" s="2"/>
      <c r="ES2094" s="2"/>
      <c r="ET2094" s="2"/>
      <c r="EU2094" s="2"/>
      <c r="EV2094" s="2"/>
      <c r="EW2094" s="2"/>
      <c r="EX2094" s="2"/>
      <c r="EY2094" s="2"/>
      <c r="EZ2094" s="2"/>
      <c r="FA2094" s="2"/>
      <c r="FB2094" s="2"/>
      <c r="FC2094" s="2"/>
      <c r="FD2094" s="2"/>
      <c r="FE2094" s="2"/>
      <c r="FF2094" s="2"/>
      <c r="FG2094" s="2"/>
      <c r="FH2094" s="2"/>
      <c r="FI2094" s="2"/>
      <c r="FJ2094" s="2"/>
      <c r="FK2094" s="2"/>
      <c r="FL2094" s="2"/>
      <c r="FM2094" s="2"/>
      <c r="FN2094" s="2"/>
      <c r="FO2094" s="2"/>
      <c r="FP2094" s="2"/>
      <c r="FQ2094" s="2"/>
      <c r="FR2094" s="2"/>
      <c r="FS2094" s="2"/>
      <c r="FT2094" s="2"/>
      <c r="FU2094" s="2"/>
      <c r="FV2094" s="2"/>
      <c r="FW2094" s="2"/>
      <c r="FX2094" s="2"/>
      <c r="FY2094" s="2"/>
      <c r="FZ2094" s="2"/>
      <c r="GA2094" s="2"/>
      <c r="GB2094" s="2"/>
      <c r="GC2094" s="2"/>
      <c r="GD2094" s="2"/>
      <c r="GE2094" s="2"/>
      <c r="GF2094" s="2"/>
      <c r="GG2094" s="2"/>
      <c r="GH2094" s="2"/>
      <c r="GI2094" s="2"/>
      <c r="GJ2094" s="2"/>
      <c r="GK2094" s="2"/>
      <c r="GL2094" s="2"/>
      <c r="GM2094" s="2"/>
      <c r="GN2094" s="2"/>
      <c r="GO2094" s="2"/>
      <c r="GP2094" s="2"/>
      <c r="GQ2094" s="2"/>
      <c r="GR2094" s="2"/>
      <c r="GS2094" s="2"/>
      <c r="GT2094" s="2"/>
      <c r="GU2094" s="2"/>
      <c r="GV2094" s="2"/>
      <c r="GW2094" s="2"/>
      <c r="GX2094" s="2"/>
      <c r="GY2094" s="2"/>
      <c r="GZ2094" s="2"/>
      <c r="HA2094" s="2"/>
      <c r="HB2094" s="2"/>
      <c r="HC2094" s="2"/>
      <c r="HD2094" s="2"/>
      <c r="HE2094" s="2"/>
      <c r="HF2094" s="2"/>
      <c r="HG2094" s="2"/>
      <c r="HH2094" s="2"/>
      <c r="HI2094" s="2"/>
      <c r="HJ2094" s="2"/>
      <c r="HK2094" s="2"/>
      <c r="HL2094" s="2"/>
      <c r="HM2094" s="2"/>
      <c r="HN2094" s="2"/>
      <c r="HO2094" s="2"/>
      <c r="HP2094" s="2"/>
      <c r="HQ2094" s="2"/>
      <c r="HR2094" s="2"/>
      <c r="HS2094" s="2"/>
      <c r="HT2094" s="2"/>
      <c r="HU2094" s="2"/>
      <c r="HV2094" s="2"/>
      <c r="HW2094" s="2"/>
      <c r="HX2094" s="2"/>
      <c r="HY2094" s="2"/>
      <c r="HZ2094" s="2"/>
      <c r="IA2094" s="2"/>
      <c r="IB2094" s="2"/>
      <c r="IC2094" s="2"/>
      <c r="ID2094" s="2"/>
      <c r="IE2094" s="2"/>
      <c r="IF2094" s="2"/>
      <c r="IG2094" s="2"/>
      <c r="IH2094" s="2"/>
      <c r="II2094" s="2"/>
      <c r="IJ2094" s="2"/>
      <c r="IK2094" s="2"/>
      <c r="IL2094" s="2"/>
      <c r="IM2094" s="2"/>
      <c r="IN2094" s="2"/>
      <c r="IO2094" s="2"/>
      <c r="IP2094" s="2"/>
      <c r="IQ2094" s="2"/>
      <c r="IR2094" s="2"/>
      <c r="IS2094" s="2"/>
    </row>
    <row r="2095" spans="1:253" s="36" customFormat="1" hidden="1" x14ac:dyDescent="0.25">
      <c r="A2095" s="33"/>
      <c r="B2095" s="232"/>
      <c r="C2095" s="233"/>
      <c r="D2095" s="233"/>
      <c r="E2095" s="233"/>
      <c r="F2095" s="233"/>
      <c r="G2095" s="233"/>
      <c r="H2095" s="233"/>
      <c r="I2095" s="233"/>
      <c r="J2095" s="233"/>
      <c r="K2095" s="233"/>
      <c r="L2095" s="233"/>
      <c r="M2095" s="233"/>
      <c r="N2095" s="233"/>
      <c r="O2095" s="233"/>
      <c r="P2095" s="234"/>
      <c r="Q2095" s="235"/>
      <c r="R2095" s="235"/>
      <c r="S2095" s="235"/>
      <c r="T2095" s="235"/>
      <c r="U2095" s="235"/>
      <c r="V2095" s="235"/>
      <c r="W2095" s="235"/>
      <c r="X2095" s="235"/>
      <c r="Y2095" s="235"/>
      <c r="Z2095" s="236"/>
      <c r="AA2095" s="269"/>
      <c r="AB2095" s="269"/>
      <c r="AC2095" s="269"/>
      <c r="AD2095" s="269"/>
      <c r="AE2095" s="269"/>
      <c r="AF2095" s="269"/>
      <c r="AG2095" s="269"/>
      <c r="AH2095" s="270"/>
      <c r="AI2095" s="60"/>
      <c r="AJ2095" s="144" t="str">
        <f t="shared" si="386"/>
        <v>Riadok bude skrytý.</v>
      </c>
      <c r="AK2095" s="145" t="s">
        <v>207</v>
      </c>
      <c r="AL2095" s="2"/>
      <c r="AM2095" s="2"/>
      <c r="AN2095" s="2"/>
      <c r="AO2095" s="2"/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51">
        <f t="shared" si="391"/>
        <v>1</v>
      </c>
      <c r="BF2095" s="51">
        <f t="shared" si="392"/>
        <v>0</v>
      </c>
      <c r="BG2095" s="51">
        <f t="shared" si="393"/>
        <v>0</v>
      </c>
      <c r="BH2095" s="51">
        <f t="shared" si="387"/>
        <v>1</v>
      </c>
      <c r="BI2095" s="90">
        <f t="shared" si="394"/>
        <v>0</v>
      </c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/>
      <c r="BX2095" s="108"/>
      <c r="BY2095" s="108"/>
      <c r="BZ2095" s="108"/>
      <c r="CA2095" s="113">
        <f>SI!BY2095</f>
        <v>196</v>
      </c>
      <c r="CB2095" s="113"/>
      <c r="CC2095" s="113"/>
      <c r="CD2095" s="113"/>
      <c r="CE2095" s="113"/>
      <c r="CF2095" s="113"/>
      <c r="CG2095" s="113"/>
      <c r="CH2095" s="140">
        <f>SI!BZ2095</f>
        <v>0</v>
      </c>
      <c r="CI2095" s="108"/>
      <c r="CJ2095" s="108"/>
      <c r="CK2095" s="108"/>
      <c r="CL2095" s="108"/>
      <c r="CM2095" s="108"/>
      <c r="CN2095" s="108"/>
      <c r="CO2095" s="108"/>
      <c r="CP2095" s="108"/>
      <c r="CQ2095" s="108"/>
      <c r="CR2095" s="108"/>
      <c r="CS2095" s="108"/>
      <c r="CT2095" s="108"/>
      <c r="CU2095" s="108"/>
      <c r="CV2095" s="108"/>
      <c r="CW2095" s="108"/>
      <c r="CX2095" s="108"/>
      <c r="CY2095" s="108"/>
      <c r="CZ2095" s="2"/>
      <c r="DA2095" s="2"/>
      <c r="DB2095" s="2"/>
      <c r="DC2095" s="2"/>
      <c r="DD2095" s="2"/>
      <c r="DE2095" s="2"/>
      <c r="DF2095" s="2"/>
      <c r="DG2095" s="2"/>
      <c r="DH2095" s="2"/>
      <c r="DI2095" s="2"/>
      <c r="DJ2095" s="2"/>
      <c r="DK2095" s="2"/>
      <c r="DL2095" s="2"/>
      <c r="DM2095" s="2"/>
      <c r="DN2095" s="2"/>
      <c r="DO2095" s="2"/>
      <c r="DP2095" s="2"/>
      <c r="DQ2095" s="2"/>
      <c r="DR2095" s="2"/>
      <c r="DS2095" s="2"/>
      <c r="DT2095" s="2"/>
      <c r="DU2095" s="2"/>
      <c r="DV2095" s="2"/>
      <c r="DW2095" s="2"/>
      <c r="DX2095" s="2"/>
      <c r="DY2095" s="2"/>
      <c r="DZ2095" s="2"/>
      <c r="EA2095" s="2"/>
      <c r="EB2095" s="2"/>
      <c r="EC2095" s="2"/>
      <c r="ED2095" s="2"/>
      <c r="EE2095" s="2"/>
      <c r="EF2095" s="2"/>
      <c r="EG2095" s="2"/>
      <c r="EH2095" s="2"/>
      <c r="EI2095" s="2"/>
      <c r="EJ2095" s="2"/>
      <c r="EK2095" s="2"/>
      <c r="EL2095" s="2"/>
      <c r="EM2095" s="2"/>
      <c r="EN2095" s="2"/>
      <c r="EO2095" s="2"/>
      <c r="EP2095" s="2"/>
      <c r="EQ2095" s="2"/>
      <c r="ER2095" s="2"/>
      <c r="ES2095" s="2"/>
      <c r="ET2095" s="2"/>
      <c r="EU2095" s="2"/>
      <c r="EV2095" s="2"/>
      <c r="EW2095" s="2"/>
      <c r="EX2095" s="2"/>
      <c r="EY2095" s="2"/>
      <c r="EZ2095" s="2"/>
      <c r="FA2095" s="2"/>
      <c r="FB2095" s="2"/>
      <c r="FC2095" s="2"/>
      <c r="FD2095" s="2"/>
      <c r="FE2095" s="2"/>
      <c r="FF2095" s="2"/>
      <c r="FG2095" s="2"/>
      <c r="FH2095" s="2"/>
      <c r="FI2095" s="2"/>
      <c r="FJ2095" s="2"/>
      <c r="FK2095" s="2"/>
      <c r="FL2095" s="2"/>
      <c r="FM2095" s="2"/>
      <c r="FN2095" s="2"/>
      <c r="FO2095" s="2"/>
      <c r="FP2095" s="2"/>
      <c r="FQ2095" s="2"/>
      <c r="FR2095" s="2"/>
      <c r="FS2095" s="2"/>
      <c r="FT2095" s="2"/>
      <c r="FU2095" s="2"/>
      <c r="FV2095" s="2"/>
      <c r="FW2095" s="2"/>
      <c r="FX2095" s="2"/>
      <c r="FY2095" s="2"/>
      <c r="FZ2095" s="2"/>
      <c r="GA2095" s="2"/>
      <c r="GB2095" s="2"/>
      <c r="GC2095" s="2"/>
      <c r="GD2095" s="2"/>
      <c r="GE2095" s="2"/>
      <c r="GF2095" s="2"/>
      <c r="GG2095" s="2"/>
      <c r="GH2095" s="2"/>
      <c r="GI2095" s="2"/>
      <c r="GJ2095" s="2"/>
      <c r="GK2095" s="2"/>
      <c r="GL2095" s="2"/>
      <c r="GM2095" s="2"/>
      <c r="GN2095" s="2"/>
      <c r="GO2095" s="2"/>
      <c r="GP2095" s="2"/>
      <c r="GQ2095" s="2"/>
      <c r="GR2095" s="2"/>
      <c r="GS2095" s="2"/>
      <c r="GT2095" s="2"/>
      <c r="GU2095" s="2"/>
      <c r="GV2095" s="2"/>
      <c r="GW2095" s="2"/>
      <c r="GX2095" s="2"/>
      <c r="GY2095" s="2"/>
      <c r="GZ2095" s="2"/>
      <c r="HA2095" s="2"/>
      <c r="HB2095" s="2"/>
      <c r="HC2095" s="2"/>
      <c r="HD2095" s="2"/>
      <c r="HE2095" s="2"/>
      <c r="HF2095" s="2"/>
      <c r="HG2095" s="2"/>
      <c r="HH2095" s="2"/>
      <c r="HI2095" s="2"/>
      <c r="HJ2095" s="2"/>
      <c r="HK2095" s="2"/>
      <c r="HL2095" s="2"/>
      <c r="HM2095" s="2"/>
      <c r="HN2095" s="2"/>
      <c r="HO2095" s="2"/>
      <c r="HP2095" s="2"/>
      <c r="HQ2095" s="2"/>
      <c r="HR2095" s="2"/>
      <c r="HS2095" s="2"/>
      <c r="HT2095" s="2"/>
      <c r="HU2095" s="2"/>
      <c r="HV2095" s="2"/>
      <c r="HW2095" s="2"/>
      <c r="HX2095" s="2"/>
      <c r="HY2095" s="2"/>
      <c r="HZ2095" s="2"/>
      <c r="IA2095" s="2"/>
      <c r="IB2095" s="2"/>
      <c r="IC2095" s="2"/>
      <c r="ID2095" s="2"/>
      <c r="IE2095" s="2"/>
      <c r="IF2095" s="2"/>
      <c r="IG2095" s="2"/>
      <c r="IH2095" s="2"/>
      <c r="II2095" s="2"/>
      <c r="IJ2095" s="2"/>
      <c r="IK2095" s="2"/>
      <c r="IL2095" s="2"/>
      <c r="IM2095" s="2"/>
      <c r="IN2095" s="2"/>
      <c r="IO2095" s="2"/>
      <c r="IP2095" s="2"/>
      <c r="IQ2095" s="2"/>
      <c r="IR2095" s="2"/>
      <c r="IS2095" s="2"/>
    </row>
    <row r="2096" spans="1:253" s="36" customFormat="1" hidden="1" x14ac:dyDescent="0.25">
      <c r="A2096" s="33"/>
      <c r="B2096" s="232"/>
      <c r="C2096" s="233"/>
      <c r="D2096" s="233"/>
      <c r="E2096" s="233"/>
      <c r="F2096" s="233"/>
      <c r="G2096" s="233"/>
      <c r="H2096" s="233"/>
      <c r="I2096" s="233"/>
      <c r="J2096" s="233"/>
      <c r="K2096" s="233"/>
      <c r="L2096" s="233"/>
      <c r="M2096" s="233"/>
      <c r="N2096" s="233"/>
      <c r="O2096" s="233"/>
      <c r="P2096" s="234"/>
      <c r="Q2096" s="235"/>
      <c r="R2096" s="235"/>
      <c r="S2096" s="235"/>
      <c r="T2096" s="235"/>
      <c r="U2096" s="235"/>
      <c r="V2096" s="235"/>
      <c r="W2096" s="235"/>
      <c r="X2096" s="235"/>
      <c r="Y2096" s="235"/>
      <c r="Z2096" s="236"/>
      <c r="AA2096" s="269"/>
      <c r="AB2096" s="269"/>
      <c r="AC2096" s="269"/>
      <c r="AD2096" s="269"/>
      <c r="AE2096" s="269"/>
      <c r="AF2096" s="269"/>
      <c r="AG2096" s="269"/>
      <c r="AH2096" s="270"/>
      <c r="AI2096" s="60"/>
      <c r="AJ2096" s="144" t="str">
        <f t="shared" si="386"/>
        <v>Riadok bude skrytý.</v>
      </c>
      <c r="AK2096" s="145" t="s">
        <v>207</v>
      </c>
      <c r="AL2096" s="2"/>
      <c r="AM2096" s="2"/>
      <c r="AN2096" s="2"/>
      <c r="AO2096" s="2"/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51">
        <f t="shared" si="391"/>
        <v>1</v>
      </c>
      <c r="BF2096" s="51">
        <f t="shared" si="392"/>
        <v>0</v>
      </c>
      <c r="BG2096" s="51">
        <f t="shared" si="393"/>
        <v>0</v>
      </c>
      <c r="BH2096" s="51">
        <f t="shared" si="387"/>
        <v>1</v>
      </c>
      <c r="BI2096" s="90">
        <f t="shared" si="394"/>
        <v>0</v>
      </c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/>
      <c r="BX2096" s="108"/>
      <c r="BY2096" s="108"/>
      <c r="BZ2096" s="108"/>
      <c r="CA2096" s="113">
        <f>SI!BY2096</f>
        <v>168</v>
      </c>
      <c r="CB2096" s="113"/>
      <c r="CC2096" s="113"/>
      <c r="CD2096" s="113"/>
      <c r="CE2096" s="113"/>
      <c r="CF2096" s="113"/>
      <c r="CG2096" s="113"/>
      <c r="CH2096" s="140">
        <f>SI!BZ2096</f>
        <v>0</v>
      </c>
      <c r="CI2096" s="108"/>
      <c r="CJ2096" s="108"/>
      <c r="CK2096" s="108"/>
      <c r="CL2096" s="108"/>
      <c r="CM2096" s="108"/>
      <c r="CN2096" s="108"/>
      <c r="CO2096" s="108"/>
      <c r="CP2096" s="108"/>
      <c r="CQ2096" s="108"/>
      <c r="CR2096" s="108"/>
      <c r="CS2096" s="108"/>
      <c r="CT2096" s="108"/>
      <c r="CU2096" s="108"/>
      <c r="CV2096" s="108"/>
      <c r="CW2096" s="108"/>
      <c r="CX2096" s="108"/>
      <c r="CY2096" s="108"/>
      <c r="CZ2096" s="2"/>
      <c r="DA2096" s="2"/>
      <c r="DB2096" s="2"/>
      <c r="DC2096" s="2"/>
      <c r="DD2096" s="2"/>
      <c r="DE2096" s="2"/>
      <c r="DF2096" s="2"/>
      <c r="DG2096" s="2"/>
      <c r="DH2096" s="2"/>
      <c r="DI2096" s="2"/>
      <c r="DJ2096" s="2"/>
      <c r="DK2096" s="2"/>
      <c r="DL2096" s="2"/>
      <c r="DM2096" s="2"/>
      <c r="DN2096" s="2"/>
      <c r="DO2096" s="2"/>
      <c r="DP2096" s="2"/>
      <c r="DQ2096" s="2"/>
      <c r="DR2096" s="2"/>
      <c r="DS2096" s="2"/>
      <c r="DT2096" s="2"/>
      <c r="DU2096" s="2"/>
      <c r="DV2096" s="2"/>
      <c r="DW2096" s="2"/>
      <c r="DX2096" s="2"/>
      <c r="DY2096" s="2"/>
      <c r="DZ2096" s="2"/>
      <c r="EA2096" s="2"/>
      <c r="EB2096" s="2"/>
      <c r="EC2096" s="2"/>
      <c r="ED2096" s="2"/>
      <c r="EE2096" s="2"/>
      <c r="EF2096" s="2"/>
      <c r="EG2096" s="2"/>
      <c r="EH2096" s="2"/>
      <c r="EI2096" s="2"/>
      <c r="EJ2096" s="2"/>
      <c r="EK2096" s="2"/>
      <c r="EL2096" s="2"/>
      <c r="EM2096" s="2"/>
      <c r="EN2096" s="2"/>
      <c r="EO2096" s="2"/>
      <c r="EP2096" s="2"/>
      <c r="EQ2096" s="2"/>
      <c r="ER2096" s="2"/>
      <c r="ES2096" s="2"/>
      <c r="ET2096" s="2"/>
      <c r="EU2096" s="2"/>
      <c r="EV2096" s="2"/>
      <c r="EW2096" s="2"/>
      <c r="EX2096" s="2"/>
      <c r="EY2096" s="2"/>
      <c r="EZ2096" s="2"/>
      <c r="FA2096" s="2"/>
      <c r="FB2096" s="2"/>
      <c r="FC2096" s="2"/>
      <c r="FD2096" s="2"/>
      <c r="FE2096" s="2"/>
      <c r="FF2096" s="2"/>
      <c r="FG2096" s="2"/>
      <c r="FH2096" s="2"/>
      <c r="FI2096" s="2"/>
      <c r="FJ2096" s="2"/>
      <c r="FK2096" s="2"/>
      <c r="FL2096" s="2"/>
      <c r="FM2096" s="2"/>
      <c r="FN2096" s="2"/>
      <c r="FO2096" s="2"/>
      <c r="FP2096" s="2"/>
      <c r="FQ2096" s="2"/>
      <c r="FR2096" s="2"/>
      <c r="FS2096" s="2"/>
      <c r="FT2096" s="2"/>
      <c r="FU2096" s="2"/>
      <c r="FV2096" s="2"/>
      <c r="FW2096" s="2"/>
      <c r="FX2096" s="2"/>
      <c r="FY2096" s="2"/>
      <c r="FZ2096" s="2"/>
      <c r="GA2096" s="2"/>
      <c r="GB2096" s="2"/>
      <c r="GC2096" s="2"/>
      <c r="GD2096" s="2"/>
      <c r="GE2096" s="2"/>
      <c r="GF2096" s="2"/>
      <c r="GG2096" s="2"/>
      <c r="GH2096" s="2"/>
      <c r="GI2096" s="2"/>
      <c r="GJ2096" s="2"/>
      <c r="GK2096" s="2"/>
      <c r="GL2096" s="2"/>
      <c r="GM2096" s="2"/>
      <c r="GN2096" s="2"/>
      <c r="GO2096" s="2"/>
      <c r="GP2096" s="2"/>
      <c r="GQ2096" s="2"/>
      <c r="GR2096" s="2"/>
      <c r="GS2096" s="2"/>
      <c r="GT2096" s="2"/>
      <c r="GU2096" s="2"/>
      <c r="GV2096" s="2"/>
      <c r="GW2096" s="2"/>
      <c r="GX2096" s="2"/>
      <c r="GY2096" s="2"/>
      <c r="GZ2096" s="2"/>
      <c r="HA2096" s="2"/>
      <c r="HB2096" s="2"/>
      <c r="HC2096" s="2"/>
      <c r="HD2096" s="2"/>
      <c r="HE2096" s="2"/>
      <c r="HF2096" s="2"/>
      <c r="HG2096" s="2"/>
      <c r="HH2096" s="2"/>
      <c r="HI2096" s="2"/>
      <c r="HJ2096" s="2"/>
      <c r="HK2096" s="2"/>
      <c r="HL2096" s="2"/>
      <c r="HM2096" s="2"/>
      <c r="HN2096" s="2"/>
      <c r="HO2096" s="2"/>
      <c r="HP2096" s="2"/>
      <c r="HQ2096" s="2"/>
      <c r="HR2096" s="2"/>
      <c r="HS2096" s="2"/>
      <c r="HT2096" s="2"/>
      <c r="HU2096" s="2"/>
      <c r="HV2096" s="2"/>
      <c r="HW2096" s="2"/>
      <c r="HX2096" s="2"/>
      <c r="HY2096" s="2"/>
      <c r="HZ2096" s="2"/>
      <c r="IA2096" s="2"/>
      <c r="IB2096" s="2"/>
      <c r="IC2096" s="2"/>
      <c r="ID2096" s="2"/>
      <c r="IE2096" s="2"/>
      <c r="IF2096" s="2"/>
      <c r="IG2096" s="2"/>
      <c r="IH2096" s="2"/>
      <c r="II2096" s="2"/>
      <c r="IJ2096" s="2"/>
      <c r="IK2096" s="2"/>
      <c r="IL2096" s="2"/>
      <c r="IM2096" s="2"/>
      <c r="IN2096" s="2"/>
      <c r="IO2096" s="2"/>
      <c r="IP2096" s="2"/>
      <c r="IQ2096" s="2"/>
      <c r="IR2096" s="2"/>
      <c r="IS2096" s="2"/>
    </row>
    <row r="2097" spans="1:253" s="36" customFormat="1" hidden="1" x14ac:dyDescent="0.25">
      <c r="A2097" s="33"/>
      <c r="B2097" s="260"/>
      <c r="C2097" s="261"/>
      <c r="D2097" s="261"/>
      <c r="E2097" s="261"/>
      <c r="F2097" s="261"/>
      <c r="G2097" s="261"/>
      <c r="H2097" s="261"/>
      <c r="I2097" s="261"/>
      <c r="J2097" s="261"/>
      <c r="K2097" s="261"/>
      <c r="L2097" s="261"/>
      <c r="M2097" s="261"/>
      <c r="N2097" s="261"/>
      <c r="O2097" s="261"/>
      <c r="P2097" s="1415"/>
      <c r="Q2097" s="1416"/>
      <c r="R2097" s="1416"/>
      <c r="S2097" s="1416"/>
      <c r="T2097" s="1416"/>
      <c r="U2097" s="1416"/>
      <c r="V2097" s="1416"/>
      <c r="W2097" s="1416"/>
      <c r="X2097" s="1416"/>
      <c r="Y2097" s="1416"/>
      <c r="Z2097" s="1417"/>
      <c r="AA2097" s="1589"/>
      <c r="AB2097" s="1589"/>
      <c r="AC2097" s="1589"/>
      <c r="AD2097" s="1589"/>
      <c r="AE2097" s="1589"/>
      <c r="AF2097" s="1589"/>
      <c r="AG2097" s="1589"/>
      <c r="AH2097" s="1590"/>
      <c r="AI2097" s="60"/>
      <c r="AJ2097" s="144" t="str">
        <f t="shared" si="386"/>
        <v>Riadok bude skrytý.</v>
      </c>
      <c r="AK2097" s="145" t="s">
        <v>207</v>
      </c>
      <c r="AL2097" s="2"/>
      <c r="AM2097" s="2"/>
      <c r="AN2097" s="2"/>
      <c r="AO2097" s="2"/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  <c r="AZ2097" s="2"/>
      <c r="BA2097" s="2"/>
      <c r="BB2097" s="2"/>
      <c r="BC2097" s="2"/>
      <c r="BD2097" s="2"/>
      <c r="BE2097" s="51">
        <f t="shared" si="391"/>
        <v>1</v>
      </c>
      <c r="BF2097" s="51">
        <f t="shared" si="392"/>
        <v>0</v>
      </c>
      <c r="BG2097" s="51"/>
      <c r="BH2097" s="51">
        <f t="shared" si="387"/>
        <v>1</v>
      </c>
      <c r="BI2097" s="89">
        <f>+IF(BE2097*BF2097=0,0,IF(BH2097=0,0,1))</f>
        <v>0</v>
      </c>
      <c r="BJ2097" s="2"/>
      <c r="BK2097" s="2"/>
      <c r="BL2097" s="2"/>
      <c r="BM2097" s="2"/>
      <c r="BN2097" s="2"/>
      <c r="BO2097" s="2"/>
      <c r="BP2097" s="2"/>
      <c r="BQ2097" s="2"/>
      <c r="BR2097" s="2"/>
      <c r="BS2097" s="2"/>
      <c r="BT2097" s="2"/>
      <c r="BU2097" s="2"/>
      <c r="BV2097" s="2"/>
      <c r="BW2097" s="2"/>
      <c r="BX2097" s="108"/>
      <c r="BY2097" s="108"/>
      <c r="BZ2097" s="108"/>
      <c r="CA2097" s="113">
        <f>SI!BY2097</f>
        <v>174</v>
      </c>
      <c r="CB2097" s="113"/>
      <c r="CC2097" s="113"/>
      <c r="CD2097" s="113"/>
      <c r="CE2097" s="113"/>
      <c r="CF2097" s="113"/>
      <c r="CG2097" s="113"/>
      <c r="CH2097" s="140">
        <f>SI!BZ2097</f>
        <v>0</v>
      </c>
      <c r="CI2097" s="108"/>
      <c r="CJ2097" s="108"/>
      <c r="CK2097" s="108"/>
      <c r="CL2097" s="108"/>
      <c r="CM2097" s="108"/>
      <c r="CN2097" s="108"/>
      <c r="CO2097" s="108"/>
      <c r="CP2097" s="108"/>
      <c r="CQ2097" s="108"/>
      <c r="CR2097" s="108"/>
      <c r="CS2097" s="108"/>
      <c r="CT2097" s="108"/>
      <c r="CU2097" s="108"/>
      <c r="CV2097" s="108"/>
      <c r="CW2097" s="108"/>
      <c r="CX2097" s="108"/>
      <c r="CY2097" s="108"/>
      <c r="CZ2097" s="2"/>
      <c r="DA2097" s="2"/>
      <c r="DB2097" s="2"/>
      <c r="DC2097" s="2"/>
      <c r="DD2097" s="2"/>
      <c r="DE2097" s="2"/>
      <c r="DF2097" s="2"/>
      <c r="DG2097" s="2"/>
      <c r="DH2097" s="2"/>
      <c r="DI2097" s="2"/>
      <c r="DJ2097" s="2"/>
      <c r="DK2097" s="2"/>
      <c r="DL2097" s="2"/>
      <c r="DM2097" s="2"/>
      <c r="DN2097" s="2"/>
      <c r="DO2097" s="2"/>
      <c r="DP2097" s="2"/>
      <c r="DQ2097" s="2"/>
      <c r="DR2097" s="2"/>
      <c r="DS2097" s="2"/>
      <c r="DT2097" s="2"/>
      <c r="DU2097" s="2"/>
      <c r="DV2097" s="2"/>
      <c r="DW2097" s="2"/>
      <c r="DX2097" s="2"/>
      <c r="DY2097" s="2"/>
      <c r="DZ2097" s="2"/>
      <c r="EA2097" s="2"/>
      <c r="EB2097" s="2"/>
      <c r="EC2097" s="2"/>
      <c r="ED2097" s="2"/>
      <c r="EE2097" s="2"/>
      <c r="EF2097" s="2"/>
      <c r="EG2097" s="2"/>
      <c r="EH2097" s="2"/>
      <c r="EI2097" s="2"/>
      <c r="EJ2097" s="2"/>
      <c r="EK2097" s="2"/>
      <c r="EL2097" s="2"/>
      <c r="EM2097" s="2"/>
      <c r="EN2097" s="2"/>
      <c r="EO2097" s="2"/>
      <c r="EP2097" s="2"/>
      <c r="EQ2097" s="2"/>
      <c r="ER2097" s="2"/>
      <c r="ES2097" s="2"/>
      <c r="ET2097" s="2"/>
      <c r="EU2097" s="2"/>
      <c r="EV2097" s="2"/>
      <c r="EW2097" s="2"/>
      <c r="EX2097" s="2"/>
      <c r="EY2097" s="2"/>
      <c r="EZ2097" s="2"/>
      <c r="FA2097" s="2"/>
      <c r="FB2097" s="2"/>
      <c r="FC2097" s="2"/>
      <c r="FD2097" s="2"/>
      <c r="FE2097" s="2"/>
      <c r="FF2097" s="2"/>
      <c r="FG2097" s="2"/>
      <c r="FH2097" s="2"/>
      <c r="FI2097" s="2"/>
      <c r="FJ2097" s="2"/>
      <c r="FK2097" s="2"/>
      <c r="FL2097" s="2"/>
      <c r="FM2097" s="2"/>
      <c r="FN2097" s="2"/>
      <c r="FO2097" s="2"/>
      <c r="FP2097" s="2"/>
      <c r="FQ2097" s="2"/>
      <c r="FR2097" s="2"/>
      <c r="FS2097" s="2"/>
      <c r="FT2097" s="2"/>
      <c r="FU2097" s="2"/>
      <c r="FV2097" s="2"/>
      <c r="FW2097" s="2"/>
      <c r="FX2097" s="2"/>
      <c r="FY2097" s="2"/>
      <c r="FZ2097" s="2"/>
      <c r="GA2097" s="2"/>
      <c r="GB2097" s="2"/>
      <c r="GC2097" s="2"/>
      <c r="GD2097" s="2"/>
      <c r="GE2097" s="2"/>
      <c r="GF2097" s="2"/>
      <c r="GG2097" s="2"/>
      <c r="GH2097" s="2"/>
      <c r="GI2097" s="2"/>
      <c r="GJ2097" s="2"/>
      <c r="GK2097" s="2"/>
      <c r="GL2097" s="2"/>
      <c r="GM2097" s="2"/>
      <c r="GN2097" s="2"/>
      <c r="GO2097" s="2"/>
      <c r="GP2097" s="2"/>
      <c r="GQ2097" s="2"/>
      <c r="GR2097" s="2"/>
      <c r="GS2097" s="2"/>
      <c r="GT2097" s="2"/>
      <c r="GU2097" s="2"/>
      <c r="GV2097" s="2"/>
      <c r="GW2097" s="2"/>
      <c r="GX2097" s="2"/>
      <c r="GY2097" s="2"/>
      <c r="GZ2097" s="2"/>
      <c r="HA2097" s="2"/>
      <c r="HB2097" s="2"/>
      <c r="HC2097" s="2"/>
      <c r="HD2097" s="2"/>
      <c r="HE2097" s="2"/>
      <c r="HF2097" s="2"/>
      <c r="HG2097" s="2"/>
      <c r="HH2097" s="2"/>
      <c r="HI2097" s="2"/>
      <c r="HJ2097" s="2"/>
      <c r="HK2097" s="2"/>
      <c r="HL2097" s="2"/>
      <c r="HM2097" s="2"/>
      <c r="HN2097" s="2"/>
      <c r="HO2097" s="2"/>
      <c r="HP2097" s="2"/>
      <c r="HQ2097" s="2"/>
      <c r="HR2097" s="2"/>
      <c r="HS2097" s="2"/>
      <c r="HT2097" s="2"/>
      <c r="HU2097" s="2"/>
      <c r="HV2097" s="2"/>
      <c r="HW2097" s="2"/>
      <c r="HX2097" s="2"/>
      <c r="HY2097" s="2"/>
      <c r="HZ2097" s="2"/>
      <c r="IA2097" s="2"/>
      <c r="IB2097" s="2"/>
      <c r="IC2097" s="2"/>
      <c r="ID2097" s="2"/>
      <c r="IE2097" s="2"/>
      <c r="IF2097" s="2"/>
      <c r="IG2097" s="2"/>
      <c r="IH2097" s="2"/>
      <c r="II2097" s="2"/>
      <c r="IJ2097" s="2"/>
      <c r="IK2097" s="2"/>
      <c r="IL2097" s="2"/>
      <c r="IM2097" s="2"/>
      <c r="IN2097" s="2"/>
      <c r="IO2097" s="2"/>
      <c r="IP2097" s="2"/>
      <c r="IQ2097" s="2"/>
      <c r="IR2097" s="2"/>
      <c r="IS2097" s="2"/>
    </row>
    <row r="2098" spans="1:253" x14ac:dyDescent="0.25">
      <c r="A2098" s="33"/>
      <c r="AI2098" s="59"/>
      <c r="AJ2098" s="144" t="str">
        <f t="shared" si="386"/>
        <v>Riadok bude vidieť.</v>
      </c>
      <c r="AK2098" s="145" t="s">
        <v>207</v>
      </c>
      <c r="BE2098" s="51">
        <f t="shared" si="391"/>
        <v>1</v>
      </c>
      <c r="BH2098" s="51">
        <f t="shared" si="387"/>
        <v>1</v>
      </c>
      <c r="BI2098" s="51">
        <f>+IF(BE2098+BF2098+BG2098=0,0,IF(BH2098=0,0,1))</f>
        <v>1</v>
      </c>
      <c r="CA2098" s="113">
        <f>SI!BY2098</f>
        <v>130</v>
      </c>
      <c r="CH2098" s="140">
        <f>SI!BZ2098</f>
        <v>0</v>
      </c>
    </row>
    <row r="2099" spans="1:253" ht="15.75" x14ac:dyDescent="0.25">
      <c r="A2099" s="33"/>
      <c r="B2099" s="31" t="str">
        <f>+IF($J$27&lt;&gt;"",IF((CODE(MID($J$27,1,1)))*(INT((PI()-3.1415)*10^5))*0+(LEN(SI!J13)-LEN(SI!J14))=CA2099,"Prehľad o podsúvahových položkách.","NEPOVOLENÉ POUŽITIE!"),"NEPOVOLENÉ POUŽITIE!")</f>
        <v>Prehľad o podsúvahových položkách.</v>
      </c>
      <c r="C2099" s="22"/>
      <c r="D2099" s="22"/>
      <c r="E2099" s="22"/>
      <c r="F2099" s="22"/>
      <c r="G2099" s="22"/>
      <c r="H2099" s="22"/>
      <c r="I2099" s="22"/>
      <c r="J2099" s="22"/>
      <c r="K2099" s="22"/>
      <c r="L2099" s="22"/>
      <c r="M2099" s="22"/>
      <c r="N2099" s="22"/>
      <c r="O2099" s="22"/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  <c r="AG2099" s="22"/>
      <c r="AH2099" s="22"/>
      <c r="AI2099" s="62" t="s">
        <v>168</v>
      </c>
      <c r="AJ2099" s="144" t="str">
        <f t="shared" si="386"/>
        <v>Riadok bude vidieť.</v>
      </c>
      <c r="AK2099" s="145" t="s">
        <v>207</v>
      </c>
      <c r="BE2099" s="51">
        <f t="shared" si="391"/>
        <v>1</v>
      </c>
      <c r="BH2099" s="51">
        <f t="shared" si="387"/>
        <v>1</v>
      </c>
      <c r="BI2099" s="51">
        <f>+IF(BE2099+BF2099+BG2099=0,0,IF(BH2099=0,0,1))</f>
        <v>1</v>
      </c>
      <c r="CA2099" s="113">
        <f>SI!BY2099</f>
        <v>6</v>
      </c>
      <c r="CH2099" s="140">
        <f>SI!BZ2099</f>
        <v>0</v>
      </c>
    </row>
    <row r="2100" spans="1:253" ht="15.75" x14ac:dyDescent="0.25">
      <c r="A2100" s="33"/>
      <c r="B2100" s="30"/>
      <c r="D2100" s="30"/>
      <c r="AI2100" s="59"/>
      <c r="AJ2100" s="144" t="str">
        <f t="shared" si="386"/>
        <v>Riadok bude vidieť.</v>
      </c>
      <c r="AK2100" s="145" t="s">
        <v>207</v>
      </c>
      <c r="BE2100" s="51">
        <f t="shared" si="391"/>
        <v>1</v>
      </c>
      <c r="BH2100" s="51">
        <f t="shared" si="387"/>
        <v>1</v>
      </c>
      <c r="BI2100" s="51">
        <f>+IF(BE2100+BF2100+BG2100=0,0,IF(BH2100=0,0,1))</f>
        <v>1</v>
      </c>
      <c r="CA2100" s="113">
        <f>SI!BY2100</f>
        <v>200</v>
      </c>
      <c r="CH2100" s="140">
        <f>SI!BZ2100</f>
        <v>0</v>
      </c>
    </row>
    <row r="2101" spans="1:253" x14ac:dyDescent="0.25">
      <c r="A2101" s="33"/>
      <c r="B2101" s="2" t="s">
        <v>282</v>
      </c>
      <c r="H2101" s="181" t="s">
        <v>523</v>
      </c>
      <c r="I2101" s="181"/>
      <c r="J2101" s="181"/>
      <c r="K2101" s="181"/>
      <c r="L2101" s="2" t="str">
        <f>+IF($D$27&lt;&gt;"",IF(ROUNDDOWN(CODE(MID($D$27,1,1))/10,0)*(IF(SI!EE2935="",1,SI!EE2935-1-1))+(LEN(SI!J10)+2)=CA2101,"položky na podsúvahových účtoch.","NEPOVOLENÉ POUŽITIE!"),"NEPOVOLENÉ POUŽITIE!")</f>
        <v>položky na podsúvahových účtoch.</v>
      </c>
      <c r="AI2101" s="59"/>
      <c r="AJ2101" s="144" t="str">
        <f t="shared" si="386"/>
        <v>Riadok bude vidieť.</v>
      </c>
      <c r="AK2101" s="145" t="s">
        <v>207</v>
      </c>
      <c r="BE2101" s="51">
        <f t="shared" si="391"/>
        <v>1</v>
      </c>
      <c r="BH2101" s="51">
        <f t="shared" si="387"/>
        <v>1</v>
      </c>
      <c r="BI2101" s="51">
        <f>+IF(BE2101+BF2101+BG2101=0,0,IF(BH2101=0,0,1))</f>
        <v>1</v>
      </c>
      <c r="CA2101" s="113">
        <f>SI!BY2101</f>
        <v>31</v>
      </c>
      <c r="CH2101" s="140">
        <f>SI!BZ2101</f>
        <v>0</v>
      </c>
    </row>
    <row r="2102" spans="1:253" s="36" customFormat="1" hidden="1" x14ac:dyDescent="0.25">
      <c r="A2102" s="33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60"/>
      <c r="AJ2102" s="144" t="str">
        <f t="shared" si="386"/>
        <v>Riadok bude skrytý.</v>
      </c>
      <c r="AK2102" s="145" t="s">
        <v>207</v>
      </c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51">
        <f t="shared" si="391"/>
        <v>1</v>
      </c>
      <c r="BF2102" s="51">
        <f t="shared" ref="BF2102:BF2113" si="395">+IF($H$2101="neeviduje",0,1)</f>
        <v>0</v>
      </c>
      <c r="BG2102" s="51"/>
      <c r="BH2102" s="51">
        <f t="shared" si="387"/>
        <v>1</v>
      </c>
      <c r="BI2102" s="89">
        <f t="shared" ref="BI2102:BI2113" si="396">+IF(BE2102*BF2102=0,0,IF(BH2102=0,0,1))</f>
        <v>0</v>
      </c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108"/>
      <c r="BY2102" s="108"/>
      <c r="BZ2102" s="108"/>
      <c r="CA2102" s="113">
        <f>SI!BY2102</f>
        <v>140</v>
      </c>
      <c r="CB2102" s="113"/>
      <c r="CC2102" s="113"/>
      <c r="CD2102" s="113"/>
      <c r="CE2102" s="113"/>
      <c r="CF2102" s="113"/>
      <c r="CG2102" s="113"/>
      <c r="CH2102" s="140">
        <f>SI!BZ2102</f>
        <v>0</v>
      </c>
      <c r="CI2102" s="108"/>
      <c r="CJ2102" s="108"/>
      <c r="CK2102" s="108"/>
      <c r="CL2102" s="108"/>
      <c r="CM2102" s="108"/>
      <c r="CN2102" s="108"/>
      <c r="CO2102" s="108"/>
      <c r="CP2102" s="108"/>
      <c r="CQ2102" s="108"/>
      <c r="CR2102" s="108"/>
      <c r="CS2102" s="108"/>
      <c r="CT2102" s="108"/>
      <c r="CU2102" s="108"/>
      <c r="CV2102" s="108"/>
      <c r="CW2102" s="108"/>
      <c r="CX2102" s="108"/>
      <c r="CY2102" s="108"/>
      <c r="CZ2102" s="2"/>
      <c r="DA2102" s="2"/>
      <c r="DB2102" s="2"/>
      <c r="DC2102" s="2"/>
      <c r="DD2102" s="2"/>
      <c r="DE2102" s="2"/>
      <c r="DF2102" s="2"/>
      <c r="DG2102" s="2"/>
      <c r="DH2102" s="2"/>
      <c r="DI2102" s="2"/>
      <c r="DJ2102" s="2"/>
      <c r="DK2102" s="2"/>
      <c r="DL2102" s="2"/>
      <c r="DM2102" s="2"/>
      <c r="DN2102" s="2"/>
      <c r="DO2102" s="2"/>
      <c r="DP2102" s="2"/>
      <c r="DQ2102" s="2"/>
      <c r="DR2102" s="2"/>
      <c r="DS2102" s="2"/>
      <c r="DT2102" s="2"/>
      <c r="DU2102" s="2"/>
      <c r="DV2102" s="2"/>
      <c r="DW2102" s="2"/>
      <c r="DX2102" s="2"/>
      <c r="DY2102" s="2"/>
      <c r="DZ2102" s="2"/>
      <c r="EA2102" s="2"/>
      <c r="EB2102" s="2"/>
      <c r="EC2102" s="2"/>
      <c r="ED2102" s="2"/>
      <c r="EE2102" s="2"/>
      <c r="EF2102" s="2"/>
      <c r="EG2102" s="2"/>
      <c r="EH2102" s="2"/>
      <c r="EI2102" s="2"/>
      <c r="EJ2102" s="2"/>
      <c r="EK2102" s="2"/>
      <c r="EL2102" s="2"/>
      <c r="EM2102" s="2"/>
      <c r="EN2102" s="2"/>
      <c r="EO2102" s="2"/>
      <c r="EP2102" s="2"/>
      <c r="EQ2102" s="2"/>
      <c r="ER2102" s="2"/>
      <c r="ES2102" s="2"/>
      <c r="ET2102" s="2"/>
      <c r="EU2102" s="2"/>
      <c r="EV2102" s="2"/>
      <c r="EW2102" s="2"/>
      <c r="EX2102" s="2"/>
      <c r="EY2102" s="2"/>
      <c r="EZ2102" s="2"/>
      <c r="FA2102" s="2"/>
      <c r="FB2102" s="2"/>
      <c r="FC2102" s="2"/>
      <c r="FD2102" s="2"/>
      <c r="FE2102" s="2"/>
      <c r="FF2102" s="2"/>
      <c r="FG2102" s="2"/>
      <c r="FH2102" s="2"/>
      <c r="FI2102" s="2"/>
      <c r="FJ2102" s="2"/>
      <c r="FK2102" s="2"/>
      <c r="FL2102" s="2"/>
      <c r="FM2102" s="2"/>
      <c r="FN2102" s="2"/>
      <c r="FO2102" s="2"/>
      <c r="FP2102" s="2"/>
      <c r="FQ2102" s="2"/>
      <c r="FR2102" s="2"/>
      <c r="FS2102" s="2"/>
      <c r="FT2102" s="2"/>
      <c r="FU2102" s="2"/>
      <c r="FV2102" s="2"/>
      <c r="FW2102" s="2"/>
      <c r="FX2102" s="2"/>
      <c r="FY2102" s="2"/>
      <c r="FZ2102" s="2"/>
      <c r="GA2102" s="2"/>
      <c r="GB2102" s="2"/>
      <c r="GC2102" s="2"/>
      <c r="GD2102" s="2"/>
      <c r="GE2102" s="2"/>
      <c r="GF2102" s="2"/>
      <c r="GG2102" s="2"/>
      <c r="GH2102" s="2"/>
      <c r="GI2102" s="2"/>
      <c r="GJ2102" s="2"/>
      <c r="GK2102" s="2"/>
      <c r="GL2102" s="2"/>
      <c r="GM2102" s="2"/>
      <c r="GN2102" s="2"/>
      <c r="GO2102" s="2"/>
      <c r="GP2102" s="2"/>
      <c r="GQ2102" s="2"/>
      <c r="GR2102" s="2"/>
      <c r="GS2102" s="2"/>
      <c r="GT2102" s="2"/>
      <c r="GU2102" s="2"/>
      <c r="GV2102" s="2"/>
      <c r="GW2102" s="2"/>
      <c r="GX2102" s="2"/>
      <c r="GY2102" s="2"/>
      <c r="GZ2102" s="2"/>
      <c r="HA2102" s="2"/>
      <c r="HB2102" s="2"/>
      <c r="HC2102" s="2"/>
      <c r="HD2102" s="2"/>
      <c r="HE2102" s="2"/>
      <c r="HF2102" s="2"/>
      <c r="HG2102" s="2"/>
      <c r="HH2102" s="2"/>
      <c r="HI2102" s="2"/>
      <c r="HJ2102" s="2"/>
      <c r="HK2102" s="2"/>
      <c r="HL2102" s="2"/>
      <c r="HM2102" s="2"/>
      <c r="HN2102" s="2"/>
      <c r="HO2102" s="2"/>
      <c r="HP2102" s="2"/>
      <c r="HQ2102" s="2"/>
      <c r="HR2102" s="2"/>
      <c r="HS2102" s="2"/>
      <c r="HT2102" s="2"/>
      <c r="HU2102" s="2"/>
      <c r="HV2102" s="2"/>
      <c r="HW2102" s="2"/>
      <c r="HX2102" s="2"/>
      <c r="HY2102" s="2"/>
      <c r="HZ2102" s="2"/>
      <c r="IA2102" s="2"/>
      <c r="IB2102" s="2"/>
      <c r="IC2102" s="2"/>
      <c r="ID2102" s="2"/>
      <c r="IE2102" s="2"/>
      <c r="IF2102" s="2"/>
      <c r="IG2102" s="2"/>
      <c r="IH2102" s="2"/>
      <c r="II2102" s="2"/>
      <c r="IJ2102" s="2"/>
      <c r="IK2102" s="2"/>
      <c r="IL2102" s="2"/>
      <c r="IM2102" s="2"/>
      <c r="IN2102" s="2"/>
      <c r="IO2102" s="2"/>
      <c r="IP2102" s="2"/>
      <c r="IQ2102" s="2"/>
      <c r="IR2102" s="2"/>
      <c r="IS2102" s="2"/>
    </row>
    <row r="2103" spans="1:253" s="36" customFormat="1" ht="19.5" hidden="1" customHeight="1" x14ac:dyDescent="0.25">
      <c r="A2103" s="33"/>
      <c r="B2103" s="369" t="s">
        <v>87</v>
      </c>
      <c r="C2103" s="370"/>
      <c r="D2103" s="370"/>
      <c r="E2103" s="370"/>
      <c r="F2103" s="370"/>
      <c r="G2103" s="370"/>
      <c r="H2103" s="370"/>
      <c r="I2103" s="370"/>
      <c r="J2103" s="370"/>
      <c r="K2103" s="370"/>
      <c r="L2103" s="370"/>
      <c r="M2103" s="370"/>
      <c r="N2103" s="370"/>
      <c r="O2103" s="370"/>
      <c r="P2103" s="370"/>
      <c r="Q2103" s="370"/>
      <c r="R2103" s="370"/>
      <c r="S2103" s="370"/>
      <c r="T2103" s="371"/>
      <c r="U2103" s="311">
        <f>+P85</f>
        <v>2018</v>
      </c>
      <c r="V2103" s="312"/>
      <c r="W2103" s="312"/>
      <c r="X2103" s="312"/>
      <c r="Y2103" s="312"/>
      <c r="Z2103" s="312"/>
      <c r="AA2103" s="313"/>
      <c r="AB2103" s="311">
        <f>+Z85</f>
        <v>2017</v>
      </c>
      <c r="AC2103" s="312"/>
      <c r="AD2103" s="312"/>
      <c r="AE2103" s="312"/>
      <c r="AF2103" s="312"/>
      <c r="AG2103" s="312"/>
      <c r="AH2103" s="313"/>
      <c r="AI2103" s="60"/>
      <c r="AJ2103" s="144" t="str">
        <f t="shared" si="386"/>
        <v>Riadok bude skrytý.</v>
      </c>
      <c r="AK2103" s="145" t="s">
        <v>207</v>
      </c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51">
        <f t="shared" si="391"/>
        <v>1</v>
      </c>
      <c r="BF2103" s="51">
        <f t="shared" si="395"/>
        <v>0</v>
      </c>
      <c r="BG2103" s="51"/>
      <c r="BH2103" s="51">
        <f t="shared" si="387"/>
        <v>1</v>
      </c>
      <c r="BI2103" s="89">
        <f t="shared" si="396"/>
        <v>0</v>
      </c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/>
      <c r="BX2103" s="108"/>
      <c r="BY2103" s="108"/>
      <c r="BZ2103" s="108"/>
      <c r="CA2103" s="113">
        <f>SI!BY2103</f>
        <v>191</v>
      </c>
      <c r="CB2103" s="113"/>
      <c r="CC2103" s="113"/>
      <c r="CD2103" s="113"/>
      <c r="CE2103" s="113"/>
      <c r="CF2103" s="113"/>
      <c r="CG2103" s="113"/>
      <c r="CH2103" s="140">
        <f>SI!BZ2103</f>
        <v>0</v>
      </c>
      <c r="CI2103" s="108"/>
      <c r="CJ2103" s="108"/>
      <c r="CK2103" s="108"/>
      <c r="CL2103" s="108"/>
      <c r="CM2103" s="108"/>
      <c r="CN2103" s="108"/>
      <c r="CO2103" s="108"/>
      <c r="CP2103" s="108"/>
      <c r="CQ2103" s="108"/>
      <c r="CR2103" s="108"/>
      <c r="CS2103" s="108"/>
      <c r="CT2103" s="108"/>
      <c r="CU2103" s="108"/>
      <c r="CV2103" s="108"/>
      <c r="CW2103" s="108"/>
      <c r="CX2103" s="108"/>
      <c r="CY2103" s="108"/>
      <c r="CZ2103" s="2"/>
      <c r="DA2103" s="2"/>
      <c r="DB2103" s="2"/>
      <c r="DC2103" s="2"/>
      <c r="DD2103" s="2"/>
      <c r="DE2103" s="2"/>
      <c r="DF2103" s="2"/>
      <c r="DG2103" s="2"/>
      <c r="DH2103" s="2"/>
      <c r="DI2103" s="2"/>
      <c r="DJ2103" s="2"/>
      <c r="DK2103" s="2"/>
      <c r="DL2103" s="2"/>
      <c r="DM2103" s="2"/>
      <c r="DN2103" s="2"/>
      <c r="DO2103" s="2"/>
      <c r="DP2103" s="2"/>
      <c r="DQ2103" s="2"/>
      <c r="DR2103" s="2"/>
      <c r="DS2103" s="2"/>
      <c r="DT2103" s="2"/>
      <c r="DU2103" s="2"/>
      <c r="DV2103" s="2"/>
      <c r="DW2103" s="2"/>
      <c r="DX2103" s="2"/>
      <c r="DY2103" s="2"/>
      <c r="DZ2103" s="2"/>
      <c r="EA2103" s="2"/>
      <c r="EB2103" s="2"/>
      <c r="EC2103" s="2"/>
      <c r="ED2103" s="2"/>
      <c r="EE2103" s="2"/>
      <c r="EF2103" s="2"/>
      <c r="EG2103" s="2"/>
      <c r="EH2103" s="2"/>
      <c r="EI2103" s="2"/>
      <c r="EJ2103" s="2"/>
      <c r="EK2103" s="2"/>
      <c r="EL2103" s="2"/>
      <c r="EM2103" s="2"/>
      <c r="EN2103" s="2"/>
      <c r="EO2103" s="2"/>
      <c r="EP2103" s="2"/>
      <c r="EQ2103" s="2"/>
      <c r="ER2103" s="2"/>
      <c r="ES2103" s="2"/>
      <c r="ET2103" s="2"/>
      <c r="EU2103" s="2"/>
      <c r="EV2103" s="2"/>
      <c r="EW2103" s="2"/>
      <c r="EX2103" s="2"/>
      <c r="EY2103" s="2"/>
      <c r="EZ2103" s="2"/>
      <c r="FA2103" s="2"/>
      <c r="FB2103" s="2"/>
      <c r="FC2103" s="2"/>
      <c r="FD2103" s="2"/>
      <c r="FE2103" s="2"/>
      <c r="FF2103" s="2"/>
      <c r="FG2103" s="2"/>
      <c r="FH2103" s="2"/>
      <c r="FI2103" s="2"/>
      <c r="FJ2103" s="2"/>
      <c r="FK2103" s="2"/>
      <c r="FL2103" s="2"/>
      <c r="FM2103" s="2"/>
      <c r="FN2103" s="2"/>
      <c r="FO2103" s="2"/>
      <c r="FP2103" s="2"/>
      <c r="FQ2103" s="2"/>
      <c r="FR2103" s="2"/>
      <c r="FS2103" s="2"/>
      <c r="FT2103" s="2"/>
      <c r="FU2103" s="2"/>
      <c r="FV2103" s="2"/>
      <c r="FW2103" s="2"/>
      <c r="FX2103" s="2"/>
      <c r="FY2103" s="2"/>
      <c r="FZ2103" s="2"/>
      <c r="GA2103" s="2"/>
      <c r="GB2103" s="2"/>
      <c r="GC2103" s="2"/>
      <c r="GD2103" s="2"/>
      <c r="GE2103" s="2"/>
      <c r="GF2103" s="2"/>
      <c r="GG2103" s="2"/>
      <c r="GH2103" s="2"/>
      <c r="GI2103" s="2"/>
      <c r="GJ2103" s="2"/>
      <c r="GK2103" s="2"/>
      <c r="GL2103" s="2"/>
      <c r="GM2103" s="2"/>
      <c r="GN2103" s="2"/>
      <c r="GO2103" s="2"/>
      <c r="GP2103" s="2"/>
      <c r="GQ2103" s="2"/>
      <c r="GR2103" s="2"/>
      <c r="GS2103" s="2"/>
      <c r="GT2103" s="2"/>
      <c r="GU2103" s="2"/>
      <c r="GV2103" s="2"/>
      <c r="GW2103" s="2"/>
      <c r="GX2103" s="2"/>
      <c r="GY2103" s="2"/>
      <c r="GZ2103" s="2"/>
      <c r="HA2103" s="2"/>
      <c r="HB2103" s="2"/>
      <c r="HC2103" s="2"/>
      <c r="HD2103" s="2"/>
      <c r="HE2103" s="2"/>
      <c r="HF2103" s="2"/>
      <c r="HG2103" s="2"/>
      <c r="HH2103" s="2"/>
      <c r="HI2103" s="2"/>
      <c r="HJ2103" s="2"/>
      <c r="HK2103" s="2"/>
      <c r="HL2103" s="2"/>
      <c r="HM2103" s="2"/>
      <c r="HN2103" s="2"/>
      <c r="HO2103" s="2"/>
      <c r="HP2103" s="2"/>
      <c r="HQ2103" s="2"/>
      <c r="HR2103" s="2"/>
      <c r="HS2103" s="2"/>
      <c r="HT2103" s="2"/>
      <c r="HU2103" s="2"/>
      <c r="HV2103" s="2"/>
      <c r="HW2103" s="2"/>
      <c r="HX2103" s="2"/>
      <c r="HY2103" s="2"/>
      <c r="HZ2103" s="2"/>
      <c r="IA2103" s="2"/>
      <c r="IB2103" s="2"/>
      <c r="IC2103" s="2"/>
      <c r="ID2103" s="2"/>
      <c r="IE2103" s="2"/>
      <c r="IF2103" s="2"/>
      <c r="IG2103" s="2"/>
      <c r="IH2103" s="2"/>
      <c r="II2103" s="2"/>
      <c r="IJ2103" s="2"/>
      <c r="IK2103" s="2"/>
      <c r="IL2103" s="2"/>
      <c r="IM2103" s="2"/>
      <c r="IN2103" s="2"/>
      <c r="IO2103" s="2"/>
      <c r="IP2103" s="2"/>
      <c r="IQ2103" s="2"/>
      <c r="IR2103" s="2"/>
      <c r="IS2103" s="2"/>
    </row>
    <row r="2104" spans="1:253" s="36" customFormat="1" ht="19.5" hidden="1" customHeight="1" x14ac:dyDescent="0.25">
      <c r="A2104" s="33"/>
      <c r="B2104" s="372"/>
      <c r="C2104" s="373"/>
      <c r="D2104" s="373"/>
      <c r="E2104" s="373"/>
      <c r="F2104" s="373"/>
      <c r="G2104" s="373"/>
      <c r="H2104" s="373"/>
      <c r="I2104" s="373"/>
      <c r="J2104" s="373"/>
      <c r="K2104" s="373"/>
      <c r="L2104" s="373"/>
      <c r="M2104" s="373"/>
      <c r="N2104" s="373"/>
      <c r="O2104" s="373"/>
      <c r="P2104" s="373"/>
      <c r="Q2104" s="373"/>
      <c r="R2104" s="373"/>
      <c r="S2104" s="373"/>
      <c r="T2104" s="374"/>
      <c r="U2104" s="314"/>
      <c r="V2104" s="315"/>
      <c r="W2104" s="315"/>
      <c r="X2104" s="315"/>
      <c r="Y2104" s="315"/>
      <c r="Z2104" s="315"/>
      <c r="AA2104" s="316"/>
      <c r="AB2104" s="314"/>
      <c r="AC2104" s="315"/>
      <c r="AD2104" s="315"/>
      <c r="AE2104" s="315"/>
      <c r="AF2104" s="315"/>
      <c r="AG2104" s="315"/>
      <c r="AH2104" s="316"/>
      <c r="AI2104" s="60"/>
      <c r="AJ2104" s="144" t="str">
        <f t="shared" si="386"/>
        <v>Riadok bude skrytý.</v>
      </c>
      <c r="AK2104" s="145" t="s">
        <v>207</v>
      </c>
      <c r="AL2104" s="2"/>
      <c r="AM2104" s="2"/>
      <c r="AN2104" s="2"/>
      <c r="AO2104" s="2"/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  <c r="AZ2104" s="2"/>
      <c r="BA2104" s="2"/>
      <c r="BB2104" s="2"/>
      <c r="BC2104" s="2"/>
      <c r="BD2104" s="2"/>
      <c r="BE2104" s="51">
        <f t="shared" si="391"/>
        <v>1</v>
      </c>
      <c r="BF2104" s="51">
        <f t="shared" si="395"/>
        <v>0</v>
      </c>
      <c r="BG2104" s="51"/>
      <c r="BH2104" s="51">
        <f t="shared" si="387"/>
        <v>1</v>
      </c>
      <c r="BI2104" s="89">
        <f t="shared" si="396"/>
        <v>0</v>
      </c>
      <c r="BJ2104" s="2"/>
      <c r="BK2104" s="2"/>
      <c r="BL2104" s="2"/>
      <c r="BM2104" s="2"/>
      <c r="BN2104" s="2"/>
      <c r="BO2104" s="2"/>
      <c r="BP2104" s="2"/>
      <c r="BQ2104" s="2"/>
      <c r="BR2104" s="2"/>
      <c r="BS2104" s="2"/>
      <c r="BT2104" s="2"/>
      <c r="BU2104" s="2"/>
      <c r="BV2104" s="2"/>
      <c r="BW2104" s="2"/>
      <c r="BX2104" s="108"/>
      <c r="BY2104" s="108"/>
      <c r="BZ2104" s="108"/>
      <c r="CA2104" s="113">
        <f>SI!BY2104</f>
        <v>8</v>
      </c>
      <c r="CB2104" s="113"/>
      <c r="CC2104" s="113"/>
      <c r="CD2104" s="113"/>
      <c r="CE2104" s="113"/>
      <c r="CF2104" s="113"/>
      <c r="CG2104" s="113"/>
      <c r="CH2104" s="140">
        <f>SI!BZ2104</f>
        <v>0</v>
      </c>
      <c r="CI2104" s="108"/>
      <c r="CJ2104" s="108"/>
      <c r="CK2104" s="108"/>
      <c r="CL2104" s="108"/>
      <c r="CM2104" s="108"/>
      <c r="CN2104" s="108"/>
      <c r="CO2104" s="108"/>
      <c r="CP2104" s="108"/>
      <c r="CQ2104" s="108"/>
      <c r="CR2104" s="108"/>
      <c r="CS2104" s="108"/>
      <c r="CT2104" s="108"/>
      <c r="CU2104" s="108"/>
      <c r="CV2104" s="108"/>
      <c r="CW2104" s="108"/>
      <c r="CX2104" s="108"/>
      <c r="CY2104" s="108"/>
      <c r="CZ2104" s="2"/>
      <c r="DA2104" s="2"/>
      <c r="DB2104" s="2"/>
      <c r="DC2104" s="2"/>
      <c r="DD2104" s="2"/>
      <c r="DE2104" s="2"/>
      <c r="DF2104" s="2"/>
      <c r="DG2104" s="2"/>
      <c r="DH2104" s="2"/>
      <c r="DI2104" s="2"/>
      <c r="DJ2104" s="2"/>
      <c r="DK2104" s="2"/>
      <c r="DL2104" s="2"/>
      <c r="DM2104" s="2"/>
      <c r="DN2104" s="2"/>
      <c r="DO2104" s="2"/>
      <c r="DP2104" s="2"/>
      <c r="DQ2104" s="2"/>
      <c r="DR2104" s="2"/>
      <c r="DS2104" s="2"/>
      <c r="DT2104" s="2"/>
      <c r="DU2104" s="2"/>
      <c r="DV2104" s="2"/>
      <c r="DW2104" s="2"/>
      <c r="DX2104" s="2"/>
      <c r="DY2104" s="2"/>
      <c r="DZ2104" s="2"/>
      <c r="EA2104" s="2"/>
      <c r="EB2104" s="2"/>
      <c r="EC2104" s="2"/>
      <c r="ED2104" s="2"/>
      <c r="EE2104" s="2"/>
      <c r="EF2104" s="2"/>
      <c r="EG2104" s="2"/>
      <c r="EH2104" s="2"/>
      <c r="EI2104" s="2"/>
      <c r="EJ2104" s="2"/>
      <c r="EK2104" s="2"/>
      <c r="EL2104" s="2"/>
      <c r="EM2104" s="2"/>
      <c r="EN2104" s="2"/>
      <c r="EO2104" s="2"/>
      <c r="EP2104" s="2"/>
      <c r="EQ2104" s="2"/>
      <c r="ER2104" s="2"/>
      <c r="ES2104" s="2"/>
      <c r="ET2104" s="2"/>
      <c r="EU2104" s="2"/>
      <c r="EV2104" s="2"/>
      <c r="EW2104" s="2"/>
      <c r="EX2104" s="2"/>
      <c r="EY2104" s="2"/>
      <c r="EZ2104" s="2"/>
      <c r="FA2104" s="2"/>
      <c r="FB2104" s="2"/>
      <c r="FC2104" s="2"/>
      <c r="FD2104" s="2"/>
      <c r="FE2104" s="2"/>
      <c r="FF2104" s="2"/>
      <c r="FG2104" s="2"/>
      <c r="FH2104" s="2"/>
      <c r="FI2104" s="2"/>
      <c r="FJ2104" s="2"/>
      <c r="FK2104" s="2"/>
      <c r="FL2104" s="2"/>
      <c r="FM2104" s="2"/>
      <c r="FN2104" s="2"/>
      <c r="FO2104" s="2"/>
      <c r="FP2104" s="2"/>
      <c r="FQ2104" s="2"/>
      <c r="FR2104" s="2"/>
      <c r="FS2104" s="2"/>
      <c r="FT2104" s="2"/>
      <c r="FU2104" s="2"/>
      <c r="FV2104" s="2"/>
      <c r="FW2104" s="2"/>
      <c r="FX2104" s="2"/>
      <c r="FY2104" s="2"/>
      <c r="FZ2104" s="2"/>
      <c r="GA2104" s="2"/>
      <c r="GB2104" s="2"/>
      <c r="GC2104" s="2"/>
      <c r="GD2104" s="2"/>
      <c r="GE2104" s="2"/>
      <c r="GF2104" s="2"/>
      <c r="GG2104" s="2"/>
      <c r="GH2104" s="2"/>
      <c r="GI2104" s="2"/>
      <c r="GJ2104" s="2"/>
      <c r="GK2104" s="2"/>
      <c r="GL2104" s="2"/>
      <c r="GM2104" s="2"/>
      <c r="GN2104" s="2"/>
      <c r="GO2104" s="2"/>
      <c r="GP2104" s="2"/>
      <c r="GQ2104" s="2"/>
      <c r="GR2104" s="2"/>
      <c r="GS2104" s="2"/>
      <c r="GT2104" s="2"/>
      <c r="GU2104" s="2"/>
      <c r="GV2104" s="2"/>
      <c r="GW2104" s="2"/>
      <c r="GX2104" s="2"/>
      <c r="GY2104" s="2"/>
      <c r="GZ2104" s="2"/>
      <c r="HA2104" s="2"/>
      <c r="HB2104" s="2"/>
      <c r="HC2104" s="2"/>
      <c r="HD2104" s="2"/>
      <c r="HE2104" s="2"/>
      <c r="HF2104" s="2"/>
      <c r="HG2104" s="2"/>
      <c r="HH2104" s="2"/>
      <c r="HI2104" s="2"/>
      <c r="HJ2104" s="2"/>
      <c r="HK2104" s="2"/>
      <c r="HL2104" s="2"/>
      <c r="HM2104" s="2"/>
      <c r="HN2104" s="2"/>
      <c r="HO2104" s="2"/>
      <c r="HP2104" s="2"/>
      <c r="HQ2104" s="2"/>
      <c r="HR2104" s="2"/>
      <c r="HS2104" s="2"/>
      <c r="HT2104" s="2"/>
      <c r="HU2104" s="2"/>
      <c r="HV2104" s="2"/>
      <c r="HW2104" s="2"/>
      <c r="HX2104" s="2"/>
      <c r="HY2104" s="2"/>
      <c r="HZ2104" s="2"/>
      <c r="IA2104" s="2"/>
      <c r="IB2104" s="2"/>
      <c r="IC2104" s="2"/>
      <c r="ID2104" s="2"/>
      <c r="IE2104" s="2"/>
      <c r="IF2104" s="2"/>
      <c r="IG2104" s="2"/>
      <c r="IH2104" s="2"/>
      <c r="II2104" s="2"/>
      <c r="IJ2104" s="2"/>
      <c r="IK2104" s="2"/>
      <c r="IL2104" s="2"/>
      <c r="IM2104" s="2"/>
      <c r="IN2104" s="2"/>
      <c r="IO2104" s="2"/>
      <c r="IP2104" s="2"/>
      <c r="IQ2104" s="2"/>
      <c r="IR2104" s="2"/>
      <c r="IS2104" s="2"/>
    </row>
    <row r="2105" spans="1:253" s="36" customFormat="1" hidden="1" x14ac:dyDescent="0.25">
      <c r="A2105" s="33"/>
      <c r="B2105" s="262" t="s">
        <v>125</v>
      </c>
      <c r="C2105" s="263"/>
      <c r="D2105" s="263"/>
      <c r="E2105" s="263"/>
      <c r="F2105" s="263"/>
      <c r="G2105" s="263"/>
      <c r="H2105" s="263"/>
      <c r="I2105" s="263"/>
      <c r="J2105" s="263"/>
      <c r="K2105" s="263"/>
      <c r="L2105" s="263"/>
      <c r="M2105" s="263"/>
      <c r="N2105" s="263"/>
      <c r="O2105" s="263"/>
      <c r="P2105" s="263"/>
      <c r="Q2105" s="263"/>
      <c r="R2105" s="263"/>
      <c r="S2105" s="263"/>
      <c r="T2105" s="264"/>
      <c r="U2105" s="226"/>
      <c r="V2105" s="227"/>
      <c r="W2105" s="227"/>
      <c r="X2105" s="227"/>
      <c r="Y2105" s="227"/>
      <c r="Z2105" s="227"/>
      <c r="AA2105" s="228"/>
      <c r="AB2105" s="226"/>
      <c r="AC2105" s="227"/>
      <c r="AD2105" s="227"/>
      <c r="AE2105" s="227"/>
      <c r="AF2105" s="227"/>
      <c r="AG2105" s="227"/>
      <c r="AH2105" s="228"/>
      <c r="AI2105" s="60"/>
      <c r="AJ2105" s="144" t="str">
        <f t="shared" si="386"/>
        <v>Riadok bude skrytý.</v>
      </c>
      <c r="AK2105" s="145" t="s">
        <v>207</v>
      </c>
      <c r="AL2105" s="2"/>
      <c r="AM2105" s="2"/>
      <c r="AN2105" s="2"/>
      <c r="AO2105" s="2"/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51">
        <f t="shared" si="391"/>
        <v>1</v>
      </c>
      <c r="BF2105" s="51">
        <f t="shared" si="395"/>
        <v>0</v>
      </c>
      <c r="BG2105" s="51"/>
      <c r="BH2105" s="51">
        <f t="shared" si="387"/>
        <v>1</v>
      </c>
      <c r="BI2105" s="89">
        <f t="shared" si="396"/>
        <v>0</v>
      </c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/>
      <c r="BX2105" s="108"/>
      <c r="BY2105" s="108"/>
      <c r="BZ2105" s="108"/>
      <c r="CA2105" s="113">
        <f>SI!BY2105</f>
        <v>164</v>
      </c>
      <c r="CB2105" s="113"/>
      <c r="CC2105" s="113"/>
      <c r="CD2105" s="113"/>
      <c r="CE2105" s="113"/>
      <c r="CF2105" s="113"/>
      <c r="CG2105" s="113"/>
      <c r="CH2105" s="140">
        <f>SI!BZ2105</f>
        <v>0</v>
      </c>
      <c r="CI2105" s="108"/>
      <c r="CJ2105" s="108"/>
      <c r="CK2105" s="108"/>
      <c r="CL2105" s="108"/>
      <c r="CM2105" s="108"/>
      <c r="CN2105" s="108"/>
      <c r="CO2105" s="108"/>
      <c r="CP2105" s="108"/>
      <c r="CQ2105" s="108"/>
      <c r="CR2105" s="108"/>
      <c r="CS2105" s="108"/>
      <c r="CT2105" s="108"/>
      <c r="CU2105" s="108"/>
      <c r="CV2105" s="108"/>
      <c r="CW2105" s="108"/>
      <c r="CX2105" s="108"/>
      <c r="CY2105" s="108"/>
      <c r="CZ2105" s="2"/>
      <c r="DA2105" s="2"/>
      <c r="DB2105" s="2"/>
      <c r="DC2105" s="2"/>
      <c r="DD2105" s="2"/>
      <c r="DE2105" s="2"/>
      <c r="DF2105" s="2"/>
      <c r="DG2105" s="2"/>
      <c r="DH2105" s="2"/>
      <c r="DI2105" s="2"/>
      <c r="DJ2105" s="2"/>
      <c r="DK2105" s="2"/>
      <c r="DL2105" s="2"/>
      <c r="DM2105" s="2"/>
      <c r="DN2105" s="2"/>
      <c r="DO2105" s="2"/>
      <c r="DP2105" s="2"/>
      <c r="DQ2105" s="2"/>
      <c r="DR2105" s="2"/>
      <c r="DS2105" s="2"/>
      <c r="DT2105" s="2"/>
      <c r="DU2105" s="2"/>
      <c r="DV2105" s="2"/>
      <c r="DW2105" s="2"/>
      <c r="DX2105" s="2"/>
      <c r="DY2105" s="2"/>
      <c r="DZ2105" s="2"/>
      <c r="EA2105" s="2"/>
      <c r="EB2105" s="2"/>
      <c r="EC2105" s="2"/>
      <c r="ED2105" s="2"/>
      <c r="EE2105" s="2"/>
      <c r="EF2105" s="2"/>
      <c r="EG2105" s="2"/>
      <c r="EH2105" s="2"/>
      <c r="EI2105" s="2"/>
      <c r="EJ2105" s="2"/>
      <c r="EK2105" s="2"/>
      <c r="EL2105" s="2"/>
      <c r="EM2105" s="2"/>
      <c r="EN2105" s="2"/>
      <c r="EO2105" s="2"/>
      <c r="EP2105" s="2"/>
      <c r="EQ2105" s="2"/>
      <c r="ER2105" s="2"/>
      <c r="ES2105" s="2"/>
      <c r="ET2105" s="2"/>
      <c r="EU2105" s="2"/>
      <c r="EV2105" s="2"/>
      <c r="EW2105" s="2"/>
      <c r="EX2105" s="2"/>
      <c r="EY2105" s="2"/>
      <c r="EZ2105" s="2"/>
      <c r="FA2105" s="2"/>
      <c r="FB2105" s="2"/>
      <c r="FC2105" s="2"/>
      <c r="FD2105" s="2"/>
      <c r="FE2105" s="2"/>
      <c r="FF2105" s="2"/>
      <c r="FG2105" s="2"/>
      <c r="FH2105" s="2"/>
      <c r="FI2105" s="2"/>
      <c r="FJ2105" s="2"/>
      <c r="FK2105" s="2"/>
      <c r="FL2105" s="2"/>
      <c r="FM2105" s="2"/>
      <c r="FN2105" s="2"/>
      <c r="FO2105" s="2"/>
      <c r="FP2105" s="2"/>
      <c r="FQ2105" s="2"/>
      <c r="FR2105" s="2"/>
      <c r="FS2105" s="2"/>
      <c r="FT2105" s="2"/>
      <c r="FU2105" s="2"/>
      <c r="FV2105" s="2"/>
      <c r="FW2105" s="2"/>
      <c r="FX2105" s="2"/>
      <c r="FY2105" s="2"/>
      <c r="FZ2105" s="2"/>
      <c r="GA2105" s="2"/>
      <c r="GB2105" s="2"/>
      <c r="GC2105" s="2"/>
      <c r="GD2105" s="2"/>
      <c r="GE2105" s="2"/>
      <c r="GF2105" s="2"/>
      <c r="GG2105" s="2"/>
      <c r="GH2105" s="2"/>
      <c r="GI2105" s="2"/>
      <c r="GJ2105" s="2"/>
      <c r="GK2105" s="2"/>
      <c r="GL2105" s="2"/>
      <c r="GM2105" s="2"/>
      <c r="GN2105" s="2"/>
      <c r="GO2105" s="2"/>
      <c r="GP2105" s="2"/>
      <c r="GQ2105" s="2"/>
      <c r="GR2105" s="2"/>
      <c r="GS2105" s="2"/>
      <c r="GT2105" s="2"/>
      <c r="GU2105" s="2"/>
      <c r="GV2105" s="2"/>
      <c r="GW2105" s="2"/>
      <c r="GX2105" s="2"/>
      <c r="GY2105" s="2"/>
      <c r="GZ2105" s="2"/>
      <c r="HA2105" s="2"/>
      <c r="HB2105" s="2"/>
      <c r="HC2105" s="2"/>
      <c r="HD2105" s="2"/>
      <c r="HE2105" s="2"/>
      <c r="HF2105" s="2"/>
      <c r="HG2105" s="2"/>
      <c r="HH2105" s="2"/>
      <c r="HI2105" s="2"/>
      <c r="HJ2105" s="2"/>
      <c r="HK2105" s="2"/>
      <c r="HL2105" s="2"/>
      <c r="HM2105" s="2"/>
      <c r="HN2105" s="2"/>
      <c r="HO2105" s="2"/>
      <c r="HP2105" s="2"/>
      <c r="HQ2105" s="2"/>
      <c r="HR2105" s="2"/>
      <c r="HS2105" s="2"/>
      <c r="HT2105" s="2"/>
      <c r="HU2105" s="2"/>
      <c r="HV2105" s="2"/>
      <c r="HW2105" s="2"/>
      <c r="HX2105" s="2"/>
      <c r="HY2105" s="2"/>
      <c r="HZ2105" s="2"/>
      <c r="IA2105" s="2"/>
      <c r="IB2105" s="2"/>
      <c r="IC2105" s="2"/>
      <c r="ID2105" s="2"/>
      <c r="IE2105" s="2"/>
      <c r="IF2105" s="2"/>
      <c r="IG2105" s="2"/>
      <c r="IH2105" s="2"/>
      <c r="II2105" s="2"/>
      <c r="IJ2105" s="2"/>
      <c r="IK2105" s="2"/>
      <c r="IL2105" s="2"/>
      <c r="IM2105" s="2"/>
      <c r="IN2105" s="2"/>
      <c r="IO2105" s="2"/>
      <c r="IP2105" s="2"/>
      <c r="IQ2105" s="2"/>
      <c r="IR2105" s="2"/>
      <c r="IS2105" s="2"/>
    </row>
    <row r="2106" spans="1:253" s="36" customFormat="1" hidden="1" x14ac:dyDescent="0.25">
      <c r="A2106" s="33"/>
      <c r="B2106" s="229" t="s">
        <v>126</v>
      </c>
      <c r="C2106" s="230"/>
      <c r="D2106" s="230"/>
      <c r="E2106" s="230"/>
      <c r="F2106" s="230"/>
      <c r="G2106" s="230"/>
      <c r="H2106" s="230"/>
      <c r="I2106" s="230"/>
      <c r="J2106" s="230"/>
      <c r="K2106" s="230"/>
      <c r="L2106" s="230"/>
      <c r="M2106" s="230"/>
      <c r="N2106" s="230"/>
      <c r="O2106" s="230"/>
      <c r="P2106" s="230"/>
      <c r="Q2106" s="230"/>
      <c r="R2106" s="230"/>
      <c r="S2106" s="230"/>
      <c r="T2106" s="231"/>
      <c r="U2106" s="223"/>
      <c r="V2106" s="224"/>
      <c r="W2106" s="224"/>
      <c r="X2106" s="224"/>
      <c r="Y2106" s="224"/>
      <c r="Z2106" s="224"/>
      <c r="AA2106" s="225"/>
      <c r="AB2106" s="223"/>
      <c r="AC2106" s="224"/>
      <c r="AD2106" s="224"/>
      <c r="AE2106" s="224"/>
      <c r="AF2106" s="224"/>
      <c r="AG2106" s="224"/>
      <c r="AH2106" s="225"/>
      <c r="AI2106" s="60"/>
      <c r="AJ2106" s="144" t="str">
        <f t="shared" si="386"/>
        <v>Riadok bude skrytý.</v>
      </c>
      <c r="AK2106" s="145" t="s">
        <v>207</v>
      </c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51">
        <f t="shared" si="391"/>
        <v>1</v>
      </c>
      <c r="BF2106" s="51">
        <f t="shared" si="395"/>
        <v>0</v>
      </c>
      <c r="BG2106" s="51"/>
      <c r="BH2106" s="51">
        <f t="shared" si="387"/>
        <v>1</v>
      </c>
      <c r="BI2106" s="89">
        <f t="shared" si="396"/>
        <v>0</v>
      </c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108"/>
      <c r="BY2106" s="108"/>
      <c r="BZ2106" s="108"/>
      <c r="CA2106" s="113">
        <f>SI!BY2106</f>
        <v>117</v>
      </c>
      <c r="CB2106" s="113"/>
      <c r="CC2106" s="113"/>
      <c r="CD2106" s="113"/>
      <c r="CE2106" s="113"/>
      <c r="CF2106" s="113"/>
      <c r="CG2106" s="113"/>
      <c r="CH2106" s="140">
        <f>SI!BZ2106</f>
        <v>0</v>
      </c>
      <c r="CI2106" s="108"/>
      <c r="CJ2106" s="108"/>
      <c r="CK2106" s="108"/>
      <c r="CL2106" s="108"/>
      <c r="CM2106" s="108"/>
      <c r="CN2106" s="108"/>
      <c r="CO2106" s="108"/>
      <c r="CP2106" s="108"/>
      <c r="CQ2106" s="108"/>
      <c r="CR2106" s="108"/>
      <c r="CS2106" s="108"/>
      <c r="CT2106" s="108"/>
      <c r="CU2106" s="108"/>
      <c r="CV2106" s="108"/>
      <c r="CW2106" s="108"/>
      <c r="CX2106" s="108"/>
      <c r="CY2106" s="108"/>
      <c r="CZ2106" s="2"/>
      <c r="DA2106" s="2"/>
      <c r="DB2106" s="2"/>
      <c r="DC2106" s="2"/>
      <c r="DD2106" s="2"/>
      <c r="DE2106" s="2"/>
      <c r="DF2106" s="2"/>
      <c r="DG2106" s="2"/>
      <c r="DH2106" s="2"/>
      <c r="DI2106" s="2"/>
      <c r="DJ2106" s="2"/>
      <c r="DK2106" s="2"/>
      <c r="DL2106" s="2"/>
      <c r="DM2106" s="2"/>
      <c r="DN2106" s="2"/>
      <c r="DO2106" s="2"/>
      <c r="DP2106" s="2"/>
      <c r="DQ2106" s="2"/>
      <c r="DR2106" s="2"/>
      <c r="DS2106" s="2"/>
      <c r="DT2106" s="2"/>
      <c r="DU2106" s="2"/>
      <c r="DV2106" s="2"/>
      <c r="DW2106" s="2"/>
      <c r="DX2106" s="2"/>
      <c r="DY2106" s="2"/>
      <c r="DZ2106" s="2"/>
      <c r="EA2106" s="2"/>
      <c r="EB2106" s="2"/>
      <c r="EC2106" s="2"/>
      <c r="ED2106" s="2"/>
      <c r="EE2106" s="2"/>
      <c r="EF2106" s="2"/>
      <c r="EG2106" s="2"/>
      <c r="EH2106" s="2"/>
      <c r="EI2106" s="2"/>
      <c r="EJ2106" s="2"/>
      <c r="EK2106" s="2"/>
      <c r="EL2106" s="2"/>
      <c r="EM2106" s="2"/>
      <c r="EN2106" s="2"/>
      <c r="EO2106" s="2"/>
      <c r="EP2106" s="2"/>
      <c r="EQ2106" s="2"/>
      <c r="ER2106" s="2"/>
      <c r="ES2106" s="2"/>
      <c r="ET2106" s="2"/>
      <c r="EU2106" s="2"/>
      <c r="EV2106" s="2"/>
      <c r="EW2106" s="2"/>
      <c r="EX2106" s="2"/>
      <c r="EY2106" s="2"/>
      <c r="EZ2106" s="2"/>
      <c r="FA2106" s="2"/>
      <c r="FB2106" s="2"/>
      <c r="FC2106" s="2"/>
      <c r="FD2106" s="2"/>
      <c r="FE2106" s="2"/>
      <c r="FF2106" s="2"/>
      <c r="FG2106" s="2"/>
      <c r="FH2106" s="2"/>
      <c r="FI2106" s="2"/>
      <c r="FJ2106" s="2"/>
      <c r="FK2106" s="2"/>
      <c r="FL2106" s="2"/>
      <c r="FM2106" s="2"/>
      <c r="FN2106" s="2"/>
      <c r="FO2106" s="2"/>
      <c r="FP2106" s="2"/>
      <c r="FQ2106" s="2"/>
      <c r="FR2106" s="2"/>
      <c r="FS2106" s="2"/>
      <c r="FT2106" s="2"/>
      <c r="FU2106" s="2"/>
      <c r="FV2106" s="2"/>
      <c r="FW2106" s="2"/>
      <c r="FX2106" s="2"/>
      <c r="FY2106" s="2"/>
      <c r="FZ2106" s="2"/>
      <c r="GA2106" s="2"/>
      <c r="GB2106" s="2"/>
      <c r="GC2106" s="2"/>
      <c r="GD2106" s="2"/>
      <c r="GE2106" s="2"/>
      <c r="GF2106" s="2"/>
      <c r="GG2106" s="2"/>
      <c r="GH2106" s="2"/>
      <c r="GI2106" s="2"/>
      <c r="GJ2106" s="2"/>
      <c r="GK2106" s="2"/>
      <c r="GL2106" s="2"/>
      <c r="GM2106" s="2"/>
      <c r="GN2106" s="2"/>
      <c r="GO2106" s="2"/>
      <c r="GP2106" s="2"/>
      <c r="GQ2106" s="2"/>
      <c r="GR2106" s="2"/>
      <c r="GS2106" s="2"/>
      <c r="GT2106" s="2"/>
      <c r="GU2106" s="2"/>
      <c r="GV2106" s="2"/>
      <c r="GW2106" s="2"/>
      <c r="GX2106" s="2"/>
      <c r="GY2106" s="2"/>
      <c r="GZ2106" s="2"/>
      <c r="HA2106" s="2"/>
      <c r="HB2106" s="2"/>
      <c r="HC2106" s="2"/>
      <c r="HD2106" s="2"/>
      <c r="HE2106" s="2"/>
      <c r="HF2106" s="2"/>
      <c r="HG2106" s="2"/>
      <c r="HH2106" s="2"/>
      <c r="HI2106" s="2"/>
      <c r="HJ2106" s="2"/>
      <c r="HK2106" s="2"/>
      <c r="HL2106" s="2"/>
      <c r="HM2106" s="2"/>
      <c r="HN2106" s="2"/>
      <c r="HO2106" s="2"/>
      <c r="HP2106" s="2"/>
      <c r="HQ2106" s="2"/>
      <c r="HR2106" s="2"/>
      <c r="HS2106" s="2"/>
      <c r="HT2106" s="2"/>
      <c r="HU2106" s="2"/>
      <c r="HV2106" s="2"/>
      <c r="HW2106" s="2"/>
      <c r="HX2106" s="2"/>
      <c r="HY2106" s="2"/>
      <c r="HZ2106" s="2"/>
      <c r="IA2106" s="2"/>
      <c r="IB2106" s="2"/>
      <c r="IC2106" s="2"/>
      <c r="ID2106" s="2"/>
      <c r="IE2106" s="2"/>
      <c r="IF2106" s="2"/>
      <c r="IG2106" s="2"/>
      <c r="IH2106" s="2"/>
      <c r="II2106" s="2"/>
      <c r="IJ2106" s="2"/>
      <c r="IK2106" s="2"/>
      <c r="IL2106" s="2"/>
      <c r="IM2106" s="2"/>
      <c r="IN2106" s="2"/>
      <c r="IO2106" s="2"/>
      <c r="IP2106" s="2"/>
      <c r="IQ2106" s="2"/>
      <c r="IR2106" s="2"/>
      <c r="IS2106" s="2"/>
    </row>
    <row r="2107" spans="1:253" s="36" customFormat="1" hidden="1" x14ac:dyDescent="0.25">
      <c r="A2107" s="33"/>
      <c r="B2107" s="229" t="s">
        <v>127</v>
      </c>
      <c r="C2107" s="230"/>
      <c r="D2107" s="230"/>
      <c r="E2107" s="230"/>
      <c r="F2107" s="230"/>
      <c r="G2107" s="230"/>
      <c r="H2107" s="230"/>
      <c r="I2107" s="230"/>
      <c r="J2107" s="230"/>
      <c r="K2107" s="230"/>
      <c r="L2107" s="230"/>
      <c r="M2107" s="230"/>
      <c r="N2107" s="230"/>
      <c r="O2107" s="230"/>
      <c r="P2107" s="230"/>
      <c r="Q2107" s="230"/>
      <c r="R2107" s="230"/>
      <c r="S2107" s="230"/>
      <c r="T2107" s="231"/>
      <c r="U2107" s="223"/>
      <c r="V2107" s="224"/>
      <c r="W2107" s="224"/>
      <c r="X2107" s="224"/>
      <c r="Y2107" s="224"/>
      <c r="Z2107" s="224"/>
      <c r="AA2107" s="225"/>
      <c r="AB2107" s="223"/>
      <c r="AC2107" s="224"/>
      <c r="AD2107" s="224"/>
      <c r="AE2107" s="224"/>
      <c r="AF2107" s="224"/>
      <c r="AG2107" s="224"/>
      <c r="AH2107" s="225"/>
      <c r="AI2107" s="60"/>
      <c r="AJ2107" s="144" t="str">
        <f t="shared" si="386"/>
        <v>Riadok bude skrytý.</v>
      </c>
      <c r="AK2107" s="145" t="s">
        <v>207</v>
      </c>
      <c r="AL2107" s="2"/>
      <c r="AM2107" s="2"/>
      <c r="AN2107" s="2"/>
      <c r="AO2107" s="2"/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51">
        <f t="shared" si="391"/>
        <v>1</v>
      </c>
      <c r="BF2107" s="51">
        <f t="shared" si="395"/>
        <v>0</v>
      </c>
      <c r="BG2107" s="51"/>
      <c r="BH2107" s="51">
        <f t="shared" si="387"/>
        <v>1</v>
      </c>
      <c r="BI2107" s="89">
        <f t="shared" si="396"/>
        <v>0</v>
      </c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/>
      <c r="BX2107" s="108"/>
      <c r="BY2107" s="108"/>
      <c r="BZ2107" s="108"/>
      <c r="CA2107" s="113">
        <f>SI!BY2107</f>
        <v>893</v>
      </c>
      <c r="CB2107" s="113"/>
      <c r="CC2107" s="113"/>
      <c r="CD2107" s="113"/>
      <c r="CE2107" s="113"/>
      <c r="CF2107" s="113"/>
      <c r="CG2107" s="113"/>
      <c r="CH2107" s="140">
        <f>SI!BZ2107</f>
        <v>0</v>
      </c>
      <c r="CI2107" s="108"/>
      <c r="CJ2107" s="108"/>
      <c r="CK2107" s="108"/>
      <c r="CL2107" s="108"/>
      <c r="CM2107" s="108"/>
      <c r="CN2107" s="108"/>
      <c r="CO2107" s="108"/>
      <c r="CP2107" s="108"/>
      <c r="CQ2107" s="108"/>
      <c r="CR2107" s="108"/>
      <c r="CS2107" s="108"/>
      <c r="CT2107" s="108"/>
      <c r="CU2107" s="108"/>
      <c r="CV2107" s="108"/>
      <c r="CW2107" s="108"/>
      <c r="CX2107" s="108"/>
      <c r="CY2107" s="108"/>
      <c r="CZ2107" s="2"/>
      <c r="DA2107" s="2"/>
      <c r="DB2107" s="2"/>
      <c r="DC2107" s="2"/>
      <c r="DD2107" s="2"/>
      <c r="DE2107" s="2"/>
      <c r="DF2107" s="2"/>
      <c r="DG2107" s="2"/>
      <c r="DH2107" s="2"/>
      <c r="DI2107" s="2"/>
      <c r="DJ2107" s="2"/>
      <c r="DK2107" s="2"/>
      <c r="DL2107" s="2"/>
      <c r="DM2107" s="2"/>
      <c r="DN2107" s="2"/>
      <c r="DO2107" s="2"/>
      <c r="DP2107" s="2"/>
      <c r="DQ2107" s="2"/>
      <c r="DR2107" s="2"/>
      <c r="DS2107" s="2"/>
      <c r="DT2107" s="2"/>
      <c r="DU2107" s="2"/>
      <c r="DV2107" s="2"/>
      <c r="DW2107" s="2"/>
      <c r="DX2107" s="2"/>
      <c r="DY2107" s="2"/>
      <c r="DZ2107" s="2"/>
      <c r="EA2107" s="2"/>
      <c r="EB2107" s="2"/>
      <c r="EC2107" s="2"/>
      <c r="ED2107" s="2"/>
      <c r="EE2107" s="2"/>
      <c r="EF2107" s="2"/>
      <c r="EG2107" s="2"/>
      <c r="EH2107" s="2"/>
      <c r="EI2107" s="2"/>
      <c r="EJ2107" s="2"/>
      <c r="EK2107" s="2"/>
      <c r="EL2107" s="2"/>
      <c r="EM2107" s="2"/>
      <c r="EN2107" s="2"/>
      <c r="EO2107" s="2"/>
      <c r="EP2107" s="2"/>
      <c r="EQ2107" s="2"/>
      <c r="ER2107" s="2"/>
      <c r="ES2107" s="2"/>
      <c r="ET2107" s="2"/>
      <c r="EU2107" s="2"/>
      <c r="EV2107" s="2"/>
      <c r="EW2107" s="2"/>
      <c r="EX2107" s="2"/>
      <c r="EY2107" s="2"/>
      <c r="EZ2107" s="2"/>
      <c r="FA2107" s="2"/>
      <c r="FB2107" s="2"/>
      <c r="FC2107" s="2"/>
      <c r="FD2107" s="2"/>
      <c r="FE2107" s="2"/>
      <c r="FF2107" s="2"/>
      <c r="FG2107" s="2"/>
      <c r="FH2107" s="2"/>
      <c r="FI2107" s="2"/>
      <c r="FJ2107" s="2"/>
      <c r="FK2107" s="2"/>
      <c r="FL2107" s="2"/>
      <c r="FM2107" s="2"/>
      <c r="FN2107" s="2"/>
      <c r="FO2107" s="2"/>
      <c r="FP2107" s="2"/>
      <c r="FQ2107" s="2"/>
      <c r="FR2107" s="2"/>
      <c r="FS2107" s="2"/>
      <c r="FT2107" s="2"/>
      <c r="FU2107" s="2"/>
      <c r="FV2107" s="2"/>
      <c r="FW2107" s="2"/>
      <c r="FX2107" s="2"/>
      <c r="FY2107" s="2"/>
      <c r="FZ2107" s="2"/>
      <c r="GA2107" s="2"/>
      <c r="GB2107" s="2"/>
      <c r="GC2107" s="2"/>
      <c r="GD2107" s="2"/>
      <c r="GE2107" s="2"/>
      <c r="GF2107" s="2"/>
      <c r="GG2107" s="2"/>
      <c r="GH2107" s="2"/>
      <c r="GI2107" s="2"/>
      <c r="GJ2107" s="2"/>
      <c r="GK2107" s="2"/>
      <c r="GL2107" s="2"/>
      <c r="GM2107" s="2"/>
      <c r="GN2107" s="2"/>
      <c r="GO2107" s="2"/>
      <c r="GP2107" s="2"/>
      <c r="GQ2107" s="2"/>
      <c r="GR2107" s="2"/>
      <c r="GS2107" s="2"/>
      <c r="GT2107" s="2"/>
      <c r="GU2107" s="2"/>
      <c r="GV2107" s="2"/>
      <c r="GW2107" s="2"/>
      <c r="GX2107" s="2"/>
      <c r="GY2107" s="2"/>
      <c r="GZ2107" s="2"/>
      <c r="HA2107" s="2"/>
      <c r="HB2107" s="2"/>
      <c r="HC2107" s="2"/>
      <c r="HD2107" s="2"/>
      <c r="HE2107" s="2"/>
      <c r="HF2107" s="2"/>
      <c r="HG2107" s="2"/>
      <c r="HH2107" s="2"/>
      <c r="HI2107" s="2"/>
      <c r="HJ2107" s="2"/>
      <c r="HK2107" s="2"/>
      <c r="HL2107" s="2"/>
      <c r="HM2107" s="2"/>
      <c r="HN2107" s="2"/>
      <c r="HO2107" s="2"/>
      <c r="HP2107" s="2"/>
      <c r="HQ2107" s="2"/>
      <c r="HR2107" s="2"/>
      <c r="HS2107" s="2"/>
      <c r="HT2107" s="2"/>
      <c r="HU2107" s="2"/>
      <c r="HV2107" s="2"/>
      <c r="HW2107" s="2"/>
      <c r="HX2107" s="2"/>
      <c r="HY2107" s="2"/>
      <c r="HZ2107" s="2"/>
      <c r="IA2107" s="2"/>
      <c r="IB2107" s="2"/>
      <c r="IC2107" s="2"/>
      <c r="ID2107" s="2"/>
      <c r="IE2107" s="2"/>
      <c r="IF2107" s="2"/>
      <c r="IG2107" s="2"/>
      <c r="IH2107" s="2"/>
      <c r="II2107" s="2"/>
      <c r="IJ2107" s="2"/>
      <c r="IK2107" s="2"/>
      <c r="IL2107" s="2"/>
      <c r="IM2107" s="2"/>
      <c r="IN2107" s="2"/>
      <c r="IO2107" s="2"/>
      <c r="IP2107" s="2"/>
      <c r="IQ2107" s="2"/>
      <c r="IR2107" s="2"/>
      <c r="IS2107" s="2"/>
    </row>
    <row r="2108" spans="1:253" s="36" customFormat="1" hidden="1" x14ac:dyDescent="0.25">
      <c r="A2108" s="33"/>
      <c r="B2108" s="229" t="s">
        <v>128</v>
      </c>
      <c r="C2108" s="230"/>
      <c r="D2108" s="230"/>
      <c r="E2108" s="230"/>
      <c r="F2108" s="230"/>
      <c r="G2108" s="230"/>
      <c r="H2108" s="230"/>
      <c r="I2108" s="230"/>
      <c r="J2108" s="230"/>
      <c r="K2108" s="230"/>
      <c r="L2108" s="230"/>
      <c r="M2108" s="230"/>
      <c r="N2108" s="230"/>
      <c r="O2108" s="230"/>
      <c r="P2108" s="230"/>
      <c r="Q2108" s="230"/>
      <c r="R2108" s="230"/>
      <c r="S2108" s="230"/>
      <c r="T2108" s="231"/>
      <c r="U2108" s="223"/>
      <c r="V2108" s="224"/>
      <c r="W2108" s="224"/>
      <c r="X2108" s="224"/>
      <c r="Y2108" s="224"/>
      <c r="Z2108" s="224"/>
      <c r="AA2108" s="225"/>
      <c r="AB2108" s="223"/>
      <c r="AC2108" s="224"/>
      <c r="AD2108" s="224"/>
      <c r="AE2108" s="224"/>
      <c r="AF2108" s="224"/>
      <c r="AG2108" s="224"/>
      <c r="AH2108" s="225"/>
      <c r="AI2108" s="60"/>
      <c r="AJ2108" s="144" t="str">
        <f t="shared" si="386"/>
        <v>Riadok bude skrytý.</v>
      </c>
      <c r="AK2108" s="145" t="s">
        <v>207</v>
      </c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51">
        <f t="shared" si="391"/>
        <v>1</v>
      </c>
      <c r="BF2108" s="51">
        <f t="shared" si="395"/>
        <v>0</v>
      </c>
      <c r="BG2108" s="51"/>
      <c r="BH2108" s="51">
        <f t="shared" si="387"/>
        <v>1</v>
      </c>
      <c r="BI2108" s="89">
        <f t="shared" si="396"/>
        <v>0</v>
      </c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/>
      <c r="BX2108" s="108"/>
      <c r="BY2108" s="108"/>
      <c r="BZ2108" s="108"/>
      <c r="CA2108" s="113">
        <f>SI!BY2108</f>
        <v>116</v>
      </c>
      <c r="CB2108" s="113"/>
      <c r="CC2108" s="113"/>
      <c r="CD2108" s="113"/>
      <c r="CE2108" s="113"/>
      <c r="CF2108" s="113"/>
      <c r="CG2108" s="113"/>
      <c r="CH2108" s="140">
        <f>SI!BZ2108</f>
        <v>0</v>
      </c>
      <c r="CI2108" s="108"/>
      <c r="CJ2108" s="108"/>
      <c r="CK2108" s="108"/>
      <c r="CL2108" s="108"/>
      <c r="CM2108" s="108"/>
      <c r="CN2108" s="108"/>
      <c r="CO2108" s="108"/>
      <c r="CP2108" s="108"/>
      <c r="CQ2108" s="108"/>
      <c r="CR2108" s="108"/>
      <c r="CS2108" s="108"/>
      <c r="CT2108" s="108"/>
      <c r="CU2108" s="108"/>
      <c r="CV2108" s="108"/>
      <c r="CW2108" s="108"/>
      <c r="CX2108" s="108"/>
      <c r="CY2108" s="108"/>
      <c r="CZ2108" s="2"/>
      <c r="DA2108" s="2"/>
      <c r="DB2108" s="2"/>
      <c r="DC2108" s="2"/>
      <c r="DD2108" s="2"/>
      <c r="DE2108" s="2"/>
      <c r="DF2108" s="2"/>
      <c r="DG2108" s="2"/>
      <c r="DH2108" s="2"/>
      <c r="DI2108" s="2"/>
      <c r="DJ2108" s="2"/>
      <c r="DK2108" s="2"/>
      <c r="DL2108" s="2"/>
      <c r="DM2108" s="2"/>
      <c r="DN2108" s="2"/>
      <c r="DO2108" s="2"/>
      <c r="DP2108" s="2"/>
      <c r="DQ2108" s="2"/>
      <c r="DR2108" s="2"/>
      <c r="DS2108" s="2"/>
      <c r="DT2108" s="2"/>
      <c r="DU2108" s="2"/>
      <c r="DV2108" s="2"/>
      <c r="DW2108" s="2"/>
      <c r="DX2108" s="2"/>
      <c r="DY2108" s="2"/>
      <c r="DZ2108" s="2"/>
      <c r="EA2108" s="2"/>
      <c r="EB2108" s="2"/>
      <c r="EC2108" s="2"/>
      <c r="ED2108" s="2"/>
      <c r="EE2108" s="2"/>
      <c r="EF2108" s="2"/>
      <c r="EG2108" s="2"/>
      <c r="EH2108" s="2"/>
      <c r="EI2108" s="2"/>
      <c r="EJ2108" s="2"/>
      <c r="EK2108" s="2"/>
      <c r="EL2108" s="2"/>
      <c r="EM2108" s="2"/>
      <c r="EN2108" s="2"/>
      <c r="EO2108" s="2"/>
      <c r="EP2108" s="2"/>
      <c r="EQ2108" s="2"/>
      <c r="ER2108" s="2"/>
      <c r="ES2108" s="2"/>
      <c r="ET2108" s="2"/>
      <c r="EU2108" s="2"/>
      <c r="EV2108" s="2"/>
      <c r="EW2108" s="2"/>
      <c r="EX2108" s="2"/>
      <c r="EY2108" s="2"/>
      <c r="EZ2108" s="2"/>
      <c r="FA2108" s="2"/>
      <c r="FB2108" s="2"/>
      <c r="FC2108" s="2"/>
      <c r="FD2108" s="2"/>
      <c r="FE2108" s="2"/>
      <c r="FF2108" s="2"/>
      <c r="FG2108" s="2"/>
      <c r="FH2108" s="2"/>
      <c r="FI2108" s="2"/>
      <c r="FJ2108" s="2"/>
      <c r="FK2108" s="2"/>
      <c r="FL2108" s="2"/>
      <c r="FM2108" s="2"/>
      <c r="FN2108" s="2"/>
      <c r="FO2108" s="2"/>
      <c r="FP2108" s="2"/>
      <c r="FQ2108" s="2"/>
      <c r="FR2108" s="2"/>
      <c r="FS2108" s="2"/>
      <c r="FT2108" s="2"/>
      <c r="FU2108" s="2"/>
      <c r="FV2108" s="2"/>
      <c r="FW2108" s="2"/>
      <c r="FX2108" s="2"/>
      <c r="FY2108" s="2"/>
      <c r="FZ2108" s="2"/>
      <c r="GA2108" s="2"/>
      <c r="GB2108" s="2"/>
      <c r="GC2108" s="2"/>
      <c r="GD2108" s="2"/>
      <c r="GE2108" s="2"/>
      <c r="GF2108" s="2"/>
      <c r="GG2108" s="2"/>
      <c r="GH2108" s="2"/>
      <c r="GI2108" s="2"/>
      <c r="GJ2108" s="2"/>
      <c r="GK2108" s="2"/>
      <c r="GL2108" s="2"/>
      <c r="GM2108" s="2"/>
      <c r="GN2108" s="2"/>
      <c r="GO2108" s="2"/>
      <c r="GP2108" s="2"/>
      <c r="GQ2108" s="2"/>
      <c r="GR2108" s="2"/>
      <c r="GS2108" s="2"/>
      <c r="GT2108" s="2"/>
      <c r="GU2108" s="2"/>
      <c r="GV2108" s="2"/>
      <c r="GW2108" s="2"/>
      <c r="GX2108" s="2"/>
      <c r="GY2108" s="2"/>
      <c r="GZ2108" s="2"/>
      <c r="HA2108" s="2"/>
      <c r="HB2108" s="2"/>
      <c r="HC2108" s="2"/>
      <c r="HD2108" s="2"/>
      <c r="HE2108" s="2"/>
      <c r="HF2108" s="2"/>
      <c r="HG2108" s="2"/>
      <c r="HH2108" s="2"/>
      <c r="HI2108" s="2"/>
      <c r="HJ2108" s="2"/>
      <c r="HK2108" s="2"/>
      <c r="HL2108" s="2"/>
      <c r="HM2108" s="2"/>
      <c r="HN2108" s="2"/>
      <c r="HO2108" s="2"/>
      <c r="HP2108" s="2"/>
      <c r="HQ2108" s="2"/>
      <c r="HR2108" s="2"/>
      <c r="HS2108" s="2"/>
      <c r="HT2108" s="2"/>
      <c r="HU2108" s="2"/>
      <c r="HV2108" s="2"/>
      <c r="HW2108" s="2"/>
      <c r="HX2108" s="2"/>
      <c r="HY2108" s="2"/>
      <c r="HZ2108" s="2"/>
      <c r="IA2108" s="2"/>
      <c r="IB2108" s="2"/>
      <c r="IC2108" s="2"/>
      <c r="ID2108" s="2"/>
      <c r="IE2108" s="2"/>
      <c r="IF2108" s="2"/>
      <c r="IG2108" s="2"/>
      <c r="IH2108" s="2"/>
      <c r="II2108" s="2"/>
      <c r="IJ2108" s="2"/>
      <c r="IK2108" s="2"/>
      <c r="IL2108" s="2"/>
      <c r="IM2108" s="2"/>
      <c r="IN2108" s="2"/>
      <c r="IO2108" s="2"/>
      <c r="IP2108" s="2"/>
      <c r="IQ2108" s="2"/>
      <c r="IR2108" s="2"/>
      <c r="IS2108" s="2"/>
    </row>
    <row r="2109" spans="1:253" s="36" customFormat="1" hidden="1" x14ac:dyDescent="0.25">
      <c r="A2109" s="33"/>
      <c r="B2109" s="478"/>
      <c r="C2109" s="479"/>
      <c r="D2109" s="479"/>
      <c r="E2109" s="479"/>
      <c r="F2109" s="479"/>
      <c r="G2109" s="479"/>
      <c r="H2109" s="479"/>
      <c r="I2109" s="479"/>
      <c r="J2109" s="479"/>
      <c r="K2109" s="479"/>
      <c r="L2109" s="479"/>
      <c r="M2109" s="479"/>
      <c r="N2109" s="479"/>
      <c r="O2109" s="479"/>
      <c r="P2109" s="479"/>
      <c r="Q2109" s="479"/>
      <c r="R2109" s="479"/>
      <c r="S2109" s="479"/>
      <c r="T2109" s="480"/>
      <c r="U2109" s="223"/>
      <c r="V2109" s="224"/>
      <c r="W2109" s="224"/>
      <c r="X2109" s="224"/>
      <c r="Y2109" s="224"/>
      <c r="Z2109" s="224"/>
      <c r="AA2109" s="225"/>
      <c r="AB2109" s="223"/>
      <c r="AC2109" s="224"/>
      <c r="AD2109" s="224"/>
      <c r="AE2109" s="224"/>
      <c r="AF2109" s="224"/>
      <c r="AG2109" s="224"/>
      <c r="AH2109" s="225"/>
      <c r="AI2109" s="60"/>
      <c r="AJ2109" s="144" t="str">
        <f t="shared" si="386"/>
        <v>Riadok bude skrytý.</v>
      </c>
      <c r="AK2109" s="145" t="s">
        <v>207</v>
      </c>
      <c r="AL2109" s="2"/>
      <c r="AM2109" s="2"/>
      <c r="AN2109" s="2"/>
      <c r="AO2109" s="2"/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  <c r="AZ2109" s="2"/>
      <c r="BA2109" s="2"/>
      <c r="BB2109" s="2"/>
      <c r="BC2109" s="2"/>
      <c r="BD2109" s="2"/>
      <c r="BE2109" s="51">
        <f t="shared" si="391"/>
        <v>1</v>
      </c>
      <c r="BF2109" s="51">
        <f t="shared" si="395"/>
        <v>0</v>
      </c>
      <c r="BG2109" s="51"/>
      <c r="BH2109" s="51">
        <f t="shared" si="387"/>
        <v>1</v>
      </c>
      <c r="BI2109" s="89">
        <f t="shared" si="396"/>
        <v>0</v>
      </c>
      <c r="BJ2109" s="2"/>
      <c r="BK2109" s="2"/>
      <c r="BL2109" s="2"/>
      <c r="BM2109" s="2"/>
      <c r="BN2109" s="2"/>
      <c r="BO2109" s="2"/>
      <c r="BP2109" s="2"/>
      <c r="BQ2109" s="2"/>
      <c r="BR2109" s="2"/>
      <c r="BS2109" s="2"/>
      <c r="BT2109" s="2"/>
      <c r="BU2109" s="2"/>
      <c r="BV2109" s="2"/>
      <c r="BW2109" s="2"/>
      <c r="BX2109" s="108"/>
      <c r="BY2109" s="108"/>
      <c r="BZ2109" s="108"/>
      <c r="CA2109" s="113">
        <f>SI!BY2109</f>
        <v>151</v>
      </c>
      <c r="CB2109" s="113"/>
      <c r="CC2109" s="113"/>
      <c r="CD2109" s="113"/>
      <c r="CE2109" s="113"/>
      <c r="CF2109" s="113"/>
      <c r="CG2109" s="113"/>
      <c r="CH2109" s="140">
        <f>SI!BZ2109</f>
        <v>0</v>
      </c>
      <c r="CI2109" s="108"/>
      <c r="CJ2109" s="108"/>
      <c r="CK2109" s="108"/>
      <c r="CL2109" s="108"/>
      <c r="CM2109" s="108"/>
      <c r="CN2109" s="108"/>
      <c r="CO2109" s="108"/>
      <c r="CP2109" s="108"/>
      <c r="CQ2109" s="108"/>
      <c r="CR2109" s="108"/>
      <c r="CS2109" s="108"/>
      <c r="CT2109" s="108"/>
      <c r="CU2109" s="108"/>
      <c r="CV2109" s="108"/>
      <c r="CW2109" s="108"/>
      <c r="CX2109" s="108"/>
      <c r="CY2109" s="108"/>
      <c r="CZ2109" s="2"/>
      <c r="DA2109" s="2"/>
      <c r="DB2109" s="2"/>
      <c r="DC2109" s="2"/>
      <c r="DD2109" s="2"/>
      <c r="DE2109" s="2"/>
      <c r="DF2109" s="2"/>
      <c r="DG2109" s="2"/>
      <c r="DH2109" s="2"/>
      <c r="DI2109" s="2"/>
      <c r="DJ2109" s="2"/>
      <c r="DK2109" s="2"/>
      <c r="DL2109" s="2"/>
      <c r="DM2109" s="2"/>
      <c r="DN2109" s="2"/>
      <c r="DO2109" s="2"/>
      <c r="DP2109" s="2"/>
      <c r="DQ2109" s="2"/>
      <c r="DR2109" s="2"/>
      <c r="DS2109" s="2"/>
      <c r="DT2109" s="2"/>
      <c r="DU2109" s="2"/>
      <c r="DV2109" s="2"/>
      <c r="DW2109" s="2"/>
      <c r="DX2109" s="2"/>
      <c r="DY2109" s="2"/>
      <c r="DZ2109" s="2"/>
      <c r="EA2109" s="2"/>
      <c r="EB2109" s="2"/>
      <c r="EC2109" s="2"/>
      <c r="ED2109" s="2"/>
      <c r="EE2109" s="2"/>
      <c r="EF2109" s="2"/>
      <c r="EG2109" s="2"/>
      <c r="EH2109" s="2"/>
      <c r="EI2109" s="2"/>
      <c r="EJ2109" s="2"/>
      <c r="EK2109" s="2"/>
      <c r="EL2109" s="2"/>
      <c r="EM2109" s="2"/>
      <c r="EN2109" s="2"/>
      <c r="EO2109" s="2"/>
      <c r="EP2109" s="2"/>
      <c r="EQ2109" s="2"/>
      <c r="ER2109" s="2"/>
      <c r="ES2109" s="2"/>
      <c r="ET2109" s="2"/>
      <c r="EU2109" s="2"/>
      <c r="EV2109" s="2"/>
      <c r="EW2109" s="2"/>
      <c r="EX2109" s="2"/>
      <c r="EY2109" s="2"/>
      <c r="EZ2109" s="2"/>
      <c r="FA2109" s="2"/>
      <c r="FB2109" s="2"/>
      <c r="FC2109" s="2"/>
      <c r="FD2109" s="2"/>
      <c r="FE2109" s="2"/>
      <c r="FF2109" s="2"/>
      <c r="FG2109" s="2"/>
      <c r="FH2109" s="2"/>
      <c r="FI2109" s="2"/>
      <c r="FJ2109" s="2"/>
      <c r="FK2109" s="2"/>
      <c r="FL2109" s="2"/>
      <c r="FM2109" s="2"/>
      <c r="FN2109" s="2"/>
      <c r="FO2109" s="2"/>
      <c r="FP2109" s="2"/>
      <c r="FQ2109" s="2"/>
      <c r="FR2109" s="2"/>
      <c r="FS2109" s="2"/>
      <c r="FT2109" s="2"/>
      <c r="FU2109" s="2"/>
      <c r="FV2109" s="2"/>
      <c r="FW2109" s="2"/>
      <c r="FX2109" s="2"/>
      <c r="FY2109" s="2"/>
      <c r="FZ2109" s="2"/>
      <c r="GA2109" s="2"/>
      <c r="GB2109" s="2"/>
      <c r="GC2109" s="2"/>
      <c r="GD2109" s="2"/>
      <c r="GE2109" s="2"/>
      <c r="GF2109" s="2"/>
      <c r="GG2109" s="2"/>
      <c r="GH2109" s="2"/>
      <c r="GI2109" s="2"/>
      <c r="GJ2109" s="2"/>
      <c r="GK2109" s="2"/>
      <c r="GL2109" s="2"/>
      <c r="GM2109" s="2"/>
      <c r="GN2109" s="2"/>
      <c r="GO2109" s="2"/>
      <c r="GP2109" s="2"/>
      <c r="GQ2109" s="2"/>
      <c r="GR2109" s="2"/>
      <c r="GS2109" s="2"/>
      <c r="GT2109" s="2"/>
      <c r="GU2109" s="2"/>
      <c r="GV2109" s="2"/>
      <c r="GW2109" s="2"/>
      <c r="GX2109" s="2"/>
      <c r="GY2109" s="2"/>
      <c r="GZ2109" s="2"/>
      <c r="HA2109" s="2"/>
      <c r="HB2109" s="2"/>
      <c r="HC2109" s="2"/>
      <c r="HD2109" s="2"/>
      <c r="HE2109" s="2"/>
      <c r="HF2109" s="2"/>
      <c r="HG2109" s="2"/>
      <c r="HH2109" s="2"/>
      <c r="HI2109" s="2"/>
      <c r="HJ2109" s="2"/>
      <c r="HK2109" s="2"/>
      <c r="HL2109" s="2"/>
      <c r="HM2109" s="2"/>
      <c r="HN2109" s="2"/>
      <c r="HO2109" s="2"/>
      <c r="HP2109" s="2"/>
      <c r="HQ2109" s="2"/>
      <c r="HR2109" s="2"/>
      <c r="HS2109" s="2"/>
      <c r="HT2109" s="2"/>
      <c r="HU2109" s="2"/>
      <c r="HV2109" s="2"/>
      <c r="HW2109" s="2"/>
      <c r="HX2109" s="2"/>
      <c r="HY2109" s="2"/>
      <c r="HZ2109" s="2"/>
      <c r="IA2109" s="2"/>
      <c r="IB2109" s="2"/>
      <c r="IC2109" s="2"/>
      <c r="ID2109" s="2"/>
      <c r="IE2109" s="2"/>
      <c r="IF2109" s="2"/>
      <c r="IG2109" s="2"/>
      <c r="IH2109" s="2"/>
      <c r="II2109" s="2"/>
      <c r="IJ2109" s="2"/>
      <c r="IK2109" s="2"/>
      <c r="IL2109" s="2"/>
      <c r="IM2109" s="2"/>
      <c r="IN2109" s="2"/>
      <c r="IO2109" s="2"/>
      <c r="IP2109" s="2"/>
      <c r="IQ2109" s="2"/>
      <c r="IR2109" s="2"/>
      <c r="IS2109" s="2"/>
    </row>
    <row r="2110" spans="1:253" s="36" customFormat="1" hidden="1" x14ac:dyDescent="0.25">
      <c r="A2110" s="33"/>
      <c r="B2110" s="478"/>
      <c r="C2110" s="479"/>
      <c r="D2110" s="479"/>
      <c r="E2110" s="479"/>
      <c r="F2110" s="479"/>
      <c r="G2110" s="479"/>
      <c r="H2110" s="479"/>
      <c r="I2110" s="479"/>
      <c r="J2110" s="479"/>
      <c r="K2110" s="479"/>
      <c r="L2110" s="479"/>
      <c r="M2110" s="479"/>
      <c r="N2110" s="479"/>
      <c r="O2110" s="479"/>
      <c r="P2110" s="479"/>
      <c r="Q2110" s="479"/>
      <c r="R2110" s="479"/>
      <c r="S2110" s="479"/>
      <c r="T2110" s="480"/>
      <c r="U2110" s="223"/>
      <c r="V2110" s="224"/>
      <c r="W2110" s="224"/>
      <c r="X2110" s="224"/>
      <c r="Y2110" s="224"/>
      <c r="Z2110" s="224"/>
      <c r="AA2110" s="225"/>
      <c r="AB2110" s="223"/>
      <c r="AC2110" s="224"/>
      <c r="AD2110" s="224"/>
      <c r="AE2110" s="224"/>
      <c r="AF2110" s="224"/>
      <c r="AG2110" s="224"/>
      <c r="AH2110" s="225"/>
      <c r="AI2110" s="60"/>
      <c r="AJ2110" s="144" t="str">
        <f t="shared" si="386"/>
        <v>Riadok bude skrytý.</v>
      </c>
      <c r="AK2110" s="145" t="s">
        <v>207</v>
      </c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51">
        <f t="shared" si="391"/>
        <v>1</v>
      </c>
      <c r="BF2110" s="51">
        <f t="shared" si="395"/>
        <v>0</v>
      </c>
      <c r="BG2110" s="51"/>
      <c r="BH2110" s="51">
        <f t="shared" si="387"/>
        <v>1</v>
      </c>
      <c r="BI2110" s="89">
        <f t="shared" si="396"/>
        <v>0</v>
      </c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/>
      <c r="BX2110" s="108"/>
      <c r="BY2110" s="108"/>
      <c r="BZ2110" s="108"/>
      <c r="CA2110" s="113">
        <f>SI!BY2110</f>
        <v>117</v>
      </c>
      <c r="CB2110" s="113"/>
      <c r="CC2110" s="113"/>
      <c r="CD2110" s="113"/>
      <c r="CE2110" s="113"/>
      <c r="CF2110" s="113"/>
      <c r="CG2110" s="113"/>
      <c r="CH2110" s="140">
        <f>SI!BZ2110</f>
        <v>0</v>
      </c>
      <c r="CI2110" s="108"/>
      <c r="CJ2110" s="108"/>
      <c r="CK2110" s="108"/>
      <c r="CL2110" s="108"/>
      <c r="CM2110" s="108"/>
      <c r="CN2110" s="108"/>
      <c r="CO2110" s="108"/>
      <c r="CP2110" s="108"/>
      <c r="CQ2110" s="108"/>
      <c r="CR2110" s="108"/>
      <c r="CS2110" s="108"/>
      <c r="CT2110" s="108"/>
      <c r="CU2110" s="108"/>
      <c r="CV2110" s="108"/>
      <c r="CW2110" s="108"/>
      <c r="CX2110" s="108"/>
      <c r="CY2110" s="108"/>
      <c r="CZ2110" s="2"/>
      <c r="DA2110" s="2"/>
      <c r="DB2110" s="2"/>
      <c r="DC2110" s="2"/>
      <c r="DD2110" s="2"/>
      <c r="DE2110" s="2"/>
      <c r="DF2110" s="2"/>
      <c r="DG2110" s="2"/>
      <c r="DH2110" s="2"/>
      <c r="DI2110" s="2"/>
      <c r="DJ2110" s="2"/>
      <c r="DK2110" s="2"/>
      <c r="DL2110" s="2"/>
      <c r="DM2110" s="2"/>
      <c r="DN2110" s="2"/>
      <c r="DO2110" s="2"/>
      <c r="DP2110" s="2"/>
      <c r="DQ2110" s="2"/>
      <c r="DR2110" s="2"/>
      <c r="DS2110" s="2"/>
      <c r="DT2110" s="2"/>
      <c r="DU2110" s="2"/>
      <c r="DV2110" s="2"/>
      <c r="DW2110" s="2"/>
      <c r="DX2110" s="2"/>
      <c r="DY2110" s="2"/>
      <c r="DZ2110" s="2"/>
      <c r="EA2110" s="2"/>
      <c r="EB2110" s="2"/>
      <c r="EC2110" s="2"/>
      <c r="ED2110" s="2"/>
      <c r="EE2110" s="2"/>
      <c r="EF2110" s="2"/>
      <c r="EG2110" s="2"/>
      <c r="EH2110" s="2"/>
      <c r="EI2110" s="2"/>
      <c r="EJ2110" s="2"/>
      <c r="EK2110" s="2"/>
      <c r="EL2110" s="2"/>
      <c r="EM2110" s="2"/>
      <c r="EN2110" s="2"/>
      <c r="EO2110" s="2"/>
      <c r="EP2110" s="2"/>
      <c r="EQ2110" s="2"/>
      <c r="ER2110" s="2"/>
      <c r="ES2110" s="2"/>
      <c r="ET2110" s="2"/>
      <c r="EU2110" s="2"/>
      <c r="EV2110" s="2"/>
      <c r="EW2110" s="2"/>
      <c r="EX2110" s="2"/>
      <c r="EY2110" s="2"/>
      <c r="EZ2110" s="2"/>
      <c r="FA2110" s="2"/>
      <c r="FB2110" s="2"/>
      <c r="FC2110" s="2"/>
      <c r="FD2110" s="2"/>
      <c r="FE2110" s="2"/>
      <c r="FF2110" s="2"/>
      <c r="FG2110" s="2"/>
      <c r="FH2110" s="2"/>
      <c r="FI2110" s="2"/>
      <c r="FJ2110" s="2"/>
      <c r="FK2110" s="2"/>
      <c r="FL2110" s="2"/>
      <c r="FM2110" s="2"/>
      <c r="FN2110" s="2"/>
      <c r="FO2110" s="2"/>
      <c r="FP2110" s="2"/>
      <c r="FQ2110" s="2"/>
      <c r="FR2110" s="2"/>
      <c r="FS2110" s="2"/>
      <c r="FT2110" s="2"/>
      <c r="FU2110" s="2"/>
      <c r="FV2110" s="2"/>
      <c r="FW2110" s="2"/>
      <c r="FX2110" s="2"/>
      <c r="FY2110" s="2"/>
      <c r="FZ2110" s="2"/>
      <c r="GA2110" s="2"/>
      <c r="GB2110" s="2"/>
      <c r="GC2110" s="2"/>
      <c r="GD2110" s="2"/>
      <c r="GE2110" s="2"/>
      <c r="GF2110" s="2"/>
      <c r="GG2110" s="2"/>
      <c r="GH2110" s="2"/>
      <c r="GI2110" s="2"/>
      <c r="GJ2110" s="2"/>
      <c r="GK2110" s="2"/>
      <c r="GL2110" s="2"/>
      <c r="GM2110" s="2"/>
      <c r="GN2110" s="2"/>
      <c r="GO2110" s="2"/>
      <c r="GP2110" s="2"/>
      <c r="GQ2110" s="2"/>
      <c r="GR2110" s="2"/>
      <c r="GS2110" s="2"/>
      <c r="GT2110" s="2"/>
      <c r="GU2110" s="2"/>
      <c r="GV2110" s="2"/>
      <c r="GW2110" s="2"/>
      <c r="GX2110" s="2"/>
      <c r="GY2110" s="2"/>
      <c r="GZ2110" s="2"/>
      <c r="HA2110" s="2"/>
      <c r="HB2110" s="2"/>
      <c r="HC2110" s="2"/>
      <c r="HD2110" s="2"/>
      <c r="HE2110" s="2"/>
      <c r="HF2110" s="2"/>
      <c r="HG2110" s="2"/>
      <c r="HH2110" s="2"/>
      <c r="HI2110" s="2"/>
      <c r="HJ2110" s="2"/>
      <c r="HK2110" s="2"/>
      <c r="HL2110" s="2"/>
      <c r="HM2110" s="2"/>
      <c r="HN2110" s="2"/>
      <c r="HO2110" s="2"/>
      <c r="HP2110" s="2"/>
      <c r="HQ2110" s="2"/>
      <c r="HR2110" s="2"/>
      <c r="HS2110" s="2"/>
      <c r="HT2110" s="2"/>
      <c r="HU2110" s="2"/>
      <c r="HV2110" s="2"/>
      <c r="HW2110" s="2"/>
      <c r="HX2110" s="2"/>
      <c r="HY2110" s="2"/>
      <c r="HZ2110" s="2"/>
      <c r="IA2110" s="2"/>
      <c r="IB2110" s="2"/>
      <c r="IC2110" s="2"/>
      <c r="ID2110" s="2"/>
      <c r="IE2110" s="2"/>
      <c r="IF2110" s="2"/>
      <c r="IG2110" s="2"/>
      <c r="IH2110" s="2"/>
      <c r="II2110" s="2"/>
      <c r="IJ2110" s="2"/>
      <c r="IK2110" s="2"/>
      <c r="IL2110" s="2"/>
      <c r="IM2110" s="2"/>
      <c r="IN2110" s="2"/>
      <c r="IO2110" s="2"/>
      <c r="IP2110" s="2"/>
      <c r="IQ2110" s="2"/>
      <c r="IR2110" s="2"/>
      <c r="IS2110" s="2"/>
    </row>
    <row r="2111" spans="1:253" s="36" customFormat="1" hidden="1" x14ac:dyDescent="0.25">
      <c r="A2111" s="33"/>
      <c r="B2111" s="478"/>
      <c r="C2111" s="479"/>
      <c r="D2111" s="479"/>
      <c r="E2111" s="479"/>
      <c r="F2111" s="479"/>
      <c r="G2111" s="479"/>
      <c r="H2111" s="479"/>
      <c r="I2111" s="479"/>
      <c r="J2111" s="479"/>
      <c r="K2111" s="479"/>
      <c r="L2111" s="479"/>
      <c r="M2111" s="479"/>
      <c r="N2111" s="479"/>
      <c r="O2111" s="479"/>
      <c r="P2111" s="479"/>
      <c r="Q2111" s="479"/>
      <c r="R2111" s="479"/>
      <c r="S2111" s="479"/>
      <c r="T2111" s="480"/>
      <c r="U2111" s="223"/>
      <c r="V2111" s="224"/>
      <c r="W2111" s="224"/>
      <c r="X2111" s="224"/>
      <c r="Y2111" s="224"/>
      <c r="Z2111" s="224"/>
      <c r="AA2111" s="225"/>
      <c r="AB2111" s="223"/>
      <c r="AC2111" s="224"/>
      <c r="AD2111" s="224"/>
      <c r="AE2111" s="224"/>
      <c r="AF2111" s="224"/>
      <c r="AG2111" s="224"/>
      <c r="AH2111" s="225"/>
      <c r="AI2111" s="60"/>
      <c r="AJ2111" s="144" t="str">
        <f t="shared" si="386"/>
        <v>Riadok bude skrytý.</v>
      </c>
      <c r="AK2111" s="145" t="s">
        <v>207</v>
      </c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  <c r="AZ2111" s="2"/>
      <c r="BA2111" s="2"/>
      <c r="BB2111" s="2"/>
      <c r="BC2111" s="2"/>
      <c r="BD2111" s="2"/>
      <c r="BE2111" s="51">
        <f t="shared" si="391"/>
        <v>1</v>
      </c>
      <c r="BF2111" s="51">
        <f t="shared" si="395"/>
        <v>0</v>
      </c>
      <c r="BG2111" s="51"/>
      <c r="BH2111" s="51">
        <f t="shared" si="387"/>
        <v>1</v>
      </c>
      <c r="BI2111" s="89">
        <f t="shared" si="396"/>
        <v>0</v>
      </c>
      <c r="BJ2111" s="2"/>
      <c r="BK2111" s="2"/>
      <c r="BL2111" s="2"/>
      <c r="BM2111" s="2"/>
      <c r="BN2111" s="2"/>
      <c r="BO2111" s="2"/>
      <c r="BP2111" s="2"/>
      <c r="BQ2111" s="2"/>
      <c r="BR2111" s="2"/>
      <c r="BS2111" s="2"/>
      <c r="BT2111" s="2"/>
      <c r="BU2111" s="2"/>
      <c r="BV2111" s="2"/>
      <c r="BW2111" s="2"/>
      <c r="BX2111" s="108"/>
      <c r="BY2111" s="108"/>
      <c r="BZ2111" s="108"/>
      <c r="CA2111" s="113">
        <f>SI!BY2111</f>
        <v>95</v>
      </c>
      <c r="CB2111" s="113"/>
      <c r="CC2111" s="113"/>
      <c r="CD2111" s="113"/>
      <c r="CE2111" s="113"/>
      <c r="CF2111" s="113"/>
      <c r="CG2111" s="113"/>
      <c r="CH2111" s="140">
        <f>SI!BZ2111</f>
        <v>0</v>
      </c>
      <c r="CI2111" s="108"/>
      <c r="CJ2111" s="108"/>
      <c r="CK2111" s="108"/>
      <c r="CL2111" s="108"/>
      <c r="CM2111" s="108"/>
      <c r="CN2111" s="108"/>
      <c r="CO2111" s="108"/>
      <c r="CP2111" s="108"/>
      <c r="CQ2111" s="108"/>
      <c r="CR2111" s="108"/>
      <c r="CS2111" s="108"/>
      <c r="CT2111" s="108"/>
      <c r="CU2111" s="108"/>
      <c r="CV2111" s="108"/>
      <c r="CW2111" s="108"/>
      <c r="CX2111" s="108"/>
      <c r="CY2111" s="108"/>
      <c r="CZ2111" s="2"/>
      <c r="DA2111" s="2"/>
      <c r="DB2111" s="2"/>
      <c r="DC2111" s="2"/>
      <c r="DD2111" s="2"/>
      <c r="DE2111" s="2"/>
      <c r="DF2111" s="2"/>
      <c r="DG2111" s="2"/>
      <c r="DH2111" s="2"/>
      <c r="DI2111" s="2"/>
      <c r="DJ2111" s="2"/>
      <c r="DK2111" s="2"/>
      <c r="DL2111" s="2"/>
      <c r="DM2111" s="2"/>
      <c r="DN2111" s="2"/>
      <c r="DO2111" s="2"/>
      <c r="DP2111" s="2"/>
      <c r="DQ2111" s="2"/>
      <c r="DR2111" s="2"/>
      <c r="DS2111" s="2"/>
      <c r="DT2111" s="2"/>
      <c r="DU2111" s="2"/>
      <c r="DV2111" s="2"/>
      <c r="DW2111" s="2"/>
      <c r="DX2111" s="2"/>
      <c r="DY2111" s="2"/>
      <c r="DZ2111" s="2"/>
      <c r="EA2111" s="2"/>
      <c r="EB2111" s="2"/>
      <c r="EC2111" s="2"/>
      <c r="ED2111" s="2"/>
      <c r="EE2111" s="2"/>
      <c r="EF2111" s="2"/>
      <c r="EG2111" s="2"/>
      <c r="EH2111" s="2"/>
      <c r="EI2111" s="2"/>
      <c r="EJ2111" s="2"/>
      <c r="EK2111" s="2"/>
      <c r="EL2111" s="2"/>
      <c r="EM2111" s="2"/>
      <c r="EN2111" s="2"/>
      <c r="EO2111" s="2"/>
      <c r="EP2111" s="2"/>
      <c r="EQ2111" s="2"/>
      <c r="ER2111" s="2"/>
      <c r="ES2111" s="2"/>
      <c r="ET2111" s="2"/>
      <c r="EU2111" s="2"/>
      <c r="EV2111" s="2"/>
      <c r="EW2111" s="2"/>
      <c r="EX2111" s="2"/>
      <c r="EY2111" s="2"/>
      <c r="EZ2111" s="2"/>
      <c r="FA2111" s="2"/>
      <c r="FB2111" s="2"/>
      <c r="FC2111" s="2"/>
      <c r="FD2111" s="2"/>
      <c r="FE2111" s="2"/>
      <c r="FF2111" s="2"/>
      <c r="FG2111" s="2"/>
      <c r="FH2111" s="2"/>
      <c r="FI2111" s="2"/>
      <c r="FJ2111" s="2"/>
      <c r="FK2111" s="2"/>
      <c r="FL2111" s="2"/>
      <c r="FM2111" s="2"/>
      <c r="FN2111" s="2"/>
      <c r="FO2111" s="2"/>
      <c r="FP2111" s="2"/>
      <c r="FQ2111" s="2"/>
      <c r="FR2111" s="2"/>
      <c r="FS2111" s="2"/>
      <c r="FT2111" s="2"/>
      <c r="FU2111" s="2"/>
      <c r="FV2111" s="2"/>
      <c r="FW2111" s="2"/>
      <c r="FX2111" s="2"/>
      <c r="FY2111" s="2"/>
      <c r="FZ2111" s="2"/>
      <c r="GA2111" s="2"/>
      <c r="GB2111" s="2"/>
      <c r="GC2111" s="2"/>
      <c r="GD2111" s="2"/>
      <c r="GE2111" s="2"/>
      <c r="GF2111" s="2"/>
      <c r="GG2111" s="2"/>
      <c r="GH2111" s="2"/>
      <c r="GI2111" s="2"/>
      <c r="GJ2111" s="2"/>
      <c r="GK2111" s="2"/>
      <c r="GL2111" s="2"/>
      <c r="GM2111" s="2"/>
      <c r="GN2111" s="2"/>
      <c r="GO2111" s="2"/>
      <c r="GP2111" s="2"/>
      <c r="GQ2111" s="2"/>
      <c r="GR2111" s="2"/>
      <c r="GS2111" s="2"/>
      <c r="GT2111" s="2"/>
      <c r="GU2111" s="2"/>
      <c r="GV2111" s="2"/>
      <c r="GW2111" s="2"/>
      <c r="GX2111" s="2"/>
      <c r="GY2111" s="2"/>
      <c r="GZ2111" s="2"/>
      <c r="HA2111" s="2"/>
      <c r="HB2111" s="2"/>
      <c r="HC2111" s="2"/>
      <c r="HD2111" s="2"/>
      <c r="HE2111" s="2"/>
      <c r="HF2111" s="2"/>
      <c r="HG2111" s="2"/>
      <c r="HH2111" s="2"/>
      <c r="HI2111" s="2"/>
      <c r="HJ2111" s="2"/>
      <c r="HK2111" s="2"/>
      <c r="HL2111" s="2"/>
      <c r="HM2111" s="2"/>
      <c r="HN2111" s="2"/>
      <c r="HO2111" s="2"/>
      <c r="HP2111" s="2"/>
      <c r="HQ2111" s="2"/>
      <c r="HR2111" s="2"/>
      <c r="HS2111" s="2"/>
      <c r="HT2111" s="2"/>
      <c r="HU2111" s="2"/>
      <c r="HV2111" s="2"/>
      <c r="HW2111" s="2"/>
      <c r="HX2111" s="2"/>
      <c r="HY2111" s="2"/>
      <c r="HZ2111" s="2"/>
      <c r="IA2111" s="2"/>
      <c r="IB2111" s="2"/>
      <c r="IC2111" s="2"/>
      <c r="ID2111" s="2"/>
      <c r="IE2111" s="2"/>
      <c r="IF2111" s="2"/>
      <c r="IG2111" s="2"/>
      <c r="IH2111" s="2"/>
      <c r="II2111" s="2"/>
      <c r="IJ2111" s="2"/>
      <c r="IK2111" s="2"/>
      <c r="IL2111" s="2"/>
      <c r="IM2111" s="2"/>
      <c r="IN2111" s="2"/>
      <c r="IO2111" s="2"/>
      <c r="IP2111" s="2"/>
      <c r="IQ2111" s="2"/>
      <c r="IR2111" s="2"/>
      <c r="IS2111" s="2"/>
    </row>
    <row r="2112" spans="1:253" s="36" customFormat="1" hidden="1" x14ac:dyDescent="0.25">
      <c r="A2112" s="33"/>
      <c r="B2112" s="478"/>
      <c r="C2112" s="479"/>
      <c r="D2112" s="479"/>
      <c r="E2112" s="479"/>
      <c r="F2112" s="479"/>
      <c r="G2112" s="479"/>
      <c r="H2112" s="479"/>
      <c r="I2112" s="479"/>
      <c r="J2112" s="479"/>
      <c r="K2112" s="479"/>
      <c r="L2112" s="479"/>
      <c r="M2112" s="479"/>
      <c r="N2112" s="479"/>
      <c r="O2112" s="479"/>
      <c r="P2112" s="479"/>
      <c r="Q2112" s="479"/>
      <c r="R2112" s="479"/>
      <c r="S2112" s="479"/>
      <c r="T2112" s="480"/>
      <c r="U2112" s="223"/>
      <c r="V2112" s="224"/>
      <c r="W2112" s="224"/>
      <c r="X2112" s="224"/>
      <c r="Y2112" s="224"/>
      <c r="Z2112" s="224"/>
      <c r="AA2112" s="225"/>
      <c r="AB2112" s="223"/>
      <c r="AC2112" s="224"/>
      <c r="AD2112" s="224"/>
      <c r="AE2112" s="224"/>
      <c r="AF2112" s="224"/>
      <c r="AG2112" s="224"/>
      <c r="AH2112" s="225"/>
      <c r="AI2112" s="60"/>
      <c r="AJ2112" s="144" t="str">
        <f t="shared" si="386"/>
        <v>Riadok bude skrytý.</v>
      </c>
      <c r="AK2112" s="145" t="s">
        <v>207</v>
      </c>
      <c r="AL2112" s="2"/>
      <c r="AM2112" s="2"/>
      <c r="AN2112" s="2"/>
      <c r="AO2112" s="2"/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  <c r="AZ2112" s="2"/>
      <c r="BA2112" s="2"/>
      <c r="BB2112" s="2"/>
      <c r="BC2112" s="2"/>
      <c r="BD2112" s="2"/>
      <c r="BE2112" s="51">
        <f t="shared" si="391"/>
        <v>1</v>
      </c>
      <c r="BF2112" s="51">
        <f t="shared" si="395"/>
        <v>0</v>
      </c>
      <c r="BG2112" s="51"/>
      <c r="BH2112" s="51">
        <f t="shared" si="387"/>
        <v>1</v>
      </c>
      <c r="BI2112" s="89">
        <f t="shared" si="396"/>
        <v>0</v>
      </c>
      <c r="BJ2112" s="2"/>
      <c r="BK2112" s="2"/>
      <c r="BL2112" s="2"/>
      <c r="BM2112" s="2"/>
      <c r="BN2112" s="2"/>
      <c r="BO2112" s="2"/>
      <c r="BP2112" s="2"/>
      <c r="BQ2112" s="2"/>
      <c r="BR2112" s="2"/>
      <c r="BS2112" s="2"/>
      <c r="BT2112" s="2"/>
      <c r="BU2112" s="2"/>
      <c r="BV2112" s="2"/>
      <c r="BW2112" s="2"/>
      <c r="BX2112" s="108"/>
      <c r="BY2112" s="108"/>
      <c r="BZ2112" s="108"/>
      <c r="CA2112" s="113">
        <f>SI!BY2112</f>
        <v>196</v>
      </c>
      <c r="CB2112" s="113"/>
      <c r="CC2112" s="113"/>
      <c r="CD2112" s="113"/>
      <c r="CE2112" s="113"/>
      <c r="CF2112" s="113"/>
      <c r="CG2112" s="113"/>
      <c r="CH2112" s="140">
        <f>SI!BZ2112</f>
        <v>0</v>
      </c>
      <c r="CI2112" s="108"/>
      <c r="CJ2112" s="108"/>
      <c r="CK2112" s="108"/>
      <c r="CL2112" s="108"/>
      <c r="CM2112" s="108"/>
      <c r="CN2112" s="108"/>
      <c r="CO2112" s="108"/>
      <c r="CP2112" s="108"/>
      <c r="CQ2112" s="108"/>
      <c r="CR2112" s="108"/>
      <c r="CS2112" s="108"/>
      <c r="CT2112" s="108"/>
      <c r="CU2112" s="108"/>
      <c r="CV2112" s="108"/>
      <c r="CW2112" s="108"/>
      <c r="CX2112" s="108"/>
      <c r="CY2112" s="108"/>
      <c r="CZ2112" s="2"/>
      <c r="DA2112" s="2"/>
      <c r="DB2112" s="2"/>
      <c r="DC2112" s="2"/>
      <c r="DD2112" s="2"/>
      <c r="DE2112" s="2"/>
      <c r="DF2112" s="2"/>
      <c r="DG2112" s="2"/>
      <c r="DH2112" s="2"/>
      <c r="DI2112" s="2"/>
      <c r="DJ2112" s="2"/>
      <c r="DK2112" s="2"/>
      <c r="DL2112" s="2"/>
      <c r="DM2112" s="2"/>
      <c r="DN2112" s="2"/>
      <c r="DO2112" s="2"/>
      <c r="DP2112" s="2"/>
      <c r="DQ2112" s="2"/>
      <c r="DR2112" s="2"/>
      <c r="DS2112" s="2"/>
      <c r="DT2112" s="2"/>
      <c r="DU2112" s="2"/>
      <c r="DV2112" s="2"/>
      <c r="DW2112" s="2"/>
      <c r="DX2112" s="2"/>
      <c r="DY2112" s="2"/>
      <c r="DZ2112" s="2"/>
      <c r="EA2112" s="2"/>
      <c r="EB2112" s="2"/>
      <c r="EC2112" s="2"/>
      <c r="ED2112" s="2"/>
      <c r="EE2112" s="2"/>
      <c r="EF2112" s="2"/>
      <c r="EG2112" s="2"/>
      <c r="EH2112" s="2"/>
      <c r="EI2112" s="2"/>
      <c r="EJ2112" s="2"/>
      <c r="EK2112" s="2"/>
      <c r="EL2112" s="2"/>
      <c r="EM2112" s="2"/>
      <c r="EN2112" s="2"/>
      <c r="EO2112" s="2"/>
      <c r="EP2112" s="2"/>
      <c r="EQ2112" s="2"/>
      <c r="ER2112" s="2"/>
      <c r="ES2112" s="2"/>
      <c r="ET2112" s="2"/>
      <c r="EU2112" s="2"/>
      <c r="EV2112" s="2"/>
      <c r="EW2112" s="2"/>
      <c r="EX2112" s="2"/>
      <c r="EY2112" s="2"/>
      <c r="EZ2112" s="2"/>
      <c r="FA2112" s="2"/>
      <c r="FB2112" s="2"/>
      <c r="FC2112" s="2"/>
      <c r="FD2112" s="2"/>
      <c r="FE2112" s="2"/>
      <c r="FF2112" s="2"/>
      <c r="FG2112" s="2"/>
      <c r="FH2112" s="2"/>
      <c r="FI2112" s="2"/>
      <c r="FJ2112" s="2"/>
      <c r="FK2112" s="2"/>
      <c r="FL2112" s="2"/>
      <c r="FM2112" s="2"/>
      <c r="FN2112" s="2"/>
      <c r="FO2112" s="2"/>
      <c r="FP2112" s="2"/>
      <c r="FQ2112" s="2"/>
      <c r="FR2112" s="2"/>
      <c r="FS2112" s="2"/>
      <c r="FT2112" s="2"/>
      <c r="FU2112" s="2"/>
      <c r="FV2112" s="2"/>
      <c r="FW2112" s="2"/>
      <c r="FX2112" s="2"/>
      <c r="FY2112" s="2"/>
      <c r="FZ2112" s="2"/>
      <c r="GA2112" s="2"/>
      <c r="GB2112" s="2"/>
      <c r="GC2112" s="2"/>
      <c r="GD2112" s="2"/>
      <c r="GE2112" s="2"/>
      <c r="GF2112" s="2"/>
      <c r="GG2112" s="2"/>
      <c r="GH2112" s="2"/>
      <c r="GI2112" s="2"/>
      <c r="GJ2112" s="2"/>
      <c r="GK2112" s="2"/>
      <c r="GL2112" s="2"/>
      <c r="GM2112" s="2"/>
      <c r="GN2112" s="2"/>
      <c r="GO2112" s="2"/>
      <c r="GP2112" s="2"/>
      <c r="GQ2112" s="2"/>
      <c r="GR2112" s="2"/>
      <c r="GS2112" s="2"/>
      <c r="GT2112" s="2"/>
      <c r="GU2112" s="2"/>
      <c r="GV2112" s="2"/>
      <c r="GW2112" s="2"/>
      <c r="GX2112" s="2"/>
      <c r="GY2112" s="2"/>
      <c r="GZ2112" s="2"/>
      <c r="HA2112" s="2"/>
      <c r="HB2112" s="2"/>
      <c r="HC2112" s="2"/>
      <c r="HD2112" s="2"/>
      <c r="HE2112" s="2"/>
      <c r="HF2112" s="2"/>
      <c r="HG2112" s="2"/>
      <c r="HH2112" s="2"/>
      <c r="HI2112" s="2"/>
      <c r="HJ2112" s="2"/>
      <c r="HK2112" s="2"/>
      <c r="HL2112" s="2"/>
      <c r="HM2112" s="2"/>
      <c r="HN2112" s="2"/>
      <c r="HO2112" s="2"/>
      <c r="HP2112" s="2"/>
      <c r="HQ2112" s="2"/>
      <c r="HR2112" s="2"/>
      <c r="HS2112" s="2"/>
      <c r="HT2112" s="2"/>
      <c r="HU2112" s="2"/>
      <c r="HV2112" s="2"/>
      <c r="HW2112" s="2"/>
      <c r="HX2112" s="2"/>
      <c r="HY2112" s="2"/>
      <c r="HZ2112" s="2"/>
      <c r="IA2112" s="2"/>
      <c r="IB2112" s="2"/>
      <c r="IC2112" s="2"/>
      <c r="ID2112" s="2"/>
      <c r="IE2112" s="2"/>
      <c r="IF2112" s="2"/>
      <c r="IG2112" s="2"/>
      <c r="IH2112" s="2"/>
      <c r="II2112" s="2"/>
      <c r="IJ2112" s="2"/>
      <c r="IK2112" s="2"/>
      <c r="IL2112" s="2"/>
      <c r="IM2112" s="2"/>
      <c r="IN2112" s="2"/>
      <c r="IO2112" s="2"/>
      <c r="IP2112" s="2"/>
      <c r="IQ2112" s="2"/>
      <c r="IR2112" s="2"/>
      <c r="IS2112" s="2"/>
    </row>
    <row r="2113" spans="1:253" s="36" customFormat="1" hidden="1" x14ac:dyDescent="0.25">
      <c r="A2113" s="33"/>
      <c r="B2113" s="1594"/>
      <c r="C2113" s="1595"/>
      <c r="D2113" s="1595"/>
      <c r="E2113" s="1595"/>
      <c r="F2113" s="1595"/>
      <c r="G2113" s="1595"/>
      <c r="H2113" s="1595"/>
      <c r="I2113" s="1595"/>
      <c r="J2113" s="1595"/>
      <c r="K2113" s="1595"/>
      <c r="L2113" s="1595"/>
      <c r="M2113" s="1595"/>
      <c r="N2113" s="1595"/>
      <c r="O2113" s="1595"/>
      <c r="P2113" s="1595"/>
      <c r="Q2113" s="1595"/>
      <c r="R2113" s="1595"/>
      <c r="S2113" s="1595"/>
      <c r="T2113" s="1596"/>
      <c r="U2113" s="244"/>
      <c r="V2113" s="245"/>
      <c r="W2113" s="245"/>
      <c r="X2113" s="245"/>
      <c r="Y2113" s="245"/>
      <c r="Z2113" s="245"/>
      <c r="AA2113" s="246"/>
      <c r="AB2113" s="244"/>
      <c r="AC2113" s="245"/>
      <c r="AD2113" s="245"/>
      <c r="AE2113" s="245"/>
      <c r="AF2113" s="245"/>
      <c r="AG2113" s="245"/>
      <c r="AH2113" s="246"/>
      <c r="AI2113" s="60"/>
      <c r="AJ2113" s="144" t="str">
        <f t="shared" si="386"/>
        <v>Riadok bude skrytý.</v>
      </c>
      <c r="AK2113" s="145" t="s">
        <v>207</v>
      </c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51">
        <f t="shared" si="391"/>
        <v>1</v>
      </c>
      <c r="BF2113" s="51">
        <f t="shared" si="395"/>
        <v>0</v>
      </c>
      <c r="BG2113" s="51"/>
      <c r="BH2113" s="51">
        <f t="shared" si="387"/>
        <v>1</v>
      </c>
      <c r="BI2113" s="89">
        <f t="shared" si="396"/>
        <v>0</v>
      </c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/>
      <c r="BX2113" s="108"/>
      <c r="BY2113" s="108"/>
      <c r="BZ2113" s="108"/>
      <c r="CA2113" s="113">
        <f>SI!BY2113</f>
        <v>112</v>
      </c>
      <c r="CB2113" s="113"/>
      <c r="CC2113" s="113"/>
      <c r="CD2113" s="113"/>
      <c r="CE2113" s="113"/>
      <c r="CF2113" s="113"/>
      <c r="CG2113" s="113"/>
      <c r="CH2113" s="140">
        <f>SI!BZ2113</f>
        <v>0</v>
      </c>
      <c r="CI2113" s="108"/>
      <c r="CJ2113" s="108"/>
      <c r="CK2113" s="108"/>
      <c r="CL2113" s="108"/>
      <c r="CM2113" s="108"/>
      <c r="CN2113" s="108"/>
      <c r="CO2113" s="108"/>
      <c r="CP2113" s="108"/>
      <c r="CQ2113" s="108"/>
      <c r="CR2113" s="108"/>
      <c r="CS2113" s="108"/>
      <c r="CT2113" s="108"/>
      <c r="CU2113" s="108"/>
      <c r="CV2113" s="108"/>
      <c r="CW2113" s="108"/>
      <c r="CX2113" s="108"/>
      <c r="CY2113" s="108"/>
      <c r="CZ2113" s="2"/>
      <c r="DA2113" s="2"/>
      <c r="DB2113" s="2"/>
      <c r="DC2113" s="2"/>
      <c r="DD2113" s="2"/>
      <c r="DE2113" s="2"/>
      <c r="DF2113" s="2"/>
      <c r="DG2113" s="2"/>
      <c r="DH2113" s="2"/>
      <c r="DI2113" s="2"/>
      <c r="DJ2113" s="2"/>
      <c r="DK2113" s="2"/>
      <c r="DL2113" s="2"/>
      <c r="DM2113" s="2"/>
      <c r="DN2113" s="2"/>
      <c r="DO2113" s="2"/>
      <c r="DP2113" s="2"/>
      <c r="DQ2113" s="2"/>
      <c r="DR2113" s="2"/>
      <c r="DS2113" s="2"/>
      <c r="DT2113" s="2"/>
      <c r="DU2113" s="2"/>
      <c r="DV2113" s="2"/>
      <c r="DW2113" s="2"/>
      <c r="DX2113" s="2"/>
      <c r="DY2113" s="2"/>
      <c r="DZ2113" s="2"/>
      <c r="EA2113" s="2"/>
      <c r="EB2113" s="2"/>
      <c r="EC2113" s="2"/>
      <c r="ED2113" s="2"/>
      <c r="EE2113" s="2"/>
      <c r="EF2113" s="2"/>
      <c r="EG2113" s="2"/>
      <c r="EH2113" s="2"/>
      <c r="EI2113" s="2"/>
      <c r="EJ2113" s="2"/>
      <c r="EK2113" s="2"/>
      <c r="EL2113" s="2"/>
      <c r="EM2113" s="2"/>
      <c r="EN2113" s="2"/>
      <c r="EO2113" s="2"/>
      <c r="EP2113" s="2"/>
      <c r="EQ2113" s="2"/>
      <c r="ER2113" s="2"/>
      <c r="ES2113" s="2"/>
      <c r="ET2113" s="2"/>
      <c r="EU2113" s="2"/>
      <c r="EV2113" s="2"/>
      <c r="EW2113" s="2"/>
      <c r="EX2113" s="2"/>
      <c r="EY2113" s="2"/>
      <c r="EZ2113" s="2"/>
      <c r="FA2113" s="2"/>
      <c r="FB2113" s="2"/>
      <c r="FC2113" s="2"/>
      <c r="FD2113" s="2"/>
      <c r="FE2113" s="2"/>
      <c r="FF2113" s="2"/>
      <c r="FG2113" s="2"/>
      <c r="FH2113" s="2"/>
      <c r="FI2113" s="2"/>
      <c r="FJ2113" s="2"/>
      <c r="FK2113" s="2"/>
      <c r="FL2113" s="2"/>
      <c r="FM2113" s="2"/>
      <c r="FN2113" s="2"/>
      <c r="FO2113" s="2"/>
      <c r="FP2113" s="2"/>
      <c r="FQ2113" s="2"/>
      <c r="FR2113" s="2"/>
      <c r="FS2113" s="2"/>
      <c r="FT2113" s="2"/>
      <c r="FU2113" s="2"/>
      <c r="FV2113" s="2"/>
      <c r="FW2113" s="2"/>
      <c r="FX2113" s="2"/>
      <c r="FY2113" s="2"/>
      <c r="FZ2113" s="2"/>
      <c r="GA2113" s="2"/>
      <c r="GB2113" s="2"/>
      <c r="GC2113" s="2"/>
      <c r="GD2113" s="2"/>
      <c r="GE2113" s="2"/>
      <c r="GF2113" s="2"/>
      <c r="GG2113" s="2"/>
      <c r="GH2113" s="2"/>
      <c r="GI2113" s="2"/>
      <c r="GJ2113" s="2"/>
      <c r="GK2113" s="2"/>
      <c r="GL2113" s="2"/>
      <c r="GM2113" s="2"/>
      <c r="GN2113" s="2"/>
      <c r="GO2113" s="2"/>
      <c r="GP2113" s="2"/>
      <c r="GQ2113" s="2"/>
      <c r="GR2113" s="2"/>
      <c r="GS2113" s="2"/>
      <c r="GT2113" s="2"/>
      <c r="GU2113" s="2"/>
      <c r="GV2113" s="2"/>
      <c r="GW2113" s="2"/>
      <c r="GX2113" s="2"/>
      <c r="GY2113" s="2"/>
      <c r="GZ2113" s="2"/>
      <c r="HA2113" s="2"/>
      <c r="HB2113" s="2"/>
      <c r="HC2113" s="2"/>
      <c r="HD2113" s="2"/>
      <c r="HE2113" s="2"/>
      <c r="HF2113" s="2"/>
      <c r="HG2113" s="2"/>
      <c r="HH2113" s="2"/>
      <c r="HI2113" s="2"/>
      <c r="HJ2113" s="2"/>
      <c r="HK2113" s="2"/>
      <c r="HL2113" s="2"/>
      <c r="HM2113" s="2"/>
      <c r="HN2113" s="2"/>
      <c r="HO2113" s="2"/>
      <c r="HP2113" s="2"/>
      <c r="HQ2113" s="2"/>
      <c r="HR2113" s="2"/>
      <c r="HS2113" s="2"/>
      <c r="HT2113" s="2"/>
      <c r="HU2113" s="2"/>
      <c r="HV2113" s="2"/>
      <c r="HW2113" s="2"/>
      <c r="HX2113" s="2"/>
      <c r="HY2113" s="2"/>
      <c r="HZ2113" s="2"/>
      <c r="IA2113" s="2"/>
      <c r="IB2113" s="2"/>
      <c r="IC2113" s="2"/>
      <c r="ID2113" s="2"/>
      <c r="IE2113" s="2"/>
      <c r="IF2113" s="2"/>
      <c r="IG2113" s="2"/>
      <c r="IH2113" s="2"/>
      <c r="II2113" s="2"/>
      <c r="IJ2113" s="2"/>
      <c r="IK2113" s="2"/>
      <c r="IL2113" s="2"/>
      <c r="IM2113" s="2"/>
      <c r="IN2113" s="2"/>
      <c r="IO2113" s="2"/>
      <c r="IP2113" s="2"/>
      <c r="IQ2113" s="2"/>
      <c r="IR2113" s="2"/>
      <c r="IS2113" s="2"/>
    </row>
    <row r="2114" spans="1:253" ht="15.75" thickBot="1" x14ac:dyDescent="0.3">
      <c r="A2114" s="33"/>
      <c r="AI2114" s="59"/>
      <c r="AJ2114" s="144" t="str">
        <f t="shared" si="386"/>
        <v>Riadok bude vidieť.</v>
      </c>
      <c r="BE2114" s="86">
        <v>1</v>
      </c>
      <c r="BH2114" s="51">
        <f t="shared" si="387"/>
        <v>1</v>
      </c>
      <c r="BI2114" s="51">
        <f t="shared" ref="BI2114:BI2121" si="397">+IF(BE2114+BF2114+BG2114=0,0,IF(BH2114=0,0,1))</f>
        <v>1</v>
      </c>
      <c r="CA2114" s="113">
        <f>SI!BY2114</f>
        <v>145</v>
      </c>
      <c r="CH2114" s="140">
        <f>SI!BZ2114</f>
        <v>0</v>
      </c>
    </row>
    <row r="2115" spans="1:253" ht="16.5" thickBot="1" x14ac:dyDescent="0.3">
      <c r="A2115" s="33"/>
      <c r="B2115" s="47" t="s">
        <v>488</v>
      </c>
      <c r="C2115" s="46"/>
      <c r="D2115" s="47"/>
      <c r="E2115" s="46"/>
      <c r="F2115" s="46"/>
      <c r="G2115" s="46"/>
      <c r="H2115" s="46"/>
      <c r="I2115" s="46"/>
      <c r="J2115" s="46"/>
      <c r="K2115" s="46"/>
      <c r="L2115" s="46"/>
      <c r="M2115" s="46"/>
      <c r="N2115" s="46"/>
      <c r="O2115" s="46"/>
      <c r="P2115" s="49"/>
      <c r="Q2115" s="49"/>
      <c r="R2115" s="49"/>
      <c r="S2115" s="49"/>
      <c r="T2115" s="49"/>
      <c r="U2115" s="49"/>
      <c r="V2115" s="49"/>
      <c r="W2115" s="452" t="str">
        <f>+SI!J10</f>
        <v>Paneurópska vysoká škola n.o.</v>
      </c>
      <c r="X2115" s="452"/>
      <c r="Y2115" s="452"/>
      <c r="Z2115" s="452"/>
      <c r="AA2115" s="452"/>
      <c r="AB2115" s="452"/>
      <c r="AC2115" s="452"/>
      <c r="AD2115" s="452"/>
      <c r="AE2115" s="452"/>
      <c r="AF2115" s="452"/>
      <c r="AG2115" s="452"/>
      <c r="AH2115" s="453"/>
      <c r="AI2115" s="62" t="s">
        <v>168</v>
      </c>
      <c r="AJ2115" s="144" t="str">
        <f t="shared" si="386"/>
        <v>Riadok bude vidieť.</v>
      </c>
      <c r="BE2115" s="86">
        <v>1</v>
      </c>
      <c r="BH2115" s="51">
        <f t="shared" si="387"/>
        <v>1</v>
      </c>
      <c r="BI2115" s="51">
        <f t="shared" si="397"/>
        <v>1</v>
      </c>
      <c r="CA2115" s="113">
        <f>SI!BY2115</f>
        <v>1039</v>
      </c>
      <c r="CH2115" s="140">
        <f>SI!BZ2115</f>
        <v>0</v>
      </c>
    </row>
    <row r="2116" spans="1:253" x14ac:dyDescent="0.25">
      <c r="A2116" s="33"/>
      <c r="AI2116" s="59"/>
      <c r="AJ2116" s="144" t="str">
        <f t="shared" si="386"/>
        <v>Riadok bude vidieť.</v>
      </c>
      <c r="BE2116" s="86">
        <v>1</v>
      </c>
      <c r="BH2116" s="51">
        <f t="shared" si="387"/>
        <v>1</v>
      </c>
      <c r="BI2116" s="51">
        <f t="shared" si="397"/>
        <v>1</v>
      </c>
      <c r="CA2116" s="113">
        <f>SI!BY2116</f>
        <v>192</v>
      </c>
      <c r="CH2116" s="140">
        <f>SI!BZ2116</f>
        <v>0</v>
      </c>
    </row>
    <row r="2117" spans="1:253" x14ac:dyDescent="0.25">
      <c r="A2117" s="33"/>
      <c r="B2117" s="23" t="s">
        <v>495</v>
      </c>
      <c r="C2117" s="22"/>
      <c r="D2117" s="22"/>
      <c r="E2117" s="22"/>
      <c r="F2117" s="22"/>
      <c r="G2117" s="22"/>
      <c r="H2117" s="22"/>
      <c r="I2117" s="22"/>
      <c r="J2117" s="22"/>
      <c r="K2117" s="22"/>
      <c r="L2117" s="22"/>
      <c r="M2117" s="22"/>
      <c r="N2117" s="22"/>
      <c r="O2117" s="22"/>
      <c r="P2117" s="22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  <c r="AG2117" s="22"/>
      <c r="AH2117" s="22"/>
      <c r="AI2117" s="59"/>
      <c r="AJ2117" s="144" t="str">
        <f t="shared" si="386"/>
        <v>Riadok bude vidieť.</v>
      </c>
      <c r="AK2117" s="145" t="s">
        <v>207</v>
      </c>
      <c r="BE2117" s="86">
        <v>1</v>
      </c>
      <c r="BH2117" s="51">
        <f>IF(AK2117="",1,IF(AK2117="Chcem skryť riadok.",0,1))</f>
        <v>1</v>
      </c>
      <c r="BI2117" s="51">
        <f t="shared" si="397"/>
        <v>1</v>
      </c>
      <c r="CA2117" s="113">
        <f>SI!BY2117</f>
        <v>132</v>
      </c>
      <c r="CH2117" s="140">
        <f>SI!BZ2117</f>
        <v>0</v>
      </c>
    </row>
    <row r="2118" spans="1:253" x14ac:dyDescent="0.25">
      <c r="A2118" s="33"/>
      <c r="AI2118" s="59"/>
      <c r="AJ2118" s="144" t="str">
        <f t="shared" si="386"/>
        <v>Riadok bude vidieť.</v>
      </c>
      <c r="AK2118" s="145" t="s">
        <v>207</v>
      </c>
      <c r="BE2118" s="86">
        <v>1</v>
      </c>
      <c r="BH2118" s="51">
        <f>IF(AK2118="",1,IF(AK2118="Chcem skryť riadok.",0,1))</f>
        <v>1</v>
      </c>
      <c r="BI2118" s="51">
        <f t="shared" si="397"/>
        <v>1</v>
      </c>
      <c r="CA2118" s="113">
        <f>SI!BY2118</f>
        <v>191</v>
      </c>
      <c r="CH2118" s="140">
        <f>SI!BZ2118</f>
        <v>0</v>
      </c>
    </row>
    <row r="2119" spans="1:253" x14ac:dyDescent="0.25">
      <c r="A2119" s="33"/>
      <c r="B2119" s="2" t="s">
        <v>446</v>
      </c>
      <c r="H2119" s="250" t="s">
        <v>523</v>
      </c>
      <c r="I2119" s="250"/>
      <c r="J2119" s="250"/>
      <c r="K2119" s="250"/>
      <c r="L2119" s="2" t="str">
        <f>+IF($L$27&lt;&gt;"",IF((ROUNDDOWN(CODE(MID($L$27,1,1)),0)-(BIN2DEC(1010)/10))*0+(LEN(SI!J10)+LEN(SI!J13))=CA2119,IF(H2119="eviduje","iné aktíva. Prehľad podmienených aktív je uvedený v tabuľke:","iné aktíva. ÚJ nemá pre túto časť poznámok obsahovú náplň."),"NEPOVOLENÉ POUŽITIE!"),"NEPOVOLENÉ POUŽITIE!")</f>
        <v>iné aktíva. ÚJ nemá pre túto časť poznámok obsahovú náplň.</v>
      </c>
      <c r="AI2119" s="59"/>
      <c r="AJ2119" s="144" t="str">
        <f t="shared" si="386"/>
        <v>Riadok bude vidieť.</v>
      </c>
      <c r="AK2119" s="145" t="s">
        <v>207</v>
      </c>
      <c r="AN2119" s="21"/>
      <c r="BE2119" s="86">
        <v>1</v>
      </c>
      <c r="BH2119" s="51">
        <f>IF(AK2119="",1,IF(AK2119="Chcem skryť riadok.",0,1))</f>
        <v>1</v>
      </c>
      <c r="BI2119" s="51">
        <f t="shared" si="397"/>
        <v>1</v>
      </c>
      <c r="CA2119" s="113">
        <f>SI!BY2119</f>
        <v>40</v>
      </c>
      <c r="CH2119" s="140">
        <f>SI!BZ2119</f>
        <v>0</v>
      </c>
    </row>
    <row r="2120" spans="1:253" s="36" customFormat="1" x14ac:dyDescent="0.25">
      <c r="A2120" s="33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60"/>
      <c r="AJ2120" s="144" t="str">
        <f t="shared" si="386"/>
        <v>Riadok bude vidieť.</v>
      </c>
      <c r="AK2120" s="145" t="s">
        <v>207</v>
      </c>
      <c r="AL2120" s="2"/>
      <c r="AM2120" s="2"/>
      <c r="AN2120" s="2"/>
      <c r="AO2120" s="2"/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51">
        <f>+IF($H$2119="neeviduje",1,1)</f>
        <v>1</v>
      </c>
      <c r="BF2120" s="51"/>
      <c r="BG2120" s="51"/>
      <c r="BH2120" s="51">
        <f t="shared" si="387"/>
        <v>1</v>
      </c>
      <c r="BI2120" s="51">
        <f t="shared" si="397"/>
        <v>1</v>
      </c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108"/>
      <c r="BY2120" s="108"/>
      <c r="BZ2120" s="108"/>
      <c r="CA2120" s="113">
        <f>SI!BY2120</f>
        <v>28</v>
      </c>
      <c r="CB2120" s="113"/>
      <c r="CC2120" s="113"/>
      <c r="CD2120" s="113"/>
      <c r="CE2120" s="113"/>
      <c r="CF2120" s="113"/>
      <c r="CG2120" s="113"/>
      <c r="CH2120" s="140">
        <f>SI!BZ2120</f>
        <v>0</v>
      </c>
      <c r="CI2120" s="108"/>
      <c r="CJ2120" s="108"/>
      <c r="CK2120" s="108"/>
      <c r="CL2120" s="108"/>
      <c r="CM2120" s="108"/>
      <c r="CN2120" s="108"/>
      <c r="CO2120" s="108"/>
      <c r="CP2120" s="108"/>
      <c r="CQ2120" s="108"/>
      <c r="CR2120" s="108"/>
      <c r="CS2120" s="108"/>
      <c r="CT2120" s="108"/>
      <c r="CU2120" s="108"/>
      <c r="CV2120" s="108"/>
      <c r="CW2120" s="108"/>
      <c r="CX2120" s="108"/>
      <c r="CY2120" s="108"/>
      <c r="CZ2120" s="2"/>
      <c r="DA2120" s="2"/>
      <c r="DB2120" s="2"/>
      <c r="DC2120" s="2"/>
      <c r="DD2120" s="2"/>
      <c r="DE2120" s="2"/>
      <c r="DF2120" s="2"/>
      <c r="DG2120" s="2"/>
      <c r="DH2120" s="2"/>
      <c r="DI2120" s="2"/>
      <c r="DJ2120" s="2"/>
      <c r="DK2120" s="2"/>
      <c r="DL2120" s="2"/>
      <c r="DM2120" s="2"/>
      <c r="DN2120" s="2"/>
      <c r="DO2120" s="2"/>
      <c r="DP2120" s="2"/>
      <c r="DQ2120" s="2"/>
      <c r="DR2120" s="2"/>
      <c r="DS2120" s="2"/>
      <c r="DT2120" s="2"/>
      <c r="DU2120" s="2"/>
      <c r="DV2120" s="2"/>
      <c r="DW2120" s="2"/>
      <c r="DX2120" s="2"/>
      <c r="DY2120" s="2"/>
      <c r="DZ2120" s="2"/>
      <c r="EA2120" s="2"/>
      <c r="EB2120" s="2"/>
      <c r="EC2120" s="2"/>
      <c r="ED2120" s="2"/>
      <c r="EE2120" s="2"/>
      <c r="EF2120" s="2"/>
      <c r="EG2120" s="2"/>
      <c r="EH2120" s="2"/>
      <c r="EI2120" s="2"/>
      <c r="EJ2120" s="2"/>
      <c r="EK2120" s="2"/>
      <c r="EL2120" s="2"/>
      <c r="EM2120" s="2"/>
      <c r="EN2120" s="2"/>
      <c r="EO2120" s="2"/>
      <c r="EP2120" s="2"/>
      <c r="EQ2120" s="2"/>
      <c r="ER2120" s="2"/>
      <c r="ES2120" s="2"/>
      <c r="ET2120" s="2"/>
      <c r="EU2120" s="2"/>
      <c r="EV2120" s="2"/>
      <c r="EW2120" s="2"/>
      <c r="EX2120" s="2"/>
      <c r="EY2120" s="2"/>
      <c r="EZ2120" s="2"/>
      <c r="FA2120" s="2"/>
      <c r="FB2120" s="2"/>
      <c r="FC2120" s="2"/>
      <c r="FD2120" s="2"/>
      <c r="FE2120" s="2"/>
      <c r="FF2120" s="2"/>
      <c r="FG2120" s="2"/>
      <c r="FH2120" s="2"/>
      <c r="FI2120" s="2"/>
      <c r="FJ2120" s="2"/>
      <c r="FK2120" s="2"/>
      <c r="FL2120" s="2"/>
      <c r="FM2120" s="2"/>
      <c r="FN2120" s="2"/>
      <c r="FO2120" s="2"/>
      <c r="FP2120" s="2"/>
      <c r="FQ2120" s="2"/>
      <c r="FR2120" s="2"/>
      <c r="FS2120" s="2"/>
      <c r="FT2120" s="2"/>
      <c r="FU2120" s="2"/>
      <c r="FV2120" s="2"/>
      <c r="FW2120" s="2"/>
      <c r="FX2120" s="2"/>
      <c r="FY2120" s="2"/>
      <c r="FZ2120" s="2"/>
      <c r="GA2120" s="2"/>
      <c r="GB2120" s="2"/>
      <c r="GC2120" s="2"/>
      <c r="GD2120" s="2"/>
      <c r="GE2120" s="2"/>
      <c r="GF2120" s="2"/>
      <c r="GG2120" s="2"/>
      <c r="GH2120" s="2"/>
      <c r="GI2120" s="2"/>
      <c r="GJ2120" s="2"/>
      <c r="GK2120" s="2"/>
      <c r="GL2120" s="2"/>
      <c r="GM2120" s="2"/>
      <c r="GN2120" s="2"/>
      <c r="GO2120" s="2"/>
      <c r="GP2120" s="2"/>
      <c r="GQ2120" s="2"/>
      <c r="GR2120" s="2"/>
      <c r="GS2120" s="2"/>
      <c r="GT2120" s="2"/>
      <c r="GU2120" s="2"/>
      <c r="GV2120" s="2"/>
      <c r="GW2120" s="2"/>
      <c r="GX2120" s="2"/>
      <c r="GY2120" s="2"/>
      <c r="GZ2120" s="2"/>
      <c r="HA2120" s="2"/>
      <c r="HB2120" s="2"/>
      <c r="HC2120" s="2"/>
      <c r="HD2120" s="2"/>
      <c r="HE2120" s="2"/>
      <c r="HF2120" s="2"/>
      <c r="HG2120" s="2"/>
      <c r="HH2120" s="2"/>
      <c r="HI2120" s="2"/>
      <c r="HJ2120" s="2"/>
      <c r="HK2120" s="2"/>
      <c r="HL2120" s="2"/>
      <c r="HM2120" s="2"/>
      <c r="HN2120" s="2"/>
      <c r="HO2120" s="2"/>
      <c r="HP2120" s="2"/>
      <c r="HQ2120" s="2"/>
      <c r="HR2120" s="2"/>
      <c r="HS2120" s="2"/>
      <c r="HT2120" s="2"/>
      <c r="HU2120" s="2"/>
      <c r="HV2120" s="2"/>
      <c r="HW2120" s="2"/>
      <c r="HX2120" s="2"/>
      <c r="HY2120" s="2"/>
      <c r="HZ2120" s="2"/>
      <c r="IA2120" s="2"/>
      <c r="IB2120" s="2"/>
      <c r="IC2120" s="2"/>
      <c r="ID2120" s="2"/>
      <c r="IE2120" s="2"/>
      <c r="IF2120" s="2"/>
      <c r="IG2120" s="2"/>
      <c r="IH2120" s="2"/>
      <c r="II2120" s="2"/>
      <c r="IJ2120" s="2"/>
      <c r="IK2120" s="2"/>
      <c r="IL2120" s="2"/>
      <c r="IM2120" s="2"/>
      <c r="IN2120" s="2"/>
      <c r="IO2120" s="2"/>
      <c r="IP2120" s="2"/>
      <c r="IQ2120" s="2"/>
      <c r="IR2120" s="2"/>
      <c r="IS2120" s="2"/>
    </row>
    <row r="2121" spans="1:253" s="36" customFormat="1" hidden="1" x14ac:dyDescent="0.25">
      <c r="A2121" s="33"/>
      <c r="B2121" s="251" t="s">
        <v>489</v>
      </c>
      <c r="C2121" s="252"/>
      <c r="D2121" s="252"/>
      <c r="E2121" s="252"/>
      <c r="F2121" s="252"/>
      <c r="G2121" s="252"/>
      <c r="H2121" s="252"/>
      <c r="I2121" s="252"/>
      <c r="J2121" s="252"/>
      <c r="K2121" s="253"/>
      <c r="L2121" s="220">
        <f>+P85</f>
        <v>2018</v>
      </c>
      <c r="M2121" s="221"/>
      <c r="N2121" s="221"/>
      <c r="O2121" s="221"/>
      <c r="P2121" s="221"/>
      <c r="Q2121" s="221"/>
      <c r="R2121" s="221"/>
      <c r="S2121" s="221"/>
      <c r="T2121" s="221"/>
      <c r="U2121" s="221"/>
      <c r="V2121" s="221"/>
      <c r="W2121" s="221"/>
      <c r="X2121" s="221"/>
      <c r="Y2121" s="221"/>
      <c r="Z2121" s="221"/>
      <c r="AA2121" s="221"/>
      <c r="AB2121" s="221"/>
      <c r="AC2121" s="221"/>
      <c r="AD2121" s="221"/>
      <c r="AE2121" s="221"/>
      <c r="AF2121" s="221"/>
      <c r="AG2121" s="221"/>
      <c r="AH2121" s="222"/>
      <c r="AI2121" s="62" t="s">
        <v>168</v>
      </c>
      <c r="AJ2121" s="144" t="str">
        <f t="shared" si="386"/>
        <v>Riadok bude skrytý.</v>
      </c>
      <c r="AK2121" s="145" t="s">
        <v>207</v>
      </c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51">
        <f t="shared" ref="BE2121:BE2160" si="398">+IF($H$2119="neeviduje",0,1)</f>
        <v>0</v>
      </c>
      <c r="BF2121" s="51"/>
      <c r="BG2121" s="51"/>
      <c r="BH2121" s="51">
        <f t="shared" si="387"/>
        <v>1</v>
      </c>
      <c r="BI2121" s="51">
        <f t="shared" si="397"/>
        <v>0</v>
      </c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/>
      <c r="BX2121" s="108"/>
      <c r="BY2121" s="108"/>
      <c r="BZ2121" s="108"/>
      <c r="CA2121" s="113">
        <f>SI!BY2121</f>
        <v>364</v>
      </c>
      <c r="CB2121" s="113"/>
      <c r="CC2121" s="113"/>
      <c r="CD2121" s="113"/>
      <c r="CE2121" s="113"/>
      <c r="CF2121" s="113"/>
      <c r="CG2121" s="113"/>
      <c r="CH2121" s="140">
        <f>SI!BZ2121</f>
        <v>0</v>
      </c>
      <c r="CI2121" s="108"/>
      <c r="CJ2121" s="108"/>
      <c r="CK2121" s="108"/>
      <c r="CL2121" s="108"/>
      <c r="CM2121" s="108"/>
      <c r="CN2121" s="108"/>
      <c r="CO2121" s="108"/>
      <c r="CP2121" s="108"/>
      <c r="CQ2121" s="108"/>
      <c r="CR2121" s="108"/>
      <c r="CS2121" s="108"/>
      <c r="CT2121" s="108"/>
      <c r="CU2121" s="108"/>
      <c r="CV2121" s="108"/>
      <c r="CW2121" s="108"/>
      <c r="CX2121" s="108"/>
      <c r="CY2121" s="108"/>
      <c r="CZ2121" s="2"/>
      <c r="DA2121" s="2"/>
      <c r="DB2121" s="2"/>
      <c r="DC2121" s="2"/>
      <c r="DD2121" s="2"/>
      <c r="DE2121" s="2"/>
      <c r="DF2121" s="2"/>
      <c r="DG2121" s="2"/>
      <c r="DH2121" s="2"/>
      <c r="DI2121" s="2"/>
      <c r="DJ2121" s="2"/>
      <c r="DK2121" s="2"/>
      <c r="DL2121" s="2"/>
      <c r="DM2121" s="2"/>
      <c r="DN2121" s="2"/>
      <c r="DO2121" s="2"/>
      <c r="DP2121" s="2"/>
      <c r="DQ2121" s="2"/>
      <c r="DR2121" s="2"/>
      <c r="DS2121" s="2"/>
      <c r="DT2121" s="2"/>
      <c r="DU2121" s="2"/>
      <c r="DV2121" s="2"/>
      <c r="DW2121" s="2"/>
      <c r="DX2121" s="2"/>
      <c r="DY2121" s="2"/>
      <c r="DZ2121" s="2"/>
      <c r="EA2121" s="2"/>
      <c r="EB2121" s="2"/>
      <c r="EC2121" s="2"/>
      <c r="ED2121" s="2"/>
      <c r="EE2121" s="2"/>
      <c r="EF2121" s="2"/>
      <c r="EG2121" s="2"/>
      <c r="EH2121" s="2"/>
      <c r="EI2121" s="2"/>
      <c r="EJ2121" s="2"/>
      <c r="EK2121" s="2"/>
      <c r="EL2121" s="2"/>
      <c r="EM2121" s="2"/>
      <c r="EN2121" s="2"/>
      <c r="EO2121" s="2"/>
      <c r="EP2121" s="2"/>
      <c r="EQ2121" s="2"/>
      <c r="ER2121" s="2"/>
      <c r="ES2121" s="2"/>
      <c r="ET2121" s="2"/>
      <c r="EU2121" s="2"/>
      <c r="EV2121" s="2"/>
      <c r="EW2121" s="2"/>
      <c r="EX2121" s="2"/>
      <c r="EY2121" s="2"/>
      <c r="EZ2121" s="2"/>
      <c r="FA2121" s="2"/>
      <c r="FB2121" s="2"/>
      <c r="FC2121" s="2"/>
      <c r="FD2121" s="2"/>
      <c r="FE2121" s="2"/>
      <c r="FF2121" s="2"/>
      <c r="FG2121" s="2"/>
      <c r="FH2121" s="2"/>
      <c r="FI2121" s="2"/>
      <c r="FJ2121" s="2"/>
      <c r="FK2121" s="2"/>
      <c r="FL2121" s="2"/>
      <c r="FM2121" s="2"/>
      <c r="FN2121" s="2"/>
      <c r="FO2121" s="2"/>
      <c r="FP2121" s="2"/>
      <c r="FQ2121" s="2"/>
      <c r="FR2121" s="2"/>
      <c r="FS2121" s="2"/>
      <c r="FT2121" s="2"/>
      <c r="FU2121" s="2"/>
      <c r="FV2121" s="2"/>
      <c r="FW2121" s="2"/>
      <c r="FX2121" s="2"/>
      <c r="FY2121" s="2"/>
      <c r="FZ2121" s="2"/>
      <c r="GA2121" s="2"/>
      <c r="GB2121" s="2"/>
      <c r="GC2121" s="2"/>
      <c r="GD2121" s="2"/>
      <c r="GE2121" s="2"/>
      <c r="GF2121" s="2"/>
      <c r="GG2121" s="2"/>
      <c r="GH2121" s="2"/>
      <c r="GI2121" s="2"/>
      <c r="GJ2121" s="2"/>
      <c r="GK2121" s="2"/>
      <c r="GL2121" s="2"/>
      <c r="GM2121" s="2"/>
      <c r="GN2121" s="2"/>
      <c r="GO2121" s="2"/>
      <c r="GP2121" s="2"/>
      <c r="GQ2121" s="2"/>
      <c r="GR2121" s="2"/>
      <c r="GS2121" s="2"/>
      <c r="GT2121" s="2"/>
      <c r="GU2121" s="2"/>
      <c r="GV2121" s="2"/>
      <c r="GW2121" s="2"/>
      <c r="GX2121" s="2"/>
      <c r="GY2121" s="2"/>
      <c r="GZ2121" s="2"/>
      <c r="HA2121" s="2"/>
      <c r="HB2121" s="2"/>
      <c r="HC2121" s="2"/>
      <c r="HD2121" s="2"/>
      <c r="HE2121" s="2"/>
      <c r="HF2121" s="2"/>
      <c r="HG2121" s="2"/>
      <c r="HH2121" s="2"/>
      <c r="HI2121" s="2"/>
      <c r="HJ2121" s="2"/>
      <c r="HK2121" s="2"/>
      <c r="HL2121" s="2"/>
      <c r="HM2121" s="2"/>
      <c r="HN2121" s="2"/>
      <c r="HO2121" s="2"/>
      <c r="HP2121" s="2"/>
      <c r="HQ2121" s="2"/>
      <c r="HR2121" s="2"/>
      <c r="HS2121" s="2"/>
      <c r="HT2121" s="2"/>
      <c r="HU2121" s="2"/>
      <c r="HV2121" s="2"/>
      <c r="HW2121" s="2"/>
      <c r="HX2121" s="2"/>
      <c r="HY2121" s="2"/>
      <c r="HZ2121" s="2"/>
      <c r="IA2121" s="2"/>
      <c r="IB2121" s="2"/>
      <c r="IC2121" s="2"/>
      <c r="ID2121" s="2"/>
      <c r="IE2121" s="2"/>
      <c r="IF2121" s="2"/>
      <c r="IG2121" s="2"/>
      <c r="IH2121" s="2"/>
      <c r="II2121" s="2"/>
      <c r="IJ2121" s="2"/>
      <c r="IK2121" s="2"/>
      <c r="IL2121" s="2"/>
      <c r="IM2121" s="2"/>
      <c r="IN2121" s="2"/>
      <c r="IO2121" s="2"/>
      <c r="IP2121" s="2"/>
      <c r="IQ2121" s="2"/>
      <c r="IR2121" s="2"/>
      <c r="IS2121" s="2"/>
    </row>
    <row r="2122" spans="1:253" s="36" customFormat="1" hidden="1" x14ac:dyDescent="0.25">
      <c r="A2122" s="33"/>
      <c r="B2122" s="254"/>
      <c r="C2122" s="255"/>
      <c r="D2122" s="255"/>
      <c r="E2122" s="255"/>
      <c r="F2122" s="255"/>
      <c r="G2122" s="255"/>
      <c r="H2122" s="255"/>
      <c r="I2122" s="255"/>
      <c r="J2122" s="255"/>
      <c r="K2122" s="256"/>
      <c r="L2122" s="198" t="s">
        <v>447</v>
      </c>
      <c r="M2122" s="199"/>
      <c r="N2122" s="199"/>
      <c r="O2122" s="199"/>
      <c r="P2122" s="199"/>
      <c r="Q2122" s="199"/>
      <c r="R2122" s="199"/>
      <c r="S2122" s="199"/>
      <c r="T2122" s="199"/>
      <c r="U2122" s="199"/>
      <c r="V2122" s="199"/>
      <c r="W2122" s="199"/>
      <c r="X2122" s="199"/>
      <c r="Y2122" s="200"/>
      <c r="Z2122" s="494" t="s">
        <v>129</v>
      </c>
      <c r="AA2122" s="495"/>
      <c r="AB2122" s="495"/>
      <c r="AC2122" s="495"/>
      <c r="AD2122" s="495"/>
      <c r="AE2122" s="495"/>
      <c r="AF2122" s="495"/>
      <c r="AG2122" s="495"/>
      <c r="AH2122" s="496"/>
      <c r="AI2122" s="63"/>
      <c r="AJ2122" s="144" t="str">
        <f t="shared" si="386"/>
        <v>Riadok bude skrytý.</v>
      </c>
      <c r="AK2122" s="145" t="s">
        <v>207</v>
      </c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51">
        <f t="shared" si="398"/>
        <v>0</v>
      </c>
      <c r="BF2122" s="51"/>
      <c r="BG2122" s="51"/>
      <c r="BH2122" s="51">
        <f t="shared" ref="BH2122:BH2128" si="399">IF(AK2122="",1,IF(AK2122="Chcem skryť riadok.",0,1))</f>
        <v>1</v>
      </c>
      <c r="BI2122" s="51">
        <f t="shared" ref="BI2122:BI2129" si="400">+IF(BE2122+BF2122+BG2122=0,0,IF(BH2122=0,0,1))</f>
        <v>0</v>
      </c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108"/>
      <c r="BY2122" s="108"/>
      <c r="BZ2122" s="108"/>
      <c r="CA2122" s="113">
        <f>SI!BY2122</f>
        <v>1078</v>
      </c>
      <c r="CB2122" s="113"/>
      <c r="CC2122" s="113"/>
      <c r="CD2122" s="113"/>
      <c r="CE2122" s="113"/>
      <c r="CF2122" s="113"/>
      <c r="CG2122" s="113"/>
      <c r="CH2122" s="140">
        <f>SI!BZ2122</f>
        <v>0</v>
      </c>
      <c r="CI2122" s="108"/>
      <c r="CJ2122" s="108"/>
      <c r="CK2122" s="108"/>
      <c r="CL2122" s="108"/>
      <c r="CM2122" s="108"/>
      <c r="CN2122" s="108"/>
      <c r="CO2122" s="108"/>
      <c r="CP2122" s="108"/>
      <c r="CQ2122" s="108"/>
      <c r="CR2122" s="108"/>
      <c r="CS2122" s="108"/>
      <c r="CT2122" s="108"/>
      <c r="CU2122" s="108"/>
      <c r="CV2122" s="108"/>
      <c r="CW2122" s="108"/>
      <c r="CX2122" s="108"/>
      <c r="CY2122" s="108"/>
      <c r="CZ2122" s="2"/>
      <c r="DA2122" s="2"/>
      <c r="DB2122" s="2"/>
      <c r="DC2122" s="2"/>
      <c r="DD2122" s="2"/>
      <c r="DE2122" s="2"/>
      <c r="DF2122" s="2"/>
      <c r="DG2122" s="2"/>
      <c r="DH2122" s="2"/>
      <c r="DI2122" s="2"/>
      <c r="DJ2122" s="2"/>
      <c r="DK2122" s="2"/>
      <c r="DL2122" s="2"/>
      <c r="DM2122" s="2"/>
      <c r="DN2122" s="2"/>
      <c r="DO2122" s="2"/>
      <c r="DP2122" s="2"/>
      <c r="DQ2122" s="2"/>
      <c r="DR2122" s="2"/>
      <c r="DS2122" s="2"/>
      <c r="DT2122" s="2"/>
      <c r="DU2122" s="2"/>
      <c r="DV2122" s="2"/>
      <c r="DW2122" s="2"/>
      <c r="DX2122" s="2"/>
      <c r="DY2122" s="2"/>
      <c r="DZ2122" s="2"/>
      <c r="EA2122" s="2"/>
      <c r="EB2122" s="2"/>
      <c r="EC2122" s="2"/>
      <c r="ED2122" s="2"/>
      <c r="EE2122" s="2"/>
      <c r="EF2122" s="2"/>
      <c r="EG2122" s="2"/>
      <c r="EH2122" s="2"/>
      <c r="EI2122" s="2"/>
      <c r="EJ2122" s="2"/>
      <c r="EK2122" s="2"/>
      <c r="EL2122" s="2"/>
      <c r="EM2122" s="2"/>
      <c r="EN2122" s="2"/>
      <c r="EO2122" s="2"/>
      <c r="EP2122" s="2"/>
      <c r="EQ2122" s="2"/>
      <c r="ER2122" s="2"/>
      <c r="ES2122" s="2"/>
      <c r="ET2122" s="2"/>
      <c r="EU2122" s="2"/>
      <c r="EV2122" s="2"/>
      <c r="EW2122" s="2"/>
      <c r="EX2122" s="2"/>
      <c r="EY2122" s="2"/>
      <c r="EZ2122" s="2"/>
      <c r="FA2122" s="2"/>
      <c r="FB2122" s="2"/>
      <c r="FC2122" s="2"/>
      <c r="FD2122" s="2"/>
      <c r="FE2122" s="2"/>
      <c r="FF2122" s="2"/>
      <c r="FG2122" s="2"/>
      <c r="FH2122" s="2"/>
      <c r="FI2122" s="2"/>
      <c r="FJ2122" s="2"/>
      <c r="FK2122" s="2"/>
      <c r="FL2122" s="2"/>
      <c r="FM2122" s="2"/>
      <c r="FN2122" s="2"/>
      <c r="FO2122" s="2"/>
      <c r="FP2122" s="2"/>
      <c r="FQ2122" s="2"/>
      <c r="FR2122" s="2"/>
      <c r="FS2122" s="2"/>
      <c r="FT2122" s="2"/>
      <c r="FU2122" s="2"/>
      <c r="FV2122" s="2"/>
      <c r="FW2122" s="2"/>
      <c r="FX2122" s="2"/>
      <c r="FY2122" s="2"/>
      <c r="FZ2122" s="2"/>
      <c r="GA2122" s="2"/>
      <c r="GB2122" s="2"/>
      <c r="GC2122" s="2"/>
      <c r="GD2122" s="2"/>
      <c r="GE2122" s="2"/>
      <c r="GF2122" s="2"/>
      <c r="GG2122" s="2"/>
      <c r="GH2122" s="2"/>
      <c r="GI2122" s="2"/>
      <c r="GJ2122" s="2"/>
      <c r="GK2122" s="2"/>
      <c r="GL2122" s="2"/>
      <c r="GM2122" s="2"/>
      <c r="GN2122" s="2"/>
      <c r="GO2122" s="2"/>
      <c r="GP2122" s="2"/>
      <c r="GQ2122" s="2"/>
      <c r="GR2122" s="2"/>
      <c r="GS2122" s="2"/>
      <c r="GT2122" s="2"/>
      <c r="GU2122" s="2"/>
      <c r="GV2122" s="2"/>
      <c r="GW2122" s="2"/>
      <c r="GX2122" s="2"/>
      <c r="GY2122" s="2"/>
      <c r="GZ2122" s="2"/>
      <c r="HA2122" s="2"/>
      <c r="HB2122" s="2"/>
      <c r="HC2122" s="2"/>
      <c r="HD2122" s="2"/>
      <c r="HE2122" s="2"/>
      <c r="HF2122" s="2"/>
      <c r="HG2122" s="2"/>
      <c r="HH2122" s="2"/>
      <c r="HI2122" s="2"/>
      <c r="HJ2122" s="2"/>
      <c r="HK2122" s="2"/>
      <c r="HL2122" s="2"/>
      <c r="HM2122" s="2"/>
      <c r="HN2122" s="2"/>
      <c r="HO2122" s="2"/>
      <c r="HP2122" s="2"/>
      <c r="HQ2122" s="2"/>
      <c r="HR2122" s="2"/>
      <c r="HS2122" s="2"/>
      <c r="HT2122" s="2"/>
      <c r="HU2122" s="2"/>
      <c r="HV2122" s="2"/>
      <c r="HW2122" s="2"/>
      <c r="HX2122" s="2"/>
      <c r="HY2122" s="2"/>
      <c r="HZ2122" s="2"/>
      <c r="IA2122" s="2"/>
      <c r="IB2122" s="2"/>
      <c r="IC2122" s="2"/>
      <c r="ID2122" s="2"/>
      <c r="IE2122" s="2"/>
      <c r="IF2122" s="2"/>
      <c r="IG2122" s="2"/>
      <c r="IH2122" s="2"/>
      <c r="II2122" s="2"/>
      <c r="IJ2122" s="2"/>
      <c r="IK2122" s="2"/>
      <c r="IL2122" s="2"/>
      <c r="IM2122" s="2"/>
      <c r="IN2122" s="2"/>
      <c r="IO2122" s="2"/>
      <c r="IP2122" s="2"/>
      <c r="IQ2122" s="2"/>
      <c r="IR2122" s="2"/>
      <c r="IS2122" s="2"/>
    </row>
    <row r="2123" spans="1:253" s="36" customFormat="1" hidden="1" x14ac:dyDescent="0.25">
      <c r="A2123" s="33"/>
      <c r="B2123" s="257"/>
      <c r="C2123" s="258"/>
      <c r="D2123" s="258"/>
      <c r="E2123" s="258"/>
      <c r="F2123" s="258"/>
      <c r="G2123" s="258"/>
      <c r="H2123" s="258"/>
      <c r="I2123" s="258"/>
      <c r="J2123" s="258"/>
      <c r="K2123" s="259"/>
      <c r="L2123" s="201"/>
      <c r="M2123" s="202"/>
      <c r="N2123" s="202"/>
      <c r="O2123" s="202"/>
      <c r="P2123" s="202"/>
      <c r="Q2123" s="202"/>
      <c r="R2123" s="202"/>
      <c r="S2123" s="202"/>
      <c r="T2123" s="202"/>
      <c r="U2123" s="202"/>
      <c r="V2123" s="202"/>
      <c r="W2123" s="202"/>
      <c r="X2123" s="202"/>
      <c r="Y2123" s="203"/>
      <c r="Z2123" s="207"/>
      <c r="AA2123" s="208"/>
      <c r="AB2123" s="208"/>
      <c r="AC2123" s="208"/>
      <c r="AD2123" s="208"/>
      <c r="AE2123" s="208"/>
      <c r="AF2123" s="208"/>
      <c r="AG2123" s="208"/>
      <c r="AH2123" s="209"/>
      <c r="AI2123" s="63"/>
      <c r="AJ2123" s="144" t="str">
        <f t="shared" si="386"/>
        <v>Riadok bude skrytý.</v>
      </c>
      <c r="AK2123" s="145" t="s">
        <v>207</v>
      </c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51">
        <f t="shared" si="398"/>
        <v>0</v>
      </c>
      <c r="BF2123" s="51"/>
      <c r="BG2123" s="51"/>
      <c r="BH2123" s="51">
        <f t="shared" si="399"/>
        <v>1</v>
      </c>
      <c r="BI2123" s="51">
        <f t="shared" si="400"/>
        <v>0</v>
      </c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108"/>
      <c r="BY2123" s="108"/>
      <c r="BZ2123" s="108"/>
      <c r="CA2123" s="113">
        <f>SI!BY2123</f>
        <v>185</v>
      </c>
      <c r="CB2123" s="113"/>
      <c r="CC2123" s="113"/>
      <c r="CD2123" s="113"/>
      <c r="CE2123" s="113"/>
      <c r="CF2123" s="113"/>
      <c r="CG2123" s="113"/>
      <c r="CH2123" s="140">
        <f>SI!BZ2123</f>
        <v>0</v>
      </c>
      <c r="CI2123" s="108"/>
      <c r="CJ2123" s="108"/>
      <c r="CK2123" s="108"/>
      <c r="CL2123" s="108"/>
      <c r="CM2123" s="108"/>
      <c r="CN2123" s="108"/>
      <c r="CO2123" s="108"/>
      <c r="CP2123" s="108"/>
      <c r="CQ2123" s="108"/>
      <c r="CR2123" s="108"/>
      <c r="CS2123" s="108"/>
      <c r="CT2123" s="108"/>
      <c r="CU2123" s="108"/>
      <c r="CV2123" s="108"/>
      <c r="CW2123" s="108"/>
      <c r="CX2123" s="108"/>
      <c r="CY2123" s="108"/>
      <c r="CZ2123" s="2"/>
      <c r="DA2123" s="2"/>
      <c r="DB2123" s="2"/>
      <c r="DC2123" s="2"/>
      <c r="DD2123" s="2"/>
      <c r="DE2123" s="2"/>
      <c r="DF2123" s="2"/>
      <c r="DG2123" s="2"/>
      <c r="DH2123" s="2"/>
      <c r="DI2123" s="2"/>
      <c r="DJ2123" s="2"/>
      <c r="DK2123" s="2"/>
      <c r="DL2123" s="2"/>
      <c r="DM2123" s="2"/>
      <c r="DN2123" s="2"/>
      <c r="DO2123" s="2"/>
      <c r="DP2123" s="2"/>
      <c r="DQ2123" s="2"/>
      <c r="DR2123" s="2"/>
      <c r="DS2123" s="2"/>
      <c r="DT2123" s="2"/>
      <c r="DU2123" s="2"/>
      <c r="DV2123" s="2"/>
      <c r="DW2123" s="2"/>
      <c r="DX2123" s="2"/>
      <c r="DY2123" s="2"/>
      <c r="DZ2123" s="2"/>
      <c r="EA2123" s="2"/>
      <c r="EB2123" s="2"/>
      <c r="EC2123" s="2"/>
      <c r="ED2123" s="2"/>
      <c r="EE2123" s="2"/>
      <c r="EF2123" s="2"/>
      <c r="EG2123" s="2"/>
      <c r="EH2123" s="2"/>
      <c r="EI2123" s="2"/>
      <c r="EJ2123" s="2"/>
      <c r="EK2123" s="2"/>
      <c r="EL2123" s="2"/>
      <c r="EM2123" s="2"/>
      <c r="EN2123" s="2"/>
      <c r="EO2123" s="2"/>
      <c r="EP2123" s="2"/>
      <c r="EQ2123" s="2"/>
      <c r="ER2123" s="2"/>
      <c r="ES2123" s="2"/>
      <c r="ET2123" s="2"/>
      <c r="EU2123" s="2"/>
      <c r="EV2123" s="2"/>
      <c r="EW2123" s="2"/>
      <c r="EX2123" s="2"/>
      <c r="EY2123" s="2"/>
      <c r="EZ2123" s="2"/>
      <c r="FA2123" s="2"/>
      <c r="FB2123" s="2"/>
      <c r="FC2123" s="2"/>
      <c r="FD2123" s="2"/>
      <c r="FE2123" s="2"/>
      <c r="FF2123" s="2"/>
      <c r="FG2123" s="2"/>
      <c r="FH2123" s="2"/>
      <c r="FI2123" s="2"/>
      <c r="FJ2123" s="2"/>
      <c r="FK2123" s="2"/>
      <c r="FL2123" s="2"/>
      <c r="FM2123" s="2"/>
      <c r="FN2123" s="2"/>
      <c r="FO2123" s="2"/>
      <c r="FP2123" s="2"/>
      <c r="FQ2123" s="2"/>
      <c r="FR2123" s="2"/>
      <c r="FS2123" s="2"/>
      <c r="FT2123" s="2"/>
      <c r="FU2123" s="2"/>
      <c r="FV2123" s="2"/>
      <c r="FW2123" s="2"/>
      <c r="FX2123" s="2"/>
      <c r="FY2123" s="2"/>
      <c r="FZ2123" s="2"/>
      <c r="GA2123" s="2"/>
      <c r="GB2123" s="2"/>
      <c r="GC2123" s="2"/>
      <c r="GD2123" s="2"/>
      <c r="GE2123" s="2"/>
      <c r="GF2123" s="2"/>
      <c r="GG2123" s="2"/>
      <c r="GH2123" s="2"/>
      <c r="GI2123" s="2"/>
      <c r="GJ2123" s="2"/>
      <c r="GK2123" s="2"/>
      <c r="GL2123" s="2"/>
      <c r="GM2123" s="2"/>
      <c r="GN2123" s="2"/>
      <c r="GO2123" s="2"/>
      <c r="GP2123" s="2"/>
      <c r="GQ2123" s="2"/>
      <c r="GR2123" s="2"/>
      <c r="GS2123" s="2"/>
      <c r="GT2123" s="2"/>
      <c r="GU2123" s="2"/>
      <c r="GV2123" s="2"/>
      <c r="GW2123" s="2"/>
      <c r="GX2123" s="2"/>
      <c r="GY2123" s="2"/>
      <c r="GZ2123" s="2"/>
      <c r="HA2123" s="2"/>
      <c r="HB2123" s="2"/>
      <c r="HC2123" s="2"/>
      <c r="HD2123" s="2"/>
      <c r="HE2123" s="2"/>
      <c r="HF2123" s="2"/>
      <c r="HG2123" s="2"/>
      <c r="HH2123" s="2"/>
      <c r="HI2123" s="2"/>
      <c r="HJ2123" s="2"/>
      <c r="HK2123" s="2"/>
      <c r="HL2123" s="2"/>
      <c r="HM2123" s="2"/>
      <c r="HN2123" s="2"/>
      <c r="HO2123" s="2"/>
      <c r="HP2123" s="2"/>
      <c r="HQ2123" s="2"/>
      <c r="HR2123" s="2"/>
      <c r="HS2123" s="2"/>
      <c r="HT2123" s="2"/>
      <c r="HU2123" s="2"/>
      <c r="HV2123" s="2"/>
      <c r="HW2123" s="2"/>
      <c r="HX2123" s="2"/>
      <c r="HY2123" s="2"/>
      <c r="HZ2123" s="2"/>
      <c r="IA2123" s="2"/>
      <c r="IB2123" s="2"/>
      <c r="IC2123" s="2"/>
      <c r="ID2123" s="2"/>
      <c r="IE2123" s="2"/>
      <c r="IF2123" s="2"/>
      <c r="IG2123" s="2"/>
      <c r="IH2123" s="2"/>
      <c r="II2123" s="2"/>
      <c r="IJ2123" s="2"/>
      <c r="IK2123" s="2"/>
      <c r="IL2123" s="2"/>
      <c r="IM2123" s="2"/>
      <c r="IN2123" s="2"/>
      <c r="IO2123" s="2"/>
      <c r="IP2123" s="2"/>
      <c r="IQ2123" s="2"/>
      <c r="IR2123" s="2"/>
      <c r="IS2123" s="2"/>
    </row>
    <row r="2124" spans="1:253" s="36" customFormat="1" hidden="1" x14ac:dyDescent="0.25">
      <c r="A2124" s="33"/>
      <c r="B2124" s="182" t="s">
        <v>490</v>
      </c>
      <c r="C2124" s="183"/>
      <c r="D2124" s="183"/>
      <c r="E2124" s="183"/>
      <c r="F2124" s="183"/>
      <c r="G2124" s="183"/>
      <c r="H2124" s="183"/>
      <c r="I2124" s="183"/>
      <c r="J2124" s="183"/>
      <c r="K2124" s="184"/>
      <c r="L2124" s="241"/>
      <c r="M2124" s="242"/>
      <c r="N2124" s="242"/>
      <c r="O2124" s="242"/>
      <c r="P2124" s="242"/>
      <c r="Q2124" s="242"/>
      <c r="R2124" s="242"/>
      <c r="S2124" s="242"/>
      <c r="T2124" s="242"/>
      <c r="U2124" s="242"/>
      <c r="V2124" s="242"/>
      <c r="W2124" s="242"/>
      <c r="X2124" s="242"/>
      <c r="Y2124" s="243"/>
      <c r="Z2124" s="247"/>
      <c r="AA2124" s="248"/>
      <c r="AB2124" s="248"/>
      <c r="AC2124" s="248"/>
      <c r="AD2124" s="248"/>
      <c r="AE2124" s="248"/>
      <c r="AF2124" s="248"/>
      <c r="AG2124" s="248"/>
      <c r="AH2124" s="249"/>
      <c r="AI2124" s="63"/>
      <c r="AJ2124" s="144" t="str">
        <f t="shared" si="386"/>
        <v>Riadok bude skrytý.</v>
      </c>
      <c r="AK2124" s="145" t="s">
        <v>207</v>
      </c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51">
        <f t="shared" si="398"/>
        <v>0</v>
      </c>
      <c r="BF2124" s="51"/>
      <c r="BG2124" s="51"/>
      <c r="BH2124" s="51">
        <f t="shared" si="399"/>
        <v>1</v>
      </c>
      <c r="BI2124" s="51">
        <f t="shared" si="400"/>
        <v>0</v>
      </c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108"/>
      <c r="BY2124" s="108"/>
      <c r="BZ2124" s="108"/>
      <c r="CA2124" s="113">
        <f>SI!BY2124</f>
        <v>1187</v>
      </c>
      <c r="CB2124" s="113"/>
      <c r="CC2124" s="113"/>
      <c r="CD2124" s="113"/>
      <c r="CE2124" s="113"/>
      <c r="CF2124" s="113"/>
      <c r="CG2124" s="113"/>
      <c r="CH2124" s="140">
        <f>SI!BZ2124</f>
        <v>0</v>
      </c>
      <c r="CI2124" s="108"/>
      <c r="CJ2124" s="108"/>
      <c r="CK2124" s="108"/>
      <c r="CL2124" s="108"/>
      <c r="CM2124" s="108"/>
      <c r="CN2124" s="108"/>
      <c r="CO2124" s="108"/>
      <c r="CP2124" s="108"/>
      <c r="CQ2124" s="108"/>
      <c r="CR2124" s="108"/>
      <c r="CS2124" s="108"/>
      <c r="CT2124" s="108"/>
      <c r="CU2124" s="108"/>
      <c r="CV2124" s="108"/>
      <c r="CW2124" s="108"/>
      <c r="CX2124" s="108"/>
      <c r="CY2124" s="108"/>
      <c r="CZ2124" s="2"/>
      <c r="DA2124" s="2"/>
      <c r="DB2124" s="2"/>
      <c r="DC2124" s="2"/>
      <c r="DD2124" s="2"/>
      <c r="DE2124" s="2"/>
      <c r="DF2124" s="2"/>
      <c r="DG2124" s="2"/>
      <c r="DH2124" s="2"/>
      <c r="DI2124" s="2"/>
      <c r="DJ2124" s="2"/>
      <c r="DK2124" s="2"/>
      <c r="DL2124" s="2"/>
      <c r="DM2124" s="2"/>
      <c r="DN2124" s="2"/>
      <c r="DO2124" s="2"/>
      <c r="DP2124" s="2"/>
      <c r="DQ2124" s="2"/>
      <c r="DR2124" s="2"/>
      <c r="DS2124" s="2"/>
      <c r="DT2124" s="2"/>
      <c r="DU2124" s="2"/>
      <c r="DV2124" s="2"/>
      <c r="DW2124" s="2"/>
      <c r="DX2124" s="2"/>
      <c r="DY2124" s="2"/>
      <c r="DZ2124" s="2"/>
      <c r="EA2124" s="2"/>
      <c r="EB2124" s="2"/>
      <c r="EC2124" s="2"/>
      <c r="ED2124" s="2"/>
      <c r="EE2124" s="2"/>
      <c r="EF2124" s="2"/>
      <c r="EG2124" s="2"/>
      <c r="EH2124" s="2"/>
      <c r="EI2124" s="2"/>
      <c r="EJ2124" s="2"/>
      <c r="EK2124" s="2"/>
      <c r="EL2124" s="2"/>
      <c r="EM2124" s="2"/>
      <c r="EN2124" s="2"/>
      <c r="EO2124" s="2"/>
      <c r="EP2124" s="2"/>
      <c r="EQ2124" s="2"/>
      <c r="ER2124" s="2"/>
      <c r="ES2124" s="2"/>
      <c r="ET2124" s="2"/>
      <c r="EU2124" s="2"/>
      <c r="EV2124" s="2"/>
      <c r="EW2124" s="2"/>
      <c r="EX2124" s="2"/>
      <c r="EY2124" s="2"/>
      <c r="EZ2124" s="2"/>
      <c r="FA2124" s="2"/>
      <c r="FB2124" s="2"/>
      <c r="FC2124" s="2"/>
      <c r="FD2124" s="2"/>
      <c r="FE2124" s="2"/>
      <c r="FF2124" s="2"/>
      <c r="FG2124" s="2"/>
      <c r="FH2124" s="2"/>
      <c r="FI2124" s="2"/>
      <c r="FJ2124" s="2"/>
      <c r="FK2124" s="2"/>
      <c r="FL2124" s="2"/>
      <c r="FM2124" s="2"/>
      <c r="FN2124" s="2"/>
      <c r="FO2124" s="2"/>
      <c r="FP2124" s="2"/>
      <c r="FQ2124" s="2"/>
      <c r="FR2124" s="2"/>
      <c r="FS2124" s="2"/>
      <c r="FT2124" s="2"/>
      <c r="FU2124" s="2"/>
      <c r="FV2124" s="2"/>
      <c r="FW2124" s="2"/>
      <c r="FX2124" s="2"/>
      <c r="FY2124" s="2"/>
      <c r="FZ2124" s="2"/>
      <c r="GA2124" s="2"/>
      <c r="GB2124" s="2"/>
      <c r="GC2124" s="2"/>
      <c r="GD2124" s="2"/>
      <c r="GE2124" s="2"/>
      <c r="GF2124" s="2"/>
      <c r="GG2124" s="2"/>
      <c r="GH2124" s="2"/>
      <c r="GI2124" s="2"/>
      <c r="GJ2124" s="2"/>
      <c r="GK2124" s="2"/>
      <c r="GL2124" s="2"/>
      <c r="GM2124" s="2"/>
      <c r="GN2124" s="2"/>
      <c r="GO2124" s="2"/>
      <c r="GP2124" s="2"/>
      <c r="GQ2124" s="2"/>
      <c r="GR2124" s="2"/>
      <c r="GS2124" s="2"/>
      <c r="GT2124" s="2"/>
      <c r="GU2124" s="2"/>
      <c r="GV2124" s="2"/>
      <c r="GW2124" s="2"/>
      <c r="GX2124" s="2"/>
      <c r="GY2124" s="2"/>
      <c r="GZ2124" s="2"/>
      <c r="HA2124" s="2"/>
      <c r="HB2124" s="2"/>
      <c r="HC2124" s="2"/>
      <c r="HD2124" s="2"/>
      <c r="HE2124" s="2"/>
      <c r="HF2124" s="2"/>
      <c r="HG2124" s="2"/>
      <c r="HH2124" s="2"/>
      <c r="HI2124" s="2"/>
      <c r="HJ2124" s="2"/>
      <c r="HK2124" s="2"/>
      <c r="HL2124" s="2"/>
      <c r="HM2124" s="2"/>
      <c r="HN2124" s="2"/>
      <c r="HO2124" s="2"/>
      <c r="HP2124" s="2"/>
      <c r="HQ2124" s="2"/>
      <c r="HR2124" s="2"/>
      <c r="HS2124" s="2"/>
      <c r="HT2124" s="2"/>
      <c r="HU2124" s="2"/>
      <c r="HV2124" s="2"/>
      <c r="HW2124" s="2"/>
      <c r="HX2124" s="2"/>
      <c r="HY2124" s="2"/>
      <c r="HZ2124" s="2"/>
      <c r="IA2124" s="2"/>
      <c r="IB2124" s="2"/>
      <c r="IC2124" s="2"/>
      <c r="ID2124" s="2"/>
      <c r="IE2124" s="2"/>
      <c r="IF2124" s="2"/>
      <c r="IG2124" s="2"/>
      <c r="IH2124" s="2"/>
      <c r="II2124" s="2"/>
      <c r="IJ2124" s="2"/>
      <c r="IK2124" s="2"/>
      <c r="IL2124" s="2"/>
      <c r="IM2124" s="2"/>
      <c r="IN2124" s="2"/>
      <c r="IO2124" s="2"/>
      <c r="IP2124" s="2"/>
      <c r="IQ2124" s="2"/>
      <c r="IR2124" s="2"/>
      <c r="IS2124" s="2"/>
    </row>
    <row r="2125" spans="1:253" s="36" customFormat="1" hidden="1" x14ac:dyDescent="0.25">
      <c r="A2125" s="33"/>
      <c r="B2125" s="172" t="s">
        <v>491</v>
      </c>
      <c r="C2125" s="173"/>
      <c r="D2125" s="173"/>
      <c r="E2125" s="173"/>
      <c r="F2125" s="173"/>
      <c r="G2125" s="173"/>
      <c r="H2125" s="173"/>
      <c r="I2125" s="173"/>
      <c r="J2125" s="173"/>
      <c r="K2125" s="174"/>
      <c r="L2125" s="175"/>
      <c r="M2125" s="176"/>
      <c r="N2125" s="176"/>
      <c r="O2125" s="176"/>
      <c r="P2125" s="176"/>
      <c r="Q2125" s="176"/>
      <c r="R2125" s="176"/>
      <c r="S2125" s="176"/>
      <c r="T2125" s="176"/>
      <c r="U2125" s="176"/>
      <c r="V2125" s="176"/>
      <c r="W2125" s="176"/>
      <c r="X2125" s="176"/>
      <c r="Y2125" s="177"/>
      <c r="Z2125" s="214"/>
      <c r="AA2125" s="215"/>
      <c r="AB2125" s="215"/>
      <c r="AC2125" s="215"/>
      <c r="AD2125" s="215"/>
      <c r="AE2125" s="215"/>
      <c r="AF2125" s="215"/>
      <c r="AG2125" s="215"/>
      <c r="AH2125" s="216"/>
      <c r="AI2125" s="63"/>
      <c r="AJ2125" s="144" t="str">
        <f t="shared" si="386"/>
        <v>Riadok bude skrytý.</v>
      </c>
      <c r="AK2125" s="145" t="s">
        <v>207</v>
      </c>
      <c r="AL2125" s="2"/>
      <c r="AM2125" s="2"/>
      <c r="AN2125" s="2"/>
      <c r="AO2125" s="2"/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51">
        <f t="shared" si="398"/>
        <v>0</v>
      </c>
      <c r="BF2125" s="51"/>
      <c r="BG2125" s="51"/>
      <c r="BH2125" s="51">
        <f t="shared" si="399"/>
        <v>1</v>
      </c>
      <c r="BI2125" s="51">
        <f t="shared" si="400"/>
        <v>0</v>
      </c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108"/>
      <c r="BY2125" s="108"/>
      <c r="BZ2125" s="108"/>
      <c r="CA2125" s="113">
        <f>SI!BY2125</f>
        <v>150</v>
      </c>
      <c r="CB2125" s="113"/>
      <c r="CC2125" s="113"/>
      <c r="CD2125" s="113"/>
      <c r="CE2125" s="113"/>
      <c r="CF2125" s="113"/>
      <c r="CG2125" s="113"/>
      <c r="CH2125" s="140">
        <f>SI!BZ2125</f>
        <v>0</v>
      </c>
      <c r="CI2125" s="108"/>
      <c r="CJ2125" s="108"/>
      <c r="CK2125" s="108"/>
      <c r="CL2125" s="108"/>
      <c r="CM2125" s="108"/>
      <c r="CN2125" s="108"/>
      <c r="CO2125" s="108"/>
      <c r="CP2125" s="108"/>
      <c r="CQ2125" s="108"/>
      <c r="CR2125" s="108"/>
      <c r="CS2125" s="108"/>
      <c r="CT2125" s="108"/>
      <c r="CU2125" s="108"/>
      <c r="CV2125" s="108"/>
      <c r="CW2125" s="108"/>
      <c r="CX2125" s="108"/>
      <c r="CY2125" s="108"/>
      <c r="CZ2125" s="2"/>
      <c r="DA2125" s="2"/>
      <c r="DB2125" s="2"/>
      <c r="DC2125" s="2"/>
      <c r="DD2125" s="2"/>
      <c r="DE2125" s="2"/>
      <c r="DF2125" s="2"/>
      <c r="DG2125" s="2"/>
      <c r="DH2125" s="2"/>
      <c r="DI2125" s="2"/>
      <c r="DJ2125" s="2"/>
      <c r="DK2125" s="2"/>
      <c r="DL2125" s="2"/>
      <c r="DM2125" s="2"/>
      <c r="DN2125" s="2"/>
      <c r="DO2125" s="2"/>
      <c r="DP2125" s="2"/>
      <c r="DQ2125" s="2"/>
      <c r="DR2125" s="2"/>
      <c r="DS2125" s="2"/>
      <c r="DT2125" s="2"/>
      <c r="DU2125" s="2"/>
      <c r="DV2125" s="2"/>
      <c r="DW2125" s="2"/>
      <c r="DX2125" s="2"/>
      <c r="DY2125" s="2"/>
      <c r="DZ2125" s="2"/>
      <c r="EA2125" s="2"/>
      <c r="EB2125" s="2"/>
      <c r="EC2125" s="2"/>
      <c r="ED2125" s="2"/>
      <c r="EE2125" s="2"/>
      <c r="EF2125" s="2"/>
      <c r="EG2125" s="2"/>
      <c r="EH2125" s="2"/>
      <c r="EI2125" s="2"/>
      <c r="EJ2125" s="2"/>
      <c r="EK2125" s="2"/>
      <c r="EL2125" s="2"/>
      <c r="EM2125" s="2"/>
      <c r="EN2125" s="2"/>
      <c r="EO2125" s="2"/>
      <c r="EP2125" s="2"/>
      <c r="EQ2125" s="2"/>
      <c r="ER2125" s="2"/>
      <c r="ES2125" s="2"/>
      <c r="ET2125" s="2"/>
      <c r="EU2125" s="2"/>
      <c r="EV2125" s="2"/>
      <c r="EW2125" s="2"/>
      <c r="EX2125" s="2"/>
      <c r="EY2125" s="2"/>
      <c r="EZ2125" s="2"/>
      <c r="FA2125" s="2"/>
      <c r="FB2125" s="2"/>
      <c r="FC2125" s="2"/>
      <c r="FD2125" s="2"/>
      <c r="FE2125" s="2"/>
      <c r="FF2125" s="2"/>
      <c r="FG2125" s="2"/>
      <c r="FH2125" s="2"/>
      <c r="FI2125" s="2"/>
      <c r="FJ2125" s="2"/>
      <c r="FK2125" s="2"/>
      <c r="FL2125" s="2"/>
      <c r="FM2125" s="2"/>
      <c r="FN2125" s="2"/>
      <c r="FO2125" s="2"/>
      <c r="FP2125" s="2"/>
      <c r="FQ2125" s="2"/>
      <c r="FR2125" s="2"/>
      <c r="FS2125" s="2"/>
      <c r="FT2125" s="2"/>
      <c r="FU2125" s="2"/>
      <c r="FV2125" s="2"/>
      <c r="FW2125" s="2"/>
      <c r="FX2125" s="2"/>
      <c r="FY2125" s="2"/>
      <c r="FZ2125" s="2"/>
      <c r="GA2125" s="2"/>
      <c r="GB2125" s="2"/>
      <c r="GC2125" s="2"/>
      <c r="GD2125" s="2"/>
      <c r="GE2125" s="2"/>
      <c r="GF2125" s="2"/>
      <c r="GG2125" s="2"/>
      <c r="GH2125" s="2"/>
      <c r="GI2125" s="2"/>
      <c r="GJ2125" s="2"/>
      <c r="GK2125" s="2"/>
      <c r="GL2125" s="2"/>
      <c r="GM2125" s="2"/>
      <c r="GN2125" s="2"/>
      <c r="GO2125" s="2"/>
      <c r="GP2125" s="2"/>
      <c r="GQ2125" s="2"/>
      <c r="GR2125" s="2"/>
      <c r="GS2125" s="2"/>
      <c r="GT2125" s="2"/>
      <c r="GU2125" s="2"/>
      <c r="GV2125" s="2"/>
      <c r="GW2125" s="2"/>
      <c r="GX2125" s="2"/>
      <c r="GY2125" s="2"/>
      <c r="GZ2125" s="2"/>
      <c r="HA2125" s="2"/>
      <c r="HB2125" s="2"/>
      <c r="HC2125" s="2"/>
      <c r="HD2125" s="2"/>
      <c r="HE2125" s="2"/>
      <c r="HF2125" s="2"/>
      <c r="HG2125" s="2"/>
      <c r="HH2125" s="2"/>
      <c r="HI2125" s="2"/>
      <c r="HJ2125" s="2"/>
      <c r="HK2125" s="2"/>
      <c r="HL2125" s="2"/>
      <c r="HM2125" s="2"/>
      <c r="HN2125" s="2"/>
      <c r="HO2125" s="2"/>
      <c r="HP2125" s="2"/>
      <c r="HQ2125" s="2"/>
      <c r="HR2125" s="2"/>
      <c r="HS2125" s="2"/>
      <c r="HT2125" s="2"/>
      <c r="HU2125" s="2"/>
      <c r="HV2125" s="2"/>
      <c r="HW2125" s="2"/>
      <c r="HX2125" s="2"/>
      <c r="HY2125" s="2"/>
      <c r="HZ2125" s="2"/>
      <c r="IA2125" s="2"/>
      <c r="IB2125" s="2"/>
      <c r="IC2125" s="2"/>
      <c r="ID2125" s="2"/>
      <c r="IE2125" s="2"/>
      <c r="IF2125" s="2"/>
      <c r="IG2125" s="2"/>
      <c r="IH2125" s="2"/>
      <c r="II2125" s="2"/>
      <c r="IJ2125" s="2"/>
      <c r="IK2125" s="2"/>
      <c r="IL2125" s="2"/>
      <c r="IM2125" s="2"/>
      <c r="IN2125" s="2"/>
      <c r="IO2125" s="2"/>
      <c r="IP2125" s="2"/>
      <c r="IQ2125" s="2"/>
      <c r="IR2125" s="2"/>
      <c r="IS2125" s="2"/>
    </row>
    <row r="2126" spans="1:253" s="36" customFormat="1" hidden="1" x14ac:dyDescent="0.25">
      <c r="A2126" s="33"/>
      <c r="B2126" s="326" t="s">
        <v>492</v>
      </c>
      <c r="C2126" s="327"/>
      <c r="D2126" s="327"/>
      <c r="E2126" s="327"/>
      <c r="F2126" s="327"/>
      <c r="G2126" s="327"/>
      <c r="H2126" s="327"/>
      <c r="I2126" s="327"/>
      <c r="J2126" s="327"/>
      <c r="K2126" s="328"/>
      <c r="L2126" s="175"/>
      <c r="M2126" s="176"/>
      <c r="N2126" s="176"/>
      <c r="O2126" s="176"/>
      <c r="P2126" s="176"/>
      <c r="Q2126" s="176"/>
      <c r="R2126" s="176"/>
      <c r="S2126" s="176"/>
      <c r="T2126" s="176"/>
      <c r="U2126" s="176"/>
      <c r="V2126" s="176"/>
      <c r="W2126" s="176"/>
      <c r="X2126" s="176"/>
      <c r="Y2126" s="177"/>
      <c r="Z2126" s="214"/>
      <c r="AA2126" s="215"/>
      <c r="AB2126" s="215"/>
      <c r="AC2126" s="215"/>
      <c r="AD2126" s="215"/>
      <c r="AE2126" s="215"/>
      <c r="AF2126" s="215"/>
      <c r="AG2126" s="215"/>
      <c r="AH2126" s="216"/>
      <c r="AI2126" s="63"/>
      <c r="AJ2126" s="144" t="str">
        <f t="shared" si="386"/>
        <v>Riadok bude skrytý.</v>
      </c>
      <c r="AK2126" s="145" t="s">
        <v>207</v>
      </c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51">
        <f t="shared" si="398"/>
        <v>0</v>
      </c>
      <c r="BF2126" s="51"/>
      <c r="BG2126" s="51"/>
      <c r="BH2126" s="51">
        <f t="shared" si="399"/>
        <v>1</v>
      </c>
      <c r="BI2126" s="51">
        <f t="shared" si="400"/>
        <v>0</v>
      </c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108"/>
      <c r="BY2126" s="108"/>
      <c r="BZ2126" s="108"/>
      <c r="CA2126" s="113">
        <f>SI!BY2126</f>
        <v>1064</v>
      </c>
      <c r="CB2126" s="113"/>
      <c r="CC2126" s="113"/>
      <c r="CD2126" s="113"/>
      <c r="CE2126" s="113"/>
      <c r="CF2126" s="113"/>
      <c r="CG2126" s="113"/>
      <c r="CH2126" s="140">
        <f>SI!BZ2126</f>
        <v>0</v>
      </c>
      <c r="CI2126" s="108"/>
      <c r="CJ2126" s="108"/>
      <c r="CK2126" s="108"/>
      <c r="CL2126" s="108"/>
      <c r="CM2126" s="108"/>
      <c r="CN2126" s="108"/>
      <c r="CO2126" s="108"/>
      <c r="CP2126" s="108"/>
      <c r="CQ2126" s="108"/>
      <c r="CR2126" s="108"/>
      <c r="CS2126" s="108"/>
      <c r="CT2126" s="108"/>
      <c r="CU2126" s="108"/>
      <c r="CV2126" s="108"/>
      <c r="CW2126" s="108"/>
      <c r="CX2126" s="108"/>
      <c r="CY2126" s="108"/>
      <c r="CZ2126" s="2"/>
      <c r="DA2126" s="2"/>
      <c r="DB2126" s="2"/>
      <c r="DC2126" s="2"/>
      <c r="DD2126" s="2"/>
      <c r="DE2126" s="2"/>
      <c r="DF2126" s="2"/>
      <c r="DG2126" s="2"/>
      <c r="DH2126" s="2"/>
      <c r="DI2126" s="2"/>
      <c r="DJ2126" s="2"/>
      <c r="DK2126" s="2"/>
      <c r="DL2126" s="2"/>
      <c r="DM2126" s="2"/>
      <c r="DN2126" s="2"/>
      <c r="DO2126" s="2"/>
      <c r="DP2126" s="2"/>
      <c r="DQ2126" s="2"/>
      <c r="DR2126" s="2"/>
      <c r="DS2126" s="2"/>
      <c r="DT2126" s="2"/>
      <c r="DU2126" s="2"/>
      <c r="DV2126" s="2"/>
      <c r="DW2126" s="2"/>
      <c r="DX2126" s="2"/>
      <c r="DY2126" s="2"/>
      <c r="DZ2126" s="2"/>
      <c r="EA2126" s="2"/>
      <c r="EB2126" s="2"/>
      <c r="EC2126" s="2"/>
      <c r="ED2126" s="2"/>
      <c r="EE2126" s="2"/>
      <c r="EF2126" s="2"/>
      <c r="EG2126" s="2"/>
      <c r="EH2126" s="2"/>
      <c r="EI2126" s="2"/>
      <c r="EJ2126" s="2"/>
      <c r="EK2126" s="2"/>
      <c r="EL2126" s="2"/>
      <c r="EM2126" s="2"/>
      <c r="EN2126" s="2"/>
      <c r="EO2126" s="2"/>
      <c r="EP2126" s="2"/>
      <c r="EQ2126" s="2"/>
      <c r="ER2126" s="2"/>
      <c r="ES2126" s="2"/>
      <c r="ET2126" s="2"/>
      <c r="EU2126" s="2"/>
      <c r="EV2126" s="2"/>
      <c r="EW2126" s="2"/>
      <c r="EX2126" s="2"/>
      <c r="EY2126" s="2"/>
      <c r="EZ2126" s="2"/>
      <c r="FA2126" s="2"/>
      <c r="FB2126" s="2"/>
      <c r="FC2126" s="2"/>
      <c r="FD2126" s="2"/>
      <c r="FE2126" s="2"/>
      <c r="FF2126" s="2"/>
      <c r="FG2126" s="2"/>
      <c r="FH2126" s="2"/>
      <c r="FI2126" s="2"/>
      <c r="FJ2126" s="2"/>
      <c r="FK2126" s="2"/>
      <c r="FL2126" s="2"/>
      <c r="FM2126" s="2"/>
      <c r="FN2126" s="2"/>
      <c r="FO2126" s="2"/>
      <c r="FP2126" s="2"/>
      <c r="FQ2126" s="2"/>
      <c r="FR2126" s="2"/>
      <c r="FS2126" s="2"/>
      <c r="FT2126" s="2"/>
      <c r="FU2126" s="2"/>
      <c r="FV2126" s="2"/>
      <c r="FW2126" s="2"/>
      <c r="FX2126" s="2"/>
      <c r="FY2126" s="2"/>
      <c r="FZ2126" s="2"/>
      <c r="GA2126" s="2"/>
      <c r="GB2126" s="2"/>
      <c r="GC2126" s="2"/>
      <c r="GD2126" s="2"/>
      <c r="GE2126" s="2"/>
      <c r="GF2126" s="2"/>
      <c r="GG2126" s="2"/>
      <c r="GH2126" s="2"/>
      <c r="GI2126" s="2"/>
      <c r="GJ2126" s="2"/>
      <c r="GK2126" s="2"/>
      <c r="GL2126" s="2"/>
      <c r="GM2126" s="2"/>
      <c r="GN2126" s="2"/>
      <c r="GO2126" s="2"/>
      <c r="GP2126" s="2"/>
      <c r="GQ2126" s="2"/>
      <c r="GR2126" s="2"/>
      <c r="GS2126" s="2"/>
      <c r="GT2126" s="2"/>
      <c r="GU2126" s="2"/>
      <c r="GV2126" s="2"/>
      <c r="GW2126" s="2"/>
      <c r="GX2126" s="2"/>
      <c r="GY2126" s="2"/>
      <c r="GZ2126" s="2"/>
      <c r="HA2126" s="2"/>
      <c r="HB2126" s="2"/>
      <c r="HC2126" s="2"/>
      <c r="HD2126" s="2"/>
      <c r="HE2126" s="2"/>
      <c r="HF2126" s="2"/>
      <c r="HG2126" s="2"/>
      <c r="HH2126" s="2"/>
      <c r="HI2126" s="2"/>
      <c r="HJ2126" s="2"/>
      <c r="HK2126" s="2"/>
      <c r="HL2126" s="2"/>
      <c r="HM2126" s="2"/>
      <c r="HN2126" s="2"/>
      <c r="HO2126" s="2"/>
      <c r="HP2126" s="2"/>
      <c r="HQ2126" s="2"/>
      <c r="HR2126" s="2"/>
      <c r="HS2126" s="2"/>
      <c r="HT2126" s="2"/>
      <c r="HU2126" s="2"/>
      <c r="HV2126" s="2"/>
      <c r="HW2126" s="2"/>
      <c r="HX2126" s="2"/>
      <c r="HY2126" s="2"/>
      <c r="HZ2126" s="2"/>
      <c r="IA2126" s="2"/>
      <c r="IB2126" s="2"/>
      <c r="IC2126" s="2"/>
      <c r="ID2126" s="2"/>
      <c r="IE2126" s="2"/>
      <c r="IF2126" s="2"/>
      <c r="IG2126" s="2"/>
      <c r="IH2126" s="2"/>
      <c r="II2126" s="2"/>
      <c r="IJ2126" s="2"/>
      <c r="IK2126" s="2"/>
      <c r="IL2126" s="2"/>
      <c r="IM2126" s="2"/>
      <c r="IN2126" s="2"/>
      <c r="IO2126" s="2"/>
      <c r="IP2126" s="2"/>
      <c r="IQ2126" s="2"/>
      <c r="IR2126" s="2"/>
      <c r="IS2126" s="2"/>
    </row>
    <row r="2127" spans="1:253" s="36" customFormat="1" hidden="1" x14ac:dyDescent="0.25">
      <c r="A2127" s="33"/>
      <c r="B2127" s="172" t="s">
        <v>493</v>
      </c>
      <c r="C2127" s="173"/>
      <c r="D2127" s="173"/>
      <c r="E2127" s="173"/>
      <c r="F2127" s="173"/>
      <c r="G2127" s="173"/>
      <c r="H2127" s="173"/>
      <c r="I2127" s="173"/>
      <c r="J2127" s="173"/>
      <c r="K2127" s="174"/>
      <c r="L2127" s="175"/>
      <c r="M2127" s="176"/>
      <c r="N2127" s="176"/>
      <c r="O2127" s="176"/>
      <c r="P2127" s="176"/>
      <c r="Q2127" s="176"/>
      <c r="R2127" s="176"/>
      <c r="S2127" s="176"/>
      <c r="T2127" s="176"/>
      <c r="U2127" s="176"/>
      <c r="V2127" s="176"/>
      <c r="W2127" s="176"/>
      <c r="X2127" s="176"/>
      <c r="Y2127" s="177"/>
      <c r="Z2127" s="214"/>
      <c r="AA2127" s="215"/>
      <c r="AB2127" s="215"/>
      <c r="AC2127" s="215"/>
      <c r="AD2127" s="215"/>
      <c r="AE2127" s="215"/>
      <c r="AF2127" s="215"/>
      <c r="AG2127" s="215"/>
      <c r="AH2127" s="216"/>
      <c r="AI2127" s="63"/>
      <c r="AJ2127" s="144" t="str">
        <f t="shared" si="386"/>
        <v>Riadok bude skrytý.</v>
      </c>
      <c r="AK2127" s="145" t="s">
        <v>207</v>
      </c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51">
        <f t="shared" si="398"/>
        <v>0</v>
      </c>
      <c r="BF2127" s="51"/>
      <c r="BG2127" s="51"/>
      <c r="BH2127" s="51">
        <f t="shared" si="399"/>
        <v>1</v>
      </c>
      <c r="BI2127" s="51">
        <f t="shared" si="400"/>
        <v>0</v>
      </c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/>
      <c r="BX2127" s="108"/>
      <c r="BY2127" s="108"/>
      <c r="BZ2127" s="108"/>
      <c r="CA2127" s="113">
        <f>SI!BY2127</f>
        <v>122</v>
      </c>
      <c r="CB2127" s="113"/>
      <c r="CC2127" s="113"/>
      <c r="CD2127" s="113"/>
      <c r="CE2127" s="113"/>
      <c r="CF2127" s="113"/>
      <c r="CG2127" s="113"/>
      <c r="CH2127" s="140">
        <f>SI!BZ2127</f>
        <v>0</v>
      </c>
      <c r="CI2127" s="108"/>
      <c r="CJ2127" s="108"/>
      <c r="CK2127" s="108"/>
      <c r="CL2127" s="108"/>
      <c r="CM2127" s="108"/>
      <c r="CN2127" s="108"/>
      <c r="CO2127" s="108"/>
      <c r="CP2127" s="108"/>
      <c r="CQ2127" s="108"/>
      <c r="CR2127" s="108"/>
      <c r="CS2127" s="108"/>
      <c r="CT2127" s="108"/>
      <c r="CU2127" s="108"/>
      <c r="CV2127" s="108"/>
      <c r="CW2127" s="108"/>
      <c r="CX2127" s="108"/>
      <c r="CY2127" s="108"/>
      <c r="CZ2127" s="2"/>
      <c r="DA2127" s="2"/>
      <c r="DB2127" s="2"/>
      <c r="DC2127" s="2"/>
      <c r="DD2127" s="2"/>
      <c r="DE2127" s="2"/>
      <c r="DF2127" s="2"/>
      <c r="DG2127" s="2"/>
      <c r="DH2127" s="2"/>
      <c r="DI2127" s="2"/>
      <c r="DJ2127" s="2"/>
      <c r="DK2127" s="2"/>
      <c r="DL2127" s="2"/>
      <c r="DM2127" s="2"/>
      <c r="DN2127" s="2"/>
      <c r="DO2127" s="2"/>
      <c r="DP2127" s="2"/>
      <c r="DQ2127" s="2"/>
      <c r="DR2127" s="2"/>
      <c r="DS2127" s="2"/>
      <c r="DT2127" s="2"/>
      <c r="DU2127" s="2"/>
      <c r="DV2127" s="2"/>
      <c r="DW2127" s="2"/>
      <c r="DX2127" s="2"/>
      <c r="DY2127" s="2"/>
      <c r="DZ2127" s="2"/>
      <c r="EA2127" s="2"/>
      <c r="EB2127" s="2"/>
      <c r="EC2127" s="2"/>
      <c r="ED2127" s="2"/>
      <c r="EE2127" s="2"/>
      <c r="EF2127" s="2"/>
      <c r="EG2127" s="2"/>
      <c r="EH2127" s="2"/>
      <c r="EI2127" s="2"/>
      <c r="EJ2127" s="2"/>
      <c r="EK2127" s="2"/>
      <c r="EL2127" s="2"/>
      <c r="EM2127" s="2"/>
      <c r="EN2127" s="2"/>
      <c r="EO2127" s="2"/>
      <c r="EP2127" s="2"/>
      <c r="EQ2127" s="2"/>
      <c r="ER2127" s="2"/>
      <c r="ES2127" s="2"/>
      <c r="ET2127" s="2"/>
      <c r="EU2127" s="2"/>
      <c r="EV2127" s="2"/>
      <c r="EW2127" s="2"/>
      <c r="EX2127" s="2"/>
      <c r="EY2127" s="2"/>
      <c r="EZ2127" s="2"/>
      <c r="FA2127" s="2"/>
      <c r="FB2127" s="2"/>
      <c r="FC2127" s="2"/>
      <c r="FD2127" s="2"/>
      <c r="FE2127" s="2"/>
      <c r="FF2127" s="2"/>
      <c r="FG2127" s="2"/>
      <c r="FH2127" s="2"/>
      <c r="FI2127" s="2"/>
      <c r="FJ2127" s="2"/>
      <c r="FK2127" s="2"/>
      <c r="FL2127" s="2"/>
      <c r="FM2127" s="2"/>
      <c r="FN2127" s="2"/>
      <c r="FO2127" s="2"/>
      <c r="FP2127" s="2"/>
      <c r="FQ2127" s="2"/>
      <c r="FR2127" s="2"/>
      <c r="FS2127" s="2"/>
      <c r="FT2127" s="2"/>
      <c r="FU2127" s="2"/>
      <c r="FV2127" s="2"/>
      <c r="FW2127" s="2"/>
      <c r="FX2127" s="2"/>
      <c r="FY2127" s="2"/>
      <c r="FZ2127" s="2"/>
      <c r="GA2127" s="2"/>
      <c r="GB2127" s="2"/>
      <c r="GC2127" s="2"/>
      <c r="GD2127" s="2"/>
      <c r="GE2127" s="2"/>
      <c r="GF2127" s="2"/>
      <c r="GG2127" s="2"/>
      <c r="GH2127" s="2"/>
      <c r="GI2127" s="2"/>
      <c r="GJ2127" s="2"/>
      <c r="GK2127" s="2"/>
      <c r="GL2127" s="2"/>
      <c r="GM2127" s="2"/>
      <c r="GN2127" s="2"/>
      <c r="GO2127" s="2"/>
      <c r="GP2127" s="2"/>
      <c r="GQ2127" s="2"/>
      <c r="GR2127" s="2"/>
      <c r="GS2127" s="2"/>
      <c r="GT2127" s="2"/>
      <c r="GU2127" s="2"/>
      <c r="GV2127" s="2"/>
      <c r="GW2127" s="2"/>
      <c r="GX2127" s="2"/>
      <c r="GY2127" s="2"/>
      <c r="GZ2127" s="2"/>
      <c r="HA2127" s="2"/>
      <c r="HB2127" s="2"/>
      <c r="HC2127" s="2"/>
      <c r="HD2127" s="2"/>
      <c r="HE2127" s="2"/>
      <c r="HF2127" s="2"/>
      <c r="HG2127" s="2"/>
      <c r="HH2127" s="2"/>
      <c r="HI2127" s="2"/>
      <c r="HJ2127" s="2"/>
      <c r="HK2127" s="2"/>
      <c r="HL2127" s="2"/>
      <c r="HM2127" s="2"/>
      <c r="HN2127" s="2"/>
      <c r="HO2127" s="2"/>
      <c r="HP2127" s="2"/>
      <c r="HQ2127" s="2"/>
      <c r="HR2127" s="2"/>
      <c r="HS2127" s="2"/>
      <c r="HT2127" s="2"/>
      <c r="HU2127" s="2"/>
      <c r="HV2127" s="2"/>
      <c r="HW2127" s="2"/>
      <c r="HX2127" s="2"/>
      <c r="HY2127" s="2"/>
      <c r="HZ2127" s="2"/>
      <c r="IA2127" s="2"/>
      <c r="IB2127" s="2"/>
      <c r="IC2127" s="2"/>
      <c r="ID2127" s="2"/>
      <c r="IE2127" s="2"/>
      <c r="IF2127" s="2"/>
      <c r="IG2127" s="2"/>
      <c r="IH2127" s="2"/>
      <c r="II2127" s="2"/>
      <c r="IJ2127" s="2"/>
      <c r="IK2127" s="2"/>
      <c r="IL2127" s="2"/>
      <c r="IM2127" s="2"/>
      <c r="IN2127" s="2"/>
      <c r="IO2127" s="2"/>
      <c r="IP2127" s="2"/>
      <c r="IQ2127" s="2"/>
      <c r="IR2127" s="2"/>
      <c r="IS2127" s="2"/>
    </row>
    <row r="2128" spans="1:253" s="36" customFormat="1" ht="25.5" hidden="1" customHeight="1" x14ac:dyDescent="0.25">
      <c r="A2128" s="33"/>
      <c r="B2128" s="1266" t="s">
        <v>494</v>
      </c>
      <c r="C2128" s="1267"/>
      <c r="D2128" s="1267"/>
      <c r="E2128" s="1267"/>
      <c r="F2128" s="1267"/>
      <c r="G2128" s="1267"/>
      <c r="H2128" s="1267"/>
      <c r="I2128" s="1267"/>
      <c r="J2128" s="1267"/>
      <c r="K2128" s="1268"/>
      <c r="L2128" s="317"/>
      <c r="M2128" s="318"/>
      <c r="N2128" s="318"/>
      <c r="O2128" s="318"/>
      <c r="P2128" s="318"/>
      <c r="Q2128" s="318"/>
      <c r="R2128" s="318"/>
      <c r="S2128" s="318"/>
      <c r="T2128" s="318"/>
      <c r="U2128" s="318"/>
      <c r="V2128" s="318"/>
      <c r="W2128" s="318"/>
      <c r="X2128" s="318"/>
      <c r="Y2128" s="319"/>
      <c r="Z2128" s="546"/>
      <c r="AA2128" s="544"/>
      <c r="AB2128" s="544"/>
      <c r="AC2128" s="544"/>
      <c r="AD2128" s="544"/>
      <c r="AE2128" s="544"/>
      <c r="AF2128" s="544"/>
      <c r="AG2128" s="544"/>
      <c r="AH2128" s="547"/>
      <c r="AI2128" s="63"/>
      <c r="AJ2128" s="144" t="str">
        <f t="shared" si="386"/>
        <v>Riadok bude skrytý.</v>
      </c>
      <c r="AK2128" s="145" t="s">
        <v>207</v>
      </c>
      <c r="AL2128" s="2"/>
      <c r="AM2128" s="2"/>
      <c r="AN2128" s="2"/>
      <c r="AO2128" s="2"/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51">
        <f t="shared" si="398"/>
        <v>0</v>
      </c>
      <c r="BF2128" s="51"/>
      <c r="BG2128" s="51"/>
      <c r="BH2128" s="51">
        <f t="shared" si="399"/>
        <v>1</v>
      </c>
      <c r="BI2128" s="51">
        <f t="shared" si="400"/>
        <v>0</v>
      </c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108"/>
      <c r="BY2128" s="108"/>
      <c r="BZ2128" s="108"/>
      <c r="CA2128" s="113">
        <f>SI!BY2128</f>
        <v>490</v>
      </c>
      <c r="CB2128" s="113"/>
      <c r="CC2128" s="113"/>
      <c r="CD2128" s="113"/>
      <c r="CE2128" s="113"/>
      <c r="CF2128" s="113"/>
      <c r="CG2128" s="113"/>
      <c r="CH2128" s="140">
        <f>SI!BZ2128</f>
        <v>0</v>
      </c>
      <c r="CI2128" s="108"/>
      <c r="CJ2128" s="108"/>
      <c r="CK2128" s="108"/>
      <c r="CL2128" s="108"/>
      <c r="CM2128" s="108"/>
      <c r="CN2128" s="108"/>
      <c r="CO2128" s="108"/>
      <c r="CP2128" s="108"/>
      <c r="CQ2128" s="108"/>
      <c r="CR2128" s="108"/>
      <c r="CS2128" s="108"/>
      <c r="CT2128" s="108"/>
      <c r="CU2128" s="108"/>
      <c r="CV2128" s="108"/>
      <c r="CW2128" s="108"/>
      <c r="CX2128" s="108"/>
      <c r="CY2128" s="108"/>
      <c r="CZ2128" s="2"/>
      <c r="DA2128" s="2"/>
      <c r="DB2128" s="2"/>
      <c r="DC2128" s="2"/>
      <c r="DD2128" s="2"/>
      <c r="DE2128" s="2"/>
      <c r="DF2128" s="2"/>
      <c r="DG2128" s="2"/>
      <c r="DH2128" s="2"/>
      <c r="DI2128" s="2"/>
      <c r="DJ2128" s="2"/>
      <c r="DK2128" s="2"/>
      <c r="DL2128" s="2"/>
      <c r="DM2128" s="2"/>
      <c r="DN2128" s="2"/>
      <c r="DO2128" s="2"/>
      <c r="DP2128" s="2"/>
      <c r="DQ2128" s="2"/>
      <c r="DR2128" s="2"/>
      <c r="DS2128" s="2"/>
      <c r="DT2128" s="2"/>
      <c r="DU2128" s="2"/>
      <c r="DV2128" s="2"/>
      <c r="DW2128" s="2"/>
      <c r="DX2128" s="2"/>
      <c r="DY2128" s="2"/>
      <c r="DZ2128" s="2"/>
      <c r="EA2128" s="2"/>
      <c r="EB2128" s="2"/>
      <c r="EC2128" s="2"/>
      <c r="ED2128" s="2"/>
      <c r="EE2128" s="2"/>
      <c r="EF2128" s="2"/>
      <c r="EG2128" s="2"/>
      <c r="EH2128" s="2"/>
      <c r="EI2128" s="2"/>
      <c r="EJ2128" s="2"/>
      <c r="EK2128" s="2"/>
      <c r="EL2128" s="2"/>
      <c r="EM2128" s="2"/>
      <c r="EN2128" s="2"/>
      <c r="EO2128" s="2"/>
      <c r="EP2128" s="2"/>
      <c r="EQ2128" s="2"/>
      <c r="ER2128" s="2"/>
      <c r="ES2128" s="2"/>
      <c r="ET2128" s="2"/>
      <c r="EU2128" s="2"/>
      <c r="EV2128" s="2"/>
      <c r="EW2128" s="2"/>
      <c r="EX2128" s="2"/>
      <c r="EY2128" s="2"/>
      <c r="EZ2128" s="2"/>
      <c r="FA2128" s="2"/>
      <c r="FB2128" s="2"/>
      <c r="FC2128" s="2"/>
      <c r="FD2128" s="2"/>
      <c r="FE2128" s="2"/>
      <c r="FF2128" s="2"/>
      <c r="FG2128" s="2"/>
      <c r="FH2128" s="2"/>
      <c r="FI2128" s="2"/>
      <c r="FJ2128" s="2"/>
      <c r="FK2128" s="2"/>
      <c r="FL2128" s="2"/>
      <c r="FM2128" s="2"/>
      <c r="FN2128" s="2"/>
      <c r="FO2128" s="2"/>
      <c r="FP2128" s="2"/>
      <c r="FQ2128" s="2"/>
      <c r="FR2128" s="2"/>
      <c r="FS2128" s="2"/>
      <c r="FT2128" s="2"/>
      <c r="FU2128" s="2"/>
      <c r="FV2128" s="2"/>
      <c r="FW2128" s="2"/>
      <c r="FX2128" s="2"/>
      <c r="FY2128" s="2"/>
      <c r="FZ2128" s="2"/>
      <c r="GA2128" s="2"/>
      <c r="GB2128" s="2"/>
      <c r="GC2128" s="2"/>
      <c r="GD2128" s="2"/>
      <c r="GE2128" s="2"/>
      <c r="GF2128" s="2"/>
      <c r="GG2128" s="2"/>
      <c r="GH2128" s="2"/>
      <c r="GI2128" s="2"/>
      <c r="GJ2128" s="2"/>
      <c r="GK2128" s="2"/>
      <c r="GL2128" s="2"/>
      <c r="GM2128" s="2"/>
      <c r="GN2128" s="2"/>
      <c r="GO2128" s="2"/>
      <c r="GP2128" s="2"/>
      <c r="GQ2128" s="2"/>
      <c r="GR2128" s="2"/>
      <c r="GS2128" s="2"/>
      <c r="GT2128" s="2"/>
      <c r="GU2128" s="2"/>
      <c r="GV2128" s="2"/>
      <c r="GW2128" s="2"/>
      <c r="GX2128" s="2"/>
      <c r="GY2128" s="2"/>
      <c r="GZ2128" s="2"/>
      <c r="HA2128" s="2"/>
      <c r="HB2128" s="2"/>
      <c r="HC2128" s="2"/>
      <c r="HD2128" s="2"/>
      <c r="HE2128" s="2"/>
      <c r="HF2128" s="2"/>
      <c r="HG2128" s="2"/>
      <c r="HH2128" s="2"/>
      <c r="HI2128" s="2"/>
      <c r="HJ2128" s="2"/>
      <c r="HK2128" s="2"/>
      <c r="HL2128" s="2"/>
      <c r="HM2128" s="2"/>
      <c r="HN2128" s="2"/>
      <c r="HO2128" s="2"/>
      <c r="HP2128" s="2"/>
      <c r="HQ2128" s="2"/>
      <c r="HR2128" s="2"/>
      <c r="HS2128" s="2"/>
      <c r="HT2128" s="2"/>
      <c r="HU2128" s="2"/>
      <c r="HV2128" s="2"/>
      <c r="HW2128" s="2"/>
      <c r="HX2128" s="2"/>
      <c r="HY2128" s="2"/>
      <c r="HZ2128" s="2"/>
      <c r="IA2128" s="2"/>
      <c r="IB2128" s="2"/>
      <c r="IC2128" s="2"/>
      <c r="ID2128" s="2"/>
      <c r="IE2128" s="2"/>
      <c r="IF2128" s="2"/>
      <c r="IG2128" s="2"/>
      <c r="IH2128" s="2"/>
      <c r="II2128" s="2"/>
      <c r="IJ2128" s="2"/>
      <c r="IK2128" s="2"/>
      <c r="IL2128" s="2"/>
      <c r="IM2128" s="2"/>
      <c r="IN2128" s="2"/>
      <c r="IO2128" s="2"/>
      <c r="IP2128" s="2"/>
      <c r="IQ2128" s="2"/>
      <c r="IR2128" s="2"/>
      <c r="IS2128" s="2"/>
    </row>
    <row r="2129" spans="1:253" s="36" customFormat="1" hidden="1" x14ac:dyDescent="0.25">
      <c r="A2129" s="33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63"/>
      <c r="AJ2129" s="144" t="str">
        <f t="shared" ref="AJ2129:AJ2160" si="401">+IF(BI2129=0,"Riadok bude skrytý.","Riadok bude vidieť.")</f>
        <v>Riadok bude skrytý.</v>
      </c>
      <c r="AK2129" s="145" t="s">
        <v>207</v>
      </c>
      <c r="AL2129" s="2"/>
      <c r="AM2129" s="2"/>
      <c r="AN2129" s="2"/>
      <c r="AO2129" s="2"/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51">
        <f t="shared" si="398"/>
        <v>0</v>
      </c>
      <c r="BF2129" s="51"/>
      <c r="BG2129" s="51"/>
      <c r="BH2129" s="51">
        <f t="shared" ref="BH2129:BH2225" si="402">IF(AK2129="",1,IF(AK2129="Chcem skryť riadok.",0,1))</f>
        <v>1</v>
      </c>
      <c r="BI2129" s="51">
        <f t="shared" si="400"/>
        <v>0</v>
      </c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108"/>
      <c r="BY2129" s="108"/>
      <c r="BZ2129" s="108"/>
      <c r="CA2129" s="113">
        <f>SI!BY2129</f>
        <v>144</v>
      </c>
      <c r="CB2129" s="113"/>
      <c r="CC2129" s="113"/>
      <c r="CD2129" s="113"/>
      <c r="CE2129" s="113"/>
      <c r="CF2129" s="113"/>
      <c r="CG2129" s="113"/>
      <c r="CH2129" s="140">
        <f>SI!BZ2129</f>
        <v>0</v>
      </c>
      <c r="CI2129" s="108"/>
      <c r="CJ2129" s="108"/>
      <c r="CK2129" s="108"/>
      <c r="CL2129" s="108"/>
      <c r="CM2129" s="108"/>
      <c r="CN2129" s="108"/>
      <c r="CO2129" s="108"/>
      <c r="CP2129" s="108"/>
      <c r="CQ2129" s="108"/>
      <c r="CR2129" s="108"/>
      <c r="CS2129" s="108"/>
      <c r="CT2129" s="108"/>
      <c r="CU2129" s="108"/>
      <c r="CV2129" s="108"/>
      <c r="CW2129" s="108"/>
      <c r="CX2129" s="108"/>
      <c r="CY2129" s="108"/>
      <c r="CZ2129" s="2"/>
      <c r="DA2129" s="2"/>
      <c r="DB2129" s="2"/>
      <c r="DC2129" s="2"/>
      <c r="DD2129" s="2"/>
      <c r="DE2129" s="2"/>
      <c r="DF2129" s="2"/>
      <c r="DG2129" s="2"/>
      <c r="DH2129" s="2"/>
      <c r="DI2129" s="2"/>
      <c r="DJ2129" s="2"/>
      <c r="DK2129" s="2"/>
      <c r="DL2129" s="2"/>
      <c r="DM2129" s="2"/>
      <c r="DN2129" s="2"/>
      <c r="DO2129" s="2"/>
      <c r="DP2129" s="2"/>
      <c r="DQ2129" s="2"/>
      <c r="DR2129" s="2"/>
      <c r="DS2129" s="2"/>
      <c r="DT2129" s="2"/>
      <c r="DU2129" s="2"/>
      <c r="DV2129" s="2"/>
      <c r="DW2129" s="2"/>
      <c r="DX2129" s="2"/>
      <c r="DY2129" s="2"/>
      <c r="DZ2129" s="2"/>
      <c r="EA2129" s="2"/>
      <c r="EB2129" s="2"/>
      <c r="EC2129" s="2"/>
      <c r="ED2129" s="2"/>
      <c r="EE2129" s="2"/>
      <c r="EF2129" s="2"/>
      <c r="EG2129" s="2"/>
      <c r="EH2129" s="2"/>
      <c r="EI2129" s="2"/>
      <c r="EJ2129" s="2"/>
      <c r="EK2129" s="2"/>
      <c r="EL2129" s="2"/>
      <c r="EM2129" s="2"/>
      <c r="EN2129" s="2"/>
      <c r="EO2129" s="2"/>
      <c r="EP2129" s="2"/>
      <c r="EQ2129" s="2"/>
      <c r="ER2129" s="2"/>
      <c r="ES2129" s="2"/>
      <c r="ET2129" s="2"/>
      <c r="EU2129" s="2"/>
      <c r="EV2129" s="2"/>
      <c r="EW2129" s="2"/>
      <c r="EX2129" s="2"/>
      <c r="EY2129" s="2"/>
      <c r="EZ2129" s="2"/>
      <c r="FA2129" s="2"/>
      <c r="FB2129" s="2"/>
      <c r="FC2129" s="2"/>
      <c r="FD2129" s="2"/>
      <c r="FE2129" s="2"/>
      <c r="FF2129" s="2"/>
      <c r="FG2129" s="2"/>
      <c r="FH2129" s="2"/>
      <c r="FI2129" s="2"/>
      <c r="FJ2129" s="2"/>
      <c r="FK2129" s="2"/>
      <c r="FL2129" s="2"/>
      <c r="FM2129" s="2"/>
      <c r="FN2129" s="2"/>
      <c r="FO2129" s="2"/>
      <c r="FP2129" s="2"/>
      <c r="FQ2129" s="2"/>
      <c r="FR2129" s="2"/>
      <c r="FS2129" s="2"/>
      <c r="FT2129" s="2"/>
      <c r="FU2129" s="2"/>
      <c r="FV2129" s="2"/>
      <c r="FW2129" s="2"/>
      <c r="FX2129" s="2"/>
      <c r="FY2129" s="2"/>
      <c r="FZ2129" s="2"/>
      <c r="GA2129" s="2"/>
      <c r="GB2129" s="2"/>
      <c r="GC2129" s="2"/>
      <c r="GD2129" s="2"/>
      <c r="GE2129" s="2"/>
      <c r="GF2129" s="2"/>
      <c r="GG2129" s="2"/>
      <c r="GH2129" s="2"/>
      <c r="GI2129" s="2"/>
      <c r="GJ2129" s="2"/>
      <c r="GK2129" s="2"/>
      <c r="GL2129" s="2"/>
      <c r="GM2129" s="2"/>
      <c r="GN2129" s="2"/>
      <c r="GO2129" s="2"/>
      <c r="GP2129" s="2"/>
      <c r="GQ2129" s="2"/>
      <c r="GR2129" s="2"/>
      <c r="GS2129" s="2"/>
      <c r="GT2129" s="2"/>
      <c r="GU2129" s="2"/>
      <c r="GV2129" s="2"/>
      <c r="GW2129" s="2"/>
      <c r="GX2129" s="2"/>
      <c r="GY2129" s="2"/>
      <c r="GZ2129" s="2"/>
      <c r="HA2129" s="2"/>
      <c r="HB2129" s="2"/>
      <c r="HC2129" s="2"/>
      <c r="HD2129" s="2"/>
      <c r="HE2129" s="2"/>
      <c r="HF2129" s="2"/>
      <c r="HG2129" s="2"/>
      <c r="HH2129" s="2"/>
      <c r="HI2129" s="2"/>
      <c r="HJ2129" s="2"/>
      <c r="HK2129" s="2"/>
      <c r="HL2129" s="2"/>
      <c r="HM2129" s="2"/>
      <c r="HN2129" s="2"/>
      <c r="HO2129" s="2"/>
      <c r="HP2129" s="2"/>
      <c r="HQ2129" s="2"/>
      <c r="HR2129" s="2"/>
      <c r="HS2129" s="2"/>
      <c r="HT2129" s="2"/>
      <c r="HU2129" s="2"/>
      <c r="HV2129" s="2"/>
      <c r="HW2129" s="2"/>
      <c r="HX2129" s="2"/>
      <c r="HY2129" s="2"/>
      <c r="HZ2129" s="2"/>
      <c r="IA2129" s="2"/>
      <c r="IB2129" s="2"/>
      <c r="IC2129" s="2"/>
      <c r="ID2129" s="2"/>
      <c r="IE2129" s="2"/>
      <c r="IF2129" s="2"/>
      <c r="IG2129" s="2"/>
      <c r="IH2129" s="2"/>
      <c r="II2129" s="2"/>
      <c r="IJ2129" s="2"/>
      <c r="IK2129" s="2"/>
      <c r="IL2129" s="2"/>
      <c r="IM2129" s="2"/>
      <c r="IN2129" s="2"/>
      <c r="IO2129" s="2"/>
      <c r="IP2129" s="2"/>
      <c r="IQ2129" s="2"/>
      <c r="IR2129" s="2"/>
      <c r="IS2129" s="2"/>
    </row>
    <row r="2130" spans="1:253" s="36" customFormat="1" hidden="1" x14ac:dyDescent="0.25">
      <c r="A2130" s="33"/>
      <c r="B2130" s="251" t="s">
        <v>489</v>
      </c>
      <c r="C2130" s="252"/>
      <c r="D2130" s="252"/>
      <c r="E2130" s="252"/>
      <c r="F2130" s="252"/>
      <c r="G2130" s="252"/>
      <c r="H2130" s="252"/>
      <c r="I2130" s="252"/>
      <c r="J2130" s="252"/>
      <c r="K2130" s="253"/>
      <c r="L2130" s="220">
        <f>+Z85</f>
        <v>2017</v>
      </c>
      <c r="M2130" s="221"/>
      <c r="N2130" s="221"/>
      <c r="O2130" s="221"/>
      <c r="P2130" s="221"/>
      <c r="Q2130" s="221"/>
      <c r="R2130" s="221"/>
      <c r="S2130" s="221"/>
      <c r="T2130" s="221"/>
      <c r="U2130" s="221"/>
      <c r="V2130" s="221"/>
      <c r="W2130" s="221"/>
      <c r="X2130" s="221"/>
      <c r="Y2130" s="221"/>
      <c r="Z2130" s="221"/>
      <c r="AA2130" s="221"/>
      <c r="AB2130" s="221"/>
      <c r="AC2130" s="221"/>
      <c r="AD2130" s="221"/>
      <c r="AE2130" s="221"/>
      <c r="AF2130" s="221"/>
      <c r="AG2130" s="221"/>
      <c r="AH2130" s="222"/>
      <c r="AI2130" s="62" t="s">
        <v>168</v>
      </c>
      <c r="AJ2130" s="144" t="str">
        <f t="shared" si="401"/>
        <v>Riadok bude skrytý.</v>
      </c>
      <c r="AK2130" s="145" t="s">
        <v>207</v>
      </c>
      <c r="AL2130" s="2"/>
      <c r="AM2130" s="2"/>
      <c r="AN2130" s="2"/>
      <c r="AO2130" s="2"/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51">
        <f t="shared" si="398"/>
        <v>0</v>
      </c>
      <c r="BF2130" s="51">
        <f>+IF(YEAR($N$58)=YEAR($P$6),0,1)</f>
        <v>1</v>
      </c>
      <c r="BG2130" s="51"/>
      <c r="BH2130" s="51">
        <f t="shared" si="402"/>
        <v>1</v>
      </c>
      <c r="BI2130" s="89">
        <f t="shared" ref="BI2130:BI2139" si="403">+IF(BE2130*BF2130=0,0,IF(BH2130=0,0,1))</f>
        <v>0</v>
      </c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108"/>
      <c r="BY2130" s="108"/>
      <c r="BZ2130" s="108"/>
      <c r="CA2130" s="113">
        <f>SI!BY2130</f>
        <v>160</v>
      </c>
      <c r="CB2130" s="113"/>
      <c r="CC2130" s="113"/>
      <c r="CD2130" s="113"/>
      <c r="CE2130" s="113"/>
      <c r="CF2130" s="113"/>
      <c r="CG2130" s="113"/>
      <c r="CH2130" s="140">
        <f>SI!BZ2130</f>
        <v>0</v>
      </c>
      <c r="CI2130" s="108"/>
      <c r="CJ2130" s="108"/>
      <c r="CK2130" s="108"/>
      <c r="CL2130" s="108"/>
      <c r="CM2130" s="108"/>
      <c r="CN2130" s="108"/>
      <c r="CO2130" s="108"/>
      <c r="CP2130" s="108"/>
      <c r="CQ2130" s="108"/>
      <c r="CR2130" s="108"/>
      <c r="CS2130" s="108"/>
      <c r="CT2130" s="108"/>
      <c r="CU2130" s="108"/>
      <c r="CV2130" s="108"/>
      <c r="CW2130" s="108"/>
      <c r="CX2130" s="108"/>
      <c r="CY2130" s="108"/>
      <c r="CZ2130" s="2"/>
      <c r="DA2130" s="2"/>
      <c r="DB2130" s="2"/>
      <c r="DC2130" s="2"/>
      <c r="DD2130" s="2"/>
      <c r="DE2130" s="2"/>
      <c r="DF2130" s="2"/>
      <c r="DG2130" s="2"/>
      <c r="DH2130" s="2"/>
      <c r="DI2130" s="2"/>
      <c r="DJ2130" s="2"/>
      <c r="DK2130" s="2"/>
      <c r="DL2130" s="2"/>
      <c r="DM2130" s="2"/>
      <c r="DN2130" s="2"/>
      <c r="DO2130" s="2"/>
      <c r="DP2130" s="2"/>
      <c r="DQ2130" s="2"/>
      <c r="DR2130" s="2"/>
      <c r="DS2130" s="2"/>
      <c r="DT2130" s="2"/>
      <c r="DU2130" s="2"/>
      <c r="DV2130" s="2"/>
      <c r="DW2130" s="2"/>
      <c r="DX2130" s="2"/>
      <c r="DY2130" s="2"/>
      <c r="DZ2130" s="2"/>
      <c r="EA2130" s="2"/>
      <c r="EB2130" s="2"/>
      <c r="EC2130" s="2"/>
      <c r="ED2130" s="2"/>
      <c r="EE2130" s="2"/>
      <c r="EF2130" s="2"/>
      <c r="EG2130" s="2"/>
      <c r="EH2130" s="2"/>
      <c r="EI2130" s="2"/>
      <c r="EJ2130" s="2"/>
      <c r="EK2130" s="2"/>
      <c r="EL2130" s="2"/>
      <c r="EM2130" s="2"/>
      <c r="EN2130" s="2"/>
      <c r="EO2130" s="2"/>
      <c r="EP2130" s="2"/>
      <c r="EQ2130" s="2"/>
      <c r="ER2130" s="2"/>
      <c r="ES2130" s="2"/>
      <c r="ET2130" s="2"/>
      <c r="EU2130" s="2"/>
      <c r="EV2130" s="2"/>
      <c r="EW2130" s="2"/>
      <c r="EX2130" s="2"/>
      <c r="EY2130" s="2"/>
      <c r="EZ2130" s="2"/>
      <c r="FA2130" s="2"/>
      <c r="FB2130" s="2"/>
      <c r="FC2130" s="2"/>
      <c r="FD2130" s="2"/>
      <c r="FE2130" s="2"/>
      <c r="FF2130" s="2"/>
      <c r="FG2130" s="2"/>
      <c r="FH2130" s="2"/>
      <c r="FI2130" s="2"/>
      <c r="FJ2130" s="2"/>
      <c r="FK2130" s="2"/>
      <c r="FL2130" s="2"/>
      <c r="FM2130" s="2"/>
      <c r="FN2130" s="2"/>
      <c r="FO2130" s="2"/>
      <c r="FP2130" s="2"/>
      <c r="FQ2130" s="2"/>
      <c r="FR2130" s="2"/>
      <c r="FS2130" s="2"/>
      <c r="FT2130" s="2"/>
      <c r="FU2130" s="2"/>
      <c r="FV2130" s="2"/>
      <c r="FW2130" s="2"/>
      <c r="FX2130" s="2"/>
      <c r="FY2130" s="2"/>
      <c r="FZ2130" s="2"/>
      <c r="GA2130" s="2"/>
      <c r="GB2130" s="2"/>
      <c r="GC2130" s="2"/>
      <c r="GD2130" s="2"/>
      <c r="GE2130" s="2"/>
      <c r="GF2130" s="2"/>
      <c r="GG2130" s="2"/>
      <c r="GH2130" s="2"/>
      <c r="GI2130" s="2"/>
      <c r="GJ2130" s="2"/>
      <c r="GK2130" s="2"/>
      <c r="GL2130" s="2"/>
      <c r="GM2130" s="2"/>
      <c r="GN2130" s="2"/>
      <c r="GO2130" s="2"/>
      <c r="GP2130" s="2"/>
      <c r="GQ2130" s="2"/>
      <c r="GR2130" s="2"/>
      <c r="GS2130" s="2"/>
      <c r="GT2130" s="2"/>
      <c r="GU2130" s="2"/>
      <c r="GV2130" s="2"/>
      <c r="GW2130" s="2"/>
      <c r="GX2130" s="2"/>
      <c r="GY2130" s="2"/>
      <c r="GZ2130" s="2"/>
      <c r="HA2130" s="2"/>
      <c r="HB2130" s="2"/>
      <c r="HC2130" s="2"/>
      <c r="HD2130" s="2"/>
      <c r="HE2130" s="2"/>
      <c r="HF2130" s="2"/>
      <c r="HG2130" s="2"/>
      <c r="HH2130" s="2"/>
      <c r="HI2130" s="2"/>
      <c r="HJ2130" s="2"/>
      <c r="HK2130" s="2"/>
      <c r="HL2130" s="2"/>
      <c r="HM2130" s="2"/>
      <c r="HN2130" s="2"/>
      <c r="HO2130" s="2"/>
      <c r="HP2130" s="2"/>
      <c r="HQ2130" s="2"/>
      <c r="HR2130" s="2"/>
      <c r="HS2130" s="2"/>
      <c r="HT2130" s="2"/>
      <c r="HU2130" s="2"/>
      <c r="HV2130" s="2"/>
      <c r="HW2130" s="2"/>
      <c r="HX2130" s="2"/>
      <c r="HY2130" s="2"/>
      <c r="HZ2130" s="2"/>
      <c r="IA2130" s="2"/>
      <c r="IB2130" s="2"/>
      <c r="IC2130" s="2"/>
      <c r="ID2130" s="2"/>
      <c r="IE2130" s="2"/>
      <c r="IF2130" s="2"/>
      <c r="IG2130" s="2"/>
      <c r="IH2130" s="2"/>
      <c r="II2130" s="2"/>
      <c r="IJ2130" s="2"/>
      <c r="IK2130" s="2"/>
      <c r="IL2130" s="2"/>
      <c r="IM2130" s="2"/>
      <c r="IN2130" s="2"/>
      <c r="IO2130" s="2"/>
      <c r="IP2130" s="2"/>
      <c r="IQ2130" s="2"/>
      <c r="IR2130" s="2"/>
      <c r="IS2130" s="2"/>
    </row>
    <row r="2131" spans="1:253" s="36" customFormat="1" hidden="1" x14ac:dyDescent="0.25">
      <c r="A2131" s="33"/>
      <c r="B2131" s="254"/>
      <c r="C2131" s="255"/>
      <c r="D2131" s="255"/>
      <c r="E2131" s="255"/>
      <c r="F2131" s="255"/>
      <c r="G2131" s="255"/>
      <c r="H2131" s="255"/>
      <c r="I2131" s="255"/>
      <c r="J2131" s="255"/>
      <c r="K2131" s="256"/>
      <c r="L2131" s="198" t="s">
        <v>447</v>
      </c>
      <c r="M2131" s="199"/>
      <c r="N2131" s="199"/>
      <c r="O2131" s="199"/>
      <c r="P2131" s="199"/>
      <c r="Q2131" s="199"/>
      <c r="R2131" s="199"/>
      <c r="S2131" s="199"/>
      <c r="T2131" s="199"/>
      <c r="U2131" s="199"/>
      <c r="V2131" s="199"/>
      <c r="W2131" s="199"/>
      <c r="X2131" s="199"/>
      <c r="Y2131" s="200"/>
      <c r="Z2131" s="494" t="s">
        <v>129</v>
      </c>
      <c r="AA2131" s="495"/>
      <c r="AB2131" s="495"/>
      <c r="AC2131" s="495"/>
      <c r="AD2131" s="495"/>
      <c r="AE2131" s="495"/>
      <c r="AF2131" s="495"/>
      <c r="AG2131" s="495"/>
      <c r="AH2131" s="496"/>
      <c r="AI2131" s="63"/>
      <c r="AJ2131" s="144" t="str">
        <f t="shared" si="401"/>
        <v>Riadok bude skrytý.</v>
      </c>
      <c r="AK2131" s="145" t="s">
        <v>207</v>
      </c>
      <c r="AL2131" s="2"/>
      <c r="AM2131" s="2"/>
      <c r="AN2131" s="2"/>
      <c r="AO2131" s="2"/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51">
        <f t="shared" si="398"/>
        <v>0</v>
      </c>
      <c r="BF2131" s="51">
        <f t="shared" ref="BF2131:BF2138" si="404">+IF(YEAR($N$58)=YEAR($P$6),0,1)</f>
        <v>1</v>
      </c>
      <c r="BG2131" s="51"/>
      <c r="BH2131" s="51">
        <f t="shared" si="402"/>
        <v>1</v>
      </c>
      <c r="BI2131" s="89">
        <f t="shared" si="403"/>
        <v>0</v>
      </c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/>
      <c r="BX2131" s="108"/>
      <c r="BY2131" s="108"/>
      <c r="BZ2131" s="108"/>
      <c r="CA2131" s="113">
        <f>SI!BY2131</f>
        <v>109</v>
      </c>
      <c r="CB2131" s="113"/>
      <c r="CC2131" s="113"/>
      <c r="CD2131" s="113"/>
      <c r="CE2131" s="113"/>
      <c r="CF2131" s="113"/>
      <c r="CG2131" s="113"/>
      <c r="CH2131" s="140">
        <f>SI!BZ2131</f>
        <v>0</v>
      </c>
      <c r="CI2131" s="108"/>
      <c r="CJ2131" s="108"/>
      <c r="CK2131" s="108"/>
      <c r="CL2131" s="108"/>
      <c r="CM2131" s="108"/>
      <c r="CN2131" s="108"/>
      <c r="CO2131" s="108"/>
      <c r="CP2131" s="108"/>
      <c r="CQ2131" s="108"/>
      <c r="CR2131" s="108"/>
      <c r="CS2131" s="108"/>
      <c r="CT2131" s="108"/>
      <c r="CU2131" s="108"/>
      <c r="CV2131" s="108"/>
      <c r="CW2131" s="108"/>
      <c r="CX2131" s="108"/>
      <c r="CY2131" s="108"/>
      <c r="CZ2131" s="2"/>
      <c r="DA2131" s="2"/>
      <c r="DB2131" s="2"/>
      <c r="DC2131" s="2"/>
      <c r="DD2131" s="2"/>
      <c r="DE2131" s="2"/>
      <c r="DF2131" s="2"/>
      <c r="DG2131" s="2"/>
      <c r="DH2131" s="2"/>
      <c r="DI2131" s="2"/>
      <c r="DJ2131" s="2"/>
      <c r="DK2131" s="2"/>
      <c r="DL2131" s="2"/>
      <c r="DM2131" s="2"/>
      <c r="DN2131" s="2"/>
      <c r="DO2131" s="2"/>
      <c r="DP2131" s="2"/>
      <c r="DQ2131" s="2"/>
      <c r="DR2131" s="2"/>
      <c r="DS2131" s="2"/>
      <c r="DT2131" s="2"/>
      <c r="DU2131" s="2"/>
      <c r="DV2131" s="2"/>
      <c r="DW2131" s="2"/>
      <c r="DX2131" s="2"/>
      <c r="DY2131" s="2"/>
      <c r="DZ2131" s="2"/>
      <c r="EA2131" s="2"/>
      <c r="EB2131" s="2"/>
      <c r="EC2131" s="2"/>
      <c r="ED2131" s="2"/>
      <c r="EE2131" s="2"/>
      <c r="EF2131" s="2"/>
      <c r="EG2131" s="2"/>
      <c r="EH2131" s="2"/>
      <c r="EI2131" s="2"/>
      <c r="EJ2131" s="2"/>
      <c r="EK2131" s="2"/>
      <c r="EL2131" s="2"/>
      <c r="EM2131" s="2"/>
      <c r="EN2131" s="2"/>
      <c r="EO2131" s="2"/>
      <c r="EP2131" s="2"/>
      <c r="EQ2131" s="2"/>
      <c r="ER2131" s="2"/>
      <c r="ES2131" s="2"/>
      <c r="ET2131" s="2"/>
      <c r="EU2131" s="2"/>
      <c r="EV2131" s="2"/>
      <c r="EW2131" s="2"/>
      <c r="EX2131" s="2"/>
      <c r="EY2131" s="2"/>
      <c r="EZ2131" s="2"/>
      <c r="FA2131" s="2"/>
      <c r="FB2131" s="2"/>
      <c r="FC2131" s="2"/>
      <c r="FD2131" s="2"/>
      <c r="FE2131" s="2"/>
      <c r="FF2131" s="2"/>
      <c r="FG2131" s="2"/>
      <c r="FH2131" s="2"/>
      <c r="FI2131" s="2"/>
      <c r="FJ2131" s="2"/>
      <c r="FK2131" s="2"/>
      <c r="FL2131" s="2"/>
      <c r="FM2131" s="2"/>
      <c r="FN2131" s="2"/>
      <c r="FO2131" s="2"/>
      <c r="FP2131" s="2"/>
      <c r="FQ2131" s="2"/>
      <c r="FR2131" s="2"/>
      <c r="FS2131" s="2"/>
      <c r="FT2131" s="2"/>
      <c r="FU2131" s="2"/>
      <c r="FV2131" s="2"/>
      <c r="FW2131" s="2"/>
      <c r="FX2131" s="2"/>
      <c r="FY2131" s="2"/>
      <c r="FZ2131" s="2"/>
      <c r="GA2131" s="2"/>
      <c r="GB2131" s="2"/>
      <c r="GC2131" s="2"/>
      <c r="GD2131" s="2"/>
      <c r="GE2131" s="2"/>
      <c r="GF2131" s="2"/>
      <c r="GG2131" s="2"/>
      <c r="GH2131" s="2"/>
      <c r="GI2131" s="2"/>
      <c r="GJ2131" s="2"/>
      <c r="GK2131" s="2"/>
      <c r="GL2131" s="2"/>
      <c r="GM2131" s="2"/>
      <c r="GN2131" s="2"/>
      <c r="GO2131" s="2"/>
      <c r="GP2131" s="2"/>
      <c r="GQ2131" s="2"/>
      <c r="GR2131" s="2"/>
      <c r="GS2131" s="2"/>
      <c r="GT2131" s="2"/>
      <c r="GU2131" s="2"/>
      <c r="GV2131" s="2"/>
      <c r="GW2131" s="2"/>
      <c r="GX2131" s="2"/>
      <c r="GY2131" s="2"/>
      <c r="GZ2131" s="2"/>
      <c r="HA2131" s="2"/>
      <c r="HB2131" s="2"/>
      <c r="HC2131" s="2"/>
      <c r="HD2131" s="2"/>
      <c r="HE2131" s="2"/>
      <c r="HF2131" s="2"/>
      <c r="HG2131" s="2"/>
      <c r="HH2131" s="2"/>
      <c r="HI2131" s="2"/>
      <c r="HJ2131" s="2"/>
      <c r="HK2131" s="2"/>
      <c r="HL2131" s="2"/>
      <c r="HM2131" s="2"/>
      <c r="HN2131" s="2"/>
      <c r="HO2131" s="2"/>
      <c r="HP2131" s="2"/>
      <c r="HQ2131" s="2"/>
      <c r="HR2131" s="2"/>
      <c r="HS2131" s="2"/>
      <c r="HT2131" s="2"/>
      <c r="HU2131" s="2"/>
      <c r="HV2131" s="2"/>
      <c r="HW2131" s="2"/>
      <c r="HX2131" s="2"/>
      <c r="HY2131" s="2"/>
      <c r="HZ2131" s="2"/>
      <c r="IA2131" s="2"/>
      <c r="IB2131" s="2"/>
      <c r="IC2131" s="2"/>
      <c r="ID2131" s="2"/>
      <c r="IE2131" s="2"/>
      <c r="IF2131" s="2"/>
      <c r="IG2131" s="2"/>
      <c r="IH2131" s="2"/>
      <c r="II2131" s="2"/>
      <c r="IJ2131" s="2"/>
      <c r="IK2131" s="2"/>
      <c r="IL2131" s="2"/>
      <c r="IM2131" s="2"/>
      <c r="IN2131" s="2"/>
      <c r="IO2131" s="2"/>
      <c r="IP2131" s="2"/>
      <c r="IQ2131" s="2"/>
      <c r="IR2131" s="2"/>
      <c r="IS2131" s="2"/>
    </row>
    <row r="2132" spans="1:253" s="36" customFormat="1" hidden="1" x14ac:dyDescent="0.25">
      <c r="A2132" s="33"/>
      <c r="B2132" s="257"/>
      <c r="C2132" s="258"/>
      <c r="D2132" s="258"/>
      <c r="E2132" s="258"/>
      <c r="F2132" s="258"/>
      <c r="G2132" s="258"/>
      <c r="H2132" s="258"/>
      <c r="I2132" s="258"/>
      <c r="J2132" s="258"/>
      <c r="K2132" s="259"/>
      <c r="L2132" s="201"/>
      <c r="M2132" s="202"/>
      <c r="N2132" s="202"/>
      <c r="O2132" s="202"/>
      <c r="P2132" s="202"/>
      <c r="Q2132" s="202"/>
      <c r="R2132" s="202"/>
      <c r="S2132" s="202"/>
      <c r="T2132" s="202"/>
      <c r="U2132" s="202"/>
      <c r="V2132" s="202"/>
      <c r="W2132" s="202"/>
      <c r="X2132" s="202"/>
      <c r="Y2132" s="203"/>
      <c r="Z2132" s="207"/>
      <c r="AA2132" s="208"/>
      <c r="AB2132" s="208"/>
      <c r="AC2132" s="208"/>
      <c r="AD2132" s="208"/>
      <c r="AE2132" s="208"/>
      <c r="AF2132" s="208"/>
      <c r="AG2132" s="208"/>
      <c r="AH2132" s="209"/>
      <c r="AI2132" s="63"/>
      <c r="AJ2132" s="144" t="str">
        <f t="shared" si="401"/>
        <v>Riadok bude skrytý.</v>
      </c>
      <c r="AK2132" s="145" t="s">
        <v>207</v>
      </c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51">
        <f t="shared" si="398"/>
        <v>0</v>
      </c>
      <c r="BF2132" s="51">
        <f t="shared" si="404"/>
        <v>1</v>
      </c>
      <c r="BG2132" s="51"/>
      <c r="BH2132" s="51">
        <f t="shared" si="402"/>
        <v>1</v>
      </c>
      <c r="BI2132" s="89">
        <f t="shared" si="403"/>
        <v>0</v>
      </c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108"/>
      <c r="BY2132" s="108"/>
      <c r="BZ2132" s="108"/>
      <c r="CA2132" s="113">
        <f>SI!BY2132</f>
        <v>110</v>
      </c>
      <c r="CB2132" s="113"/>
      <c r="CC2132" s="113"/>
      <c r="CD2132" s="113"/>
      <c r="CE2132" s="113"/>
      <c r="CF2132" s="113"/>
      <c r="CG2132" s="113"/>
      <c r="CH2132" s="140">
        <f>SI!BZ2132</f>
        <v>0</v>
      </c>
      <c r="CI2132" s="108"/>
      <c r="CJ2132" s="108"/>
      <c r="CK2132" s="108"/>
      <c r="CL2132" s="108"/>
      <c r="CM2132" s="108"/>
      <c r="CN2132" s="108"/>
      <c r="CO2132" s="108"/>
      <c r="CP2132" s="108"/>
      <c r="CQ2132" s="108"/>
      <c r="CR2132" s="108"/>
      <c r="CS2132" s="108"/>
      <c r="CT2132" s="108"/>
      <c r="CU2132" s="108"/>
      <c r="CV2132" s="108"/>
      <c r="CW2132" s="108"/>
      <c r="CX2132" s="108"/>
      <c r="CY2132" s="108"/>
      <c r="CZ2132" s="2"/>
      <c r="DA2132" s="2"/>
      <c r="DB2132" s="2"/>
      <c r="DC2132" s="2"/>
      <c r="DD2132" s="2"/>
      <c r="DE2132" s="2"/>
      <c r="DF2132" s="2"/>
      <c r="DG2132" s="2"/>
      <c r="DH2132" s="2"/>
      <c r="DI2132" s="2"/>
      <c r="DJ2132" s="2"/>
      <c r="DK2132" s="2"/>
      <c r="DL2132" s="2"/>
      <c r="DM2132" s="2"/>
      <c r="DN2132" s="2"/>
      <c r="DO2132" s="2"/>
      <c r="DP2132" s="2"/>
      <c r="DQ2132" s="2"/>
      <c r="DR2132" s="2"/>
      <c r="DS2132" s="2"/>
      <c r="DT2132" s="2"/>
      <c r="DU2132" s="2"/>
      <c r="DV2132" s="2"/>
      <c r="DW2132" s="2"/>
      <c r="DX2132" s="2"/>
      <c r="DY2132" s="2"/>
      <c r="DZ2132" s="2"/>
      <c r="EA2132" s="2"/>
      <c r="EB2132" s="2"/>
      <c r="EC2132" s="2"/>
      <c r="ED2132" s="2"/>
      <c r="EE2132" s="2"/>
      <c r="EF2132" s="2"/>
      <c r="EG2132" s="2"/>
      <c r="EH2132" s="2"/>
      <c r="EI2132" s="2"/>
      <c r="EJ2132" s="2"/>
      <c r="EK2132" s="2"/>
      <c r="EL2132" s="2"/>
      <c r="EM2132" s="2"/>
      <c r="EN2132" s="2"/>
      <c r="EO2132" s="2"/>
      <c r="EP2132" s="2"/>
      <c r="EQ2132" s="2"/>
      <c r="ER2132" s="2"/>
      <c r="ES2132" s="2"/>
      <c r="ET2132" s="2"/>
      <c r="EU2132" s="2"/>
      <c r="EV2132" s="2"/>
      <c r="EW2132" s="2"/>
      <c r="EX2132" s="2"/>
      <c r="EY2132" s="2"/>
      <c r="EZ2132" s="2"/>
      <c r="FA2132" s="2"/>
      <c r="FB2132" s="2"/>
      <c r="FC2132" s="2"/>
      <c r="FD2132" s="2"/>
      <c r="FE2132" s="2"/>
      <c r="FF2132" s="2"/>
      <c r="FG2132" s="2"/>
      <c r="FH2132" s="2"/>
      <c r="FI2132" s="2"/>
      <c r="FJ2132" s="2"/>
      <c r="FK2132" s="2"/>
      <c r="FL2132" s="2"/>
      <c r="FM2132" s="2"/>
      <c r="FN2132" s="2"/>
      <c r="FO2132" s="2"/>
      <c r="FP2132" s="2"/>
      <c r="FQ2132" s="2"/>
      <c r="FR2132" s="2"/>
      <c r="FS2132" s="2"/>
      <c r="FT2132" s="2"/>
      <c r="FU2132" s="2"/>
      <c r="FV2132" s="2"/>
      <c r="FW2132" s="2"/>
      <c r="FX2132" s="2"/>
      <c r="FY2132" s="2"/>
      <c r="FZ2132" s="2"/>
      <c r="GA2132" s="2"/>
      <c r="GB2132" s="2"/>
      <c r="GC2132" s="2"/>
      <c r="GD2132" s="2"/>
      <c r="GE2132" s="2"/>
      <c r="GF2132" s="2"/>
      <c r="GG2132" s="2"/>
      <c r="GH2132" s="2"/>
      <c r="GI2132" s="2"/>
      <c r="GJ2132" s="2"/>
      <c r="GK2132" s="2"/>
      <c r="GL2132" s="2"/>
      <c r="GM2132" s="2"/>
      <c r="GN2132" s="2"/>
      <c r="GO2132" s="2"/>
      <c r="GP2132" s="2"/>
      <c r="GQ2132" s="2"/>
      <c r="GR2132" s="2"/>
      <c r="GS2132" s="2"/>
      <c r="GT2132" s="2"/>
      <c r="GU2132" s="2"/>
      <c r="GV2132" s="2"/>
      <c r="GW2132" s="2"/>
      <c r="GX2132" s="2"/>
      <c r="GY2132" s="2"/>
      <c r="GZ2132" s="2"/>
      <c r="HA2132" s="2"/>
      <c r="HB2132" s="2"/>
      <c r="HC2132" s="2"/>
      <c r="HD2132" s="2"/>
      <c r="HE2132" s="2"/>
      <c r="HF2132" s="2"/>
      <c r="HG2132" s="2"/>
      <c r="HH2132" s="2"/>
      <c r="HI2132" s="2"/>
      <c r="HJ2132" s="2"/>
      <c r="HK2132" s="2"/>
      <c r="HL2132" s="2"/>
      <c r="HM2132" s="2"/>
      <c r="HN2132" s="2"/>
      <c r="HO2132" s="2"/>
      <c r="HP2132" s="2"/>
      <c r="HQ2132" s="2"/>
      <c r="HR2132" s="2"/>
      <c r="HS2132" s="2"/>
      <c r="HT2132" s="2"/>
      <c r="HU2132" s="2"/>
      <c r="HV2132" s="2"/>
      <c r="HW2132" s="2"/>
      <c r="HX2132" s="2"/>
      <c r="HY2132" s="2"/>
      <c r="HZ2132" s="2"/>
      <c r="IA2132" s="2"/>
      <c r="IB2132" s="2"/>
      <c r="IC2132" s="2"/>
      <c r="ID2132" s="2"/>
      <c r="IE2132" s="2"/>
      <c r="IF2132" s="2"/>
      <c r="IG2132" s="2"/>
      <c r="IH2132" s="2"/>
      <c r="II2132" s="2"/>
      <c r="IJ2132" s="2"/>
      <c r="IK2132" s="2"/>
      <c r="IL2132" s="2"/>
      <c r="IM2132" s="2"/>
      <c r="IN2132" s="2"/>
      <c r="IO2132" s="2"/>
      <c r="IP2132" s="2"/>
      <c r="IQ2132" s="2"/>
      <c r="IR2132" s="2"/>
      <c r="IS2132" s="2"/>
    </row>
    <row r="2133" spans="1:253" s="36" customFormat="1" hidden="1" x14ac:dyDescent="0.25">
      <c r="A2133" s="33"/>
      <c r="B2133" s="182" t="s">
        <v>490</v>
      </c>
      <c r="C2133" s="183"/>
      <c r="D2133" s="183"/>
      <c r="E2133" s="183"/>
      <c r="F2133" s="183"/>
      <c r="G2133" s="183"/>
      <c r="H2133" s="183"/>
      <c r="I2133" s="183"/>
      <c r="J2133" s="183"/>
      <c r="K2133" s="184"/>
      <c r="L2133" s="241"/>
      <c r="M2133" s="242"/>
      <c r="N2133" s="242"/>
      <c r="O2133" s="242"/>
      <c r="P2133" s="242"/>
      <c r="Q2133" s="242"/>
      <c r="R2133" s="242"/>
      <c r="S2133" s="242"/>
      <c r="T2133" s="242"/>
      <c r="U2133" s="242"/>
      <c r="V2133" s="242"/>
      <c r="W2133" s="242"/>
      <c r="X2133" s="242"/>
      <c r="Y2133" s="243"/>
      <c r="Z2133" s="247"/>
      <c r="AA2133" s="248"/>
      <c r="AB2133" s="248"/>
      <c r="AC2133" s="248"/>
      <c r="AD2133" s="248"/>
      <c r="AE2133" s="248"/>
      <c r="AF2133" s="248"/>
      <c r="AG2133" s="248"/>
      <c r="AH2133" s="249"/>
      <c r="AI2133" s="63"/>
      <c r="AJ2133" s="144" t="str">
        <f t="shared" si="401"/>
        <v>Riadok bude skrytý.</v>
      </c>
      <c r="AK2133" s="145" t="s">
        <v>207</v>
      </c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51">
        <f t="shared" si="398"/>
        <v>0</v>
      </c>
      <c r="BF2133" s="51">
        <f t="shared" si="404"/>
        <v>1</v>
      </c>
      <c r="BG2133" s="51"/>
      <c r="BH2133" s="51">
        <f t="shared" si="402"/>
        <v>1</v>
      </c>
      <c r="BI2133" s="89">
        <f t="shared" si="403"/>
        <v>0</v>
      </c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108"/>
      <c r="BY2133" s="108"/>
      <c r="BZ2133" s="108"/>
      <c r="CA2133" s="113">
        <f>SI!BY2133</f>
        <v>147</v>
      </c>
      <c r="CB2133" s="113"/>
      <c r="CC2133" s="113"/>
      <c r="CD2133" s="113"/>
      <c r="CE2133" s="113"/>
      <c r="CF2133" s="113"/>
      <c r="CG2133" s="113"/>
      <c r="CH2133" s="140">
        <f>SI!BZ2133</f>
        <v>0</v>
      </c>
      <c r="CI2133" s="108"/>
      <c r="CJ2133" s="108"/>
      <c r="CK2133" s="108"/>
      <c r="CL2133" s="108"/>
      <c r="CM2133" s="108"/>
      <c r="CN2133" s="108"/>
      <c r="CO2133" s="108"/>
      <c r="CP2133" s="108"/>
      <c r="CQ2133" s="108"/>
      <c r="CR2133" s="108"/>
      <c r="CS2133" s="108"/>
      <c r="CT2133" s="108"/>
      <c r="CU2133" s="108"/>
      <c r="CV2133" s="108"/>
      <c r="CW2133" s="108"/>
      <c r="CX2133" s="108"/>
      <c r="CY2133" s="108"/>
      <c r="CZ2133" s="2"/>
      <c r="DA2133" s="2"/>
      <c r="DB2133" s="2"/>
      <c r="DC2133" s="2"/>
      <c r="DD2133" s="2"/>
      <c r="DE2133" s="2"/>
      <c r="DF2133" s="2"/>
      <c r="DG2133" s="2"/>
      <c r="DH2133" s="2"/>
      <c r="DI2133" s="2"/>
      <c r="DJ2133" s="2"/>
      <c r="DK2133" s="2"/>
      <c r="DL2133" s="2"/>
      <c r="DM2133" s="2"/>
      <c r="DN2133" s="2"/>
      <c r="DO2133" s="2"/>
      <c r="DP2133" s="2"/>
      <c r="DQ2133" s="2"/>
      <c r="DR2133" s="2"/>
      <c r="DS2133" s="2"/>
      <c r="DT2133" s="2"/>
      <c r="DU2133" s="2"/>
      <c r="DV2133" s="2"/>
      <c r="DW2133" s="2"/>
      <c r="DX2133" s="2"/>
      <c r="DY2133" s="2"/>
      <c r="DZ2133" s="2"/>
      <c r="EA2133" s="2"/>
      <c r="EB2133" s="2"/>
      <c r="EC2133" s="2"/>
      <c r="ED2133" s="2"/>
      <c r="EE2133" s="2"/>
      <c r="EF2133" s="2"/>
      <c r="EG2133" s="2"/>
      <c r="EH2133" s="2"/>
      <c r="EI2133" s="2"/>
      <c r="EJ2133" s="2"/>
      <c r="EK2133" s="2"/>
      <c r="EL2133" s="2"/>
      <c r="EM2133" s="2"/>
      <c r="EN2133" s="2"/>
      <c r="EO2133" s="2"/>
      <c r="EP2133" s="2"/>
      <c r="EQ2133" s="2"/>
      <c r="ER2133" s="2"/>
      <c r="ES2133" s="2"/>
      <c r="ET2133" s="2"/>
      <c r="EU2133" s="2"/>
      <c r="EV2133" s="2"/>
      <c r="EW2133" s="2"/>
      <c r="EX2133" s="2"/>
      <c r="EY2133" s="2"/>
      <c r="EZ2133" s="2"/>
      <c r="FA2133" s="2"/>
      <c r="FB2133" s="2"/>
      <c r="FC2133" s="2"/>
      <c r="FD2133" s="2"/>
      <c r="FE2133" s="2"/>
      <c r="FF2133" s="2"/>
      <c r="FG2133" s="2"/>
      <c r="FH2133" s="2"/>
      <c r="FI2133" s="2"/>
      <c r="FJ2133" s="2"/>
      <c r="FK2133" s="2"/>
      <c r="FL2133" s="2"/>
      <c r="FM2133" s="2"/>
      <c r="FN2133" s="2"/>
      <c r="FO2133" s="2"/>
      <c r="FP2133" s="2"/>
      <c r="FQ2133" s="2"/>
      <c r="FR2133" s="2"/>
      <c r="FS2133" s="2"/>
      <c r="FT2133" s="2"/>
      <c r="FU2133" s="2"/>
      <c r="FV2133" s="2"/>
      <c r="FW2133" s="2"/>
      <c r="FX2133" s="2"/>
      <c r="FY2133" s="2"/>
      <c r="FZ2133" s="2"/>
      <c r="GA2133" s="2"/>
      <c r="GB2133" s="2"/>
      <c r="GC2133" s="2"/>
      <c r="GD2133" s="2"/>
      <c r="GE2133" s="2"/>
      <c r="GF2133" s="2"/>
      <c r="GG2133" s="2"/>
      <c r="GH2133" s="2"/>
      <c r="GI2133" s="2"/>
      <c r="GJ2133" s="2"/>
      <c r="GK2133" s="2"/>
      <c r="GL2133" s="2"/>
      <c r="GM2133" s="2"/>
      <c r="GN2133" s="2"/>
      <c r="GO2133" s="2"/>
      <c r="GP2133" s="2"/>
      <c r="GQ2133" s="2"/>
      <c r="GR2133" s="2"/>
      <c r="GS2133" s="2"/>
      <c r="GT2133" s="2"/>
      <c r="GU2133" s="2"/>
      <c r="GV2133" s="2"/>
      <c r="GW2133" s="2"/>
      <c r="GX2133" s="2"/>
      <c r="GY2133" s="2"/>
      <c r="GZ2133" s="2"/>
      <c r="HA2133" s="2"/>
      <c r="HB2133" s="2"/>
      <c r="HC2133" s="2"/>
      <c r="HD2133" s="2"/>
      <c r="HE2133" s="2"/>
      <c r="HF2133" s="2"/>
      <c r="HG2133" s="2"/>
      <c r="HH2133" s="2"/>
      <c r="HI2133" s="2"/>
      <c r="HJ2133" s="2"/>
      <c r="HK2133" s="2"/>
      <c r="HL2133" s="2"/>
      <c r="HM2133" s="2"/>
      <c r="HN2133" s="2"/>
      <c r="HO2133" s="2"/>
      <c r="HP2133" s="2"/>
      <c r="HQ2133" s="2"/>
      <c r="HR2133" s="2"/>
      <c r="HS2133" s="2"/>
      <c r="HT2133" s="2"/>
      <c r="HU2133" s="2"/>
      <c r="HV2133" s="2"/>
      <c r="HW2133" s="2"/>
      <c r="HX2133" s="2"/>
      <c r="HY2133" s="2"/>
      <c r="HZ2133" s="2"/>
      <c r="IA2133" s="2"/>
      <c r="IB2133" s="2"/>
      <c r="IC2133" s="2"/>
      <c r="ID2133" s="2"/>
      <c r="IE2133" s="2"/>
      <c r="IF2133" s="2"/>
      <c r="IG2133" s="2"/>
      <c r="IH2133" s="2"/>
      <c r="II2133" s="2"/>
      <c r="IJ2133" s="2"/>
      <c r="IK2133" s="2"/>
      <c r="IL2133" s="2"/>
      <c r="IM2133" s="2"/>
      <c r="IN2133" s="2"/>
      <c r="IO2133" s="2"/>
      <c r="IP2133" s="2"/>
      <c r="IQ2133" s="2"/>
      <c r="IR2133" s="2"/>
      <c r="IS2133" s="2"/>
    </row>
    <row r="2134" spans="1:253" s="36" customFormat="1" hidden="1" x14ac:dyDescent="0.25">
      <c r="A2134" s="33"/>
      <c r="B2134" s="172" t="s">
        <v>491</v>
      </c>
      <c r="C2134" s="173"/>
      <c r="D2134" s="173"/>
      <c r="E2134" s="173"/>
      <c r="F2134" s="173"/>
      <c r="G2134" s="173"/>
      <c r="H2134" s="173"/>
      <c r="I2134" s="173"/>
      <c r="J2134" s="173"/>
      <c r="K2134" s="174"/>
      <c r="L2134" s="175"/>
      <c r="M2134" s="176"/>
      <c r="N2134" s="176"/>
      <c r="O2134" s="176"/>
      <c r="P2134" s="176"/>
      <c r="Q2134" s="176"/>
      <c r="R2134" s="176"/>
      <c r="S2134" s="176"/>
      <c r="T2134" s="176"/>
      <c r="U2134" s="176"/>
      <c r="V2134" s="176"/>
      <c r="W2134" s="176"/>
      <c r="X2134" s="176"/>
      <c r="Y2134" s="177"/>
      <c r="Z2134" s="214"/>
      <c r="AA2134" s="215"/>
      <c r="AB2134" s="215"/>
      <c r="AC2134" s="215"/>
      <c r="AD2134" s="215"/>
      <c r="AE2134" s="215"/>
      <c r="AF2134" s="215"/>
      <c r="AG2134" s="215"/>
      <c r="AH2134" s="216"/>
      <c r="AI2134" s="63"/>
      <c r="AJ2134" s="144" t="str">
        <f t="shared" si="401"/>
        <v>Riadok bude skrytý.</v>
      </c>
      <c r="AK2134" s="145" t="s">
        <v>207</v>
      </c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51">
        <f t="shared" si="398"/>
        <v>0</v>
      </c>
      <c r="BF2134" s="51">
        <f t="shared" si="404"/>
        <v>1</v>
      </c>
      <c r="BG2134" s="51"/>
      <c r="BH2134" s="51">
        <f t="shared" si="402"/>
        <v>1</v>
      </c>
      <c r="BI2134" s="89">
        <f t="shared" si="403"/>
        <v>0</v>
      </c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/>
      <c r="BX2134" s="108"/>
      <c r="BY2134" s="108"/>
      <c r="BZ2134" s="108"/>
      <c r="CA2134" s="113">
        <f>SI!BY2134</f>
        <v>128</v>
      </c>
      <c r="CB2134" s="113"/>
      <c r="CC2134" s="113"/>
      <c r="CD2134" s="113"/>
      <c r="CE2134" s="113"/>
      <c r="CF2134" s="113"/>
      <c r="CG2134" s="113"/>
      <c r="CH2134" s="140">
        <f>SI!BZ2134</f>
        <v>0</v>
      </c>
      <c r="CI2134" s="108"/>
      <c r="CJ2134" s="108"/>
      <c r="CK2134" s="108"/>
      <c r="CL2134" s="108"/>
      <c r="CM2134" s="108"/>
      <c r="CN2134" s="108"/>
      <c r="CO2134" s="108"/>
      <c r="CP2134" s="108"/>
      <c r="CQ2134" s="108"/>
      <c r="CR2134" s="108"/>
      <c r="CS2134" s="108"/>
      <c r="CT2134" s="108"/>
      <c r="CU2134" s="108"/>
      <c r="CV2134" s="108"/>
      <c r="CW2134" s="108"/>
      <c r="CX2134" s="108"/>
      <c r="CY2134" s="108"/>
      <c r="CZ2134" s="2"/>
      <c r="DA2134" s="2"/>
      <c r="DB2134" s="2"/>
      <c r="DC2134" s="2"/>
      <c r="DD2134" s="2"/>
      <c r="DE2134" s="2"/>
      <c r="DF2134" s="2"/>
      <c r="DG2134" s="2"/>
      <c r="DH2134" s="2"/>
      <c r="DI2134" s="2"/>
      <c r="DJ2134" s="2"/>
      <c r="DK2134" s="2"/>
      <c r="DL2134" s="2"/>
      <c r="DM2134" s="2"/>
      <c r="DN2134" s="2"/>
      <c r="DO2134" s="2"/>
      <c r="DP2134" s="2"/>
      <c r="DQ2134" s="2"/>
      <c r="DR2134" s="2"/>
      <c r="DS2134" s="2"/>
      <c r="DT2134" s="2"/>
      <c r="DU2134" s="2"/>
      <c r="DV2134" s="2"/>
      <c r="DW2134" s="2"/>
      <c r="DX2134" s="2"/>
      <c r="DY2134" s="2"/>
      <c r="DZ2134" s="2"/>
      <c r="EA2134" s="2"/>
      <c r="EB2134" s="2"/>
      <c r="EC2134" s="2"/>
      <c r="ED2134" s="2"/>
      <c r="EE2134" s="2"/>
      <c r="EF2134" s="2"/>
      <c r="EG2134" s="2"/>
      <c r="EH2134" s="2"/>
      <c r="EI2134" s="2"/>
      <c r="EJ2134" s="2"/>
      <c r="EK2134" s="2"/>
      <c r="EL2134" s="2"/>
      <c r="EM2134" s="2"/>
      <c r="EN2134" s="2"/>
      <c r="EO2134" s="2"/>
      <c r="EP2134" s="2"/>
      <c r="EQ2134" s="2"/>
      <c r="ER2134" s="2"/>
      <c r="ES2134" s="2"/>
      <c r="ET2134" s="2"/>
      <c r="EU2134" s="2"/>
      <c r="EV2134" s="2"/>
      <c r="EW2134" s="2"/>
      <c r="EX2134" s="2"/>
      <c r="EY2134" s="2"/>
      <c r="EZ2134" s="2"/>
      <c r="FA2134" s="2"/>
      <c r="FB2134" s="2"/>
      <c r="FC2134" s="2"/>
      <c r="FD2134" s="2"/>
      <c r="FE2134" s="2"/>
      <c r="FF2134" s="2"/>
      <c r="FG2134" s="2"/>
      <c r="FH2134" s="2"/>
      <c r="FI2134" s="2"/>
      <c r="FJ2134" s="2"/>
      <c r="FK2134" s="2"/>
      <c r="FL2134" s="2"/>
      <c r="FM2134" s="2"/>
      <c r="FN2134" s="2"/>
      <c r="FO2134" s="2"/>
      <c r="FP2134" s="2"/>
      <c r="FQ2134" s="2"/>
      <c r="FR2134" s="2"/>
      <c r="FS2134" s="2"/>
      <c r="FT2134" s="2"/>
      <c r="FU2134" s="2"/>
      <c r="FV2134" s="2"/>
      <c r="FW2134" s="2"/>
      <c r="FX2134" s="2"/>
      <c r="FY2134" s="2"/>
      <c r="FZ2134" s="2"/>
      <c r="GA2134" s="2"/>
      <c r="GB2134" s="2"/>
      <c r="GC2134" s="2"/>
      <c r="GD2134" s="2"/>
      <c r="GE2134" s="2"/>
      <c r="GF2134" s="2"/>
      <c r="GG2134" s="2"/>
      <c r="GH2134" s="2"/>
      <c r="GI2134" s="2"/>
      <c r="GJ2134" s="2"/>
      <c r="GK2134" s="2"/>
      <c r="GL2134" s="2"/>
      <c r="GM2134" s="2"/>
      <c r="GN2134" s="2"/>
      <c r="GO2134" s="2"/>
      <c r="GP2134" s="2"/>
      <c r="GQ2134" s="2"/>
      <c r="GR2134" s="2"/>
      <c r="GS2134" s="2"/>
      <c r="GT2134" s="2"/>
      <c r="GU2134" s="2"/>
      <c r="GV2134" s="2"/>
      <c r="GW2134" s="2"/>
      <c r="GX2134" s="2"/>
      <c r="GY2134" s="2"/>
      <c r="GZ2134" s="2"/>
      <c r="HA2134" s="2"/>
      <c r="HB2134" s="2"/>
      <c r="HC2134" s="2"/>
      <c r="HD2134" s="2"/>
      <c r="HE2134" s="2"/>
      <c r="HF2134" s="2"/>
      <c r="HG2134" s="2"/>
      <c r="HH2134" s="2"/>
      <c r="HI2134" s="2"/>
      <c r="HJ2134" s="2"/>
      <c r="HK2134" s="2"/>
      <c r="HL2134" s="2"/>
      <c r="HM2134" s="2"/>
      <c r="HN2134" s="2"/>
      <c r="HO2134" s="2"/>
      <c r="HP2134" s="2"/>
      <c r="HQ2134" s="2"/>
      <c r="HR2134" s="2"/>
      <c r="HS2134" s="2"/>
      <c r="HT2134" s="2"/>
      <c r="HU2134" s="2"/>
      <c r="HV2134" s="2"/>
      <c r="HW2134" s="2"/>
      <c r="HX2134" s="2"/>
      <c r="HY2134" s="2"/>
      <c r="HZ2134" s="2"/>
      <c r="IA2134" s="2"/>
      <c r="IB2134" s="2"/>
      <c r="IC2134" s="2"/>
      <c r="ID2134" s="2"/>
      <c r="IE2134" s="2"/>
      <c r="IF2134" s="2"/>
      <c r="IG2134" s="2"/>
      <c r="IH2134" s="2"/>
      <c r="II2134" s="2"/>
      <c r="IJ2134" s="2"/>
      <c r="IK2134" s="2"/>
      <c r="IL2134" s="2"/>
      <c r="IM2134" s="2"/>
      <c r="IN2134" s="2"/>
      <c r="IO2134" s="2"/>
      <c r="IP2134" s="2"/>
      <c r="IQ2134" s="2"/>
      <c r="IR2134" s="2"/>
      <c r="IS2134" s="2"/>
    </row>
    <row r="2135" spans="1:253" s="36" customFormat="1" hidden="1" x14ac:dyDescent="0.25">
      <c r="A2135" s="33"/>
      <c r="B2135" s="326" t="s">
        <v>492</v>
      </c>
      <c r="C2135" s="327"/>
      <c r="D2135" s="327"/>
      <c r="E2135" s="327"/>
      <c r="F2135" s="327"/>
      <c r="G2135" s="327"/>
      <c r="H2135" s="327"/>
      <c r="I2135" s="327"/>
      <c r="J2135" s="327"/>
      <c r="K2135" s="328"/>
      <c r="L2135" s="175"/>
      <c r="M2135" s="176"/>
      <c r="N2135" s="176"/>
      <c r="O2135" s="176"/>
      <c r="P2135" s="176"/>
      <c r="Q2135" s="176"/>
      <c r="R2135" s="176"/>
      <c r="S2135" s="176"/>
      <c r="T2135" s="176"/>
      <c r="U2135" s="176"/>
      <c r="V2135" s="176"/>
      <c r="W2135" s="176"/>
      <c r="X2135" s="176"/>
      <c r="Y2135" s="177"/>
      <c r="Z2135" s="214"/>
      <c r="AA2135" s="215"/>
      <c r="AB2135" s="215"/>
      <c r="AC2135" s="215"/>
      <c r="AD2135" s="215"/>
      <c r="AE2135" s="215"/>
      <c r="AF2135" s="215"/>
      <c r="AG2135" s="215"/>
      <c r="AH2135" s="216"/>
      <c r="AI2135" s="63"/>
      <c r="AJ2135" s="144" t="str">
        <f t="shared" si="401"/>
        <v>Riadok bude skrytý.</v>
      </c>
      <c r="AK2135" s="145" t="s">
        <v>207</v>
      </c>
      <c r="AL2135" s="2"/>
      <c r="AM2135" s="2"/>
      <c r="AN2135" s="2"/>
      <c r="AO2135" s="2"/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51">
        <f t="shared" si="398"/>
        <v>0</v>
      </c>
      <c r="BF2135" s="51">
        <f t="shared" si="404"/>
        <v>1</v>
      </c>
      <c r="BG2135" s="51"/>
      <c r="BH2135" s="51">
        <f t="shared" si="402"/>
        <v>1</v>
      </c>
      <c r="BI2135" s="89">
        <f t="shared" si="403"/>
        <v>0</v>
      </c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/>
      <c r="BX2135" s="108"/>
      <c r="BY2135" s="108"/>
      <c r="BZ2135" s="108"/>
      <c r="CA2135" s="113">
        <f>SI!BY2135</f>
        <v>169</v>
      </c>
      <c r="CB2135" s="113"/>
      <c r="CC2135" s="113"/>
      <c r="CD2135" s="113"/>
      <c r="CE2135" s="113"/>
      <c r="CF2135" s="113"/>
      <c r="CG2135" s="113"/>
      <c r="CH2135" s="140">
        <f>SI!BZ2135</f>
        <v>0</v>
      </c>
      <c r="CI2135" s="108"/>
      <c r="CJ2135" s="108"/>
      <c r="CK2135" s="108"/>
      <c r="CL2135" s="108"/>
      <c r="CM2135" s="108"/>
      <c r="CN2135" s="108"/>
      <c r="CO2135" s="108"/>
      <c r="CP2135" s="108"/>
      <c r="CQ2135" s="108"/>
      <c r="CR2135" s="108"/>
      <c r="CS2135" s="108"/>
      <c r="CT2135" s="108"/>
      <c r="CU2135" s="108"/>
      <c r="CV2135" s="108"/>
      <c r="CW2135" s="108"/>
      <c r="CX2135" s="108"/>
      <c r="CY2135" s="108"/>
      <c r="CZ2135" s="2"/>
      <c r="DA2135" s="2"/>
      <c r="DB2135" s="2"/>
      <c r="DC2135" s="2"/>
      <c r="DD2135" s="2"/>
      <c r="DE2135" s="2"/>
      <c r="DF2135" s="2"/>
      <c r="DG2135" s="2"/>
      <c r="DH2135" s="2"/>
      <c r="DI2135" s="2"/>
      <c r="DJ2135" s="2"/>
      <c r="DK2135" s="2"/>
      <c r="DL2135" s="2"/>
      <c r="DM2135" s="2"/>
      <c r="DN2135" s="2"/>
      <c r="DO2135" s="2"/>
      <c r="DP2135" s="2"/>
      <c r="DQ2135" s="2"/>
      <c r="DR2135" s="2"/>
      <c r="DS2135" s="2"/>
      <c r="DT2135" s="2"/>
      <c r="DU2135" s="2"/>
      <c r="DV2135" s="2"/>
      <c r="DW2135" s="2"/>
      <c r="DX2135" s="2"/>
      <c r="DY2135" s="2"/>
      <c r="DZ2135" s="2"/>
      <c r="EA2135" s="2"/>
      <c r="EB2135" s="2"/>
      <c r="EC2135" s="2"/>
      <c r="ED2135" s="2"/>
      <c r="EE2135" s="2"/>
      <c r="EF2135" s="2"/>
      <c r="EG2135" s="2"/>
      <c r="EH2135" s="2"/>
      <c r="EI2135" s="2"/>
      <c r="EJ2135" s="2"/>
      <c r="EK2135" s="2"/>
      <c r="EL2135" s="2"/>
      <c r="EM2135" s="2"/>
      <c r="EN2135" s="2"/>
      <c r="EO2135" s="2"/>
      <c r="EP2135" s="2"/>
      <c r="EQ2135" s="2"/>
      <c r="ER2135" s="2"/>
      <c r="ES2135" s="2"/>
      <c r="ET2135" s="2"/>
      <c r="EU2135" s="2"/>
      <c r="EV2135" s="2"/>
      <c r="EW2135" s="2"/>
      <c r="EX2135" s="2"/>
      <c r="EY2135" s="2"/>
      <c r="EZ2135" s="2"/>
      <c r="FA2135" s="2"/>
      <c r="FB2135" s="2"/>
      <c r="FC2135" s="2"/>
      <c r="FD2135" s="2"/>
      <c r="FE2135" s="2"/>
      <c r="FF2135" s="2"/>
      <c r="FG2135" s="2"/>
      <c r="FH2135" s="2"/>
      <c r="FI2135" s="2"/>
      <c r="FJ2135" s="2"/>
      <c r="FK2135" s="2"/>
      <c r="FL2135" s="2"/>
      <c r="FM2135" s="2"/>
      <c r="FN2135" s="2"/>
      <c r="FO2135" s="2"/>
      <c r="FP2135" s="2"/>
      <c r="FQ2135" s="2"/>
      <c r="FR2135" s="2"/>
      <c r="FS2135" s="2"/>
      <c r="FT2135" s="2"/>
      <c r="FU2135" s="2"/>
      <c r="FV2135" s="2"/>
      <c r="FW2135" s="2"/>
      <c r="FX2135" s="2"/>
      <c r="FY2135" s="2"/>
      <c r="FZ2135" s="2"/>
      <c r="GA2135" s="2"/>
      <c r="GB2135" s="2"/>
      <c r="GC2135" s="2"/>
      <c r="GD2135" s="2"/>
      <c r="GE2135" s="2"/>
      <c r="GF2135" s="2"/>
      <c r="GG2135" s="2"/>
      <c r="GH2135" s="2"/>
      <c r="GI2135" s="2"/>
      <c r="GJ2135" s="2"/>
      <c r="GK2135" s="2"/>
      <c r="GL2135" s="2"/>
      <c r="GM2135" s="2"/>
      <c r="GN2135" s="2"/>
      <c r="GO2135" s="2"/>
      <c r="GP2135" s="2"/>
      <c r="GQ2135" s="2"/>
      <c r="GR2135" s="2"/>
      <c r="GS2135" s="2"/>
      <c r="GT2135" s="2"/>
      <c r="GU2135" s="2"/>
      <c r="GV2135" s="2"/>
      <c r="GW2135" s="2"/>
      <c r="GX2135" s="2"/>
      <c r="GY2135" s="2"/>
      <c r="GZ2135" s="2"/>
      <c r="HA2135" s="2"/>
      <c r="HB2135" s="2"/>
      <c r="HC2135" s="2"/>
      <c r="HD2135" s="2"/>
      <c r="HE2135" s="2"/>
      <c r="HF2135" s="2"/>
      <c r="HG2135" s="2"/>
      <c r="HH2135" s="2"/>
      <c r="HI2135" s="2"/>
      <c r="HJ2135" s="2"/>
      <c r="HK2135" s="2"/>
      <c r="HL2135" s="2"/>
      <c r="HM2135" s="2"/>
      <c r="HN2135" s="2"/>
      <c r="HO2135" s="2"/>
      <c r="HP2135" s="2"/>
      <c r="HQ2135" s="2"/>
      <c r="HR2135" s="2"/>
      <c r="HS2135" s="2"/>
      <c r="HT2135" s="2"/>
      <c r="HU2135" s="2"/>
      <c r="HV2135" s="2"/>
      <c r="HW2135" s="2"/>
      <c r="HX2135" s="2"/>
      <c r="HY2135" s="2"/>
      <c r="HZ2135" s="2"/>
      <c r="IA2135" s="2"/>
      <c r="IB2135" s="2"/>
      <c r="IC2135" s="2"/>
      <c r="ID2135" s="2"/>
      <c r="IE2135" s="2"/>
      <c r="IF2135" s="2"/>
      <c r="IG2135" s="2"/>
      <c r="IH2135" s="2"/>
      <c r="II2135" s="2"/>
      <c r="IJ2135" s="2"/>
      <c r="IK2135" s="2"/>
      <c r="IL2135" s="2"/>
      <c r="IM2135" s="2"/>
      <c r="IN2135" s="2"/>
      <c r="IO2135" s="2"/>
      <c r="IP2135" s="2"/>
      <c r="IQ2135" s="2"/>
      <c r="IR2135" s="2"/>
      <c r="IS2135" s="2"/>
    </row>
    <row r="2136" spans="1:253" s="36" customFormat="1" hidden="1" x14ac:dyDescent="0.25">
      <c r="A2136" s="33"/>
      <c r="B2136" s="172" t="s">
        <v>493</v>
      </c>
      <c r="C2136" s="173"/>
      <c r="D2136" s="173"/>
      <c r="E2136" s="173"/>
      <c r="F2136" s="173"/>
      <c r="G2136" s="173"/>
      <c r="H2136" s="173"/>
      <c r="I2136" s="173"/>
      <c r="J2136" s="173"/>
      <c r="K2136" s="174"/>
      <c r="L2136" s="175"/>
      <c r="M2136" s="176"/>
      <c r="N2136" s="176"/>
      <c r="O2136" s="176"/>
      <c r="P2136" s="176"/>
      <c r="Q2136" s="176"/>
      <c r="R2136" s="176"/>
      <c r="S2136" s="176"/>
      <c r="T2136" s="176"/>
      <c r="U2136" s="176"/>
      <c r="V2136" s="176"/>
      <c r="W2136" s="176"/>
      <c r="X2136" s="176"/>
      <c r="Y2136" s="177"/>
      <c r="Z2136" s="214"/>
      <c r="AA2136" s="215"/>
      <c r="AB2136" s="215"/>
      <c r="AC2136" s="215"/>
      <c r="AD2136" s="215"/>
      <c r="AE2136" s="215"/>
      <c r="AF2136" s="215"/>
      <c r="AG2136" s="215"/>
      <c r="AH2136" s="216"/>
      <c r="AI2136" s="63"/>
      <c r="AJ2136" s="144" t="str">
        <f t="shared" si="401"/>
        <v>Riadok bude skrytý.</v>
      </c>
      <c r="AK2136" s="145" t="s">
        <v>207</v>
      </c>
      <c r="AL2136" s="2"/>
      <c r="AM2136" s="2"/>
      <c r="AN2136" s="2"/>
      <c r="AO2136" s="2"/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  <c r="AZ2136" s="2"/>
      <c r="BA2136" s="2"/>
      <c r="BB2136" s="2"/>
      <c r="BC2136" s="2"/>
      <c r="BD2136" s="2"/>
      <c r="BE2136" s="51">
        <f t="shared" si="398"/>
        <v>0</v>
      </c>
      <c r="BF2136" s="51">
        <f t="shared" si="404"/>
        <v>1</v>
      </c>
      <c r="BG2136" s="51"/>
      <c r="BH2136" s="51">
        <f t="shared" si="402"/>
        <v>1</v>
      </c>
      <c r="BI2136" s="89">
        <f t="shared" si="403"/>
        <v>0</v>
      </c>
      <c r="BJ2136" s="2"/>
      <c r="BK2136" s="2"/>
      <c r="BL2136" s="2"/>
      <c r="BM2136" s="2"/>
      <c r="BN2136" s="2"/>
      <c r="BO2136" s="2"/>
      <c r="BP2136" s="2"/>
      <c r="BQ2136" s="2"/>
      <c r="BR2136" s="2"/>
      <c r="BS2136" s="2"/>
      <c r="BT2136" s="2"/>
      <c r="BU2136" s="2"/>
      <c r="BV2136" s="2"/>
      <c r="BW2136" s="2"/>
      <c r="BX2136" s="108"/>
      <c r="BY2136" s="108"/>
      <c r="BZ2136" s="108"/>
      <c r="CA2136" s="113">
        <f>SI!BY2136</f>
        <v>1108</v>
      </c>
      <c r="CB2136" s="113"/>
      <c r="CC2136" s="113"/>
      <c r="CD2136" s="113"/>
      <c r="CE2136" s="113"/>
      <c r="CF2136" s="113"/>
      <c r="CG2136" s="113"/>
      <c r="CH2136" s="140">
        <f>SI!BZ2136</f>
        <v>0</v>
      </c>
      <c r="CI2136" s="108"/>
      <c r="CJ2136" s="108"/>
      <c r="CK2136" s="108"/>
      <c r="CL2136" s="108"/>
      <c r="CM2136" s="108"/>
      <c r="CN2136" s="108"/>
      <c r="CO2136" s="108"/>
      <c r="CP2136" s="108"/>
      <c r="CQ2136" s="108"/>
      <c r="CR2136" s="108"/>
      <c r="CS2136" s="108"/>
      <c r="CT2136" s="108"/>
      <c r="CU2136" s="108"/>
      <c r="CV2136" s="108"/>
      <c r="CW2136" s="108"/>
      <c r="CX2136" s="108"/>
      <c r="CY2136" s="108"/>
      <c r="CZ2136" s="2"/>
      <c r="DA2136" s="2"/>
      <c r="DB2136" s="2"/>
      <c r="DC2136" s="2"/>
      <c r="DD2136" s="2"/>
      <c r="DE2136" s="2"/>
      <c r="DF2136" s="2"/>
      <c r="DG2136" s="2"/>
      <c r="DH2136" s="2"/>
      <c r="DI2136" s="2"/>
      <c r="DJ2136" s="2"/>
      <c r="DK2136" s="2"/>
      <c r="DL2136" s="2"/>
      <c r="DM2136" s="2"/>
      <c r="DN2136" s="2"/>
      <c r="DO2136" s="2"/>
      <c r="DP2136" s="2"/>
      <c r="DQ2136" s="2"/>
      <c r="DR2136" s="2"/>
      <c r="DS2136" s="2"/>
      <c r="DT2136" s="2"/>
      <c r="DU2136" s="2"/>
      <c r="DV2136" s="2"/>
      <c r="DW2136" s="2"/>
      <c r="DX2136" s="2"/>
      <c r="DY2136" s="2"/>
      <c r="DZ2136" s="2"/>
      <c r="EA2136" s="2"/>
      <c r="EB2136" s="2"/>
      <c r="EC2136" s="2"/>
      <c r="ED2136" s="2"/>
      <c r="EE2136" s="2"/>
      <c r="EF2136" s="2"/>
      <c r="EG2136" s="2"/>
      <c r="EH2136" s="2"/>
      <c r="EI2136" s="2"/>
      <c r="EJ2136" s="2"/>
      <c r="EK2136" s="2"/>
      <c r="EL2136" s="2"/>
      <c r="EM2136" s="2"/>
      <c r="EN2136" s="2"/>
      <c r="EO2136" s="2"/>
      <c r="EP2136" s="2"/>
      <c r="EQ2136" s="2"/>
      <c r="ER2136" s="2"/>
      <c r="ES2136" s="2"/>
      <c r="ET2136" s="2"/>
      <c r="EU2136" s="2"/>
      <c r="EV2136" s="2"/>
      <c r="EW2136" s="2"/>
      <c r="EX2136" s="2"/>
      <c r="EY2136" s="2"/>
      <c r="EZ2136" s="2"/>
      <c r="FA2136" s="2"/>
      <c r="FB2136" s="2"/>
      <c r="FC2136" s="2"/>
      <c r="FD2136" s="2"/>
      <c r="FE2136" s="2"/>
      <c r="FF2136" s="2"/>
      <c r="FG2136" s="2"/>
      <c r="FH2136" s="2"/>
      <c r="FI2136" s="2"/>
      <c r="FJ2136" s="2"/>
      <c r="FK2136" s="2"/>
      <c r="FL2136" s="2"/>
      <c r="FM2136" s="2"/>
      <c r="FN2136" s="2"/>
      <c r="FO2136" s="2"/>
      <c r="FP2136" s="2"/>
      <c r="FQ2136" s="2"/>
      <c r="FR2136" s="2"/>
      <c r="FS2136" s="2"/>
      <c r="FT2136" s="2"/>
      <c r="FU2136" s="2"/>
      <c r="FV2136" s="2"/>
      <c r="FW2136" s="2"/>
      <c r="FX2136" s="2"/>
      <c r="FY2136" s="2"/>
      <c r="FZ2136" s="2"/>
      <c r="GA2136" s="2"/>
      <c r="GB2136" s="2"/>
      <c r="GC2136" s="2"/>
      <c r="GD2136" s="2"/>
      <c r="GE2136" s="2"/>
      <c r="GF2136" s="2"/>
      <c r="GG2136" s="2"/>
      <c r="GH2136" s="2"/>
      <c r="GI2136" s="2"/>
      <c r="GJ2136" s="2"/>
      <c r="GK2136" s="2"/>
      <c r="GL2136" s="2"/>
      <c r="GM2136" s="2"/>
      <c r="GN2136" s="2"/>
      <c r="GO2136" s="2"/>
      <c r="GP2136" s="2"/>
      <c r="GQ2136" s="2"/>
      <c r="GR2136" s="2"/>
      <c r="GS2136" s="2"/>
      <c r="GT2136" s="2"/>
      <c r="GU2136" s="2"/>
      <c r="GV2136" s="2"/>
      <c r="GW2136" s="2"/>
      <c r="GX2136" s="2"/>
      <c r="GY2136" s="2"/>
      <c r="GZ2136" s="2"/>
      <c r="HA2136" s="2"/>
      <c r="HB2136" s="2"/>
      <c r="HC2136" s="2"/>
      <c r="HD2136" s="2"/>
      <c r="HE2136" s="2"/>
      <c r="HF2136" s="2"/>
      <c r="HG2136" s="2"/>
      <c r="HH2136" s="2"/>
      <c r="HI2136" s="2"/>
      <c r="HJ2136" s="2"/>
      <c r="HK2136" s="2"/>
      <c r="HL2136" s="2"/>
      <c r="HM2136" s="2"/>
      <c r="HN2136" s="2"/>
      <c r="HO2136" s="2"/>
      <c r="HP2136" s="2"/>
      <c r="HQ2136" s="2"/>
      <c r="HR2136" s="2"/>
      <c r="HS2136" s="2"/>
      <c r="HT2136" s="2"/>
      <c r="HU2136" s="2"/>
      <c r="HV2136" s="2"/>
      <c r="HW2136" s="2"/>
      <c r="HX2136" s="2"/>
      <c r="HY2136" s="2"/>
      <c r="HZ2136" s="2"/>
      <c r="IA2136" s="2"/>
      <c r="IB2136" s="2"/>
      <c r="IC2136" s="2"/>
      <c r="ID2136" s="2"/>
      <c r="IE2136" s="2"/>
      <c r="IF2136" s="2"/>
      <c r="IG2136" s="2"/>
      <c r="IH2136" s="2"/>
      <c r="II2136" s="2"/>
      <c r="IJ2136" s="2"/>
      <c r="IK2136" s="2"/>
      <c r="IL2136" s="2"/>
      <c r="IM2136" s="2"/>
      <c r="IN2136" s="2"/>
      <c r="IO2136" s="2"/>
      <c r="IP2136" s="2"/>
      <c r="IQ2136" s="2"/>
      <c r="IR2136" s="2"/>
      <c r="IS2136" s="2"/>
    </row>
    <row r="2137" spans="1:253" s="36" customFormat="1" ht="25.5" hidden="1" customHeight="1" x14ac:dyDescent="0.25">
      <c r="A2137" s="33"/>
      <c r="B2137" s="1266" t="s">
        <v>494</v>
      </c>
      <c r="C2137" s="1267"/>
      <c r="D2137" s="1267"/>
      <c r="E2137" s="1267"/>
      <c r="F2137" s="1267"/>
      <c r="G2137" s="1267"/>
      <c r="H2137" s="1267"/>
      <c r="I2137" s="1267"/>
      <c r="J2137" s="1267"/>
      <c r="K2137" s="1268"/>
      <c r="L2137" s="317"/>
      <c r="M2137" s="318"/>
      <c r="N2137" s="318"/>
      <c r="O2137" s="318"/>
      <c r="P2137" s="318"/>
      <c r="Q2137" s="318"/>
      <c r="R2137" s="318"/>
      <c r="S2137" s="318"/>
      <c r="T2137" s="318"/>
      <c r="U2137" s="318"/>
      <c r="V2137" s="318"/>
      <c r="W2137" s="318"/>
      <c r="X2137" s="318"/>
      <c r="Y2137" s="319"/>
      <c r="Z2137" s="546"/>
      <c r="AA2137" s="544"/>
      <c r="AB2137" s="544"/>
      <c r="AC2137" s="544"/>
      <c r="AD2137" s="544"/>
      <c r="AE2137" s="544"/>
      <c r="AF2137" s="544"/>
      <c r="AG2137" s="544"/>
      <c r="AH2137" s="547"/>
      <c r="AI2137" s="63"/>
      <c r="AJ2137" s="144" t="str">
        <f t="shared" si="401"/>
        <v>Riadok bude skrytý.</v>
      </c>
      <c r="AK2137" s="145" t="s">
        <v>207</v>
      </c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51">
        <f t="shared" si="398"/>
        <v>0</v>
      </c>
      <c r="BF2137" s="51">
        <f t="shared" si="404"/>
        <v>1</v>
      </c>
      <c r="BG2137" s="51"/>
      <c r="BH2137" s="51">
        <f t="shared" si="402"/>
        <v>1</v>
      </c>
      <c r="BI2137" s="89">
        <f t="shared" si="403"/>
        <v>0</v>
      </c>
      <c r="BJ2137" s="2"/>
      <c r="BK2137" s="2"/>
      <c r="BL2137" s="2"/>
      <c r="BM2137" s="2"/>
      <c r="BN2137" s="2"/>
      <c r="BO2137" s="2"/>
      <c r="BP2137" s="2"/>
      <c r="BQ2137" s="2"/>
      <c r="BR2137" s="2"/>
      <c r="BS2137" s="2"/>
      <c r="BT2137" s="2"/>
      <c r="BU2137" s="2"/>
      <c r="BV2137" s="2"/>
      <c r="BW2137" s="2"/>
      <c r="BX2137" s="108"/>
      <c r="BY2137" s="108"/>
      <c r="BZ2137" s="108"/>
      <c r="CA2137" s="113">
        <f>SI!BY2137</f>
        <v>169</v>
      </c>
      <c r="CB2137" s="113"/>
      <c r="CC2137" s="113"/>
      <c r="CD2137" s="113"/>
      <c r="CE2137" s="113"/>
      <c r="CF2137" s="113"/>
      <c r="CG2137" s="113"/>
      <c r="CH2137" s="140">
        <f>SI!BZ2137</f>
        <v>0</v>
      </c>
      <c r="CI2137" s="108"/>
      <c r="CJ2137" s="108"/>
      <c r="CK2137" s="108"/>
      <c r="CL2137" s="108"/>
      <c r="CM2137" s="108"/>
      <c r="CN2137" s="108"/>
      <c r="CO2137" s="108"/>
      <c r="CP2137" s="108"/>
      <c r="CQ2137" s="108"/>
      <c r="CR2137" s="108"/>
      <c r="CS2137" s="108"/>
      <c r="CT2137" s="108"/>
      <c r="CU2137" s="108"/>
      <c r="CV2137" s="108"/>
      <c r="CW2137" s="108"/>
      <c r="CX2137" s="108"/>
      <c r="CY2137" s="108"/>
      <c r="CZ2137" s="2"/>
      <c r="DA2137" s="2"/>
      <c r="DB2137" s="2"/>
      <c r="DC2137" s="2"/>
      <c r="DD2137" s="2"/>
      <c r="DE2137" s="2"/>
      <c r="DF2137" s="2"/>
      <c r="DG2137" s="2"/>
      <c r="DH2137" s="2"/>
      <c r="DI2137" s="2"/>
      <c r="DJ2137" s="2"/>
      <c r="DK2137" s="2"/>
      <c r="DL2137" s="2"/>
      <c r="DM2137" s="2"/>
      <c r="DN2137" s="2"/>
      <c r="DO2137" s="2"/>
      <c r="DP2137" s="2"/>
      <c r="DQ2137" s="2"/>
      <c r="DR2137" s="2"/>
      <c r="DS2137" s="2"/>
      <c r="DT2137" s="2"/>
      <c r="DU2137" s="2"/>
      <c r="DV2137" s="2"/>
      <c r="DW2137" s="2"/>
      <c r="DX2137" s="2"/>
      <c r="DY2137" s="2"/>
      <c r="DZ2137" s="2"/>
      <c r="EA2137" s="2"/>
      <c r="EB2137" s="2"/>
      <c r="EC2137" s="2"/>
      <c r="ED2137" s="2"/>
      <c r="EE2137" s="2"/>
      <c r="EF2137" s="2"/>
      <c r="EG2137" s="2"/>
      <c r="EH2137" s="2"/>
      <c r="EI2137" s="2"/>
      <c r="EJ2137" s="2"/>
      <c r="EK2137" s="2"/>
      <c r="EL2137" s="2"/>
      <c r="EM2137" s="2"/>
      <c r="EN2137" s="2"/>
      <c r="EO2137" s="2"/>
      <c r="EP2137" s="2"/>
      <c r="EQ2137" s="2"/>
      <c r="ER2137" s="2"/>
      <c r="ES2137" s="2"/>
      <c r="ET2137" s="2"/>
      <c r="EU2137" s="2"/>
      <c r="EV2137" s="2"/>
      <c r="EW2137" s="2"/>
      <c r="EX2137" s="2"/>
      <c r="EY2137" s="2"/>
      <c r="EZ2137" s="2"/>
      <c r="FA2137" s="2"/>
      <c r="FB2137" s="2"/>
      <c r="FC2137" s="2"/>
      <c r="FD2137" s="2"/>
      <c r="FE2137" s="2"/>
      <c r="FF2137" s="2"/>
      <c r="FG2137" s="2"/>
      <c r="FH2137" s="2"/>
      <c r="FI2137" s="2"/>
      <c r="FJ2137" s="2"/>
      <c r="FK2137" s="2"/>
      <c r="FL2137" s="2"/>
      <c r="FM2137" s="2"/>
      <c r="FN2137" s="2"/>
      <c r="FO2137" s="2"/>
      <c r="FP2137" s="2"/>
      <c r="FQ2137" s="2"/>
      <c r="FR2137" s="2"/>
      <c r="FS2137" s="2"/>
      <c r="FT2137" s="2"/>
      <c r="FU2137" s="2"/>
      <c r="FV2137" s="2"/>
      <c r="FW2137" s="2"/>
      <c r="FX2137" s="2"/>
      <c r="FY2137" s="2"/>
      <c r="FZ2137" s="2"/>
      <c r="GA2137" s="2"/>
      <c r="GB2137" s="2"/>
      <c r="GC2137" s="2"/>
      <c r="GD2137" s="2"/>
      <c r="GE2137" s="2"/>
      <c r="GF2137" s="2"/>
      <c r="GG2137" s="2"/>
      <c r="GH2137" s="2"/>
      <c r="GI2137" s="2"/>
      <c r="GJ2137" s="2"/>
      <c r="GK2137" s="2"/>
      <c r="GL2137" s="2"/>
      <c r="GM2137" s="2"/>
      <c r="GN2137" s="2"/>
      <c r="GO2137" s="2"/>
      <c r="GP2137" s="2"/>
      <c r="GQ2137" s="2"/>
      <c r="GR2137" s="2"/>
      <c r="GS2137" s="2"/>
      <c r="GT2137" s="2"/>
      <c r="GU2137" s="2"/>
      <c r="GV2137" s="2"/>
      <c r="GW2137" s="2"/>
      <c r="GX2137" s="2"/>
      <c r="GY2137" s="2"/>
      <c r="GZ2137" s="2"/>
      <c r="HA2137" s="2"/>
      <c r="HB2137" s="2"/>
      <c r="HC2137" s="2"/>
      <c r="HD2137" s="2"/>
      <c r="HE2137" s="2"/>
      <c r="HF2137" s="2"/>
      <c r="HG2137" s="2"/>
      <c r="HH2137" s="2"/>
      <c r="HI2137" s="2"/>
      <c r="HJ2137" s="2"/>
      <c r="HK2137" s="2"/>
      <c r="HL2137" s="2"/>
      <c r="HM2137" s="2"/>
      <c r="HN2137" s="2"/>
      <c r="HO2137" s="2"/>
      <c r="HP2137" s="2"/>
      <c r="HQ2137" s="2"/>
      <c r="HR2137" s="2"/>
      <c r="HS2137" s="2"/>
      <c r="HT2137" s="2"/>
      <c r="HU2137" s="2"/>
      <c r="HV2137" s="2"/>
      <c r="HW2137" s="2"/>
      <c r="HX2137" s="2"/>
      <c r="HY2137" s="2"/>
      <c r="HZ2137" s="2"/>
      <c r="IA2137" s="2"/>
      <c r="IB2137" s="2"/>
      <c r="IC2137" s="2"/>
      <c r="ID2137" s="2"/>
      <c r="IE2137" s="2"/>
      <c r="IF2137" s="2"/>
      <c r="IG2137" s="2"/>
      <c r="IH2137" s="2"/>
      <c r="II2137" s="2"/>
      <c r="IJ2137" s="2"/>
      <c r="IK2137" s="2"/>
      <c r="IL2137" s="2"/>
      <c r="IM2137" s="2"/>
      <c r="IN2137" s="2"/>
      <c r="IO2137" s="2"/>
      <c r="IP2137" s="2"/>
      <c r="IQ2137" s="2"/>
      <c r="IR2137" s="2"/>
      <c r="IS2137" s="2"/>
    </row>
    <row r="2138" spans="1:253" s="36" customFormat="1" hidden="1" x14ac:dyDescent="0.25">
      <c r="A2138" s="33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63"/>
      <c r="AJ2138" s="144" t="str">
        <f t="shared" si="401"/>
        <v>Riadok bude skrytý.</v>
      </c>
      <c r="AK2138" s="145" t="s">
        <v>207</v>
      </c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51">
        <f t="shared" si="398"/>
        <v>0</v>
      </c>
      <c r="BF2138" s="51">
        <f t="shared" si="404"/>
        <v>1</v>
      </c>
      <c r="BG2138" s="51"/>
      <c r="BH2138" s="51">
        <f t="shared" si="402"/>
        <v>1</v>
      </c>
      <c r="BI2138" s="89">
        <f t="shared" si="403"/>
        <v>0</v>
      </c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108"/>
      <c r="BY2138" s="108"/>
      <c r="BZ2138" s="108"/>
      <c r="CA2138" s="113">
        <f>SI!BY2138</f>
        <v>795</v>
      </c>
      <c r="CB2138" s="113"/>
      <c r="CC2138" s="113"/>
      <c r="CD2138" s="113"/>
      <c r="CE2138" s="113"/>
      <c r="CF2138" s="113"/>
      <c r="CG2138" s="113"/>
      <c r="CH2138" s="140">
        <f>SI!BZ2138</f>
        <v>0</v>
      </c>
      <c r="CI2138" s="108"/>
      <c r="CJ2138" s="108"/>
      <c r="CK2138" s="108"/>
      <c r="CL2138" s="108"/>
      <c r="CM2138" s="108"/>
      <c r="CN2138" s="108"/>
      <c r="CO2138" s="108"/>
      <c r="CP2138" s="108"/>
      <c r="CQ2138" s="108"/>
      <c r="CR2138" s="108"/>
      <c r="CS2138" s="108"/>
      <c r="CT2138" s="108"/>
      <c r="CU2138" s="108"/>
      <c r="CV2138" s="108"/>
      <c r="CW2138" s="108"/>
      <c r="CX2138" s="108"/>
      <c r="CY2138" s="108"/>
      <c r="CZ2138" s="2"/>
      <c r="DA2138" s="2"/>
      <c r="DB2138" s="2"/>
      <c r="DC2138" s="2"/>
      <c r="DD2138" s="2"/>
      <c r="DE2138" s="2"/>
      <c r="DF2138" s="2"/>
      <c r="DG2138" s="2"/>
      <c r="DH2138" s="2"/>
      <c r="DI2138" s="2"/>
      <c r="DJ2138" s="2"/>
      <c r="DK2138" s="2"/>
      <c r="DL2138" s="2"/>
      <c r="DM2138" s="2"/>
      <c r="DN2138" s="2"/>
      <c r="DO2138" s="2"/>
      <c r="DP2138" s="2"/>
      <c r="DQ2138" s="2"/>
      <c r="DR2138" s="2"/>
      <c r="DS2138" s="2"/>
      <c r="DT2138" s="2"/>
      <c r="DU2138" s="2"/>
      <c r="DV2138" s="2"/>
      <c r="DW2138" s="2"/>
      <c r="DX2138" s="2"/>
      <c r="DY2138" s="2"/>
      <c r="DZ2138" s="2"/>
      <c r="EA2138" s="2"/>
      <c r="EB2138" s="2"/>
      <c r="EC2138" s="2"/>
      <c r="ED2138" s="2"/>
      <c r="EE2138" s="2"/>
      <c r="EF2138" s="2"/>
      <c r="EG2138" s="2"/>
      <c r="EH2138" s="2"/>
      <c r="EI2138" s="2"/>
      <c r="EJ2138" s="2"/>
      <c r="EK2138" s="2"/>
      <c r="EL2138" s="2"/>
      <c r="EM2138" s="2"/>
      <c r="EN2138" s="2"/>
      <c r="EO2138" s="2"/>
      <c r="EP2138" s="2"/>
      <c r="EQ2138" s="2"/>
      <c r="ER2138" s="2"/>
      <c r="ES2138" s="2"/>
      <c r="ET2138" s="2"/>
      <c r="EU2138" s="2"/>
      <c r="EV2138" s="2"/>
      <c r="EW2138" s="2"/>
      <c r="EX2138" s="2"/>
      <c r="EY2138" s="2"/>
      <c r="EZ2138" s="2"/>
      <c r="FA2138" s="2"/>
      <c r="FB2138" s="2"/>
      <c r="FC2138" s="2"/>
      <c r="FD2138" s="2"/>
      <c r="FE2138" s="2"/>
      <c r="FF2138" s="2"/>
      <c r="FG2138" s="2"/>
      <c r="FH2138" s="2"/>
      <c r="FI2138" s="2"/>
      <c r="FJ2138" s="2"/>
      <c r="FK2138" s="2"/>
      <c r="FL2138" s="2"/>
      <c r="FM2138" s="2"/>
      <c r="FN2138" s="2"/>
      <c r="FO2138" s="2"/>
      <c r="FP2138" s="2"/>
      <c r="FQ2138" s="2"/>
      <c r="FR2138" s="2"/>
      <c r="FS2138" s="2"/>
      <c r="FT2138" s="2"/>
      <c r="FU2138" s="2"/>
      <c r="FV2138" s="2"/>
      <c r="FW2138" s="2"/>
      <c r="FX2138" s="2"/>
      <c r="FY2138" s="2"/>
      <c r="FZ2138" s="2"/>
      <c r="GA2138" s="2"/>
      <c r="GB2138" s="2"/>
      <c r="GC2138" s="2"/>
      <c r="GD2138" s="2"/>
      <c r="GE2138" s="2"/>
      <c r="GF2138" s="2"/>
      <c r="GG2138" s="2"/>
      <c r="GH2138" s="2"/>
      <c r="GI2138" s="2"/>
      <c r="GJ2138" s="2"/>
      <c r="GK2138" s="2"/>
      <c r="GL2138" s="2"/>
      <c r="GM2138" s="2"/>
      <c r="GN2138" s="2"/>
      <c r="GO2138" s="2"/>
      <c r="GP2138" s="2"/>
      <c r="GQ2138" s="2"/>
      <c r="GR2138" s="2"/>
      <c r="GS2138" s="2"/>
      <c r="GT2138" s="2"/>
      <c r="GU2138" s="2"/>
      <c r="GV2138" s="2"/>
      <c r="GW2138" s="2"/>
      <c r="GX2138" s="2"/>
      <c r="GY2138" s="2"/>
      <c r="GZ2138" s="2"/>
      <c r="HA2138" s="2"/>
      <c r="HB2138" s="2"/>
      <c r="HC2138" s="2"/>
      <c r="HD2138" s="2"/>
      <c r="HE2138" s="2"/>
      <c r="HF2138" s="2"/>
      <c r="HG2138" s="2"/>
      <c r="HH2138" s="2"/>
      <c r="HI2138" s="2"/>
      <c r="HJ2138" s="2"/>
      <c r="HK2138" s="2"/>
      <c r="HL2138" s="2"/>
      <c r="HM2138" s="2"/>
      <c r="HN2138" s="2"/>
      <c r="HO2138" s="2"/>
      <c r="HP2138" s="2"/>
      <c r="HQ2138" s="2"/>
      <c r="HR2138" s="2"/>
      <c r="HS2138" s="2"/>
      <c r="HT2138" s="2"/>
      <c r="HU2138" s="2"/>
      <c r="HV2138" s="2"/>
      <c r="HW2138" s="2"/>
      <c r="HX2138" s="2"/>
      <c r="HY2138" s="2"/>
      <c r="HZ2138" s="2"/>
      <c r="IA2138" s="2"/>
      <c r="IB2138" s="2"/>
      <c r="IC2138" s="2"/>
      <c r="ID2138" s="2"/>
      <c r="IE2138" s="2"/>
      <c r="IF2138" s="2"/>
      <c r="IG2138" s="2"/>
      <c r="IH2138" s="2"/>
      <c r="II2138" s="2"/>
      <c r="IJ2138" s="2"/>
      <c r="IK2138" s="2"/>
      <c r="IL2138" s="2"/>
      <c r="IM2138" s="2"/>
      <c r="IN2138" s="2"/>
      <c r="IO2138" s="2"/>
      <c r="IP2138" s="2"/>
      <c r="IQ2138" s="2"/>
      <c r="IR2138" s="2"/>
      <c r="IS2138" s="2"/>
    </row>
    <row r="2139" spans="1:253" s="36" customFormat="1" hidden="1" x14ac:dyDescent="0.25">
      <c r="A2139" s="33"/>
      <c r="B2139" s="2" t="s">
        <v>496</v>
      </c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62" t="s">
        <v>168</v>
      </c>
      <c r="AJ2139" s="144" t="str">
        <f t="shared" si="401"/>
        <v>Riadok bude skrytý.</v>
      </c>
      <c r="AK2139" s="145" t="s">
        <v>207</v>
      </c>
      <c r="AL2139" s="2"/>
      <c r="AM2139" s="2"/>
      <c r="AN2139" s="2"/>
      <c r="AO2139" s="2"/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51">
        <f t="shared" si="398"/>
        <v>0</v>
      </c>
      <c r="BF2139" s="51">
        <f>+IF(B2140="",0,1)</f>
        <v>0</v>
      </c>
      <c r="BG2139" s="51"/>
      <c r="BH2139" s="51">
        <f t="shared" si="402"/>
        <v>1</v>
      </c>
      <c r="BI2139" s="89">
        <f t="shared" si="403"/>
        <v>0</v>
      </c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/>
      <c r="BX2139" s="108"/>
      <c r="BY2139" s="108"/>
      <c r="BZ2139" s="108"/>
      <c r="CA2139" s="113">
        <f>SI!BY2139</f>
        <v>153</v>
      </c>
      <c r="CB2139" s="113"/>
      <c r="CC2139" s="113"/>
      <c r="CD2139" s="113"/>
      <c r="CE2139" s="113"/>
      <c r="CF2139" s="113"/>
      <c r="CG2139" s="113"/>
      <c r="CH2139" s="140">
        <f>SI!BZ2139</f>
        <v>0</v>
      </c>
      <c r="CI2139" s="108"/>
      <c r="CJ2139" s="108"/>
      <c r="CK2139" s="108"/>
      <c r="CL2139" s="108"/>
      <c r="CM2139" s="108"/>
      <c r="CN2139" s="108"/>
      <c r="CO2139" s="108"/>
      <c r="CP2139" s="108"/>
      <c r="CQ2139" s="108"/>
      <c r="CR2139" s="108"/>
      <c r="CS2139" s="108"/>
      <c r="CT2139" s="108"/>
      <c r="CU2139" s="108"/>
      <c r="CV2139" s="108"/>
      <c r="CW2139" s="108"/>
      <c r="CX2139" s="108"/>
      <c r="CY2139" s="108"/>
      <c r="CZ2139" s="2"/>
      <c r="DA2139" s="2"/>
      <c r="DB2139" s="2"/>
      <c r="DC2139" s="2"/>
      <c r="DD2139" s="2"/>
      <c r="DE2139" s="2"/>
      <c r="DF2139" s="2"/>
      <c r="DG2139" s="2"/>
      <c r="DH2139" s="2"/>
      <c r="DI2139" s="2"/>
      <c r="DJ2139" s="2"/>
      <c r="DK2139" s="2"/>
      <c r="DL2139" s="2"/>
      <c r="DM2139" s="2"/>
      <c r="DN2139" s="2"/>
      <c r="DO2139" s="2"/>
      <c r="DP2139" s="2"/>
      <c r="DQ2139" s="2"/>
      <c r="DR2139" s="2"/>
      <c r="DS2139" s="2"/>
      <c r="DT2139" s="2"/>
      <c r="DU2139" s="2"/>
      <c r="DV2139" s="2"/>
      <c r="DW2139" s="2"/>
      <c r="DX2139" s="2"/>
      <c r="DY2139" s="2"/>
      <c r="DZ2139" s="2"/>
      <c r="EA2139" s="2"/>
      <c r="EB2139" s="2"/>
      <c r="EC2139" s="2"/>
      <c r="ED2139" s="2"/>
      <c r="EE2139" s="2"/>
      <c r="EF2139" s="2"/>
      <c r="EG2139" s="2"/>
      <c r="EH2139" s="2"/>
      <c r="EI2139" s="2"/>
      <c r="EJ2139" s="2"/>
      <c r="EK2139" s="2"/>
      <c r="EL2139" s="2"/>
      <c r="EM2139" s="2"/>
      <c r="EN2139" s="2"/>
      <c r="EO2139" s="2"/>
      <c r="EP2139" s="2"/>
      <c r="EQ2139" s="2"/>
      <c r="ER2139" s="2"/>
      <c r="ES2139" s="2"/>
      <c r="ET2139" s="2"/>
      <c r="EU2139" s="2"/>
      <c r="EV2139" s="2"/>
      <c r="EW2139" s="2"/>
      <c r="EX2139" s="2"/>
      <c r="EY2139" s="2"/>
      <c r="EZ2139" s="2"/>
      <c r="FA2139" s="2"/>
      <c r="FB2139" s="2"/>
      <c r="FC2139" s="2"/>
      <c r="FD2139" s="2"/>
      <c r="FE2139" s="2"/>
      <c r="FF2139" s="2"/>
      <c r="FG2139" s="2"/>
      <c r="FH2139" s="2"/>
      <c r="FI2139" s="2"/>
      <c r="FJ2139" s="2"/>
      <c r="FK2139" s="2"/>
      <c r="FL2139" s="2"/>
      <c r="FM2139" s="2"/>
      <c r="FN2139" s="2"/>
      <c r="FO2139" s="2"/>
      <c r="FP2139" s="2"/>
      <c r="FQ2139" s="2"/>
      <c r="FR2139" s="2"/>
      <c r="FS2139" s="2"/>
      <c r="FT2139" s="2"/>
      <c r="FU2139" s="2"/>
      <c r="FV2139" s="2"/>
      <c r="FW2139" s="2"/>
      <c r="FX2139" s="2"/>
      <c r="FY2139" s="2"/>
      <c r="FZ2139" s="2"/>
      <c r="GA2139" s="2"/>
      <c r="GB2139" s="2"/>
      <c r="GC2139" s="2"/>
      <c r="GD2139" s="2"/>
      <c r="GE2139" s="2"/>
      <c r="GF2139" s="2"/>
      <c r="GG2139" s="2"/>
      <c r="GH2139" s="2"/>
      <c r="GI2139" s="2"/>
      <c r="GJ2139" s="2"/>
      <c r="GK2139" s="2"/>
      <c r="GL2139" s="2"/>
      <c r="GM2139" s="2"/>
      <c r="GN2139" s="2"/>
      <c r="GO2139" s="2"/>
      <c r="GP2139" s="2"/>
      <c r="GQ2139" s="2"/>
      <c r="GR2139" s="2"/>
      <c r="GS2139" s="2"/>
      <c r="GT2139" s="2"/>
      <c r="GU2139" s="2"/>
      <c r="GV2139" s="2"/>
      <c r="GW2139" s="2"/>
      <c r="GX2139" s="2"/>
      <c r="GY2139" s="2"/>
      <c r="GZ2139" s="2"/>
      <c r="HA2139" s="2"/>
      <c r="HB2139" s="2"/>
      <c r="HC2139" s="2"/>
      <c r="HD2139" s="2"/>
      <c r="HE2139" s="2"/>
      <c r="HF2139" s="2"/>
      <c r="HG2139" s="2"/>
      <c r="HH2139" s="2"/>
      <c r="HI2139" s="2"/>
      <c r="HJ2139" s="2"/>
      <c r="HK2139" s="2"/>
      <c r="HL2139" s="2"/>
      <c r="HM2139" s="2"/>
      <c r="HN2139" s="2"/>
      <c r="HO2139" s="2"/>
      <c r="HP2139" s="2"/>
      <c r="HQ2139" s="2"/>
      <c r="HR2139" s="2"/>
      <c r="HS2139" s="2"/>
      <c r="HT2139" s="2"/>
      <c r="HU2139" s="2"/>
      <c r="HV2139" s="2"/>
      <c r="HW2139" s="2"/>
      <c r="HX2139" s="2"/>
      <c r="HY2139" s="2"/>
      <c r="HZ2139" s="2"/>
      <c r="IA2139" s="2"/>
      <c r="IB2139" s="2"/>
      <c r="IC2139" s="2"/>
      <c r="ID2139" s="2"/>
      <c r="IE2139" s="2"/>
      <c r="IF2139" s="2"/>
      <c r="IG2139" s="2"/>
      <c r="IH2139" s="2"/>
      <c r="II2139" s="2"/>
      <c r="IJ2139" s="2"/>
      <c r="IK2139" s="2"/>
      <c r="IL2139" s="2"/>
      <c r="IM2139" s="2"/>
      <c r="IN2139" s="2"/>
      <c r="IO2139" s="2"/>
      <c r="IP2139" s="2"/>
      <c r="IQ2139" s="2"/>
      <c r="IR2139" s="2"/>
      <c r="IS2139" s="2"/>
    </row>
    <row r="2140" spans="1:253" s="36" customFormat="1" hidden="1" x14ac:dyDescent="0.25">
      <c r="A2140" s="33"/>
      <c r="B2140" s="168"/>
      <c r="C2140" s="168"/>
      <c r="D2140" s="168"/>
      <c r="E2140" s="168"/>
      <c r="F2140" s="168"/>
      <c r="G2140" s="168"/>
      <c r="H2140" s="168"/>
      <c r="I2140" s="168"/>
      <c r="J2140" s="168"/>
      <c r="K2140" s="168"/>
      <c r="L2140" s="168"/>
      <c r="M2140" s="168"/>
      <c r="N2140" s="168"/>
      <c r="O2140" s="168"/>
      <c r="P2140" s="168"/>
      <c r="Q2140" s="168"/>
      <c r="R2140" s="168"/>
      <c r="S2140" s="168"/>
      <c r="T2140" s="168"/>
      <c r="U2140" s="168"/>
      <c r="V2140" s="168"/>
      <c r="W2140" s="168"/>
      <c r="X2140" s="168"/>
      <c r="Y2140" s="168"/>
      <c r="Z2140" s="168"/>
      <c r="AA2140" s="168"/>
      <c r="AB2140" s="168"/>
      <c r="AC2140" s="168"/>
      <c r="AD2140" s="168"/>
      <c r="AE2140" s="168"/>
      <c r="AF2140" s="168"/>
      <c r="AG2140" s="168"/>
      <c r="AH2140" s="168"/>
      <c r="AI2140" s="63"/>
      <c r="AJ2140" s="144" t="str">
        <f t="shared" si="401"/>
        <v>Riadok bude skrytý.</v>
      </c>
      <c r="AK2140" s="145" t="s">
        <v>207</v>
      </c>
      <c r="AL2140" s="2"/>
      <c r="AM2140" s="2"/>
      <c r="AN2140" s="2"/>
      <c r="AO2140" s="2"/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  <c r="AZ2140" s="2"/>
      <c r="BA2140" s="2"/>
      <c r="BB2140" s="2"/>
      <c r="BC2140" s="2"/>
      <c r="BD2140" s="2"/>
      <c r="BE2140" s="51">
        <f t="shared" si="398"/>
        <v>0</v>
      </c>
      <c r="BF2140" s="51">
        <f>+IF(B2140="",0,1)</f>
        <v>0</v>
      </c>
      <c r="BG2140" s="51"/>
      <c r="BH2140" s="51">
        <f t="shared" ref="BH2140:BH2159" si="405">IF(AK2140="",1,IF(AK2140="Chcem skryť riadok.",0,1))</f>
        <v>1</v>
      </c>
      <c r="BI2140" s="89">
        <f t="shared" ref="BI2140:BI2159" si="406">+IF(BE2140*BF2140=0,0,IF(BH2140=0,0,1))</f>
        <v>0</v>
      </c>
      <c r="BJ2140" s="2"/>
      <c r="BK2140" s="2"/>
      <c r="BL2140" s="2"/>
      <c r="BM2140" s="2"/>
      <c r="BN2140" s="2"/>
      <c r="BO2140" s="2"/>
      <c r="BP2140" s="2"/>
      <c r="BQ2140" s="2"/>
      <c r="BR2140" s="2"/>
      <c r="BS2140" s="2"/>
      <c r="BT2140" s="2"/>
      <c r="BU2140" s="2"/>
      <c r="BV2140" s="2"/>
      <c r="BW2140" s="2"/>
      <c r="BX2140" s="108"/>
      <c r="BY2140" s="108"/>
      <c r="BZ2140" s="108"/>
      <c r="CA2140" s="113">
        <f>SI!BY2140</f>
        <v>904</v>
      </c>
      <c r="CB2140" s="113"/>
      <c r="CC2140" s="113"/>
      <c r="CD2140" s="113"/>
      <c r="CE2140" s="113"/>
      <c r="CF2140" s="113"/>
      <c r="CG2140" s="113"/>
      <c r="CH2140" s="140">
        <f>SI!BZ2140</f>
        <v>0</v>
      </c>
      <c r="CI2140" s="108"/>
      <c r="CJ2140" s="108"/>
      <c r="CK2140" s="108"/>
      <c r="CL2140" s="108"/>
      <c r="CM2140" s="108"/>
      <c r="CN2140" s="108"/>
      <c r="CO2140" s="108"/>
      <c r="CP2140" s="108"/>
      <c r="CQ2140" s="108"/>
      <c r="CR2140" s="108"/>
      <c r="CS2140" s="108"/>
      <c r="CT2140" s="108"/>
      <c r="CU2140" s="108"/>
      <c r="CV2140" s="108"/>
      <c r="CW2140" s="108"/>
      <c r="CX2140" s="108"/>
      <c r="CY2140" s="108"/>
      <c r="CZ2140" s="2"/>
      <c r="DA2140" s="2"/>
      <c r="DB2140" s="2"/>
      <c r="DC2140" s="2"/>
      <c r="DD2140" s="2"/>
      <c r="DE2140" s="2"/>
      <c r="DF2140" s="2"/>
      <c r="DG2140" s="2"/>
      <c r="DH2140" s="2"/>
      <c r="DI2140" s="2"/>
      <c r="DJ2140" s="2"/>
      <c r="DK2140" s="2"/>
      <c r="DL2140" s="2"/>
      <c r="DM2140" s="2"/>
      <c r="DN2140" s="2"/>
      <c r="DO2140" s="2"/>
      <c r="DP2140" s="2"/>
      <c r="DQ2140" s="2"/>
      <c r="DR2140" s="2"/>
      <c r="DS2140" s="2"/>
      <c r="DT2140" s="2"/>
      <c r="DU2140" s="2"/>
      <c r="DV2140" s="2"/>
      <c r="DW2140" s="2"/>
      <c r="DX2140" s="2"/>
      <c r="DY2140" s="2"/>
      <c r="DZ2140" s="2"/>
      <c r="EA2140" s="2"/>
      <c r="EB2140" s="2"/>
      <c r="EC2140" s="2"/>
      <c r="ED2140" s="2"/>
      <c r="EE2140" s="2"/>
      <c r="EF2140" s="2"/>
      <c r="EG2140" s="2"/>
      <c r="EH2140" s="2"/>
      <c r="EI2140" s="2"/>
      <c r="EJ2140" s="2"/>
      <c r="EK2140" s="2"/>
      <c r="EL2140" s="2"/>
      <c r="EM2140" s="2"/>
      <c r="EN2140" s="2"/>
      <c r="EO2140" s="2"/>
      <c r="EP2140" s="2"/>
      <c r="EQ2140" s="2"/>
      <c r="ER2140" s="2"/>
      <c r="ES2140" s="2"/>
      <c r="ET2140" s="2"/>
      <c r="EU2140" s="2"/>
      <c r="EV2140" s="2"/>
      <c r="EW2140" s="2"/>
      <c r="EX2140" s="2"/>
      <c r="EY2140" s="2"/>
      <c r="EZ2140" s="2"/>
      <c r="FA2140" s="2"/>
      <c r="FB2140" s="2"/>
      <c r="FC2140" s="2"/>
      <c r="FD2140" s="2"/>
      <c r="FE2140" s="2"/>
      <c r="FF2140" s="2"/>
      <c r="FG2140" s="2"/>
      <c r="FH2140" s="2"/>
      <c r="FI2140" s="2"/>
      <c r="FJ2140" s="2"/>
      <c r="FK2140" s="2"/>
      <c r="FL2140" s="2"/>
      <c r="FM2140" s="2"/>
      <c r="FN2140" s="2"/>
      <c r="FO2140" s="2"/>
      <c r="FP2140" s="2"/>
      <c r="FQ2140" s="2"/>
      <c r="FR2140" s="2"/>
      <c r="FS2140" s="2"/>
      <c r="FT2140" s="2"/>
      <c r="FU2140" s="2"/>
      <c r="FV2140" s="2"/>
      <c r="FW2140" s="2"/>
      <c r="FX2140" s="2"/>
      <c r="FY2140" s="2"/>
      <c r="FZ2140" s="2"/>
      <c r="GA2140" s="2"/>
      <c r="GB2140" s="2"/>
      <c r="GC2140" s="2"/>
      <c r="GD2140" s="2"/>
      <c r="GE2140" s="2"/>
      <c r="GF2140" s="2"/>
      <c r="GG2140" s="2"/>
      <c r="GH2140" s="2"/>
      <c r="GI2140" s="2"/>
      <c r="GJ2140" s="2"/>
      <c r="GK2140" s="2"/>
      <c r="GL2140" s="2"/>
      <c r="GM2140" s="2"/>
      <c r="GN2140" s="2"/>
      <c r="GO2140" s="2"/>
      <c r="GP2140" s="2"/>
      <c r="GQ2140" s="2"/>
      <c r="GR2140" s="2"/>
      <c r="GS2140" s="2"/>
      <c r="GT2140" s="2"/>
      <c r="GU2140" s="2"/>
      <c r="GV2140" s="2"/>
      <c r="GW2140" s="2"/>
      <c r="GX2140" s="2"/>
      <c r="GY2140" s="2"/>
      <c r="GZ2140" s="2"/>
      <c r="HA2140" s="2"/>
      <c r="HB2140" s="2"/>
      <c r="HC2140" s="2"/>
      <c r="HD2140" s="2"/>
      <c r="HE2140" s="2"/>
      <c r="HF2140" s="2"/>
      <c r="HG2140" s="2"/>
      <c r="HH2140" s="2"/>
      <c r="HI2140" s="2"/>
      <c r="HJ2140" s="2"/>
      <c r="HK2140" s="2"/>
      <c r="HL2140" s="2"/>
      <c r="HM2140" s="2"/>
      <c r="HN2140" s="2"/>
      <c r="HO2140" s="2"/>
      <c r="HP2140" s="2"/>
      <c r="HQ2140" s="2"/>
      <c r="HR2140" s="2"/>
      <c r="HS2140" s="2"/>
      <c r="HT2140" s="2"/>
      <c r="HU2140" s="2"/>
      <c r="HV2140" s="2"/>
      <c r="HW2140" s="2"/>
      <c r="HX2140" s="2"/>
      <c r="HY2140" s="2"/>
      <c r="HZ2140" s="2"/>
      <c r="IA2140" s="2"/>
      <c r="IB2140" s="2"/>
      <c r="IC2140" s="2"/>
      <c r="ID2140" s="2"/>
      <c r="IE2140" s="2"/>
      <c r="IF2140" s="2"/>
      <c r="IG2140" s="2"/>
      <c r="IH2140" s="2"/>
      <c r="II2140" s="2"/>
      <c r="IJ2140" s="2"/>
      <c r="IK2140" s="2"/>
      <c r="IL2140" s="2"/>
      <c r="IM2140" s="2"/>
      <c r="IN2140" s="2"/>
      <c r="IO2140" s="2"/>
      <c r="IP2140" s="2"/>
      <c r="IQ2140" s="2"/>
      <c r="IR2140" s="2"/>
      <c r="IS2140" s="2"/>
    </row>
    <row r="2141" spans="1:253" hidden="1" x14ac:dyDescent="0.25">
      <c r="A2141" s="33"/>
      <c r="B2141" s="168"/>
      <c r="C2141" s="168"/>
      <c r="D2141" s="168"/>
      <c r="E2141" s="168"/>
      <c r="F2141" s="168"/>
      <c r="G2141" s="168"/>
      <c r="H2141" s="168"/>
      <c r="I2141" s="168"/>
      <c r="J2141" s="168"/>
      <c r="K2141" s="168"/>
      <c r="L2141" s="168"/>
      <c r="M2141" s="168"/>
      <c r="N2141" s="168"/>
      <c r="O2141" s="168"/>
      <c r="P2141" s="168"/>
      <c r="Q2141" s="168"/>
      <c r="R2141" s="168"/>
      <c r="S2141" s="168"/>
      <c r="T2141" s="168"/>
      <c r="U2141" s="168"/>
      <c r="V2141" s="168"/>
      <c r="W2141" s="168"/>
      <c r="X2141" s="168"/>
      <c r="Y2141" s="168"/>
      <c r="Z2141" s="168"/>
      <c r="AA2141" s="168"/>
      <c r="AB2141" s="168"/>
      <c r="AC2141" s="168"/>
      <c r="AD2141" s="168"/>
      <c r="AE2141" s="168"/>
      <c r="AF2141" s="168"/>
      <c r="AG2141" s="168"/>
      <c r="AH2141" s="168"/>
      <c r="AI2141" s="59"/>
      <c r="AJ2141" s="144" t="str">
        <f t="shared" si="401"/>
        <v>Riadok bude skrytý.</v>
      </c>
      <c r="AK2141" s="145" t="s">
        <v>207</v>
      </c>
      <c r="BE2141" s="51">
        <f t="shared" si="398"/>
        <v>0</v>
      </c>
      <c r="BF2141" s="51">
        <f t="shared" ref="BF2141:BF2159" si="407">+IF(B2141="",0,1)</f>
        <v>0</v>
      </c>
      <c r="BH2141" s="51">
        <f t="shared" si="405"/>
        <v>1</v>
      </c>
      <c r="BI2141" s="89">
        <f t="shared" si="406"/>
        <v>0</v>
      </c>
      <c r="CA2141" s="113">
        <f>SI!BY2141</f>
        <v>160</v>
      </c>
      <c r="CH2141" s="140">
        <f>SI!BZ2141</f>
        <v>0</v>
      </c>
    </row>
    <row r="2142" spans="1:253" hidden="1" x14ac:dyDescent="0.25">
      <c r="A2142" s="33"/>
      <c r="B2142" s="168"/>
      <c r="C2142" s="168"/>
      <c r="D2142" s="168"/>
      <c r="E2142" s="168"/>
      <c r="F2142" s="168"/>
      <c r="G2142" s="168"/>
      <c r="H2142" s="168"/>
      <c r="I2142" s="168"/>
      <c r="J2142" s="168"/>
      <c r="K2142" s="168"/>
      <c r="L2142" s="168"/>
      <c r="M2142" s="168"/>
      <c r="N2142" s="168"/>
      <c r="O2142" s="168"/>
      <c r="P2142" s="168"/>
      <c r="Q2142" s="168"/>
      <c r="R2142" s="168"/>
      <c r="S2142" s="168"/>
      <c r="T2142" s="168"/>
      <c r="U2142" s="168"/>
      <c r="V2142" s="168"/>
      <c r="W2142" s="168"/>
      <c r="X2142" s="168"/>
      <c r="Y2142" s="168"/>
      <c r="Z2142" s="168"/>
      <c r="AA2142" s="168"/>
      <c r="AB2142" s="168"/>
      <c r="AC2142" s="168"/>
      <c r="AD2142" s="168"/>
      <c r="AE2142" s="168"/>
      <c r="AF2142" s="168"/>
      <c r="AG2142" s="168"/>
      <c r="AH2142" s="168"/>
      <c r="AI2142" s="59"/>
      <c r="AJ2142" s="144" t="str">
        <f t="shared" si="401"/>
        <v>Riadok bude skrytý.</v>
      </c>
      <c r="AK2142" s="145" t="s">
        <v>207</v>
      </c>
      <c r="BE2142" s="51">
        <f t="shared" si="398"/>
        <v>0</v>
      </c>
      <c r="BF2142" s="51">
        <f t="shared" si="407"/>
        <v>0</v>
      </c>
      <c r="BH2142" s="51">
        <f t="shared" si="405"/>
        <v>1</v>
      </c>
      <c r="BI2142" s="89">
        <f t="shared" si="406"/>
        <v>0</v>
      </c>
      <c r="CA2142" s="113">
        <f>SI!BY2142</f>
        <v>172</v>
      </c>
      <c r="CH2142" s="140">
        <f>SI!BZ2142</f>
        <v>0</v>
      </c>
    </row>
    <row r="2143" spans="1:253" hidden="1" x14ac:dyDescent="0.25">
      <c r="A2143" s="33"/>
      <c r="B2143" s="168"/>
      <c r="C2143" s="168"/>
      <c r="D2143" s="168"/>
      <c r="E2143" s="168"/>
      <c r="F2143" s="168"/>
      <c r="G2143" s="168"/>
      <c r="H2143" s="168"/>
      <c r="I2143" s="168"/>
      <c r="J2143" s="168"/>
      <c r="K2143" s="168"/>
      <c r="L2143" s="168"/>
      <c r="M2143" s="168"/>
      <c r="N2143" s="168"/>
      <c r="O2143" s="168"/>
      <c r="P2143" s="168"/>
      <c r="Q2143" s="168"/>
      <c r="R2143" s="168"/>
      <c r="S2143" s="168"/>
      <c r="T2143" s="168"/>
      <c r="U2143" s="168"/>
      <c r="V2143" s="168"/>
      <c r="W2143" s="168"/>
      <c r="X2143" s="168"/>
      <c r="Y2143" s="168"/>
      <c r="Z2143" s="168"/>
      <c r="AA2143" s="168"/>
      <c r="AB2143" s="168"/>
      <c r="AC2143" s="168"/>
      <c r="AD2143" s="168"/>
      <c r="AE2143" s="168"/>
      <c r="AF2143" s="168"/>
      <c r="AG2143" s="168"/>
      <c r="AH2143" s="168"/>
      <c r="AI2143" s="59"/>
      <c r="AJ2143" s="144" t="str">
        <f t="shared" si="401"/>
        <v>Riadok bude skrytý.</v>
      </c>
      <c r="AK2143" s="145" t="s">
        <v>207</v>
      </c>
      <c r="BE2143" s="51">
        <f t="shared" si="398"/>
        <v>0</v>
      </c>
      <c r="BF2143" s="51">
        <f t="shared" si="407"/>
        <v>0</v>
      </c>
      <c r="BH2143" s="51">
        <f t="shared" si="405"/>
        <v>1</v>
      </c>
      <c r="BI2143" s="89">
        <f t="shared" si="406"/>
        <v>0</v>
      </c>
      <c r="CA2143" s="113">
        <f>SI!BY2143</f>
        <v>171</v>
      </c>
      <c r="CH2143" s="140">
        <f>SI!BZ2143</f>
        <v>0</v>
      </c>
    </row>
    <row r="2144" spans="1:253" hidden="1" x14ac:dyDescent="0.25">
      <c r="A2144" s="33"/>
      <c r="B2144" s="168"/>
      <c r="C2144" s="168"/>
      <c r="D2144" s="168"/>
      <c r="E2144" s="168"/>
      <c r="F2144" s="168"/>
      <c r="G2144" s="168"/>
      <c r="H2144" s="168"/>
      <c r="I2144" s="168"/>
      <c r="J2144" s="168"/>
      <c r="K2144" s="168"/>
      <c r="L2144" s="168"/>
      <c r="M2144" s="168"/>
      <c r="N2144" s="168"/>
      <c r="O2144" s="168"/>
      <c r="P2144" s="168"/>
      <c r="Q2144" s="168"/>
      <c r="R2144" s="168"/>
      <c r="S2144" s="168"/>
      <c r="T2144" s="168"/>
      <c r="U2144" s="168"/>
      <c r="V2144" s="168"/>
      <c r="W2144" s="168"/>
      <c r="X2144" s="168"/>
      <c r="Y2144" s="168"/>
      <c r="Z2144" s="168"/>
      <c r="AA2144" s="168"/>
      <c r="AB2144" s="168"/>
      <c r="AC2144" s="168"/>
      <c r="AD2144" s="168"/>
      <c r="AE2144" s="168"/>
      <c r="AF2144" s="168"/>
      <c r="AG2144" s="168"/>
      <c r="AH2144" s="168"/>
      <c r="AI2144" s="59"/>
      <c r="AJ2144" s="144" t="str">
        <f t="shared" si="401"/>
        <v>Riadok bude skrytý.</v>
      </c>
      <c r="AK2144" s="145" t="s">
        <v>207</v>
      </c>
      <c r="BE2144" s="51">
        <f t="shared" si="398"/>
        <v>0</v>
      </c>
      <c r="BF2144" s="51">
        <f t="shared" si="407"/>
        <v>0</v>
      </c>
      <c r="BH2144" s="51">
        <f t="shared" si="405"/>
        <v>1</v>
      </c>
      <c r="BI2144" s="89">
        <f t="shared" si="406"/>
        <v>0</v>
      </c>
      <c r="CA2144" s="113">
        <f>SI!BY2144</f>
        <v>112</v>
      </c>
      <c r="CH2144" s="140">
        <f>SI!BZ2144</f>
        <v>0</v>
      </c>
    </row>
    <row r="2145" spans="1:86" hidden="1" x14ac:dyDescent="0.25">
      <c r="A2145" s="33"/>
      <c r="B2145" s="168"/>
      <c r="C2145" s="168"/>
      <c r="D2145" s="168"/>
      <c r="E2145" s="168"/>
      <c r="F2145" s="168"/>
      <c r="G2145" s="168"/>
      <c r="H2145" s="168"/>
      <c r="I2145" s="168"/>
      <c r="J2145" s="168"/>
      <c r="K2145" s="168"/>
      <c r="L2145" s="168"/>
      <c r="M2145" s="168"/>
      <c r="N2145" s="168"/>
      <c r="O2145" s="168"/>
      <c r="P2145" s="168"/>
      <c r="Q2145" s="168"/>
      <c r="R2145" s="168"/>
      <c r="S2145" s="168"/>
      <c r="T2145" s="168"/>
      <c r="U2145" s="168"/>
      <c r="V2145" s="168"/>
      <c r="W2145" s="168"/>
      <c r="X2145" s="168"/>
      <c r="Y2145" s="168"/>
      <c r="Z2145" s="168"/>
      <c r="AA2145" s="168"/>
      <c r="AB2145" s="168"/>
      <c r="AC2145" s="168"/>
      <c r="AD2145" s="168"/>
      <c r="AE2145" s="168"/>
      <c r="AF2145" s="168"/>
      <c r="AG2145" s="168"/>
      <c r="AH2145" s="168"/>
      <c r="AI2145" s="59"/>
      <c r="AJ2145" s="144" t="str">
        <f t="shared" si="401"/>
        <v>Riadok bude skrytý.</v>
      </c>
      <c r="AK2145" s="145" t="s">
        <v>207</v>
      </c>
      <c r="BE2145" s="51">
        <f t="shared" si="398"/>
        <v>0</v>
      </c>
      <c r="BF2145" s="51">
        <f t="shared" si="407"/>
        <v>0</v>
      </c>
      <c r="BH2145" s="51">
        <f t="shared" si="405"/>
        <v>1</v>
      </c>
      <c r="BI2145" s="89">
        <f t="shared" si="406"/>
        <v>0</v>
      </c>
      <c r="CA2145" s="113">
        <f>SI!BY2145</f>
        <v>173</v>
      </c>
      <c r="CH2145" s="140">
        <f>SI!BZ2145</f>
        <v>0</v>
      </c>
    </row>
    <row r="2146" spans="1:86" hidden="1" x14ac:dyDescent="0.25">
      <c r="A2146" s="33"/>
      <c r="B2146" s="168"/>
      <c r="C2146" s="168"/>
      <c r="D2146" s="168"/>
      <c r="E2146" s="168"/>
      <c r="F2146" s="168"/>
      <c r="G2146" s="168"/>
      <c r="H2146" s="168"/>
      <c r="I2146" s="168"/>
      <c r="J2146" s="168"/>
      <c r="K2146" s="168"/>
      <c r="L2146" s="168"/>
      <c r="M2146" s="168"/>
      <c r="N2146" s="168"/>
      <c r="O2146" s="168"/>
      <c r="P2146" s="168"/>
      <c r="Q2146" s="168"/>
      <c r="R2146" s="168"/>
      <c r="S2146" s="168"/>
      <c r="T2146" s="168"/>
      <c r="U2146" s="168"/>
      <c r="V2146" s="168"/>
      <c r="W2146" s="168"/>
      <c r="X2146" s="168"/>
      <c r="Y2146" s="168"/>
      <c r="Z2146" s="168"/>
      <c r="AA2146" s="168"/>
      <c r="AB2146" s="168"/>
      <c r="AC2146" s="168"/>
      <c r="AD2146" s="168"/>
      <c r="AE2146" s="168"/>
      <c r="AF2146" s="168"/>
      <c r="AG2146" s="168"/>
      <c r="AH2146" s="168"/>
      <c r="AI2146" s="59"/>
      <c r="AJ2146" s="144" t="str">
        <f t="shared" si="401"/>
        <v>Riadok bude skrytý.</v>
      </c>
      <c r="AK2146" s="145" t="s">
        <v>207</v>
      </c>
      <c r="BE2146" s="51">
        <f t="shared" si="398"/>
        <v>0</v>
      </c>
      <c r="BF2146" s="51">
        <f t="shared" si="407"/>
        <v>0</v>
      </c>
      <c r="BH2146" s="51">
        <f t="shared" si="405"/>
        <v>1</v>
      </c>
      <c r="BI2146" s="89">
        <f t="shared" si="406"/>
        <v>0</v>
      </c>
      <c r="CA2146" s="113">
        <f>SI!BY2146</f>
        <v>195</v>
      </c>
      <c r="CH2146" s="140">
        <f>SI!BZ2146</f>
        <v>0</v>
      </c>
    </row>
    <row r="2147" spans="1:86" hidden="1" x14ac:dyDescent="0.25">
      <c r="A2147" s="33"/>
      <c r="B2147" s="168"/>
      <c r="C2147" s="168"/>
      <c r="D2147" s="168"/>
      <c r="E2147" s="168"/>
      <c r="F2147" s="168"/>
      <c r="G2147" s="168"/>
      <c r="H2147" s="168"/>
      <c r="I2147" s="168"/>
      <c r="J2147" s="168"/>
      <c r="K2147" s="168"/>
      <c r="L2147" s="168"/>
      <c r="M2147" s="168"/>
      <c r="N2147" s="168"/>
      <c r="O2147" s="168"/>
      <c r="P2147" s="168"/>
      <c r="Q2147" s="168"/>
      <c r="R2147" s="168"/>
      <c r="S2147" s="168"/>
      <c r="T2147" s="168"/>
      <c r="U2147" s="168"/>
      <c r="V2147" s="168"/>
      <c r="W2147" s="168"/>
      <c r="X2147" s="168"/>
      <c r="Y2147" s="168"/>
      <c r="Z2147" s="168"/>
      <c r="AA2147" s="168"/>
      <c r="AB2147" s="168"/>
      <c r="AC2147" s="168"/>
      <c r="AD2147" s="168"/>
      <c r="AE2147" s="168"/>
      <c r="AF2147" s="168"/>
      <c r="AG2147" s="168"/>
      <c r="AH2147" s="168"/>
      <c r="AI2147" s="59"/>
      <c r="AJ2147" s="144" t="str">
        <f t="shared" si="401"/>
        <v>Riadok bude skrytý.</v>
      </c>
      <c r="AK2147" s="145" t="s">
        <v>207</v>
      </c>
      <c r="BE2147" s="51">
        <f t="shared" si="398"/>
        <v>0</v>
      </c>
      <c r="BF2147" s="51">
        <f t="shared" si="407"/>
        <v>0</v>
      </c>
      <c r="BH2147" s="51">
        <f t="shared" si="405"/>
        <v>1</v>
      </c>
      <c r="BI2147" s="89">
        <f t="shared" si="406"/>
        <v>0</v>
      </c>
      <c r="CA2147" s="113">
        <f>SI!BY2147</f>
        <v>142</v>
      </c>
      <c r="CH2147" s="140">
        <f>SI!BZ2147</f>
        <v>0</v>
      </c>
    </row>
    <row r="2148" spans="1:86" hidden="1" x14ac:dyDescent="0.25">
      <c r="A2148" s="33"/>
      <c r="B2148" s="168"/>
      <c r="C2148" s="168"/>
      <c r="D2148" s="168"/>
      <c r="E2148" s="168"/>
      <c r="F2148" s="168"/>
      <c r="G2148" s="168"/>
      <c r="H2148" s="168"/>
      <c r="I2148" s="168"/>
      <c r="J2148" s="168"/>
      <c r="K2148" s="168"/>
      <c r="L2148" s="168"/>
      <c r="M2148" s="168"/>
      <c r="N2148" s="168"/>
      <c r="O2148" s="168"/>
      <c r="P2148" s="168"/>
      <c r="Q2148" s="168"/>
      <c r="R2148" s="168"/>
      <c r="S2148" s="168"/>
      <c r="T2148" s="168"/>
      <c r="U2148" s="168"/>
      <c r="V2148" s="168"/>
      <c r="W2148" s="168"/>
      <c r="X2148" s="168"/>
      <c r="Y2148" s="168"/>
      <c r="Z2148" s="168"/>
      <c r="AA2148" s="168"/>
      <c r="AB2148" s="168"/>
      <c r="AC2148" s="168"/>
      <c r="AD2148" s="168"/>
      <c r="AE2148" s="168"/>
      <c r="AF2148" s="168"/>
      <c r="AG2148" s="168"/>
      <c r="AH2148" s="168"/>
      <c r="AI2148" s="59"/>
      <c r="AJ2148" s="144" t="str">
        <f t="shared" si="401"/>
        <v>Riadok bude skrytý.</v>
      </c>
      <c r="AK2148" s="145" t="s">
        <v>207</v>
      </c>
      <c r="BE2148" s="51">
        <f t="shared" si="398"/>
        <v>0</v>
      </c>
      <c r="BF2148" s="51">
        <f t="shared" si="407"/>
        <v>0</v>
      </c>
      <c r="BH2148" s="51">
        <f t="shared" si="405"/>
        <v>1</v>
      </c>
      <c r="BI2148" s="89">
        <f t="shared" si="406"/>
        <v>0</v>
      </c>
      <c r="CA2148" s="113">
        <f>SI!BY2148</f>
        <v>110</v>
      </c>
      <c r="CH2148" s="140">
        <f>SI!BZ2148</f>
        <v>0</v>
      </c>
    </row>
    <row r="2149" spans="1:86" hidden="1" x14ac:dyDescent="0.25">
      <c r="A2149" s="33"/>
      <c r="B2149" s="168"/>
      <c r="C2149" s="168"/>
      <c r="D2149" s="168"/>
      <c r="E2149" s="168"/>
      <c r="F2149" s="168"/>
      <c r="G2149" s="168"/>
      <c r="H2149" s="168"/>
      <c r="I2149" s="168"/>
      <c r="J2149" s="168"/>
      <c r="K2149" s="168"/>
      <c r="L2149" s="168"/>
      <c r="M2149" s="168"/>
      <c r="N2149" s="168"/>
      <c r="O2149" s="168"/>
      <c r="P2149" s="168"/>
      <c r="Q2149" s="168"/>
      <c r="R2149" s="168"/>
      <c r="S2149" s="168"/>
      <c r="T2149" s="168"/>
      <c r="U2149" s="168"/>
      <c r="V2149" s="168"/>
      <c r="W2149" s="168"/>
      <c r="X2149" s="168"/>
      <c r="Y2149" s="168"/>
      <c r="Z2149" s="168"/>
      <c r="AA2149" s="168"/>
      <c r="AB2149" s="168"/>
      <c r="AC2149" s="168"/>
      <c r="AD2149" s="168"/>
      <c r="AE2149" s="168"/>
      <c r="AF2149" s="168"/>
      <c r="AG2149" s="168"/>
      <c r="AH2149" s="168"/>
      <c r="AI2149" s="59"/>
      <c r="AJ2149" s="144" t="str">
        <f t="shared" si="401"/>
        <v>Riadok bude skrytý.</v>
      </c>
      <c r="AK2149" s="145" t="s">
        <v>207</v>
      </c>
      <c r="BE2149" s="51">
        <f t="shared" si="398"/>
        <v>0</v>
      </c>
      <c r="BF2149" s="51">
        <f t="shared" si="407"/>
        <v>0</v>
      </c>
      <c r="BH2149" s="51">
        <f t="shared" si="405"/>
        <v>1</v>
      </c>
      <c r="BI2149" s="89">
        <f t="shared" si="406"/>
        <v>0</v>
      </c>
      <c r="CA2149" s="113">
        <f>SI!BY2149</f>
        <v>128</v>
      </c>
      <c r="CH2149" s="140">
        <f>SI!BZ2149</f>
        <v>0</v>
      </c>
    </row>
    <row r="2150" spans="1:86" hidden="1" x14ac:dyDescent="0.25">
      <c r="A2150" s="33"/>
      <c r="B2150" s="168"/>
      <c r="C2150" s="168"/>
      <c r="D2150" s="168"/>
      <c r="E2150" s="168"/>
      <c r="F2150" s="168"/>
      <c r="G2150" s="168"/>
      <c r="H2150" s="168"/>
      <c r="I2150" s="168"/>
      <c r="J2150" s="168"/>
      <c r="K2150" s="168"/>
      <c r="L2150" s="168"/>
      <c r="M2150" s="168"/>
      <c r="N2150" s="168"/>
      <c r="O2150" s="168"/>
      <c r="P2150" s="168"/>
      <c r="Q2150" s="168"/>
      <c r="R2150" s="168"/>
      <c r="S2150" s="168"/>
      <c r="T2150" s="168"/>
      <c r="U2150" s="168"/>
      <c r="V2150" s="168"/>
      <c r="W2150" s="168"/>
      <c r="X2150" s="168"/>
      <c r="Y2150" s="168"/>
      <c r="Z2150" s="168"/>
      <c r="AA2150" s="168"/>
      <c r="AB2150" s="168"/>
      <c r="AC2150" s="168"/>
      <c r="AD2150" s="168"/>
      <c r="AE2150" s="168"/>
      <c r="AF2150" s="168"/>
      <c r="AG2150" s="168"/>
      <c r="AH2150" s="168"/>
      <c r="AI2150" s="59"/>
      <c r="AJ2150" s="144" t="str">
        <f t="shared" si="401"/>
        <v>Riadok bude skrytý.</v>
      </c>
      <c r="AK2150" s="145" t="s">
        <v>207</v>
      </c>
      <c r="BE2150" s="51">
        <f t="shared" si="398"/>
        <v>0</v>
      </c>
      <c r="BF2150" s="51">
        <f t="shared" si="407"/>
        <v>0</v>
      </c>
      <c r="BH2150" s="51">
        <f t="shared" si="405"/>
        <v>1</v>
      </c>
      <c r="BI2150" s="89">
        <f t="shared" si="406"/>
        <v>0</v>
      </c>
      <c r="CA2150" s="113">
        <f>SI!BY2150</f>
        <v>195</v>
      </c>
      <c r="CH2150" s="140">
        <f>SI!BZ2150</f>
        <v>0</v>
      </c>
    </row>
    <row r="2151" spans="1:86" hidden="1" x14ac:dyDescent="0.25">
      <c r="A2151" s="33"/>
      <c r="B2151" s="168"/>
      <c r="C2151" s="168"/>
      <c r="D2151" s="168"/>
      <c r="E2151" s="168"/>
      <c r="F2151" s="168"/>
      <c r="G2151" s="168"/>
      <c r="H2151" s="168"/>
      <c r="I2151" s="168"/>
      <c r="J2151" s="168"/>
      <c r="K2151" s="168"/>
      <c r="L2151" s="168"/>
      <c r="M2151" s="168"/>
      <c r="N2151" s="168"/>
      <c r="O2151" s="168"/>
      <c r="P2151" s="168"/>
      <c r="Q2151" s="168"/>
      <c r="R2151" s="168"/>
      <c r="S2151" s="168"/>
      <c r="T2151" s="168"/>
      <c r="U2151" s="168"/>
      <c r="V2151" s="168"/>
      <c r="W2151" s="168"/>
      <c r="X2151" s="168"/>
      <c r="Y2151" s="168"/>
      <c r="Z2151" s="168"/>
      <c r="AA2151" s="168"/>
      <c r="AB2151" s="168"/>
      <c r="AC2151" s="168"/>
      <c r="AD2151" s="168"/>
      <c r="AE2151" s="168"/>
      <c r="AF2151" s="168"/>
      <c r="AG2151" s="168"/>
      <c r="AH2151" s="168"/>
      <c r="AI2151" s="59"/>
      <c r="AJ2151" s="144" t="str">
        <f t="shared" si="401"/>
        <v>Riadok bude skrytý.</v>
      </c>
      <c r="AK2151" s="145" t="s">
        <v>207</v>
      </c>
      <c r="BE2151" s="51">
        <f t="shared" si="398"/>
        <v>0</v>
      </c>
      <c r="BF2151" s="51">
        <f t="shared" si="407"/>
        <v>0</v>
      </c>
      <c r="BH2151" s="51">
        <f t="shared" si="405"/>
        <v>1</v>
      </c>
      <c r="BI2151" s="89">
        <f t="shared" si="406"/>
        <v>0</v>
      </c>
      <c r="CA2151" s="113">
        <f>SI!BY2151</f>
        <v>132</v>
      </c>
      <c r="CH2151" s="140">
        <f>SI!BZ2151</f>
        <v>0</v>
      </c>
    </row>
    <row r="2152" spans="1:86" hidden="1" x14ac:dyDescent="0.25">
      <c r="A2152" s="33"/>
      <c r="B2152" s="168"/>
      <c r="C2152" s="168"/>
      <c r="D2152" s="168"/>
      <c r="E2152" s="168"/>
      <c r="F2152" s="168"/>
      <c r="G2152" s="168"/>
      <c r="H2152" s="168"/>
      <c r="I2152" s="168"/>
      <c r="J2152" s="168"/>
      <c r="K2152" s="168"/>
      <c r="L2152" s="168"/>
      <c r="M2152" s="168"/>
      <c r="N2152" s="168"/>
      <c r="O2152" s="168"/>
      <c r="P2152" s="168"/>
      <c r="Q2152" s="168"/>
      <c r="R2152" s="168"/>
      <c r="S2152" s="168"/>
      <c r="T2152" s="168"/>
      <c r="U2152" s="168"/>
      <c r="V2152" s="168"/>
      <c r="W2152" s="168"/>
      <c r="X2152" s="168"/>
      <c r="Y2152" s="168"/>
      <c r="Z2152" s="168"/>
      <c r="AA2152" s="168"/>
      <c r="AB2152" s="168"/>
      <c r="AC2152" s="168"/>
      <c r="AD2152" s="168"/>
      <c r="AE2152" s="168"/>
      <c r="AF2152" s="168"/>
      <c r="AG2152" s="168"/>
      <c r="AH2152" s="168"/>
      <c r="AI2152" s="59"/>
      <c r="AJ2152" s="144" t="str">
        <f t="shared" si="401"/>
        <v>Riadok bude skrytý.</v>
      </c>
      <c r="AK2152" s="145" t="s">
        <v>207</v>
      </c>
      <c r="BE2152" s="51">
        <f t="shared" si="398"/>
        <v>0</v>
      </c>
      <c r="BF2152" s="51">
        <f t="shared" si="407"/>
        <v>0</v>
      </c>
      <c r="BH2152" s="51">
        <f t="shared" si="405"/>
        <v>1</v>
      </c>
      <c r="BI2152" s="89">
        <f t="shared" si="406"/>
        <v>0</v>
      </c>
      <c r="CA2152" s="113">
        <f>SI!BY2152</f>
        <v>201</v>
      </c>
      <c r="CH2152" s="140">
        <f>SI!BZ2152</f>
        <v>0</v>
      </c>
    </row>
    <row r="2153" spans="1:86" hidden="1" x14ac:dyDescent="0.25">
      <c r="A2153" s="33"/>
      <c r="B2153" s="168"/>
      <c r="C2153" s="168"/>
      <c r="D2153" s="168"/>
      <c r="E2153" s="168"/>
      <c r="F2153" s="168"/>
      <c r="G2153" s="168"/>
      <c r="H2153" s="168"/>
      <c r="I2153" s="168"/>
      <c r="J2153" s="168"/>
      <c r="K2153" s="168"/>
      <c r="L2153" s="168"/>
      <c r="M2153" s="168"/>
      <c r="N2153" s="168"/>
      <c r="O2153" s="168"/>
      <c r="P2153" s="168"/>
      <c r="Q2153" s="168"/>
      <c r="R2153" s="168"/>
      <c r="S2153" s="168"/>
      <c r="T2153" s="168"/>
      <c r="U2153" s="168"/>
      <c r="V2153" s="168"/>
      <c r="W2153" s="168"/>
      <c r="X2153" s="168"/>
      <c r="Y2153" s="168"/>
      <c r="Z2153" s="168"/>
      <c r="AA2153" s="168"/>
      <c r="AB2153" s="168"/>
      <c r="AC2153" s="168"/>
      <c r="AD2153" s="168"/>
      <c r="AE2153" s="168"/>
      <c r="AF2153" s="168"/>
      <c r="AG2153" s="168"/>
      <c r="AH2153" s="168"/>
      <c r="AI2153" s="59"/>
      <c r="AJ2153" s="144" t="str">
        <f t="shared" si="401"/>
        <v>Riadok bude skrytý.</v>
      </c>
      <c r="AK2153" s="145" t="s">
        <v>207</v>
      </c>
      <c r="BE2153" s="51">
        <f t="shared" si="398"/>
        <v>0</v>
      </c>
      <c r="BF2153" s="51">
        <f t="shared" si="407"/>
        <v>0</v>
      </c>
      <c r="BH2153" s="51">
        <f t="shared" si="405"/>
        <v>1</v>
      </c>
      <c r="BI2153" s="89">
        <f t="shared" si="406"/>
        <v>0</v>
      </c>
      <c r="CA2153" s="113">
        <f>SI!BY2153</f>
        <v>154</v>
      </c>
      <c r="CH2153" s="140">
        <f>SI!BZ2153</f>
        <v>0</v>
      </c>
    </row>
    <row r="2154" spans="1:86" hidden="1" x14ac:dyDescent="0.25">
      <c r="A2154" s="33"/>
      <c r="B2154" s="168"/>
      <c r="C2154" s="168"/>
      <c r="D2154" s="168"/>
      <c r="E2154" s="168"/>
      <c r="F2154" s="168"/>
      <c r="G2154" s="168"/>
      <c r="H2154" s="168"/>
      <c r="I2154" s="168"/>
      <c r="J2154" s="168"/>
      <c r="K2154" s="168"/>
      <c r="L2154" s="168"/>
      <c r="M2154" s="168"/>
      <c r="N2154" s="168"/>
      <c r="O2154" s="168"/>
      <c r="P2154" s="168"/>
      <c r="Q2154" s="168"/>
      <c r="R2154" s="168"/>
      <c r="S2154" s="168"/>
      <c r="T2154" s="168"/>
      <c r="U2154" s="168"/>
      <c r="V2154" s="168"/>
      <c r="W2154" s="168"/>
      <c r="X2154" s="168"/>
      <c r="Y2154" s="168"/>
      <c r="Z2154" s="168"/>
      <c r="AA2154" s="168"/>
      <c r="AB2154" s="168"/>
      <c r="AC2154" s="168"/>
      <c r="AD2154" s="168"/>
      <c r="AE2154" s="168"/>
      <c r="AF2154" s="168"/>
      <c r="AG2154" s="168"/>
      <c r="AH2154" s="168"/>
      <c r="AI2154" s="59"/>
      <c r="AJ2154" s="144" t="str">
        <f t="shared" si="401"/>
        <v>Riadok bude skrytý.</v>
      </c>
      <c r="AK2154" s="145" t="s">
        <v>207</v>
      </c>
      <c r="BE2154" s="51">
        <f t="shared" si="398"/>
        <v>0</v>
      </c>
      <c r="BF2154" s="51">
        <f t="shared" si="407"/>
        <v>0</v>
      </c>
      <c r="BH2154" s="51">
        <f t="shared" si="405"/>
        <v>1</v>
      </c>
      <c r="BI2154" s="89">
        <f t="shared" si="406"/>
        <v>0</v>
      </c>
      <c r="CA2154" s="113">
        <f>SI!BY2154</f>
        <v>129</v>
      </c>
      <c r="CH2154" s="140">
        <f>SI!BZ2154</f>
        <v>0</v>
      </c>
    </row>
    <row r="2155" spans="1:86" hidden="1" x14ac:dyDescent="0.25">
      <c r="A2155" s="33"/>
      <c r="B2155" s="168"/>
      <c r="C2155" s="168"/>
      <c r="D2155" s="168"/>
      <c r="E2155" s="168"/>
      <c r="F2155" s="168"/>
      <c r="G2155" s="168"/>
      <c r="H2155" s="168"/>
      <c r="I2155" s="168"/>
      <c r="J2155" s="168"/>
      <c r="K2155" s="168"/>
      <c r="L2155" s="168"/>
      <c r="M2155" s="168"/>
      <c r="N2155" s="168"/>
      <c r="O2155" s="168"/>
      <c r="P2155" s="168"/>
      <c r="Q2155" s="168"/>
      <c r="R2155" s="168"/>
      <c r="S2155" s="168"/>
      <c r="T2155" s="168"/>
      <c r="U2155" s="168"/>
      <c r="V2155" s="168"/>
      <c r="W2155" s="168"/>
      <c r="X2155" s="168"/>
      <c r="Y2155" s="168"/>
      <c r="Z2155" s="168"/>
      <c r="AA2155" s="168"/>
      <c r="AB2155" s="168"/>
      <c r="AC2155" s="168"/>
      <c r="AD2155" s="168"/>
      <c r="AE2155" s="168"/>
      <c r="AF2155" s="168"/>
      <c r="AG2155" s="168"/>
      <c r="AH2155" s="168"/>
      <c r="AI2155" s="59"/>
      <c r="AJ2155" s="144" t="str">
        <f t="shared" si="401"/>
        <v>Riadok bude skrytý.</v>
      </c>
      <c r="AK2155" s="145" t="s">
        <v>207</v>
      </c>
      <c r="BE2155" s="51">
        <f t="shared" si="398"/>
        <v>0</v>
      </c>
      <c r="BF2155" s="51">
        <f t="shared" si="407"/>
        <v>0</v>
      </c>
      <c r="BH2155" s="51">
        <f t="shared" si="405"/>
        <v>1</v>
      </c>
      <c r="BI2155" s="89">
        <f t="shared" si="406"/>
        <v>0</v>
      </c>
      <c r="CA2155" s="113">
        <f>SI!BY2155</f>
        <v>201</v>
      </c>
      <c r="CH2155" s="140">
        <f>SI!BZ2155</f>
        <v>0</v>
      </c>
    </row>
    <row r="2156" spans="1:86" hidden="1" x14ac:dyDescent="0.25">
      <c r="A2156" s="33"/>
      <c r="B2156" s="168"/>
      <c r="C2156" s="168"/>
      <c r="D2156" s="168"/>
      <c r="E2156" s="168"/>
      <c r="F2156" s="168"/>
      <c r="G2156" s="168"/>
      <c r="H2156" s="168"/>
      <c r="I2156" s="168"/>
      <c r="J2156" s="168"/>
      <c r="K2156" s="168"/>
      <c r="L2156" s="168"/>
      <c r="M2156" s="168"/>
      <c r="N2156" s="168"/>
      <c r="O2156" s="168"/>
      <c r="P2156" s="168"/>
      <c r="Q2156" s="168"/>
      <c r="R2156" s="168"/>
      <c r="S2156" s="168"/>
      <c r="T2156" s="168"/>
      <c r="U2156" s="168"/>
      <c r="V2156" s="168"/>
      <c r="W2156" s="168"/>
      <c r="X2156" s="168"/>
      <c r="Y2156" s="168"/>
      <c r="Z2156" s="168"/>
      <c r="AA2156" s="168"/>
      <c r="AB2156" s="168"/>
      <c r="AC2156" s="168"/>
      <c r="AD2156" s="168"/>
      <c r="AE2156" s="168"/>
      <c r="AF2156" s="168"/>
      <c r="AG2156" s="168"/>
      <c r="AH2156" s="168"/>
      <c r="AI2156" s="59"/>
      <c r="AJ2156" s="144" t="str">
        <f t="shared" si="401"/>
        <v>Riadok bude skrytý.</v>
      </c>
      <c r="AK2156" s="145" t="s">
        <v>207</v>
      </c>
      <c r="BE2156" s="51">
        <f t="shared" si="398"/>
        <v>0</v>
      </c>
      <c r="BF2156" s="51">
        <f t="shared" si="407"/>
        <v>0</v>
      </c>
      <c r="BH2156" s="51">
        <f t="shared" si="405"/>
        <v>1</v>
      </c>
      <c r="BI2156" s="89">
        <f t="shared" si="406"/>
        <v>0</v>
      </c>
      <c r="CA2156" s="113">
        <f>SI!BY2156</f>
        <v>153</v>
      </c>
      <c r="CH2156" s="140">
        <f>SI!BZ2156</f>
        <v>0</v>
      </c>
    </row>
    <row r="2157" spans="1:86" hidden="1" x14ac:dyDescent="0.25">
      <c r="A2157" s="33"/>
      <c r="B2157" s="168"/>
      <c r="C2157" s="168"/>
      <c r="D2157" s="168"/>
      <c r="E2157" s="168"/>
      <c r="F2157" s="168"/>
      <c r="G2157" s="168"/>
      <c r="H2157" s="168"/>
      <c r="I2157" s="168"/>
      <c r="J2157" s="168"/>
      <c r="K2157" s="168"/>
      <c r="L2157" s="168"/>
      <c r="M2157" s="168"/>
      <c r="N2157" s="168"/>
      <c r="O2157" s="168"/>
      <c r="P2157" s="168"/>
      <c r="Q2157" s="168"/>
      <c r="R2157" s="168"/>
      <c r="S2157" s="168"/>
      <c r="T2157" s="168"/>
      <c r="U2157" s="168"/>
      <c r="V2157" s="168"/>
      <c r="W2157" s="168"/>
      <c r="X2157" s="168"/>
      <c r="Y2157" s="168"/>
      <c r="Z2157" s="168"/>
      <c r="AA2157" s="168"/>
      <c r="AB2157" s="168"/>
      <c r="AC2157" s="168"/>
      <c r="AD2157" s="168"/>
      <c r="AE2157" s="168"/>
      <c r="AF2157" s="168"/>
      <c r="AG2157" s="168"/>
      <c r="AH2157" s="168"/>
      <c r="AI2157" s="59"/>
      <c r="AJ2157" s="144" t="str">
        <f t="shared" si="401"/>
        <v>Riadok bude skrytý.</v>
      </c>
      <c r="AK2157" s="145" t="s">
        <v>207</v>
      </c>
      <c r="BE2157" s="51">
        <f t="shared" si="398"/>
        <v>0</v>
      </c>
      <c r="BF2157" s="51">
        <f t="shared" si="407"/>
        <v>0</v>
      </c>
      <c r="BH2157" s="51">
        <f t="shared" si="405"/>
        <v>1</v>
      </c>
      <c r="BI2157" s="89">
        <f t="shared" si="406"/>
        <v>0</v>
      </c>
      <c r="CA2157" s="113">
        <f>SI!BY2157</f>
        <v>166</v>
      </c>
      <c r="CH2157" s="140">
        <f>SI!BZ2157</f>
        <v>0</v>
      </c>
    </row>
    <row r="2158" spans="1:86" hidden="1" x14ac:dyDescent="0.25">
      <c r="A2158" s="33"/>
      <c r="B2158" s="168"/>
      <c r="C2158" s="168"/>
      <c r="D2158" s="168"/>
      <c r="E2158" s="168"/>
      <c r="F2158" s="168"/>
      <c r="G2158" s="168"/>
      <c r="H2158" s="168"/>
      <c r="I2158" s="168"/>
      <c r="J2158" s="168"/>
      <c r="K2158" s="168"/>
      <c r="L2158" s="168"/>
      <c r="M2158" s="168"/>
      <c r="N2158" s="168"/>
      <c r="O2158" s="168"/>
      <c r="P2158" s="168"/>
      <c r="Q2158" s="168"/>
      <c r="R2158" s="168"/>
      <c r="S2158" s="168"/>
      <c r="T2158" s="168"/>
      <c r="U2158" s="168"/>
      <c r="V2158" s="168"/>
      <c r="W2158" s="168"/>
      <c r="X2158" s="168"/>
      <c r="Y2158" s="168"/>
      <c r="Z2158" s="168"/>
      <c r="AA2158" s="168"/>
      <c r="AB2158" s="168"/>
      <c r="AC2158" s="168"/>
      <c r="AD2158" s="168"/>
      <c r="AE2158" s="168"/>
      <c r="AF2158" s="168"/>
      <c r="AG2158" s="168"/>
      <c r="AH2158" s="168"/>
      <c r="AI2158" s="59"/>
      <c r="AJ2158" s="144" t="str">
        <f t="shared" si="401"/>
        <v>Riadok bude skrytý.</v>
      </c>
      <c r="AK2158" s="145" t="s">
        <v>207</v>
      </c>
      <c r="BE2158" s="51">
        <f t="shared" si="398"/>
        <v>0</v>
      </c>
      <c r="BF2158" s="51">
        <f t="shared" si="407"/>
        <v>0</v>
      </c>
      <c r="BH2158" s="51">
        <f t="shared" si="405"/>
        <v>1</v>
      </c>
      <c r="BI2158" s="89">
        <f t="shared" si="406"/>
        <v>0</v>
      </c>
      <c r="CA2158" s="113">
        <f>SI!BY2158</f>
        <v>161</v>
      </c>
      <c r="CH2158" s="140">
        <f>SI!BZ2158</f>
        <v>0</v>
      </c>
    </row>
    <row r="2159" spans="1:86" hidden="1" x14ac:dyDescent="0.25">
      <c r="A2159" s="33"/>
      <c r="B2159" s="168"/>
      <c r="C2159" s="168"/>
      <c r="D2159" s="168"/>
      <c r="E2159" s="168"/>
      <c r="F2159" s="168"/>
      <c r="G2159" s="168"/>
      <c r="H2159" s="168"/>
      <c r="I2159" s="168"/>
      <c r="J2159" s="168"/>
      <c r="K2159" s="168"/>
      <c r="L2159" s="168"/>
      <c r="M2159" s="168"/>
      <c r="N2159" s="168"/>
      <c r="O2159" s="168"/>
      <c r="P2159" s="168"/>
      <c r="Q2159" s="168"/>
      <c r="R2159" s="168"/>
      <c r="S2159" s="168"/>
      <c r="T2159" s="168"/>
      <c r="U2159" s="168"/>
      <c r="V2159" s="168"/>
      <c r="W2159" s="168"/>
      <c r="X2159" s="168"/>
      <c r="Y2159" s="168"/>
      <c r="Z2159" s="168"/>
      <c r="AA2159" s="168"/>
      <c r="AB2159" s="168"/>
      <c r="AC2159" s="168"/>
      <c r="AD2159" s="168"/>
      <c r="AE2159" s="168"/>
      <c r="AF2159" s="168"/>
      <c r="AG2159" s="168"/>
      <c r="AH2159" s="168"/>
      <c r="AI2159" s="59"/>
      <c r="AJ2159" s="144" t="str">
        <f t="shared" si="401"/>
        <v>Riadok bude skrytý.</v>
      </c>
      <c r="AK2159" s="145" t="s">
        <v>207</v>
      </c>
      <c r="BE2159" s="51">
        <f t="shared" si="398"/>
        <v>0</v>
      </c>
      <c r="BF2159" s="51">
        <f t="shared" si="407"/>
        <v>0</v>
      </c>
      <c r="BH2159" s="51">
        <f t="shared" si="405"/>
        <v>1</v>
      </c>
      <c r="BI2159" s="89">
        <f t="shared" si="406"/>
        <v>0</v>
      </c>
      <c r="CA2159" s="113">
        <f>SI!BY2159</f>
        <v>168</v>
      </c>
      <c r="CH2159" s="140">
        <f>SI!BZ2159</f>
        <v>0</v>
      </c>
    </row>
    <row r="2160" spans="1:86" hidden="1" x14ac:dyDescent="0.25">
      <c r="A2160" s="33"/>
      <c r="AI2160" s="59"/>
      <c r="AJ2160" s="144" t="str">
        <f t="shared" si="401"/>
        <v>Riadok bude skrytý.</v>
      </c>
      <c r="AK2160" s="145" t="s">
        <v>207</v>
      </c>
      <c r="BE2160" s="51">
        <f t="shared" si="398"/>
        <v>0</v>
      </c>
      <c r="BH2160" s="51">
        <f t="shared" si="402"/>
        <v>1</v>
      </c>
      <c r="BI2160" s="51">
        <f>+IF(BE2160+BF2160+BG2160=0,0,IF(BH2160=0,0,1))</f>
        <v>0</v>
      </c>
      <c r="CA2160" s="113">
        <f>SI!BY2160</f>
        <v>40</v>
      </c>
      <c r="CH2160" s="140">
        <f>SI!BZ2160</f>
        <v>0</v>
      </c>
    </row>
    <row r="2161" spans="1:253" x14ac:dyDescent="0.25">
      <c r="A2161" s="33"/>
      <c r="B2161" s="23" t="s">
        <v>497</v>
      </c>
      <c r="C2161" s="22"/>
      <c r="D2161" s="22"/>
      <c r="E2161" s="22"/>
      <c r="F2161" s="22"/>
      <c r="G2161" s="22"/>
      <c r="H2161" s="22"/>
      <c r="I2161" s="22"/>
      <c r="J2161" s="22"/>
      <c r="K2161" s="22"/>
      <c r="L2161" s="22"/>
      <c r="M2161" s="22"/>
      <c r="N2161" s="22"/>
      <c r="O2161" s="22"/>
      <c r="P2161" s="22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  <c r="AG2161" s="22"/>
      <c r="AH2161" s="22"/>
      <c r="AI2161" s="62" t="s">
        <v>168</v>
      </c>
      <c r="AJ2161" s="144" t="str">
        <f t="shared" ref="AJ2161:AJ2225" si="408">+IF(BI2161=0,"Riadok bude skrytý.","Riadok bude vidieť.")</f>
        <v>Riadok bude vidieť.</v>
      </c>
      <c r="AK2161" s="145" t="s">
        <v>207</v>
      </c>
      <c r="BE2161" s="85">
        <v>1</v>
      </c>
      <c r="BH2161" s="51">
        <f t="shared" si="402"/>
        <v>1</v>
      </c>
      <c r="BI2161" s="51">
        <f>+IF(BE2161+BF2161+BG2161=0,0,IF(BH2161=0,0,1))</f>
        <v>1</v>
      </c>
      <c r="CA2161" s="113">
        <f>SI!BY2161</f>
        <v>9</v>
      </c>
      <c r="CH2161" s="140">
        <f>SI!BZ2161</f>
        <v>0</v>
      </c>
    </row>
    <row r="2162" spans="1:253" x14ac:dyDescent="0.25">
      <c r="A2162" s="33"/>
      <c r="AI2162" s="59"/>
      <c r="AJ2162" s="144" t="str">
        <f t="shared" si="408"/>
        <v>Riadok bude vidieť.</v>
      </c>
      <c r="AK2162" s="145" t="s">
        <v>207</v>
      </c>
      <c r="AL2162" s="24"/>
      <c r="AN2162" s="21"/>
      <c r="BE2162" s="85">
        <v>1</v>
      </c>
      <c r="BH2162" s="51">
        <f t="shared" si="402"/>
        <v>1</v>
      </c>
      <c r="BI2162" s="51">
        <f>+IF(BE2162+BF2162+BG2162=0,0,IF(BH2162=0,0,1))</f>
        <v>1</v>
      </c>
      <c r="CA2162" s="113">
        <f>SI!BY2162</f>
        <v>91</v>
      </c>
      <c r="CH2162" s="140">
        <f>SI!BZ2162</f>
        <v>0</v>
      </c>
    </row>
    <row r="2163" spans="1:253" x14ac:dyDescent="0.25">
      <c r="A2163" s="33"/>
      <c r="B2163" s="2" t="s">
        <v>274</v>
      </c>
      <c r="H2163" s="250" t="s">
        <v>523</v>
      </c>
      <c r="I2163" s="250"/>
      <c r="J2163" s="250"/>
      <c r="K2163" s="250"/>
      <c r="L2163" s="2" t="s">
        <v>498</v>
      </c>
      <c r="AI2163" s="59"/>
      <c r="AJ2163" s="144" t="str">
        <f t="shared" si="408"/>
        <v>Riadok bude vidieť.</v>
      </c>
      <c r="AK2163" s="145" t="s">
        <v>207</v>
      </c>
      <c r="BE2163" s="85">
        <v>1</v>
      </c>
      <c r="BH2163" s="51">
        <f t="shared" si="402"/>
        <v>1</v>
      </c>
      <c r="BI2163" s="51">
        <f>+IF(BE2163+BF2163+BG2163=0,0,IF(BH2163=0,0,1))</f>
        <v>1</v>
      </c>
      <c r="CA2163" s="113">
        <f>SI!BY2163</f>
        <v>120</v>
      </c>
      <c r="CH2163" s="140">
        <f>SI!BZ2163</f>
        <v>0</v>
      </c>
    </row>
    <row r="2164" spans="1:253" s="36" customFormat="1" hidden="1" x14ac:dyDescent="0.25">
      <c r="A2164" s="33"/>
      <c r="B2164" s="2" t="str">
        <f>+IF(H2163="eviduje",IF(YEAR(P6)=YEAR(N58),"Prehľad podmienených pasív je uvedený v tabuľke:","Prehľad podmienených záväzkov je uvedený v tabuľkách:"),"Účtovná jednotka nemá pre túto časť poznámok obsahovú nápň.")</f>
        <v>Účtovná jednotka nemá pre túto časť poznámok obsahovú nápň.</v>
      </c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60"/>
      <c r="AJ2164" s="144" t="str">
        <f t="shared" si="408"/>
        <v>Riadok bude skrytý.</v>
      </c>
      <c r="AK2164" s="145" t="s">
        <v>207</v>
      </c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85">
        <v>1</v>
      </c>
      <c r="BF2164" s="51">
        <f t="shared" ref="BF2164:BF2189" si="409">+IF($H$2163="neeviduje",0,1)</f>
        <v>0</v>
      </c>
      <c r="BG2164" s="51"/>
      <c r="BH2164" s="51">
        <f t="shared" si="402"/>
        <v>1</v>
      </c>
      <c r="BI2164" s="89">
        <f t="shared" ref="BI2164:BI2174" si="410">+IF(BE2164*BF2164=0,0,IF(BH2164=0,0,1))</f>
        <v>0</v>
      </c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108"/>
      <c r="BY2164" s="108"/>
      <c r="BZ2164" s="108"/>
      <c r="CA2164" s="113">
        <f>SI!BY2164</f>
        <v>267</v>
      </c>
      <c r="CB2164" s="113"/>
      <c r="CC2164" s="113"/>
      <c r="CD2164" s="113"/>
      <c r="CE2164" s="113"/>
      <c r="CF2164" s="113"/>
      <c r="CG2164" s="113"/>
      <c r="CH2164" s="140">
        <f>SI!BZ2164</f>
        <v>0</v>
      </c>
      <c r="CI2164" s="108"/>
      <c r="CJ2164" s="108"/>
      <c r="CK2164" s="108"/>
      <c r="CL2164" s="108"/>
      <c r="CM2164" s="108"/>
      <c r="CN2164" s="108"/>
      <c r="CO2164" s="108"/>
      <c r="CP2164" s="108"/>
      <c r="CQ2164" s="108"/>
      <c r="CR2164" s="108"/>
      <c r="CS2164" s="108"/>
      <c r="CT2164" s="108"/>
      <c r="CU2164" s="108"/>
      <c r="CV2164" s="108"/>
      <c r="CW2164" s="108"/>
      <c r="CX2164" s="108"/>
      <c r="CY2164" s="108"/>
      <c r="CZ2164" s="2"/>
      <c r="DA2164" s="2"/>
      <c r="DB2164" s="2"/>
      <c r="DC2164" s="2"/>
      <c r="DD2164" s="2"/>
      <c r="DE2164" s="2"/>
      <c r="DF2164" s="2"/>
      <c r="DG2164" s="2"/>
      <c r="DH2164" s="2"/>
      <c r="DI2164" s="2"/>
      <c r="DJ2164" s="2"/>
      <c r="DK2164" s="2"/>
      <c r="DL2164" s="2"/>
      <c r="DM2164" s="2"/>
      <c r="DN2164" s="2"/>
      <c r="DO2164" s="2"/>
      <c r="DP2164" s="2"/>
      <c r="DQ2164" s="2"/>
      <c r="DR2164" s="2"/>
      <c r="DS2164" s="2"/>
      <c r="DT2164" s="2"/>
      <c r="DU2164" s="2"/>
      <c r="DV2164" s="2"/>
      <c r="DW2164" s="2"/>
      <c r="DX2164" s="2"/>
      <c r="DY2164" s="2"/>
      <c r="DZ2164" s="2"/>
      <c r="EA2164" s="2"/>
      <c r="EB2164" s="2"/>
      <c r="EC2164" s="2"/>
      <c r="ED2164" s="2"/>
      <c r="EE2164" s="2"/>
      <c r="EF2164" s="2"/>
      <c r="EG2164" s="2"/>
      <c r="EH2164" s="2"/>
      <c r="EI2164" s="2"/>
      <c r="EJ2164" s="2"/>
      <c r="EK2164" s="2"/>
      <c r="EL2164" s="2"/>
      <c r="EM2164" s="2"/>
      <c r="EN2164" s="2"/>
      <c r="EO2164" s="2"/>
      <c r="EP2164" s="2"/>
      <c r="EQ2164" s="2"/>
      <c r="ER2164" s="2"/>
      <c r="ES2164" s="2"/>
      <c r="ET2164" s="2"/>
      <c r="EU2164" s="2"/>
      <c r="EV2164" s="2"/>
      <c r="EW2164" s="2"/>
      <c r="EX2164" s="2"/>
      <c r="EY2164" s="2"/>
      <c r="EZ2164" s="2"/>
      <c r="FA2164" s="2"/>
      <c r="FB2164" s="2"/>
      <c r="FC2164" s="2"/>
      <c r="FD2164" s="2"/>
      <c r="FE2164" s="2"/>
      <c r="FF2164" s="2"/>
      <c r="FG2164" s="2"/>
      <c r="FH2164" s="2"/>
      <c r="FI2164" s="2"/>
      <c r="FJ2164" s="2"/>
      <c r="FK2164" s="2"/>
      <c r="FL2164" s="2"/>
      <c r="FM2164" s="2"/>
      <c r="FN2164" s="2"/>
      <c r="FO2164" s="2"/>
      <c r="FP2164" s="2"/>
      <c r="FQ2164" s="2"/>
      <c r="FR2164" s="2"/>
      <c r="FS2164" s="2"/>
      <c r="FT2164" s="2"/>
      <c r="FU2164" s="2"/>
      <c r="FV2164" s="2"/>
      <c r="FW2164" s="2"/>
      <c r="FX2164" s="2"/>
      <c r="FY2164" s="2"/>
      <c r="FZ2164" s="2"/>
      <c r="GA2164" s="2"/>
      <c r="GB2164" s="2"/>
      <c r="GC2164" s="2"/>
      <c r="GD2164" s="2"/>
      <c r="GE2164" s="2"/>
      <c r="GF2164" s="2"/>
      <c r="GG2164" s="2"/>
      <c r="GH2164" s="2"/>
      <c r="GI2164" s="2"/>
      <c r="GJ2164" s="2"/>
      <c r="GK2164" s="2"/>
      <c r="GL2164" s="2"/>
      <c r="GM2164" s="2"/>
      <c r="GN2164" s="2"/>
      <c r="GO2164" s="2"/>
      <c r="GP2164" s="2"/>
      <c r="GQ2164" s="2"/>
      <c r="GR2164" s="2"/>
      <c r="GS2164" s="2"/>
      <c r="GT2164" s="2"/>
      <c r="GU2164" s="2"/>
      <c r="GV2164" s="2"/>
      <c r="GW2164" s="2"/>
      <c r="GX2164" s="2"/>
      <c r="GY2164" s="2"/>
      <c r="GZ2164" s="2"/>
      <c r="HA2164" s="2"/>
      <c r="HB2164" s="2"/>
      <c r="HC2164" s="2"/>
      <c r="HD2164" s="2"/>
      <c r="HE2164" s="2"/>
      <c r="HF2164" s="2"/>
      <c r="HG2164" s="2"/>
      <c r="HH2164" s="2"/>
      <c r="HI2164" s="2"/>
      <c r="HJ2164" s="2"/>
      <c r="HK2164" s="2"/>
      <c r="HL2164" s="2"/>
      <c r="HM2164" s="2"/>
      <c r="HN2164" s="2"/>
      <c r="HO2164" s="2"/>
      <c r="HP2164" s="2"/>
      <c r="HQ2164" s="2"/>
      <c r="HR2164" s="2"/>
      <c r="HS2164" s="2"/>
      <c r="HT2164" s="2"/>
      <c r="HU2164" s="2"/>
      <c r="HV2164" s="2"/>
      <c r="HW2164" s="2"/>
      <c r="HX2164" s="2"/>
      <c r="HY2164" s="2"/>
      <c r="HZ2164" s="2"/>
      <c r="IA2164" s="2"/>
      <c r="IB2164" s="2"/>
      <c r="IC2164" s="2"/>
      <c r="ID2164" s="2"/>
      <c r="IE2164" s="2"/>
      <c r="IF2164" s="2"/>
      <c r="IG2164" s="2"/>
      <c r="IH2164" s="2"/>
      <c r="II2164" s="2"/>
      <c r="IJ2164" s="2"/>
      <c r="IK2164" s="2"/>
      <c r="IL2164" s="2"/>
      <c r="IM2164" s="2"/>
      <c r="IN2164" s="2"/>
      <c r="IO2164" s="2"/>
      <c r="IP2164" s="2"/>
      <c r="IQ2164" s="2"/>
      <c r="IR2164" s="2"/>
      <c r="IS2164" s="2"/>
    </row>
    <row r="2165" spans="1:253" s="36" customFormat="1" hidden="1" x14ac:dyDescent="0.25">
      <c r="A2165" s="33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60"/>
      <c r="AJ2165" s="144" t="str">
        <f t="shared" si="408"/>
        <v>Riadok bude skrytý.</v>
      </c>
      <c r="AK2165" s="145" t="s">
        <v>207</v>
      </c>
      <c r="AL2165" s="2"/>
      <c r="AM2165" s="2"/>
      <c r="AN2165" s="2"/>
      <c r="AO2165" s="2"/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85">
        <v>1</v>
      </c>
      <c r="BF2165" s="51">
        <f t="shared" si="409"/>
        <v>0</v>
      </c>
      <c r="BG2165" s="51"/>
      <c r="BH2165" s="51">
        <f t="shared" si="402"/>
        <v>1</v>
      </c>
      <c r="BI2165" s="89">
        <f t="shared" si="410"/>
        <v>0</v>
      </c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/>
      <c r="BX2165" s="108"/>
      <c r="BY2165" s="108"/>
      <c r="BZ2165" s="108"/>
      <c r="CA2165" s="113">
        <f>SI!BY2165</f>
        <v>182</v>
      </c>
      <c r="CB2165" s="113"/>
      <c r="CC2165" s="113"/>
      <c r="CD2165" s="113"/>
      <c r="CE2165" s="113"/>
      <c r="CF2165" s="113"/>
      <c r="CG2165" s="113"/>
      <c r="CH2165" s="140">
        <f>SI!BZ2165</f>
        <v>0</v>
      </c>
      <c r="CI2165" s="108"/>
      <c r="CJ2165" s="108"/>
      <c r="CK2165" s="108"/>
      <c r="CL2165" s="108"/>
      <c r="CM2165" s="108"/>
      <c r="CN2165" s="108"/>
      <c r="CO2165" s="108"/>
      <c r="CP2165" s="108"/>
      <c r="CQ2165" s="108"/>
      <c r="CR2165" s="108"/>
      <c r="CS2165" s="108"/>
      <c r="CT2165" s="108"/>
      <c r="CU2165" s="108"/>
      <c r="CV2165" s="108"/>
      <c r="CW2165" s="108"/>
      <c r="CX2165" s="108"/>
      <c r="CY2165" s="108"/>
      <c r="CZ2165" s="2"/>
      <c r="DA2165" s="2"/>
      <c r="DB2165" s="2"/>
      <c r="DC2165" s="2"/>
      <c r="DD2165" s="2"/>
      <c r="DE2165" s="2"/>
      <c r="DF2165" s="2"/>
      <c r="DG2165" s="2"/>
      <c r="DH2165" s="2"/>
      <c r="DI2165" s="2"/>
      <c r="DJ2165" s="2"/>
      <c r="DK2165" s="2"/>
      <c r="DL2165" s="2"/>
      <c r="DM2165" s="2"/>
      <c r="DN2165" s="2"/>
      <c r="DO2165" s="2"/>
      <c r="DP2165" s="2"/>
      <c r="DQ2165" s="2"/>
      <c r="DR2165" s="2"/>
      <c r="DS2165" s="2"/>
      <c r="DT2165" s="2"/>
      <c r="DU2165" s="2"/>
      <c r="DV2165" s="2"/>
      <c r="DW2165" s="2"/>
      <c r="DX2165" s="2"/>
      <c r="DY2165" s="2"/>
      <c r="DZ2165" s="2"/>
      <c r="EA2165" s="2"/>
      <c r="EB2165" s="2"/>
      <c r="EC2165" s="2"/>
      <c r="ED2165" s="2"/>
      <c r="EE2165" s="2"/>
      <c r="EF2165" s="2"/>
      <c r="EG2165" s="2"/>
      <c r="EH2165" s="2"/>
      <c r="EI2165" s="2"/>
      <c r="EJ2165" s="2"/>
      <c r="EK2165" s="2"/>
      <c r="EL2165" s="2"/>
      <c r="EM2165" s="2"/>
      <c r="EN2165" s="2"/>
      <c r="EO2165" s="2"/>
      <c r="EP2165" s="2"/>
      <c r="EQ2165" s="2"/>
      <c r="ER2165" s="2"/>
      <c r="ES2165" s="2"/>
      <c r="ET2165" s="2"/>
      <c r="EU2165" s="2"/>
      <c r="EV2165" s="2"/>
      <c r="EW2165" s="2"/>
      <c r="EX2165" s="2"/>
      <c r="EY2165" s="2"/>
      <c r="EZ2165" s="2"/>
      <c r="FA2165" s="2"/>
      <c r="FB2165" s="2"/>
      <c r="FC2165" s="2"/>
      <c r="FD2165" s="2"/>
      <c r="FE2165" s="2"/>
      <c r="FF2165" s="2"/>
      <c r="FG2165" s="2"/>
      <c r="FH2165" s="2"/>
      <c r="FI2165" s="2"/>
      <c r="FJ2165" s="2"/>
      <c r="FK2165" s="2"/>
      <c r="FL2165" s="2"/>
      <c r="FM2165" s="2"/>
      <c r="FN2165" s="2"/>
      <c r="FO2165" s="2"/>
      <c r="FP2165" s="2"/>
      <c r="FQ2165" s="2"/>
      <c r="FR2165" s="2"/>
      <c r="FS2165" s="2"/>
      <c r="FT2165" s="2"/>
      <c r="FU2165" s="2"/>
      <c r="FV2165" s="2"/>
      <c r="FW2165" s="2"/>
      <c r="FX2165" s="2"/>
      <c r="FY2165" s="2"/>
      <c r="FZ2165" s="2"/>
      <c r="GA2165" s="2"/>
      <c r="GB2165" s="2"/>
      <c r="GC2165" s="2"/>
      <c r="GD2165" s="2"/>
      <c r="GE2165" s="2"/>
      <c r="GF2165" s="2"/>
      <c r="GG2165" s="2"/>
      <c r="GH2165" s="2"/>
      <c r="GI2165" s="2"/>
      <c r="GJ2165" s="2"/>
      <c r="GK2165" s="2"/>
      <c r="GL2165" s="2"/>
      <c r="GM2165" s="2"/>
      <c r="GN2165" s="2"/>
      <c r="GO2165" s="2"/>
      <c r="GP2165" s="2"/>
      <c r="GQ2165" s="2"/>
      <c r="GR2165" s="2"/>
      <c r="GS2165" s="2"/>
      <c r="GT2165" s="2"/>
      <c r="GU2165" s="2"/>
      <c r="GV2165" s="2"/>
      <c r="GW2165" s="2"/>
      <c r="GX2165" s="2"/>
      <c r="GY2165" s="2"/>
      <c r="GZ2165" s="2"/>
      <c r="HA2165" s="2"/>
      <c r="HB2165" s="2"/>
      <c r="HC2165" s="2"/>
      <c r="HD2165" s="2"/>
      <c r="HE2165" s="2"/>
      <c r="HF2165" s="2"/>
      <c r="HG2165" s="2"/>
      <c r="HH2165" s="2"/>
      <c r="HI2165" s="2"/>
      <c r="HJ2165" s="2"/>
      <c r="HK2165" s="2"/>
      <c r="HL2165" s="2"/>
      <c r="HM2165" s="2"/>
      <c r="HN2165" s="2"/>
      <c r="HO2165" s="2"/>
      <c r="HP2165" s="2"/>
      <c r="HQ2165" s="2"/>
      <c r="HR2165" s="2"/>
      <c r="HS2165" s="2"/>
      <c r="HT2165" s="2"/>
      <c r="HU2165" s="2"/>
      <c r="HV2165" s="2"/>
      <c r="HW2165" s="2"/>
      <c r="HX2165" s="2"/>
      <c r="HY2165" s="2"/>
      <c r="HZ2165" s="2"/>
      <c r="IA2165" s="2"/>
      <c r="IB2165" s="2"/>
      <c r="IC2165" s="2"/>
      <c r="ID2165" s="2"/>
      <c r="IE2165" s="2"/>
      <c r="IF2165" s="2"/>
      <c r="IG2165" s="2"/>
      <c r="IH2165" s="2"/>
      <c r="II2165" s="2"/>
      <c r="IJ2165" s="2"/>
      <c r="IK2165" s="2"/>
      <c r="IL2165" s="2"/>
      <c r="IM2165" s="2"/>
      <c r="IN2165" s="2"/>
      <c r="IO2165" s="2"/>
      <c r="IP2165" s="2"/>
      <c r="IQ2165" s="2"/>
      <c r="IR2165" s="2"/>
      <c r="IS2165" s="2"/>
    </row>
    <row r="2166" spans="1:253" s="36" customFormat="1" hidden="1" x14ac:dyDescent="0.25">
      <c r="A2166" s="33"/>
      <c r="B2166" s="251" t="s">
        <v>499</v>
      </c>
      <c r="C2166" s="252"/>
      <c r="D2166" s="252"/>
      <c r="E2166" s="252"/>
      <c r="F2166" s="252"/>
      <c r="G2166" s="252"/>
      <c r="H2166" s="252"/>
      <c r="I2166" s="252"/>
      <c r="J2166" s="252"/>
      <c r="K2166" s="253"/>
      <c r="L2166" s="220">
        <f>+P85</f>
        <v>2018</v>
      </c>
      <c r="M2166" s="221"/>
      <c r="N2166" s="221"/>
      <c r="O2166" s="221"/>
      <c r="P2166" s="221"/>
      <c r="Q2166" s="221"/>
      <c r="R2166" s="221"/>
      <c r="S2166" s="221"/>
      <c r="T2166" s="221"/>
      <c r="U2166" s="221"/>
      <c r="V2166" s="221"/>
      <c r="W2166" s="221"/>
      <c r="X2166" s="221"/>
      <c r="Y2166" s="221"/>
      <c r="Z2166" s="221"/>
      <c r="AA2166" s="221"/>
      <c r="AB2166" s="221"/>
      <c r="AC2166" s="221"/>
      <c r="AD2166" s="221"/>
      <c r="AE2166" s="221"/>
      <c r="AF2166" s="221"/>
      <c r="AG2166" s="221"/>
      <c r="AH2166" s="222"/>
      <c r="AI2166" s="62" t="s">
        <v>168</v>
      </c>
      <c r="AJ2166" s="144" t="str">
        <f t="shared" si="408"/>
        <v>Riadok bude skrytý.</v>
      </c>
      <c r="AK2166" s="145" t="s">
        <v>207</v>
      </c>
      <c r="AL2166" s="2"/>
      <c r="AM2166" s="2"/>
      <c r="AN2166" s="2"/>
      <c r="AO2166" s="2"/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85">
        <v>1</v>
      </c>
      <c r="BF2166" s="51">
        <f t="shared" si="409"/>
        <v>0</v>
      </c>
      <c r="BG2166" s="51"/>
      <c r="BH2166" s="51">
        <f t="shared" si="402"/>
        <v>1</v>
      </c>
      <c r="BI2166" s="89">
        <f t="shared" si="410"/>
        <v>0</v>
      </c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108"/>
      <c r="BY2166" s="108"/>
      <c r="BZ2166" s="108"/>
      <c r="CA2166" s="113">
        <f>SI!BY2166</f>
        <v>114</v>
      </c>
      <c r="CB2166" s="113"/>
      <c r="CC2166" s="113"/>
      <c r="CD2166" s="113"/>
      <c r="CE2166" s="113"/>
      <c r="CF2166" s="113"/>
      <c r="CG2166" s="113"/>
      <c r="CH2166" s="140">
        <f>SI!BZ2166</f>
        <v>0</v>
      </c>
      <c r="CI2166" s="108"/>
      <c r="CJ2166" s="108"/>
      <c r="CK2166" s="108"/>
      <c r="CL2166" s="108"/>
      <c r="CM2166" s="108"/>
      <c r="CN2166" s="108"/>
      <c r="CO2166" s="108"/>
      <c r="CP2166" s="108"/>
      <c r="CQ2166" s="108"/>
      <c r="CR2166" s="108"/>
      <c r="CS2166" s="108"/>
      <c r="CT2166" s="108"/>
      <c r="CU2166" s="108"/>
      <c r="CV2166" s="108"/>
      <c r="CW2166" s="108"/>
      <c r="CX2166" s="108"/>
      <c r="CY2166" s="108"/>
      <c r="CZ2166" s="2"/>
      <c r="DA2166" s="2"/>
      <c r="DB2166" s="2"/>
      <c r="DC2166" s="2"/>
      <c r="DD2166" s="2"/>
      <c r="DE2166" s="2"/>
      <c r="DF2166" s="2"/>
      <c r="DG2166" s="2"/>
      <c r="DH2166" s="2"/>
      <c r="DI2166" s="2"/>
      <c r="DJ2166" s="2"/>
      <c r="DK2166" s="2"/>
      <c r="DL2166" s="2"/>
      <c r="DM2166" s="2"/>
      <c r="DN2166" s="2"/>
      <c r="DO2166" s="2"/>
      <c r="DP2166" s="2"/>
      <c r="DQ2166" s="2"/>
      <c r="DR2166" s="2"/>
      <c r="DS2166" s="2"/>
      <c r="DT2166" s="2"/>
      <c r="DU2166" s="2"/>
      <c r="DV2166" s="2"/>
      <c r="DW2166" s="2"/>
      <c r="DX2166" s="2"/>
      <c r="DY2166" s="2"/>
      <c r="DZ2166" s="2"/>
      <c r="EA2166" s="2"/>
      <c r="EB2166" s="2"/>
      <c r="EC2166" s="2"/>
      <c r="ED2166" s="2"/>
      <c r="EE2166" s="2"/>
      <c r="EF2166" s="2"/>
      <c r="EG2166" s="2"/>
      <c r="EH2166" s="2"/>
      <c r="EI2166" s="2"/>
      <c r="EJ2166" s="2"/>
      <c r="EK2166" s="2"/>
      <c r="EL2166" s="2"/>
      <c r="EM2166" s="2"/>
      <c r="EN2166" s="2"/>
      <c r="EO2166" s="2"/>
      <c r="EP2166" s="2"/>
      <c r="EQ2166" s="2"/>
      <c r="ER2166" s="2"/>
      <c r="ES2166" s="2"/>
      <c r="ET2166" s="2"/>
      <c r="EU2166" s="2"/>
      <c r="EV2166" s="2"/>
      <c r="EW2166" s="2"/>
      <c r="EX2166" s="2"/>
      <c r="EY2166" s="2"/>
      <c r="EZ2166" s="2"/>
      <c r="FA2166" s="2"/>
      <c r="FB2166" s="2"/>
      <c r="FC2166" s="2"/>
      <c r="FD2166" s="2"/>
      <c r="FE2166" s="2"/>
      <c r="FF2166" s="2"/>
      <c r="FG2166" s="2"/>
      <c r="FH2166" s="2"/>
      <c r="FI2166" s="2"/>
      <c r="FJ2166" s="2"/>
      <c r="FK2166" s="2"/>
      <c r="FL2166" s="2"/>
      <c r="FM2166" s="2"/>
      <c r="FN2166" s="2"/>
      <c r="FO2166" s="2"/>
      <c r="FP2166" s="2"/>
      <c r="FQ2166" s="2"/>
      <c r="FR2166" s="2"/>
      <c r="FS2166" s="2"/>
      <c r="FT2166" s="2"/>
      <c r="FU2166" s="2"/>
      <c r="FV2166" s="2"/>
      <c r="FW2166" s="2"/>
      <c r="FX2166" s="2"/>
      <c r="FY2166" s="2"/>
      <c r="FZ2166" s="2"/>
      <c r="GA2166" s="2"/>
      <c r="GB2166" s="2"/>
      <c r="GC2166" s="2"/>
      <c r="GD2166" s="2"/>
      <c r="GE2166" s="2"/>
      <c r="GF2166" s="2"/>
      <c r="GG2166" s="2"/>
      <c r="GH2166" s="2"/>
      <c r="GI2166" s="2"/>
      <c r="GJ2166" s="2"/>
      <c r="GK2166" s="2"/>
      <c r="GL2166" s="2"/>
      <c r="GM2166" s="2"/>
      <c r="GN2166" s="2"/>
      <c r="GO2166" s="2"/>
      <c r="GP2166" s="2"/>
      <c r="GQ2166" s="2"/>
      <c r="GR2166" s="2"/>
      <c r="GS2166" s="2"/>
      <c r="GT2166" s="2"/>
      <c r="GU2166" s="2"/>
      <c r="GV2166" s="2"/>
      <c r="GW2166" s="2"/>
      <c r="GX2166" s="2"/>
      <c r="GY2166" s="2"/>
      <c r="GZ2166" s="2"/>
      <c r="HA2166" s="2"/>
      <c r="HB2166" s="2"/>
      <c r="HC2166" s="2"/>
      <c r="HD2166" s="2"/>
      <c r="HE2166" s="2"/>
      <c r="HF2166" s="2"/>
      <c r="HG2166" s="2"/>
      <c r="HH2166" s="2"/>
      <c r="HI2166" s="2"/>
      <c r="HJ2166" s="2"/>
      <c r="HK2166" s="2"/>
      <c r="HL2166" s="2"/>
      <c r="HM2166" s="2"/>
      <c r="HN2166" s="2"/>
      <c r="HO2166" s="2"/>
      <c r="HP2166" s="2"/>
      <c r="HQ2166" s="2"/>
      <c r="HR2166" s="2"/>
      <c r="HS2166" s="2"/>
      <c r="HT2166" s="2"/>
      <c r="HU2166" s="2"/>
      <c r="HV2166" s="2"/>
      <c r="HW2166" s="2"/>
      <c r="HX2166" s="2"/>
      <c r="HY2166" s="2"/>
      <c r="HZ2166" s="2"/>
      <c r="IA2166" s="2"/>
      <c r="IB2166" s="2"/>
      <c r="IC2166" s="2"/>
      <c r="ID2166" s="2"/>
      <c r="IE2166" s="2"/>
      <c r="IF2166" s="2"/>
      <c r="IG2166" s="2"/>
      <c r="IH2166" s="2"/>
      <c r="II2166" s="2"/>
      <c r="IJ2166" s="2"/>
      <c r="IK2166" s="2"/>
      <c r="IL2166" s="2"/>
      <c r="IM2166" s="2"/>
      <c r="IN2166" s="2"/>
      <c r="IO2166" s="2"/>
      <c r="IP2166" s="2"/>
      <c r="IQ2166" s="2"/>
      <c r="IR2166" s="2"/>
      <c r="IS2166" s="2"/>
    </row>
    <row r="2167" spans="1:253" s="36" customFormat="1" ht="15" hidden="1" customHeight="1" x14ac:dyDescent="0.25">
      <c r="A2167" s="33"/>
      <c r="B2167" s="254"/>
      <c r="C2167" s="255"/>
      <c r="D2167" s="255"/>
      <c r="E2167" s="255"/>
      <c r="F2167" s="255"/>
      <c r="G2167" s="255"/>
      <c r="H2167" s="255"/>
      <c r="I2167" s="255"/>
      <c r="J2167" s="255"/>
      <c r="K2167" s="256"/>
      <c r="L2167" s="198" t="s">
        <v>447</v>
      </c>
      <c r="M2167" s="199"/>
      <c r="N2167" s="199"/>
      <c r="O2167" s="199"/>
      <c r="P2167" s="199"/>
      <c r="Q2167" s="199"/>
      <c r="R2167" s="199"/>
      <c r="S2167" s="199"/>
      <c r="T2167" s="199"/>
      <c r="U2167" s="199"/>
      <c r="V2167" s="199"/>
      <c r="W2167" s="199"/>
      <c r="X2167" s="199"/>
      <c r="Y2167" s="200"/>
      <c r="Z2167" s="494" t="s">
        <v>129</v>
      </c>
      <c r="AA2167" s="495"/>
      <c r="AB2167" s="495"/>
      <c r="AC2167" s="495"/>
      <c r="AD2167" s="495"/>
      <c r="AE2167" s="495"/>
      <c r="AF2167" s="495"/>
      <c r="AG2167" s="495"/>
      <c r="AH2167" s="496"/>
      <c r="AI2167" s="60"/>
      <c r="AJ2167" s="144" t="str">
        <f t="shared" si="408"/>
        <v>Riadok bude skrytý.</v>
      </c>
      <c r="AK2167" s="145" t="s">
        <v>207</v>
      </c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85">
        <v>1</v>
      </c>
      <c r="BF2167" s="51">
        <f t="shared" si="409"/>
        <v>0</v>
      </c>
      <c r="BG2167" s="51"/>
      <c r="BH2167" s="51">
        <f t="shared" si="402"/>
        <v>1</v>
      </c>
      <c r="BI2167" s="89">
        <f t="shared" si="410"/>
        <v>0</v>
      </c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108"/>
      <c r="BY2167" s="108"/>
      <c r="BZ2167" s="108"/>
      <c r="CA2167" s="113">
        <f>SI!BY2167</f>
        <v>926</v>
      </c>
      <c r="CB2167" s="113"/>
      <c r="CC2167" s="113"/>
      <c r="CD2167" s="113"/>
      <c r="CE2167" s="113"/>
      <c r="CF2167" s="113"/>
      <c r="CG2167" s="113"/>
      <c r="CH2167" s="140">
        <f>SI!BZ2167</f>
        <v>0</v>
      </c>
      <c r="CI2167" s="108"/>
      <c r="CJ2167" s="108"/>
      <c r="CK2167" s="108"/>
      <c r="CL2167" s="108"/>
      <c r="CM2167" s="108"/>
      <c r="CN2167" s="108"/>
      <c r="CO2167" s="108"/>
      <c r="CP2167" s="108"/>
      <c r="CQ2167" s="108"/>
      <c r="CR2167" s="108"/>
      <c r="CS2167" s="108"/>
      <c r="CT2167" s="108"/>
      <c r="CU2167" s="108"/>
      <c r="CV2167" s="108"/>
      <c r="CW2167" s="108"/>
      <c r="CX2167" s="108"/>
      <c r="CY2167" s="108"/>
      <c r="CZ2167" s="2"/>
      <c r="DA2167" s="2"/>
      <c r="DB2167" s="2"/>
      <c r="DC2167" s="2"/>
      <c r="DD2167" s="2"/>
      <c r="DE2167" s="2"/>
      <c r="DF2167" s="2"/>
      <c r="DG2167" s="2"/>
      <c r="DH2167" s="2"/>
      <c r="DI2167" s="2"/>
      <c r="DJ2167" s="2"/>
      <c r="DK2167" s="2"/>
      <c r="DL2167" s="2"/>
      <c r="DM2167" s="2"/>
      <c r="DN2167" s="2"/>
      <c r="DO2167" s="2"/>
      <c r="DP2167" s="2"/>
      <c r="DQ2167" s="2"/>
      <c r="DR2167" s="2"/>
      <c r="DS2167" s="2"/>
      <c r="DT2167" s="2"/>
      <c r="DU2167" s="2"/>
      <c r="DV2167" s="2"/>
      <c r="DW2167" s="2"/>
      <c r="DX2167" s="2"/>
      <c r="DY2167" s="2"/>
      <c r="DZ2167" s="2"/>
      <c r="EA2167" s="2"/>
      <c r="EB2167" s="2"/>
      <c r="EC2167" s="2"/>
      <c r="ED2167" s="2"/>
      <c r="EE2167" s="2"/>
      <c r="EF2167" s="2"/>
      <c r="EG2167" s="2"/>
      <c r="EH2167" s="2"/>
      <c r="EI2167" s="2"/>
      <c r="EJ2167" s="2"/>
      <c r="EK2167" s="2"/>
      <c r="EL2167" s="2"/>
      <c r="EM2167" s="2"/>
      <c r="EN2167" s="2"/>
      <c r="EO2167" s="2"/>
      <c r="EP2167" s="2"/>
      <c r="EQ2167" s="2"/>
      <c r="ER2167" s="2"/>
      <c r="ES2167" s="2"/>
      <c r="ET2167" s="2"/>
      <c r="EU2167" s="2"/>
      <c r="EV2167" s="2"/>
      <c r="EW2167" s="2"/>
      <c r="EX2167" s="2"/>
      <c r="EY2167" s="2"/>
      <c r="EZ2167" s="2"/>
      <c r="FA2167" s="2"/>
      <c r="FB2167" s="2"/>
      <c r="FC2167" s="2"/>
      <c r="FD2167" s="2"/>
      <c r="FE2167" s="2"/>
      <c r="FF2167" s="2"/>
      <c r="FG2167" s="2"/>
      <c r="FH2167" s="2"/>
      <c r="FI2167" s="2"/>
      <c r="FJ2167" s="2"/>
      <c r="FK2167" s="2"/>
      <c r="FL2167" s="2"/>
      <c r="FM2167" s="2"/>
      <c r="FN2167" s="2"/>
      <c r="FO2167" s="2"/>
      <c r="FP2167" s="2"/>
      <c r="FQ2167" s="2"/>
      <c r="FR2167" s="2"/>
      <c r="FS2167" s="2"/>
      <c r="FT2167" s="2"/>
      <c r="FU2167" s="2"/>
      <c r="FV2167" s="2"/>
      <c r="FW2167" s="2"/>
      <c r="FX2167" s="2"/>
      <c r="FY2167" s="2"/>
      <c r="FZ2167" s="2"/>
      <c r="GA2167" s="2"/>
      <c r="GB2167" s="2"/>
      <c r="GC2167" s="2"/>
      <c r="GD2167" s="2"/>
      <c r="GE2167" s="2"/>
      <c r="GF2167" s="2"/>
      <c r="GG2167" s="2"/>
      <c r="GH2167" s="2"/>
      <c r="GI2167" s="2"/>
      <c r="GJ2167" s="2"/>
      <c r="GK2167" s="2"/>
      <c r="GL2167" s="2"/>
      <c r="GM2167" s="2"/>
      <c r="GN2167" s="2"/>
      <c r="GO2167" s="2"/>
      <c r="GP2167" s="2"/>
      <c r="GQ2167" s="2"/>
      <c r="GR2167" s="2"/>
      <c r="GS2167" s="2"/>
      <c r="GT2167" s="2"/>
      <c r="GU2167" s="2"/>
      <c r="GV2167" s="2"/>
      <c r="GW2167" s="2"/>
      <c r="GX2167" s="2"/>
      <c r="GY2167" s="2"/>
      <c r="GZ2167" s="2"/>
      <c r="HA2167" s="2"/>
      <c r="HB2167" s="2"/>
      <c r="HC2167" s="2"/>
      <c r="HD2167" s="2"/>
      <c r="HE2167" s="2"/>
      <c r="HF2167" s="2"/>
      <c r="HG2167" s="2"/>
      <c r="HH2167" s="2"/>
      <c r="HI2167" s="2"/>
      <c r="HJ2167" s="2"/>
      <c r="HK2167" s="2"/>
      <c r="HL2167" s="2"/>
      <c r="HM2167" s="2"/>
      <c r="HN2167" s="2"/>
      <c r="HO2167" s="2"/>
      <c r="HP2167" s="2"/>
      <c r="HQ2167" s="2"/>
      <c r="HR2167" s="2"/>
      <c r="HS2167" s="2"/>
      <c r="HT2167" s="2"/>
      <c r="HU2167" s="2"/>
      <c r="HV2167" s="2"/>
      <c r="HW2167" s="2"/>
      <c r="HX2167" s="2"/>
      <c r="HY2167" s="2"/>
      <c r="HZ2167" s="2"/>
      <c r="IA2167" s="2"/>
      <c r="IB2167" s="2"/>
      <c r="IC2167" s="2"/>
      <c r="ID2167" s="2"/>
      <c r="IE2167" s="2"/>
      <c r="IF2167" s="2"/>
      <c r="IG2167" s="2"/>
      <c r="IH2167" s="2"/>
      <c r="II2167" s="2"/>
      <c r="IJ2167" s="2"/>
      <c r="IK2167" s="2"/>
      <c r="IL2167" s="2"/>
      <c r="IM2167" s="2"/>
      <c r="IN2167" s="2"/>
      <c r="IO2167" s="2"/>
      <c r="IP2167" s="2"/>
      <c r="IQ2167" s="2"/>
      <c r="IR2167" s="2"/>
      <c r="IS2167" s="2"/>
    </row>
    <row r="2168" spans="1:253" s="36" customFormat="1" hidden="1" x14ac:dyDescent="0.25">
      <c r="A2168" s="33"/>
      <c r="B2168" s="257"/>
      <c r="C2168" s="258"/>
      <c r="D2168" s="258"/>
      <c r="E2168" s="258"/>
      <c r="F2168" s="258"/>
      <c r="G2168" s="258"/>
      <c r="H2168" s="258"/>
      <c r="I2168" s="258"/>
      <c r="J2168" s="258"/>
      <c r="K2168" s="259"/>
      <c r="L2168" s="201"/>
      <c r="M2168" s="202"/>
      <c r="N2168" s="202"/>
      <c r="O2168" s="202"/>
      <c r="P2168" s="202"/>
      <c r="Q2168" s="202"/>
      <c r="R2168" s="202"/>
      <c r="S2168" s="202"/>
      <c r="T2168" s="202"/>
      <c r="U2168" s="202"/>
      <c r="V2168" s="202"/>
      <c r="W2168" s="202"/>
      <c r="X2168" s="202"/>
      <c r="Y2168" s="203"/>
      <c r="Z2168" s="207"/>
      <c r="AA2168" s="208"/>
      <c r="AB2168" s="208"/>
      <c r="AC2168" s="208"/>
      <c r="AD2168" s="208"/>
      <c r="AE2168" s="208"/>
      <c r="AF2168" s="208"/>
      <c r="AG2168" s="208"/>
      <c r="AH2168" s="209"/>
      <c r="AI2168" s="60"/>
      <c r="AJ2168" s="144" t="str">
        <f t="shared" si="408"/>
        <v>Riadok bude skrytý.</v>
      </c>
      <c r="AK2168" s="145" t="s">
        <v>207</v>
      </c>
      <c r="AL2168" s="2"/>
      <c r="AM2168" s="2"/>
      <c r="AN2168" s="2"/>
      <c r="AO2168" s="2"/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85">
        <v>1</v>
      </c>
      <c r="BF2168" s="51">
        <f t="shared" si="409"/>
        <v>0</v>
      </c>
      <c r="BG2168" s="51"/>
      <c r="BH2168" s="51">
        <f t="shared" si="402"/>
        <v>1</v>
      </c>
      <c r="BI2168" s="89">
        <f t="shared" si="410"/>
        <v>0</v>
      </c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108"/>
      <c r="BY2168" s="108"/>
      <c r="BZ2168" s="108"/>
      <c r="CA2168" s="113">
        <f>SI!BY2168</f>
        <v>112</v>
      </c>
      <c r="CB2168" s="113"/>
      <c r="CC2168" s="113"/>
      <c r="CD2168" s="113"/>
      <c r="CE2168" s="113"/>
      <c r="CF2168" s="113"/>
      <c r="CG2168" s="113"/>
      <c r="CH2168" s="140">
        <f>SI!BZ2168</f>
        <v>0</v>
      </c>
      <c r="CI2168" s="108"/>
      <c r="CJ2168" s="108"/>
      <c r="CK2168" s="108"/>
      <c r="CL2168" s="108"/>
      <c r="CM2168" s="108"/>
      <c r="CN2168" s="108"/>
      <c r="CO2168" s="108"/>
      <c r="CP2168" s="108"/>
      <c r="CQ2168" s="108"/>
      <c r="CR2168" s="108"/>
      <c r="CS2168" s="108"/>
      <c r="CT2168" s="108"/>
      <c r="CU2168" s="108"/>
      <c r="CV2168" s="108"/>
      <c r="CW2168" s="108"/>
      <c r="CX2168" s="108"/>
      <c r="CY2168" s="108"/>
      <c r="CZ2168" s="2"/>
      <c r="DA2168" s="2"/>
      <c r="DB2168" s="2"/>
      <c r="DC2168" s="2"/>
      <c r="DD2168" s="2"/>
      <c r="DE2168" s="2"/>
      <c r="DF2168" s="2"/>
      <c r="DG2168" s="2"/>
      <c r="DH2168" s="2"/>
      <c r="DI2168" s="2"/>
      <c r="DJ2168" s="2"/>
      <c r="DK2168" s="2"/>
      <c r="DL2168" s="2"/>
      <c r="DM2168" s="2"/>
      <c r="DN2168" s="2"/>
      <c r="DO2168" s="2"/>
      <c r="DP2168" s="2"/>
      <c r="DQ2168" s="2"/>
      <c r="DR2168" s="2"/>
      <c r="DS2168" s="2"/>
      <c r="DT2168" s="2"/>
      <c r="DU2168" s="2"/>
      <c r="DV2168" s="2"/>
      <c r="DW2168" s="2"/>
      <c r="DX2168" s="2"/>
      <c r="DY2168" s="2"/>
      <c r="DZ2168" s="2"/>
      <c r="EA2168" s="2"/>
      <c r="EB2168" s="2"/>
      <c r="EC2168" s="2"/>
      <c r="ED2168" s="2"/>
      <c r="EE2168" s="2"/>
      <c r="EF2168" s="2"/>
      <c r="EG2168" s="2"/>
      <c r="EH2168" s="2"/>
      <c r="EI2168" s="2"/>
      <c r="EJ2168" s="2"/>
      <c r="EK2168" s="2"/>
      <c r="EL2168" s="2"/>
      <c r="EM2168" s="2"/>
      <c r="EN2168" s="2"/>
      <c r="EO2168" s="2"/>
      <c r="EP2168" s="2"/>
      <c r="EQ2168" s="2"/>
      <c r="ER2168" s="2"/>
      <c r="ES2168" s="2"/>
      <c r="ET2168" s="2"/>
      <c r="EU2168" s="2"/>
      <c r="EV2168" s="2"/>
      <c r="EW2168" s="2"/>
      <c r="EX2168" s="2"/>
      <c r="EY2168" s="2"/>
      <c r="EZ2168" s="2"/>
      <c r="FA2168" s="2"/>
      <c r="FB2168" s="2"/>
      <c r="FC2168" s="2"/>
      <c r="FD2168" s="2"/>
      <c r="FE2168" s="2"/>
      <c r="FF2168" s="2"/>
      <c r="FG2168" s="2"/>
      <c r="FH2168" s="2"/>
      <c r="FI2168" s="2"/>
      <c r="FJ2168" s="2"/>
      <c r="FK2168" s="2"/>
      <c r="FL2168" s="2"/>
      <c r="FM2168" s="2"/>
      <c r="FN2168" s="2"/>
      <c r="FO2168" s="2"/>
      <c r="FP2168" s="2"/>
      <c r="FQ2168" s="2"/>
      <c r="FR2168" s="2"/>
      <c r="FS2168" s="2"/>
      <c r="FT2168" s="2"/>
      <c r="FU2168" s="2"/>
      <c r="FV2168" s="2"/>
      <c r="FW2168" s="2"/>
      <c r="FX2168" s="2"/>
      <c r="FY2168" s="2"/>
      <c r="FZ2168" s="2"/>
      <c r="GA2168" s="2"/>
      <c r="GB2168" s="2"/>
      <c r="GC2168" s="2"/>
      <c r="GD2168" s="2"/>
      <c r="GE2168" s="2"/>
      <c r="GF2168" s="2"/>
      <c r="GG2168" s="2"/>
      <c r="GH2168" s="2"/>
      <c r="GI2168" s="2"/>
      <c r="GJ2168" s="2"/>
      <c r="GK2168" s="2"/>
      <c r="GL2168" s="2"/>
      <c r="GM2168" s="2"/>
      <c r="GN2168" s="2"/>
      <c r="GO2168" s="2"/>
      <c r="GP2168" s="2"/>
      <c r="GQ2168" s="2"/>
      <c r="GR2168" s="2"/>
      <c r="GS2168" s="2"/>
      <c r="GT2168" s="2"/>
      <c r="GU2168" s="2"/>
      <c r="GV2168" s="2"/>
      <c r="GW2168" s="2"/>
      <c r="GX2168" s="2"/>
      <c r="GY2168" s="2"/>
      <c r="GZ2168" s="2"/>
      <c r="HA2168" s="2"/>
      <c r="HB2168" s="2"/>
      <c r="HC2168" s="2"/>
      <c r="HD2168" s="2"/>
      <c r="HE2168" s="2"/>
      <c r="HF2168" s="2"/>
      <c r="HG2168" s="2"/>
      <c r="HH2168" s="2"/>
      <c r="HI2168" s="2"/>
      <c r="HJ2168" s="2"/>
      <c r="HK2168" s="2"/>
      <c r="HL2168" s="2"/>
      <c r="HM2168" s="2"/>
      <c r="HN2168" s="2"/>
      <c r="HO2168" s="2"/>
      <c r="HP2168" s="2"/>
      <c r="HQ2168" s="2"/>
      <c r="HR2168" s="2"/>
      <c r="HS2168" s="2"/>
      <c r="HT2168" s="2"/>
      <c r="HU2168" s="2"/>
      <c r="HV2168" s="2"/>
      <c r="HW2168" s="2"/>
      <c r="HX2168" s="2"/>
      <c r="HY2168" s="2"/>
      <c r="HZ2168" s="2"/>
      <c r="IA2168" s="2"/>
      <c r="IB2168" s="2"/>
      <c r="IC2168" s="2"/>
      <c r="ID2168" s="2"/>
      <c r="IE2168" s="2"/>
      <c r="IF2168" s="2"/>
      <c r="IG2168" s="2"/>
      <c r="IH2168" s="2"/>
      <c r="II2168" s="2"/>
      <c r="IJ2168" s="2"/>
      <c r="IK2168" s="2"/>
      <c r="IL2168" s="2"/>
      <c r="IM2168" s="2"/>
      <c r="IN2168" s="2"/>
      <c r="IO2168" s="2"/>
      <c r="IP2168" s="2"/>
      <c r="IQ2168" s="2"/>
      <c r="IR2168" s="2"/>
      <c r="IS2168" s="2"/>
    </row>
    <row r="2169" spans="1:253" s="36" customFormat="1" hidden="1" x14ac:dyDescent="0.25">
      <c r="A2169" s="33"/>
      <c r="B2169" s="182" t="s">
        <v>130</v>
      </c>
      <c r="C2169" s="183"/>
      <c r="D2169" s="183"/>
      <c r="E2169" s="183"/>
      <c r="F2169" s="183"/>
      <c r="G2169" s="183"/>
      <c r="H2169" s="183"/>
      <c r="I2169" s="183"/>
      <c r="J2169" s="183"/>
      <c r="K2169" s="184"/>
      <c r="L2169" s="241"/>
      <c r="M2169" s="242"/>
      <c r="N2169" s="242"/>
      <c r="O2169" s="242"/>
      <c r="P2169" s="242"/>
      <c r="Q2169" s="242"/>
      <c r="R2169" s="242"/>
      <c r="S2169" s="242"/>
      <c r="T2169" s="242"/>
      <c r="U2169" s="242"/>
      <c r="V2169" s="242"/>
      <c r="W2169" s="242"/>
      <c r="X2169" s="242"/>
      <c r="Y2169" s="243"/>
      <c r="Z2169" s="247"/>
      <c r="AA2169" s="248"/>
      <c r="AB2169" s="248"/>
      <c r="AC2169" s="248"/>
      <c r="AD2169" s="248"/>
      <c r="AE2169" s="248"/>
      <c r="AF2169" s="248"/>
      <c r="AG2169" s="248"/>
      <c r="AH2169" s="249"/>
      <c r="AI2169" s="60"/>
      <c r="AJ2169" s="144" t="str">
        <f t="shared" si="408"/>
        <v>Riadok bude skrytý.</v>
      </c>
      <c r="AK2169" s="145" t="s">
        <v>207</v>
      </c>
      <c r="AL2169" s="2"/>
      <c r="AM2169" s="2"/>
      <c r="AN2169" s="2"/>
      <c r="AO2169" s="2"/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85">
        <v>1</v>
      </c>
      <c r="BF2169" s="51">
        <f t="shared" si="409"/>
        <v>0</v>
      </c>
      <c r="BG2169" s="51"/>
      <c r="BH2169" s="51">
        <f t="shared" si="402"/>
        <v>1</v>
      </c>
      <c r="BI2169" s="89">
        <f t="shared" si="410"/>
        <v>0</v>
      </c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/>
      <c r="BX2169" s="108"/>
      <c r="BY2169" s="108"/>
      <c r="BZ2169" s="108"/>
      <c r="CA2169" s="113">
        <f>SI!BY2169</f>
        <v>1076</v>
      </c>
      <c r="CB2169" s="113"/>
      <c r="CC2169" s="113"/>
      <c r="CD2169" s="113"/>
      <c r="CE2169" s="113"/>
      <c r="CF2169" s="113"/>
      <c r="CG2169" s="113"/>
      <c r="CH2169" s="140">
        <f>SI!BZ2169</f>
        <v>0</v>
      </c>
      <c r="CI2169" s="108"/>
      <c r="CJ2169" s="108"/>
      <c r="CK2169" s="108"/>
      <c r="CL2169" s="108"/>
      <c r="CM2169" s="108"/>
      <c r="CN2169" s="108"/>
      <c r="CO2169" s="108"/>
      <c r="CP2169" s="108"/>
      <c r="CQ2169" s="108"/>
      <c r="CR2169" s="108"/>
      <c r="CS2169" s="108"/>
      <c r="CT2169" s="108"/>
      <c r="CU2169" s="108"/>
      <c r="CV2169" s="108"/>
      <c r="CW2169" s="108"/>
      <c r="CX2169" s="108"/>
      <c r="CY2169" s="108"/>
      <c r="CZ2169" s="2"/>
      <c r="DA2169" s="2"/>
      <c r="DB2169" s="2"/>
      <c r="DC2169" s="2"/>
      <c r="DD2169" s="2"/>
      <c r="DE2169" s="2"/>
      <c r="DF2169" s="2"/>
      <c r="DG2169" s="2"/>
      <c r="DH2169" s="2"/>
      <c r="DI2169" s="2"/>
      <c r="DJ2169" s="2"/>
      <c r="DK2169" s="2"/>
      <c r="DL2169" s="2"/>
      <c r="DM2169" s="2"/>
      <c r="DN2169" s="2"/>
      <c r="DO2169" s="2"/>
      <c r="DP2169" s="2"/>
      <c r="DQ2169" s="2"/>
      <c r="DR2169" s="2"/>
      <c r="DS2169" s="2"/>
      <c r="DT2169" s="2"/>
      <c r="DU2169" s="2"/>
      <c r="DV2169" s="2"/>
      <c r="DW2169" s="2"/>
      <c r="DX2169" s="2"/>
      <c r="DY2169" s="2"/>
      <c r="DZ2169" s="2"/>
      <c r="EA2169" s="2"/>
      <c r="EB2169" s="2"/>
      <c r="EC2169" s="2"/>
      <c r="ED2169" s="2"/>
      <c r="EE2169" s="2"/>
      <c r="EF2169" s="2"/>
      <c r="EG2169" s="2"/>
      <c r="EH2169" s="2"/>
      <c r="EI2169" s="2"/>
      <c r="EJ2169" s="2"/>
      <c r="EK2169" s="2"/>
      <c r="EL2169" s="2"/>
      <c r="EM2169" s="2"/>
      <c r="EN2169" s="2"/>
      <c r="EO2169" s="2"/>
      <c r="EP2169" s="2"/>
      <c r="EQ2169" s="2"/>
      <c r="ER2169" s="2"/>
      <c r="ES2169" s="2"/>
      <c r="ET2169" s="2"/>
      <c r="EU2169" s="2"/>
      <c r="EV2169" s="2"/>
      <c r="EW2169" s="2"/>
      <c r="EX2169" s="2"/>
      <c r="EY2169" s="2"/>
      <c r="EZ2169" s="2"/>
      <c r="FA2169" s="2"/>
      <c r="FB2169" s="2"/>
      <c r="FC2169" s="2"/>
      <c r="FD2169" s="2"/>
      <c r="FE2169" s="2"/>
      <c r="FF2169" s="2"/>
      <c r="FG2169" s="2"/>
      <c r="FH2169" s="2"/>
      <c r="FI2169" s="2"/>
      <c r="FJ2169" s="2"/>
      <c r="FK2169" s="2"/>
      <c r="FL2169" s="2"/>
      <c r="FM2169" s="2"/>
      <c r="FN2169" s="2"/>
      <c r="FO2169" s="2"/>
      <c r="FP2169" s="2"/>
      <c r="FQ2169" s="2"/>
      <c r="FR2169" s="2"/>
      <c r="FS2169" s="2"/>
      <c r="FT2169" s="2"/>
      <c r="FU2169" s="2"/>
      <c r="FV2169" s="2"/>
      <c r="FW2169" s="2"/>
      <c r="FX2169" s="2"/>
      <c r="FY2169" s="2"/>
      <c r="FZ2169" s="2"/>
      <c r="GA2169" s="2"/>
      <c r="GB2169" s="2"/>
      <c r="GC2169" s="2"/>
      <c r="GD2169" s="2"/>
      <c r="GE2169" s="2"/>
      <c r="GF2169" s="2"/>
      <c r="GG2169" s="2"/>
      <c r="GH2169" s="2"/>
      <c r="GI2169" s="2"/>
      <c r="GJ2169" s="2"/>
      <c r="GK2169" s="2"/>
      <c r="GL2169" s="2"/>
      <c r="GM2169" s="2"/>
      <c r="GN2169" s="2"/>
      <c r="GO2169" s="2"/>
      <c r="GP2169" s="2"/>
      <c r="GQ2169" s="2"/>
      <c r="GR2169" s="2"/>
      <c r="GS2169" s="2"/>
      <c r="GT2169" s="2"/>
      <c r="GU2169" s="2"/>
      <c r="GV2169" s="2"/>
      <c r="GW2169" s="2"/>
      <c r="GX2169" s="2"/>
      <c r="GY2169" s="2"/>
      <c r="GZ2169" s="2"/>
      <c r="HA2169" s="2"/>
      <c r="HB2169" s="2"/>
      <c r="HC2169" s="2"/>
      <c r="HD2169" s="2"/>
      <c r="HE2169" s="2"/>
      <c r="HF2169" s="2"/>
      <c r="HG2169" s="2"/>
      <c r="HH2169" s="2"/>
      <c r="HI2169" s="2"/>
      <c r="HJ2169" s="2"/>
      <c r="HK2169" s="2"/>
      <c r="HL2169" s="2"/>
      <c r="HM2169" s="2"/>
      <c r="HN2169" s="2"/>
      <c r="HO2169" s="2"/>
      <c r="HP2169" s="2"/>
      <c r="HQ2169" s="2"/>
      <c r="HR2169" s="2"/>
      <c r="HS2169" s="2"/>
      <c r="HT2169" s="2"/>
      <c r="HU2169" s="2"/>
      <c r="HV2169" s="2"/>
      <c r="HW2169" s="2"/>
      <c r="HX2169" s="2"/>
      <c r="HY2169" s="2"/>
      <c r="HZ2169" s="2"/>
      <c r="IA2169" s="2"/>
      <c r="IB2169" s="2"/>
      <c r="IC2169" s="2"/>
      <c r="ID2169" s="2"/>
      <c r="IE2169" s="2"/>
      <c r="IF2169" s="2"/>
      <c r="IG2169" s="2"/>
      <c r="IH2169" s="2"/>
      <c r="II2169" s="2"/>
      <c r="IJ2169" s="2"/>
      <c r="IK2169" s="2"/>
      <c r="IL2169" s="2"/>
      <c r="IM2169" s="2"/>
      <c r="IN2169" s="2"/>
      <c r="IO2169" s="2"/>
      <c r="IP2169" s="2"/>
      <c r="IQ2169" s="2"/>
      <c r="IR2169" s="2"/>
      <c r="IS2169" s="2"/>
    </row>
    <row r="2170" spans="1:253" s="36" customFormat="1" hidden="1" x14ac:dyDescent="0.25">
      <c r="A2170" s="33"/>
      <c r="B2170" s="172" t="s">
        <v>131</v>
      </c>
      <c r="C2170" s="173"/>
      <c r="D2170" s="173"/>
      <c r="E2170" s="173"/>
      <c r="F2170" s="173"/>
      <c r="G2170" s="173"/>
      <c r="H2170" s="173"/>
      <c r="I2170" s="173"/>
      <c r="J2170" s="173"/>
      <c r="K2170" s="174"/>
      <c r="L2170" s="175"/>
      <c r="M2170" s="176"/>
      <c r="N2170" s="176"/>
      <c r="O2170" s="176"/>
      <c r="P2170" s="176"/>
      <c r="Q2170" s="176"/>
      <c r="R2170" s="176"/>
      <c r="S2170" s="176"/>
      <c r="T2170" s="176"/>
      <c r="U2170" s="176"/>
      <c r="V2170" s="176"/>
      <c r="W2170" s="176"/>
      <c r="X2170" s="176"/>
      <c r="Y2170" s="177"/>
      <c r="Z2170" s="214"/>
      <c r="AA2170" s="215"/>
      <c r="AB2170" s="215"/>
      <c r="AC2170" s="215"/>
      <c r="AD2170" s="215"/>
      <c r="AE2170" s="215"/>
      <c r="AF2170" s="215"/>
      <c r="AG2170" s="215"/>
      <c r="AH2170" s="216"/>
      <c r="AI2170" s="60"/>
      <c r="AJ2170" s="144" t="str">
        <f t="shared" si="408"/>
        <v>Riadok bude skrytý.</v>
      </c>
      <c r="AK2170" s="145" t="s">
        <v>207</v>
      </c>
      <c r="AL2170" s="2"/>
      <c r="AM2170" s="2"/>
      <c r="AN2170" s="2"/>
      <c r="AO2170" s="2"/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85">
        <v>1</v>
      </c>
      <c r="BF2170" s="51">
        <f t="shared" si="409"/>
        <v>0</v>
      </c>
      <c r="BG2170" s="51"/>
      <c r="BH2170" s="51">
        <f t="shared" si="402"/>
        <v>1</v>
      </c>
      <c r="BI2170" s="89">
        <f t="shared" si="410"/>
        <v>0</v>
      </c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108"/>
      <c r="BY2170" s="108"/>
      <c r="BZ2170" s="108"/>
      <c r="CA2170" s="113">
        <f>SI!BY2170</f>
        <v>202</v>
      </c>
      <c r="CB2170" s="113"/>
      <c r="CC2170" s="113"/>
      <c r="CD2170" s="113"/>
      <c r="CE2170" s="113"/>
      <c r="CF2170" s="113"/>
      <c r="CG2170" s="113"/>
      <c r="CH2170" s="140">
        <f>SI!BZ2170</f>
        <v>0</v>
      </c>
      <c r="CI2170" s="108"/>
      <c r="CJ2170" s="108"/>
      <c r="CK2170" s="108"/>
      <c r="CL2170" s="108"/>
      <c r="CM2170" s="108"/>
      <c r="CN2170" s="108"/>
      <c r="CO2170" s="108"/>
      <c r="CP2170" s="108"/>
      <c r="CQ2170" s="108"/>
      <c r="CR2170" s="108"/>
      <c r="CS2170" s="108"/>
      <c r="CT2170" s="108"/>
      <c r="CU2170" s="108"/>
      <c r="CV2170" s="108"/>
      <c r="CW2170" s="108"/>
      <c r="CX2170" s="108"/>
      <c r="CY2170" s="108"/>
      <c r="CZ2170" s="2"/>
      <c r="DA2170" s="2"/>
      <c r="DB2170" s="2"/>
      <c r="DC2170" s="2"/>
      <c r="DD2170" s="2"/>
      <c r="DE2170" s="2"/>
      <c r="DF2170" s="2"/>
      <c r="DG2170" s="2"/>
      <c r="DH2170" s="2"/>
      <c r="DI2170" s="2"/>
      <c r="DJ2170" s="2"/>
      <c r="DK2170" s="2"/>
      <c r="DL2170" s="2"/>
      <c r="DM2170" s="2"/>
      <c r="DN2170" s="2"/>
      <c r="DO2170" s="2"/>
      <c r="DP2170" s="2"/>
      <c r="DQ2170" s="2"/>
      <c r="DR2170" s="2"/>
      <c r="DS2170" s="2"/>
      <c r="DT2170" s="2"/>
      <c r="DU2170" s="2"/>
      <c r="DV2170" s="2"/>
      <c r="DW2170" s="2"/>
      <c r="DX2170" s="2"/>
      <c r="DY2170" s="2"/>
      <c r="DZ2170" s="2"/>
      <c r="EA2170" s="2"/>
      <c r="EB2170" s="2"/>
      <c r="EC2170" s="2"/>
      <c r="ED2170" s="2"/>
      <c r="EE2170" s="2"/>
      <c r="EF2170" s="2"/>
      <c r="EG2170" s="2"/>
      <c r="EH2170" s="2"/>
      <c r="EI2170" s="2"/>
      <c r="EJ2170" s="2"/>
      <c r="EK2170" s="2"/>
      <c r="EL2170" s="2"/>
      <c r="EM2170" s="2"/>
      <c r="EN2170" s="2"/>
      <c r="EO2170" s="2"/>
      <c r="EP2170" s="2"/>
      <c r="EQ2170" s="2"/>
      <c r="ER2170" s="2"/>
      <c r="ES2170" s="2"/>
      <c r="ET2170" s="2"/>
      <c r="EU2170" s="2"/>
      <c r="EV2170" s="2"/>
      <c r="EW2170" s="2"/>
      <c r="EX2170" s="2"/>
      <c r="EY2170" s="2"/>
      <c r="EZ2170" s="2"/>
      <c r="FA2170" s="2"/>
      <c r="FB2170" s="2"/>
      <c r="FC2170" s="2"/>
      <c r="FD2170" s="2"/>
      <c r="FE2170" s="2"/>
      <c r="FF2170" s="2"/>
      <c r="FG2170" s="2"/>
      <c r="FH2170" s="2"/>
      <c r="FI2170" s="2"/>
      <c r="FJ2170" s="2"/>
      <c r="FK2170" s="2"/>
      <c r="FL2170" s="2"/>
      <c r="FM2170" s="2"/>
      <c r="FN2170" s="2"/>
      <c r="FO2170" s="2"/>
      <c r="FP2170" s="2"/>
      <c r="FQ2170" s="2"/>
      <c r="FR2170" s="2"/>
      <c r="FS2170" s="2"/>
      <c r="FT2170" s="2"/>
      <c r="FU2170" s="2"/>
      <c r="FV2170" s="2"/>
      <c r="FW2170" s="2"/>
      <c r="FX2170" s="2"/>
      <c r="FY2170" s="2"/>
      <c r="FZ2170" s="2"/>
      <c r="GA2170" s="2"/>
      <c r="GB2170" s="2"/>
      <c r="GC2170" s="2"/>
      <c r="GD2170" s="2"/>
      <c r="GE2170" s="2"/>
      <c r="GF2170" s="2"/>
      <c r="GG2170" s="2"/>
      <c r="GH2170" s="2"/>
      <c r="GI2170" s="2"/>
      <c r="GJ2170" s="2"/>
      <c r="GK2170" s="2"/>
      <c r="GL2170" s="2"/>
      <c r="GM2170" s="2"/>
      <c r="GN2170" s="2"/>
      <c r="GO2170" s="2"/>
      <c r="GP2170" s="2"/>
      <c r="GQ2170" s="2"/>
      <c r="GR2170" s="2"/>
      <c r="GS2170" s="2"/>
      <c r="GT2170" s="2"/>
      <c r="GU2170" s="2"/>
      <c r="GV2170" s="2"/>
      <c r="GW2170" s="2"/>
      <c r="GX2170" s="2"/>
      <c r="GY2170" s="2"/>
      <c r="GZ2170" s="2"/>
      <c r="HA2170" s="2"/>
      <c r="HB2170" s="2"/>
      <c r="HC2170" s="2"/>
      <c r="HD2170" s="2"/>
      <c r="HE2170" s="2"/>
      <c r="HF2170" s="2"/>
      <c r="HG2170" s="2"/>
      <c r="HH2170" s="2"/>
      <c r="HI2170" s="2"/>
      <c r="HJ2170" s="2"/>
      <c r="HK2170" s="2"/>
      <c r="HL2170" s="2"/>
      <c r="HM2170" s="2"/>
      <c r="HN2170" s="2"/>
      <c r="HO2170" s="2"/>
      <c r="HP2170" s="2"/>
      <c r="HQ2170" s="2"/>
      <c r="HR2170" s="2"/>
      <c r="HS2170" s="2"/>
      <c r="HT2170" s="2"/>
      <c r="HU2170" s="2"/>
      <c r="HV2170" s="2"/>
      <c r="HW2170" s="2"/>
      <c r="HX2170" s="2"/>
      <c r="HY2170" s="2"/>
      <c r="HZ2170" s="2"/>
      <c r="IA2170" s="2"/>
      <c r="IB2170" s="2"/>
      <c r="IC2170" s="2"/>
      <c r="ID2170" s="2"/>
      <c r="IE2170" s="2"/>
      <c r="IF2170" s="2"/>
      <c r="IG2170" s="2"/>
      <c r="IH2170" s="2"/>
      <c r="II2170" s="2"/>
      <c r="IJ2170" s="2"/>
      <c r="IK2170" s="2"/>
      <c r="IL2170" s="2"/>
      <c r="IM2170" s="2"/>
      <c r="IN2170" s="2"/>
      <c r="IO2170" s="2"/>
      <c r="IP2170" s="2"/>
      <c r="IQ2170" s="2"/>
      <c r="IR2170" s="2"/>
      <c r="IS2170" s="2"/>
    </row>
    <row r="2171" spans="1:253" s="36" customFormat="1" hidden="1" x14ac:dyDescent="0.25">
      <c r="A2171" s="33"/>
      <c r="B2171" s="326" t="s">
        <v>132</v>
      </c>
      <c r="C2171" s="327"/>
      <c r="D2171" s="327"/>
      <c r="E2171" s="327"/>
      <c r="F2171" s="327"/>
      <c r="G2171" s="327"/>
      <c r="H2171" s="327"/>
      <c r="I2171" s="327"/>
      <c r="J2171" s="327"/>
      <c r="K2171" s="328"/>
      <c r="L2171" s="175"/>
      <c r="M2171" s="176"/>
      <c r="N2171" s="176"/>
      <c r="O2171" s="176"/>
      <c r="P2171" s="176"/>
      <c r="Q2171" s="176"/>
      <c r="R2171" s="176"/>
      <c r="S2171" s="176"/>
      <c r="T2171" s="176"/>
      <c r="U2171" s="176"/>
      <c r="V2171" s="176"/>
      <c r="W2171" s="176"/>
      <c r="X2171" s="176"/>
      <c r="Y2171" s="177"/>
      <c r="Z2171" s="214"/>
      <c r="AA2171" s="215"/>
      <c r="AB2171" s="215"/>
      <c r="AC2171" s="215"/>
      <c r="AD2171" s="215"/>
      <c r="AE2171" s="215"/>
      <c r="AF2171" s="215"/>
      <c r="AG2171" s="215"/>
      <c r="AH2171" s="216"/>
      <c r="AI2171" s="60"/>
      <c r="AJ2171" s="144" t="str">
        <f t="shared" si="408"/>
        <v>Riadok bude skrytý.</v>
      </c>
      <c r="AK2171" s="145" t="s">
        <v>207</v>
      </c>
      <c r="AL2171" s="2"/>
      <c r="AM2171" s="2"/>
      <c r="AN2171" s="2"/>
      <c r="AO2171" s="2"/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  <c r="AZ2171" s="2"/>
      <c r="BA2171" s="2"/>
      <c r="BB2171" s="2"/>
      <c r="BC2171" s="2"/>
      <c r="BD2171" s="2"/>
      <c r="BE2171" s="85">
        <v>1</v>
      </c>
      <c r="BF2171" s="51">
        <f t="shared" si="409"/>
        <v>0</v>
      </c>
      <c r="BG2171" s="51"/>
      <c r="BH2171" s="51">
        <f t="shared" si="402"/>
        <v>1</v>
      </c>
      <c r="BI2171" s="89">
        <f t="shared" si="410"/>
        <v>0</v>
      </c>
      <c r="BJ2171" s="2"/>
      <c r="BK2171" s="2"/>
      <c r="BL2171" s="2"/>
      <c r="BM2171" s="2"/>
      <c r="BN2171" s="2"/>
      <c r="BO2171" s="2"/>
      <c r="BP2171" s="2"/>
      <c r="BQ2171" s="2"/>
      <c r="BR2171" s="2"/>
      <c r="BS2171" s="2"/>
      <c r="BT2171" s="2"/>
      <c r="BU2171" s="2"/>
      <c r="BV2171" s="2"/>
      <c r="BW2171" s="2"/>
      <c r="BX2171" s="108"/>
      <c r="BY2171" s="108"/>
      <c r="BZ2171" s="108"/>
      <c r="CA2171" s="113">
        <f>SI!BY2171</f>
        <v>855</v>
      </c>
      <c r="CB2171" s="113"/>
      <c r="CC2171" s="113"/>
      <c r="CD2171" s="113"/>
      <c r="CE2171" s="113"/>
      <c r="CF2171" s="113"/>
      <c r="CG2171" s="113"/>
      <c r="CH2171" s="140">
        <f>SI!BZ2171</f>
        <v>0</v>
      </c>
      <c r="CI2171" s="108"/>
      <c r="CJ2171" s="108"/>
      <c r="CK2171" s="108"/>
      <c r="CL2171" s="108"/>
      <c r="CM2171" s="108"/>
      <c r="CN2171" s="108"/>
      <c r="CO2171" s="108"/>
      <c r="CP2171" s="108"/>
      <c r="CQ2171" s="108"/>
      <c r="CR2171" s="108"/>
      <c r="CS2171" s="108"/>
      <c r="CT2171" s="108"/>
      <c r="CU2171" s="108"/>
      <c r="CV2171" s="108"/>
      <c r="CW2171" s="108"/>
      <c r="CX2171" s="108"/>
      <c r="CY2171" s="108"/>
      <c r="CZ2171" s="2"/>
      <c r="DA2171" s="2"/>
      <c r="DB2171" s="2"/>
      <c r="DC2171" s="2"/>
      <c r="DD2171" s="2"/>
      <c r="DE2171" s="2"/>
      <c r="DF2171" s="2"/>
      <c r="DG2171" s="2"/>
      <c r="DH2171" s="2"/>
      <c r="DI2171" s="2"/>
      <c r="DJ2171" s="2"/>
      <c r="DK2171" s="2"/>
      <c r="DL2171" s="2"/>
      <c r="DM2171" s="2"/>
      <c r="DN2171" s="2"/>
      <c r="DO2171" s="2"/>
      <c r="DP2171" s="2"/>
      <c r="DQ2171" s="2"/>
      <c r="DR2171" s="2"/>
      <c r="DS2171" s="2"/>
      <c r="DT2171" s="2"/>
      <c r="DU2171" s="2"/>
      <c r="DV2171" s="2"/>
      <c r="DW2171" s="2"/>
      <c r="DX2171" s="2"/>
      <c r="DY2171" s="2"/>
      <c r="DZ2171" s="2"/>
      <c r="EA2171" s="2"/>
      <c r="EB2171" s="2"/>
      <c r="EC2171" s="2"/>
      <c r="ED2171" s="2"/>
      <c r="EE2171" s="2"/>
      <c r="EF2171" s="2"/>
      <c r="EG2171" s="2"/>
      <c r="EH2171" s="2"/>
      <c r="EI2171" s="2"/>
      <c r="EJ2171" s="2"/>
      <c r="EK2171" s="2"/>
      <c r="EL2171" s="2"/>
      <c r="EM2171" s="2"/>
      <c r="EN2171" s="2"/>
      <c r="EO2171" s="2"/>
      <c r="EP2171" s="2"/>
      <c r="EQ2171" s="2"/>
      <c r="ER2171" s="2"/>
      <c r="ES2171" s="2"/>
      <c r="ET2171" s="2"/>
      <c r="EU2171" s="2"/>
      <c r="EV2171" s="2"/>
      <c r="EW2171" s="2"/>
      <c r="EX2171" s="2"/>
      <c r="EY2171" s="2"/>
      <c r="EZ2171" s="2"/>
      <c r="FA2171" s="2"/>
      <c r="FB2171" s="2"/>
      <c r="FC2171" s="2"/>
      <c r="FD2171" s="2"/>
      <c r="FE2171" s="2"/>
      <c r="FF2171" s="2"/>
      <c r="FG2171" s="2"/>
      <c r="FH2171" s="2"/>
      <c r="FI2171" s="2"/>
      <c r="FJ2171" s="2"/>
      <c r="FK2171" s="2"/>
      <c r="FL2171" s="2"/>
      <c r="FM2171" s="2"/>
      <c r="FN2171" s="2"/>
      <c r="FO2171" s="2"/>
      <c r="FP2171" s="2"/>
      <c r="FQ2171" s="2"/>
      <c r="FR2171" s="2"/>
      <c r="FS2171" s="2"/>
      <c r="FT2171" s="2"/>
      <c r="FU2171" s="2"/>
      <c r="FV2171" s="2"/>
      <c r="FW2171" s="2"/>
      <c r="FX2171" s="2"/>
      <c r="FY2171" s="2"/>
      <c r="FZ2171" s="2"/>
      <c r="GA2171" s="2"/>
      <c r="GB2171" s="2"/>
      <c r="GC2171" s="2"/>
      <c r="GD2171" s="2"/>
      <c r="GE2171" s="2"/>
      <c r="GF2171" s="2"/>
      <c r="GG2171" s="2"/>
      <c r="GH2171" s="2"/>
      <c r="GI2171" s="2"/>
      <c r="GJ2171" s="2"/>
      <c r="GK2171" s="2"/>
      <c r="GL2171" s="2"/>
      <c r="GM2171" s="2"/>
      <c r="GN2171" s="2"/>
      <c r="GO2171" s="2"/>
      <c r="GP2171" s="2"/>
      <c r="GQ2171" s="2"/>
      <c r="GR2171" s="2"/>
      <c r="GS2171" s="2"/>
      <c r="GT2171" s="2"/>
      <c r="GU2171" s="2"/>
      <c r="GV2171" s="2"/>
      <c r="GW2171" s="2"/>
      <c r="GX2171" s="2"/>
      <c r="GY2171" s="2"/>
      <c r="GZ2171" s="2"/>
      <c r="HA2171" s="2"/>
      <c r="HB2171" s="2"/>
      <c r="HC2171" s="2"/>
      <c r="HD2171" s="2"/>
      <c r="HE2171" s="2"/>
      <c r="HF2171" s="2"/>
      <c r="HG2171" s="2"/>
      <c r="HH2171" s="2"/>
      <c r="HI2171" s="2"/>
      <c r="HJ2171" s="2"/>
      <c r="HK2171" s="2"/>
      <c r="HL2171" s="2"/>
      <c r="HM2171" s="2"/>
      <c r="HN2171" s="2"/>
      <c r="HO2171" s="2"/>
      <c r="HP2171" s="2"/>
      <c r="HQ2171" s="2"/>
      <c r="HR2171" s="2"/>
      <c r="HS2171" s="2"/>
      <c r="HT2171" s="2"/>
      <c r="HU2171" s="2"/>
      <c r="HV2171" s="2"/>
      <c r="HW2171" s="2"/>
      <c r="HX2171" s="2"/>
      <c r="HY2171" s="2"/>
      <c r="HZ2171" s="2"/>
      <c r="IA2171" s="2"/>
      <c r="IB2171" s="2"/>
      <c r="IC2171" s="2"/>
      <c r="ID2171" s="2"/>
      <c r="IE2171" s="2"/>
      <c r="IF2171" s="2"/>
      <c r="IG2171" s="2"/>
      <c r="IH2171" s="2"/>
      <c r="II2171" s="2"/>
      <c r="IJ2171" s="2"/>
      <c r="IK2171" s="2"/>
      <c r="IL2171" s="2"/>
      <c r="IM2171" s="2"/>
      <c r="IN2171" s="2"/>
      <c r="IO2171" s="2"/>
      <c r="IP2171" s="2"/>
      <c r="IQ2171" s="2"/>
      <c r="IR2171" s="2"/>
      <c r="IS2171" s="2"/>
    </row>
    <row r="2172" spans="1:253" s="36" customFormat="1" hidden="1" x14ac:dyDescent="0.25">
      <c r="A2172" s="33"/>
      <c r="B2172" s="172" t="s">
        <v>133</v>
      </c>
      <c r="C2172" s="173"/>
      <c r="D2172" s="173"/>
      <c r="E2172" s="173"/>
      <c r="F2172" s="173"/>
      <c r="G2172" s="173"/>
      <c r="H2172" s="173"/>
      <c r="I2172" s="173"/>
      <c r="J2172" s="173"/>
      <c r="K2172" s="174"/>
      <c r="L2172" s="175"/>
      <c r="M2172" s="176"/>
      <c r="N2172" s="176"/>
      <c r="O2172" s="176"/>
      <c r="P2172" s="176"/>
      <c r="Q2172" s="176"/>
      <c r="R2172" s="176"/>
      <c r="S2172" s="176"/>
      <c r="T2172" s="176"/>
      <c r="U2172" s="176"/>
      <c r="V2172" s="176"/>
      <c r="W2172" s="176"/>
      <c r="X2172" s="176"/>
      <c r="Y2172" s="177"/>
      <c r="Z2172" s="214"/>
      <c r="AA2172" s="215"/>
      <c r="AB2172" s="215"/>
      <c r="AC2172" s="215"/>
      <c r="AD2172" s="215"/>
      <c r="AE2172" s="215"/>
      <c r="AF2172" s="215"/>
      <c r="AG2172" s="215"/>
      <c r="AH2172" s="216"/>
      <c r="AI2172" s="60"/>
      <c r="AJ2172" s="144" t="str">
        <f t="shared" si="408"/>
        <v>Riadok bude skrytý.</v>
      </c>
      <c r="AK2172" s="145" t="s">
        <v>207</v>
      </c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85">
        <v>1</v>
      </c>
      <c r="BF2172" s="51">
        <f t="shared" si="409"/>
        <v>0</v>
      </c>
      <c r="BG2172" s="51"/>
      <c r="BH2172" s="51">
        <f t="shared" si="402"/>
        <v>1</v>
      </c>
      <c r="BI2172" s="89">
        <f t="shared" si="410"/>
        <v>0</v>
      </c>
      <c r="BJ2172" s="2"/>
      <c r="BK2172" s="2"/>
      <c r="BL2172" s="2"/>
      <c r="BM2172" s="2"/>
      <c r="BN2172" s="2"/>
      <c r="BO2172" s="2"/>
      <c r="BP2172" s="2"/>
      <c r="BQ2172" s="2"/>
      <c r="BR2172" s="2"/>
      <c r="BS2172" s="2"/>
      <c r="BT2172" s="2"/>
      <c r="BU2172" s="2"/>
      <c r="BV2172" s="2"/>
      <c r="BW2172" s="2"/>
      <c r="BX2172" s="108"/>
      <c r="BY2172" s="108"/>
      <c r="BZ2172" s="108"/>
      <c r="CA2172" s="113">
        <f>SI!BY2172</f>
        <v>185</v>
      </c>
      <c r="CB2172" s="113"/>
      <c r="CC2172" s="113"/>
      <c r="CD2172" s="113"/>
      <c r="CE2172" s="113"/>
      <c r="CF2172" s="113"/>
      <c r="CG2172" s="113"/>
      <c r="CH2172" s="140">
        <f>SI!BZ2172</f>
        <v>0</v>
      </c>
      <c r="CI2172" s="108"/>
      <c r="CJ2172" s="108"/>
      <c r="CK2172" s="108"/>
      <c r="CL2172" s="108"/>
      <c r="CM2172" s="108"/>
      <c r="CN2172" s="108"/>
      <c r="CO2172" s="108"/>
      <c r="CP2172" s="108"/>
      <c r="CQ2172" s="108"/>
      <c r="CR2172" s="108"/>
      <c r="CS2172" s="108"/>
      <c r="CT2172" s="108"/>
      <c r="CU2172" s="108"/>
      <c r="CV2172" s="108"/>
      <c r="CW2172" s="108"/>
      <c r="CX2172" s="108"/>
      <c r="CY2172" s="108"/>
      <c r="CZ2172" s="2"/>
      <c r="DA2172" s="2"/>
      <c r="DB2172" s="2"/>
      <c r="DC2172" s="2"/>
      <c r="DD2172" s="2"/>
      <c r="DE2172" s="2"/>
      <c r="DF2172" s="2"/>
      <c r="DG2172" s="2"/>
      <c r="DH2172" s="2"/>
      <c r="DI2172" s="2"/>
      <c r="DJ2172" s="2"/>
      <c r="DK2172" s="2"/>
      <c r="DL2172" s="2"/>
      <c r="DM2172" s="2"/>
      <c r="DN2172" s="2"/>
      <c r="DO2172" s="2"/>
      <c r="DP2172" s="2"/>
      <c r="DQ2172" s="2"/>
      <c r="DR2172" s="2"/>
      <c r="DS2172" s="2"/>
      <c r="DT2172" s="2"/>
      <c r="DU2172" s="2"/>
      <c r="DV2172" s="2"/>
      <c r="DW2172" s="2"/>
      <c r="DX2172" s="2"/>
      <c r="DY2172" s="2"/>
      <c r="DZ2172" s="2"/>
      <c r="EA2172" s="2"/>
      <c r="EB2172" s="2"/>
      <c r="EC2172" s="2"/>
      <c r="ED2172" s="2"/>
      <c r="EE2172" s="2"/>
      <c r="EF2172" s="2"/>
      <c r="EG2172" s="2"/>
      <c r="EH2172" s="2"/>
      <c r="EI2172" s="2"/>
      <c r="EJ2172" s="2"/>
      <c r="EK2172" s="2"/>
      <c r="EL2172" s="2"/>
      <c r="EM2172" s="2"/>
      <c r="EN2172" s="2"/>
      <c r="EO2172" s="2"/>
      <c r="EP2172" s="2"/>
      <c r="EQ2172" s="2"/>
      <c r="ER2172" s="2"/>
      <c r="ES2172" s="2"/>
      <c r="ET2172" s="2"/>
      <c r="EU2172" s="2"/>
      <c r="EV2172" s="2"/>
      <c r="EW2172" s="2"/>
      <c r="EX2172" s="2"/>
      <c r="EY2172" s="2"/>
      <c r="EZ2172" s="2"/>
      <c r="FA2172" s="2"/>
      <c r="FB2172" s="2"/>
      <c r="FC2172" s="2"/>
      <c r="FD2172" s="2"/>
      <c r="FE2172" s="2"/>
      <c r="FF2172" s="2"/>
      <c r="FG2172" s="2"/>
      <c r="FH2172" s="2"/>
      <c r="FI2172" s="2"/>
      <c r="FJ2172" s="2"/>
      <c r="FK2172" s="2"/>
      <c r="FL2172" s="2"/>
      <c r="FM2172" s="2"/>
      <c r="FN2172" s="2"/>
      <c r="FO2172" s="2"/>
      <c r="FP2172" s="2"/>
      <c r="FQ2172" s="2"/>
      <c r="FR2172" s="2"/>
      <c r="FS2172" s="2"/>
      <c r="FT2172" s="2"/>
      <c r="FU2172" s="2"/>
      <c r="FV2172" s="2"/>
      <c r="FW2172" s="2"/>
      <c r="FX2172" s="2"/>
      <c r="FY2172" s="2"/>
      <c r="FZ2172" s="2"/>
      <c r="GA2172" s="2"/>
      <c r="GB2172" s="2"/>
      <c r="GC2172" s="2"/>
      <c r="GD2172" s="2"/>
      <c r="GE2172" s="2"/>
      <c r="GF2172" s="2"/>
      <c r="GG2172" s="2"/>
      <c r="GH2172" s="2"/>
      <c r="GI2172" s="2"/>
      <c r="GJ2172" s="2"/>
      <c r="GK2172" s="2"/>
      <c r="GL2172" s="2"/>
      <c r="GM2172" s="2"/>
      <c r="GN2172" s="2"/>
      <c r="GO2172" s="2"/>
      <c r="GP2172" s="2"/>
      <c r="GQ2172" s="2"/>
      <c r="GR2172" s="2"/>
      <c r="GS2172" s="2"/>
      <c r="GT2172" s="2"/>
      <c r="GU2172" s="2"/>
      <c r="GV2172" s="2"/>
      <c r="GW2172" s="2"/>
      <c r="GX2172" s="2"/>
      <c r="GY2172" s="2"/>
      <c r="GZ2172" s="2"/>
      <c r="HA2172" s="2"/>
      <c r="HB2172" s="2"/>
      <c r="HC2172" s="2"/>
      <c r="HD2172" s="2"/>
      <c r="HE2172" s="2"/>
      <c r="HF2172" s="2"/>
      <c r="HG2172" s="2"/>
      <c r="HH2172" s="2"/>
      <c r="HI2172" s="2"/>
      <c r="HJ2172" s="2"/>
      <c r="HK2172" s="2"/>
      <c r="HL2172" s="2"/>
      <c r="HM2172" s="2"/>
      <c r="HN2172" s="2"/>
      <c r="HO2172" s="2"/>
      <c r="HP2172" s="2"/>
      <c r="HQ2172" s="2"/>
      <c r="HR2172" s="2"/>
      <c r="HS2172" s="2"/>
      <c r="HT2172" s="2"/>
      <c r="HU2172" s="2"/>
      <c r="HV2172" s="2"/>
      <c r="HW2172" s="2"/>
      <c r="HX2172" s="2"/>
      <c r="HY2172" s="2"/>
      <c r="HZ2172" s="2"/>
      <c r="IA2172" s="2"/>
      <c r="IB2172" s="2"/>
      <c r="IC2172" s="2"/>
      <c r="ID2172" s="2"/>
      <c r="IE2172" s="2"/>
      <c r="IF2172" s="2"/>
      <c r="IG2172" s="2"/>
      <c r="IH2172" s="2"/>
      <c r="II2172" s="2"/>
      <c r="IJ2172" s="2"/>
      <c r="IK2172" s="2"/>
      <c r="IL2172" s="2"/>
      <c r="IM2172" s="2"/>
      <c r="IN2172" s="2"/>
      <c r="IO2172" s="2"/>
      <c r="IP2172" s="2"/>
      <c r="IQ2172" s="2"/>
      <c r="IR2172" s="2"/>
      <c r="IS2172" s="2"/>
    </row>
    <row r="2173" spans="1:253" s="36" customFormat="1" hidden="1" x14ac:dyDescent="0.25">
      <c r="A2173" s="33"/>
      <c r="B2173" s="217" t="s">
        <v>134</v>
      </c>
      <c r="C2173" s="218"/>
      <c r="D2173" s="218"/>
      <c r="E2173" s="218"/>
      <c r="F2173" s="218"/>
      <c r="G2173" s="218"/>
      <c r="H2173" s="218"/>
      <c r="I2173" s="218"/>
      <c r="J2173" s="218"/>
      <c r="K2173" s="219"/>
      <c r="L2173" s="317"/>
      <c r="M2173" s="318"/>
      <c r="N2173" s="318"/>
      <c r="O2173" s="318"/>
      <c r="P2173" s="318"/>
      <c r="Q2173" s="318"/>
      <c r="R2173" s="318"/>
      <c r="S2173" s="318"/>
      <c r="T2173" s="318"/>
      <c r="U2173" s="318"/>
      <c r="V2173" s="318"/>
      <c r="W2173" s="318"/>
      <c r="X2173" s="318"/>
      <c r="Y2173" s="319"/>
      <c r="Z2173" s="546"/>
      <c r="AA2173" s="544"/>
      <c r="AB2173" s="544"/>
      <c r="AC2173" s="544"/>
      <c r="AD2173" s="544"/>
      <c r="AE2173" s="544"/>
      <c r="AF2173" s="544"/>
      <c r="AG2173" s="544"/>
      <c r="AH2173" s="547"/>
      <c r="AI2173" s="60"/>
      <c r="AJ2173" s="144" t="str">
        <f t="shared" si="408"/>
        <v>Riadok bude skrytý.</v>
      </c>
      <c r="AK2173" s="145" t="s">
        <v>207</v>
      </c>
      <c r="AL2173" s="2"/>
      <c r="AM2173" s="2"/>
      <c r="AN2173" s="2"/>
      <c r="AO2173" s="2"/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85">
        <v>1</v>
      </c>
      <c r="BF2173" s="51">
        <f t="shared" si="409"/>
        <v>0</v>
      </c>
      <c r="BG2173" s="51"/>
      <c r="BH2173" s="51">
        <f t="shared" si="402"/>
        <v>1</v>
      </c>
      <c r="BI2173" s="89">
        <f t="shared" si="410"/>
        <v>0</v>
      </c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/>
      <c r="BX2173" s="108"/>
      <c r="BY2173" s="108"/>
      <c r="BZ2173" s="108"/>
      <c r="CA2173" s="113">
        <f>SI!BY2173</f>
        <v>326</v>
      </c>
      <c r="CB2173" s="113"/>
      <c r="CC2173" s="113"/>
      <c r="CD2173" s="113"/>
      <c r="CE2173" s="113"/>
      <c r="CF2173" s="113"/>
      <c r="CG2173" s="113"/>
      <c r="CH2173" s="140">
        <f>SI!BZ2173</f>
        <v>0</v>
      </c>
      <c r="CI2173" s="108"/>
      <c r="CJ2173" s="108"/>
      <c r="CK2173" s="108"/>
      <c r="CL2173" s="108"/>
      <c r="CM2173" s="108"/>
      <c r="CN2173" s="108"/>
      <c r="CO2173" s="108"/>
      <c r="CP2173" s="108"/>
      <c r="CQ2173" s="108"/>
      <c r="CR2173" s="108"/>
      <c r="CS2173" s="108"/>
      <c r="CT2173" s="108"/>
      <c r="CU2173" s="108"/>
      <c r="CV2173" s="108"/>
      <c r="CW2173" s="108"/>
      <c r="CX2173" s="108"/>
      <c r="CY2173" s="108"/>
      <c r="CZ2173" s="2"/>
      <c r="DA2173" s="2"/>
      <c r="DB2173" s="2"/>
      <c r="DC2173" s="2"/>
      <c r="DD2173" s="2"/>
      <c r="DE2173" s="2"/>
      <c r="DF2173" s="2"/>
      <c r="DG2173" s="2"/>
      <c r="DH2173" s="2"/>
      <c r="DI2173" s="2"/>
      <c r="DJ2173" s="2"/>
      <c r="DK2173" s="2"/>
      <c r="DL2173" s="2"/>
      <c r="DM2173" s="2"/>
      <c r="DN2173" s="2"/>
      <c r="DO2173" s="2"/>
      <c r="DP2173" s="2"/>
      <c r="DQ2173" s="2"/>
      <c r="DR2173" s="2"/>
      <c r="DS2173" s="2"/>
      <c r="DT2173" s="2"/>
      <c r="DU2173" s="2"/>
      <c r="DV2173" s="2"/>
      <c r="DW2173" s="2"/>
      <c r="DX2173" s="2"/>
      <c r="DY2173" s="2"/>
      <c r="DZ2173" s="2"/>
      <c r="EA2173" s="2"/>
      <c r="EB2173" s="2"/>
      <c r="EC2173" s="2"/>
      <c r="ED2173" s="2"/>
      <c r="EE2173" s="2"/>
      <c r="EF2173" s="2"/>
      <c r="EG2173" s="2"/>
      <c r="EH2173" s="2"/>
      <c r="EI2173" s="2"/>
      <c r="EJ2173" s="2"/>
      <c r="EK2173" s="2"/>
      <c r="EL2173" s="2"/>
      <c r="EM2173" s="2"/>
      <c r="EN2173" s="2"/>
      <c r="EO2173" s="2"/>
      <c r="EP2173" s="2"/>
      <c r="EQ2173" s="2"/>
      <c r="ER2173" s="2"/>
      <c r="ES2173" s="2"/>
      <c r="ET2173" s="2"/>
      <c r="EU2173" s="2"/>
      <c r="EV2173" s="2"/>
      <c r="EW2173" s="2"/>
      <c r="EX2173" s="2"/>
      <c r="EY2173" s="2"/>
      <c r="EZ2173" s="2"/>
      <c r="FA2173" s="2"/>
      <c r="FB2173" s="2"/>
      <c r="FC2173" s="2"/>
      <c r="FD2173" s="2"/>
      <c r="FE2173" s="2"/>
      <c r="FF2173" s="2"/>
      <c r="FG2173" s="2"/>
      <c r="FH2173" s="2"/>
      <c r="FI2173" s="2"/>
      <c r="FJ2173" s="2"/>
      <c r="FK2173" s="2"/>
      <c r="FL2173" s="2"/>
      <c r="FM2173" s="2"/>
      <c r="FN2173" s="2"/>
      <c r="FO2173" s="2"/>
      <c r="FP2173" s="2"/>
      <c r="FQ2173" s="2"/>
      <c r="FR2173" s="2"/>
      <c r="FS2173" s="2"/>
      <c r="FT2173" s="2"/>
      <c r="FU2173" s="2"/>
      <c r="FV2173" s="2"/>
      <c r="FW2173" s="2"/>
      <c r="FX2173" s="2"/>
      <c r="FY2173" s="2"/>
      <c r="FZ2173" s="2"/>
      <c r="GA2173" s="2"/>
      <c r="GB2173" s="2"/>
      <c r="GC2173" s="2"/>
      <c r="GD2173" s="2"/>
      <c r="GE2173" s="2"/>
      <c r="GF2173" s="2"/>
      <c r="GG2173" s="2"/>
      <c r="GH2173" s="2"/>
      <c r="GI2173" s="2"/>
      <c r="GJ2173" s="2"/>
      <c r="GK2173" s="2"/>
      <c r="GL2173" s="2"/>
      <c r="GM2173" s="2"/>
      <c r="GN2173" s="2"/>
      <c r="GO2173" s="2"/>
      <c r="GP2173" s="2"/>
      <c r="GQ2173" s="2"/>
      <c r="GR2173" s="2"/>
      <c r="GS2173" s="2"/>
      <c r="GT2173" s="2"/>
      <c r="GU2173" s="2"/>
      <c r="GV2173" s="2"/>
      <c r="GW2173" s="2"/>
      <c r="GX2173" s="2"/>
      <c r="GY2173" s="2"/>
      <c r="GZ2173" s="2"/>
      <c r="HA2173" s="2"/>
      <c r="HB2173" s="2"/>
      <c r="HC2173" s="2"/>
      <c r="HD2173" s="2"/>
      <c r="HE2173" s="2"/>
      <c r="HF2173" s="2"/>
      <c r="HG2173" s="2"/>
      <c r="HH2173" s="2"/>
      <c r="HI2173" s="2"/>
      <c r="HJ2173" s="2"/>
      <c r="HK2173" s="2"/>
      <c r="HL2173" s="2"/>
      <c r="HM2173" s="2"/>
      <c r="HN2173" s="2"/>
      <c r="HO2173" s="2"/>
      <c r="HP2173" s="2"/>
      <c r="HQ2173" s="2"/>
      <c r="HR2173" s="2"/>
      <c r="HS2173" s="2"/>
      <c r="HT2173" s="2"/>
      <c r="HU2173" s="2"/>
      <c r="HV2173" s="2"/>
      <c r="HW2173" s="2"/>
      <c r="HX2173" s="2"/>
      <c r="HY2173" s="2"/>
      <c r="HZ2173" s="2"/>
      <c r="IA2173" s="2"/>
      <c r="IB2173" s="2"/>
      <c r="IC2173" s="2"/>
      <c r="ID2173" s="2"/>
      <c r="IE2173" s="2"/>
      <c r="IF2173" s="2"/>
      <c r="IG2173" s="2"/>
      <c r="IH2173" s="2"/>
      <c r="II2173" s="2"/>
      <c r="IJ2173" s="2"/>
      <c r="IK2173" s="2"/>
      <c r="IL2173" s="2"/>
      <c r="IM2173" s="2"/>
      <c r="IN2173" s="2"/>
      <c r="IO2173" s="2"/>
      <c r="IP2173" s="2"/>
      <c r="IQ2173" s="2"/>
      <c r="IR2173" s="2"/>
      <c r="IS2173" s="2"/>
    </row>
    <row r="2174" spans="1:253" s="36" customFormat="1" hidden="1" x14ac:dyDescent="0.25">
      <c r="A2174" s="33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60"/>
      <c r="AJ2174" s="144" t="str">
        <f t="shared" si="408"/>
        <v>Riadok bude skrytý.</v>
      </c>
      <c r="AK2174" s="145" t="s">
        <v>207</v>
      </c>
      <c r="AL2174" s="2"/>
      <c r="AM2174" s="2"/>
      <c r="AN2174" s="2"/>
      <c r="AO2174" s="2"/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  <c r="AZ2174" s="2"/>
      <c r="BA2174" s="2"/>
      <c r="BB2174" s="2"/>
      <c r="BC2174" s="2"/>
      <c r="BD2174" s="2"/>
      <c r="BE2174" s="85">
        <v>1</v>
      </c>
      <c r="BF2174" s="51">
        <f t="shared" si="409"/>
        <v>0</v>
      </c>
      <c r="BG2174" s="51"/>
      <c r="BH2174" s="51">
        <f t="shared" si="402"/>
        <v>1</v>
      </c>
      <c r="BI2174" s="89">
        <f t="shared" si="410"/>
        <v>0</v>
      </c>
      <c r="BJ2174" s="2"/>
      <c r="BK2174" s="2"/>
      <c r="BL2174" s="2"/>
      <c r="BM2174" s="2"/>
      <c r="BN2174" s="2"/>
      <c r="BO2174" s="2"/>
      <c r="BP2174" s="2"/>
      <c r="BQ2174" s="2"/>
      <c r="BR2174" s="2"/>
      <c r="BS2174" s="2"/>
      <c r="BT2174" s="2"/>
      <c r="BU2174" s="2"/>
      <c r="BV2174" s="2"/>
      <c r="BW2174" s="2"/>
      <c r="BX2174" s="108"/>
      <c r="BY2174" s="108"/>
      <c r="BZ2174" s="108"/>
      <c r="CA2174" s="113">
        <f>SI!BY2174</f>
        <v>150</v>
      </c>
      <c r="CB2174" s="113"/>
      <c r="CC2174" s="113"/>
      <c r="CD2174" s="113"/>
      <c r="CE2174" s="113"/>
      <c r="CF2174" s="113"/>
      <c r="CG2174" s="113"/>
      <c r="CH2174" s="140">
        <f>SI!BZ2174</f>
        <v>0</v>
      </c>
      <c r="CI2174" s="108"/>
      <c r="CJ2174" s="108"/>
      <c r="CK2174" s="108"/>
      <c r="CL2174" s="108"/>
      <c r="CM2174" s="108"/>
      <c r="CN2174" s="108"/>
      <c r="CO2174" s="108"/>
      <c r="CP2174" s="108"/>
      <c r="CQ2174" s="108"/>
      <c r="CR2174" s="108"/>
      <c r="CS2174" s="108"/>
      <c r="CT2174" s="108"/>
      <c r="CU2174" s="108"/>
      <c r="CV2174" s="108"/>
      <c r="CW2174" s="108"/>
      <c r="CX2174" s="108"/>
      <c r="CY2174" s="108"/>
      <c r="CZ2174" s="2"/>
      <c r="DA2174" s="2"/>
      <c r="DB2174" s="2"/>
      <c r="DC2174" s="2"/>
      <c r="DD2174" s="2"/>
      <c r="DE2174" s="2"/>
      <c r="DF2174" s="2"/>
      <c r="DG2174" s="2"/>
      <c r="DH2174" s="2"/>
      <c r="DI2174" s="2"/>
      <c r="DJ2174" s="2"/>
      <c r="DK2174" s="2"/>
      <c r="DL2174" s="2"/>
      <c r="DM2174" s="2"/>
      <c r="DN2174" s="2"/>
      <c r="DO2174" s="2"/>
      <c r="DP2174" s="2"/>
      <c r="DQ2174" s="2"/>
      <c r="DR2174" s="2"/>
      <c r="DS2174" s="2"/>
      <c r="DT2174" s="2"/>
      <c r="DU2174" s="2"/>
      <c r="DV2174" s="2"/>
      <c r="DW2174" s="2"/>
      <c r="DX2174" s="2"/>
      <c r="DY2174" s="2"/>
      <c r="DZ2174" s="2"/>
      <c r="EA2174" s="2"/>
      <c r="EB2174" s="2"/>
      <c r="EC2174" s="2"/>
      <c r="ED2174" s="2"/>
      <c r="EE2174" s="2"/>
      <c r="EF2174" s="2"/>
      <c r="EG2174" s="2"/>
      <c r="EH2174" s="2"/>
      <c r="EI2174" s="2"/>
      <c r="EJ2174" s="2"/>
      <c r="EK2174" s="2"/>
      <c r="EL2174" s="2"/>
      <c r="EM2174" s="2"/>
      <c r="EN2174" s="2"/>
      <c r="EO2174" s="2"/>
      <c r="EP2174" s="2"/>
      <c r="EQ2174" s="2"/>
      <c r="ER2174" s="2"/>
      <c r="ES2174" s="2"/>
      <c r="ET2174" s="2"/>
      <c r="EU2174" s="2"/>
      <c r="EV2174" s="2"/>
      <c r="EW2174" s="2"/>
      <c r="EX2174" s="2"/>
      <c r="EY2174" s="2"/>
      <c r="EZ2174" s="2"/>
      <c r="FA2174" s="2"/>
      <c r="FB2174" s="2"/>
      <c r="FC2174" s="2"/>
      <c r="FD2174" s="2"/>
      <c r="FE2174" s="2"/>
      <c r="FF2174" s="2"/>
      <c r="FG2174" s="2"/>
      <c r="FH2174" s="2"/>
      <c r="FI2174" s="2"/>
      <c r="FJ2174" s="2"/>
      <c r="FK2174" s="2"/>
      <c r="FL2174" s="2"/>
      <c r="FM2174" s="2"/>
      <c r="FN2174" s="2"/>
      <c r="FO2174" s="2"/>
      <c r="FP2174" s="2"/>
      <c r="FQ2174" s="2"/>
      <c r="FR2174" s="2"/>
      <c r="FS2174" s="2"/>
      <c r="FT2174" s="2"/>
      <c r="FU2174" s="2"/>
      <c r="FV2174" s="2"/>
      <c r="FW2174" s="2"/>
      <c r="FX2174" s="2"/>
      <c r="FY2174" s="2"/>
      <c r="FZ2174" s="2"/>
      <c r="GA2174" s="2"/>
      <c r="GB2174" s="2"/>
      <c r="GC2174" s="2"/>
      <c r="GD2174" s="2"/>
      <c r="GE2174" s="2"/>
      <c r="GF2174" s="2"/>
      <c r="GG2174" s="2"/>
      <c r="GH2174" s="2"/>
      <c r="GI2174" s="2"/>
      <c r="GJ2174" s="2"/>
      <c r="GK2174" s="2"/>
      <c r="GL2174" s="2"/>
      <c r="GM2174" s="2"/>
      <c r="GN2174" s="2"/>
      <c r="GO2174" s="2"/>
      <c r="GP2174" s="2"/>
      <c r="GQ2174" s="2"/>
      <c r="GR2174" s="2"/>
      <c r="GS2174" s="2"/>
      <c r="GT2174" s="2"/>
      <c r="GU2174" s="2"/>
      <c r="GV2174" s="2"/>
      <c r="GW2174" s="2"/>
      <c r="GX2174" s="2"/>
      <c r="GY2174" s="2"/>
      <c r="GZ2174" s="2"/>
      <c r="HA2174" s="2"/>
      <c r="HB2174" s="2"/>
      <c r="HC2174" s="2"/>
      <c r="HD2174" s="2"/>
      <c r="HE2174" s="2"/>
      <c r="HF2174" s="2"/>
      <c r="HG2174" s="2"/>
      <c r="HH2174" s="2"/>
      <c r="HI2174" s="2"/>
      <c r="HJ2174" s="2"/>
      <c r="HK2174" s="2"/>
      <c r="HL2174" s="2"/>
      <c r="HM2174" s="2"/>
      <c r="HN2174" s="2"/>
      <c r="HO2174" s="2"/>
      <c r="HP2174" s="2"/>
      <c r="HQ2174" s="2"/>
      <c r="HR2174" s="2"/>
      <c r="HS2174" s="2"/>
      <c r="HT2174" s="2"/>
      <c r="HU2174" s="2"/>
      <c r="HV2174" s="2"/>
      <c r="HW2174" s="2"/>
      <c r="HX2174" s="2"/>
      <c r="HY2174" s="2"/>
      <c r="HZ2174" s="2"/>
      <c r="IA2174" s="2"/>
      <c r="IB2174" s="2"/>
      <c r="IC2174" s="2"/>
      <c r="ID2174" s="2"/>
      <c r="IE2174" s="2"/>
      <c r="IF2174" s="2"/>
      <c r="IG2174" s="2"/>
      <c r="IH2174" s="2"/>
      <c r="II2174" s="2"/>
      <c r="IJ2174" s="2"/>
      <c r="IK2174" s="2"/>
      <c r="IL2174" s="2"/>
      <c r="IM2174" s="2"/>
      <c r="IN2174" s="2"/>
      <c r="IO2174" s="2"/>
      <c r="IP2174" s="2"/>
      <c r="IQ2174" s="2"/>
      <c r="IR2174" s="2"/>
      <c r="IS2174" s="2"/>
    </row>
    <row r="2175" spans="1:253" s="36" customFormat="1" hidden="1" x14ac:dyDescent="0.25">
      <c r="A2175" s="33"/>
      <c r="B2175" s="251" t="s">
        <v>499</v>
      </c>
      <c r="C2175" s="252"/>
      <c r="D2175" s="252"/>
      <c r="E2175" s="252"/>
      <c r="F2175" s="252"/>
      <c r="G2175" s="252"/>
      <c r="H2175" s="252"/>
      <c r="I2175" s="252"/>
      <c r="J2175" s="252"/>
      <c r="K2175" s="253"/>
      <c r="L2175" s="178">
        <f>+Z85</f>
        <v>2017</v>
      </c>
      <c r="M2175" s="179"/>
      <c r="N2175" s="179"/>
      <c r="O2175" s="179"/>
      <c r="P2175" s="179"/>
      <c r="Q2175" s="179"/>
      <c r="R2175" s="179"/>
      <c r="S2175" s="179"/>
      <c r="T2175" s="179"/>
      <c r="U2175" s="179"/>
      <c r="V2175" s="179"/>
      <c r="W2175" s="179"/>
      <c r="X2175" s="179"/>
      <c r="Y2175" s="179"/>
      <c r="Z2175" s="179"/>
      <c r="AA2175" s="179"/>
      <c r="AB2175" s="179"/>
      <c r="AC2175" s="179"/>
      <c r="AD2175" s="179"/>
      <c r="AE2175" s="179"/>
      <c r="AF2175" s="179"/>
      <c r="AG2175" s="179"/>
      <c r="AH2175" s="180"/>
      <c r="AI2175" s="62" t="s">
        <v>168</v>
      </c>
      <c r="AJ2175" s="144" t="str">
        <f t="shared" si="408"/>
        <v>Riadok bude skrytý.</v>
      </c>
      <c r="AK2175" s="145" t="s">
        <v>207</v>
      </c>
      <c r="AL2175" s="2"/>
      <c r="AM2175" s="2"/>
      <c r="AN2175" s="2"/>
      <c r="AO2175" s="2"/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  <c r="AZ2175" s="2"/>
      <c r="BA2175" s="2"/>
      <c r="BB2175" s="2"/>
      <c r="BC2175" s="2"/>
      <c r="BD2175" s="2"/>
      <c r="BE2175" s="85">
        <v>1</v>
      </c>
      <c r="BF2175" s="51">
        <f t="shared" si="409"/>
        <v>0</v>
      </c>
      <c r="BG2175" s="55">
        <f t="shared" ref="BG2175:BG2182" si="411">+IF(YEAR($N$58)=YEAR($P$6),0,1)</f>
        <v>1</v>
      </c>
      <c r="BH2175" s="51">
        <f t="shared" si="402"/>
        <v>1</v>
      </c>
      <c r="BI2175" s="90">
        <f t="shared" ref="BI2175:BI2189" si="412">+IF(BE2175*BF2175*BG2175=0,0,IF(BH2175=0,0,1))</f>
        <v>0</v>
      </c>
      <c r="BJ2175" s="2"/>
      <c r="BK2175" s="2"/>
      <c r="BL2175" s="2"/>
      <c r="BM2175" s="2"/>
      <c r="BN2175" s="2"/>
      <c r="BO2175" s="2"/>
      <c r="BP2175" s="2"/>
      <c r="BQ2175" s="2"/>
      <c r="BR2175" s="2"/>
      <c r="BS2175" s="2"/>
      <c r="BT2175" s="2"/>
      <c r="BU2175" s="2"/>
      <c r="BV2175" s="2"/>
      <c r="BW2175" s="2"/>
      <c r="BX2175" s="108"/>
      <c r="BY2175" s="108"/>
      <c r="BZ2175" s="108"/>
      <c r="CA2175" s="113">
        <f>SI!BY2175</f>
        <v>896</v>
      </c>
      <c r="CB2175" s="113"/>
      <c r="CC2175" s="113"/>
      <c r="CD2175" s="113"/>
      <c r="CE2175" s="113"/>
      <c r="CF2175" s="113"/>
      <c r="CG2175" s="113"/>
      <c r="CH2175" s="140">
        <f>SI!BZ2175</f>
        <v>0</v>
      </c>
      <c r="CI2175" s="108"/>
      <c r="CJ2175" s="108"/>
      <c r="CK2175" s="108"/>
      <c r="CL2175" s="108"/>
      <c r="CM2175" s="108"/>
      <c r="CN2175" s="108"/>
      <c r="CO2175" s="108"/>
      <c r="CP2175" s="108"/>
      <c r="CQ2175" s="108"/>
      <c r="CR2175" s="108"/>
      <c r="CS2175" s="108"/>
      <c r="CT2175" s="108"/>
      <c r="CU2175" s="108"/>
      <c r="CV2175" s="108"/>
      <c r="CW2175" s="108"/>
      <c r="CX2175" s="108"/>
      <c r="CY2175" s="108"/>
      <c r="CZ2175" s="2"/>
      <c r="DA2175" s="2"/>
      <c r="DB2175" s="2"/>
      <c r="DC2175" s="2"/>
      <c r="DD2175" s="2"/>
      <c r="DE2175" s="2"/>
      <c r="DF2175" s="2"/>
      <c r="DG2175" s="2"/>
      <c r="DH2175" s="2"/>
      <c r="DI2175" s="2"/>
      <c r="DJ2175" s="2"/>
      <c r="DK2175" s="2"/>
      <c r="DL2175" s="2"/>
      <c r="DM2175" s="2"/>
      <c r="DN2175" s="2"/>
      <c r="DO2175" s="2"/>
      <c r="DP2175" s="2"/>
      <c r="DQ2175" s="2"/>
      <c r="DR2175" s="2"/>
      <c r="DS2175" s="2"/>
      <c r="DT2175" s="2"/>
      <c r="DU2175" s="2"/>
      <c r="DV2175" s="2"/>
      <c r="DW2175" s="2"/>
      <c r="DX2175" s="2"/>
      <c r="DY2175" s="2"/>
      <c r="DZ2175" s="2"/>
      <c r="EA2175" s="2"/>
      <c r="EB2175" s="2"/>
      <c r="EC2175" s="2"/>
      <c r="ED2175" s="2"/>
      <c r="EE2175" s="2"/>
      <c r="EF2175" s="2"/>
      <c r="EG2175" s="2"/>
      <c r="EH2175" s="2"/>
      <c r="EI2175" s="2"/>
      <c r="EJ2175" s="2"/>
      <c r="EK2175" s="2"/>
      <c r="EL2175" s="2"/>
      <c r="EM2175" s="2"/>
      <c r="EN2175" s="2"/>
      <c r="EO2175" s="2"/>
      <c r="EP2175" s="2"/>
      <c r="EQ2175" s="2"/>
      <c r="ER2175" s="2"/>
      <c r="ES2175" s="2"/>
      <c r="ET2175" s="2"/>
      <c r="EU2175" s="2"/>
      <c r="EV2175" s="2"/>
      <c r="EW2175" s="2"/>
      <c r="EX2175" s="2"/>
      <c r="EY2175" s="2"/>
      <c r="EZ2175" s="2"/>
      <c r="FA2175" s="2"/>
      <c r="FB2175" s="2"/>
      <c r="FC2175" s="2"/>
      <c r="FD2175" s="2"/>
      <c r="FE2175" s="2"/>
      <c r="FF2175" s="2"/>
      <c r="FG2175" s="2"/>
      <c r="FH2175" s="2"/>
      <c r="FI2175" s="2"/>
      <c r="FJ2175" s="2"/>
      <c r="FK2175" s="2"/>
      <c r="FL2175" s="2"/>
      <c r="FM2175" s="2"/>
      <c r="FN2175" s="2"/>
      <c r="FO2175" s="2"/>
      <c r="FP2175" s="2"/>
      <c r="FQ2175" s="2"/>
      <c r="FR2175" s="2"/>
      <c r="FS2175" s="2"/>
      <c r="FT2175" s="2"/>
      <c r="FU2175" s="2"/>
      <c r="FV2175" s="2"/>
      <c r="FW2175" s="2"/>
      <c r="FX2175" s="2"/>
      <c r="FY2175" s="2"/>
      <c r="FZ2175" s="2"/>
      <c r="GA2175" s="2"/>
      <c r="GB2175" s="2"/>
      <c r="GC2175" s="2"/>
      <c r="GD2175" s="2"/>
      <c r="GE2175" s="2"/>
      <c r="GF2175" s="2"/>
      <c r="GG2175" s="2"/>
      <c r="GH2175" s="2"/>
      <c r="GI2175" s="2"/>
      <c r="GJ2175" s="2"/>
      <c r="GK2175" s="2"/>
      <c r="GL2175" s="2"/>
      <c r="GM2175" s="2"/>
      <c r="GN2175" s="2"/>
      <c r="GO2175" s="2"/>
      <c r="GP2175" s="2"/>
      <c r="GQ2175" s="2"/>
      <c r="GR2175" s="2"/>
      <c r="GS2175" s="2"/>
      <c r="GT2175" s="2"/>
      <c r="GU2175" s="2"/>
      <c r="GV2175" s="2"/>
      <c r="GW2175" s="2"/>
      <c r="GX2175" s="2"/>
      <c r="GY2175" s="2"/>
      <c r="GZ2175" s="2"/>
      <c r="HA2175" s="2"/>
      <c r="HB2175" s="2"/>
      <c r="HC2175" s="2"/>
      <c r="HD2175" s="2"/>
      <c r="HE2175" s="2"/>
      <c r="HF2175" s="2"/>
      <c r="HG2175" s="2"/>
      <c r="HH2175" s="2"/>
      <c r="HI2175" s="2"/>
      <c r="HJ2175" s="2"/>
      <c r="HK2175" s="2"/>
      <c r="HL2175" s="2"/>
      <c r="HM2175" s="2"/>
      <c r="HN2175" s="2"/>
      <c r="HO2175" s="2"/>
      <c r="HP2175" s="2"/>
      <c r="HQ2175" s="2"/>
      <c r="HR2175" s="2"/>
      <c r="HS2175" s="2"/>
      <c r="HT2175" s="2"/>
      <c r="HU2175" s="2"/>
      <c r="HV2175" s="2"/>
      <c r="HW2175" s="2"/>
      <c r="HX2175" s="2"/>
      <c r="HY2175" s="2"/>
      <c r="HZ2175" s="2"/>
      <c r="IA2175" s="2"/>
      <c r="IB2175" s="2"/>
      <c r="IC2175" s="2"/>
      <c r="ID2175" s="2"/>
      <c r="IE2175" s="2"/>
      <c r="IF2175" s="2"/>
      <c r="IG2175" s="2"/>
      <c r="IH2175" s="2"/>
      <c r="II2175" s="2"/>
      <c r="IJ2175" s="2"/>
      <c r="IK2175" s="2"/>
      <c r="IL2175" s="2"/>
      <c r="IM2175" s="2"/>
      <c r="IN2175" s="2"/>
      <c r="IO2175" s="2"/>
      <c r="IP2175" s="2"/>
      <c r="IQ2175" s="2"/>
      <c r="IR2175" s="2"/>
      <c r="IS2175" s="2"/>
    </row>
    <row r="2176" spans="1:253" s="36" customFormat="1" hidden="1" x14ac:dyDescent="0.25">
      <c r="A2176" s="33"/>
      <c r="B2176" s="254"/>
      <c r="C2176" s="255"/>
      <c r="D2176" s="255"/>
      <c r="E2176" s="255"/>
      <c r="F2176" s="255"/>
      <c r="G2176" s="255"/>
      <c r="H2176" s="255"/>
      <c r="I2176" s="255"/>
      <c r="J2176" s="255"/>
      <c r="K2176" s="256"/>
      <c r="L2176" s="198" t="s">
        <v>447</v>
      </c>
      <c r="M2176" s="199"/>
      <c r="N2176" s="199"/>
      <c r="O2176" s="199"/>
      <c r="P2176" s="199"/>
      <c r="Q2176" s="199"/>
      <c r="R2176" s="199"/>
      <c r="S2176" s="199"/>
      <c r="T2176" s="199"/>
      <c r="U2176" s="199"/>
      <c r="V2176" s="199"/>
      <c r="W2176" s="199"/>
      <c r="X2176" s="199"/>
      <c r="Y2176" s="200"/>
      <c r="Z2176" s="204" t="s">
        <v>129</v>
      </c>
      <c r="AA2176" s="205"/>
      <c r="AB2176" s="205"/>
      <c r="AC2176" s="205"/>
      <c r="AD2176" s="205"/>
      <c r="AE2176" s="205"/>
      <c r="AF2176" s="205"/>
      <c r="AG2176" s="205"/>
      <c r="AH2176" s="206"/>
      <c r="AI2176" s="60"/>
      <c r="AJ2176" s="144" t="str">
        <f t="shared" si="408"/>
        <v>Riadok bude skrytý.</v>
      </c>
      <c r="AK2176" s="145" t="s">
        <v>207</v>
      </c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85">
        <v>1</v>
      </c>
      <c r="BF2176" s="51">
        <f t="shared" si="409"/>
        <v>0</v>
      </c>
      <c r="BG2176" s="55">
        <f t="shared" si="411"/>
        <v>1</v>
      </c>
      <c r="BH2176" s="51">
        <f t="shared" si="402"/>
        <v>1</v>
      </c>
      <c r="BI2176" s="90">
        <f t="shared" si="412"/>
        <v>0</v>
      </c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108"/>
      <c r="BY2176" s="108"/>
      <c r="BZ2176" s="108"/>
      <c r="CA2176" s="113">
        <f>SI!BY2176</f>
        <v>110</v>
      </c>
      <c r="CB2176" s="113"/>
      <c r="CC2176" s="113"/>
      <c r="CD2176" s="113"/>
      <c r="CE2176" s="113"/>
      <c r="CF2176" s="113"/>
      <c r="CG2176" s="113"/>
      <c r="CH2176" s="140">
        <f>SI!BZ2176</f>
        <v>0</v>
      </c>
      <c r="CI2176" s="108"/>
      <c r="CJ2176" s="108"/>
      <c r="CK2176" s="108"/>
      <c r="CL2176" s="108"/>
      <c r="CM2176" s="108"/>
      <c r="CN2176" s="108"/>
      <c r="CO2176" s="108"/>
      <c r="CP2176" s="108"/>
      <c r="CQ2176" s="108"/>
      <c r="CR2176" s="108"/>
      <c r="CS2176" s="108"/>
      <c r="CT2176" s="108"/>
      <c r="CU2176" s="108"/>
      <c r="CV2176" s="108"/>
      <c r="CW2176" s="108"/>
      <c r="CX2176" s="108"/>
      <c r="CY2176" s="108"/>
      <c r="CZ2176" s="2"/>
      <c r="DA2176" s="2"/>
      <c r="DB2176" s="2"/>
      <c r="DC2176" s="2"/>
      <c r="DD2176" s="2"/>
      <c r="DE2176" s="2"/>
      <c r="DF2176" s="2"/>
      <c r="DG2176" s="2"/>
      <c r="DH2176" s="2"/>
      <c r="DI2176" s="2"/>
      <c r="DJ2176" s="2"/>
      <c r="DK2176" s="2"/>
      <c r="DL2176" s="2"/>
      <c r="DM2176" s="2"/>
      <c r="DN2176" s="2"/>
      <c r="DO2176" s="2"/>
      <c r="DP2176" s="2"/>
      <c r="DQ2176" s="2"/>
      <c r="DR2176" s="2"/>
      <c r="DS2176" s="2"/>
      <c r="DT2176" s="2"/>
      <c r="DU2176" s="2"/>
      <c r="DV2176" s="2"/>
      <c r="DW2176" s="2"/>
      <c r="DX2176" s="2"/>
      <c r="DY2176" s="2"/>
      <c r="DZ2176" s="2"/>
      <c r="EA2176" s="2"/>
      <c r="EB2176" s="2"/>
      <c r="EC2176" s="2"/>
      <c r="ED2176" s="2"/>
      <c r="EE2176" s="2"/>
      <c r="EF2176" s="2"/>
      <c r="EG2176" s="2"/>
      <c r="EH2176" s="2"/>
      <c r="EI2176" s="2"/>
      <c r="EJ2176" s="2"/>
      <c r="EK2176" s="2"/>
      <c r="EL2176" s="2"/>
      <c r="EM2176" s="2"/>
      <c r="EN2176" s="2"/>
      <c r="EO2176" s="2"/>
      <c r="EP2176" s="2"/>
      <c r="EQ2176" s="2"/>
      <c r="ER2176" s="2"/>
      <c r="ES2176" s="2"/>
      <c r="ET2176" s="2"/>
      <c r="EU2176" s="2"/>
      <c r="EV2176" s="2"/>
      <c r="EW2176" s="2"/>
      <c r="EX2176" s="2"/>
      <c r="EY2176" s="2"/>
      <c r="EZ2176" s="2"/>
      <c r="FA2176" s="2"/>
      <c r="FB2176" s="2"/>
      <c r="FC2176" s="2"/>
      <c r="FD2176" s="2"/>
      <c r="FE2176" s="2"/>
      <c r="FF2176" s="2"/>
      <c r="FG2176" s="2"/>
      <c r="FH2176" s="2"/>
      <c r="FI2176" s="2"/>
      <c r="FJ2176" s="2"/>
      <c r="FK2176" s="2"/>
      <c r="FL2176" s="2"/>
      <c r="FM2176" s="2"/>
      <c r="FN2176" s="2"/>
      <c r="FO2176" s="2"/>
      <c r="FP2176" s="2"/>
      <c r="FQ2176" s="2"/>
      <c r="FR2176" s="2"/>
      <c r="FS2176" s="2"/>
      <c r="FT2176" s="2"/>
      <c r="FU2176" s="2"/>
      <c r="FV2176" s="2"/>
      <c r="FW2176" s="2"/>
      <c r="FX2176" s="2"/>
      <c r="FY2176" s="2"/>
      <c r="FZ2176" s="2"/>
      <c r="GA2176" s="2"/>
      <c r="GB2176" s="2"/>
      <c r="GC2176" s="2"/>
      <c r="GD2176" s="2"/>
      <c r="GE2176" s="2"/>
      <c r="GF2176" s="2"/>
      <c r="GG2176" s="2"/>
      <c r="GH2176" s="2"/>
      <c r="GI2176" s="2"/>
      <c r="GJ2176" s="2"/>
      <c r="GK2176" s="2"/>
      <c r="GL2176" s="2"/>
      <c r="GM2176" s="2"/>
      <c r="GN2176" s="2"/>
      <c r="GO2176" s="2"/>
      <c r="GP2176" s="2"/>
      <c r="GQ2176" s="2"/>
      <c r="GR2176" s="2"/>
      <c r="GS2176" s="2"/>
      <c r="GT2176" s="2"/>
      <c r="GU2176" s="2"/>
      <c r="GV2176" s="2"/>
      <c r="GW2176" s="2"/>
      <c r="GX2176" s="2"/>
      <c r="GY2176" s="2"/>
      <c r="GZ2176" s="2"/>
      <c r="HA2176" s="2"/>
      <c r="HB2176" s="2"/>
      <c r="HC2176" s="2"/>
      <c r="HD2176" s="2"/>
      <c r="HE2176" s="2"/>
      <c r="HF2176" s="2"/>
      <c r="HG2176" s="2"/>
      <c r="HH2176" s="2"/>
      <c r="HI2176" s="2"/>
      <c r="HJ2176" s="2"/>
      <c r="HK2176" s="2"/>
      <c r="HL2176" s="2"/>
      <c r="HM2176" s="2"/>
      <c r="HN2176" s="2"/>
      <c r="HO2176" s="2"/>
      <c r="HP2176" s="2"/>
      <c r="HQ2176" s="2"/>
      <c r="HR2176" s="2"/>
      <c r="HS2176" s="2"/>
      <c r="HT2176" s="2"/>
      <c r="HU2176" s="2"/>
      <c r="HV2176" s="2"/>
      <c r="HW2176" s="2"/>
      <c r="HX2176" s="2"/>
      <c r="HY2176" s="2"/>
      <c r="HZ2176" s="2"/>
      <c r="IA2176" s="2"/>
      <c r="IB2176" s="2"/>
      <c r="IC2176" s="2"/>
      <c r="ID2176" s="2"/>
      <c r="IE2176" s="2"/>
      <c r="IF2176" s="2"/>
      <c r="IG2176" s="2"/>
      <c r="IH2176" s="2"/>
      <c r="II2176" s="2"/>
      <c r="IJ2176" s="2"/>
      <c r="IK2176" s="2"/>
      <c r="IL2176" s="2"/>
      <c r="IM2176" s="2"/>
      <c r="IN2176" s="2"/>
      <c r="IO2176" s="2"/>
      <c r="IP2176" s="2"/>
      <c r="IQ2176" s="2"/>
      <c r="IR2176" s="2"/>
      <c r="IS2176" s="2"/>
    </row>
    <row r="2177" spans="1:253" s="36" customFormat="1" hidden="1" x14ac:dyDescent="0.25">
      <c r="A2177" s="33"/>
      <c r="B2177" s="257"/>
      <c r="C2177" s="258"/>
      <c r="D2177" s="258"/>
      <c r="E2177" s="258"/>
      <c r="F2177" s="258"/>
      <c r="G2177" s="258"/>
      <c r="H2177" s="258"/>
      <c r="I2177" s="258"/>
      <c r="J2177" s="258"/>
      <c r="K2177" s="259"/>
      <c r="L2177" s="201"/>
      <c r="M2177" s="202"/>
      <c r="N2177" s="202"/>
      <c r="O2177" s="202"/>
      <c r="P2177" s="202"/>
      <c r="Q2177" s="202"/>
      <c r="R2177" s="202"/>
      <c r="S2177" s="202"/>
      <c r="T2177" s="202"/>
      <c r="U2177" s="202"/>
      <c r="V2177" s="202"/>
      <c r="W2177" s="202"/>
      <c r="X2177" s="202"/>
      <c r="Y2177" s="203"/>
      <c r="Z2177" s="207"/>
      <c r="AA2177" s="208"/>
      <c r="AB2177" s="208"/>
      <c r="AC2177" s="208"/>
      <c r="AD2177" s="208"/>
      <c r="AE2177" s="208"/>
      <c r="AF2177" s="208"/>
      <c r="AG2177" s="208"/>
      <c r="AH2177" s="209"/>
      <c r="AI2177" s="60"/>
      <c r="AJ2177" s="144" t="str">
        <f t="shared" si="408"/>
        <v>Riadok bude skrytý.</v>
      </c>
      <c r="AK2177" s="145" t="s">
        <v>207</v>
      </c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85">
        <v>1</v>
      </c>
      <c r="BF2177" s="51">
        <f t="shared" si="409"/>
        <v>0</v>
      </c>
      <c r="BG2177" s="55">
        <f t="shared" si="411"/>
        <v>1</v>
      </c>
      <c r="BH2177" s="51">
        <f t="shared" si="402"/>
        <v>1</v>
      </c>
      <c r="BI2177" s="90">
        <f t="shared" si="412"/>
        <v>0</v>
      </c>
      <c r="BJ2177" s="2"/>
      <c r="BK2177" s="2"/>
      <c r="BL2177" s="2"/>
      <c r="BM2177" s="2"/>
      <c r="BN2177" s="2"/>
      <c r="BO2177" s="2"/>
      <c r="BP2177" s="2"/>
      <c r="BQ2177" s="2"/>
      <c r="BR2177" s="2"/>
      <c r="BS2177" s="2"/>
      <c r="BT2177" s="2"/>
      <c r="BU2177" s="2"/>
      <c r="BV2177" s="2"/>
      <c r="BW2177" s="2"/>
      <c r="BX2177" s="108"/>
      <c r="BY2177" s="108"/>
      <c r="BZ2177" s="108"/>
      <c r="CA2177" s="113">
        <f>SI!BY2177</f>
        <v>516</v>
      </c>
      <c r="CB2177" s="113"/>
      <c r="CC2177" s="113"/>
      <c r="CD2177" s="113"/>
      <c r="CE2177" s="113"/>
      <c r="CF2177" s="113"/>
      <c r="CG2177" s="113"/>
      <c r="CH2177" s="140">
        <f>SI!BZ2177</f>
        <v>0</v>
      </c>
      <c r="CI2177" s="108"/>
      <c r="CJ2177" s="108"/>
      <c r="CK2177" s="108"/>
      <c r="CL2177" s="108"/>
      <c r="CM2177" s="108"/>
      <c r="CN2177" s="108"/>
      <c r="CO2177" s="108"/>
      <c r="CP2177" s="108"/>
      <c r="CQ2177" s="108"/>
      <c r="CR2177" s="108"/>
      <c r="CS2177" s="108"/>
      <c r="CT2177" s="108"/>
      <c r="CU2177" s="108"/>
      <c r="CV2177" s="108"/>
      <c r="CW2177" s="108"/>
      <c r="CX2177" s="108"/>
      <c r="CY2177" s="108"/>
      <c r="CZ2177" s="2"/>
      <c r="DA2177" s="2"/>
      <c r="DB2177" s="2"/>
      <c r="DC2177" s="2"/>
      <c r="DD2177" s="2"/>
      <c r="DE2177" s="2"/>
      <c r="DF2177" s="2"/>
      <c r="DG2177" s="2"/>
      <c r="DH2177" s="2"/>
      <c r="DI2177" s="2"/>
      <c r="DJ2177" s="2"/>
      <c r="DK2177" s="2"/>
      <c r="DL2177" s="2"/>
      <c r="DM2177" s="2"/>
      <c r="DN2177" s="2"/>
      <c r="DO2177" s="2"/>
      <c r="DP2177" s="2"/>
      <c r="DQ2177" s="2"/>
      <c r="DR2177" s="2"/>
      <c r="DS2177" s="2"/>
      <c r="DT2177" s="2"/>
      <c r="DU2177" s="2"/>
      <c r="DV2177" s="2"/>
      <c r="DW2177" s="2"/>
      <c r="DX2177" s="2"/>
      <c r="DY2177" s="2"/>
      <c r="DZ2177" s="2"/>
      <c r="EA2177" s="2"/>
      <c r="EB2177" s="2"/>
      <c r="EC2177" s="2"/>
      <c r="ED2177" s="2"/>
      <c r="EE2177" s="2"/>
      <c r="EF2177" s="2"/>
      <c r="EG2177" s="2"/>
      <c r="EH2177" s="2"/>
      <c r="EI2177" s="2"/>
      <c r="EJ2177" s="2"/>
      <c r="EK2177" s="2"/>
      <c r="EL2177" s="2"/>
      <c r="EM2177" s="2"/>
      <c r="EN2177" s="2"/>
      <c r="EO2177" s="2"/>
      <c r="EP2177" s="2"/>
      <c r="EQ2177" s="2"/>
      <c r="ER2177" s="2"/>
      <c r="ES2177" s="2"/>
      <c r="ET2177" s="2"/>
      <c r="EU2177" s="2"/>
      <c r="EV2177" s="2"/>
      <c r="EW2177" s="2"/>
      <c r="EX2177" s="2"/>
      <c r="EY2177" s="2"/>
      <c r="EZ2177" s="2"/>
      <c r="FA2177" s="2"/>
      <c r="FB2177" s="2"/>
      <c r="FC2177" s="2"/>
      <c r="FD2177" s="2"/>
      <c r="FE2177" s="2"/>
      <c r="FF2177" s="2"/>
      <c r="FG2177" s="2"/>
      <c r="FH2177" s="2"/>
      <c r="FI2177" s="2"/>
      <c r="FJ2177" s="2"/>
      <c r="FK2177" s="2"/>
      <c r="FL2177" s="2"/>
      <c r="FM2177" s="2"/>
      <c r="FN2177" s="2"/>
      <c r="FO2177" s="2"/>
      <c r="FP2177" s="2"/>
      <c r="FQ2177" s="2"/>
      <c r="FR2177" s="2"/>
      <c r="FS2177" s="2"/>
      <c r="FT2177" s="2"/>
      <c r="FU2177" s="2"/>
      <c r="FV2177" s="2"/>
      <c r="FW2177" s="2"/>
      <c r="FX2177" s="2"/>
      <c r="FY2177" s="2"/>
      <c r="FZ2177" s="2"/>
      <c r="GA2177" s="2"/>
      <c r="GB2177" s="2"/>
      <c r="GC2177" s="2"/>
      <c r="GD2177" s="2"/>
      <c r="GE2177" s="2"/>
      <c r="GF2177" s="2"/>
      <c r="GG2177" s="2"/>
      <c r="GH2177" s="2"/>
      <c r="GI2177" s="2"/>
      <c r="GJ2177" s="2"/>
      <c r="GK2177" s="2"/>
      <c r="GL2177" s="2"/>
      <c r="GM2177" s="2"/>
      <c r="GN2177" s="2"/>
      <c r="GO2177" s="2"/>
      <c r="GP2177" s="2"/>
      <c r="GQ2177" s="2"/>
      <c r="GR2177" s="2"/>
      <c r="GS2177" s="2"/>
      <c r="GT2177" s="2"/>
      <c r="GU2177" s="2"/>
      <c r="GV2177" s="2"/>
      <c r="GW2177" s="2"/>
      <c r="GX2177" s="2"/>
      <c r="GY2177" s="2"/>
      <c r="GZ2177" s="2"/>
      <c r="HA2177" s="2"/>
      <c r="HB2177" s="2"/>
      <c r="HC2177" s="2"/>
      <c r="HD2177" s="2"/>
      <c r="HE2177" s="2"/>
      <c r="HF2177" s="2"/>
      <c r="HG2177" s="2"/>
      <c r="HH2177" s="2"/>
      <c r="HI2177" s="2"/>
      <c r="HJ2177" s="2"/>
      <c r="HK2177" s="2"/>
      <c r="HL2177" s="2"/>
      <c r="HM2177" s="2"/>
      <c r="HN2177" s="2"/>
      <c r="HO2177" s="2"/>
      <c r="HP2177" s="2"/>
      <c r="HQ2177" s="2"/>
      <c r="HR2177" s="2"/>
      <c r="HS2177" s="2"/>
      <c r="HT2177" s="2"/>
      <c r="HU2177" s="2"/>
      <c r="HV2177" s="2"/>
      <c r="HW2177" s="2"/>
      <c r="HX2177" s="2"/>
      <c r="HY2177" s="2"/>
      <c r="HZ2177" s="2"/>
      <c r="IA2177" s="2"/>
      <c r="IB2177" s="2"/>
      <c r="IC2177" s="2"/>
      <c r="ID2177" s="2"/>
      <c r="IE2177" s="2"/>
      <c r="IF2177" s="2"/>
      <c r="IG2177" s="2"/>
      <c r="IH2177" s="2"/>
      <c r="II2177" s="2"/>
      <c r="IJ2177" s="2"/>
      <c r="IK2177" s="2"/>
      <c r="IL2177" s="2"/>
      <c r="IM2177" s="2"/>
      <c r="IN2177" s="2"/>
      <c r="IO2177" s="2"/>
      <c r="IP2177" s="2"/>
      <c r="IQ2177" s="2"/>
      <c r="IR2177" s="2"/>
      <c r="IS2177" s="2"/>
    </row>
    <row r="2178" spans="1:253" s="36" customFormat="1" hidden="1" x14ac:dyDescent="0.25">
      <c r="A2178" s="33"/>
      <c r="B2178" s="182" t="s">
        <v>130</v>
      </c>
      <c r="C2178" s="183"/>
      <c r="D2178" s="183"/>
      <c r="E2178" s="183"/>
      <c r="F2178" s="183"/>
      <c r="G2178" s="183"/>
      <c r="H2178" s="183"/>
      <c r="I2178" s="183"/>
      <c r="J2178" s="183"/>
      <c r="K2178" s="184"/>
      <c r="L2178" s="241"/>
      <c r="M2178" s="242"/>
      <c r="N2178" s="242"/>
      <c r="O2178" s="242"/>
      <c r="P2178" s="242"/>
      <c r="Q2178" s="242"/>
      <c r="R2178" s="242"/>
      <c r="S2178" s="242"/>
      <c r="T2178" s="242"/>
      <c r="U2178" s="242"/>
      <c r="V2178" s="242"/>
      <c r="W2178" s="242"/>
      <c r="X2178" s="242"/>
      <c r="Y2178" s="243"/>
      <c r="Z2178" s="247"/>
      <c r="AA2178" s="248"/>
      <c r="AB2178" s="248"/>
      <c r="AC2178" s="248"/>
      <c r="AD2178" s="248"/>
      <c r="AE2178" s="248"/>
      <c r="AF2178" s="248"/>
      <c r="AG2178" s="248"/>
      <c r="AH2178" s="249"/>
      <c r="AI2178" s="60"/>
      <c r="AJ2178" s="144" t="str">
        <f t="shared" si="408"/>
        <v>Riadok bude skrytý.</v>
      </c>
      <c r="AK2178" s="145" t="s">
        <v>207</v>
      </c>
      <c r="AL2178" s="2"/>
      <c r="AM2178" s="2"/>
      <c r="AN2178" s="2"/>
      <c r="AO2178" s="2"/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  <c r="AZ2178" s="2"/>
      <c r="BA2178" s="2"/>
      <c r="BB2178" s="2"/>
      <c r="BC2178" s="2"/>
      <c r="BD2178" s="2"/>
      <c r="BE2178" s="85">
        <v>1</v>
      </c>
      <c r="BF2178" s="51">
        <f t="shared" si="409"/>
        <v>0</v>
      </c>
      <c r="BG2178" s="55">
        <f t="shared" si="411"/>
        <v>1</v>
      </c>
      <c r="BH2178" s="51">
        <f t="shared" si="402"/>
        <v>1</v>
      </c>
      <c r="BI2178" s="90">
        <f t="shared" si="412"/>
        <v>0</v>
      </c>
      <c r="BJ2178" s="2"/>
      <c r="BK2178" s="2"/>
      <c r="BL2178" s="2"/>
      <c r="BM2178" s="2"/>
      <c r="BN2178" s="2"/>
      <c r="BO2178" s="2"/>
      <c r="BP2178" s="2"/>
      <c r="BQ2178" s="2"/>
      <c r="BR2178" s="2"/>
      <c r="BS2178" s="2"/>
      <c r="BT2178" s="2"/>
      <c r="BU2178" s="2"/>
      <c r="BV2178" s="2"/>
      <c r="BW2178" s="2"/>
      <c r="BX2178" s="108"/>
      <c r="BY2178" s="108"/>
      <c r="BZ2178" s="108"/>
      <c r="CA2178" s="113">
        <f>SI!BY2178</f>
        <v>123</v>
      </c>
      <c r="CB2178" s="113"/>
      <c r="CC2178" s="113"/>
      <c r="CD2178" s="113"/>
      <c r="CE2178" s="113"/>
      <c r="CF2178" s="113"/>
      <c r="CG2178" s="113"/>
      <c r="CH2178" s="140">
        <f>SI!BZ2178</f>
        <v>0</v>
      </c>
      <c r="CI2178" s="108"/>
      <c r="CJ2178" s="108"/>
      <c r="CK2178" s="108"/>
      <c r="CL2178" s="108"/>
      <c r="CM2178" s="108"/>
      <c r="CN2178" s="108"/>
      <c r="CO2178" s="108"/>
      <c r="CP2178" s="108"/>
      <c r="CQ2178" s="108"/>
      <c r="CR2178" s="108"/>
      <c r="CS2178" s="108"/>
      <c r="CT2178" s="108"/>
      <c r="CU2178" s="108"/>
      <c r="CV2178" s="108"/>
      <c r="CW2178" s="108"/>
      <c r="CX2178" s="108"/>
      <c r="CY2178" s="108"/>
      <c r="CZ2178" s="2"/>
      <c r="DA2178" s="2"/>
      <c r="DB2178" s="2"/>
      <c r="DC2178" s="2"/>
      <c r="DD2178" s="2"/>
      <c r="DE2178" s="2"/>
      <c r="DF2178" s="2"/>
      <c r="DG2178" s="2"/>
      <c r="DH2178" s="2"/>
      <c r="DI2178" s="2"/>
      <c r="DJ2178" s="2"/>
      <c r="DK2178" s="2"/>
      <c r="DL2178" s="2"/>
      <c r="DM2178" s="2"/>
      <c r="DN2178" s="2"/>
      <c r="DO2178" s="2"/>
      <c r="DP2178" s="2"/>
      <c r="DQ2178" s="2"/>
      <c r="DR2178" s="2"/>
      <c r="DS2178" s="2"/>
      <c r="DT2178" s="2"/>
      <c r="DU2178" s="2"/>
      <c r="DV2178" s="2"/>
      <c r="DW2178" s="2"/>
      <c r="DX2178" s="2"/>
      <c r="DY2178" s="2"/>
      <c r="DZ2178" s="2"/>
      <c r="EA2178" s="2"/>
      <c r="EB2178" s="2"/>
      <c r="EC2178" s="2"/>
      <c r="ED2178" s="2"/>
      <c r="EE2178" s="2"/>
      <c r="EF2178" s="2"/>
      <c r="EG2178" s="2"/>
      <c r="EH2178" s="2"/>
      <c r="EI2178" s="2"/>
      <c r="EJ2178" s="2"/>
      <c r="EK2178" s="2"/>
      <c r="EL2178" s="2"/>
      <c r="EM2178" s="2"/>
      <c r="EN2178" s="2"/>
      <c r="EO2178" s="2"/>
      <c r="EP2178" s="2"/>
      <c r="EQ2178" s="2"/>
      <c r="ER2178" s="2"/>
      <c r="ES2178" s="2"/>
      <c r="ET2178" s="2"/>
      <c r="EU2178" s="2"/>
      <c r="EV2178" s="2"/>
      <c r="EW2178" s="2"/>
      <c r="EX2178" s="2"/>
      <c r="EY2178" s="2"/>
      <c r="EZ2178" s="2"/>
      <c r="FA2178" s="2"/>
      <c r="FB2178" s="2"/>
      <c r="FC2178" s="2"/>
      <c r="FD2178" s="2"/>
      <c r="FE2178" s="2"/>
      <c r="FF2178" s="2"/>
      <c r="FG2178" s="2"/>
      <c r="FH2178" s="2"/>
      <c r="FI2178" s="2"/>
      <c r="FJ2178" s="2"/>
      <c r="FK2178" s="2"/>
      <c r="FL2178" s="2"/>
      <c r="FM2178" s="2"/>
      <c r="FN2178" s="2"/>
      <c r="FO2178" s="2"/>
      <c r="FP2178" s="2"/>
      <c r="FQ2178" s="2"/>
      <c r="FR2178" s="2"/>
      <c r="FS2178" s="2"/>
      <c r="FT2178" s="2"/>
      <c r="FU2178" s="2"/>
      <c r="FV2178" s="2"/>
      <c r="FW2178" s="2"/>
      <c r="FX2178" s="2"/>
      <c r="FY2178" s="2"/>
      <c r="FZ2178" s="2"/>
      <c r="GA2178" s="2"/>
      <c r="GB2178" s="2"/>
      <c r="GC2178" s="2"/>
      <c r="GD2178" s="2"/>
      <c r="GE2178" s="2"/>
      <c r="GF2178" s="2"/>
      <c r="GG2178" s="2"/>
      <c r="GH2178" s="2"/>
      <c r="GI2178" s="2"/>
      <c r="GJ2178" s="2"/>
      <c r="GK2178" s="2"/>
      <c r="GL2178" s="2"/>
      <c r="GM2178" s="2"/>
      <c r="GN2178" s="2"/>
      <c r="GO2178" s="2"/>
      <c r="GP2178" s="2"/>
      <c r="GQ2178" s="2"/>
      <c r="GR2178" s="2"/>
      <c r="GS2178" s="2"/>
      <c r="GT2178" s="2"/>
      <c r="GU2178" s="2"/>
      <c r="GV2178" s="2"/>
      <c r="GW2178" s="2"/>
      <c r="GX2178" s="2"/>
      <c r="GY2178" s="2"/>
      <c r="GZ2178" s="2"/>
      <c r="HA2178" s="2"/>
      <c r="HB2178" s="2"/>
      <c r="HC2178" s="2"/>
      <c r="HD2178" s="2"/>
      <c r="HE2178" s="2"/>
      <c r="HF2178" s="2"/>
      <c r="HG2178" s="2"/>
      <c r="HH2178" s="2"/>
      <c r="HI2178" s="2"/>
      <c r="HJ2178" s="2"/>
      <c r="HK2178" s="2"/>
      <c r="HL2178" s="2"/>
      <c r="HM2178" s="2"/>
      <c r="HN2178" s="2"/>
      <c r="HO2178" s="2"/>
      <c r="HP2178" s="2"/>
      <c r="HQ2178" s="2"/>
      <c r="HR2178" s="2"/>
      <c r="HS2178" s="2"/>
      <c r="HT2178" s="2"/>
      <c r="HU2178" s="2"/>
      <c r="HV2178" s="2"/>
      <c r="HW2178" s="2"/>
      <c r="HX2178" s="2"/>
      <c r="HY2178" s="2"/>
      <c r="HZ2178" s="2"/>
      <c r="IA2178" s="2"/>
      <c r="IB2178" s="2"/>
      <c r="IC2178" s="2"/>
      <c r="ID2178" s="2"/>
      <c r="IE2178" s="2"/>
      <c r="IF2178" s="2"/>
      <c r="IG2178" s="2"/>
      <c r="IH2178" s="2"/>
      <c r="II2178" s="2"/>
      <c r="IJ2178" s="2"/>
      <c r="IK2178" s="2"/>
      <c r="IL2178" s="2"/>
      <c r="IM2178" s="2"/>
      <c r="IN2178" s="2"/>
      <c r="IO2178" s="2"/>
      <c r="IP2178" s="2"/>
      <c r="IQ2178" s="2"/>
      <c r="IR2178" s="2"/>
      <c r="IS2178" s="2"/>
    </row>
    <row r="2179" spans="1:253" s="36" customFormat="1" hidden="1" x14ac:dyDescent="0.25">
      <c r="A2179" s="33"/>
      <c r="B2179" s="172" t="s">
        <v>131</v>
      </c>
      <c r="C2179" s="173"/>
      <c r="D2179" s="173"/>
      <c r="E2179" s="173"/>
      <c r="F2179" s="173"/>
      <c r="G2179" s="173"/>
      <c r="H2179" s="173"/>
      <c r="I2179" s="173"/>
      <c r="J2179" s="173"/>
      <c r="K2179" s="174"/>
      <c r="L2179" s="175"/>
      <c r="M2179" s="176"/>
      <c r="N2179" s="176"/>
      <c r="O2179" s="176"/>
      <c r="P2179" s="176"/>
      <c r="Q2179" s="176"/>
      <c r="R2179" s="176"/>
      <c r="S2179" s="176"/>
      <c r="T2179" s="176"/>
      <c r="U2179" s="176"/>
      <c r="V2179" s="176"/>
      <c r="W2179" s="176"/>
      <c r="X2179" s="176"/>
      <c r="Y2179" s="177"/>
      <c r="Z2179" s="214"/>
      <c r="AA2179" s="215"/>
      <c r="AB2179" s="215"/>
      <c r="AC2179" s="215"/>
      <c r="AD2179" s="215"/>
      <c r="AE2179" s="215"/>
      <c r="AF2179" s="215"/>
      <c r="AG2179" s="215"/>
      <c r="AH2179" s="216"/>
      <c r="AI2179" s="60"/>
      <c r="AJ2179" s="144" t="str">
        <f t="shared" si="408"/>
        <v>Riadok bude skrytý.</v>
      </c>
      <c r="AK2179" s="145" t="s">
        <v>207</v>
      </c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85">
        <v>1</v>
      </c>
      <c r="BF2179" s="51">
        <f t="shared" si="409"/>
        <v>0</v>
      </c>
      <c r="BG2179" s="55">
        <f t="shared" si="411"/>
        <v>1</v>
      </c>
      <c r="BH2179" s="51">
        <f t="shared" si="402"/>
        <v>1</v>
      </c>
      <c r="BI2179" s="90">
        <f t="shared" si="412"/>
        <v>0</v>
      </c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108"/>
      <c r="BY2179" s="108"/>
      <c r="BZ2179" s="108"/>
      <c r="CA2179" s="113">
        <f>SI!BY2179</f>
        <v>1024</v>
      </c>
      <c r="CB2179" s="113"/>
      <c r="CC2179" s="113"/>
      <c r="CD2179" s="113"/>
      <c r="CE2179" s="113"/>
      <c r="CF2179" s="113"/>
      <c r="CG2179" s="113"/>
      <c r="CH2179" s="140">
        <f>SI!BZ2179</f>
        <v>0</v>
      </c>
      <c r="CI2179" s="108"/>
      <c r="CJ2179" s="108"/>
      <c r="CK2179" s="108"/>
      <c r="CL2179" s="108"/>
      <c r="CM2179" s="108"/>
      <c r="CN2179" s="108"/>
      <c r="CO2179" s="108"/>
      <c r="CP2179" s="108"/>
      <c r="CQ2179" s="108"/>
      <c r="CR2179" s="108"/>
      <c r="CS2179" s="108"/>
      <c r="CT2179" s="108"/>
      <c r="CU2179" s="108"/>
      <c r="CV2179" s="108"/>
      <c r="CW2179" s="108"/>
      <c r="CX2179" s="108"/>
      <c r="CY2179" s="108"/>
      <c r="CZ2179" s="2"/>
      <c r="DA2179" s="2"/>
      <c r="DB2179" s="2"/>
      <c r="DC2179" s="2"/>
      <c r="DD2179" s="2"/>
      <c r="DE2179" s="2"/>
      <c r="DF2179" s="2"/>
      <c r="DG2179" s="2"/>
      <c r="DH2179" s="2"/>
      <c r="DI2179" s="2"/>
      <c r="DJ2179" s="2"/>
      <c r="DK2179" s="2"/>
      <c r="DL2179" s="2"/>
      <c r="DM2179" s="2"/>
      <c r="DN2179" s="2"/>
      <c r="DO2179" s="2"/>
      <c r="DP2179" s="2"/>
      <c r="DQ2179" s="2"/>
      <c r="DR2179" s="2"/>
      <c r="DS2179" s="2"/>
      <c r="DT2179" s="2"/>
      <c r="DU2179" s="2"/>
      <c r="DV2179" s="2"/>
      <c r="DW2179" s="2"/>
      <c r="DX2179" s="2"/>
      <c r="DY2179" s="2"/>
      <c r="DZ2179" s="2"/>
      <c r="EA2179" s="2"/>
      <c r="EB2179" s="2"/>
      <c r="EC2179" s="2"/>
      <c r="ED2179" s="2"/>
      <c r="EE2179" s="2"/>
      <c r="EF2179" s="2"/>
      <c r="EG2179" s="2"/>
      <c r="EH2179" s="2"/>
      <c r="EI2179" s="2"/>
      <c r="EJ2179" s="2"/>
      <c r="EK2179" s="2"/>
      <c r="EL2179" s="2"/>
      <c r="EM2179" s="2"/>
      <c r="EN2179" s="2"/>
      <c r="EO2179" s="2"/>
      <c r="EP2179" s="2"/>
      <c r="EQ2179" s="2"/>
      <c r="ER2179" s="2"/>
      <c r="ES2179" s="2"/>
      <c r="ET2179" s="2"/>
      <c r="EU2179" s="2"/>
      <c r="EV2179" s="2"/>
      <c r="EW2179" s="2"/>
      <c r="EX2179" s="2"/>
      <c r="EY2179" s="2"/>
      <c r="EZ2179" s="2"/>
      <c r="FA2179" s="2"/>
      <c r="FB2179" s="2"/>
      <c r="FC2179" s="2"/>
      <c r="FD2179" s="2"/>
      <c r="FE2179" s="2"/>
      <c r="FF2179" s="2"/>
      <c r="FG2179" s="2"/>
      <c r="FH2179" s="2"/>
      <c r="FI2179" s="2"/>
      <c r="FJ2179" s="2"/>
      <c r="FK2179" s="2"/>
      <c r="FL2179" s="2"/>
      <c r="FM2179" s="2"/>
      <c r="FN2179" s="2"/>
      <c r="FO2179" s="2"/>
      <c r="FP2179" s="2"/>
      <c r="FQ2179" s="2"/>
      <c r="FR2179" s="2"/>
      <c r="FS2179" s="2"/>
      <c r="FT2179" s="2"/>
      <c r="FU2179" s="2"/>
      <c r="FV2179" s="2"/>
      <c r="FW2179" s="2"/>
      <c r="FX2179" s="2"/>
      <c r="FY2179" s="2"/>
      <c r="FZ2179" s="2"/>
      <c r="GA2179" s="2"/>
      <c r="GB2179" s="2"/>
      <c r="GC2179" s="2"/>
      <c r="GD2179" s="2"/>
      <c r="GE2179" s="2"/>
      <c r="GF2179" s="2"/>
      <c r="GG2179" s="2"/>
      <c r="GH2179" s="2"/>
      <c r="GI2179" s="2"/>
      <c r="GJ2179" s="2"/>
      <c r="GK2179" s="2"/>
      <c r="GL2179" s="2"/>
      <c r="GM2179" s="2"/>
      <c r="GN2179" s="2"/>
      <c r="GO2179" s="2"/>
      <c r="GP2179" s="2"/>
      <c r="GQ2179" s="2"/>
      <c r="GR2179" s="2"/>
      <c r="GS2179" s="2"/>
      <c r="GT2179" s="2"/>
      <c r="GU2179" s="2"/>
      <c r="GV2179" s="2"/>
      <c r="GW2179" s="2"/>
      <c r="GX2179" s="2"/>
      <c r="GY2179" s="2"/>
      <c r="GZ2179" s="2"/>
      <c r="HA2179" s="2"/>
      <c r="HB2179" s="2"/>
      <c r="HC2179" s="2"/>
      <c r="HD2179" s="2"/>
      <c r="HE2179" s="2"/>
      <c r="HF2179" s="2"/>
      <c r="HG2179" s="2"/>
      <c r="HH2179" s="2"/>
      <c r="HI2179" s="2"/>
      <c r="HJ2179" s="2"/>
      <c r="HK2179" s="2"/>
      <c r="HL2179" s="2"/>
      <c r="HM2179" s="2"/>
      <c r="HN2179" s="2"/>
      <c r="HO2179" s="2"/>
      <c r="HP2179" s="2"/>
      <c r="HQ2179" s="2"/>
      <c r="HR2179" s="2"/>
      <c r="HS2179" s="2"/>
      <c r="HT2179" s="2"/>
      <c r="HU2179" s="2"/>
      <c r="HV2179" s="2"/>
      <c r="HW2179" s="2"/>
      <c r="HX2179" s="2"/>
      <c r="HY2179" s="2"/>
      <c r="HZ2179" s="2"/>
      <c r="IA2179" s="2"/>
      <c r="IB2179" s="2"/>
      <c r="IC2179" s="2"/>
      <c r="ID2179" s="2"/>
      <c r="IE2179" s="2"/>
      <c r="IF2179" s="2"/>
      <c r="IG2179" s="2"/>
      <c r="IH2179" s="2"/>
      <c r="II2179" s="2"/>
      <c r="IJ2179" s="2"/>
      <c r="IK2179" s="2"/>
      <c r="IL2179" s="2"/>
      <c r="IM2179" s="2"/>
      <c r="IN2179" s="2"/>
      <c r="IO2179" s="2"/>
      <c r="IP2179" s="2"/>
      <c r="IQ2179" s="2"/>
      <c r="IR2179" s="2"/>
      <c r="IS2179" s="2"/>
    </row>
    <row r="2180" spans="1:253" s="36" customFormat="1" hidden="1" x14ac:dyDescent="0.25">
      <c r="A2180" s="33"/>
      <c r="B2180" s="326" t="s">
        <v>132</v>
      </c>
      <c r="C2180" s="327"/>
      <c r="D2180" s="327"/>
      <c r="E2180" s="327"/>
      <c r="F2180" s="327"/>
      <c r="G2180" s="327"/>
      <c r="H2180" s="327"/>
      <c r="I2180" s="327"/>
      <c r="J2180" s="327"/>
      <c r="K2180" s="328"/>
      <c r="L2180" s="175"/>
      <c r="M2180" s="176"/>
      <c r="N2180" s="176"/>
      <c r="O2180" s="176"/>
      <c r="P2180" s="176"/>
      <c r="Q2180" s="176"/>
      <c r="R2180" s="176"/>
      <c r="S2180" s="176"/>
      <c r="T2180" s="176"/>
      <c r="U2180" s="176"/>
      <c r="V2180" s="176"/>
      <c r="W2180" s="176"/>
      <c r="X2180" s="176"/>
      <c r="Y2180" s="177"/>
      <c r="Z2180" s="214"/>
      <c r="AA2180" s="215"/>
      <c r="AB2180" s="215"/>
      <c r="AC2180" s="215"/>
      <c r="AD2180" s="215"/>
      <c r="AE2180" s="215"/>
      <c r="AF2180" s="215"/>
      <c r="AG2180" s="215"/>
      <c r="AH2180" s="216"/>
      <c r="AI2180" s="60"/>
      <c r="AJ2180" s="144" t="str">
        <f t="shared" si="408"/>
        <v>Riadok bude skrytý.</v>
      </c>
      <c r="AK2180" s="145" t="s">
        <v>207</v>
      </c>
      <c r="AL2180" s="2"/>
      <c r="AM2180" s="2"/>
      <c r="AN2180" s="2"/>
      <c r="AO2180" s="2"/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85">
        <v>1</v>
      </c>
      <c r="BF2180" s="51">
        <f t="shared" si="409"/>
        <v>0</v>
      </c>
      <c r="BG2180" s="55">
        <f t="shared" si="411"/>
        <v>1</v>
      </c>
      <c r="BH2180" s="51">
        <f t="shared" si="402"/>
        <v>1</v>
      </c>
      <c r="BI2180" s="90">
        <f t="shared" si="412"/>
        <v>0</v>
      </c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/>
      <c r="BX2180" s="108"/>
      <c r="BY2180" s="108"/>
      <c r="BZ2180" s="108"/>
      <c r="CA2180" s="113">
        <f>SI!BY2180</f>
        <v>672</v>
      </c>
      <c r="CB2180" s="113"/>
      <c r="CC2180" s="113"/>
      <c r="CD2180" s="113"/>
      <c r="CE2180" s="113"/>
      <c r="CF2180" s="113"/>
      <c r="CG2180" s="113"/>
      <c r="CH2180" s="140">
        <f>SI!BZ2180</f>
        <v>0</v>
      </c>
      <c r="CI2180" s="108"/>
      <c r="CJ2180" s="108"/>
      <c r="CK2180" s="108"/>
      <c r="CL2180" s="108"/>
      <c r="CM2180" s="108"/>
      <c r="CN2180" s="108"/>
      <c r="CO2180" s="108"/>
      <c r="CP2180" s="108"/>
      <c r="CQ2180" s="108"/>
      <c r="CR2180" s="108"/>
      <c r="CS2180" s="108"/>
      <c r="CT2180" s="108"/>
      <c r="CU2180" s="108"/>
      <c r="CV2180" s="108"/>
      <c r="CW2180" s="108"/>
      <c r="CX2180" s="108"/>
      <c r="CY2180" s="108"/>
      <c r="CZ2180" s="2"/>
      <c r="DA2180" s="2"/>
      <c r="DB2180" s="2"/>
      <c r="DC2180" s="2"/>
      <c r="DD2180" s="2"/>
      <c r="DE2180" s="2"/>
      <c r="DF2180" s="2"/>
      <c r="DG2180" s="2"/>
      <c r="DH2180" s="2"/>
      <c r="DI2180" s="2"/>
      <c r="DJ2180" s="2"/>
      <c r="DK2180" s="2"/>
      <c r="DL2180" s="2"/>
      <c r="DM2180" s="2"/>
      <c r="DN2180" s="2"/>
      <c r="DO2180" s="2"/>
      <c r="DP2180" s="2"/>
      <c r="DQ2180" s="2"/>
      <c r="DR2180" s="2"/>
      <c r="DS2180" s="2"/>
      <c r="DT2180" s="2"/>
      <c r="DU2180" s="2"/>
      <c r="DV2180" s="2"/>
      <c r="DW2180" s="2"/>
      <c r="DX2180" s="2"/>
      <c r="DY2180" s="2"/>
      <c r="DZ2180" s="2"/>
      <c r="EA2180" s="2"/>
      <c r="EB2180" s="2"/>
      <c r="EC2180" s="2"/>
      <c r="ED2180" s="2"/>
      <c r="EE2180" s="2"/>
      <c r="EF2180" s="2"/>
      <c r="EG2180" s="2"/>
      <c r="EH2180" s="2"/>
      <c r="EI2180" s="2"/>
      <c r="EJ2180" s="2"/>
      <c r="EK2180" s="2"/>
      <c r="EL2180" s="2"/>
      <c r="EM2180" s="2"/>
      <c r="EN2180" s="2"/>
      <c r="EO2180" s="2"/>
      <c r="EP2180" s="2"/>
      <c r="EQ2180" s="2"/>
      <c r="ER2180" s="2"/>
      <c r="ES2180" s="2"/>
      <c r="ET2180" s="2"/>
      <c r="EU2180" s="2"/>
      <c r="EV2180" s="2"/>
      <c r="EW2180" s="2"/>
      <c r="EX2180" s="2"/>
      <c r="EY2180" s="2"/>
      <c r="EZ2180" s="2"/>
      <c r="FA2180" s="2"/>
      <c r="FB2180" s="2"/>
      <c r="FC2180" s="2"/>
      <c r="FD2180" s="2"/>
      <c r="FE2180" s="2"/>
      <c r="FF2180" s="2"/>
      <c r="FG2180" s="2"/>
      <c r="FH2180" s="2"/>
      <c r="FI2180" s="2"/>
      <c r="FJ2180" s="2"/>
      <c r="FK2180" s="2"/>
      <c r="FL2180" s="2"/>
      <c r="FM2180" s="2"/>
      <c r="FN2180" s="2"/>
      <c r="FO2180" s="2"/>
      <c r="FP2180" s="2"/>
      <c r="FQ2180" s="2"/>
      <c r="FR2180" s="2"/>
      <c r="FS2180" s="2"/>
      <c r="FT2180" s="2"/>
      <c r="FU2180" s="2"/>
      <c r="FV2180" s="2"/>
      <c r="FW2180" s="2"/>
      <c r="FX2180" s="2"/>
      <c r="FY2180" s="2"/>
      <c r="FZ2180" s="2"/>
      <c r="GA2180" s="2"/>
      <c r="GB2180" s="2"/>
      <c r="GC2180" s="2"/>
      <c r="GD2180" s="2"/>
      <c r="GE2180" s="2"/>
      <c r="GF2180" s="2"/>
      <c r="GG2180" s="2"/>
      <c r="GH2180" s="2"/>
      <c r="GI2180" s="2"/>
      <c r="GJ2180" s="2"/>
      <c r="GK2180" s="2"/>
      <c r="GL2180" s="2"/>
      <c r="GM2180" s="2"/>
      <c r="GN2180" s="2"/>
      <c r="GO2180" s="2"/>
      <c r="GP2180" s="2"/>
      <c r="GQ2180" s="2"/>
      <c r="GR2180" s="2"/>
      <c r="GS2180" s="2"/>
      <c r="GT2180" s="2"/>
      <c r="GU2180" s="2"/>
      <c r="GV2180" s="2"/>
      <c r="GW2180" s="2"/>
      <c r="GX2180" s="2"/>
      <c r="GY2180" s="2"/>
      <c r="GZ2180" s="2"/>
      <c r="HA2180" s="2"/>
      <c r="HB2180" s="2"/>
      <c r="HC2180" s="2"/>
      <c r="HD2180" s="2"/>
      <c r="HE2180" s="2"/>
      <c r="HF2180" s="2"/>
      <c r="HG2180" s="2"/>
      <c r="HH2180" s="2"/>
      <c r="HI2180" s="2"/>
      <c r="HJ2180" s="2"/>
      <c r="HK2180" s="2"/>
      <c r="HL2180" s="2"/>
      <c r="HM2180" s="2"/>
      <c r="HN2180" s="2"/>
      <c r="HO2180" s="2"/>
      <c r="HP2180" s="2"/>
      <c r="HQ2180" s="2"/>
      <c r="HR2180" s="2"/>
      <c r="HS2180" s="2"/>
      <c r="HT2180" s="2"/>
      <c r="HU2180" s="2"/>
      <c r="HV2180" s="2"/>
      <c r="HW2180" s="2"/>
      <c r="HX2180" s="2"/>
      <c r="HY2180" s="2"/>
      <c r="HZ2180" s="2"/>
      <c r="IA2180" s="2"/>
      <c r="IB2180" s="2"/>
      <c r="IC2180" s="2"/>
      <c r="ID2180" s="2"/>
      <c r="IE2180" s="2"/>
      <c r="IF2180" s="2"/>
      <c r="IG2180" s="2"/>
      <c r="IH2180" s="2"/>
      <c r="II2180" s="2"/>
      <c r="IJ2180" s="2"/>
      <c r="IK2180" s="2"/>
      <c r="IL2180" s="2"/>
      <c r="IM2180" s="2"/>
      <c r="IN2180" s="2"/>
      <c r="IO2180" s="2"/>
      <c r="IP2180" s="2"/>
      <c r="IQ2180" s="2"/>
      <c r="IR2180" s="2"/>
      <c r="IS2180" s="2"/>
    </row>
    <row r="2181" spans="1:253" s="36" customFormat="1" hidden="1" x14ac:dyDescent="0.25">
      <c r="A2181" s="33"/>
      <c r="B2181" s="172" t="s">
        <v>133</v>
      </c>
      <c r="C2181" s="173"/>
      <c r="D2181" s="173"/>
      <c r="E2181" s="173"/>
      <c r="F2181" s="173"/>
      <c r="G2181" s="173"/>
      <c r="H2181" s="173"/>
      <c r="I2181" s="173"/>
      <c r="J2181" s="173"/>
      <c r="K2181" s="174"/>
      <c r="L2181" s="175"/>
      <c r="M2181" s="176"/>
      <c r="N2181" s="176"/>
      <c r="O2181" s="176"/>
      <c r="P2181" s="176"/>
      <c r="Q2181" s="176"/>
      <c r="R2181" s="176"/>
      <c r="S2181" s="176"/>
      <c r="T2181" s="176"/>
      <c r="U2181" s="176"/>
      <c r="V2181" s="176"/>
      <c r="W2181" s="176"/>
      <c r="X2181" s="176"/>
      <c r="Y2181" s="177"/>
      <c r="Z2181" s="214"/>
      <c r="AA2181" s="215"/>
      <c r="AB2181" s="215"/>
      <c r="AC2181" s="215"/>
      <c r="AD2181" s="215"/>
      <c r="AE2181" s="215"/>
      <c r="AF2181" s="215"/>
      <c r="AG2181" s="215"/>
      <c r="AH2181" s="216"/>
      <c r="AI2181" s="60"/>
      <c r="AJ2181" s="144" t="str">
        <f t="shared" si="408"/>
        <v>Riadok bude skrytý.</v>
      </c>
      <c r="AK2181" s="145" t="s">
        <v>207</v>
      </c>
      <c r="AL2181" s="2"/>
      <c r="AM2181" s="2"/>
      <c r="AN2181" s="2"/>
      <c r="AO2181" s="2"/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85">
        <v>1</v>
      </c>
      <c r="BF2181" s="51">
        <f t="shared" si="409"/>
        <v>0</v>
      </c>
      <c r="BG2181" s="55">
        <f t="shared" si="411"/>
        <v>1</v>
      </c>
      <c r="BH2181" s="51">
        <f t="shared" si="402"/>
        <v>1</v>
      </c>
      <c r="BI2181" s="90">
        <f t="shared" si="412"/>
        <v>0</v>
      </c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/>
      <c r="BX2181" s="108"/>
      <c r="BY2181" s="108"/>
      <c r="BZ2181" s="108"/>
      <c r="CA2181" s="113">
        <f>SI!BY2181</f>
        <v>99</v>
      </c>
      <c r="CB2181" s="113"/>
      <c r="CC2181" s="113"/>
      <c r="CD2181" s="113"/>
      <c r="CE2181" s="113"/>
      <c r="CF2181" s="113"/>
      <c r="CG2181" s="113"/>
      <c r="CH2181" s="140">
        <f>SI!BZ2181</f>
        <v>0</v>
      </c>
      <c r="CI2181" s="108"/>
      <c r="CJ2181" s="108"/>
      <c r="CK2181" s="108"/>
      <c r="CL2181" s="108"/>
      <c r="CM2181" s="108"/>
      <c r="CN2181" s="108"/>
      <c r="CO2181" s="108"/>
      <c r="CP2181" s="108"/>
      <c r="CQ2181" s="108"/>
      <c r="CR2181" s="108"/>
      <c r="CS2181" s="108"/>
      <c r="CT2181" s="108"/>
      <c r="CU2181" s="108"/>
      <c r="CV2181" s="108"/>
      <c r="CW2181" s="108"/>
      <c r="CX2181" s="108"/>
      <c r="CY2181" s="108"/>
      <c r="CZ2181" s="2"/>
      <c r="DA2181" s="2"/>
      <c r="DB2181" s="2"/>
      <c r="DC2181" s="2"/>
      <c r="DD2181" s="2"/>
      <c r="DE2181" s="2"/>
      <c r="DF2181" s="2"/>
      <c r="DG2181" s="2"/>
      <c r="DH2181" s="2"/>
      <c r="DI2181" s="2"/>
      <c r="DJ2181" s="2"/>
      <c r="DK2181" s="2"/>
      <c r="DL2181" s="2"/>
      <c r="DM2181" s="2"/>
      <c r="DN2181" s="2"/>
      <c r="DO2181" s="2"/>
      <c r="DP2181" s="2"/>
      <c r="DQ2181" s="2"/>
      <c r="DR2181" s="2"/>
      <c r="DS2181" s="2"/>
      <c r="DT2181" s="2"/>
      <c r="DU2181" s="2"/>
      <c r="DV2181" s="2"/>
      <c r="DW2181" s="2"/>
      <c r="DX2181" s="2"/>
      <c r="DY2181" s="2"/>
      <c r="DZ2181" s="2"/>
      <c r="EA2181" s="2"/>
      <c r="EB2181" s="2"/>
      <c r="EC2181" s="2"/>
      <c r="ED2181" s="2"/>
      <c r="EE2181" s="2"/>
      <c r="EF2181" s="2"/>
      <c r="EG2181" s="2"/>
      <c r="EH2181" s="2"/>
      <c r="EI2181" s="2"/>
      <c r="EJ2181" s="2"/>
      <c r="EK2181" s="2"/>
      <c r="EL2181" s="2"/>
      <c r="EM2181" s="2"/>
      <c r="EN2181" s="2"/>
      <c r="EO2181" s="2"/>
      <c r="EP2181" s="2"/>
      <c r="EQ2181" s="2"/>
      <c r="ER2181" s="2"/>
      <c r="ES2181" s="2"/>
      <c r="ET2181" s="2"/>
      <c r="EU2181" s="2"/>
      <c r="EV2181" s="2"/>
      <c r="EW2181" s="2"/>
      <c r="EX2181" s="2"/>
      <c r="EY2181" s="2"/>
      <c r="EZ2181" s="2"/>
      <c r="FA2181" s="2"/>
      <c r="FB2181" s="2"/>
      <c r="FC2181" s="2"/>
      <c r="FD2181" s="2"/>
      <c r="FE2181" s="2"/>
      <c r="FF2181" s="2"/>
      <c r="FG2181" s="2"/>
      <c r="FH2181" s="2"/>
      <c r="FI2181" s="2"/>
      <c r="FJ2181" s="2"/>
      <c r="FK2181" s="2"/>
      <c r="FL2181" s="2"/>
      <c r="FM2181" s="2"/>
      <c r="FN2181" s="2"/>
      <c r="FO2181" s="2"/>
      <c r="FP2181" s="2"/>
      <c r="FQ2181" s="2"/>
      <c r="FR2181" s="2"/>
      <c r="FS2181" s="2"/>
      <c r="FT2181" s="2"/>
      <c r="FU2181" s="2"/>
      <c r="FV2181" s="2"/>
      <c r="FW2181" s="2"/>
      <c r="FX2181" s="2"/>
      <c r="FY2181" s="2"/>
      <c r="FZ2181" s="2"/>
      <c r="GA2181" s="2"/>
      <c r="GB2181" s="2"/>
      <c r="GC2181" s="2"/>
      <c r="GD2181" s="2"/>
      <c r="GE2181" s="2"/>
      <c r="GF2181" s="2"/>
      <c r="GG2181" s="2"/>
      <c r="GH2181" s="2"/>
      <c r="GI2181" s="2"/>
      <c r="GJ2181" s="2"/>
      <c r="GK2181" s="2"/>
      <c r="GL2181" s="2"/>
      <c r="GM2181" s="2"/>
      <c r="GN2181" s="2"/>
      <c r="GO2181" s="2"/>
      <c r="GP2181" s="2"/>
      <c r="GQ2181" s="2"/>
      <c r="GR2181" s="2"/>
      <c r="GS2181" s="2"/>
      <c r="GT2181" s="2"/>
      <c r="GU2181" s="2"/>
      <c r="GV2181" s="2"/>
      <c r="GW2181" s="2"/>
      <c r="GX2181" s="2"/>
      <c r="GY2181" s="2"/>
      <c r="GZ2181" s="2"/>
      <c r="HA2181" s="2"/>
      <c r="HB2181" s="2"/>
      <c r="HC2181" s="2"/>
      <c r="HD2181" s="2"/>
      <c r="HE2181" s="2"/>
      <c r="HF2181" s="2"/>
      <c r="HG2181" s="2"/>
      <c r="HH2181" s="2"/>
      <c r="HI2181" s="2"/>
      <c r="HJ2181" s="2"/>
      <c r="HK2181" s="2"/>
      <c r="HL2181" s="2"/>
      <c r="HM2181" s="2"/>
      <c r="HN2181" s="2"/>
      <c r="HO2181" s="2"/>
      <c r="HP2181" s="2"/>
      <c r="HQ2181" s="2"/>
      <c r="HR2181" s="2"/>
      <c r="HS2181" s="2"/>
      <c r="HT2181" s="2"/>
      <c r="HU2181" s="2"/>
      <c r="HV2181" s="2"/>
      <c r="HW2181" s="2"/>
      <c r="HX2181" s="2"/>
      <c r="HY2181" s="2"/>
      <c r="HZ2181" s="2"/>
      <c r="IA2181" s="2"/>
      <c r="IB2181" s="2"/>
      <c r="IC2181" s="2"/>
      <c r="ID2181" s="2"/>
      <c r="IE2181" s="2"/>
      <c r="IF2181" s="2"/>
      <c r="IG2181" s="2"/>
      <c r="IH2181" s="2"/>
      <c r="II2181" s="2"/>
      <c r="IJ2181" s="2"/>
      <c r="IK2181" s="2"/>
      <c r="IL2181" s="2"/>
      <c r="IM2181" s="2"/>
      <c r="IN2181" s="2"/>
      <c r="IO2181" s="2"/>
      <c r="IP2181" s="2"/>
      <c r="IQ2181" s="2"/>
      <c r="IR2181" s="2"/>
      <c r="IS2181" s="2"/>
    </row>
    <row r="2182" spans="1:253" s="36" customFormat="1" hidden="1" x14ac:dyDescent="0.25">
      <c r="A2182" s="33"/>
      <c r="B2182" s="217" t="s">
        <v>134</v>
      </c>
      <c r="C2182" s="218"/>
      <c r="D2182" s="218"/>
      <c r="E2182" s="218"/>
      <c r="F2182" s="218"/>
      <c r="G2182" s="218"/>
      <c r="H2182" s="218"/>
      <c r="I2182" s="218"/>
      <c r="J2182" s="218"/>
      <c r="K2182" s="219"/>
      <c r="L2182" s="317"/>
      <c r="M2182" s="318"/>
      <c r="N2182" s="318"/>
      <c r="O2182" s="318"/>
      <c r="P2182" s="318"/>
      <c r="Q2182" s="318"/>
      <c r="R2182" s="318"/>
      <c r="S2182" s="318"/>
      <c r="T2182" s="318"/>
      <c r="U2182" s="318"/>
      <c r="V2182" s="318"/>
      <c r="W2182" s="318"/>
      <c r="X2182" s="318"/>
      <c r="Y2182" s="319"/>
      <c r="Z2182" s="546"/>
      <c r="AA2182" s="544"/>
      <c r="AB2182" s="544"/>
      <c r="AC2182" s="544"/>
      <c r="AD2182" s="544"/>
      <c r="AE2182" s="544"/>
      <c r="AF2182" s="544"/>
      <c r="AG2182" s="544"/>
      <c r="AH2182" s="547"/>
      <c r="AI2182" s="60"/>
      <c r="AJ2182" s="144" t="str">
        <f t="shared" si="408"/>
        <v>Riadok bude skrytý.</v>
      </c>
      <c r="AK2182" s="145" t="s">
        <v>207</v>
      </c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85">
        <v>1</v>
      </c>
      <c r="BF2182" s="51">
        <f t="shared" si="409"/>
        <v>0</v>
      </c>
      <c r="BG2182" s="55">
        <f t="shared" si="411"/>
        <v>1</v>
      </c>
      <c r="BH2182" s="51">
        <f t="shared" si="402"/>
        <v>1</v>
      </c>
      <c r="BI2182" s="90">
        <f t="shared" si="412"/>
        <v>0</v>
      </c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108"/>
      <c r="BY2182" s="108"/>
      <c r="BZ2182" s="108"/>
      <c r="CA2182" s="113">
        <f>SI!BY2182</f>
        <v>193</v>
      </c>
      <c r="CB2182" s="113"/>
      <c r="CC2182" s="113"/>
      <c r="CD2182" s="113"/>
      <c r="CE2182" s="113"/>
      <c r="CF2182" s="113"/>
      <c r="CG2182" s="113"/>
      <c r="CH2182" s="140">
        <f>SI!BZ2182</f>
        <v>0</v>
      </c>
      <c r="CI2182" s="108"/>
      <c r="CJ2182" s="108"/>
      <c r="CK2182" s="108"/>
      <c r="CL2182" s="108"/>
      <c r="CM2182" s="108"/>
      <c r="CN2182" s="108"/>
      <c r="CO2182" s="108"/>
      <c r="CP2182" s="108"/>
      <c r="CQ2182" s="108"/>
      <c r="CR2182" s="108"/>
      <c r="CS2182" s="108"/>
      <c r="CT2182" s="108"/>
      <c r="CU2182" s="108"/>
      <c r="CV2182" s="108"/>
      <c r="CW2182" s="108"/>
      <c r="CX2182" s="108"/>
      <c r="CY2182" s="108"/>
      <c r="CZ2182" s="2"/>
      <c r="DA2182" s="2"/>
      <c r="DB2182" s="2"/>
      <c r="DC2182" s="2"/>
      <c r="DD2182" s="2"/>
      <c r="DE2182" s="2"/>
      <c r="DF2182" s="2"/>
      <c r="DG2182" s="2"/>
      <c r="DH2182" s="2"/>
      <c r="DI2182" s="2"/>
      <c r="DJ2182" s="2"/>
      <c r="DK2182" s="2"/>
      <c r="DL2182" s="2"/>
      <c r="DM2182" s="2"/>
      <c r="DN2182" s="2"/>
      <c r="DO2182" s="2"/>
      <c r="DP2182" s="2"/>
      <c r="DQ2182" s="2"/>
      <c r="DR2182" s="2"/>
      <c r="DS2182" s="2"/>
      <c r="DT2182" s="2"/>
      <c r="DU2182" s="2"/>
      <c r="DV2182" s="2"/>
      <c r="DW2182" s="2"/>
      <c r="DX2182" s="2"/>
      <c r="DY2182" s="2"/>
      <c r="DZ2182" s="2"/>
      <c r="EA2182" s="2"/>
      <c r="EB2182" s="2"/>
      <c r="EC2182" s="2"/>
      <c r="ED2182" s="2"/>
      <c r="EE2182" s="2"/>
      <c r="EF2182" s="2"/>
      <c r="EG2182" s="2"/>
      <c r="EH2182" s="2"/>
      <c r="EI2182" s="2"/>
      <c r="EJ2182" s="2"/>
      <c r="EK2182" s="2"/>
      <c r="EL2182" s="2"/>
      <c r="EM2182" s="2"/>
      <c r="EN2182" s="2"/>
      <c r="EO2182" s="2"/>
      <c r="EP2182" s="2"/>
      <c r="EQ2182" s="2"/>
      <c r="ER2182" s="2"/>
      <c r="ES2182" s="2"/>
      <c r="ET2182" s="2"/>
      <c r="EU2182" s="2"/>
      <c r="EV2182" s="2"/>
      <c r="EW2182" s="2"/>
      <c r="EX2182" s="2"/>
      <c r="EY2182" s="2"/>
      <c r="EZ2182" s="2"/>
      <c r="FA2182" s="2"/>
      <c r="FB2182" s="2"/>
      <c r="FC2182" s="2"/>
      <c r="FD2182" s="2"/>
      <c r="FE2182" s="2"/>
      <c r="FF2182" s="2"/>
      <c r="FG2182" s="2"/>
      <c r="FH2182" s="2"/>
      <c r="FI2182" s="2"/>
      <c r="FJ2182" s="2"/>
      <c r="FK2182" s="2"/>
      <c r="FL2182" s="2"/>
      <c r="FM2182" s="2"/>
      <c r="FN2182" s="2"/>
      <c r="FO2182" s="2"/>
      <c r="FP2182" s="2"/>
      <c r="FQ2182" s="2"/>
      <c r="FR2182" s="2"/>
      <c r="FS2182" s="2"/>
      <c r="FT2182" s="2"/>
      <c r="FU2182" s="2"/>
      <c r="FV2182" s="2"/>
      <c r="FW2182" s="2"/>
      <c r="FX2182" s="2"/>
      <c r="FY2182" s="2"/>
      <c r="FZ2182" s="2"/>
      <c r="GA2182" s="2"/>
      <c r="GB2182" s="2"/>
      <c r="GC2182" s="2"/>
      <c r="GD2182" s="2"/>
      <c r="GE2182" s="2"/>
      <c r="GF2182" s="2"/>
      <c r="GG2182" s="2"/>
      <c r="GH2182" s="2"/>
      <c r="GI2182" s="2"/>
      <c r="GJ2182" s="2"/>
      <c r="GK2182" s="2"/>
      <c r="GL2182" s="2"/>
      <c r="GM2182" s="2"/>
      <c r="GN2182" s="2"/>
      <c r="GO2182" s="2"/>
      <c r="GP2182" s="2"/>
      <c r="GQ2182" s="2"/>
      <c r="GR2182" s="2"/>
      <c r="GS2182" s="2"/>
      <c r="GT2182" s="2"/>
      <c r="GU2182" s="2"/>
      <c r="GV2182" s="2"/>
      <c r="GW2182" s="2"/>
      <c r="GX2182" s="2"/>
      <c r="GY2182" s="2"/>
      <c r="GZ2182" s="2"/>
      <c r="HA2182" s="2"/>
      <c r="HB2182" s="2"/>
      <c r="HC2182" s="2"/>
      <c r="HD2182" s="2"/>
      <c r="HE2182" s="2"/>
      <c r="HF2182" s="2"/>
      <c r="HG2182" s="2"/>
      <c r="HH2182" s="2"/>
      <c r="HI2182" s="2"/>
      <c r="HJ2182" s="2"/>
      <c r="HK2182" s="2"/>
      <c r="HL2182" s="2"/>
      <c r="HM2182" s="2"/>
      <c r="HN2182" s="2"/>
      <c r="HO2182" s="2"/>
      <c r="HP2182" s="2"/>
      <c r="HQ2182" s="2"/>
      <c r="HR2182" s="2"/>
      <c r="HS2182" s="2"/>
      <c r="HT2182" s="2"/>
      <c r="HU2182" s="2"/>
      <c r="HV2182" s="2"/>
      <c r="HW2182" s="2"/>
      <c r="HX2182" s="2"/>
      <c r="HY2182" s="2"/>
      <c r="HZ2182" s="2"/>
      <c r="IA2182" s="2"/>
      <c r="IB2182" s="2"/>
      <c r="IC2182" s="2"/>
      <c r="ID2182" s="2"/>
      <c r="IE2182" s="2"/>
      <c r="IF2182" s="2"/>
      <c r="IG2182" s="2"/>
      <c r="IH2182" s="2"/>
      <c r="II2182" s="2"/>
      <c r="IJ2182" s="2"/>
      <c r="IK2182" s="2"/>
      <c r="IL2182" s="2"/>
      <c r="IM2182" s="2"/>
      <c r="IN2182" s="2"/>
      <c r="IO2182" s="2"/>
      <c r="IP2182" s="2"/>
      <c r="IQ2182" s="2"/>
      <c r="IR2182" s="2"/>
      <c r="IS2182" s="2"/>
    </row>
    <row r="2183" spans="1:253" s="36" customFormat="1" hidden="1" x14ac:dyDescent="0.25">
      <c r="A2183" s="33"/>
      <c r="B2183" s="25"/>
      <c r="C2183" s="25"/>
      <c r="D2183" s="25"/>
      <c r="E2183" s="25"/>
      <c r="F2183" s="25"/>
      <c r="G2183" s="25"/>
      <c r="H2183" s="25"/>
      <c r="I2183" s="25"/>
      <c r="J2183" s="25"/>
      <c r="K2183" s="25"/>
      <c r="L2183" s="25"/>
      <c r="M2183" s="25"/>
      <c r="N2183" s="25"/>
      <c r="O2183" s="25"/>
      <c r="P2183" s="25"/>
      <c r="Q2183" s="25"/>
      <c r="R2183" s="25"/>
      <c r="S2183" s="25"/>
      <c r="T2183" s="25"/>
      <c r="U2183" s="25"/>
      <c r="V2183" s="25"/>
      <c r="W2183" s="25"/>
      <c r="X2183" s="25"/>
      <c r="Y2183" s="25"/>
      <c r="Z2183" s="25"/>
      <c r="AA2183" s="25"/>
      <c r="AB2183" s="25"/>
      <c r="AC2183" s="25"/>
      <c r="AD2183" s="25"/>
      <c r="AE2183" s="25"/>
      <c r="AF2183" s="25"/>
      <c r="AG2183" s="25"/>
      <c r="AH2183" s="25"/>
      <c r="AI2183" s="60"/>
      <c r="AJ2183" s="144" t="str">
        <f t="shared" si="408"/>
        <v>Riadok bude skrytý.</v>
      </c>
      <c r="AK2183" s="145" t="s">
        <v>207</v>
      </c>
      <c r="AL2183" s="2"/>
      <c r="AM2183" s="2"/>
      <c r="AN2183" s="2"/>
      <c r="AO2183" s="2"/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85">
        <v>1</v>
      </c>
      <c r="BF2183" s="51">
        <f t="shared" si="409"/>
        <v>0</v>
      </c>
      <c r="BG2183" s="55">
        <f>+IF(B2185="",0,1)</f>
        <v>0</v>
      </c>
      <c r="BH2183" s="51">
        <f t="shared" si="402"/>
        <v>1</v>
      </c>
      <c r="BI2183" s="90">
        <f t="shared" si="412"/>
        <v>0</v>
      </c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/>
      <c r="BX2183" s="108"/>
      <c r="BY2183" s="108"/>
      <c r="BZ2183" s="108"/>
      <c r="CA2183" s="113">
        <f>SI!BY2183</f>
        <v>179</v>
      </c>
      <c r="CB2183" s="113"/>
      <c r="CC2183" s="113"/>
      <c r="CD2183" s="113"/>
      <c r="CE2183" s="113"/>
      <c r="CF2183" s="113"/>
      <c r="CG2183" s="113"/>
      <c r="CH2183" s="140">
        <f>SI!BZ2183</f>
        <v>0</v>
      </c>
      <c r="CI2183" s="108"/>
      <c r="CJ2183" s="108"/>
      <c r="CK2183" s="108"/>
      <c r="CL2183" s="108"/>
      <c r="CM2183" s="108"/>
      <c r="CN2183" s="108"/>
      <c r="CO2183" s="108"/>
      <c r="CP2183" s="108"/>
      <c r="CQ2183" s="108"/>
      <c r="CR2183" s="108"/>
      <c r="CS2183" s="108"/>
      <c r="CT2183" s="108"/>
      <c r="CU2183" s="108"/>
      <c r="CV2183" s="108"/>
      <c r="CW2183" s="108"/>
      <c r="CX2183" s="108"/>
      <c r="CY2183" s="108"/>
      <c r="CZ2183" s="2"/>
      <c r="DA2183" s="2"/>
      <c r="DB2183" s="2"/>
      <c r="DC2183" s="2"/>
      <c r="DD2183" s="2"/>
      <c r="DE2183" s="2"/>
      <c r="DF2183" s="2"/>
      <c r="DG2183" s="2"/>
      <c r="DH2183" s="2"/>
      <c r="DI2183" s="2"/>
      <c r="DJ2183" s="2"/>
      <c r="DK2183" s="2"/>
      <c r="DL2183" s="2"/>
      <c r="DM2183" s="2"/>
      <c r="DN2183" s="2"/>
      <c r="DO2183" s="2"/>
      <c r="DP2183" s="2"/>
      <c r="DQ2183" s="2"/>
      <c r="DR2183" s="2"/>
      <c r="DS2183" s="2"/>
      <c r="DT2183" s="2"/>
      <c r="DU2183" s="2"/>
      <c r="DV2183" s="2"/>
      <c r="DW2183" s="2"/>
      <c r="DX2183" s="2"/>
      <c r="DY2183" s="2"/>
      <c r="DZ2183" s="2"/>
      <c r="EA2183" s="2"/>
      <c r="EB2183" s="2"/>
      <c r="EC2183" s="2"/>
      <c r="ED2183" s="2"/>
      <c r="EE2183" s="2"/>
      <c r="EF2183" s="2"/>
      <c r="EG2183" s="2"/>
      <c r="EH2183" s="2"/>
      <c r="EI2183" s="2"/>
      <c r="EJ2183" s="2"/>
      <c r="EK2183" s="2"/>
      <c r="EL2183" s="2"/>
      <c r="EM2183" s="2"/>
      <c r="EN2183" s="2"/>
      <c r="EO2183" s="2"/>
      <c r="EP2183" s="2"/>
      <c r="EQ2183" s="2"/>
      <c r="ER2183" s="2"/>
      <c r="ES2183" s="2"/>
      <c r="ET2183" s="2"/>
      <c r="EU2183" s="2"/>
      <c r="EV2183" s="2"/>
      <c r="EW2183" s="2"/>
      <c r="EX2183" s="2"/>
      <c r="EY2183" s="2"/>
      <c r="EZ2183" s="2"/>
      <c r="FA2183" s="2"/>
      <c r="FB2183" s="2"/>
      <c r="FC2183" s="2"/>
      <c r="FD2183" s="2"/>
      <c r="FE2183" s="2"/>
      <c r="FF2183" s="2"/>
      <c r="FG2183" s="2"/>
      <c r="FH2183" s="2"/>
      <c r="FI2183" s="2"/>
      <c r="FJ2183" s="2"/>
      <c r="FK2183" s="2"/>
      <c r="FL2183" s="2"/>
      <c r="FM2183" s="2"/>
      <c r="FN2183" s="2"/>
      <c r="FO2183" s="2"/>
      <c r="FP2183" s="2"/>
      <c r="FQ2183" s="2"/>
      <c r="FR2183" s="2"/>
      <c r="FS2183" s="2"/>
      <c r="FT2183" s="2"/>
      <c r="FU2183" s="2"/>
      <c r="FV2183" s="2"/>
      <c r="FW2183" s="2"/>
      <c r="FX2183" s="2"/>
      <c r="FY2183" s="2"/>
      <c r="FZ2183" s="2"/>
      <c r="GA2183" s="2"/>
      <c r="GB2183" s="2"/>
      <c r="GC2183" s="2"/>
      <c r="GD2183" s="2"/>
      <c r="GE2183" s="2"/>
      <c r="GF2183" s="2"/>
      <c r="GG2183" s="2"/>
      <c r="GH2183" s="2"/>
      <c r="GI2183" s="2"/>
      <c r="GJ2183" s="2"/>
      <c r="GK2183" s="2"/>
      <c r="GL2183" s="2"/>
      <c r="GM2183" s="2"/>
      <c r="GN2183" s="2"/>
      <c r="GO2183" s="2"/>
      <c r="GP2183" s="2"/>
      <c r="GQ2183" s="2"/>
      <c r="GR2183" s="2"/>
      <c r="GS2183" s="2"/>
      <c r="GT2183" s="2"/>
      <c r="GU2183" s="2"/>
      <c r="GV2183" s="2"/>
      <c r="GW2183" s="2"/>
      <c r="GX2183" s="2"/>
      <c r="GY2183" s="2"/>
      <c r="GZ2183" s="2"/>
      <c r="HA2183" s="2"/>
      <c r="HB2183" s="2"/>
      <c r="HC2183" s="2"/>
      <c r="HD2183" s="2"/>
      <c r="HE2183" s="2"/>
      <c r="HF2183" s="2"/>
      <c r="HG2183" s="2"/>
      <c r="HH2183" s="2"/>
      <c r="HI2183" s="2"/>
      <c r="HJ2183" s="2"/>
      <c r="HK2183" s="2"/>
      <c r="HL2183" s="2"/>
      <c r="HM2183" s="2"/>
      <c r="HN2183" s="2"/>
      <c r="HO2183" s="2"/>
      <c r="HP2183" s="2"/>
      <c r="HQ2183" s="2"/>
      <c r="HR2183" s="2"/>
      <c r="HS2183" s="2"/>
      <c r="HT2183" s="2"/>
      <c r="HU2183" s="2"/>
      <c r="HV2183" s="2"/>
      <c r="HW2183" s="2"/>
      <c r="HX2183" s="2"/>
      <c r="HY2183" s="2"/>
      <c r="HZ2183" s="2"/>
      <c r="IA2183" s="2"/>
      <c r="IB2183" s="2"/>
      <c r="IC2183" s="2"/>
      <c r="ID2183" s="2"/>
      <c r="IE2183" s="2"/>
      <c r="IF2183" s="2"/>
      <c r="IG2183" s="2"/>
      <c r="IH2183" s="2"/>
      <c r="II2183" s="2"/>
      <c r="IJ2183" s="2"/>
      <c r="IK2183" s="2"/>
      <c r="IL2183" s="2"/>
      <c r="IM2183" s="2"/>
      <c r="IN2183" s="2"/>
      <c r="IO2183" s="2"/>
      <c r="IP2183" s="2"/>
      <c r="IQ2183" s="2"/>
      <c r="IR2183" s="2"/>
      <c r="IS2183" s="2"/>
    </row>
    <row r="2184" spans="1:253" s="36" customFormat="1" hidden="1" x14ac:dyDescent="0.25">
      <c r="A2184" s="33"/>
      <c r="B2184" s="2" t="str">
        <f>+IF($D$27&lt;&gt;"",IF(ROUNDDOWN(CODE(MID($D$27,1,1))/10,0)*(IF(SI!EE2998="",1,SI!EE2998-1-1))+(LEN(SI!J10)+2)=CA2184,"Účtovná jednotka uvádza k podmieneným aktívam ďalšie doplňujúce informácie:","NEPOVOLENÉ POUŽITIE!"),"NEPOVOLENÉ POUŽITIE!")</f>
        <v>Účtovná jednotka uvádza k podmieneným aktívam ďalšie doplňujúce informácie:</v>
      </c>
      <c r="C2184" s="17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62" t="s">
        <v>168</v>
      </c>
      <c r="AJ2184" s="144" t="str">
        <f t="shared" si="408"/>
        <v>Riadok bude skrytý.</v>
      </c>
      <c r="AK2184" s="145" t="s">
        <v>207</v>
      </c>
      <c r="AL2184" s="2"/>
      <c r="AM2184" s="2"/>
      <c r="AN2184" s="2"/>
      <c r="AO2184" s="2"/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85">
        <v>1</v>
      </c>
      <c r="BF2184" s="51">
        <f t="shared" si="409"/>
        <v>0</v>
      </c>
      <c r="BG2184" s="51">
        <f>+IF(B2185="",0,1)</f>
        <v>0</v>
      </c>
      <c r="BH2184" s="51">
        <f t="shared" si="402"/>
        <v>1</v>
      </c>
      <c r="BI2184" s="90">
        <f t="shared" si="412"/>
        <v>0</v>
      </c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/>
      <c r="BX2184" s="108"/>
      <c r="BY2184" s="108"/>
      <c r="BZ2184" s="108"/>
      <c r="CA2184" s="113">
        <f>SI!BY2184</f>
        <v>31</v>
      </c>
      <c r="CB2184" s="113"/>
      <c r="CC2184" s="113"/>
      <c r="CD2184" s="113"/>
      <c r="CE2184" s="113"/>
      <c r="CF2184" s="113"/>
      <c r="CG2184" s="113"/>
      <c r="CH2184" s="140">
        <f>SI!BZ2184</f>
        <v>0</v>
      </c>
      <c r="CI2184" s="108"/>
      <c r="CJ2184" s="108"/>
      <c r="CK2184" s="108"/>
      <c r="CL2184" s="108"/>
      <c r="CM2184" s="108"/>
      <c r="CN2184" s="108"/>
      <c r="CO2184" s="108"/>
      <c r="CP2184" s="108"/>
      <c r="CQ2184" s="108"/>
      <c r="CR2184" s="108"/>
      <c r="CS2184" s="108"/>
      <c r="CT2184" s="108"/>
      <c r="CU2184" s="108"/>
      <c r="CV2184" s="108"/>
      <c r="CW2184" s="108"/>
      <c r="CX2184" s="108"/>
      <c r="CY2184" s="108"/>
      <c r="CZ2184" s="2"/>
      <c r="DA2184" s="2"/>
      <c r="DB2184" s="2"/>
      <c r="DC2184" s="2"/>
      <c r="DD2184" s="2"/>
      <c r="DE2184" s="2"/>
      <c r="DF2184" s="2"/>
      <c r="DG2184" s="2"/>
      <c r="DH2184" s="2"/>
      <c r="DI2184" s="2"/>
      <c r="DJ2184" s="2"/>
      <c r="DK2184" s="2"/>
      <c r="DL2184" s="2"/>
      <c r="DM2184" s="2"/>
      <c r="DN2184" s="2"/>
      <c r="DO2184" s="2"/>
      <c r="DP2184" s="2"/>
      <c r="DQ2184" s="2"/>
      <c r="DR2184" s="2"/>
      <c r="DS2184" s="2"/>
      <c r="DT2184" s="2"/>
      <c r="DU2184" s="2"/>
      <c r="DV2184" s="2"/>
      <c r="DW2184" s="2"/>
      <c r="DX2184" s="2"/>
      <c r="DY2184" s="2"/>
      <c r="DZ2184" s="2"/>
      <c r="EA2184" s="2"/>
      <c r="EB2184" s="2"/>
      <c r="EC2184" s="2"/>
      <c r="ED2184" s="2"/>
      <c r="EE2184" s="2"/>
      <c r="EF2184" s="2"/>
      <c r="EG2184" s="2"/>
      <c r="EH2184" s="2"/>
      <c r="EI2184" s="2"/>
      <c r="EJ2184" s="2"/>
      <c r="EK2184" s="2"/>
      <c r="EL2184" s="2"/>
      <c r="EM2184" s="2"/>
      <c r="EN2184" s="2"/>
      <c r="EO2184" s="2"/>
      <c r="EP2184" s="2"/>
      <c r="EQ2184" s="2"/>
      <c r="ER2184" s="2"/>
      <c r="ES2184" s="2"/>
      <c r="ET2184" s="2"/>
      <c r="EU2184" s="2"/>
      <c r="EV2184" s="2"/>
      <c r="EW2184" s="2"/>
      <c r="EX2184" s="2"/>
      <c r="EY2184" s="2"/>
      <c r="EZ2184" s="2"/>
      <c r="FA2184" s="2"/>
      <c r="FB2184" s="2"/>
      <c r="FC2184" s="2"/>
      <c r="FD2184" s="2"/>
      <c r="FE2184" s="2"/>
      <c r="FF2184" s="2"/>
      <c r="FG2184" s="2"/>
      <c r="FH2184" s="2"/>
      <c r="FI2184" s="2"/>
      <c r="FJ2184" s="2"/>
      <c r="FK2184" s="2"/>
      <c r="FL2184" s="2"/>
      <c r="FM2184" s="2"/>
      <c r="FN2184" s="2"/>
      <c r="FO2184" s="2"/>
      <c r="FP2184" s="2"/>
      <c r="FQ2184" s="2"/>
      <c r="FR2184" s="2"/>
      <c r="FS2184" s="2"/>
      <c r="FT2184" s="2"/>
      <c r="FU2184" s="2"/>
      <c r="FV2184" s="2"/>
      <c r="FW2184" s="2"/>
      <c r="FX2184" s="2"/>
      <c r="FY2184" s="2"/>
      <c r="FZ2184" s="2"/>
      <c r="GA2184" s="2"/>
      <c r="GB2184" s="2"/>
      <c r="GC2184" s="2"/>
      <c r="GD2184" s="2"/>
      <c r="GE2184" s="2"/>
      <c r="GF2184" s="2"/>
      <c r="GG2184" s="2"/>
      <c r="GH2184" s="2"/>
      <c r="GI2184" s="2"/>
      <c r="GJ2184" s="2"/>
      <c r="GK2184" s="2"/>
      <c r="GL2184" s="2"/>
      <c r="GM2184" s="2"/>
      <c r="GN2184" s="2"/>
      <c r="GO2184" s="2"/>
      <c r="GP2184" s="2"/>
      <c r="GQ2184" s="2"/>
      <c r="GR2184" s="2"/>
      <c r="GS2184" s="2"/>
      <c r="GT2184" s="2"/>
      <c r="GU2184" s="2"/>
      <c r="GV2184" s="2"/>
      <c r="GW2184" s="2"/>
      <c r="GX2184" s="2"/>
      <c r="GY2184" s="2"/>
      <c r="GZ2184" s="2"/>
      <c r="HA2184" s="2"/>
      <c r="HB2184" s="2"/>
      <c r="HC2184" s="2"/>
      <c r="HD2184" s="2"/>
      <c r="HE2184" s="2"/>
      <c r="HF2184" s="2"/>
      <c r="HG2184" s="2"/>
      <c r="HH2184" s="2"/>
      <c r="HI2184" s="2"/>
      <c r="HJ2184" s="2"/>
      <c r="HK2184" s="2"/>
      <c r="HL2184" s="2"/>
      <c r="HM2184" s="2"/>
      <c r="HN2184" s="2"/>
      <c r="HO2184" s="2"/>
      <c r="HP2184" s="2"/>
      <c r="HQ2184" s="2"/>
      <c r="HR2184" s="2"/>
      <c r="HS2184" s="2"/>
      <c r="HT2184" s="2"/>
      <c r="HU2184" s="2"/>
      <c r="HV2184" s="2"/>
      <c r="HW2184" s="2"/>
      <c r="HX2184" s="2"/>
      <c r="HY2184" s="2"/>
      <c r="HZ2184" s="2"/>
      <c r="IA2184" s="2"/>
      <c r="IB2184" s="2"/>
      <c r="IC2184" s="2"/>
      <c r="ID2184" s="2"/>
      <c r="IE2184" s="2"/>
      <c r="IF2184" s="2"/>
      <c r="IG2184" s="2"/>
      <c r="IH2184" s="2"/>
      <c r="II2184" s="2"/>
      <c r="IJ2184" s="2"/>
      <c r="IK2184" s="2"/>
      <c r="IL2184" s="2"/>
      <c r="IM2184" s="2"/>
      <c r="IN2184" s="2"/>
      <c r="IO2184" s="2"/>
      <c r="IP2184" s="2"/>
      <c r="IQ2184" s="2"/>
      <c r="IR2184" s="2"/>
      <c r="IS2184" s="2"/>
    </row>
    <row r="2185" spans="1:253" s="36" customFormat="1" hidden="1" x14ac:dyDescent="0.25">
      <c r="A2185" s="33"/>
      <c r="B2185" s="168"/>
      <c r="C2185" s="168"/>
      <c r="D2185" s="168"/>
      <c r="E2185" s="168"/>
      <c r="F2185" s="168"/>
      <c r="G2185" s="168"/>
      <c r="H2185" s="168"/>
      <c r="I2185" s="168"/>
      <c r="J2185" s="168"/>
      <c r="K2185" s="168"/>
      <c r="L2185" s="168"/>
      <c r="M2185" s="168"/>
      <c r="N2185" s="168"/>
      <c r="O2185" s="168"/>
      <c r="P2185" s="168"/>
      <c r="Q2185" s="168"/>
      <c r="R2185" s="168"/>
      <c r="S2185" s="168"/>
      <c r="T2185" s="168"/>
      <c r="U2185" s="168"/>
      <c r="V2185" s="168"/>
      <c r="W2185" s="168"/>
      <c r="X2185" s="168"/>
      <c r="Y2185" s="168"/>
      <c r="Z2185" s="168"/>
      <c r="AA2185" s="168"/>
      <c r="AB2185" s="168"/>
      <c r="AC2185" s="168"/>
      <c r="AD2185" s="168"/>
      <c r="AE2185" s="168"/>
      <c r="AF2185" s="168"/>
      <c r="AG2185" s="168"/>
      <c r="AH2185" s="168"/>
      <c r="AI2185" s="60"/>
      <c r="AJ2185" s="144" t="str">
        <f t="shared" si="408"/>
        <v>Riadok bude skrytý.</v>
      </c>
      <c r="AK2185" s="145" t="s">
        <v>207</v>
      </c>
      <c r="AL2185" s="2"/>
      <c r="AM2185" s="2"/>
      <c r="AN2185" s="2"/>
      <c r="AO2185" s="2"/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85">
        <v>1</v>
      </c>
      <c r="BF2185" s="51">
        <f t="shared" si="409"/>
        <v>0</v>
      </c>
      <c r="BG2185" s="51">
        <f>+IF(B2185="",0,1)</f>
        <v>0</v>
      </c>
      <c r="BH2185" s="51">
        <f t="shared" si="402"/>
        <v>1</v>
      </c>
      <c r="BI2185" s="90">
        <f t="shared" si="412"/>
        <v>0</v>
      </c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/>
      <c r="BX2185" s="108"/>
      <c r="BY2185" s="108"/>
      <c r="BZ2185" s="108"/>
      <c r="CA2185" s="113">
        <f>SI!BY2185</f>
        <v>99</v>
      </c>
      <c r="CB2185" s="113"/>
      <c r="CC2185" s="113"/>
      <c r="CD2185" s="113"/>
      <c r="CE2185" s="113"/>
      <c r="CF2185" s="113"/>
      <c r="CG2185" s="113"/>
      <c r="CH2185" s="140">
        <f>SI!BZ2185</f>
        <v>0</v>
      </c>
      <c r="CI2185" s="108"/>
      <c r="CJ2185" s="108"/>
      <c r="CK2185" s="108"/>
      <c r="CL2185" s="108"/>
      <c r="CM2185" s="108"/>
      <c r="CN2185" s="108"/>
      <c r="CO2185" s="108"/>
      <c r="CP2185" s="108"/>
      <c r="CQ2185" s="108"/>
      <c r="CR2185" s="108"/>
      <c r="CS2185" s="108"/>
      <c r="CT2185" s="108"/>
      <c r="CU2185" s="108"/>
      <c r="CV2185" s="108"/>
      <c r="CW2185" s="108"/>
      <c r="CX2185" s="108"/>
      <c r="CY2185" s="108"/>
      <c r="CZ2185" s="2"/>
      <c r="DA2185" s="2"/>
      <c r="DB2185" s="2"/>
      <c r="DC2185" s="2"/>
      <c r="DD2185" s="2"/>
      <c r="DE2185" s="2"/>
      <c r="DF2185" s="2"/>
      <c r="DG2185" s="2"/>
      <c r="DH2185" s="2"/>
      <c r="DI2185" s="2"/>
      <c r="DJ2185" s="2"/>
      <c r="DK2185" s="2"/>
      <c r="DL2185" s="2"/>
      <c r="DM2185" s="2"/>
      <c r="DN2185" s="2"/>
      <c r="DO2185" s="2"/>
      <c r="DP2185" s="2"/>
      <c r="DQ2185" s="2"/>
      <c r="DR2185" s="2"/>
      <c r="DS2185" s="2"/>
      <c r="DT2185" s="2"/>
      <c r="DU2185" s="2"/>
      <c r="DV2185" s="2"/>
      <c r="DW2185" s="2"/>
      <c r="DX2185" s="2"/>
      <c r="DY2185" s="2"/>
      <c r="DZ2185" s="2"/>
      <c r="EA2185" s="2"/>
      <c r="EB2185" s="2"/>
      <c r="EC2185" s="2"/>
      <c r="ED2185" s="2"/>
      <c r="EE2185" s="2"/>
      <c r="EF2185" s="2"/>
      <c r="EG2185" s="2"/>
      <c r="EH2185" s="2"/>
      <c r="EI2185" s="2"/>
      <c r="EJ2185" s="2"/>
      <c r="EK2185" s="2"/>
      <c r="EL2185" s="2"/>
      <c r="EM2185" s="2"/>
      <c r="EN2185" s="2"/>
      <c r="EO2185" s="2"/>
      <c r="EP2185" s="2"/>
      <c r="EQ2185" s="2"/>
      <c r="ER2185" s="2"/>
      <c r="ES2185" s="2"/>
      <c r="ET2185" s="2"/>
      <c r="EU2185" s="2"/>
      <c r="EV2185" s="2"/>
      <c r="EW2185" s="2"/>
      <c r="EX2185" s="2"/>
      <c r="EY2185" s="2"/>
      <c r="EZ2185" s="2"/>
      <c r="FA2185" s="2"/>
      <c r="FB2185" s="2"/>
      <c r="FC2185" s="2"/>
      <c r="FD2185" s="2"/>
      <c r="FE2185" s="2"/>
      <c r="FF2185" s="2"/>
      <c r="FG2185" s="2"/>
      <c r="FH2185" s="2"/>
      <c r="FI2185" s="2"/>
      <c r="FJ2185" s="2"/>
      <c r="FK2185" s="2"/>
      <c r="FL2185" s="2"/>
      <c r="FM2185" s="2"/>
      <c r="FN2185" s="2"/>
      <c r="FO2185" s="2"/>
      <c r="FP2185" s="2"/>
      <c r="FQ2185" s="2"/>
      <c r="FR2185" s="2"/>
      <c r="FS2185" s="2"/>
      <c r="FT2185" s="2"/>
      <c r="FU2185" s="2"/>
      <c r="FV2185" s="2"/>
      <c r="FW2185" s="2"/>
      <c r="FX2185" s="2"/>
      <c r="FY2185" s="2"/>
      <c r="FZ2185" s="2"/>
      <c r="GA2185" s="2"/>
      <c r="GB2185" s="2"/>
      <c r="GC2185" s="2"/>
      <c r="GD2185" s="2"/>
      <c r="GE2185" s="2"/>
      <c r="GF2185" s="2"/>
      <c r="GG2185" s="2"/>
      <c r="GH2185" s="2"/>
      <c r="GI2185" s="2"/>
      <c r="GJ2185" s="2"/>
      <c r="GK2185" s="2"/>
      <c r="GL2185" s="2"/>
      <c r="GM2185" s="2"/>
      <c r="GN2185" s="2"/>
      <c r="GO2185" s="2"/>
      <c r="GP2185" s="2"/>
      <c r="GQ2185" s="2"/>
      <c r="GR2185" s="2"/>
      <c r="GS2185" s="2"/>
      <c r="GT2185" s="2"/>
      <c r="GU2185" s="2"/>
      <c r="GV2185" s="2"/>
      <c r="GW2185" s="2"/>
      <c r="GX2185" s="2"/>
      <c r="GY2185" s="2"/>
      <c r="GZ2185" s="2"/>
      <c r="HA2185" s="2"/>
      <c r="HB2185" s="2"/>
      <c r="HC2185" s="2"/>
      <c r="HD2185" s="2"/>
      <c r="HE2185" s="2"/>
      <c r="HF2185" s="2"/>
      <c r="HG2185" s="2"/>
      <c r="HH2185" s="2"/>
      <c r="HI2185" s="2"/>
      <c r="HJ2185" s="2"/>
      <c r="HK2185" s="2"/>
      <c r="HL2185" s="2"/>
      <c r="HM2185" s="2"/>
      <c r="HN2185" s="2"/>
      <c r="HO2185" s="2"/>
      <c r="HP2185" s="2"/>
      <c r="HQ2185" s="2"/>
      <c r="HR2185" s="2"/>
      <c r="HS2185" s="2"/>
      <c r="HT2185" s="2"/>
      <c r="HU2185" s="2"/>
      <c r="HV2185" s="2"/>
      <c r="HW2185" s="2"/>
      <c r="HX2185" s="2"/>
      <c r="HY2185" s="2"/>
      <c r="HZ2185" s="2"/>
      <c r="IA2185" s="2"/>
      <c r="IB2185" s="2"/>
      <c r="IC2185" s="2"/>
      <c r="ID2185" s="2"/>
      <c r="IE2185" s="2"/>
      <c r="IF2185" s="2"/>
      <c r="IG2185" s="2"/>
      <c r="IH2185" s="2"/>
      <c r="II2185" s="2"/>
      <c r="IJ2185" s="2"/>
      <c r="IK2185" s="2"/>
      <c r="IL2185" s="2"/>
      <c r="IM2185" s="2"/>
      <c r="IN2185" s="2"/>
      <c r="IO2185" s="2"/>
      <c r="IP2185" s="2"/>
      <c r="IQ2185" s="2"/>
      <c r="IR2185" s="2"/>
      <c r="IS2185" s="2"/>
    </row>
    <row r="2186" spans="1:253" s="36" customFormat="1" hidden="1" x14ac:dyDescent="0.25">
      <c r="A2186" s="33"/>
      <c r="B2186" s="168"/>
      <c r="C2186" s="168"/>
      <c r="D2186" s="168"/>
      <c r="E2186" s="168"/>
      <c r="F2186" s="168"/>
      <c r="G2186" s="168"/>
      <c r="H2186" s="168"/>
      <c r="I2186" s="168"/>
      <c r="J2186" s="168"/>
      <c r="K2186" s="168"/>
      <c r="L2186" s="168"/>
      <c r="M2186" s="168"/>
      <c r="N2186" s="168"/>
      <c r="O2186" s="168"/>
      <c r="P2186" s="168"/>
      <c r="Q2186" s="168"/>
      <c r="R2186" s="168"/>
      <c r="S2186" s="168"/>
      <c r="T2186" s="168"/>
      <c r="U2186" s="168"/>
      <c r="V2186" s="168"/>
      <c r="W2186" s="168"/>
      <c r="X2186" s="168"/>
      <c r="Y2186" s="168"/>
      <c r="Z2186" s="168"/>
      <c r="AA2186" s="168"/>
      <c r="AB2186" s="168"/>
      <c r="AC2186" s="168"/>
      <c r="AD2186" s="168"/>
      <c r="AE2186" s="168"/>
      <c r="AF2186" s="168"/>
      <c r="AG2186" s="168"/>
      <c r="AH2186" s="168"/>
      <c r="AI2186" s="60"/>
      <c r="AJ2186" s="144" t="str">
        <f t="shared" si="408"/>
        <v>Riadok bude skrytý.</v>
      </c>
      <c r="AK2186" s="145" t="s">
        <v>207</v>
      </c>
      <c r="AL2186" s="2"/>
      <c r="AM2186" s="2"/>
      <c r="AN2186" s="2"/>
      <c r="AO2186" s="2"/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85">
        <v>1</v>
      </c>
      <c r="BF2186" s="51">
        <f t="shared" si="409"/>
        <v>0</v>
      </c>
      <c r="BG2186" s="51">
        <f>+IF(B2186="",0,1)</f>
        <v>0</v>
      </c>
      <c r="BH2186" s="51">
        <f t="shared" si="402"/>
        <v>1</v>
      </c>
      <c r="BI2186" s="90">
        <f t="shared" si="412"/>
        <v>0</v>
      </c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/>
      <c r="BX2186" s="108"/>
      <c r="BY2186" s="108"/>
      <c r="BZ2186" s="108"/>
      <c r="CA2186" s="113">
        <f>SI!BY2186</f>
        <v>385</v>
      </c>
      <c r="CB2186" s="113"/>
      <c r="CC2186" s="113"/>
      <c r="CD2186" s="113"/>
      <c r="CE2186" s="113"/>
      <c r="CF2186" s="113"/>
      <c r="CG2186" s="113"/>
      <c r="CH2186" s="140">
        <f>SI!BZ2186</f>
        <v>0</v>
      </c>
      <c r="CI2186" s="108"/>
      <c r="CJ2186" s="108"/>
      <c r="CK2186" s="108"/>
      <c r="CL2186" s="108"/>
      <c r="CM2186" s="108"/>
      <c r="CN2186" s="108"/>
      <c r="CO2186" s="108"/>
      <c r="CP2186" s="108"/>
      <c r="CQ2186" s="108"/>
      <c r="CR2186" s="108"/>
      <c r="CS2186" s="108"/>
      <c r="CT2186" s="108"/>
      <c r="CU2186" s="108"/>
      <c r="CV2186" s="108"/>
      <c r="CW2186" s="108"/>
      <c r="CX2186" s="108"/>
      <c r="CY2186" s="108"/>
      <c r="CZ2186" s="2"/>
      <c r="DA2186" s="2"/>
      <c r="DB2186" s="2"/>
      <c r="DC2186" s="2"/>
      <c r="DD2186" s="2"/>
      <c r="DE2186" s="2"/>
      <c r="DF2186" s="2"/>
      <c r="DG2186" s="2"/>
      <c r="DH2186" s="2"/>
      <c r="DI2186" s="2"/>
      <c r="DJ2186" s="2"/>
      <c r="DK2186" s="2"/>
      <c r="DL2186" s="2"/>
      <c r="DM2186" s="2"/>
      <c r="DN2186" s="2"/>
      <c r="DO2186" s="2"/>
      <c r="DP2186" s="2"/>
      <c r="DQ2186" s="2"/>
      <c r="DR2186" s="2"/>
      <c r="DS2186" s="2"/>
      <c r="DT2186" s="2"/>
      <c r="DU2186" s="2"/>
      <c r="DV2186" s="2"/>
      <c r="DW2186" s="2"/>
      <c r="DX2186" s="2"/>
      <c r="DY2186" s="2"/>
      <c r="DZ2186" s="2"/>
      <c r="EA2186" s="2"/>
      <c r="EB2186" s="2"/>
      <c r="EC2186" s="2"/>
      <c r="ED2186" s="2"/>
      <c r="EE2186" s="2"/>
      <c r="EF2186" s="2"/>
      <c r="EG2186" s="2"/>
      <c r="EH2186" s="2"/>
      <c r="EI2186" s="2"/>
      <c r="EJ2186" s="2"/>
      <c r="EK2186" s="2"/>
      <c r="EL2186" s="2"/>
      <c r="EM2186" s="2"/>
      <c r="EN2186" s="2"/>
      <c r="EO2186" s="2"/>
      <c r="EP2186" s="2"/>
      <c r="EQ2186" s="2"/>
      <c r="ER2186" s="2"/>
      <c r="ES2186" s="2"/>
      <c r="ET2186" s="2"/>
      <c r="EU2186" s="2"/>
      <c r="EV2186" s="2"/>
      <c r="EW2186" s="2"/>
      <c r="EX2186" s="2"/>
      <c r="EY2186" s="2"/>
      <c r="EZ2186" s="2"/>
      <c r="FA2186" s="2"/>
      <c r="FB2186" s="2"/>
      <c r="FC2186" s="2"/>
      <c r="FD2186" s="2"/>
      <c r="FE2186" s="2"/>
      <c r="FF2186" s="2"/>
      <c r="FG2186" s="2"/>
      <c r="FH2186" s="2"/>
      <c r="FI2186" s="2"/>
      <c r="FJ2186" s="2"/>
      <c r="FK2186" s="2"/>
      <c r="FL2186" s="2"/>
      <c r="FM2186" s="2"/>
      <c r="FN2186" s="2"/>
      <c r="FO2186" s="2"/>
      <c r="FP2186" s="2"/>
      <c r="FQ2186" s="2"/>
      <c r="FR2186" s="2"/>
      <c r="FS2186" s="2"/>
      <c r="FT2186" s="2"/>
      <c r="FU2186" s="2"/>
      <c r="FV2186" s="2"/>
      <c r="FW2186" s="2"/>
      <c r="FX2186" s="2"/>
      <c r="FY2186" s="2"/>
      <c r="FZ2186" s="2"/>
      <c r="GA2186" s="2"/>
      <c r="GB2186" s="2"/>
      <c r="GC2186" s="2"/>
      <c r="GD2186" s="2"/>
      <c r="GE2186" s="2"/>
      <c r="GF2186" s="2"/>
      <c r="GG2186" s="2"/>
      <c r="GH2186" s="2"/>
      <c r="GI2186" s="2"/>
      <c r="GJ2186" s="2"/>
      <c r="GK2186" s="2"/>
      <c r="GL2186" s="2"/>
      <c r="GM2186" s="2"/>
      <c r="GN2186" s="2"/>
      <c r="GO2186" s="2"/>
      <c r="GP2186" s="2"/>
      <c r="GQ2186" s="2"/>
      <c r="GR2186" s="2"/>
      <c r="GS2186" s="2"/>
      <c r="GT2186" s="2"/>
      <c r="GU2186" s="2"/>
      <c r="GV2186" s="2"/>
      <c r="GW2186" s="2"/>
      <c r="GX2186" s="2"/>
      <c r="GY2186" s="2"/>
      <c r="GZ2186" s="2"/>
      <c r="HA2186" s="2"/>
      <c r="HB2186" s="2"/>
      <c r="HC2186" s="2"/>
      <c r="HD2186" s="2"/>
      <c r="HE2186" s="2"/>
      <c r="HF2186" s="2"/>
      <c r="HG2186" s="2"/>
      <c r="HH2186" s="2"/>
      <c r="HI2186" s="2"/>
      <c r="HJ2186" s="2"/>
      <c r="HK2186" s="2"/>
      <c r="HL2186" s="2"/>
      <c r="HM2186" s="2"/>
      <c r="HN2186" s="2"/>
      <c r="HO2186" s="2"/>
      <c r="HP2186" s="2"/>
      <c r="HQ2186" s="2"/>
      <c r="HR2186" s="2"/>
      <c r="HS2186" s="2"/>
      <c r="HT2186" s="2"/>
      <c r="HU2186" s="2"/>
      <c r="HV2186" s="2"/>
      <c r="HW2186" s="2"/>
      <c r="HX2186" s="2"/>
      <c r="HY2186" s="2"/>
      <c r="HZ2186" s="2"/>
      <c r="IA2186" s="2"/>
      <c r="IB2186" s="2"/>
      <c r="IC2186" s="2"/>
      <c r="ID2186" s="2"/>
      <c r="IE2186" s="2"/>
      <c r="IF2186" s="2"/>
      <c r="IG2186" s="2"/>
      <c r="IH2186" s="2"/>
      <c r="II2186" s="2"/>
      <c r="IJ2186" s="2"/>
      <c r="IK2186" s="2"/>
      <c r="IL2186" s="2"/>
      <c r="IM2186" s="2"/>
      <c r="IN2186" s="2"/>
      <c r="IO2186" s="2"/>
      <c r="IP2186" s="2"/>
      <c r="IQ2186" s="2"/>
      <c r="IR2186" s="2"/>
      <c r="IS2186" s="2"/>
    </row>
    <row r="2187" spans="1:253" s="36" customFormat="1" hidden="1" x14ac:dyDescent="0.25">
      <c r="A2187" s="33"/>
      <c r="B2187" s="168"/>
      <c r="C2187" s="168"/>
      <c r="D2187" s="168"/>
      <c r="E2187" s="168"/>
      <c r="F2187" s="168"/>
      <c r="G2187" s="168"/>
      <c r="H2187" s="168"/>
      <c r="I2187" s="168"/>
      <c r="J2187" s="168"/>
      <c r="K2187" s="168"/>
      <c r="L2187" s="168"/>
      <c r="M2187" s="168"/>
      <c r="N2187" s="168"/>
      <c r="O2187" s="168"/>
      <c r="P2187" s="168"/>
      <c r="Q2187" s="168"/>
      <c r="R2187" s="168"/>
      <c r="S2187" s="168"/>
      <c r="T2187" s="168"/>
      <c r="U2187" s="168"/>
      <c r="V2187" s="168"/>
      <c r="W2187" s="168"/>
      <c r="X2187" s="168"/>
      <c r="Y2187" s="168"/>
      <c r="Z2187" s="168"/>
      <c r="AA2187" s="168"/>
      <c r="AB2187" s="168"/>
      <c r="AC2187" s="168"/>
      <c r="AD2187" s="168"/>
      <c r="AE2187" s="168"/>
      <c r="AF2187" s="168"/>
      <c r="AG2187" s="168"/>
      <c r="AH2187" s="168"/>
      <c r="AI2187" s="60"/>
      <c r="AJ2187" s="144" t="str">
        <f t="shared" si="408"/>
        <v>Riadok bude skrytý.</v>
      </c>
      <c r="AK2187" s="145" t="s">
        <v>207</v>
      </c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85">
        <v>1</v>
      </c>
      <c r="BF2187" s="51">
        <f t="shared" si="409"/>
        <v>0</v>
      </c>
      <c r="BG2187" s="51">
        <f>+IF(B2187="",0,1)</f>
        <v>0</v>
      </c>
      <c r="BH2187" s="51">
        <f t="shared" si="402"/>
        <v>1</v>
      </c>
      <c r="BI2187" s="90">
        <f t="shared" si="412"/>
        <v>0</v>
      </c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/>
      <c r="BX2187" s="108"/>
      <c r="BY2187" s="108"/>
      <c r="BZ2187" s="108"/>
      <c r="CA2187" s="113">
        <f>SI!BY2187</f>
        <v>181</v>
      </c>
      <c r="CB2187" s="113"/>
      <c r="CC2187" s="113"/>
      <c r="CD2187" s="113"/>
      <c r="CE2187" s="113"/>
      <c r="CF2187" s="113"/>
      <c r="CG2187" s="113"/>
      <c r="CH2187" s="140">
        <f>SI!BZ2187</f>
        <v>0</v>
      </c>
      <c r="CI2187" s="108"/>
      <c r="CJ2187" s="108"/>
      <c r="CK2187" s="108"/>
      <c r="CL2187" s="108"/>
      <c r="CM2187" s="108"/>
      <c r="CN2187" s="108"/>
      <c r="CO2187" s="108"/>
      <c r="CP2187" s="108"/>
      <c r="CQ2187" s="108"/>
      <c r="CR2187" s="108"/>
      <c r="CS2187" s="108"/>
      <c r="CT2187" s="108"/>
      <c r="CU2187" s="108"/>
      <c r="CV2187" s="108"/>
      <c r="CW2187" s="108"/>
      <c r="CX2187" s="108"/>
      <c r="CY2187" s="108"/>
      <c r="CZ2187" s="2"/>
      <c r="DA2187" s="2"/>
      <c r="DB2187" s="2"/>
      <c r="DC2187" s="2"/>
      <c r="DD2187" s="2"/>
      <c r="DE2187" s="2"/>
      <c r="DF2187" s="2"/>
      <c r="DG2187" s="2"/>
      <c r="DH2187" s="2"/>
      <c r="DI2187" s="2"/>
      <c r="DJ2187" s="2"/>
      <c r="DK2187" s="2"/>
      <c r="DL2187" s="2"/>
      <c r="DM2187" s="2"/>
      <c r="DN2187" s="2"/>
      <c r="DO2187" s="2"/>
      <c r="DP2187" s="2"/>
      <c r="DQ2187" s="2"/>
      <c r="DR2187" s="2"/>
      <c r="DS2187" s="2"/>
      <c r="DT2187" s="2"/>
      <c r="DU2187" s="2"/>
      <c r="DV2187" s="2"/>
      <c r="DW2187" s="2"/>
      <c r="DX2187" s="2"/>
      <c r="DY2187" s="2"/>
      <c r="DZ2187" s="2"/>
      <c r="EA2187" s="2"/>
      <c r="EB2187" s="2"/>
      <c r="EC2187" s="2"/>
      <c r="ED2187" s="2"/>
      <c r="EE2187" s="2"/>
      <c r="EF2187" s="2"/>
      <c r="EG2187" s="2"/>
      <c r="EH2187" s="2"/>
      <c r="EI2187" s="2"/>
      <c r="EJ2187" s="2"/>
      <c r="EK2187" s="2"/>
      <c r="EL2187" s="2"/>
      <c r="EM2187" s="2"/>
      <c r="EN2187" s="2"/>
      <c r="EO2187" s="2"/>
      <c r="EP2187" s="2"/>
      <c r="EQ2187" s="2"/>
      <c r="ER2187" s="2"/>
      <c r="ES2187" s="2"/>
      <c r="ET2187" s="2"/>
      <c r="EU2187" s="2"/>
      <c r="EV2187" s="2"/>
      <c r="EW2187" s="2"/>
      <c r="EX2187" s="2"/>
      <c r="EY2187" s="2"/>
      <c r="EZ2187" s="2"/>
      <c r="FA2187" s="2"/>
      <c r="FB2187" s="2"/>
      <c r="FC2187" s="2"/>
      <c r="FD2187" s="2"/>
      <c r="FE2187" s="2"/>
      <c r="FF2187" s="2"/>
      <c r="FG2187" s="2"/>
      <c r="FH2187" s="2"/>
      <c r="FI2187" s="2"/>
      <c r="FJ2187" s="2"/>
      <c r="FK2187" s="2"/>
      <c r="FL2187" s="2"/>
      <c r="FM2187" s="2"/>
      <c r="FN2187" s="2"/>
      <c r="FO2187" s="2"/>
      <c r="FP2187" s="2"/>
      <c r="FQ2187" s="2"/>
      <c r="FR2187" s="2"/>
      <c r="FS2187" s="2"/>
      <c r="FT2187" s="2"/>
      <c r="FU2187" s="2"/>
      <c r="FV2187" s="2"/>
      <c r="FW2187" s="2"/>
      <c r="FX2187" s="2"/>
      <c r="FY2187" s="2"/>
      <c r="FZ2187" s="2"/>
      <c r="GA2187" s="2"/>
      <c r="GB2187" s="2"/>
      <c r="GC2187" s="2"/>
      <c r="GD2187" s="2"/>
      <c r="GE2187" s="2"/>
      <c r="GF2187" s="2"/>
      <c r="GG2187" s="2"/>
      <c r="GH2187" s="2"/>
      <c r="GI2187" s="2"/>
      <c r="GJ2187" s="2"/>
      <c r="GK2187" s="2"/>
      <c r="GL2187" s="2"/>
      <c r="GM2187" s="2"/>
      <c r="GN2187" s="2"/>
      <c r="GO2187" s="2"/>
      <c r="GP2187" s="2"/>
      <c r="GQ2187" s="2"/>
      <c r="GR2187" s="2"/>
      <c r="GS2187" s="2"/>
      <c r="GT2187" s="2"/>
      <c r="GU2187" s="2"/>
      <c r="GV2187" s="2"/>
      <c r="GW2187" s="2"/>
      <c r="GX2187" s="2"/>
      <c r="GY2187" s="2"/>
      <c r="GZ2187" s="2"/>
      <c r="HA2187" s="2"/>
      <c r="HB2187" s="2"/>
      <c r="HC2187" s="2"/>
      <c r="HD2187" s="2"/>
      <c r="HE2187" s="2"/>
      <c r="HF2187" s="2"/>
      <c r="HG2187" s="2"/>
      <c r="HH2187" s="2"/>
      <c r="HI2187" s="2"/>
      <c r="HJ2187" s="2"/>
      <c r="HK2187" s="2"/>
      <c r="HL2187" s="2"/>
      <c r="HM2187" s="2"/>
      <c r="HN2187" s="2"/>
      <c r="HO2187" s="2"/>
      <c r="HP2187" s="2"/>
      <c r="HQ2187" s="2"/>
      <c r="HR2187" s="2"/>
      <c r="HS2187" s="2"/>
      <c r="HT2187" s="2"/>
      <c r="HU2187" s="2"/>
      <c r="HV2187" s="2"/>
      <c r="HW2187" s="2"/>
      <c r="HX2187" s="2"/>
      <c r="HY2187" s="2"/>
      <c r="HZ2187" s="2"/>
      <c r="IA2187" s="2"/>
      <c r="IB2187" s="2"/>
      <c r="IC2187" s="2"/>
      <c r="ID2187" s="2"/>
      <c r="IE2187" s="2"/>
      <c r="IF2187" s="2"/>
      <c r="IG2187" s="2"/>
      <c r="IH2187" s="2"/>
      <c r="II2187" s="2"/>
      <c r="IJ2187" s="2"/>
      <c r="IK2187" s="2"/>
      <c r="IL2187" s="2"/>
      <c r="IM2187" s="2"/>
      <c r="IN2187" s="2"/>
      <c r="IO2187" s="2"/>
      <c r="IP2187" s="2"/>
      <c r="IQ2187" s="2"/>
      <c r="IR2187" s="2"/>
      <c r="IS2187" s="2"/>
    </row>
    <row r="2188" spans="1:253" s="36" customFormat="1" ht="15" hidden="1" customHeight="1" x14ac:dyDescent="0.25">
      <c r="A2188" s="33"/>
      <c r="B2188" s="168"/>
      <c r="C2188" s="168"/>
      <c r="D2188" s="168"/>
      <c r="E2188" s="168"/>
      <c r="F2188" s="168"/>
      <c r="G2188" s="168"/>
      <c r="H2188" s="168"/>
      <c r="I2188" s="168"/>
      <c r="J2188" s="168"/>
      <c r="K2188" s="168"/>
      <c r="L2188" s="168"/>
      <c r="M2188" s="168"/>
      <c r="N2188" s="168"/>
      <c r="O2188" s="168"/>
      <c r="P2188" s="168"/>
      <c r="Q2188" s="168"/>
      <c r="R2188" s="168"/>
      <c r="S2188" s="168"/>
      <c r="T2188" s="168"/>
      <c r="U2188" s="168"/>
      <c r="V2188" s="168"/>
      <c r="W2188" s="168"/>
      <c r="X2188" s="168"/>
      <c r="Y2188" s="168"/>
      <c r="Z2188" s="168"/>
      <c r="AA2188" s="168"/>
      <c r="AB2188" s="168"/>
      <c r="AC2188" s="168"/>
      <c r="AD2188" s="168"/>
      <c r="AE2188" s="168"/>
      <c r="AF2188" s="168"/>
      <c r="AG2188" s="168"/>
      <c r="AH2188" s="168"/>
      <c r="AI2188" s="60"/>
      <c r="AJ2188" s="144" t="str">
        <f t="shared" si="408"/>
        <v>Riadok bude skrytý.</v>
      </c>
      <c r="AK2188" s="145" t="s">
        <v>207</v>
      </c>
      <c r="AL2188" s="2"/>
      <c r="AM2188" s="2"/>
      <c r="AN2188" s="2"/>
      <c r="AO2188" s="2"/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85">
        <v>1</v>
      </c>
      <c r="BF2188" s="51">
        <f t="shared" si="409"/>
        <v>0</v>
      </c>
      <c r="BG2188" s="51">
        <f>+IF(B2188="",0,1)</f>
        <v>0</v>
      </c>
      <c r="BH2188" s="51">
        <f t="shared" si="402"/>
        <v>1</v>
      </c>
      <c r="BI2188" s="90">
        <f t="shared" si="412"/>
        <v>0</v>
      </c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/>
      <c r="BX2188" s="108"/>
      <c r="BY2188" s="108"/>
      <c r="BZ2188" s="108"/>
      <c r="CA2188" s="113">
        <f>SI!BY2188</f>
        <v>1011</v>
      </c>
      <c r="CB2188" s="113"/>
      <c r="CC2188" s="113"/>
      <c r="CD2188" s="113"/>
      <c r="CE2188" s="113"/>
      <c r="CF2188" s="113"/>
      <c r="CG2188" s="113"/>
      <c r="CH2188" s="140">
        <f>SI!BZ2188</f>
        <v>0</v>
      </c>
      <c r="CI2188" s="108"/>
      <c r="CJ2188" s="108"/>
      <c r="CK2188" s="108"/>
      <c r="CL2188" s="108"/>
      <c r="CM2188" s="108"/>
      <c r="CN2188" s="108"/>
      <c r="CO2188" s="108"/>
      <c r="CP2188" s="108"/>
      <c r="CQ2188" s="108"/>
      <c r="CR2188" s="108"/>
      <c r="CS2188" s="108"/>
      <c r="CT2188" s="108"/>
      <c r="CU2188" s="108"/>
      <c r="CV2188" s="108"/>
      <c r="CW2188" s="108"/>
      <c r="CX2188" s="108"/>
      <c r="CY2188" s="108"/>
      <c r="CZ2188" s="2"/>
      <c r="DA2188" s="2"/>
      <c r="DB2188" s="2"/>
      <c r="DC2188" s="2"/>
      <c r="DD2188" s="2"/>
      <c r="DE2188" s="2"/>
      <c r="DF2188" s="2"/>
      <c r="DG2188" s="2"/>
      <c r="DH2188" s="2"/>
      <c r="DI2188" s="2"/>
      <c r="DJ2188" s="2"/>
      <c r="DK2188" s="2"/>
      <c r="DL2188" s="2"/>
      <c r="DM2188" s="2"/>
      <c r="DN2188" s="2"/>
      <c r="DO2188" s="2"/>
      <c r="DP2188" s="2"/>
      <c r="DQ2188" s="2"/>
      <c r="DR2188" s="2"/>
      <c r="DS2188" s="2"/>
      <c r="DT2188" s="2"/>
      <c r="DU2188" s="2"/>
      <c r="DV2188" s="2"/>
      <c r="DW2188" s="2"/>
      <c r="DX2188" s="2"/>
      <c r="DY2188" s="2"/>
      <c r="DZ2188" s="2"/>
      <c r="EA2188" s="2"/>
      <c r="EB2188" s="2"/>
      <c r="EC2188" s="2"/>
      <c r="ED2188" s="2"/>
      <c r="EE2188" s="2"/>
      <c r="EF2188" s="2"/>
      <c r="EG2188" s="2"/>
      <c r="EH2188" s="2"/>
      <c r="EI2188" s="2"/>
      <c r="EJ2188" s="2"/>
      <c r="EK2188" s="2"/>
      <c r="EL2188" s="2"/>
      <c r="EM2188" s="2"/>
      <c r="EN2188" s="2"/>
      <c r="EO2188" s="2"/>
      <c r="EP2188" s="2"/>
      <c r="EQ2188" s="2"/>
      <c r="ER2188" s="2"/>
      <c r="ES2188" s="2"/>
      <c r="ET2188" s="2"/>
      <c r="EU2188" s="2"/>
      <c r="EV2188" s="2"/>
      <c r="EW2188" s="2"/>
      <c r="EX2188" s="2"/>
      <c r="EY2188" s="2"/>
      <c r="EZ2188" s="2"/>
      <c r="FA2188" s="2"/>
      <c r="FB2188" s="2"/>
      <c r="FC2188" s="2"/>
      <c r="FD2188" s="2"/>
      <c r="FE2188" s="2"/>
      <c r="FF2188" s="2"/>
      <c r="FG2188" s="2"/>
      <c r="FH2188" s="2"/>
      <c r="FI2188" s="2"/>
      <c r="FJ2188" s="2"/>
      <c r="FK2188" s="2"/>
      <c r="FL2188" s="2"/>
      <c r="FM2188" s="2"/>
      <c r="FN2188" s="2"/>
      <c r="FO2188" s="2"/>
      <c r="FP2188" s="2"/>
      <c r="FQ2188" s="2"/>
      <c r="FR2188" s="2"/>
      <c r="FS2188" s="2"/>
      <c r="FT2188" s="2"/>
      <c r="FU2188" s="2"/>
      <c r="FV2188" s="2"/>
      <c r="FW2188" s="2"/>
      <c r="FX2188" s="2"/>
      <c r="FY2188" s="2"/>
      <c r="FZ2188" s="2"/>
      <c r="GA2188" s="2"/>
      <c r="GB2188" s="2"/>
      <c r="GC2188" s="2"/>
      <c r="GD2188" s="2"/>
      <c r="GE2188" s="2"/>
      <c r="GF2188" s="2"/>
      <c r="GG2188" s="2"/>
      <c r="GH2188" s="2"/>
      <c r="GI2188" s="2"/>
      <c r="GJ2188" s="2"/>
      <c r="GK2188" s="2"/>
      <c r="GL2188" s="2"/>
      <c r="GM2188" s="2"/>
      <c r="GN2188" s="2"/>
      <c r="GO2188" s="2"/>
      <c r="GP2188" s="2"/>
      <c r="GQ2188" s="2"/>
      <c r="GR2188" s="2"/>
      <c r="GS2188" s="2"/>
      <c r="GT2188" s="2"/>
      <c r="GU2188" s="2"/>
      <c r="GV2188" s="2"/>
      <c r="GW2188" s="2"/>
      <c r="GX2188" s="2"/>
      <c r="GY2188" s="2"/>
      <c r="GZ2188" s="2"/>
      <c r="HA2188" s="2"/>
      <c r="HB2188" s="2"/>
      <c r="HC2188" s="2"/>
      <c r="HD2188" s="2"/>
      <c r="HE2188" s="2"/>
      <c r="HF2188" s="2"/>
      <c r="HG2188" s="2"/>
      <c r="HH2188" s="2"/>
      <c r="HI2188" s="2"/>
      <c r="HJ2188" s="2"/>
      <c r="HK2188" s="2"/>
      <c r="HL2188" s="2"/>
      <c r="HM2188" s="2"/>
      <c r="HN2188" s="2"/>
      <c r="HO2188" s="2"/>
      <c r="HP2188" s="2"/>
      <c r="HQ2188" s="2"/>
      <c r="HR2188" s="2"/>
      <c r="HS2188" s="2"/>
      <c r="HT2188" s="2"/>
      <c r="HU2188" s="2"/>
      <c r="HV2188" s="2"/>
      <c r="HW2188" s="2"/>
      <c r="HX2188" s="2"/>
      <c r="HY2188" s="2"/>
      <c r="HZ2188" s="2"/>
      <c r="IA2188" s="2"/>
      <c r="IB2188" s="2"/>
      <c r="IC2188" s="2"/>
      <c r="ID2188" s="2"/>
      <c r="IE2188" s="2"/>
      <c r="IF2188" s="2"/>
      <c r="IG2188" s="2"/>
      <c r="IH2188" s="2"/>
      <c r="II2188" s="2"/>
      <c r="IJ2188" s="2"/>
      <c r="IK2188" s="2"/>
      <c r="IL2188" s="2"/>
      <c r="IM2188" s="2"/>
      <c r="IN2188" s="2"/>
      <c r="IO2188" s="2"/>
      <c r="IP2188" s="2"/>
      <c r="IQ2188" s="2"/>
      <c r="IR2188" s="2"/>
      <c r="IS2188" s="2"/>
    </row>
    <row r="2189" spans="1:253" s="36" customFormat="1" ht="15" hidden="1" customHeight="1" x14ac:dyDescent="0.25">
      <c r="A2189" s="33"/>
      <c r="B2189" s="168"/>
      <c r="C2189" s="168"/>
      <c r="D2189" s="168"/>
      <c r="E2189" s="168"/>
      <c r="F2189" s="168"/>
      <c r="G2189" s="168"/>
      <c r="H2189" s="168"/>
      <c r="I2189" s="168"/>
      <c r="J2189" s="168"/>
      <c r="K2189" s="168"/>
      <c r="L2189" s="168"/>
      <c r="M2189" s="168"/>
      <c r="N2189" s="168"/>
      <c r="O2189" s="168"/>
      <c r="P2189" s="168"/>
      <c r="Q2189" s="168"/>
      <c r="R2189" s="168"/>
      <c r="S2189" s="168"/>
      <c r="T2189" s="168"/>
      <c r="U2189" s="168"/>
      <c r="V2189" s="168"/>
      <c r="W2189" s="168"/>
      <c r="X2189" s="168"/>
      <c r="Y2189" s="168"/>
      <c r="Z2189" s="168"/>
      <c r="AA2189" s="168"/>
      <c r="AB2189" s="168"/>
      <c r="AC2189" s="168"/>
      <c r="AD2189" s="168"/>
      <c r="AE2189" s="168"/>
      <c r="AF2189" s="168"/>
      <c r="AG2189" s="168"/>
      <c r="AH2189" s="168"/>
      <c r="AI2189" s="60"/>
      <c r="AJ2189" s="144" t="str">
        <f t="shared" si="408"/>
        <v>Riadok bude skrytý.</v>
      </c>
      <c r="AK2189" s="145" t="s">
        <v>207</v>
      </c>
      <c r="AL2189" s="2"/>
      <c r="AM2189" s="2"/>
      <c r="AN2189" s="2"/>
      <c r="AO2189" s="2"/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85">
        <v>1</v>
      </c>
      <c r="BF2189" s="51">
        <f t="shared" si="409"/>
        <v>0</v>
      </c>
      <c r="BG2189" s="51">
        <f>+IF(B2189="",0,1)</f>
        <v>0</v>
      </c>
      <c r="BH2189" s="51">
        <f t="shared" si="402"/>
        <v>1</v>
      </c>
      <c r="BI2189" s="90">
        <f t="shared" si="412"/>
        <v>0</v>
      </c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/>
      <c r="BX2189" s="108"/>
      <c r="BY2189" s="108"/>
      <c r="BZ2189" s="108"/>
      <c r="CA2189" s="113">
        <f>SI!BY2189</f>
        <v>141</v>
      </c>
      <c r="CB2189" s="113"/>
      <c r="CC2189" s="113"/>
      <c r="CD2189" s="113"/>
      <c r="CE2189" s="113"/>
      <c r="CF2189" s="113"/>
      <c r="CG2189" s="113"/>
      <c r="CH2189" s="140">
        <f>SI!BZ2189</f>
        <v>0</v>
      </c>
      <c r="CI2189" s="108"/>
      <c r="CJ2189" s="108"/>
      <c r="CK2189" s="108"/>
      <c r="CL2189" s="108"/>
      <c r="CM2189" s="108"/>
      <c r="CN2189" s="108"/>
      <c r="CO2189" s="108"/>
      <c r="CP2189" s="108"/>
      <c r="CQ2189" s="108"/>
      <c r="CR2189" s="108"/>
      <c r="CS2189" s="108"/>
      <c r="CT2189" s="108"/>
      <c r="CU2189" s="108"/>
      <c r="CV2189" s="108"/>
      <c r="CW2189" s="108"/>
      <c r="CX2189" s="108"/>
      <c r="CY2189" s="108"/>
      <c r="CZ2189" s="2"/>
      <c r="DA2189" s="2"/>
      <c r="DB2189" s="2"/>
      <c r="DC2189" s="2"/>
      <c r="DD2189" s="2"/>
      <c r="DE2189" s="2"/>
      <c r="DF2189" s="2"/>
      <c r="DG2189" s="2"/>
      <c r="DH2189" s="2"/>
      <c r="DI2189" s="2"/>
      <c r="DJ2189" s="2"/>
      <c r="DK2189" s="2"/>
      <c r="DL2189" s="2"/>
      <c r="DM2189" s="2"/>
      <c r="DN2189" s="2"/>
      <c r="DO2189" s="2"/>
      <c r="DP2189" s="2"/>
      <c r="DQ2189" s="2"/>
      <c r="DR2189" s="2"/>
      <c r="DS2189" s="2"/>
      <c r="DT2189" s="2"/>
      <c r="DU2189" s="2"/>
      <c r="DV2189" s="2"/>
      <c r="DW2189" s="2"/>
      <c r="DX2189" s="2"/>
      <c r="DY2189" s="2"/>
      <c r="DZ2189" s="2"/>
      <c r="EA2189" s="2"/>
      <c r="EB2189" s="2"/>
      <c r="EC2189" s="2"/>
      <c r="ED2189" s="2"/>
      <c r="EE2189" s="2"/>
      <c r="EF2189" s="2"/>
      <c r="EG2189" s="2"/>
      <c r="EH2189" s="2"/>
      <c r="EI2189" s="2"/>
      <c r="EJ2189" s="2"/>
      <c r="EK2189" s="2"/>
      <c r="EL2189" s="2"/>
      <c r="EM2189" s="2"/>
      <c r="EN2189" s="2"/>
      <c r="EO2189" s="2"/>
      <c r="EP2189" s="2"/>
      <c r="EQ2189" s="2"/>
      <c r="ER2189" s="2"/>
      <c r="ES2189" s="2"/>
      <c r="ET2189" s="2"/>
      <c r="EU2189" s="2"/>
      <c r="EV2189" s="2"/>
      <c r="EW2189" s="2"/>
      <c r="EX2189" s="2"/>
      <c r="EY2189" s="2"/>
      <c r="EZ2189" s="2"/>
      <c r="FA2189" s="2"/>
      <c r="FB2189" s="2"/>
      <c r="FC2189" s="2"/>
      <c r="FD2189" s="2"/>
      <c r="FE2189" s="2"/>
      <c r="FF2189" s="2"/>
      <c r="FG2189" s="2"/>
      <c r="FH2189" s="2"/>
      <c r="FI2189" s="2"/>
      <c r="FJ2189" s="2"/>
      <c r="FK2189" s="2"/>
      <c r="FL2189" s="2"/>
      <c r="FM2189" s="2"/>
      <c r="FN2189" s="2"/>
      <c r="FO2189" s="2"/>
      <c r="FP2189" s="2"/>
      <c r="FQ2189" s="2"/>
      <c r="FR2189" s="2"/>
      <c r="FS2189" s="2"/>
      <c r="FT2189" s="2"/>
      <c r="FU2189" s="2"/>
      <c r="FV2189" s="2"/>
      <c r="FW2189" s="2"/>
      <c r="FX2189" s="2"/>
      <c r="FY2189" s="2"/>
      <c r="FZ2189" s="2"/>
      <c r="GA2189" s="2"/>
      <c r="GB2189" s="2"/>
      <c r="GC2189" s="2"/>
      <c r="GD2189" s="2"/>
      <c r="GE2189" s="2"/>
      <c r="GF2189" s="2"/>
      <c r="GG2189" s="2"/>
      <c r="GH2189" s="2"/>
      <c r="GI2189" s="2"/>
      <c r="GJ2189" s="2"/>
      <c r="GK2189" s="2"/>
      <c r="GL2189" s="2"/>
      <c r="GM2189" s="2"/>
      <c r="GN2189" s="2"/>
      <c r="GO2189" s="2"/>
      <c r="GP2189" s="2"/>
      <c r="GQ2189" s="2"/>
      <c r="GR2189" s="2"/>
      <c r="GS2189" s="2"/>
      <c r="GT2189" s="2"/>
      <c r="GU2189" s="2"/>
      <c r="GV2189" s="2"/>
      <c r="GW2189" s="2"/>
      <c r="GX2189" s="2"/>
      <c r="GY2189" s="2"/>
      <c r="GZ2189" s="2"/>
      <c r="HA2189" s="2"/>
      <c r="HB2189" s="2"/>
      <c r="HC2189" s="2"/>
      <c r="HD2189" s="2"/>
      <c r="HE2189" s="2"/>
      <c r="HF2189" s="2"/>
      <c r="HG2189" s="2"/>
      <c r="HH2189" s="2"/>
      <c r="HI2189" s="2"/>
      <c r="HJ2189" s="2"/>
      <c r="HK2189" s="2"/>
      <c r="HL2189" s="2"/>
      <c r="HM2189" s="2"/>
      <c r="HN2189" s="2"/>
      <c r="HO2189" s="2"/>
      <c r="HP2189" s="2"/>
      <c r="HQ2189" s="2"/>
      <c r="HR2189" s="2"/>
      <c r="HS2189" s="2"/>
      <c r="HT2189" s="2"/>
      <c r="HU2189" s="2"/>
      <c r="HV2189" s="2"/>
      <c r="HW2189" s="2"/>
      <c r="HX2189" s="2"/>
      <c r="HY2189" s="2"/>
      <c r="HZ2189" s="2"/>
      <c r="IA2189" s="2"/>
      <c r="IB2189" s="2"/>
      <c r="IC2189" s="2"/>
      <c r="ID2189" s="2"/>
      <c r="IE2189" s="2"/>
      <c r="IF2189" s="2"/>
      <c r="IG2189" s="2"/>
      <c r="IH2189" s="2"/>
      <c r="II2189" s="2"/>
      <c r="IJ2189" s="2"/>
      <c r="IK2189" s="2"/>
      <c r="IL2189" s="2"/>
      <c r="IM2189" s="2"/>
      <c r="IN2189" s="2"/>
      <c r="IO2189" s="2"/>
      <c r="IP2189" s="2"/>
      <c r="IQ2189" s="2"/>
      <c r="IR2189" s="2"/>
      <c r="IS2189" s="2"/>
    </row>
    <row r="2190" spans="1:253" s="36" customFormat="1" ht="15" hidden="1" customHeight="1" x14ac:dyDescent="0.25">
      <c r="A2190" s="33"/>
      <c r="B2190" s="168"/>
      <c r="C2190" s="168"/>
      <c r="D2190" s="168"/>
      <c r="E2190" s="168"/>
      <c r="F2190" s="168"/>
      <c r="G2190" s="168"/>
      <c r="H2190" s="168"/>
      <c r="I2190" s="168"/>
      <c r="J2190" s="168"/>
      <c r="K2190" s="168"/>
      <c r="L2190" s="168"/>
      <c r="M2190" s="168"/>
      <c r="N2190" s="168"/>
      <c r="O2190" s="168"/>
      <c r="P2190" s="168"/>
      <c r="Q2190" s="168"/>
      <c r="R2190" s="168"/>
      <c r="S2190" s="168"/>
      <c r="T2190" s="168"/>
      <c r="U2190" s="168"/>
      <c r="V2190" s="168"/>
      <c r="W2190" s="168"/>
      <c r="X2190" s="168"/>
      <c r="Y2190" s="168"/>
      <c r="Z2190" s="168"/>
      <c r="AA2190" s="168"/>
      <c r="AB2190" s="168"/>
      <c r="AC2190" s="168"/>
      <c r="AD2190" s="168"/>
      <c r="AE2190" s="168"/>
      <c r="AF2190" s="168"/>
      <c r="AG2190" s="168"/>
      <c r="AH2190" s="168"/>
      <c r="AI2190" s="60"/>
      <c r="AJ2190" s="144" t="str">
        <f t="shared" ref="AJ2190:AJ2204" si="413">+IF(BI2190=0,"Riadok bude skrytý.","Riadok bude vidieť.")</f>
        <v>Riadok bude skrytý.</v>
      </c>
      <c r="AK2190" s="145" t="s">
        <v>207</v>
      </c>
      <c r="AL2190" s="2"/>
      <c r="AM2190" s="2"/>
      <c r="AN2190" s="2"/>
      <c r="AO2190" s="2"/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  <c r="AZ2190" s="2"/>
      <c r="BA2190" s="2"/>
      <c r="BB2190" s="2"/>
      <c r="BC2190" s="2"/>
      <c r="BD2190" s="2"/>
      <c r="BE2190" s="85">
        <v>1</v>
      </c>
      <c r="BF2190" s="51">
        <f t="shared" ref="BF2190:BF2204" si="414">+IF($H$2163="neeviduje",0,1)</f>
        <v>0</v>
      </c>
      <c r="BG2190" s="51">
        <f t="shared" ref="BG2190:BG2204" si="415">+IF(B2190="",0,1)</f>
        <v>0</v>
      </c>
      <c r="BH2190" s="51">
        <f t="shared" ref="BH2190:BH2205" si="416">IF(AK2190="",1,IF(AK2190="Chcem skryť riadok.",0,1))</f>
        <v>1</v>
      </c>
      <c r="BI2190" s="90">
        <f t="shared" ref="BI2190:BI2204" si="417">+IF(BE2190*BF2190*BG2190=0,0,IF(BH2190=0,0,1))</f>
        <v>0</v>
      </c>
      <c r="BJ2190" s="2"/>
      <c r="BK2190" s="2"/>
      <c r="BL2190" s="2"/>
      <c r="BM2190" s="2"/>
      <c r="BN2190" s="2"/>
      <c r="BO2190" s="2"/>
      <c r="BP2190" s="2"/>
      <c r="BQ2190" s="2"/>
      <c r="BR2190" s="2"/>
      <c r="BS2190" s="2"/>
      <c r="BT2190" s="2"/>
      <c r="BU2190" s="2"/>
      <c r="BV2190" s="2"/>
      <c r="BW2190" s="2"/>
      <c r="BX2190" s="108"/>
      <c r="BY2190" s="108"/>
      <c r="BZ2190" s="108"/>
      <c r="CA2190" s="113">
        <f>SI!BY2190</f>
        <v>112</v>
      </c>
      <c r="CB2190" s="113"/>
      <c r="CC2190" s="113"/>
      <c r="CD2190" s="113"/>
      <c r="CE2190" s="113"/>
      <c r="CF2190" s="113"/>
      <c r="CG2190" s="113"/>
      <c r="CH2190" s="140">
        <f>SI!BZ2190</f>
        <v>0</v>
      </c>
      <c r="CI2190" s="108"/>
      <c r="CJ2190" s="108"/>
      <c r="CK2190" s="108"/>
      <c r="CL2190" s="108"/>
      <c r="CM2190" s="108"/>
      <c r="CN2190" s="108"/>
      <c r="CO2190" s="108"/>
      <c r="CP2190" s="108"/>
      <c r="CQ2190" s="108"/>
      <c r="CR2190" s="108"/>
      <c r="CS2190" s="108"/>
      <c r="CT2190" s="108"/>
      <c r="CU2190" s="108"/>
      <c r="CV2190" s="108"/>
      <c r="CW2190" s="108"/>
      <c r="CX2190" s="108"/>
      <c r="CY2190" s="108"/>
      <c r="CZ2190" s="2"/>
      <c r="DA2190" s="2"/>
      <c r="DB2190" s="2"/>
      <c r="DC2190" s="2"/>
      <c r="DD2190" s="2"/>
      <c r="DE2190" s="2"/>
      <c r="DF2190" s="2"/>
      <c r="DG2190" s="2"/>
      <c r="DH2190" s="2"/>
      <c r="DI2190" s="2"/>
      <c r="DJ2190" s="2"/>
      <c r="DK2190" s="2"/>
      <c r="DL2190" s="2"/>
      <c r="DM2190" s="2"/>
      <c r="DN2190" s="2"/>
      <c r="DO2190" s="2"/>
      <c r="DP2190" s="2"/>
      <c r="DQ2190" s="2"/>
      <c r="DR2190" s="2"/>
      <c r="DS2190" s="2"/>
      <c r="DT2190" s="2"/>
      <c r="DU2190" s="2"/>
      <c r="DV2190" s="2"/>
      <c r="DW2190" s="2"/>
      <c r="DX2190" s="2"/>
      <c r="DY2190" s="2"/>
      <c r="DZ2190" s="2"/>
      <c r="EA2190" s="2"/>
      <c r="EB2190" s="2"/>
      <c r="EC2190" s="2"/>
      <c r="ED2190" s="2"/>
      <c r="EE2190" s="2"/>
      <c r="EF2190" s="2"/>
      <c r="EG2190" s="2"/>
      <c r="EH2190" s="2"/>
      <c r="EI2190" s="2"/>
      <c r="EJ2190" s="2"/>
      <c r="EK2190" s="2"/>
      <c r="EL2190" s="2"/>
      <c r="EM2190" s="2"/>
      <c r="EN2190" s="2"/>
      <c r="EO2190" s="2"/>
      <c r="EP2190" s="2"/>
      <c r="EQ2190" s="2"/>
      <c r="ER2190" s="2"/>
      <c r="ES2190" s="2"/>
      <c r="ET2190" s="2"/>
      <c r="EU2190" s="2"/>
      <c r="EV2190" s="2"/>
      <c r="EW2190" s="2"/>
      <c r="EX2190" s="2"/>
      <c r="EY2190" s="2"/>
      <c r="EZ2190" s="2"/>
      <c r="FA2190" s="2"/>
      <c r="FB2190" s="2"/>
      <c r="FC2190" s="2"/>
      <c r="FD2190" s="2"/>
      <c r="FE2190" s="2"/>
      <c r="FF2190" s="2"/>
      <c r="FG2190" s="2"/>
      <c r="FH2190" s="2"/>
      <c r="FI2190" s="2"/>
      <c r="FJ2190" s="2"/>
      <c r="FK2190" s="2"/>
      <c r="FL2190" s="2"/>
      <c r="FM2190" s="2"/>
      <c r="FN2190" s="2"/>
      <c r="FO2190" s="2"/>
      <c r="FP2190" s="2"/>
      <c r="FQ2190" s="2"/>
      <c r="FR2190" s="2"/>
      <c r="FS2190" s="2"/>
      <c r="FT2190" s="2"/>
      <c r="FU2190" s="2"/>
      <c r="FV2190" s="2"/>
      <c r="FW2190" s="2"/>
      <c r="FX2190" s="2"/>
      <c r="FY2190" s="2"/>
      <c r="FZ2190" s="2"/>
      <c r="GA2190" s="2"/>
      <c r="GB2190" s="2"/>
      <c r="GC2190" s="2"/>
      <c r="GD2190" s="2"/>
      <c r="GE2190" s="2"/>
      <c r="GF2190" s="2"/>
      <c r="GG2190" s="2"/>
      <c r="GH2190" s="2"/>
      <c r="GI2190" s="2"/>
      <c r="GJ2190" s="2"/>
      <c r="GK2190" s="2"/>
      <c r="GL2190" s="2"/>
      <c r="GM2190" s="2"/>
      <c r="GN2190" s="2"/>
      <c r="GO2190" s="2"/>
      <c r="GP2190" s="2"/>
      <c r="GQ2190" s="2"/>
      <c r="GR2190" s="2"/>
      <c r="GS2190" s="2"/>
      <c r="GT2190" s="2"/>
      <c r="GU2190" s="2"/>
      <c r="GV2190" s="2"/>
      <c r="GW2190" s="2"/>
      <c r="GX2190" s="2"/>
      <c r="GY2190" s="2"/>
      <c r="GZ2190" s="2"/>
      <c r="HA2190" s="2"/>
      <c r="HB2190" s="2"/>
      <c r="HC2190" s="2"/>
      <c r="HD2190" s="2"/>
      <c r="HE2190" s="2"/>
      <c r="HF2190" s="2"/>
      <c r="HG2190" s="2"/>
      <c r="HH2190" s="2"/>
      <c r="HI2190" s="2"/>
      <c r="HJ2190" s="2"/>
      <c r="HK2190" s="2"/>
      <c r="HL2190" s="2"/>
      <c r="HM2190" s="2"/>
      <c r="HN2190" s="2"/>
      <c r="HO2190" s="2"/>
      <c r="HP2190" s="2"/>
      <c r="HQ2190" s="2"/>
      <c r="HR2190" s="2"/>
      <c r="HS2190" s="2"/>
      <c r="HT2190" s="2"/>
      <c r="HU2190" s="2"/>
      <c r="HV2190" s="2"/>
      <c r="HW2190" s="2"/>
      <c r="HX2190" s="2"/>
      <c r="HY2190" s="2"/>
      <c r="HZ2190" s="2"/>
      <c r="IA2190" s="2"/>
      <c r="IB2190" s="2"/>
      <c r="IC2190" s="2"/>
      <c r="ID2190" s="2"/>
      <c r="IE2190" s="2"/>
      <c r="IF2190" s="2"/>
      <c r="IG2190" s="2"/>
      <c r="IH2190" s="2"/>
      <c r="II2190" s="2"/>
      <c r="IJ2190" s="2"/>
      <c r="IK2190" s="2"/>
      <c r="IL2190" s="2"/>
      <c r="IM2190" s="2"/>
      <c r="IN2190" s="2"/>
      <c r="IO2190" s="2"/>
      <c r="IP2190" s="2"/>
      <c r="IQ2190" s="2"/>
      <c r="IR2190" s="2"/>
      <c r="IS2190" s="2"/>
    </row>
    <row r="2191" spans="1:253" s="36" customFormat="1" ht="15" hidden="1" customHeight="1" x14ac:dyDescent="0.25">
      <c r="A2191" s="33"/>
      <c r="B2191" s="168"/>
      <c r="C2191" s="168"/>
      <c r="D2191" s="168"/>
      <c r="E2191" s="168"/>
      <c r="F2191" s="168"/>
      <c r="G2191" s="168"/>
      <c r="H2191" s="168"/>
      <c r="I2191" s="168"/>
      <c r="J2191" s="168"/>
      <c r="K2191" s="168"/>
      <c r="L2191" s="168"/>
      <c r="M2191" s="168"/>
      <c r="N2191" s="168"/>
      <c r="O2191" s="168"/>
      <c r="P2191" s="168"/>
      <c r="Q2191" s="168"/>
      <c r="R2191" s="168"/>
      <c r="S2191" s="168"/>
      <c r="T2191" s="168"/>
      <c r="U2191" s="168"/>
      <c r="V2191" s="168"/>
      <c r="W2191" s="168"/>
      <c r="X2191" s="168"/>
      <c r="Y2191" s="168"/>
      <c r="Z2191" s="168"/>
      <c r="AA2191" s="168"/>
      <c r="AB2191" s="168"/>
      <c r="AC2191" s="168"/>
      <c r="AD2191" s="168"/>
      <c r="AE2191" s="168"/>
      <c r="AF2191" s="168"/>
      <c r="AG2191" s="168"/>
      <c r="AH2191" s="168"/>
      <c r="AI2191" s="60"/>
      <c r="AJ2191" s="144" t="str">
        <f t="shared" si="413"/>
        <v>Riadok bude skrytý.</v>
      </c>
      <c r="AK2191" s="145" t="s">
        <v>207</v>
      </c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  <c r="AZ2191" s="2"/>
      <c r="BA2191" s="2"/>
      <c r="BB2191" s="2"/>
      <c r="BC2191" s="2"/>
      <c r="BD2191" s="2"/>
      <c r="BE2191" s="85">
        <v>1</v>
      </c>
      <c r="BF2191" s="51">
        <f t="shared" si="414"/>
        <v>0</v>
      </c>
      <c r="BG2191" s="51">
        <f t="shared" si="415"/>
        <v>0</v>
      </c>
      <c r="BH2191" s="51">
        <f t="shared" si="416"/>
        <v>1</v>
      </c>
      <c r="BI2191" s="90">
        <f t="shared" si="417"/>
        <v>0</v>
      </c>
      <c r="BJ2191" s="2"/>
      <c r="BK2191" s="2"/>
      <c r="BL2191" s="2"/>
      <c r="BM2191" s="2"/>
      <c r="BN2191" s="2"/>
      <c r="BO2191" s="2"/>
      <c r="BP2191" s="2"/>
      <c r="BQ2191" s="2"/>
      <c r="BR2191" s="2"/>
      <c r="BS2191" s="2"/>
      <c r="BT2191" s="2"/>
      <c r="BU2191" s="2"/>
      <c r="BV2191" s="2"/>
      <c r="BW2191" s="2"/>
      <c r="BX2191" s="108"/>
      <c r="BY2191" s="108"/>
      <c r="BZ2191" s="108"/>
      <c r="CA2191" s="113">
        <f>SI!BY2191</f>
        <v>168</v>
      </c>
      <c r="CB2191" s="113"/>
      <c r="CC2191" s="113"/>
      <c r="CD2191" s="113"/>
      <c r="CE2191" s="113"/>
      <c r="CF2191" s="113"/>
      <c r="CG2191" s="113"/>
      <c r="CH2191" s="140">
        <f>SI!BZ2191</f>
        <v>0</v>
      </c>
      <c r="CI2191" s="108"/>
      <c r="CJ2191" s="108"/>
      <c r="CK2191" s="108"/>
      <c r="CL2191" s="108"/>
      <c r="CM2191" s="108"/>
      <c r="CN2191" s="108"/>
      <c r="CO2191" s="108"/>
      <c r="CP2191" s="108"/>
      <c r="CQ2191" s="108"/>
      <c r="CR2191" s="108"/>
      <c r="CS2191" s="108"/>
      <c r="CT2191" s="108"/>
      <c r="CU2191" s="108"/>
      <c r="CV2191" s="108"/>
      <c r="CW2191" s="108"/>
      <c r="CX2191" s="108"/>
      <c r="CY2191" s="108"/>
      <c r="CZ2191" s="2"/>
      <c r="DA2191" s="2"/>
      <c r="DB2191" s="2"/>
      <c r="DC2191" s="2"/>
      <c r="DD2191" s="2"/>
      <c r="DE2191" s="2"/>
      <c r="DF2191" s="2"/>
      <c r="DG2191" s="2"/>
      <c r="DH2191" s="2"/>
      <c r="DI2191" s="2"/>
      <c r="DJ2191" s="2"/>
      <c r="DK2191" s="2"/>
      <c r="DL2191" s="2"/>
      <c r="DM2191" s="2"/>
      <c r="DN2191" s="2"/>
      <c r="DO2191" s="2"/>
      <c r="DP2191" s="2"/>
      <c r="DQ2191" s="2"/>
      <c r="DR2191" s="2"/>
      <c r="DS2191" s="2"/>
      <c r="DT2191" s="2"/>
      <c r="DU2191" s="2"/>
      <c r="DV2191" s="2"/>
      <c r="DW2191" s="2"/>
      <c r="DX2191" s="2"/>
      <c r="DY2191" s="2"/>
      <c r="DZ2191" s="2"/>
      <c r="EA2191" s="2"/>
      <c r="EB2191" s="2"/>
      <c r="EC2191" s="2"/>
      <c r="ED2191" s="2"/>
      <c r="EE2191" s="2"/>
      <c r="EF2191" s="2"/>
      <c r="EG2191" s="2"/>
      <c r="EH2191" s="2"/>
      <c r="EI2191" s="2"/>
      <c r="EJ2191" s="2"/>
      <c r="EK2191" s="2"/>
      <c r="EL2191" s="2"/>
      <c r="EM2191" s="2"/>
      <c r="EN2191" s="2"/>
      <c r="EO2191" s="2"/>
      <c r="EP2191" s="2"/>
      <c r="EQ2191" s="2"/>
      <c r="ER2191" s="2"/>
      <c r="ES2191" s="2"/>
      <c r="ET2191" s="2"/>
      <c r="EU2191" s="2"/>
      <c r="EV2191" s="2"/>
      <c r="EW2191" s="2"/>
      <c r="EX2191" s="2"/>
      <c r="EY2191" s="2"/>
      <c r="EZ2191" s="2"/>
      <c r="FA2191" s="2"/>
      <c r="FB2191" s="2"/>
      <c r="FC2191" s="2"/>
      <c r="FD2191" s="2"/>
      <c r="FE2191" s="2"/>
      <c r="FF2191" s="2"/>
      <c r="FG2191" s="2"/>
      <c r="FH2191" s="2"/>
      <c r="FI2191" s="2"/>
      <c r="FJ2191" s="2"/>
      <c r="FK2191" s="2"/>
      <c r="FL2191" s="2"/>
      <c r="FM2191" s="2"/>
      <c r="FN2191" s="2"/>
      <c r="FO2191" s="2"/>
      <c r="FP2191" s="2"/>
      <c r="FQ2191" s="2"/>
      <c r="FR2191" s="2"/>
      <c r="FS2191" s="2"/>
      <c r="FT2191" s="2"/>
      <c r="FU2191" s="2"/>
      <c r="FV2191" s="2"/>
      <c r="FW2191" s="2"/>
      <c r="FX2191" s="2"/>
      <c r="FY2191" s="2"/>
      <c r="FZ2191" s="2"/>
      <c r="GA2191" s="2"/>
      <c r="GB2191" s="2"/>
      <c r="GC2191" s="2"/>
      <c r="GD2191" s="2"/>
      <c r="GE2191" s="2"/>
      <c r="GF2191" s="2"/>
      <c r="GG2191" s="2"/>
      <c r="GH2191" s="2"/>
      <c r="GI2191" s="2"/>
      <c r="GJ2191" s="2"/>
      <c r="GK2191" s="2"/>
      <c r="GL2191" s="2"/>
      <c r="GM2191" s="2"/>
      <c r="GN2191" s="2"/>
      <c r="GO2191" s="2"/>
      <c r="GP2191" s="2"/>
      <c r="GQ2191" s="2"/>
      <c r="GR2191" s="2"/>
      <c r="GS2191" s="2"/>
      <c r="GT2191" s="2"/>
      <c r="GU2191" s="2"/>
      <c r="GV2191" s="2"/>
      <c r="GW2191" s="2"/>
      <c r="GX2191" s="2"/>
      <c r="GY2191" s="2"/>
      <c r="GZ2191" s="2"/>
      <c r="HA2191" s="2"/>
      <c r="HB2191" s="2"/>
      <c r="HC2191" s="2"/>
      <c r="HD2191" s="2"/>
      <c r="HE2191" s="2"/>
      <c r="HF2191" s="2"/>
      <c r="HG2191" s="2"/>
      <c r="HH2191" s="2"/>
      <c r="HI2191" s="2"/>
      <c r="HJ2191" s="2"/>
      <c r="HK2191" s="2"/>
      <c r="HL2191" s="2"/>
      <c r="HM2191" s="2"/>
      <c r="HN2191" s="2"/>
      <c r="HO2191" s="2"/>
      <c r="HP2191" s="2"/>
      <c r="HQ2191" s="2"/>
      <c r="HR2191" s="2"/>
      <c r="HS2191" s="2"/>
      <c r="HT2191" s="2"/>
      <c r="HU2191" s="2"/>
      <c r="HV2191" s="2"/>
      <c r="HW2191" s="2"/>
      <c r="HX2191" s="2"/>
      <c r="HY2191" s="2"/>
      <c r="HZ2191" s="2"/>
      <c r="IA2191" s="2"/>
      <c r="IB2191" s="2"/>
      <c r="IC2191" s="2"/>
      <c r="ID2191" s="2"/>
      <c r="IE2191" s="2"/>
      <c r="IF2191" s="2"/>
      <c r="IG2191" s="2"/>
      <c r="IH2191" s="2"/>
      <c r="II2191" s="2"/>
      <c r="IJ2191" s="2"/>
      <c r="IK2191" s="2"/>
      <c r="IL2191" s="2"/>
      <c r="IM2191" s="2"/>
      <c r="IN2191" s="2"/>
      <c r="IO2191" s="2"/>
      <c r="IP2191" s="2"/>
      <c r="IQ2191" s="2"/>
      <c r="IR2191" s="2"/>
      <c r="IS2191" s="2"/>
    </row>
    <row r="2192" spans="1:253" s="36" customFormat="1" ht="15" hidden="1" customHeight="1" x14ac:dyDescent="0.25">
      <c r="A2192" s="33"/>
      <c r="B2192" s="168"/>
      <c r="C2192" s="168"/>
      <c r="D2192" s="168"/>
      <c r="E2192" s="168"/>
      <c r="F2192" s="168"/>
      <c r="G2192" s="168"/>
      <c r="H2192" s="168"/>
      <c r="I2192" s="168"/>
      <c r="J2192" s="168"/>
      <c r="K2192" s="168"/>
      <c r="L2192" s="168"/>
      <c r="M2192" s="168"/>
      <c r="N2192" s="168"/>
      <c r="O2192" s="168"/>
      <c r="P2192" s="168"/>
      <c r="Q2192" s="168"/>
      <c r="R2192" s="168"/>
      <c r="S2192" s="168"/>
      <c r="T2192" s="168"/>
      <c r="U2192" s="168"/>
      <c r="V2192" s="168"/>
      <c r="W2192" s="168"/>
      <c r="X2192" s="168"/>
      <c r="Y2192" s="168"/>
      <c r="Z2192" s="168"/>
      <c r="AA2192" s="168"/>
      <c r="AB2192" s="168"/>
      <c r="AC2192" s="168"/>
      <c r="AD2192" s="168"/>
      <c r="AE2192" s="168"/>
      <c r="AF2192" s="168"/>
      <c r="AG2192" s="168"/>
      <c r="AH2192" s="168"/>
      <c r="AI2192" s="60"/>
      <c r="AJ2192" s="144" t="str">
        <f t="shared" si="413"/>
        <v>Riadok bude skrytý.</v>
      </c>
      <c r="AK2192" s="145" t="s">
        <v>207</v>
      </c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85">
        <v>1</v>
      </c>
      <c r="BF2192" s="51">
        <f t="shared" si="414"/>
        <v>0</v>
      </c>
      <c r="BG2192" s="51">
        <f t="shared" si="415"/>
        <v>0</v>
      </c>
      <c r="BH2192" s="51">
        <f t="shared" si="416"/>
        <v>1</v>
      </c>
      <c r="BI2192" s="90">
        <f t="shared" si="417"/>
        <v>0</v>
      </c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/>
      <c r="BX2192" s="108"/>
      <c r="BY2192" s="108"/>
      <c r="BZ2192" s="108"/>
      <c r="CA2192" s="113">
        <f>SI!BY2192</f>
        <v>141</v>
      </c>
      <c r="CB2192" s="113"/>
      <c r="CC2192" s="113"/>
      <c r="CD2192" s="113"/>
      <c r="CE2192" s="113"/>
      <c r="CF2192" s="113"/>
      <c r="CG2192" s="113"/>
      <c r="CH2192" s="140">
        <f>SI!BZ2192</f>
        <v>0</v>
      </c>
      <c r="CI2192" s="108"/>
      <c r="CJ2192" s="108"/>
      <c r="CK2192" s="108"/>
      <c r="CL2192" s="108"/>
      <c r="CM2192" s="108"/>
      <c r="CN2192" s="108"/>
      <c r="CO2192" s="108"/>
      <c r="CP2192" s="108"/>
      <c r="CQ2192" s="108"/>
      <c r="CR2192" s="108"/>
      <c r="CS2192" s="108"/>
      <c r="CT2192" s="108"/>
      <c r="CU2192" s="108"/>
      <c r="CV2192" s="108"/>
      <c r="CW2192" s="108"/>
      <c r="CX2192" s="108"/>
      <c r="CY2192" s="108"/>
      <c r="CZ2192" s="2"/>
      <c r="DA2192" s="2"/>
      <c r="DB2192" s="2"/>
      <c r="DC2192" s="2"/>
      <c r="DD2192" s="2"/>
      <c r="DE2192" s="2"/>
      <c r="DF2192" s="2"/>
      <c r="DG2192" s="2"/>
      <c r="DH2192" s="2"/>
      <c r="DI2192" s="2"/>
      <c r="DJ2192" s="2"/>
      <c r="DK2192" s="2"/>
      <c r="DL2192" s="2"/>
      <c r="DM2192" s="2"/>
      <c r="DN2192" s="2"/>
      <c r="DO2192" s="2"/>
      <c r="DP2192" s="2"/>
      <c r="DQ2192" s="2"/>
      <c r="DR2192" s="2"/>
      <c r="DS2192" s="2"/>
      <c r="DT2192" s="2"/>
      <c r="DU2192" s="2"/>
      <c r="DV2192" s="2"/>
      <c r="DW2192" s="2"/>
      <c r="DX2192" s="2"/>
      <c r="DY2192" s="2"/>
      <c r="DZ2192" s="2"/>
      <c r="EA2192" s="2"/>
      <c r="EB2192" s="2"/>
      <c r="EC2192" s="2"/>
      <c r="ED2192" s="2"/>
      <c r="EE2192" s="2"/>
      <c r="EF2192" s="2"/>
      <c r="EG2192" s="2"/>
      <c r="EH2192" s="2"/>
      <c r="EI2192" s="2"/>
      <c r="EJ2192" s="2"/>
      <c r="EK2192" s="2"/>
      <c r="EL2192" s="2"/>
      <c r="EM2192" s="2"/>
      <c r="EN2192" s="2"/>
      <c r="EO2192" s="2"/>
      <c r="EP2192" s="2"/>
      <c r="EQ2192" s="2"/>
      <c r="ER2192" s="2"/>
      <c r="ES2192" s="2"/>
      <c r="ET2192" s="2"/>
      <c r="EU2192" s="2"/>
      <c r="EV2192" s="2"/>
      <c r="EW2192" s="2"/>
      <c r="EX2192" s="2"/>
      <c r="EY2192" s="2"/>
      <c r="EZ2192" s="2"/>
      <c r="FA2192" s="2"/>
      <c r="FB2192" s="2"/>
      <c r="FC2192" s="2"/>
      <c r="FD2192" s="2"/>
      <c r="FE2192" s="2"/>
      <c r="FF2192" s="2"/>
      <c r="FG2192" s="2"/>
      <c r="FH2192" s="2"/>
      <c r="FI2192" s="2"/>
      <c r="FJ2192" s="2"/>
      <c r="FK2192" s="2"/>
      <c r="FL2192" s="2"/>
      <c r="FM2192" s="2"/>
      <c r="FN2192" s="2"/>
      <c r="FO2192" s="2"/>
      <c r="FP2192" s="2"/>
      <c r="FQ2192" s="2"/>
      <c r="FR2192" s="2"/>
      <c r="FS2192" s="2"/>
      <c r="FT2192" s="2"/>
      <c r="FU2192" s="2"/>
      <c r="FV2192" s="2"/>
      <c r="FW2192" s="2"/>
      <c r="FX2192" s="2"/>
      <c r="FY2192" s="2"/>
      <c r="FZ2192" s="2"/>
      <c r="GA2192" s="2"/>
      <c r="GB2192" s="2"/>
      <c r="GC2192" s="2"/>
      <c r="GD2192" s="2"/>
      <c r="GE2192" s="2"/>
      <c r="GF2192" s="2"/>
      <c r="GG2192" s="2"/>
      <c r="GH2192" s="2"/>
      <c r="GI2192" s="2"/>
      <c r="GJ2192" s="2"/>
      <c r="GK2192" s="2"/>
      <c r="GL2192" s="2"/>
      <c r="GM2192" s="2"/>
      <c r="GN2192" s="2"/>
      <c r="GO2192" s="2"/>
      <c r="GP2192" s="2"/>
      <c r="GQ2192" s="2"/>
      <c r="GR2192" s="2"/>
      <c r="GS2192" s="2"/>
      <c r="GT2192" s="2"/>
      <c r="GU2192" s="2"/>
      <c r="GV2192" s="2"/>
      <c r="GW2192" s="2"/>
      <c r="GX2192" s="2"/>
      <c r="GY2192" s="2"/>
      <c r="GZ2192" s="2"/>
      <c r="HA2192" s="2"/>
      <c r="HB2192" s="2"/>
      <c r="HC2192" s="2"/>
      <c r="HD2192" s="2"/>
      <c r="HE2192" s="2"/>
      <c r="HF2192" s="2"/>
      <c r="HG2192" s="2"/>
      <c r="HH2192" s="2"/>
      <c r="HI2192" s="2"/>
      <c r="HJ2192" s="2"/>
      <c r="HK2192" s="2"/>
      <c r="HL2192" s="2"/>
      <c r="HM2192" s="2"/>
      <c r="HN2192" s="2"/>
      <c r="HO2192" s="2"/>
      <c r="HP2192" s="2"/>
      <c r="HQ2192" s="2"/>
      <c r="HR2192" s="2"/>
      <c r="HS2192" s="2"/>
      <c r="HT2192" s="2"/>
      <c r="HU2192" s="2"/>
      <c r="HV2192" s="2"/>
      <c r="HW2192" s="2"/>
      <c r="HX2192" s="2"/>
      <c r="HY2192" s="2"/>
      <c r="HZ2192" s="2"/>
      <c r="IA2192" s="2"/>
      <c r="IB2192" s="2"/>
      <c r="IC2192" s="2"/>
      <c r="ID2192" s="2"/>
      <c r="IE2192" s="2"/>
      <c r="IF2192" s="2"/>
      <c r="IG2192" s="2"/>
      <c r="IH2192" s="2"/>
      <c r="II2192" s="2"/>
      <c r="IJ2192" s="2"/>
      <c r="IK2192" s="2"/>
      <c r="IL2192" s="2"/>
      <c r="IM2192" s="2"/>
      <c r="IN2192" s="2"/>
      <c r="IO2192" s="2"/>
      <c r="IP2192" s="2"/>
      <c r="IQ2192" s="2"/>
      <c r="IR2192" s="2"/>
      <c r="IS2192" s="2"/>
    </row>
    <row r="2193" spans="1:253" s="36" customFormat="1" ht="15" hidden="1" customHeight="1" x14ac:dyDescent="0.25">
      <c r="A2193" s="33"/>
      <c r="B2193" s="168"/>
      <c r="C2193" s="168"/>
      <c r="D2193" s="168"/>
      <c r="E2193" s="168"/>
      <c r="F2193" s="168"/>
      <c r="G2193" s="168"/>
      <c r="H2193" s="168"/>
      <c r="I2193" s="168"/>
      <c r="J2193" s="168"/>
      <c r="K2193" s="168"/>
      <c r="L2193" s="168"/>
      <c r="M2193" s="168"/>
      <c r="N2193" s="168"/>
      <c r="O2193" s="168"/>
      <c r="P2193" s="168"/>
      <c r="Q2193" s="168"/>
      <c r="R2193" s="168"/>
      <c r="S2193" s="168"/>
      <c r="T2193" s="168"/>
      <c r="U2193" s="168"/>
      <c r="V2193" s="168"/>
      <c r="W2193" s="168"/>
      <c r="X2193" s="168"/>
      <c r="Y2193" s="168"/>
      <c r="Z2193" s="168"/>
      <c r="AA2193" s="168"/>
      <c r="AB2193" s="168"/>
      <c r="AC2193" s="168"/>
      <c r="AD2193" s="168"/>
      <c r="AE2193" s="168"/>
      <c r="AF2193" s="168"/>
      <c r="AG2193" s="168"/>
      <c r="AH2193" s="168"/>
      <c r="AI2193" s="60"/>
      <c r="AJ2193" s="144" t="str">
        <f t="shared" si="413"/>
        <v>Riadok bude skrytý.</v>
      </c>
      <c r="AK2193" s="145" t="s">
        <v>207</v>
      </c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85">
        <v>1</v>
      </c>
      <c r="BF2193" s="51">
        <f t="shared" si="414"/>
        <v>0</v>
      </c>
      <c r="BG2193" s="51">
        <f t="shared" si="415"/>
        <v>0</v>
      </c>
      <c r="BH2193" s="51">
        <f t="shared" si="416"/>
        <v>1</v>
      </c>
      <c r="BI2193" s="90">
        <f t="shared" si="417"/>
        <v>0</v>
      </c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108"/>
      <c r="BY2193" s="108"/>
      <c r="BZ2193" s="108"/>
      <c r="CA2193" s="113">
        <f>SI!BY2193</f>
        <v>163</v>
      </c>
      <c r="CB2193" s="113"/>
      <c r="CC2193" s="113"/>
      <c r="CD2193" s="113"/>
      <c r="CE2193" s="113"/>
      <c r="CF2193" s="113"/>
      <c r="CG2193" s="113"/>
      <c r="CH2193" s="140">
        <f>SI!BZ2193</f>
        <v>0</v>
      </c>
      <c r="CI2193" s="108"/>
      <c r="CJ2193" s="108"/>
      <c r="CK2193" s="108"/>
      <c r="CL2193" s="108"/>
      <c r="CM2193" s="108"/>
      <c r="CN2193" s="108"/>
      <c r="CO2193" s="108"/>
      <c r="CP2193" s="108"/>
      <c r="CQ2193" s="108"/>
      <c r="CR2193" s="108"/>
      <c r="CS2193" s="108"/>
      <c r="CT2193" s="108"/>
      <c r="CU2193" s="108"/>
      <c r="CV2193" s="108"/>
      <c r="CW2193" s="108"/>
      <c r="CX2193" s="108"/>
      <c r="CY2193" s="108"/>
      <c r="CZ2193" s="2"/>
      <c r="DA2193" s="2"/>
      <c r="DB2193" s="2"/>
      <c r="DC2193" s="2"/>
      <c r="DD2193" s="2"/>
      <c r="DE2193" s="2"/>
      <c r="DF2193" s="2"/>
      <c r="DG2193" s="2"/>
      <c r="DH2193" s="2"/>
      <c r="DI2193" s="2"/>
      <c r="DJ2193" s="2"/>
      <c r="DK2193" s="2"/>
      <c r="DL2193" s="2"/>
      <c r="DM2193" s="2"/>
      <c r="DN2193" s="2"/>
      <c r="DO2193" s="2"/>
      <c r="DP2193" s="2"/>
      <c r="DQ2193" s="2"/>
      <c r="DR2193" s="2"/>
      <c r="DS2193" s="2"/>
      <c r="DT2193" s="2"/>
      <c r="DU2193" s="2"/>
      <c r="DV2193" s="2"/>
      <c r="DW2193" s="2"/>
      <c r="DX2193" s="2"/>
      <c r="DY2193" s="2"/>
      <c r="DZ2193" s="2"/>
      <c r="EA2193" s="2"/>
      <c r="EB2193" s="2"/>
      <c r="EC2193" s="2"/>
      <c r="ED2193" s="2"/>
      <c r="EE2193" s="2"/>
      <c r="EF2193" s="2"/>
      <c r="EG2193" s="2"/>
      <c r="EH2193" s="2"/>
      <c r="EI2193" s="2"/>
      <c r="EJ2193" s="2"/>
      <c r="EK2193" s="2"/>
      <c r="EL2193" s="2"/>
      <c r="EM2193" s="2"/>
      <c r="EN2193" s="2"/>
      <c r="EO2193" s="2"/>
      <c r="EP2193" s="2"/>
      <c r="EQ2193" s="2"/>
      <c r="ER2193" s="2"/>
      <c r="ES2193" s="2"/>
      <c r="ET2193" s="2"/>
      <c r="EU2193" s="2"/>
      <c r="EV2193" s="2"/>
      <c r="EW2193" s="2"/>
      <c r="EX2193" s="2"/>
      <c r="EY2193" s="2"/>
      <c r="EZ2193" s="2"/>
      <c r="FA2193" s="2"/>
      <c r="FB2193" s="2"/>
      <c r="FC2193" s="2"/>
      <c r="FD2193" s="2"/>
      <c r="FE2193" s="2"/>
      <c r="FF2193" s="2"/>
      <c r="FG2193" s="2"/>
      <c r="FH2193" s="2"/>
      <c r="FI2193" s="2"/>
      <c r="FJ2193" s="2"/>
      <c r="FK2193" s="2"/>
      <c r="FL2193" s="2"/>
      <c r="FM2193" s="2"/>
      <c r="FN2193" s="2"/>
      <c r="FO2193" s="2"/>
      <c r="FP2193" s="2"/>
      <c r="FQ2193" s="2"/>
      <c r="FR2193" s="2"/>
      <c r="FS2193" s="2"/>
      <c r="FT2193" s="2"/>
      <c r="FU2193" s="2"/>
      <c r="FV2193" s="2"/>
      <c r="FW2193" s="2"/>
      <c r="FX2193" s="2"/>
      <c r="FY2193" s="2"/>
      <c r="FZ2193" s="2"/>
      <c r="GA2193" s="2"/>
      <c r="GB2193" s="2"/>
      <c r="GC2193" s="2"/>
      <c r="GD2193" s="2"/>
      <c r="GE2193" s="2"/>
      <c r="GF2193" s="2"/>
      <c r="GG2193" s="2"/>
      <c r="GH2193" s="2"/>
      <c r="GI2193" s="2"/>
      <c r="GJ2193" s="2"/>
      <c r="GK2193" s="2"/>
      <c r="GL2193" s="2"/>
      <c r="GM2193" s="2"/>
      <c r="GN2193" s="2"/>
      <c r="GO2193" s="2"/>
      <c r="GP2193" s="2"/>
      <c r="GQ2193" s="2"/>
      <c r="GR2193" s="2"/>
      <c r="GS2193" s="2"/>
      <c r="GT2193" s="2"/>
      <c r="GU2193" s="2"/>
      <c r="GV2193" s="2"/>
      <c r="GW2193" s="2"/>
      <c r="GX2193" s="2"/>
      <c r="GY2193" s="2"/>
      <c r="GZ2193" s="2"/>
      <c r="HA2193" s="2"/>
      <c r="HB2193" s="2"/>
      <c r="HC2193" s="2"/>
      <c r="HD2193" s="2"/>
      <c r="HE2193" s="2"/>
      <c r="HF2193" s="2"/>
      <c r="HG2193" s="2"/>
      <c r="HH2193" s="2"/>
      <c r="HI2193" s="2"/>
      <c r="HJ2193" s="2"/>
      <c r="HK2193" s="2"/>
      <c r="HL2193" s="2"/>
      <c r="HM2193" s="2"/>
      <c r="HN2193" s="2"/>
      <c r="HO2193" s="2"/>
      <c r="HP2193" s="2"/>
      <c r="HQ2193" s="2"/>
      <c r="HR2193" s="2"/>
      <c r="HS2193" s="2"/>
      <c r="HT2193" s="2"/>
      <c r="HU2193" s="2"/>
      <c r="HV2193" s="2"/>
      <c r="HW2193" s="2"/>
      <c r="HX2193" s="2"/>
      <c r="HY2193" s="2"/>
      <c r="HZ2193" s="2"/>
      <c r="IA2193" s="2"/>
      <c r="IB2193" s="2"/>
      <c r="IC2193" s="2"/>
      <c r="ID2193" s="2"/>
      <c r="IE2193" s="2"/>
      <c r="IF2193" s="2"/>
      <c r="IG2193" s="2"/>
      <c r="IH2193" s="2"/>
      <c r="II2193" s="2"/>
      <c r="IJ2193" s="2"/>
      <c r="IK2193" s="2"/>
      <c r="IL2193" s="2"/>
      <c r="IM2193" s="2"/>
      <c r="IN2193" s="2"/>
      <c r="IO2193" s="2"/>
      <c r="IP2193" s="2"/>
      <c r="IQ2193" s="2"/>
      <c r="IR2193" s="2"/>
      <c r="IS2193" s="2"/>
    </row>
    <row r="2194" spans="1:253" s="36" customFormat="1" ht="15" hidden="1" customHeight="1" x14ac:dyDescent="0.25">
      <c r="A2194" s="33"/>
      <c r="B2194" s="168"/>
      <c r="C2194" s="168"/>
      <c r="D2194" s="168"/>
      <c r="E2194" s="168"/>
      <c r="F2194" s="168"/>
      <c r="G2194" s="168"/>
      <c r="H2194" s="168"/>
      <c r="I2194" s="168"/>
      <c r="J2194" s="168"/>
      <c r="K2194" s="168"/>
      <c r="L2194" s="168"/>
      <c r="M2194" s="168"/>
      <c r="N2194" s="168"/>
      <c r="O2194" s="168"/>
      <c r="P2194" s="168"/>
      <c r="Q2194" s="168"/>
      <c r="R2194" s="168"/>
      <c r="S2194" s="168"/>
      <c r="T2194" s="168"/>
      <c r="U2194" s="168"/>
      <c r="V2194" s="168"/>
      <c r="W2194" s="168"/>
      <c r="X2194" s="168"/>
      <c r="Y2194" s="168"/>
      <c r="Z2194" s="168"/>
      <c r="AA2194" s="168"/>
      <c r="AB2194" s="168"/>
      <c r="AC2194" s="168"/>
      <c r="AD2194" s="168"/>
      <c r="AE2194" s="168"/>
      <c r="AF2194" s="168"/>
      <c r="AG2194" s="168"/>
      <c r="AH2194" s="168"/>
      <c r="AI2194" s="60"/>
      <c r="AJ2194" s="144" t="str">
        <f t="shared" si="413"/>
        <v>Riadok bude skrytý.</v>
      </c>
      <c r="AK2194" s="145" t="s">
        <v>207</v>
      </c>
      <c r="AL2194" s="2"/>
      <c r="AM2194" s="2"/>
      <c r="AN2194" s="2"/>
      <c r="AO2194" s="2"/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85">
        <v>1</v>
      </c>
      <c r="BF2194" s="51">
        <f t="shared" si="414"/>
        <v>0</v>
      </c>
      <c r="BG2194" s="51">
        <f t="shared" si="415"/>
        <v>0</v>
      </c>
      <c r="BH2194" s="51">
        <f t="shared" si="416"/>
        <v>1</v>
      </c>
      <c r="BI2194" s="90">
        <f t="shared" si="417"/>
        <v>0</v>
      </c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/>
      <c r="BX2194" s="108"/>
      <c r="BY2194" s="108"/>
      <c r="BZ2194" s="108"/>
      <c r="CA2194" s="113">
        <f>SI!BY2194</f>
        <v>183</v>
      </c>
      <c r="CB2194" s="113"/>
      <c r="CC2194" s="113"/>
      <c r="CD2194" s="113"/>
      <c r="CE2194" s="113"/>
      <c r="CF2194" s="113"/>
      <c r="CG2194" s="113"/>
      <c r="CH2194" s="140">
        <f>SI!BZ2194</f>
        <v>0</v>
      </c>
      <c r="CI2194" s="108"/>
      <c r="CJ2194" s="108"/>
      <c r="CK2194" s="108"/>
      <c r="CL2194" s="108"/>
      <c r="CM2194" s="108"/>
      <c r="CN2194" s="108"/>
      <c r="CO2194" s="108"/>
      <c r="CP2194" s="108"/>
      <c r="CQ2194" s="108"/>
      <c r="CR2194" s="108"/>
      <c r="CS2194" s="108"/>
      <c r="CT2194" s="108"/>
      <c r="CU2194" s="108"/>
      <c r="CV2194" s="108"/>
      <c r="CW2194" s="108"/>
      <c r="CX2194" s="108"/>
      <c r="CY2194" s="108"/>
      <c r="CZ2194" s="2"/>
      <c r="DA2194" s="2"/>
      <c r="DB2194" s="2"/>
      <c r="DC2194" s="2"/>
      <c r="DD2194" s="2"/>
      <c r="DE2194" s="2"/>
      <c r="DF2194" s="2"/>
      <c r="DG2194" s="2"/>
      <c r="DH2194" s="2"/>
      <c r="DI2194" s="2"/>
      <c r="DJ2194" s="2"/>
      <c r="DK2194" s="2"/>
      <c r="DL2194" s="2"/>
      <c r="DM2194" s="2"/>
      <c r="DN2194" s="2"/>
      <c r="DO2194" s="2"/>
      <c r="DP2194" s="2"/>
      <c r="DQ2194" s="2"/>
      <c r="DR2194" s="2"/>
      <c r="DS2194" s="2"/>
      <c r="DT2194" s="2"/>
      <c r="DU2194" s="2"/>
      <c r="DV2194" s="2"/>
      <c r="DW2194" s="2"/>
      <c r="DX2194" s="2"/>
      <c r="DY2194" s="2"/>
      <c r="DZ2194" s="2"/>
      <c r="EA2194" s="2"/>
      <c r="EB2194" s="2"/>
      <c r="EC2194" s="2"/>
      <c r="ED2194" s="2"/>
      <c r="EE2194" s="2"/>
      <c r="EF2194" s="2"/>
      <c r="EG2194" s="2"/>
      <c r="EH2194" s="2"/>
      <c r="EI2194" s="2"/>
      <c r="EJ2194" s="2"/>
      <c r="EK2194" s="2"/>
      <c r="EL2194" s="2"/>
      <c r="EM2194" s="2"/>
      <c r="EN2194" s="2"/>
      <c r="EO2194" s="2"/>
      <c r="EP2194" s="2"/>
      <c r="EQ2194" s="2"/>
      <c r="ER2194" s="2"/>
      <c r="ES2194" s="2"/>
      <c r="ET2194" s="2"/>
      <c r="EU2194" s="2"/>
      <c r="EV2194" s="2"/>
      <c r="EW2194" s="2"/>
      <c r="EX2194" s="2"/>
      <c r="EY2194" s="2"/>
      <c r="EZ2194" s="2"/>
      <c r="FA2194" s="2"/>
      <c r="FB2194" s="2"/>
      <c r="FC2194" s="2"/>
      <c r="FD2194" s="2"/>
      <c r="FE2194" s="2"/>
      <c r="FF2194" s="2"/>
      <c r="FG2194" s="2"/>
      <c r="FH2194" s="2"/>
      <c r="FI2194" s="2"/>
      <c r="FJ2194" s="2"/>
      <c r="FK2194" s="2"/>
      <c r="FL2194" s="2"/>
      <c r="FM2194" s="2"/>
      <c r="FN2194" s="2"/>
      <c r="FO2194" s="2"/>
      <c r="FP2194" s="2"/>
      <c r="FQ2194" s="2"/>
      <c r="FR2194" s="2"/>
      <c r="FS2194" s="2"/>
      <c r="FT2194" s="2"/>
      <c r="FU2194" s="2"/>
      <c r="FV2194" s="2"/>
      <c r="FW2194" s="2"/>
      <c r="FX2194" s="2"/>
      <c r="FY2194" s="2"/>
      <c r="FZ2194" s="2"/>
      <c r="GA2194" s="2"/>
      <c r="GB2194" s="2"/>
      <c r="GC2194" s="2"/>
      <c r="GD2194" s="2"/>
      <c r="GE2194" s="2"/>
      <c r="GF2194" s="2"/>
      <c r="GG2194" s="2"/>
      <c r="GH2194" s="2"/>
      <c r="GI2194" s="2"/>
      <c r="GJ2194" s="2"/>
      <c r="GK2194" s="2"/>
      <c r="GL2194" s="2"/>
      <c r="GM2194" s="2"/>
      <c r="GN2194" s="2"/>
      <c r="GO2194" s="2"/>
      <c r="GP2194" s="2"/>
      <c r="GQ2194" s="2"/>
      <c r="GR2194" s="2"/>
      <c r="GS2194" s="2"/>
      <c r="GT2194" s="2"/>
      <c r="GU2194" s="2"/>
      <c r="GV2194" s="2"/>
      <c r="GW2194" s="2"/>
      <c r="GX2194" s="2"/>
      <c r="GY2194" s="2"/>
      <c r="GZ2194" s="2"/>
      <c r="HA2194" s="2"/>
      <c r="HB2194" s="2"/>
      <c r="HC2194" s="2"/>
      <c r="HD2194" s="2"/>
      <c r="HE2194" s="2"/>
      <c r="HF2194" s="2"/>
      <c r="HG2194" s="2"/>
      <c r="HH2194" s="2"/>
      <c r="HI2194" s="2"/>
      <c r="HJ2194" s="2"/>
      <c r="HK2194" s="2"/>
      <c r="HL2194" s="2"/>
      <c r="HM2194" s="2"/>
      <c r="HN2194" s="2"/>
      <c r="HO2194" s="2"/>
      <c r="HP2194" s="2"/>
      <c r="HQ2194" s="2"/>
      <c r="HR2194" s="2"/>
      <c r="HS2194" s="2"/>
      <c r="HT2194" s="2"/>
      <c r="HU2194" s="2"/>
      <c r="HV2194" s="2"/>
      <c r="HW2194" s="2"/>
      <c r="HX2194" s="2"/>
      <c r="HY2194" s="2"/>
      <c r="HZ2194" s="2"/>
      <c r="IA2194" s="2"/>
      <c r="IB2194" s="2"/>
      <c r="IC2194" s="2"/>
      <c r="ID2194" s="2"/>
      <c r="IE2194" s="2"/>
      <c r="IF2194" s="2"/>
      <c r="IG2194" s="2"/>
      <c r="IH2194" s="2"/>
      <c r="II2194" s="2"/>
      <c r="IJ2194" s="2"/>
      <c r="IK2194" s="2"/>
      <c r="IL2194" s="2"/>
      <c r="IM2194" s="2"/>
      <c r="IN2194" s="2"/>
      <c r="IO2194" s="2"/>
      <c r="IP2194" s="2"/>
      <c r="IQ2194" s="2"/>
      <c r="IR2194" s="2"/>
      <c r="IS2194" s="2"/>
    </row>
    <row r="2195" spans="1:253" s="36" customFormat="1" ht="15" hidden="1" customHeight="1" x14ac:dyDescent="0.25">
      <c r="A2195" s="33"/>
      <c r="B2195" s="168"/>
      <c r="C2195" s="168"/>
      <c r="D2195" s="168"/>
      <c r="E2195" s="168"/>
      <c r="F2195" s="168"/>
      <c r="G2195" s="168"/>
      <c r="H2195" s="168"/>
      <c r="I2195" s="168"/>
      <c r="J2195" s="168"/>
      <c r="K2195" s="168"/>
      <c r="L2195" s="168"/>
      <c r="M2195" s="168"/>
      <c r="N2195" s="168"/>
      <c r="O2195" s="168"/>
      <c r="P2195" s="168"/>
      <c r="Q2195" s="168"/>
      <c r="R2195" s="168"/>
      <c r="S2195" s="168"/>
      <c r="T2195" s="168"/>
      <c r="U2195" s="168"/>
      <c r="V2195" s="168"/>
      <c r="W2195" s="168"/>
      <c r="X2195" s="168"/>
      <c r="Y2195" s="168"/>
      <c r="Z2195" s="168"/>
      <c r="AA2195" s="168"/>
      <c r="AB2195" s="168"/>
      <c r="AC2195" s="168"/>
      <c r="AD2195" s="168"/>
      <c r="AE2195" s="168"/>
      <c r="AF2195" s="168"/>
      <c r="AG2195" s="168"/>
      <c r="AH2195" s="168"/>
      <c r="AI2195" s="60"/>
      <c r="AJ2195" s="144" t="str">
        <f t="shared" si="413"/>
        <v>Riadok bude skrytý.</v>
      </c>
      <c r="AK2195" s="145" t="s">
        <v>207</v>
      </c>
      <c r="AL2195" s="2"/>
      <c r="AM2195" s="2"/>
      <c r="AN2195" s="2"/>
      <c r="AO2195" s="2"/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  <c r="AZ2195" s="2"/>
      <c r="BA2195" s="2"/>
      <c r="BB2195" s="2"/>
      <c r="BC2195" s="2"/>
      <c r="BD2195" s="2"/>
      <c r="BE2195" s="85">
        <v>1</v>
      </c>
      <c r="BF2195" s="51">
        <f t="shared" si="414"/>
        <v>0</v>
      </c>
      <c r="BG2195" s="51">
        <f t="shared" si="415"/>
        <v>0</v>
      </c>
      <c r="BH2195" s="51">
        <f t="shared" si="416"/>
        <v>1</v>
      </c>
      <c r="BI2195" s="90">
        <f t="shared" si="417"/>
        <v>0</v>
      </c>
      <c r="BJ2195" s="2"/>
      <c r="BK2195" s="2"/>
      <c r="BL2195" s="2"/>
      <c r="BM2195" s="2"/>
      <c r="BN2195" s="2"/>
      <c r="BO2195" s="2"/>
      <c r="BP2195" s="2"/>
      <c r="BQ2195" s="2"/>
      <c r="BR2195" s="2"/>
      <c r="BS2195" s="2"/>
      <c r="BT2195" s="2"/>
      <c r="BU2195" s="2"/>
      <c r="BV2195" s="2"/>
      <c r="BW2195" s="2"/>
      <c r="BX2195" s="108"/>
      <c r="BY2195" s="108"/>
      <c r="BZ2195" s="108"/>
      <c r="CA2195" s="113">
        <f>SI!BY2195</f>
        <v>173</v>
      </c>
      <c r="CB2195" s="113"/>
      <c r="CC2195" s="113"/>
      <c r="CD2195" s="113"/>
      <c r="CE2195" s="113"/>
      <c r="CF2195" s="113"/>
      <c r="CG2195" s="113"/>
      <c r="CH2195" s="140">
        <f>SI!BZ2195</f>
        <v>0</v>
      </c>
      <c r="CI2195" s="108"/>
      <c r="CJ2195" s="108"/>
      <c r="CK2195" s="108"/>
      <c r="CL2195" s="108"/>
      <c r="CM2195" s="108"/>
      <c r="CN2195" s="108"/>
      <c r="CO2195" s="108"/>
      <c r="CP2195" s="108"/>
      <c r="CQ2195" s="108"/>
      <c r="CR2195" s="108"/>
      <c r="CS2195" s="108"/>
      <c r="CT2195" s="108"/>
      <c r="CU2195" s="108"/>
      <c r="CV2195" s="108"/>
      <c r="CW2195" s="108"/>
      <c r="CX2195" s="108"/>
      <c r="CY2195" s="108"/>
      <c r="CZ2195" s="2"/>
      <c r="DA2195" s="2"/>
      <c r="DB2195" s="2"/>
      <c r="DC2195" s="2"/>
      <c r="DD2195" s="2"/>
      <c r="DE2195" s="2"/>
      <c r="DF2195" s="2"/>
      <c r="DG2195" s="2"/>
      <c r="DH2195" s="2"/>
      <c r="DI2195" s="2"/>
      <c r="DJ2195" s="2"/>
      <c r="DK2195" s="2"/>
      <c r="DL2195" s="2"/>
      <c r="DM2195" s="2"/>
      <c r="DN2195" s="2"/>
      <c r="DO2195" s="2"/>
      <c r="DP2195" s="2"/>
      <c r="DQ2195" s="2"/>
      <c r="DR2195" s="2"/>
      <c r="DS2195" s="2"/>
      <c r="DT2195" s="2"/>
      <c r="DU2195" s="2"/>
      <c r="DV2195" s="2"/>
      <c r="DW2195" s="2"/>
      <c r="DX2195" s="2"/>
      <c r="DY2195" s="2"/>
      <c r="DZ2195" s="2"/>
      <c r="EA2195" s="2"/>
      <c r="EB2195" s="2"/>
      <c r="EC2195" s="2"/>
      <c r="ED2195" s="2"/>
      <c r="EE2195" s="2"/>
      <c r="EF2195" s="2"/>
      <c r="EG2195" s="2"/>
      <c r="EH2195" s="2"/>
      <c r="EI2195" s="2"/>
      <c r="EJ2195" s="2"/>
      <c r="EK2195" s="2"/>
      <c r="EL2195" s="2"/>
      <c r="EM2195" s="2"/>
      <c r="EN2195" s="2"/>
      <c r="EO2195" s="2"/>
      <c r="EP2195" s="2"/>
      <c r="EQ2195" s="2"/>
      <c r="ER2195" s="2"/>
      <c r="ES2195" s="2"/>
      <c r="ET2195" s="2"/>
      <c r="EU2195" s="2"/>
      <c r="EV2195" s="2"/>
      <c r="EW2195" s="2"/>
      <c r="EX2195" s="2"/>
      <c r="EY2195" s="2"/>
      <c r="EZ2195" s="2"/>
      <c r="FA2195" s="2"/>
      <c r="FB2195" s="2"/>
      <c r="FC2195" s="2"/>
      <c r="FD2195" s="2"/>
      <c r="FE2195" s="2"/>
      <c r="FF2195" s="2"/>
      <c r="FG2195" s="2"/>
      <c r="FH2195" s="2"/>
      <c r="FI2195" s="2"/>
      <c r="FJ2195" s="2"/>
      <c r="FK2195" s="2"/>
      <c r="FL2195" s="2"/>
      <c r="FM2195" s="2"/>
      <c r="FN2195" s="2"/>
      <c r="FO2195" s="2"/>
      <c r="FP2195" s="2"/>
      <c r="FQ2195" s="2"/>
      <c r="FR2195" s="2"/>
      <c r="FS2195" s="2"/>
      <c r="FT2195" s="2"/>
      <c r="FU2195" s="2"/>
      <c r="FV2195" s="2"/>
      <c r="FW2195" s="2"/>
      <c r="FX2195" s="2"/>
      <c r="FY2195" s="2"/>
      <c r="FZ2195" s="2"/>
      <c r="GA2195" s="2"/>
      <c r="GB2195" s="2"/>
      <c r="GC2195" s="2"/>
      <c r="GD2195" s="2"/>
      <c r="GE2195" s="2"/>
      <c r="GF2195" s="2"/>
      <c r="GG2195" s="2"/>
      <c r="GH2195" s="2"/>
      <c r="GI2195" s="2"/>
      <c r="GJ2195" s="2"/>
      <c r="GK2195" s="2"/>
      <c r="GL2195" s="2"/>
      <c r="GM2195" s="2"/>
      <c r="GN2195" s="2"/>
      <c r="GO2195" s="2"/>
      <c r="GP2195" s="2"/>
      <c r="GQ2195" s="2"/>
      <c r="GR2195" s="2"/>
      <c r="GS2195" s="2"/>
      <c r="GT2195" s="2"/>
      <c r="GU2195" s="2"/>
      <c r="GV2195" s="2"/>
      <c r="GW2195" s="2"/>
      <c r="GX2195" s="2"/>
      <c r="GY2195" s="2"/>
      <c r="GZ2195" s="2"/>
      <c r="HA2195" s="2"/>
      <c r="HB2195" s="2"/>
      <c r="HC2195" s="2"/>
      <c r="HD2195" s="2"/>
      <c r="HE2195" s="2"/>
      <c r="HF2195" s="2"/>
      <c r="HG2195" s="2"/>
      <c r="HH2195" s="2"/>
      <c r="HI2195" s="2"/>
      <c r="HJ2195" s="2"/>
      <c r="HK2195" s="2"/>
      <c r="HL2195" s="2"/>
      <c r="HM2195" s="2"/>
      <c r="HN2195" s="2"/>
      <c r="HO2195" s="2"/>
      <c r="HP2195" s="2"/>
      <c r="HQ2195" s="2"/>
      <c r="HR2195" s="2"/>
      <c r="HS2195" s="2"/>
      <c r="HT2195" s="2"/>
      <c r="HU2195" s="2"/>
      <c r="HV2195" s="2"/>
      <c r="HW2195" s="2"/>
      <c r="HX2195" s="2"/>
      <c r="HY2195" s="2"/>
      <c r="HZ2195" s="2"/>
      <c r="IA2195" s="2"/>
      <c r="IB2195" s="2"/>
      <c r="IC2195" s="2"/>
      <c r="ID2195" s="2"/>
      <c r="IE2195" s="2"/>
      <c r="IF2195" s="2"/>
      <c r="IG2195" s="2"/>
      <c r="IH2195" s="2"/>
      <c r="II2195" s="2"/>
      <c r="IJ2195" s="2"/>
      <c r="IK2195" s="2"/>
      <c r="IL2195" s="2"/>
      <c r="IM2195" s="2"/>
      <c r="IN2195" s="2"/>
      <c r="IO2195" s="2"/>
      <c r="IP2195" s="2"/>
      <c r="IQ2195" s="2"/>
      <c r="IR2195" s="2"/>
      <c r="IS2195" s="2"/>
    </row>
    <row r="2196" spans="1:253" s="36" customFormat="1" ht="15" hidden="1" customHeight="1" x14ac:dyDescent="0.25">
      <c r="A2196" s="33"/>
      <c r="B2196" s="168"/>
      <c r="C2196" s="168"/>
      <c r="D2196" s="168"/>
      <c r="E2196" s="168"/>
      <c r="F2196" s="168"/>
      <c r="G2196" s="168"/>
      <c r="H2196" s="168"/>
      <c r="I2196" s="168"/>
      <c r="J2196" s="168"/>
      <c r="K2196" s="168"/>
      <c r="L2196" s="168"/>
      <c r="M2196" s="168"/>
      <c r="N2196" s="168"/>
      <c r="O2196" s="168"/>
      <c r="P2196" s="168"/>
      <c r="Q2196" s="168"/>
      <c r="R2196" s="168"/>
      <c r="S2196" s="168"/>
      <c r="T2196" s="168"/>
      <c r="U2196" s="168"/>
      <c r="V2196" s="168"/>
      <c r="W2196" s="168"/>
      <c r="X2196" s="168"/>
      <c r="Y2196" s="168"/>
      <c r="Z2196" s="168"/>
      <c r="AA2196" s="168"/>
      <c r="AB2196" s="168"/>
      <c r="AC2196" s="168"/>
      <c r="AD2196" s="168"/>
      <c r="AE2196" s="168"/>
      <c r="AF2196" s="168"/>
      <c r="AG2196" s="168"/>
      <c r="AH2196" s="168"/>
      <c r="AI2196" s="60"/>
      <c r="AJ2196" s="144" t="str">
        <f t="shared" si="413"/>
        <v>Riadok bude skrytý.</v>
      </c>
      <c r="AK2196" s="145" t="s">
        <v>207</v>
      </c>
      <c r="AL2196" s="2"/>
      <c r="AM2196" s="2"/>
      <c r="AN2196" s="2"/>
      <c r="AO2196" s="2"/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  <c r="AZ2196" s="2"/>
      <c r="BA2196" s="2"/>
      <c r="BB2196" s="2"/>
      <c r="BC2196" s="2"/>
      <c r="BD2196" s="2"/>
      <c r="BE2196" s="85">
        <v>1</v>
      </c>
      <c r="BF2196" s="51">
        <f t="shared" si="414"/>
        <v>0</v>
      </c>
      <c r="BG2196" s="51">
        <f t="shared" si="415"/>
        <v>0</v>
      </c>
      <c r="BH2196" s="51">
        <f t="shared" si="416"/>
        <v>1</v>
      </c>
      <c r="BI2196" s="90">
        <f t="shared" si="417"/>
        <v>0</v>
      </c>
      <c r="BJ2196" s="2"/>
      <c r="BK2196" s="2"/>
      <c r="BL2196" s="2"/>
      <c r="BM2196" s="2"/>
      <c r="BN2196" s="2"/>
      <c r="BO2196" s="2"/>
      <c r="BP2196" s="2"/>
      <c r="BQ2196" s="2"/>
      <c r="BR2196" s="2"/>
      <c r="BS2196" s="2"/>
      <c r="BT2196" s="2"/>
      <c r="BU2196" s="2"/>
      <c r="BV2196" s="2"/>
      <c r="BW2196" s="2"/>
      <c r="BX2196" s="108"/>
      <c r="BY2196" s="108"/>
      <c r="BZ2196" s="108"/>
      <c r="CA2196" s="113">
        <f>SI!BY2196</f>
        <v>122</v>
      </c>
      <c r="CB2196" s="113"/>
      <c r="CC2196" s="113"/>
      <c r="CD2196" s="113"/>
      <c r="CE2196" s="113"/>
      <c r="CF2196" s="113"/>
      <c r="CG2196" s="113"/>
      <c r="CH2196" s="140">
        <f>SI!BZ2196</f>
        <v>0</v>
      </c>
      <c r="CI2196" s="108"/>
      <c r="CJ2196" s="108"/>
      <c r="CK2196" s="108"/>
      <c r="CL2196" s="108"/>
      <c r="CM2196" s="108"/>
      <c r="CN2196" s="108"/>
      <c r="CO2196" s="108"/>
      <c r="CP2196" s="108"/>
      <c r="CQ2196" s="108"/>
      <c r="CR2196" s="108"/>
      <c r="CS2196" s="108"/>
      <c r="CT2196" s="108"/>
      <c r="CU2196" s="108"/>
      <c r="CV2196" s="108"/>
      <c r="CW2196" s="108"/>
      <c r="CX2196" s="108"/>
      <c r="CY2196" s="108"/>
      <c r="CZ2196" s="2"/>
      <c r="DA2196" s="2"/>
      <c r="DB2196" s="2"/>
      <c r="DC2196" s="2"/>
      <c r="DD2196" s="2"/>
      <c r="DE2196" s="2"/>
      <c r="DF2196" s="2"/>
      <c r="DG2196" s="2"/>
      <c r="DH2196" s="2"/>
      <c r="DI2196" s="2"/>
      <c r="DJ2196" s="2"/>
      <c r="DK2196" s="2"/>
      <c r="DL2196" s="2"/>
      <c r="DM2196" s="2"/>
      <c r="DN2196" s="2"/>
      <c r="DO2196" s="2"/>
      <c r="DP2196" s="2"/>
      <c r="DQ2196" s="2"/>
      <c r="DR2196" s="2"/>
      <c r="DS2196" s="2"/>
      <c r="DT2196" s="2"/>
      <c r="DU2196" s="2"/>
      <c r="DV2196" s="2"/>
      <c r="DW2196" s="2"/>
      <c r="DX2196" s="2"/>
      <c r="DY2196" s="2"/>
      <c r="DZ2196" s="2"/>
      <c r="EA2196" s="2"/>
      <c r="EB2196" s="2"/>
      <c r="EC2196" s="2"/>
      <c r="ED2196" s="2"/>
      <c r="EE2196" s="2"/>
      <c r="EF2196" s="2"/>
      <c r="EG2196" s="2"/>
      <c r="EH2196" s="2"/>
      <c r="EI2196" s="2"/>
      <c r="EJ2196" s="2"/>
      <c r="EK2196" s="2"/>
      <c r="EL2196" s="2"/>
      <c r="EM2196" s="2"/>
      <c r="EN2196" s="2"/>
      <c r="EO2196" s="2"/>
      <c r="EP2196" s="2"/>
      <c r="EQ2196" s="2"/>
      <c r="ER2196" s="2"/>
      <c r="ES2196" s="2"/>
      <c r="ET2196" s="2"/>
      <c r="EU2196" s="2"/>
      <c r="EV2196" s="2"/>
      <c r="EW2196" s="2"/>
      <c r="EX2196" s="2"/>
      <c r="EY2196" s="2"/>
      <c r="EZ2196" s="2"/>
      <c r="FA2196" s="2"/>
      <c r="FB2196" s="2"/>
      <c r="FC2196" s="2"/>
      <c r="FD2196" s="2"/>
      <c r="FE2196" s="2"/>
      <c r="FF2196" s="2"/>
      <c r="FG2196" s="2"/>
      <c r="FH2196" s="2"/>
      <c r="FI2196" s="2"/>
      <c r="FJ2196" s="2"/>
      <c r="FK2196" s="2"/>
      <c r="FL2196" s="2"/>
      <c r="FM2196" s="2"/>
      <c r="FN2196" s="2"/>
      <c r="FO2196" s="2"/>
      <c r="FP2196" s="2"/>
      <c r="FQ2196" s="2"/>
      <c r="FR2196" s="2"/>
      <c r="FS2196" s="2"/>
      <c r="FT2196" s="2"/>
      <c r="FU2196" s="2"/>
      <c r="FV2196" s="2"/>
      <c r="FW2196" s="2"/>
      <c r="FX2196" s="2"/>
      <c r="FY2196" s="2"/>
      <c r="FZ2196" s="2"/>
      <c r="GA2196" s="2"/>
      <c r="GB2196" s="2"/>
      <c r="GC2196" s="2"/>
      <c r="GD2196" s="2"/>
      <c r="GE2196" s="2"/>
      <c r="GF2196" s="2"/>
      <c r="GG2196" s="2"/>
      <c r="GH2196" s="2"/>
      <c r="GI2196" s="2"/>
      <c r="GJ2196" s="2"/>
      <c r="GK2196" s="2"/>
      <c r="GL2196" s="2"/>
      <c r="GM2196" s="2"/>
      <c r="GN2196" s="2"/>
      <c r="GO2196" s="2"/>
      <c r="GP2196" s="2"/>
      <c r="GQ2196" s="2"/>
      <c r="GR2196" s="2"/>
      <c r="GS2196" s="2"/>
      <c r="GT2196" s="2"/>
      <c r="GU2196" s="2"/>
      <c r="GV2196" s="2"/>
      <c r="GW2196" s="2"/>
      <c r="GX2196" s="2"/>
      <c r="GY2196" s="2"/>
      <c r="GZ2196" s="2"/>
      <c r="HA2196" s="2"/>
      <c r="HB2196" s="2"/>
      <c r="HC2196" s="2"/>
      <c r="HD2196" s="2"/>
      <c r="HE2196" s="2"/>
      <c r="HF2196" s="2"/>
      <c r="HG2196" s="2"/>
      <c r="HH2196" s="2"/>
      <c r="HI2196" s="2"/>
      <c r="HJ2196" s="2"/>
      <c r="HK2196" s="2"/>
      <c r="HL2196" s="2"/>
      <c r="HM2196" s="2"/>
      <c r="HN2196" s="2"/>
      <c r="HO2196" s="2"/>
      <c r="HP2196" s="2"/>
      <c r="HQ2196" s="2"/>
      <c r="HR2196" s="2"/>
      <c r="HS2196" s="2"/>
      <c r="HT2196" s="2"/>
      <c r="HU2196" s="2"/>
      <c r="HV2196" s="2"/>
      <c r="HW2196" s="2"/>
      <c r="HX2196" s="2"/>
      <c r="HY2196" s="2"/>
      <c r="HZ2196" s="2"/>
      <c r="IA2196" s="2"/>
      <c r="IB2196" s="2"/>
      <c r="IC2196" s="2"/>
      <c r="ID2196" s="2"/>
      <c r="IE2196" s="2"/>
      <c r="IF2196" s="2"/>
      <c r="IG2196" s="2"/>
      <c r="IH2196" s="2"/>
      <c r="II2196" s="2"/>
      <c r="IJ2196" s="2"/>
      <c r="IK2196" s="2"/>
      <c r="IL2196" s="2"/>
      <c r="IM2196" s="2"/>
      <c r="IN2196" s="2"/>
      <c r="IO2196" s="2"/>
      <c r="IP2196" s="2"/>
      <c r="IQ2196" s="2"/>
      <c r="IR2196" s="2"/>
      <c r="IS2196" s="2"/>
    </row>
    <row r="2197" spans="1:253" s="36" customFormat="1" ht="15" hidden="1" customHeight="1" x14ac:dyDescent="0.25">
      <c r="A2197" s="33"/>
      <c r="B2197" s="168"/>
      <c r="C2197" s="168"/>
      <c r="D2197" s="168"/>
      <c r="E2197" s="168"/>
      <c r="F2197" s="168"/>
      <c r="G2197" s="168"/>
      <c r="H2197" s="168"/>
      <c r="I2197" s="168"/>
      <c r="J2197" s="168"/>
      <c r="K2197" s="168"/>
      <c r="L2197" s="168"/>
      <c r="M2197" s="168"/>
      <c r="N2197" s="168"/>
      <c r="O2197" s="168"/>
      <c r="P2197" s="168"/>
      <c r="Q2197" s="168"/>
      <c r="R2197" s="168"/>
      <c r="S2197" s="168"/>
      <c r="T2197" s="168"/>
      <c r="U2197" s="168"/>
      <c r="V2197" s="168"/>
      <c r="W2197" s="168"/>
      <c r="X2197" s="168"/>
      <c r="Y2197" s="168"/>
      <c r="Z2197" s="168"/>
      <c r="AA2197" s="168"/>
      <c r="AB2197" s="168"/>
      <c r="AC2197" s="168"/>
      <c r="AD2197" s="168"/>
      <c r="AE2197" s="168"/>
      <c r="AF2197" s="168"/>
      <c r="AG2197" s="168"/>
      <c r="AH2197" s="168"/>
      <c r="AI2197" s="60"/>
      <c r="AJ2197" s="144" t="str">
        <f t="shared" si="413"/>
        <v>Riadok bude skrytý.</v>
      </c>
      <c r="AK2197" s="145" t="s">
        <v>207</v>
      </c>
      <c r="AL2197" s="2"/>
      <c r="AM2197" s="2"/>
      <c r="AN2197" s="2"/>
      <c r="AO2197" s="2"/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85">
        <v>1</v>
      </c>
      <c r="BF2197" s="51">
        <f t="shared" si="414"/>
        <v>0</v>
      </c>
      <c r="BG2197" s="51">
        <f t="shared" si="415"/>
        <v>0</v>
      </c>
      <c r="BH2197" s="51">
        <f t="shared" si="416"/>
        <v>1</v>
      </c>
      <c r="BI2197" s="90">
        <f t="shared" si="417"/>
        <v>0</v>
      </c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/>
      <c r="BX2197" s="108"/>
      <c r="BY2197" s="108"/>
      <c r="BZ2197" s="108"/>
      <c r="CA2197" s="113">
        <f>SI!BY2197</f>
        <v>118</v>
      </c>
      <c r="CB2197" s="113"/>
      <c r="CC2197" s="113"/>
      <c r="CD2197" s="113"/>
      <c r="CE2197" s="113"/>
      <c r="CF2197" s="113"/>
      <c r="CG2197" s="113"/>
      <c r="CH2197" s="140">
        <f>SI!BZ2197</f>
        <v>0</v>
      </c>
      <c r="CI2197" s="108"/>
      <c r="CJ2197" s="108"/>
      <c r="CK2197" s="108"/>
      <c r="CL2197" s="108"/>
      <c r="CM2197" s="108"/>
      <c r="CN2197" s="108"/>
      <c r="CO2197" s="108"/>
      <c r="CP2197" s="108"/>
      <c r="CQ2197" s="108"/>
      <c r="CR2197" s="108"/>
      <c r="CS2197" s="108"/>
      <c r="CT2197" s="108"/>
      <c r="CU2197" s="108"/>
      <c r="CV2197" s="108"/>
      <c r="CW2197" s="108"/>
      <c r="CX2197" s="108"/>
      <c r="CY2197" s="108"/>
      <c r="CZ2197" s="2"/>
      <c r="DA2197" s="2"/>
      <c r="DB2197" s="2"/>
      <c r="DC2197" s="2"/>
      <c r="DD2197" s="2"/>
      <c r="DE2197" s="2"/>
      <c r="DF2197" s="2"/>
      <c r="DG2197" s="2"/>
      <c r="DH2197" s="2"/>
      <c r="DI2197" s="2"/>
      <c r="DJ2197" s="2"/>
      <c r="DK2197" s="2"/>
      <c r="DL2197" s="2"/>
      <c r="DM2197" s="2"/>
      <c r="DN2197" s="2"/>
      <c r="DO2197" s="2"/>
      <c r="DP2197" s="2"/>
      <c r="DQ2197" s="2"/>
      <c r="DR2197" s="2"/>
      <c r="DS2197" s="2"/>
      <c r="DT2197" s="2"/>
      <c r="DU2197" s="2"/>
      <c r="DV2197" s="2"/>
      <c r="DW2197" s="2"/>
      <c r="DX2197" s="2"/>
      <c r="DY2197" s="2"/>
      <c r="DZ2197" s="2"/>
      <c r="EA2197" s="2"/>
      <c r="EB2197" s="2"/>
      <c r="EC2197" s="2"/>
      <c r="ED2197" s="2"/>
      <c r="EE2197" s="2"/>
      <c r="EF2197" s="2"/>
      <c r="EG2197" s="2"/>
      <c r="EH2197" s="2"/>
      <c r="EI2197" s="2"/>
      <c r="EJ2197" s="2"/>
      <c r="EK2197" s="2"/>
      <c r="EL2197" s="2"/>
      <c r="EM2197" s="2"/>
      <c r="EN2197" s="2"/>
      <c r="EO2197" s="2"/>
      <c r="EP2197" s="2"/>
      <c r="EQ2197" s="2"/>
      <c r="ER2197" s="2"/>
      <c r="ES2197" s="2"/>
      <c r="ET2197" s="2"/>
      <c r="EU2197" s="2"/>
      <c r="EV2197" s="2"/>
      <c r="EW2197" s="2"/>
      <c r="EX2197" s="2"/>
      <c r="EY2197" s="2"/>
      <c r="EZ2197" s="2"/>
      <c r="FA2197" s="2"/>
      <c r="FB2197" s="2"/>
      <c r="FC2197" s="2"/>
      <c r="FD2197" s="2"/>
      <c r="FE2197" s="2"/>
      <c r="FF2197" s="2"/>
      <c r="FG2197" s="2"/>
      <c r="FH2197" s="2"/>
      <c r="FI2197" s="2"/>
      <c r="FJ2197" s="2"/>
      <c r="FK2197" s="2"/>
      <c r="FL2197" s="2"/>
      <c r="FM2197" s="2"/>
      <c r="FN2197" s="2"/>
      <c r="FO2197" s="2"/>
      <c r="FP2197" s="2"/>
      <c r="FQ2197" s="2"/>
      <c r="FR2197" s="2"/>
      <c r="FS2197" s="2"/>
      <c r="FT2197" s="2"/>
      <c r="FU2197" s="2"/>
      <c r="FV2197" s="2"/>
      <c r="FW2197" s="2"/>
      <c r="FX2197" s="2"/>
      <c r="FY2197" s="2"/>
      <c r="FZ2197" s="2"/>
      <c r="GA2197" s="2"/>
      <c r="GB2197" s="2"/>
      <c r="GC2197" s="2"/>
      <c r="GD2197" s="2"/>
      <c r="GE2197" s="2"/>
      <c r="GF2197" s="2"/>
      <c r="GG2197" s="2"/>
      <c r="GH2197" s="2"/>
      <c r="GI2197" s="2"/>
      <c r="GJ2197" s="2"/>
      <c r="GK2197" s="2"/>
      <c r="GL2197" s="2"/>
      <c r="GM2197" s="2"/>
      <c r="GN2197" s="2"/>
      <c r="GO2197" s="2"/>
      <c r="GP2197" s="2"/>
      <c r="GQ2197" s="2"/>
      <c r="GR2197" s="2"/>
      <c r="GS2197" s="2"/>
      <c r="GT2197" s="2"/>
      <c r="GU2197" s="2"/>
      <c r="GV2197" s="2"/>
      <c r="GW2197" s="2"/>
      <c r="GX2197" s="2"/>
      <c r="GY2197" s="2"/>
      <c r="GZ2197" s="2"/>
      <c r="HA2197" s="2"/>
      <c r="HB2197" s="2"/>
      <c r="HC2197" s="2"/>
      <c r="HD2197" s="2"/>
      <c r="HE2197" s="2"/>
      <c r="HF2197" s="2"/>
      <c r="HG2197" s="2"/>
      <c r="HH2197" s="2"/>
      <c r="HI2197" s="2"/>
      <c r="HJ2197" s="2"/>
      <c r="HK2197" s="2"/>
      <c r="HL2197" s="2"/>
      <c r="HM2197" s="2"/>
      <c r="HN2197" s="2"/>
      <c r="HO2197" s="2"/>
      <c r="HP2197" s="2"/>
      <c r="HQ2197" s="2"/>
      <c r="HR2197" s="2"/>
      <c r="HS2197" s="2"/>
      <c r="HT2197" s="2"/>
      <c r="HU2197" s="2"/>
      <c r="HV2197" s="2"/>
      <c r="HW2197" s="2"/>
      <c r="HX2197" s="2"/>
      <c r="HY2197" s="2"/>
      <c r="HZ2197" s="2"/>
      <c r="IA2197" s="2"/>
      <c r="IB2197" s="2"/>
      <c r="IC2197" s="2"/>
      <c r="ID2197" s="2"/>
      <c r="IE2197" s="2"/>
      <c r="IF2197" s="2"/>
      <c r="IG2197" s="2"/>
      <c r="IH2197" s="2"/>
      <c r="II2197" s="2"/>
      <c r="IJ2197" s="2"/>
      <c r="IK2197" s="2"/>
      <c r="IL2197" s="2"/>
      <c r="IM2197" s="2"/>
      <c r="IN2197" s="2"/>
      <c r="IO2197" s="2"/>
      <c r="IP2197" s="2"/>
      <c r="IQ2197" s="2"/>
      <c r="IR2197" s="2"/>
      <c r="IS2197" s="2"/>
    </row>
    <row r="2198" spans="1:253" s="36" customFormat="1" ht="15" hidden="1" customHeight="1" x14ac:dyDescent="0.25">
      <c r="A2198" s="33"/>
      <c r="B2198" s="168"/>
      <c r="C2198" s="168"/>
      <c r="D2198" s="168"/>
      <c r="E2198" s="168"/>
      <c r="F2198" s="168"/>
      <c r="G2198" s="168"/>
      <c r="H2198" s="168"/>
      <c r="I2198" s="168"/>
      <c r="J2198" s="168"/>
      <c r="K2198" s="168"/>
      <c r="L2198" s="168"/>
      <c r="M2198" s="168"/>
      <c r="N2198" s="168"/>
      <c r="O2198" s="168"/>
      <c r="P2198" s="168"/>
      <c r="Q2198" s="168"/>
      <c r="R2198" s="168"/>
      <c r="S2198" s="168"/>
      <c r="T2198" s="168"/>
      <c r="U2198" s="168"/>
      <c r="V2198" s="168"/>
      <c r="W2198" s="168"/>
      <c r="X2198" s="168"/>
      <c r="Y2198" s="168"/>
      <c r="Z2198" s="168"/>
      <c r="AA2198" s="168"/>
      <c r="AB2198" s="168"/>
      <c r="AC2198" s="168"/>
      <c r="AD2198" s="168"/>
      <c r="AE2198" s="168"/>
      <c r="AF2198" s="168"/>
      <c r="AG2198" s="168"/>
      <c r="AH2198" s="168"/>
      <c r="AI2198" s="60"/>
      <c r="AJ2198" s="144" t="str">
        <f t="shared" si="413"/>
        <v>Riadok bude skrytý.</v>
      </c>
      <c r="AK2198" s="145" t="s">
        <v>207</v>
      </c>
      <c r="AL2198" s="2"/>
      <c r="AM2198" s="2"/>
      <c r="AN2198" s="2"/>
      <c r="AO2198" s="2"/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85">
        <v>1</v>
      </c>
      <c r="BF2198" s="51">
        <f t="shared" si="414"/>
        <v>0</v>
      </c>
      <c r="BG2198" s="51">
        <f t="shared" si="415"/>
        <v>0</v>
      </c>
      <c r="BH2198" s="51">
        <f t="shared" si="416"/>
        <v>1</v>
      </c>
      <c r="BI2198" s="90">
        <f t="shared" si="417"/>
        <v>0</v>
      </c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/>
      <c r="BX2198" s="108"/>
      <c r="BY2198" s="108"/>
      <c r="BZ2198" s="108"/>
      <c r="CA2198" s="113">
        <f>SI!BY2198</f>
        <v>189</v>
      </c>
      <c r="CB2198" s="113"/>
      <c r="CC2198" s="113"/>
      <c r="CD2198" s="113"/>
      <c r="CE2198" s="113"/>
      <c r="CF2198" s="113"/>
      <c r="CG2198" s="113"/>
      <c r="CH2198" s="140">
        <f>SI!BZ2198</f>
        <v>0</v>
      </c>
      <c r="CI2198" s="108"/>
      <c r="CJ2198" s="108"/>
      <c r="CK2198" s="108"/>
      <c r="CL2198" s="108"/>
      <c r="CM2198" s="108"/>
      <c r="CN2198" s="108"/>
      <c r="CO2198" s="108"/>
      <c r="CP2198" s="108"/>
      <c r="CQ2198" s="108"/>
      <c r="CR2198" s="108"/>
      <c r="CS2198" s="108"/>
      <c r="CT2198" s="108"/>
      <c r="CU2198" s="108"/>
      <c r="CV2198" s="108"/>
      <c r="CW2198" s="108"/>
      <c r="CX2198" s="108"/>
      <c r="CY2198" s="108"/>
      <c r="CZ2198" s="2"/>
      <c r="DA2198" s="2"/>
      <c r="DB2198" s="2"/>
      <c r="DC2198" s="2"/>
      <c r="DD2198" s="2"/>
      <c r="DE2198" s="2"/>
      <c r="DF2198" s="2"/>
      <c r="DG2198" s="2"/>
      <c r="DH2198" s="2"/>
      <c r="DI2198" s="2"/>
      <c r="DJ2198" s="2"/>
      <c r="DK2198" s="2"/>
      <c r="DL2198" s="2"/>
      <c r="DM2198" s="2"/>
      <c r="DN2198" s="2"/>
      <c r="DO2198" s="2"/>
      <c r="DP2198" s="2"/>
      <c r="DQ2198" s="2"/>
      <c r="DR2198" s="2"/>
      <c r="DS2198" s="2"/>
      <c r="DT2198" s="2"/>
      <c r="DU2198" s="2"/>
      <c r="DV2198" s="2"/>
      <c r="DW2198" s="2"/>
      <c r="DX2198" s="2"/>
      <c r="DY2198" s="2"/>
      <c r="DZ2198" s="2"/>
      <c r="EA2198" s="2"/>
      <c r="EB2198" s="2"/>
      <c r="EC2198" s="2"/>
      <c r="ED2198" s="2"/>
      <c r="EE2198" s="2"/>
      <c r="EF2198" s="2"/>
      <c r="EG2198" s="2"/>
      <c r="EH2198" s="2"/>
      <c r="EI2198" s="2"/>
      <c r="EJ2198" s="2"/>
      <c r="EK2198" s="2"/>
      <c r="EL2198" s="2"/>
      <c r="EM2198" s="2"/>
      <c r="EN2198" s="2"/>
      <c r="EO2198" s="2"/>
      <c r="EP2198" s="2"/>
      <c r="EQ2198" s="2"/>
      <c r="ER2198" s="2"/>
      <c r="ES2198" s="2"/>
      <c r="ET2198" s="2"/>
      <c r="EU2198" s="2"/>
      <c r="EV2198" s="2"/>
      <c r="EW2198" s="2"/>
      <c r="EX2198" s="2"/>
      <c r="EY2198" s="2"/>
      <c r="EZ2198" s="2"/>
      <c r="FA2198" s="2"/>
      <c r="FB2198" s="2"/>
      <c r="FC2198" s="2"/>
      <c r="FD2198" s="2"/>
      <c r="FE2198" s="2"/>
      <c r="FF2198" s="2"/>
      <c r="FG2198" s="2"/>
      <c r="FH2198" s="2"/>
      <c r="FI2198" s="2"/>
      <c r="FJ2198" s="2"/>
      <c r="FK2198" s="2"/>
      <c r="FL2198" s="2"/>
      <c r="FM2198" s="2"/>
      <c r="FN2198" s="2"/>
      <c r="FO2198" s="2"/>
      <c r="FP2198" s="2"/>
      <c r="FQ2198" s="2"/>
      <c r="FR2198" s="2"/>
      <c r="FS2198" s="2"/>
      <c r="FT2198" s="2"/>
      <c r="FU2198" s="2"/>
      <c r="FV2198" s="2"/>
      <c r="FW2198" s="2"/>
      <c r="FX2198" s="2"/>
      <c r="FY2198" s="2"/>
      <c r="FZ2198" s="2"/>
      <c r="GA2198" s="2"/>
      <c r="GB2198" s="2"/>
      <c r="GC2198" s="2"/>
      <c r="GD2198" s="2"/>
      <c r="GE2198" s="2"/>
      <c r="GF2198" s="2"/>
      <c r="GG2198" s="2"/>
      <c r="GH2198" s="2"/>
      <c r="GI2198" s="2"/>
      <c r="GJ2198" s="2"/>
      <c r="GK2198" s="2"/>
      <c r="GL2198" s="2"/>
      <c r="GM2198" s="2"/>
      <c r="GN2198" s="2"/>
      <c r="GO2198" s="2"/>
      <c r="GP2198" s="2"/>
      <c r="GQ2198" s="2"/>
      <c r="GR2198" s="2"/>
      <c r="GS2198" s="2"/>
      <c r="GT2198" s="2"/>
      <c r="GU2198" s="2"/>
      <c r="GV2198" s="2"/>
      <c r="GW2198" s="2"/>
      <c r="GX2198" s="2"/>
      <c r="GY2198" s="2"/>
      <c r="GZ2198" s="2"/>
      <c r="HA2198" s="2"/>
      <c r="HB2198" s="2"/>
      <c r="HC2198" s="2"/>
      <c r="HD2198" s="2"/>
      <c r="HE2198" s="2"/>
      <c r="HF2198" s="2"/>
      <c r="HG2198" s="2"/>
      <c r="HH2198" s="2"/>
      <c r="HI2198" s="2"/>
      <c r="HJ2198" s="2"/>
      <c r="HK2198" s="2"/>
      <c r="HL2198" s="2"/>
      <c r="HM2198" s="2"/>
      <c r="HN2198" s="2"/>
      <c r="HO2198" s="2"/>
      <c r="HP2198" s="2"/>
      <c r="HQ2198" s="2"/>
      <c r="HR2198" s="2"/>
      <c r="HS2198" s="2"/>
      <c r="HT2198" s="2"/>
      <c r="HU2198" s="2"/>
      <c r="HV2198" s="2"/>
      <c r="HW2198" s="2"/>
      <c r="HX2198" s="2"/>
      <c r="HY2198" s="2"/>
      <c r="HZ2198" s="2"/>
      <c r="IA2198" s="2"/>
      <c r="IB2198" s="2"/>
      <c r="IC2198" s="2"/>
      <c r="ID2198" s="2"/>
      <c r="IE2198" s="2"/>
      <c r="IF2198" s="2"/>
      <c r="IG2198" s="2"/>
      <c r="IH2198" s="2"/>
      <c r="II2198" s="2"/>
      <c r="IJ2198" s="2"/>
      <c r="IK2198" s="2"/>
      <c r="IL2198" s="2"/>
      <c r="IM2198" s="2"/>
      <c r="IN2198" s="2"/>
      <c r="IO2198" s="2"/>
      <c r="IP2198" s="2"/>
      <c r="IQ2198" s="2"/>
      <c r="IR2198" s="2"/>
      <c r="IS2198" s="2"/>
    </row>
    <row r="2199" spans="1:253" s="36" customFormat="1" ht="15" hidden="1" customHeight="1" x14ac:dyDescent="0.25">
      <c r="A2199" s="33"/>
      <c r="B2199" s="168"/>
      <c r="C2199" s="168"/>
      <c r="D2199" s="168"/>
      <c r="E2199" s="168"/>
      <c r="F2199" s="168"/>
      <c r="G2199" s="168"/>
      <c r="H2199" s="168"/>
      <c r="I2199" s="168"/>
      <c r="J2199" s="168"/>
      <c r="K2199" s="168"/>
      <c r="L2199" s="168"/>
      <c r="M2199" s="168"/>
      <c r="N2199" s="168"/>
      <c r="O2199" s="168"/>
      <c r="P2199" s="168"/>
      <c r="Q2199" s="168"/>
      <c r="R2199" s="168"/>
      <c r="S2199" s="168"/>
      <c r="T2199" s="168"/>
      <c r="U2199" s="168"/>
      <c r="V2199" s="168"/>
      <c r="W2199" s="168"/>
      <c r="X2199" s="168"/>
      <c r="Y2199" s="168"/>
      <c r="Z2199" s="168"/>
      <c r="AA2199" s="168"/>
      <c r="AB2199" s="168"/>
      <c r="AC2199" s="168"/>
      <c r="AD2199" s="168"/>
      <c r="AE2199" s="168"/>
      <c r="AF2199" s="168"/>
      <c r="AG2199" s="168"/>
      <c r="AH2199" s="168"/>
      <c r="AI2199" s="60"/>
      <c r="AJ2199" s="144" t="str">
        <f t="shared" si="413"/>
        <v>Riadok bude skrytý.</v>
      </c>
      <c r="AK2199" s="145" t="s">
        <v>207</v>
      </c>
      <c r="AL2199" s="2"/>
      <c r="AM2199" s="2"/>
      <c r="AN2199" s="2"/>
      <c r="AO2199" s="2"/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85">
        <v>1</v>
      </c>
      <c r="BF2199" s="51">
        <f t="shared" si="414"/>
        <v>0</v>
      </c>
      <c r="BG2199" s="51">
        <f t="shared" si="415"/>
        <v>0</v>
      </c>
      <c r="BH2199" s="51">
        <f t="shared" si="416"/>
        <v>1</v>
      </c>
      <c r="BI2199" s="90">
        <f t="shared" si="417"/>
        <v>0</v>
      </c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/>
      <c r="BX2199" s="108"/>
      <c r="BY2199" s="108"/>
      <c r="BZ2199" s="108"/>
      <c r="CA2199" s="113">
        <f>SI!BY2199</f>
        <v>200</v>
      </c>
      <c r="CB2199" s="113"/>
      <c r="CC2199" s="113"/>
      <c r="CD2199" s="113"/>
      <c r="CE2199" s="113"/>
      <c r="CF2199" s="113"/>
      <c r="CG2199" s="113"/>
      <c r="CH2199" s="140">
        <f>SI!BZ2199</f>
        <v>0</v>
      </c>
      <c r="CI2199" s="108"/>
      <c r="CJ2199" s="108"/>
      <c r="CK2199" s="108"/>
      <c r="CL2199" s="108"/>
      <c r="CM2199" s="108"/>
      <c r="CN2199" s="108"/>
      <c r="CO2199" s="108"/>
      <c r="CP2199" s="108"/>
      <c r="CQ2199" s="108"/>
      <c r="CR2199" s="108"/>
      <c r="CS2199" s="108"/>
      <c r="CT2199" s="108"/>
      <c r="CU2199" s="108"/>
      <c r="CV2199" s="108"/>
      <c r="CW2199" s="108"/>
      <c r="CX2199" s="108"/>
      <c r="CY2199" s="108"/>
      <c r="CZ2199" s="2"/>
      <c r="DA2199" s="2"/>
      <c r="DB2199" s="2"/>
      <c r="DC2199" s="2"/>
      <c r="DD2199" s="2"/>
      <c r="DE2199" s="2"/>
      <c r="DF2199" s="2"/>
      <c r="DG2199" s="2"/>
      <c r="DH2199" s="2"/>
      <c r="DI2199" s="2"/>
      <c r="DJ2199" s="2"/>
      <c r="DK2199" s="2"/>
      <c r="DL2199" s="2"/>
      <c r="DM2199" s="2"/>
      <c r="DN2199" s="2"/>
      <c r="DO2199" s="2"/>
      <c r="DP2199" s="2"/>
      <c r="DQ2199" s="2"/>
      <c r="DR2199" s="2"/>
      <c r="DS2199" s="2"/>
      <c r="DT2199" s="2"/>
      <c r="DU2199" s="2"/>
      <c r="DV2199" s="2"/>
      <c r="DW2199" s="2"/>
      <c r="DX2199" s="2"/>
      <c r="DY2199" s="2"/>
      <c r="DZ2199" s="2"/>
      <c r="EA2199" s="2"/>
      <c r="EB2199" s="2"/>
      <c r="EC2199" s="2"/>
      <c r="ED2199" s="2"/>
      <c r="EE2199" s="2"/>
      <c r="EF2199" s="2"/>
      <c r="EG2199" s="2"/>
      <c r="EH2199" s="2"/>
      <c r="EI2199" s="2"/>
      <c r="EJ2199" s="2"/>
      <c r="EK2199" s="2"/>
      <c r="EL2199" s="2"/>
      <c r="EM2199" s="2"/>
      <c r="EN2199" s="2"/>
      <c r="EO2199" s="2"/>
      <c r="EP2199" s="2"/>
      <c r="EQ2199" s="2"/>
      <c r="ER2199" s="2"/>
      <c r="ES2199" s="2"/>
      <c r="ET2199" s="2"/>
      <c r="EU2199" s="2"/>
      <c r="EV2199" s="2"/>
      <c r="EW2199" s="2"/>
      <c r="EX2199" s="2"/>
      <c r="EY2199" s="2"/>
      <c r="EZ2199" s="2"/>
      <c r="FA2199" s="2"/>
      <c r="FB2199" s="2"/>
      <c r="FC2199" s="2"/>
      <c r="FD2199" s="2"/>
      <c r="FE2199" s="2"/>
      <c r="FF2199" s="2"/>
      <c r="FG2199" s="2"/>
      <c r="FH2199" s="2"/>
      <c r="FI2199" s="2"/>
      <c r="FJ2199" s="2"/>
      <c r="FK2199" s="2"/>
      <c r="FL2199" s="2"/>
      <c r="FM2199" s="2"/>
      <c r="FN2199" s="2"/>
      <c r="FO2199" s="2"/>
      <c r="FP2199" s="2"/>
      <c r="FQ2199" s="2"/>
      <c r="FR2199" s="2"/>
      <c r="FS2199" s="2"/>
      <c r="FT2199" s="2"/>
      <c r="FU2199" s="2"/>
      <c r="FV2199" s="2"/>
      <c r="FW2199" s="2"/>
      <c r="FX2199" s="2"/>
      <c r="FY2199" s="2"/>
      <c r="FZ2199" s="2"/>
      <c r="GA2199" s="2"/>
      <c r="GB2199" s="2"/>
      <c r="GC2199" s="2"/>
      <c r="GD2199" s="2"/>
      <c r="GE2199" s="2"/>
      <c r="GF2199" s="2"/>
      <c r="GG2199" s="2"/>
      <c r="GH2199" s="2"/>
      <c r="GI2199" s="2"/>
      <c r="GJ2199" s="2"/>
      <c r="GK2199" s="2"/>
      <c r="GL2199" s="2"/>
      <c r="GM2199" s="2"/>
      <c r="GN2199" s="2"/>
      <c r="GO2199" s="2"/>
      <c r="GP2199" s="2"/>
      <c r="GQ2199" s="2"/>
      <c r="GR2199" s="2"/>
      <c r="GS2199" s="2"/>
      <c r="GT2199" s="2"/>
      <c r="GU2199" s="2"/>
      <c r="GV2199" s="2"/>
      <c r="GW2199" s="2"/>
      <c r="GX2199" s="2"/>
      <c r="GY2199" s="2"/>
      <c r="GZ2199" s="2"/>
      <c r="HA2199" s="2"/>
      <c r="HB2199" s="2"/>
      <c r="HC2199" s="2"/>
      <c r="HD2199" s="2"/>
      <c r="HE2199" s="2"/>
      <c r="HF2199" s="2"/>
      <c r="HG2199" s="2"/>
      <c r="HH2199" s="2"/>
      <c r="HI2199" s="2"/>
      <c r="HJ2199" s="2"/>
      <c r="HK2199" s="2"/>
      <c r="HL2199" s="2"/>
      <c r="HM2199" s="2"/>
      <c r="HN2199" s="2"/>
      <c r="HO2199" s="2"/>
      <c r="HP2199" s="2"/>
      <c r="HQ2199" s="2"/>
      <c r="HR2199" s="2"/>
      <c r="HS2199" s="2"/>
      <c r="HT2199" s="2"/>
      <c r="HU2199" s="2"/>
      <c r="HV2199" s="2"/>
      <c r="HW2199" s="2"/>
      <c r="HX2199" s="2"/>
      <c r="HY2199" s="2"/>
      <c r="HZ2199" s="2"/>
      <c r="IA2199" s="2"/>
      <c r="IB2199" s="2"/>
      <c r="IC2199" s="2"/>
      <c r="ID2199" s="2"/>
      <c r="IE2199" s="2"/>
      <c r="IF2199" s="2"/>
      <c r="IG2199" s="2"/>
      <c r="IH2199" s="2"/>
      <c r="II2199" s="2"/>
      <c r="IJ2199" s="2"/>
      <c r="IK2199" s="2"/>
      <c r="IL2199" s="2"/>
      <c r="IM2199" s="2"/>
      <c r="IN2199" s="2"/>
      <c r="IO2199" s="2"/>
      <c r="IP2199" s="2"/>
      <c r="IQ2199" s="2"/>
      <c r="IR2199" s="2"/>
      <c r="IS2199" s="2"/>
    </row>
    <row r="2200" spans="1:253" s="36" customFormat="1" ht="15" hidden="1" customHeight="1" x14ac:dyDescent="0.25">
      <c r="A2200" s="33"/>
      <c r="B2200" s="168"/>
      <c r="C2200" s="168"/>
      <c r="D2200" s="168"/>
      <c r="E2200" s="168"/>
      <c r="F2200" s="168"/>
      <c r="G2200" s="168"/>
      <c r="H2200" s="168"/>
      <c r="I2200" s="168"/>
      <c r="J2200" s="168"/>
      <c r="K2200" s="168"/>
      <c r="L2200" s="168"/>
      <c r="M2200" s="168"/>
      <c r="N2200" s="168"/>
      <c r="O2200" s="168"/>
      <c r="P2200" s="168"/>
      <c r="Q2200" s="168"/>
      <c r="R2200" s="168"/>
      <c r="S2200" s="168"/>
      <c r="T2200" s="168"/>
      <c r="U2200" s="168"/>
      <c r="V2200" s="168"/>
      <c r="W2200" s="168"/>
      <c r="X2200" s="168"/>
      <c r="Y2200" s="168"/>
      <c r="Z2200" s="168"/>
      <c r="AA2200" s="168"/>
      <c r="AB2200" s="168"/>
      <c r="AC2200" s="168"/>
      <c r="AD2200" s="168"/>
      <c r="AE2200" s="168"/>
      <c r="AF2200" s="168"/>
      <c r="AG2200" s="168"/>
      <c r="AH2200" s="168"/>
      <c r="AI2200" s="60"/>
      <c r="AJ2200" s="144" t="str">
        <f t="shared" si="413"/>
        <v>Riadok bude skrytý.</v>
      </c>
      <c r="AK2200" s="145" t="s">
        <v>207</v>
      </c>
      <c r="AL2200" s="2"/>
      <c r="AM2200" s="2"/>
      <c r="AN2200" s="2"/>
      <c r="AO2200" s="2"/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85">
        <v>1</v>
      </c>
      <c r="BF2200" s="51">
        <f t="shared" si="414"/>
        <v>0</v>
      </c>
      <c r="BG2200" s="51">
        <f t="shared" si="415"/>
        <v>0</v>
      </c>
      <c r="BH2200" s="51">
        <f t="shared" si="416"/>
        <v>1</v>
      </c>
      <c r="BI2200" s="90">
        <f t="shared" si="417"/>
        <v>0</v>
      </c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/>
      <c r="BX2200" s="108"/>
      <c r="BY2200" s="108"/>
      <c r="BZ2200" s="108"/>
      <c r="CA2200" s="113">
        <f>SI!BY2200</f>
        <v>114</v>
      </c>
      <c r="CB2200" s="113"/>
      <c r="CC2200" s="113"/>
      <c r="CD2200" s="113"/>
      <c r="CE2200" s="113"/>
      <c r="CF2200" s="113"/>
      <c r="CG2200" s="113"/>
      <c r="CH2200" s="140">
        <f>SI!BZ2200</f>
        <v>0</v>
      </c>
      <c r="CI2200" s="108"/>
      <c r="CJ2200" s="108"/>
      <c r="CK2200" s="108"/>
      <c r="CL2200" s="108"/>
      <c r="CM2200" s="108"/>
      <c r="CN2200" s="108"/>
      <c r="CO2200" s="108"/>
      <c r="CP2200" s="108"/>
      <c r="CQ2200" s="108"/>
      <c r="CR2200" s="108"/>
      <c r="CS2200" s="108"/>
      <c r="CT2200" s="108"/>
      <c r="CU2200" s="108"/>
      <c r="CV2200" s="108"/>
      <c r="CW2200" s="108"/>
      <c r="CX2200" s="108"/>
      <c r="CY2200" s="108"/>
      <c r="CZ2200" s="2"/>
      <c r="DA2200" s="2"/>
      <c r="DB2200" s="2"/>
      <c r="DC2200" s="2"/>
      <c r="DD2200" s="2"/>
      <c r="DE2200" s="2"/>
      <c r="DF2200" s="2"/>
      <c r="DG2200" s="2"/>
      <c r="DH2200" s="2"/>
      <c r="DI2200" s="2"/>
      <c r="DJ2200" s="2"/>
      <c r="DK2200" s="2"/>
      <c r="DL2200" s="2"/>
      <c r="DM2200" s="2"/>
      <c r="DN2200" s="2"/>
      <c r="DO2200" s="2"/>
      <c r="DP2200" s="2"/>
      <c r="DQ2200" s="2"/>
      <c r="DR2200" s="2"/>
      <c r="DS2200" s="2"/>
      <c r="DT2200" s="2"/>
      <c r="DU2200" s="2"/>
      <c r="DV2200" s="2"/>
      <c r="DW2200" s="2"/>
      <c r="DX2200" s="2"/>
      <c r="DY2200" s="2"/>
      <c r="DZ2200" s="2"/>
      <c r="EA2200" s="2"/>
      <c r="EB2200" s="2"/>
      <c r="EC2200" s="2"/>
      <c r="ED2200" s="2"/>
      <c r="EE2200" s="2"/>
      <c r="EF2200" s="2"/>
      <c r="EG2200" s="2"/>
      <c r="EH2200" s="2"/>
      <c r="EI2200" s="2"/>
      <c r="EJ2200" s="2"/>
      <c r="EK2200" s="2"/>
      <c r="EL2200" s="2"/>
      <c r="EM2200" s="2"/>
      <c r="EN2200" s="2"/>
      <c r="EO2200" s="2"/>
      <c r="EP2200" s="2"/>
      <c r="EQ2200" s="2"/>
      <c r="ER2200" s="2"/>
      <c r="ES2200" s="2"/>
      <c r="ET2200" s="2"/>
      <c r="EU2200" s="2"/>
      <c r="EV2200" s="2"/>
      <c r="EW2200" s="2"/>
      <c r="EX2200" s="2"/>
      <c r="EY2200" s="2"/>
      <c r="EZ2200" s="2"/>
      <c r="FA2200" s="2"/>
      <c r="FB2200" s="2"/>
      <c r="FC2200" s="2"/>
      <c r="FD2200" s="2"/>
      <c r="FE2200" s="2"/>
      <c r="FF2200" s="2"/>
      <c r="FG2200" s="2"/>
      <c r="FH2200" s="2"/>
      <c r="FI2200" s="2"/>
      <c r="FJ2200" s="2"/>
      <c r="FK2200" s="2"/>
      <c r="FL2200" s="2"/>
      <c r="FM2200" s="2"/>
      <c r="FN2200" s="2"/>
      <c r="FO2200" s="2"/>
      <c r="FP2200" s="2"/>
      <c r="FQ2200" s="2"/>
      <c r="FR2200" s="2"/>
      <c r="FS2200" s="2"/>
      <c r="FT2200" s="2"/>
      <c r="FU2200" s="2"/>
      <c r="FV2200" s="2"/>
      <c r="FW2200" s="2"/>
      <c r="FX2200" s="2"/>
      <c r="FY2200" s="2"/>
      <c r="FZ2200" s="2"/>
      <c r="GA2200" s="2"/>
      <c r="GB2200" s="2"/>
      <c r="GC2200" s="2"/>
      <c r="GD2200" s="2"/>
      <c r="GE2200" s="2"/>
      <c r="GF2200" s="2"/>
      <c r="GG2200" s="2"/>
      <c r="GH2200" s="2"/>
      <c r="GI2200" s="2"/>
      <c r="GJ2200" s="2"/>
      <c r="GK2200" s="2"/>
      <c r="GL2200" s="2"/>
      <c r="GM2200" s="2"/>
      <c r="GN2200" s="2"/>
      <c r="GO2200" s="2"/>
      <c r="GP2200" s="2"/>
      <c r="GQ2200" s="2"/>
      <c r="GR2200" s="2"/>
      <c r="GS2200" s="2"/>
      <c r="GT2200" s="2"/>
      <c r="GU2200" s="2"/>
      <c r="GV2200" s="2"/>
      <c r="GW2200" s="2"/>
      <c r="GX2200" s="2"/>
      <c r="GY2200" s="2"/>
      <c r="GZ2200" s="2"/>
      <c r="HA2200" s="2"/>
      <c r="HB2200" s="2"/>
      <c r="HC2200" s="2"/>
      <c r="HD2200" s="2"/>
      <c r="HE2200" s="2"/>
      <c r="HF2200" s="2"/>
      <c r="HG2200" s="2"/>
      <c r="HH2200" s="2"/>
      <c r="HI2200" s="2"/>
      <c r="HJ2200" s="2"/>
      <c r="HK2200" s="2"/>
      <c r="HL2200" s="2"/>
      <c r="HM2200" s="2"/>
      <c r="HN2200" s="2"/>
      <c r="HO2200" s="2"/>
      <c r="HP2200" s="2"/>
      <c r="HQ2200" s="2"/>
      <c r="HR2200" s="2"/>
      <c r="HS2200" s="2"/>
      <c r="HT2200" s="2"/>
      <c r="HU2200" s="2"/>
      <c r="HV2200" s="2"/>
      <c r="HW2200" s="2"/>
      <c r="HX2200" s="2"/>
      <c r="HY2200" s="2"/>
      <c r="HZ2200" s="2"/>
      <c r="IA2200" s="2"/>
      <c r="IB2200" s="2"/>
      <c r="IC2200" s="2"/>
      <c r="ID2200" s="2"/>
      <c r="IE2200" s="2"/>
      <c r="IF2200" s="2"/>
      <c r="IG2200" s="2"/>
      <c r="IH2200" s="2"/>
      <c r="II2200" s="2"/>
      <c r="IJ2200" s="2"/>
      <c r="IK2200" s="2"/>
      <c r="IL2200" s="2"/>
      <c r="IM2200" s="2"/>
      <c r="IN2200" s="2"/>
      <c r="IO2200" s="2"/>
      <c r="IP2200" s="2"/>
      <c r="IQ2200" s="2"/>
      <c r="IR2200" s="2"/>
      <c r="IS2200" s="2"/>
    </row>
    <row r="2201" spans="1:253" s="36" customFormat="1" ht="15" hidden="1" customHeight="1" x14ac:dyDescent="0.25">
      <c r="A2201" s="33"/>
      <c r="B2201" s="168"/>
      <c r="C2201" s="168"/>
      <c r="D2201" s="168"/>
      <c r="E2201" s="168"/>
      <c r="F2201" s="168"/>
      <c r="G2201" s="168"/>
      <c r="H2201" s="168"/>
      <c r="I2201" s="168"/>
      <c r="J2201" s="168"/>
      <c r="K2201" s="168"/>
      <c r="L2201" s="168"/>
      <c r="M2201" s="168"/>
      <c r="N2201" s="168"/>
      <c r="O2201" s="168"/>
      <c r="P2201" s="168"/>
      <c r="Q2201" s="168"/>
      <c r="R2201" s="168"/>
      <c r="S2201" s="168"/>
      <c r="T2201" s="168"/>
      <c r="U2201" s="168"/>
      <c r="V2201" s="168"/>
      <c r="W2201" s="168"/>
      <c r="X2201" s="168"/>
      <c r="Y2201" s="168"/>
      <c r="Z2201" s="168"/>
      <c r="AA2201" s="168"/>
      <c r="AB2201" s="168"/>
      <c r="AC2201" s="168"/>
      <c r="AD2201" s="168"/>
      <c r="AE2201" s="168"/>
      <c r="AF2201" s="168"/>
      <c r="AG2201" s="168"/>
      <c r="AH2201" s="168"/>
      <c r="AI2201" s="60"/>
      <c r="AJ2201" s="144" t="str">
        <f t="shared" si="413"/>
        <v>Riadok bude skrytý.</v>
      </c>
      <c r="AK2201" s="145" t="s">
        <v>207</v>
      </c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85">
        <v>1</v>
      </c>
      <c r="BF2201" s="51">
        <f t="shared" si="414"/>
        <v>0</v>
      </c>
      <c r="BG2201" s="51">
        <f t="shared" si="415"/>
        <v>0</v>
      </c>
      <c r="BH2201" s="51">
        <f t="shared" si="416"/>
        <v>1</v>
      </c>
      <c r="BI2201" s="90">
        <f t="shared" si="417"/>
        <v>0</v>
      </c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108"/>
      <c r="BY2201" s="108"/>
      <c r="BZ2201" s="108"/>
      <c r="CA2201" s="113">
        <f>SI!BY2201</f>
        <v>118</v>
      </c>
      <c r="CB2201" s="113"/>
      <c r="CC2201" s="113"/>
      <c r="CD2201" s="113"/>
      <c r="CE2201" s="113"/>
      <c r="CF2201" s="113"/>
      <c r="CG2201" s="113"/>
      <c r="CH2201" s="140">
        <f>SI!BZ2201</f>
        <v>0</v>
      </c>
      <c r="CI2201" s="108"/>
      <c r="CJ2201" s="108"/>
      <c r="CK2201" s="108"/>
      <c r="CL2201" s="108"/>
      <c r="CM2201" s="108"/>
      <c r="CN2201" s="108"/>
      <c r="CO2201" s="108"/>
      <c r="CP2201" s="108"/>
      <c r="CQ2201" s="108"/>
      <c r="CR2201" s="108"/>
      <c r="CS2201" s="108"/>
      <c r="CT2201" s="108"/>
      <c r="CU2201" s="108"/>
      <c r="CV2201" s="108"/>
      <c r="CW2201" s="108"/>
      <c r="CX2201" s="108"/>
      <c r="CY2201" s="108"/>
      <c r="CZ2201" s="2"/>
      <c r="DA2201" s="2"/>
      <c r="DB2201" s="2"/>
      <c r="DC2201" s="2"/>
      <c r="DD2201" s="2"/>
      <c r="DE2201" s="2"/>
      <c r="DF2201" s="2"/>
      <c r="DG2201" s="2"/>
      <c r="DH2201" s="2"/>
      <c r="DI2201" s="2"/>
      <c r="DJ2201" s="2"/>
      <c r="DK2201" s="2"/>
      <c r="DL2201" s="2"/>
      <c r="DM2201" s="2"/>
      <c r="DN2201" s="2"/>
      <c r="DO2201" s="2"/>
      <c r="DP2201" s="2"/>
      <c r="DQ2201" s="2"/>
      <c r="DR2201" s="2"/>
      <c r="DS2201" s="2"/>
      <c r="DT2201" s="2"/>
      <c r="DU2201" s="2"/>
      <c r="DV2201" s="2"/>
      <c r="DW2201" s="2"/>
      <c r="DX2201" s="2"/>
      <c r="DY2201" s="2"/>
      <c r="DZ2201" s="2"/>
      <c r="EA2201" s="2"/>
      <c r="EB2201" s="2"/>
      <c r="EC2201" s="2"/>
      <c r="ED2201" s="2"/>
      <c r="EE2201" s="2"/>
      <c r="EF2201" s="2"/>
      <c r="EG2201" s="2"/>
      <c r="EH2201" s="2"/>
      <c r="EI2201" s="2"/>
      <c r="EJ2201" s="2"/>
      <c r="EK2201" s="2"/>
      <c r="EL2201" s="2"/>
      <c r="EM2201" s="2"/>
      <c r="EN2201" s="2"/>
      <c r="EO2201" s="2"/>
      <c r="EP2201" s="2"/>
      <c r="EQ2201" s="2"/>
      <c r="ER2201" s="2"/>
      <c r="ES2201" s="2"/>
      <c r="ET2201" s="2"/>
      <c r="EU2201" s="2"/>
      <c r="EV2201" s="2"/>
      <c r="EW2201" s="2"/>
      <c r="EX2201" s="2"/>
      <c r="EY2201" s="2"/>
      <c r="EZ2201" s="2"/>
      <c r="FA2201" s="2"/>
      <c r="FB2201" s="2"/>
      <c r="FC2201" s="2"/>
      <c r="FD2201" s="2"/>
      <c r="FE2201" s="2"/>
      <c r="FF2201" s="2"/>
      <c r="FG2201" s="2"/>
      <c r="FH2201" s="2"/>
      <c r="FI2201" s="2"/>
      <c r="FJ2201" s="2"/>
      <c r="FK2201" s="2"/>
      <c r="FL2201" s="2"/>
      <c r="FM2201" s="2"/>
      <c r="FN2201" s="2"/>
      <c r="FO2201" s="2"/>
      <c r="FP2201" s="2"/>
      <c r="FQ2201" s="2"/>
      <c r="FR2201" s="2"/>
      <c r="FS2201" s="2"/>
      <c r="FT2201" s="2"/>
      <c r="FU2201" s="2"/>
      <c r="FV2201" s="2"/>
      <c r="FW2201" s="2"/>
      <c r="FX2201" s="2"/>
      <c r="FY2201" s="2"/>
      <c r="FZ2201" s="2"/>
      <c r="GA2201" s="2"/>
      <c r="GB2201" s="2"/>
      <c r="GC2201" s="2"/>
      <c r="GD2201" s="2"/>
      <c r="GE2201" s="2"/>
      <c r="GF2201" s="2"/>
      <c r="GG2201" s="2"/>
      <c r="GH2201" s="2"/>
      <c r="GI2201" s="2"/>
      <c r="GJ2201" s="2"/>
      <c r="GK2201" s="2"/>
      <c r="GL2201" s="2"/>
      <c r="GM2201" s="2"/>
      <c r="GN2201" s="2"/>
      <c r="GO2201" s="2"/>
      <c r="GP2201" s="2"/>
      <c r="GQ2201" s="2"/>
      <c r="GR2201" s="2"/>
      <c r="GS2201" s="2"/>
      <c r="GT2201" s="2"/>
      <c r="GU2201" s="2"/>
      <c r="GV2201" s="2"/>
      <c r="GW2201" s="2"/>
      <c r="GX2201" s="2"/>
      <c r="GY2201" s="2"/>
      <c r="GZ2201" s="2"/>
      <c r="HA2201" s="2"/>
      <c r="HB2201" s="2"/>
      <c r="HC2201" s="2"/>
      <c r="HD2201" s="2"/>
      <c r="HE2201" s="2"/>
      <c r="HF2201" s="2"/>
      <c r="HG2201" s="2"/>
      <c r="HH2201" s="2"/>
      <c r="HI2201" s="2"/>
      <c r="HJ2201" s="2"/>
      <c r="HK2201" s="2"/>
      <c r="HL2201" s="2"/>
      <c r="HM2201" s="2"/>
      <c r="HN2201" s="2"/>
      <c r="HO2201" s="2"/>
      <c r="HP2201" s="2"/>
      <c r="HQ2201" s="2"/>
      <c r="HR2201" s="2"/>
      <c r="HS2201" s="2"/>
      <c r="HT2201" s="2"/>
      <c r="HU2201" s="2"/>
      <c r="HV2201" s="2"/>
      <c r="HW2201" s="2"/>
      <c r="HX2201" s="2"/>
      <c r="HY2201" s="2"/>
      <c r="HZ2201" s="2"/>
      <c r="IA2201" s="2"/>
      <c r="IB2201" s="2"/>
      <c r="IC2201" s="2"/>
      <c r="ID2201" s="2"/>
      <c r="IE2201" s="2"/>
      <c r="IF2201" s="2"/>
      <c r="IG2201" s="2"/>
      <c r="IH2201" s="2"/>
      <c r="II2201" s="2"/>
      <c r="IJ2201" s="2"/>
      <c r="IK2201" s="2"/>
      <c r="IL2201" s="2"/>
      <c r="IM2201" s="2"/>
      <c r="IN2201" s="2"/>
      <c r="IO2201" s="2"/>
      <c r="IP2201" s="2"/>
      <c r="IQ2201" s="2"/>
      <c r="IR2201" s="2"/>
      <c r="IS2201" s="2"/>
    </row>
    <row r="2202" spans="1:253" s="36" customFormat="1" ht="15" hidden="1" customHeight="1" x14ac:dyDescent="0.25">
      <c r="A2202" s="33"/>
      <c r="B2202" s="168"/>
      <c r="C2202" s="168"/>
      <c r="D2202" s="168"/>
      <c r="E2202" s="168"/>
      <c r="F2202" s="168"/>
      <c r="G2202" s="168"/>
      <c r="H2202" s="168"/>
      <c r="I2202" s="168"/>
      <c r="J2202" s="168"/>
      <c r="K2202" s="168"/>
      <c r="L2202" s="168"/>
      <c r="M2202" s="168"/>
      <c r="N2202" s="168"/>
      <c r="O2202" s="168"/>
      <c r="P2202" s="168"/>
      <c r="Q2202" s="168"/>
      <c r="R2202" s="168"/>
      <c r="S2202" s="168"/>
      <c r="T2202" s="168"/>
      <c r="U2202" s="168"/>
      <c r="V2202" s="168"/>
      <c r="W2202" s="168"/>
      <c r="X2202" s="168"/>
      <c r="Y2202" s="168"/>
      <c r="Z2202" s="168"/>
      <c r="AA2202" s="168"/>
      <c r="AB2202" s="168"/>
      <c r="AC2202" s="168"/>
      <c r="AD2202" s="168"/>
      <c r="AE2202" s="168"/>
      <c r="AF2202" s="168"/>
      <c r="AG2202" s="168"/>
      <c r="AH2202" s="168"/>
      <c r="AI2202" s="60"/>
      <c r="AJ2202" s="144" t="str">
        <f t="shared" si="413"/>
        <v>Riadok bude skrytý.</v>
      </c>
      <c r="AK2202" s="145" t="s">
        <v>207</v>
      </c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85">
        <v>1</v>
      </c>
      <c r="BF2202" s="51">
        <f t="shared" si="414"/>
        <v>0</v>
      </c>
      <c r="BG2202" s="51">
        <f t="shared" si="415"/>
        <v>0</v>
      </c>
      <c r="BH2202" s="51">
        <f t="shared" si="416"/>
        <v>1</v>
      </c>
      <c r="BI2202" s="90">
        <f t="shared" si="417"/>
        <v>0</v>
      </c>
      <c r="BJ2202" s="2"/>
      <c r="BK2202" s="2"/>
      <c r="BL2202" s="2"/>
      <c r="BM2202" s="2"/>
      <c r="BN2202" s="2"/>
      <c r="BO2202" s="2"/>
      <c r="BP2202" s="2"/>
      <c r="BQ2202" s="2"/>
      <c r="BR2202" s="2"/>
      <c r="BS2202" s="2"/>
      <c r="BT2202" s="2"/>
      <c r="BU2202" s="2"/>
      <c r="BV2202" s="2"/>
      <c r="BW2202" s="2"/>
      <c r="BX2202" s="108"/>
      <c r="BY2202" s="108"/>
      <c r="BZ2202" s="108"/>
      <c r="CA2202" s="113">
        <f>SI!BY2202</f>
        <v>188</v>
      </c>
      <c r="CB2202" s="113"/>
      <c r="CC2202" s="113"/>
      <c r="CD2202" s="113"/>
      <c r="CE2202" s="113"/>
      <c r="CF2202" s="113"/>
      <c r="CG2202" s="113"/>
      <c r="CH2202" s="140">
        <f>SI!BZ2202</f>
        <v>0</v>
      </c>
      <c r="CI2202" s="108"/>
      <c r="CJ2202" s="108"/>
      <c r="CK2202" s="108"/>
      <c r="CL2202" s="108"/>
      <c r="CM2202" s="108"/>
      <c r="CN2202" s="108"/>
      <c r="CO2202" s="108"/>
      <c r="CP2202" s="108"/>
      <c r="CQ2202" s="108"/>
      <c r="CR2202" s="108"/>
      <c r="CS2202" s="108"/>
      <c r="CT2202" s="108"/>
      <c r="CU2202" s="108"/>
      <c r="CV2202" s="108"/>
      <c r="CW2202" s="108"/>
      <c r="CX2202" s="108"/>
      <c r="CY2202" s="108"/>
      <c r="CZ2202" s="2"/>
      <c r="DA2202" s="2"/>
      <c r="DB2202" s="2"/>
      <c r="DC2202" s="2"/>
      <c r="DD2202" s="2"/>
      <c r="DE2202" s="2"/>
      <c r="DF2202" s="2"/>
      <c r="DG2202" s="2"/>
      <c r="DH2202" s="2"/>
      <c r="DI2202" s="2"/>
      <c r="DJ2202" s="2"/>
      <c r="DK2202" s="2"/>
      <c r="DL2202" s="2"/>
      <c r="DM2202" s="2"/>
      <c r="DN2202" s="2"/>
      <c r="DO2202" s="2"/>
      <c r="DP2202" s="2"/>
      <c r="DQ2202" s="2"/>
      <c r="DR2202" s="2"/>
      <c r="DS2202" s="2"/>
      <c r="DT2202" s="2"/>
      <c r="DU2202" s="2"/>
      <c r="DV2202" s="2"/>
      <c r="DW2202" s="2"/>
      <c r="DX2202" s="2"/>
      <c r="DY2202" s="2"/>
      <c r="DZ2202" s="2"/>
      <c r="EA2202" s="2"/>
      <c r="EB2202" s="2"/>
      <c r="EC2202" s="2"/>
      <c r="ED2202" s="2"/>
      <c r="EE2202" s="2"/>
      <c r="EF2202" s="2"/>
      <c r="EG2202" s="2"/>
      <c r="EH2202" s="2"/>
      <c r="EI2202" s="2"/>
      <c r="EJ2202" s="2"/>
      <c r="EK2202" s="2"/>
      <c r="EL2202" s="2"/>
      <c r="EM2202" s="2"/>
      <c r="EN2202" s="2"/>
      <c r="EO2202" s="2"/>
      <c r="EP2202" s="2"/>
      <c r="EQ2202" s="2"/>
      <c r="ER2202" s="2"/>
      <c r="ES2202" s="2"/>
      <c r="ET2202" s="2"/>
      <c r="EU2202" s="2"/>
      <c r="EV2202" s="2"/>
      <c r="EW2202" s="2"/>
      <c r="EX2202" s="2"/>
      <c r="EY2202" s="2"/>
      <c r="EZ2202" s="2"/>
      <c r="FA2202" s="2"/>
      <c r="FB2202" s="2"/>
      <c r="FC2202" s="2"/>
      <c r="FD2202" s="2"/>
      <c r="FE2202" s="2"/>
      <c r="FF2202" s="2"/>
      <c r="FG2202" s="2"/>
      <c r="FH2202" s="2"/>
      <c r="FI2202" s="2"/>
      <c r="FJ2202" s="2"/>
      <c r="FK2202" s="2"/>
      <c r="FL2202" s="2"/>
      <c r="FM2202" s="2"/>
      <c r="FN2202" s="2"/>
      <c r="FO2202" s="2"/>
      <c r="FP2202" s="2"/>
      <c r="FQ2202" s="2"/>
      <c r="FR2202" s="2"/>
      <c r="FS2202" s="2"/>
      <c r="FT2202" s="2"/>
      <c r="FU2202" s="2"/>
      <c r="FV2202" s="2"/>
      <c r="FW2202" s="2"/>
      <c r="FX2202" s="2"/>
      <c r="FY2202" s="2"/>
      <c r="FZ2202" s="2"/>
      <c r="GA2202" s="2"/>
      <c r="GB2202" s="2"/>
      <c r="GC2202" s="2"/>
      <c r="GD2202" s="2"/>
      <c r="GE2202" s="2"/>
      <c r="GF2202" s="2"/>
      <c r="GG2202" s="2"/>
      <c r="GH2202" s="2"/>
      <c r="GI2202" s="2"/>
      <c r="GJ2202" s="2"/>
      <c r="GK2202" s="2"/>
      <c r="GL2202" s="2"/>
      <c r="GM2202" s="2"/>
      <c r="GN2202" s="2"/>
      <c r="GO2202" s="2"/>
      <c r="GP2202" s="2"/>
      <c r="GQ2202" s="2"/>
      <c r="GR2202" s="2"/>
      <c r="GS2202" s="2"/>
      <c r="GT2202" s="2"/>
      <c r="GU2202" s="2"/>
      <c r="GV2202" s="2"/>
      <c r="GW2202" s="2"/>
      <c r="GX2202" s="2"/>
      <c r="GY2202" s="2"/>
      <c r="GZ2202" s="2"/>
      <c r="HA2202" s="2"/>
      <c r="HB2202" s="2"/>
      <c r="HC2202" s="2"/>
      <c r="HD2202" s="2"/>
      <c r="HE2202" s="2"/>
      <c r="HF2202" s="2"/>
      <c r="HG2202" s="2"/>
      <c r="HH2202" s="2"/>
      <c r="HI2202" s="2"/>
      <c r="HJ2202" s="2"/>
      <c r="HK2202" s="2"/>
      <c r="HL2202" s="2"/>
      <c r="HM2202" s="2"/>
      <c r="HN2202" s="2"/>
      <c r="HO2202" s="2"/>
      <c r="HP2202" s="2"/>
      <c r="HQ2202" s="2"/>
      <c r="HR2202" s="2"/>
      <c r="HS2202" s="2"/>
      <c r="HT2202" s="2"/>
      <c r="HU2202" s="2"/>
      <c r="HV2202" s="2"/>
      <c r="HW2202" s="2"/>
      <c r="HX2202" s="2"/>
      <c r="HY2202" s="2"/>
      <c r="HZ2202" s="2"/>
      <c r="IA2202" s="2"/>
      <c r="IB2202" s="2"/>
      <c r="IC2202" s="2"/>
      <c r="ID2202" s="2"/>
      <c r="IE2202" s="2"/>
      <c r="IF2202" s="2"/>
      <c r="IG2202" s="2"/>
      <c r="IH2202" s="2"/>
      <c r="II2202" s="2"/>
      <c r="IJ2202" s="2"/>
      <c r="IK2202" s="2"/>
      <c r="IL2202" s="2"/>
      <c r="IM2202" s="2"/>
      <c r="IN2202" s="2"/>
      <c r="IO2202" s="2"/>
      <c r="IP2202" s="2"/>
      <c r="IQ2202" s="2"/>
      <c r="IR2202" s="2"/>
      <c r="IS2202" s="2"/>
    </row>
    <row r="2203" spans="1:253" s="36" customFormat="1" ht="15" hidden="1" customHeight="1" x14ac:dyDescent="0.25">
      <c r="A2203" s="33"/>
      <c r="B2203" s="168"/>
      <c r="C2203" s="168"/>
      <c r="D2203" s="168"/>
      <c r="E2203" s="168"/>
      <c r="F2203" s="168"/>
      <c r="G2203" s="168"/>
      <c r="H2203" s="168"/>
      <c r="I2203" s="168"/>
      <c r="J2203" s="168"/>
      <c r="K2203" s="168"/>
      <c r="L2203" s="168"/>
      <c r="M2203" s="168"/>
      <c r="N2203" s="168"/>
      <c r="O2203" s="168"/>
      <c r="P2203" s="168"/>
      <c r="Q2203" s="168"/>
      <c r="R2203" s="168"/>
      <c r="S2203" s="168"/>
      <c r="T2203" s="168"/>
      <c r="U2203" s="168"/>
      <c r="V2203" s="168"/>
      <c r="W2203" s="168"/>
      <c r="X2203" s="168"/>
      <c r="Y2203" s="168"/>
      <c r="Z2203" s="168"/>
      <c r="AA2203" s="168"/>
      <c r="AB2203" s="168"/>
      <c r="AC2203" s="168"/>
      <c r="AD2203" s="168"/>
      <c r="AE2203" s="168"/>
      <c r="AF2203" s="168"/>
      <c r="AG2203" s="168"/>
      <c r="AH2203" s="168"/>
      <c r="AI2203" s="60"/>
      <c r="AJ2203" s="144" t="str">
        <f t="shared" si="413"/>
        <v>Riadok bude skrytý.</v>
      </c>
      <c r="AK2203" s="145" t="s">
        <v>207</v>
      </c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  <c r="AZ2203" s="2"/>
      <c r="BA2203" s="2"/>
      <c r="BB2203" s="2"/>
      <c r="BC2203" s="2"/>
      <c r="BD2203" s="2"/>
      <c r="BE2203" s="85">
        <v>1</v>
      </c>
      <c r="BF2203" s="51">
        <f t="shared" si="414"/>
        <v>0</v>
      </c>
      <c r="BG2203" s="51">
        <f t="shared" si="415"/>
        <v>0</v>
      </c>
      <c r="BH2203" s="51">
        <f t="shared" si="416"/>
        <v>1</v>
      </c>
      <c r="BI2203" s="90">
        <f t="shared" si="417"/>
        <v>0</v>
      </c>
      <c r="BJ2203" s="2"/>
      <c r="BK2203" s="2"/>
      <c r="BL2203" s="2"/>
      <c r="BM2203" s="2"/>
      <c r="BN2203" s="2"/>
      <c r="BO2203" s="2"/>
      <c r="BP2203" s="2"/>
      <c r="BQ2203" s="2"/>
      <c r="BR2203" s="2"/>
      <c r="BS2203" s="2"/>
      <c r="BT2203" s="2"/>
      <c r="BU2203" s="2"/>
      <c r="BV2203" s="2"/>
      <c r="BW2203" s="2"/>
      <c r="BX2203" s="108"/>
      <c r="BY2203" s="108"/>
      <c r="BZ2203" s="108"/>
      <c r="CA2203" s="113">
        <f>SI!BY2203</f>
        <v>140</v>
      </c>
      <c r="CB2203" s="113"/>
      <c r="CC2203" s="113"/>
      <c r="CD2203" s="113"/>
      <c r="CE2203" s="113"/>
      <c r="CF2203" s="113"/>
      <c r="CG2203" s="113"/>
      <c r="CH2203" s="140">
        <f>SI!BZ2203</f>
        <v>0</v>
      </c>
      <c r="CI2203" s="108"/>
      <c r="CJ2203" s="108"/>
      <c r="CK2203" s="108"/>
      <c r="CL2203" s="108"/>
      <c r="CM2203" s="108"/>
      <c r="CN2203" s="108"/>
      <c r="CO2203" s="108"/>
      <c r="CP2203" s="108"/>
      <c r="CQ2203" s="108"/>
      <c r="CR2203" s="108"/>
      <c r="CS2203" s="108"/>
      <c r="CT2203" s="108"/>
      <c r="CU2203" s="108"/>
      <c r="CV2203" s="108"/>
      <c r="CW2203" s="108"/>
      <c r="CX2203" s="108"/>
      <c r="CY2203" s="108"/>
      <c r="CZ2203" s="2"/>
      <c r="DA2203" s="2"/>
      <c r="DB2203" s="2"/>
      <c r="DC2203" s="2"/>
      <c r="DD2203" s="2"/>
      <c r="DE2203" s="2"/>
      <c r="DF2203" s="2"/>
      <c r="DG2203" s="2"/>
      <c r="DH2203" s="2"/>
      <c r="DI2203" s="2"/>
      <c r="DJ2203" s="2"/>
      <c r="DK2203" s="2"/>
      <c r="DL2203" s="2"/>
      <c r="DM2203" s="2"/>
      <c r="DN2203" s="2"/>
      <c r="DO2203" s="2"/>
      <c r="DP2203" s="2"/>
      <c r="DQ2203" s="2"/>
      <c r="DR2203" s="2"/>
      <c r="DS2203" s="2"/>
      <c r="DT2203" s="2"/>
      <c r="DU2203" s="2"/>
      <c r="DV2203" s="2"/>
      <c r="DW2203" s="2"/>
      <c r="DX2203" s="2"/>
      <c r="DY2203" s="2"/>
      <c r="DZ2203" s="2"/>
      <c r="EA2203" s="2"/>
      <c r="EB2203" s="2"/>
      <c r="EC2203" s="2"/>
      <c r="ED2203" s="2"/>
      <c r="EE2203" s="2"/>
      <c r="EF2203" s="2"/>
      <c r="EG2203" s="2"/>
      <c r="EH2203" s="2"/>
      <c r="EI2203" s="2"/>
      <c r="EJ2203" s="2"/>
      <c r="EK2203" s="2"/>
      <c r="EL2203" s="2"/>
      <c r="EM2203" s="2"/>
      <c r="EN2203" s="2"/>
      <c r="EO2203" s="2"/>
      <c r="EP2203" s="2"/>
      <c r="EQ2203" s="2"/>
      <c r="ER2203" s="2"/>
      <c r="ES2203" s="2"/>
      <c r="ET2203" s="2"/>
      <c r="EU2203" s="2"/>
      <c r="EV2203" s="2"/>
      <c r="EW2203" s="2"/>
      <c r="EX2203" s="2"/>
      <c r="EY2203" s="2"/>
      <c r="EZ2203" s="2"/>
      <c r="FA2203" s="2"/>
      <c r="FB2203" s="2"/>
      <c r="FC2203" s="2"/>
      <c r="FD2203" s="2"/>
      <c r="FE2203" s="2"/>
      <c r="FF2203" s="2"/>
      <c r="FG2203" s="2"/>
      <c r="FH2203" s="2"/>
      <c r="FI2203" s="2"/>
      <c r="FJ2203" s="2"/>
      <c r="FK2203" s="2"/>
      <c r="FL2203" s="2"/>
      <c r="FM2203" s="2"/>
      <c r="FN2203" s="2"/>
      <c r="FO2203" s="2"/>
      <c r="FP2203" s="2"/>
      <c r="FQ2203" s="2"/>
      <c r="FR2203" s="2"/>
      <c r="FS2203" s="2"/>
      <c r="FT2203" s="2"/>
      <c r="FU2203" s="2"/>
      <c r="FV2203" s="2"/>
      <c r="FW2203" s="2"/>
      <c r="FX2203" s="2"/>
      <c r="FY2203" s="2"/>
      <c r="FZ2203" s="2"/>
      <c r="GA2203" s="2"/>
      <c r="GB2203" s="2"/>
      <c r="GC2203" s="2"/>
      <c r="GD2203" s="2"/>
      <c r="GE2203" s="2"/>
      <c r="GF2203" s="2"/>
      <c r="GG2203" s="2"/>
      <c r="GH2203" s="2"/>
      <c r="GI2203" s="2"/>
      <c r="GJ2203" s="2"/>
      <c r="GK2203" s="2"/>
      <c r="GL2203" s="2"/>
      <c r="GM2203" s="2"/>
      <c r="GN2203" s="2"/>
      <c r="GO2203" s="2"/>
      <c r="GP2203" s="2"/>
      <c r="GQ2203" s="2"/>
      <c r="GR2203" s="2"/>
      <c r="GS2203" s="2"/>
      <c r="GT2203" s="2"/>
      <c r="GU2203" s="2"/>
      <c r="GV2203" s="2"/>
      <c r="GW2203" s="2"/>
      <c r="GX2203" s="2"/>
      <c r="GY2203" s="2"/>
      <c r="GZ2203" s="2"/>
      <c r="HA2203" s="2"/>
      <c r="HB2203" s="2"/>
      <c r="HC2203" s="2"/>
      <c r="HD2203" s="2"/>
      <c r="HE2203" s="2"/>
      <c r="HF2203" s="2"/>
      <c r="HG2203" s="2"/>
      <c r="HH2203" s="2"/>
      <c r="HI2203" s="2"/>
      <c r="HJ2203" s="2"/>
      <c r="HK2203" s="2"/>
      <c r="HL2203" s="2"/>
      <c r="HM2203" s="2"/>
      <c r="HN2203" s="2"/>
      <c r="HO2203" s="2"/>
      <c r="HP2203" s="2"/>
      <c r="HQ2203" s="2"/>
      <c r="HR2203" s="2"/>
      <c r="HS2203" s="2"/>
      <c r="HT2203" s="2"/>
      <c r="HU2203" s="2"/>
      <c r="HV2203" s="2"/>
      <c r="HW2203" s="2"/>
      <c r="HX2203" s="2"/>
      <c r="HY2203" s="2"/>
      <c r="HZ2203" s="2"/>
      <c r="IA2203" s="2"/>
      <c r="IB2203" s="2"/>
      <c r="IC2203" s="2"/>
      <c r="ID2203" s="2"/>
      <c r="IE2203" s="2"/>
      <c r="IF2203" s="2"/>
      <c r="IG2203" s="2"/>
      <c r="IH2203" s="2"/>
      <c r="II2203" s="2"/>
      <c r="IJ2203" s="2"/>
      <c r="IK2203" s="2"/>
      <c r="IL2203" s="2"/>
      <c r="IM2203" s="2"/>
      <c r="IN2203" s="2"/>
      <c r="IO2203" s="2"/>
      <c r="IP2203" s="2"/>
      <c r="IQ2203" s="2"/>
      <c r="IR2203" s="2"/>
      <c r="IS2203" s="2"/>
    </row>
    <row r="2204" spans="1:253" s="36" customFormat="1" ht="15" hidden="1" customHeight="1" x14ac:dyDescent="0.25">
      <c r="A2204" s="33"/>
      <c r="B2204" s="168"/>
      <c r="C2204" s="168"/>
      <c r="D2204" s="168"/>
      <c r="E2204" s="168"/>
      <c r="F2204" s="168"/>
      <c r="G2204" s="168"/>
      <c r="H2204" s="168"/>
      <c r="I2204" s="168"/>
      <c r="J2204" s="168"/>
      <c r="K2204" s="168"/>
      <c r="L2204" s="168"/>
      <c r="M2204" s="168"/>
      <c r="N2204" s="168"/>
      <c r="O2204" s="168"/>
      <c r="P2204" s="168"/>
      <c r="Q2204" s="168"/>
      <c r="R2204" s="168"/>
      <c r="S2204" s="168"/>
      <c r="T2204" s="168"/>
      <c r="U2204" s="168"/>
      <c r="V2204" s="168"/>
      <c r="W2204" s="168"/>
      <c r="X2204" s="168"/>
      <c r="Y2204" s="168"/>
      <c r="Z2204" s="168"/>
      <c r="AA2204" s="168"/>
      <c r="AB2204" s="168"/>
      <c r="AC2204" s="168"/>
      <c r="AD2204" s="168"/>
      <c r="AE2204" s="168"/>
      <c r="AF2204" s="168"/>
      <c r="AG2204" s="168"/>
      <c r="AH2204" s="168"/>
      <c r="AI2204" s="60"/>
      <c r="AJ2204" s="144" t="str">
        <f t="shared" si="413"/>
        <v>Riadok bude skrytý.</v>
      </c>
      <c r="AK2204" s="145" t="s">
        <v>207</v>
      </c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  <c r="AZ2204" s="2"/>
      <c r="BA2204" s="2"/>
      <c r="BB2204" s="2"/>
      <c r="BC2204" s="2"/>
      <c r="BD2204" s="2"/>
      <c r="BE2204" s="85">
        <v>1</v>
      </c>
      <c r="BF2204" s="51">
        <f t="shared" si="414"/>
        <v>0</v>
      </c>
      <c r="BG2204" s="51">
        <f t="shared" si="415"/>
        <v>0</v>
      </c>
      <c r="BH2204" s="51">
        <f t="shared" si="416"/>
        <v>1</v>
      </c>
      <c r="BI2204" s="90">
        <f t="shared" si="417"/>
        <v>0</v>
      </c>
      <c r="BJ2204" s="2"/>
      <c r="BK2204" s="2"/>
      <c r="BL2204" s="2"/>
      <c r="BM2204" s="2"/>
      <c r="BN2204" s="2"/>
      <c r="BO2204" s="2"/>
      <c r="BP2204" s="2"/>
      <c r="BQ2204" s="2"/>
      <c r="BR2204" s="2"/>
      <c r="BS2204" s="2"/>
      <c r="BT2204" s="2"/>
      <c r="BU2204" s="2"/>
      <c r="BV2204" s="2"/>
      <c r="BW2204" s="2"/>
      <c r="BX2204" s="108"/>
      <c r="BY2204" s="108"/>
      <c r="BZ2204" s="108"/>
      <c r="CA2204" s="113">
        <f>SI!BY2204</f>
        <v>108</v>
      </c>
      <c r="CB2204" s="113"/>
      <c r="CC2204" s="113"/>
      <c r="CD2204" s="113"/>
      <c r="CE2204" s="113"/>
      <c r="CF2204" s="113"/>
      <c r="CG2204" s="113"/>
      <c r="CH2204" s="140">
        <f>SI!BZ2204</f>
        <v>0</v>
      </c>
      <c r="CI2204" s="108"/>
      <c r="CJ2204" s="108"/>
      <c r="CK2204" s="108"/>
      <c r="CL2204" s="108"/>
      <c r="CM2204" s="108"/>
      <c r="CN2204" s="108"/>
      <c r="CO2204" s="108"/>
      <c r="CP2204" s="108"/>
      <c r="CQ2204" s="108"/>
      <c r="CR2204" s="108"/>
      <c r="CS2204" s="108"/>
      <c r="CT2204" s="108"/>
      <c r="CU2204" s="108"/>
      <c r="CV2204" s="108"/>
      <c r="CW2204" s="108"/>
      <c r="CX2204" s="108"/>
      <c r="CY2204" s="108"/>
      <c r="CZ2204" s="2"/>
      <c r="DA2204" s="2"/>
      <c r="DB2204" s="2"/>
      <c r="DC2204" s="2"/>
      <c r="DD2204" s="2"/>
      <c r="DE2204" s="2"/>
      <c r="DF2204" s="2"/>
      <c r="DG2204" s="2"/>
      <c r="DH2204" s="2"/>
      <c r="DI2204" s="2"/>
      <c r="DJ2204" s="2"/>
      <c r="DK2204" s="2"/>
      <c r="DL2204" s="2"/>
      <c r="DM2204" s="2"/>
      <c r="DN2204" s="2"/>
      <c r="DO2204" s="2"/>
      <c r="DP2204" s="2"/>
      <c r="DQ2204" s="2"/>
      <c r="DR2204" s="2"/>
      <c r="DS2204" s="2"/>
      <c r="DT2204" s="2"/>
      <c r="DU2204" s="2"/>
      <c r="DV2204" s="2"/>
      <c r="DW2204" s="2"/>
      <c r="DX2204" s="2"/>
      <c r="DY2204" s="2"/>
      <c r="DZ2204" s="2"/>
      <c r="EA2204" s="2"/>
      <c r="EB2204" s="2"/>
      <c r="EC2204" s="2"/>
      <c r="ED2204" s="2"/>
      <c r="EE2204" s="2"/>
      <c r="EF2204" s="2"/>
      <c r="EG2204" s="2"/>
      <c r="EH2204" s="2"/>
      <c r="EI2204" s="2"/>
      <c r="EJ2204" s="2"/>
      <c r="EK2204" s="2"/>
      <c r="EL2204" s="2"/>
      <c r="EM2204" s="2"/>
      <c r="EN2204" s="2"/>
      <c r="EO2204" s="2"/>
      <c r="EP2204" s="2"/>
      <c r="EQ2204" s="2"/>
      <c r="ER2204" s="2"/>
      <c r="ES2204" s="2"/>
      <c r="ET2204" s="2"/>
      <c r="EU2204" s="2"/>
      <c r="EV2204" s="2"/>
      <c r="EW2204" s="2"/>
      <c r="EX2204" s="2"/>
      <c r="EY2204" s="2"/>
      <c r="EZ2204" s="2"/>
      <c r="FA2204" s="2"/>
      <c r="FB2204" s="2"/>
      <c r="FC2204" s="2"/>
      <c r="FD2204" s="2"/>
      <c r="FE2204" s="2"/>
      <c r="FF2204" s="2"/>
      <c r="FG2204" s="2"/>
      <c r="FH2204" s="2"/>
      <c r="FI2204" s="2"/>
      <c r="FJ2204" s="2"/>
      <c r="FK2204" s="2"/>
      <c r="FL2204" s="2"/>
      <c r="FM2204" s="2"/>
      <c r="FN2204" s="2"/>
      <c r="FO2204" s="2"/>
      <c r="FP2204" s="2"/>
      <c r="FQ2204" s="2"/>
      <c r="FR2204" s="2"/>
      <c r="FS2204" s="2"/>
      <c r="FT2204" s="2"/>
      <c r="FU2204" s="2"/>
      <c r="FV2204" s="2"/>
      <c r="FW2204" s="2"/>
      <c r="FX2204" s="2"/>
      <c r="FY2204" s="2"/>
      <c r="FZ2204" s="2"/>
      <c r="GA2204" s="2"/>
      <c r="GB2204" s="2"/>
      <c r="GC2204" s="2"/>
      <c r="GD2204" s="2"/>
      <c r="GE2204" s="2"/>
      <c r="GF2204" s="2"/>
      <c r="GG2204" s="2"/>
      <c r="GH2204" s="2"/>
      <c r="GI2204" s="2"/>
      <c r="GJ2204" s="2"/>
      <c r="GK2204" s="2"/>
      <c r="GL2204" s="2"/>
      <c r="GM2204" s="2"/>
      <c r="GN2204" s="2"/>
      <c r="GO2204" s="2"/>
      <c r="GP2204" s="2"/>
      <c r="GQ2204" s="2"/>
      <c r="GR2204" s="2"/>
      <c r="GS2204" s="2"/>
      <c r="GT2204" s="2"/>
      <c r="GU2204" s="2"/>
      <c r="GV2204" s="2"/>
      <c r="GW2204" s="2"/>
      <c r="GX2204" s="2"/>
      <c r="GY2204" s="2"/>
      <c r="GZ2204" s="2"/>
      <c r="HA2204" s="2"/>
      <c r="HB2204" s="2"/>
      <c r="HC2204" s="2"/>
      <c r="HD2204" s="2"/>
      <c r="HE2204" s="2"/>
      <c r="HF2204" s="2"/>
      <c r="HG2204" s="2"/>
      <c r="HH2204" s="2"/>
      <c r="HI2204" s="2"/>
      <c r="HJ2204" s="2"/>
      <c r="HK2204" s="2"/>
      <c r="HL2204" s="2"/>
      <c r="HM2204" s="2"/>
      <c r="HN2204" s="2"/>
      <c r="HO2204" s="2"/>
      <c r="HP2204" s="2"/>
      <c r="HQ2204" s="2"/>
      <c r="HR2204" s="2"/>
      <c r="HS2204" s="2"/>
      <c r="HT2204" s="2"/>
      <c r="HU2204" s="2"/>
      <c r="HV2204" s="2"/>
      <c r="HW2204" s="2"/>
      <c r="HX2204" s="2"/>
      <c r="HY2204" s="2"/>
      <c r="HZ2204" s="2"/>
      <c r="IA2204" s="2"/>
      <c r="IB2204" s="2"/>
      <c r="IC2204" s="2"/>
      <c r="ID2204" s="2"/>
      <c r="IE2204" s="2"/>
      <c r="IF2204" s="2"/>
      <c r="IG2204" s="2"/>
      <c r="IH2204" s="2"/>
      <c r="II2204" s="2"/>
      <c r="IJ2204" s="2"/>
      <c r="IK2204" s="2"/>
      <c r="IL2204" s="2"/>
      <c r="IM2204" s="2"/>
      <c r="IN2204" s="2"/>
      <c r="IO2204" s="2"/>
      <c r="IP2204" s="2"/>
      <c r="IQ2204" s="2"/>
      <c r="IR2204" s="2"/>
      <c r="IS2204" s="2"/>
    </row>
    <row r="2205" spans="1:253" s="36" customFormat="1" x14ac:dyDescent="0.25">
      <c r="A2205" s="33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60"/>
      <c r="AJ2205" s="144" t="str">
        <f t="shared" si="408"/>
        <v>Riadok bude vidieť.</v>
      </c>
      <c r="AK2205" s="145" t="s">
        <v>207</v>
      </c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  <c r="AZ2205" s="2"/>
      <c r="BA2205" s="2"/>
      <c r="BB2205" s="2"/>
      <c r="BC2205" s="2"/>
      <c r="BD2205" s="2"/>
      <c r="BE2205" s="85">
        <v>1</v>
      </c>
      <c r="BF2205" s="51"/>
      <c r="BG2205" s="51"/>
      <c r="BH2205" s="51">
        <f t="shared" si="416"/>
        <v>1</v>
      </c>
      <c r="BI2205" s="51">
        <f t="shared" ref="BI2205:BI2210" si="418">+IF(BE2205+BF2205+BG2205=0,0,IF(BH2205=0,0,1))</f>
        <v>1</v>
      </c>
      <c r="BJ2205" s="2"/>
      <c r="BK2205" s="2"/>
      <c r="BL2205" s="2"/>
      <c r="BM2205" s="2"/>
      <c r="BN2205" s="2"/>
      <c r="BO2205" s="2"/>
      <c r="BP2205" s="2"/>
      <c r="BQ2205" s="2"/>
      <c r="BR2205" s="2"/>
      <c r="BS2205" s="2"/>
      <c r="BT2205" s="2"/>
      <c r="BU2205" s="2"/>
      <c r="BV2205" s="2"/>
      <c r="BW2205" s="2"/>
      <c r="BX2205" s="108"/>
      <c r="BY2205" s="108"/>
      <c r="BZ2205" s="108"/>
      <c r="CA2205" s="113">
        <f>SI!BY2205</f>
        <v>258</v>
      </c>
      <c r="CB2205" s="113"/>
      <c r="CC2205" s="113"/>
      <c r="CD2205" s="113"/>
      <c r="CE2205" s="113"/>
      <c r="CF2205" s="113"/>
      <c r="CG2205" s="113"/>
      <c r="CH2205" s="140">
        <f>SI!BZ2205</f>
        <v>0</v>
      </c>
      <c r="CI2205" s="108"/>
      <c r="CJ2205" s="108"/>
      <c r="CK2205" s="108"/>
      <c r="CL2205" s="108"/>
      <c r="CM2205" s="108"/>
      <c r="CN2205" s="108"/>
      <c r="CO2205" s="108"/>
      <c r="CP2205" s="108"/>
      <c r="CQ2205" s="108"/>
      <c r="CR2205" s="108"/>
      <c r="CS2205" s="108"/>
      <c r="CT2205" s="108"/>
      <c r="CU2205" s="108"/>
      <c r="CV2205" s="108"/>
      <c r="CW2205" s="108"/>
      <c r="CX2205" s="108"/>
      <c r="CY2205" s="108"/>
      <c r="CZ2205" s="2"/>
      <c r="DA2205" s="2"/>
      <c r="DB2205" s="2"/>
      <c r="DC2205" s="2"/>
      <c r="DD2205" s="2"/>
      <c r="DE2205" s="2"/>
      <c r="DF2205" s="2"/>
      <c r="DG2205" s="2"/>
      <c r="DH2205" s="2"/>
      <c r="DI2205" s="2"/>
      <c r="DJ2205" s="2"/>
      <c r="DK2205" s="2"/>
      <c r="DL2205" s="2"/>
      <c r="DM2205" s="2"/>
      <c r="DN2205" s="2"/>
      <c r="DO2205" s="2"/>
      <c r="DP2205" s="2"/>
      <c r="DQ2205" s="2"/>
      <c r="DR2205" s="2"/>
      <c r="DS2205" s="2"/>
      <c r="DT2205" s="2"/>
      <c r="DU2205" s="2"/>
      <c r="DV2205" s="2"/>
      <c r="DW2205" s="2"/>
      <c r="DX2205" s="2"/>
      <c r="DY2205" s="2"/>
      <c r="DZ2205" s="2"/>
      <c r="EA2205" s="2"/>
      <c r="EB2205" s="2"/>
      <c r="EC2205" s="2"/>
      <c r="ED2205" s="2"/>
      <c r="EE2205" s="2"/>
      <c r="EF2205" s="2"/>
      <c r="EG2205" s="2"/>
      <c r="EH2205" s="2"/>
      <c r="EI2205" s="2"/>
      <c r="EJ2205" s="2"/>
      <c r="EK2205" s="2"/>
      <c r="EL2205" s="2"/>
      <c r="EM2205" s="2"/>
      <c r="EN2205" s="2"/>
      <c r="EO2205" s="2"/>
      <c r="EP2205" s="2"/>
      <c r="EQ2205" s="2"/>
      <c r="ER2205" s="2"/>
      <c r="ES2205" s="2"/>
      <c r="ET2205" s="2"/>
      <c r="EU2205" s="2"/>
      <c r="EV2205" s="2"/>
      <c r="EW2205" s="2"/>
      <c r="EX2205" s="2"/>
      <c r="EY2205" s="2"/>
      <c r="EZ2205" s="2"/>
      <c r="FA2205" s="2"/>
      <c r="FB2205" s="2"/>
      <c r="FC2205" s="2"/>
      <c r="FD2205" s="2"/>
      <c r="FE2205" s="2"/>
      <c r="FF2205" s="2"/>
      <c r="FG2205" s="2"/>
      <c r="FH2205" s="2"/>
      <c r="FI2205" s="2"/>
      <c r="FJ2205" s="2"/>
      <c r="FK2205" s="2"/>
      <c r="FL2205" s="2"/>
      <c r="FM2205" s="2"/>
      <c r="FN2205" s="2"/>
      <c r="FO2205" s="2"/>
      <c r="FP2205" s="2"/>
      <c r="FQ2205" s="2"/>
      <c r="FR2205" s="2"/>
      <c r="FS2205" s="2"/>
      <c r="FT2205" s="2"/>
      <c r="FU2205" s="2"/>
      <c r="FV2205" s="2"/>
      <c r="FW2205" s="2"/>
      <c r="FX2205" s="2"/>
      <c r="FY2205" s="2"/>
      <c r="FZ2205" s="2"/>
      <c r="GA2205" s="2"/>
      <c r="GB2205" s="2"/>
      <c r="GC2205" s="2"/>
      <c r="GD2205" s="2"/>
      <c r="GE2205" s="2"/>
      <c r="GF2205" s="2"/>
      <c r="GG2205" s="2"/>
      <c r="GH2205" s="2"/>
      <c r="GI2205" s="2"/>
      <c r="GJ2205" s="2"/>
      <c r="GK2205" s="2"/>
      <c r="GL2205" s="2"/>
      <c r="GM2205" s="2"/>
      <c r="GN2205" s="2"/>
      <c r="GO2205" s="2"/>
      <c r="GP2205" s="2"/>
      <c r="GQ2205" s="2"/>
      <c r="GR2205" s="2"/>
      <c r="GS2205" s="2"/>
      <c r="GT2205" s="2"/>
      <c r="GU2205" s="2"/>
      <c r="GV2205" s="2"/>
      <c r="GW2205" s="2"/>
      <c r="GX2205" s="2"/>
      <c r="GY2205" s="2"/>
      <c r="GZ2205" s="2"/>
      <c r="HA2205" s="2"/>
      <c r="HB2205" s="2"/>
      <c r="HC2205" s="2"/>
      <c r="HD2205" s="2"/>
      <c r="HE2205" s="2"/>
      <c r="HF2205" s="2"/>
      <c r="HG2205" s="2"/>
      <c r="HH2205" s="2"/>
      <c r="HI2205" s="2"/>
      <c r="HJ2205" s="2"/>
      <c r="HK2205" s="2"/>
      <c r="HL2205" s="2"/>
      <c r="HM2205" s="2"/>
      <c r="HN2205" s="2"/>
      <c r="HO2205" s="2"/>
      <c r="HP2205" s="2"/>
      <c r="HQ2205" s="2"/>
      <c r="HR2205" s="2"/>
      <c r="HS2205" s="2"/>
      <c r="HT2205" s="2"/>
      <c r="HU2205" s="2"/>
      <c r="HV2205" s="2"/>
      <c r="HW2205" s="2"/>
      <c r="HX2205" s="2"/>
      <c r="HY2205" s="2"/>
      <c r="HZ2205" s="2"/>
      <c r="IA2205" s="2"/>
      <c r="IB2205" s="2"/>
      <c r="IC2205" s="2"/>
      <c r="ID2205" s="2"/>
      <c r="IE2205" s="2"/>
      <c r="IF2205" s="2"/>
      <c r="IG2205" s="2"/>
      <c r="IH2205" s="2"/>
      <c r="II2205" s="2"/>
      <c r="IJ2205" s="2"/>
      <c r="IK2205" s="2"/>
      <c r="IL2205" s="2"/>
      <c r="IM2205" s="2"/>
      <c r="IN2205" s="2"/>
      <c r="IO2205" s="2"/>
      <c r="IP2205" s="2"/>
      <c r="IQ2205" s="2"/>
      <c r="IR2205" s="2"/>
      <c r="IS2205" s="2"/>
    </row>
    <row r="2206" spans="1:253" x14ac:dyDescent="0.25">
      <c r="A2206" s="33"/>
      <c r="B2206" s="23" t="s">
        <v>135</v>
      </c>
      <c r="C2206" s="22"/>
      <c r="D2206" s="22"/>
      <c r="E2206" s="22"/>
      <c r="F2206" s="22"/>
      <c r="G2206" s="22"/>
      <c r="H2206" s="22"/>
      <c r="I2206" s="22"/>
      <c r="J2206" s="22"/>
      <c r="K2206" s="22"/>
      <c r="L2206" s="22"/>
      <c r="M2206" s="22"/>
      <c r="N2206" s="22"/>
      <c r="O2206" s="22"/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  <c r="AG2206" s="22"/>
      <c r="AH2206" s="22"/>
      <c r="AI2206" s="62" t="s">
        <v>168</v>
      </c>
      <c r="AJ2206" s="144" t="str">
        <f t="shared" si="408"/>
        <v>Riadok bude vidieť.</v>
      </c>
      <c r="AK2206" s="145" t="s">
        <v>207</v>
      </c>
      <c r="BE2206" s="85">
        <v>1</v>
      </c>
      <c r="BH2206" s="51">
        <f t="shared" si="402"/>
        <v>1</v>
      </c>
      <c r="BI2206" s="51">
        <f t="shared" si="418"/>
        <v>1</v>
      </c>
      <c r="CA2206" s="113">
        <f>SI!BY2206</f>
        <v>189</v>
      </c>
      <c r="CH2206" s="140">
        <f>SI!BZ2206</f>
        <v>0</v>
      </c>
    </row>
    <row r="2207" spans="1:253" x14ac:dyDescent="0.25">
      <c r="A2207" s="33"/>
      <c r="B2207" s="17"/>
      <c r="D2207" s="17"/>
      <c r="AI2207" s="59"/>
      <c r="AJ2207" s="144" t="str">
        <f t="shared" si="408"/>
        <v>Riadok bude vidieť.</v>
      </c>
      <c r="AK2207" s="145" t="s">
        <v>207</v>
      </c>
      <c r="BE2207" s="85">
        <v>1</v>
      </c>
      <c r="BH2207" s="51">
        <f t="shared" si="402"/>
        <v>1</v>
      </c>
      <c r="BI2207" s="51">
        <f t="shared" si="418"/>
        <v>1</v>
      </c>
      <c r="CA2207" s="113">
        <f>SI!BY2207</f>
        <v>200</v>
      </c>
      <c r="CH2207" s="140">
        <f>SI!BZ2207</f>
        <v>0</v>
      </c>
    </row>
    <row r="2208" spans="1:253" x14ac:dyDescent="0.25">
      <c r="A2208" s="33"/>
      <c r="B2208" s="2" t="s">
        <v>274</v>
      </c>
      <c r="H2208" s="250" t="s">
        <v>523</v>
      </c>
      <c r="I2208" s="250"/>
      <c r="J2208" s="250"/>
      <c r="K2208" s="250"/>
      <c r="L2208" s="2" t="str">
        <f>+IF($J$27&lt;&gt;"",IF((CODE(MID($J$27,1,1)))*(INT((PI()-3.1415)*10^5))*0+(LEN(SI!J13)-LEN(SI!J14))=CA2208,"ostatné finančné povinnosti, ktoré sa nesledujú v bežnom účtovníctve a ","NEPOVOLENÉ POUŽITIE!"),"NEPOVOLENÉ POUŽITIE!")</f>
        <v xml:space="preserve">ostatné finančné povinnosti, ktoré sa nesledujú v bežnom účtovníctve a </v>
      </c>
      <c r="AI2208" s="59"/>
      <c r="AJ2208" s="144" t="str">
        <f t="shared" si="408"/>
        <v>Riadok bude vidieť.</v>
      </c>
      <c r="AK2208" s="145" t="s">
        <v>207</v>
      </c>
      <c r="AN2208" s="21"/>
      <c r="BE2208" s="85">
        <v>1</v>
      </c>
      <c r="BH2208" s="51">
        <f t="shared" si="402"/>
        <v>1</v>
      </c>
      <c r="BI2208" s="51">
        <f t="shared" si="418"/>
        <v>1</v>
      </c>
      <c r="CA2208" s="113">
        <f>SI!BY2208</f>
        <v>6</v>
      </c>
      <c r="CH2208" s="140">
        <f>SI!BZ2208</f>
        <v>0</v>
      </c>
    </row>
    <row r="2209" spans="1:253" x14ac:dyDescent="0.25">
      <c r="A2209" s="33"/>
      <c r="B2209" s="2" t="str">
        <f>+IF($H$27&lt;&gt;"",IF(SQRT(INT(FACT(DAY(24324))*FACT(DAY(24385))/576))=CA2209,"neuvádzajú sa v súvahe.","NEPOVOLENÉ POUŽITIE!"),"NEPOVOLENÉ POUŽITIE!")</f>
        <v>neuvádzajú sa v súvahe.</v>
      </c>
      <c r="AI2209" s="59"/>
      <c r="AJ2209" s="144" t="str">
        <f t="shared" si="408"/>
        <v>Riadok bude vidieť.</v>
      </c>
      <c r="AK2209" s="145" t="s">
        <v>207</v>
      </c>
      <c r="BE2209" s="85">
        <v>1</v>
      </c>
      <c r="BH2209" s="51">
        <f t="shared" si="402"/>
        <v>1</v>
      </c>
      <c r="BI2209" s="51">
        <f t="shared" si="418"/>
        <v>1</v>
      </c>
      <c r="CA2209" s="113">
        <f>SI!BY2209</f>
        <v>5</v>
      </c>
      <c r="CH2209" s="140">
        <f>SI!BZ2209</f>
        <v>0</v>
      </c>
    </row>
    <row r="2210" spans="1:253" s="36" customFormat="1" x14ac:dyDescent="0.25">
      <c r="A2210" s="33"/>
      <c r="B2210" s="125" t="str">
        <f>+IF(H2208="neeviduje","Účtovná jednotka nemá pre túto časť poznámok obsahovú náplň.","K ostatným finančným povinnostiam účtovná jednotka uvádza:")</f>
        <v>Účtovná jednotka nemá pre túto časť poznámok obsahovú náplň.</v>
      </c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60"/>
      <c r="AJ2210" s="144" t="str">
        <f t="shared" si="408"/>
        <v>Riadok bude vidieť.</v>
      </c>
      <c r="AK2210" s="145" t="s">
        <v>207</v>
      </c>
      <c r="AL2210" s="2"/>
      <c r="AM2210" s="2"/>
      <c r="AN2210" s="2"/>
      <c r="AO2210" s="2"/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  <c r="AZ2210" s="2"/>
      <c r="BA2210" s="2"/>
      <c r="BB2210" s="2"/>
      <c r="BC2210" s="2"/>
      <c r="BD2210" s="2"/>
      <c r="BE2210" s="85">
        <v>1</v>
      </c>
      <c r="BF2210" s="51"/>
      <c r="BG2210" s="51"/>
      <c r="BH2210" s="51">
        <f>IF(AK2210="",1,IF(AK2210="Chcem skryť riadok.",0,1))</f>
        <v>1</v>
      </c>
      <c r="BI2210" s="51">
        <f t="shared" si="418"/>
        <v>1</v>
      </c>
      <c r="BJ2210" s="2"/>
      <c r="BK2210" s="2"/>
      <c r="BL2210" s="2"/>
      <c r="BM2210" s="2"/>
      <c r="BN2210" s="2"/>
      <c r="BO2210" s="2"/>
      <c r="BP2210" s="2"/>
      <c r="BQ2210" s="2"/>
      <c r="BR2210" s="2"/>
      <c r="BS2210" s="2"/>
      <c r="BT2210" s="2"/>
      <c r="BU2210" s="2"/>
      <c r="BV2210" s="2"/>
      <c r="BW2210" s="2"/>
      <c r="BX2210" s="108"/>
      <c r="BY2210" s="108"/>
      <c r="BZ2210" s="108"/>
      <c r="CA2210" s="113">
        <f>SI!BY2210</f>
        <v>175</v>
      </c>
      <c r="CB2210" s="113"/>
      <c r="CC2210" s="113"/>
      <c r="CD2210" s="113"/>
      <c r="CE2210" s="113"/>
      <c r="CF2210" s="113"/>
      <c r="CG2210" s="113"/>
      <c r="CH2210" s="140">
        <f>SI!BZ2210</f>
        <v>0</v>
      </c>
      <c r="CI2210" s="108"/>
      <c r="CJ2210" s="108"/>
      <c r="CK2210" s="108"/>
      <c r="CL2210" s="108"/>
      <c r="CM2210" s="108"/>
      <c r="CN2210" s="108"/>
      <c r="CO2210" s="108"/>
      <c r="CP2210" s="108"/>
      <c r="CQ2210" s="108"/>
      <c r="CR2210" s="108"/>
      <c r="CS2210" s="108"/>
      <c r="CT2210" s="108"/>
      <c r="CU2210" s="108"/>
      <c r="CV2210" s="108"/>
      <c r="CW2210" s="108"/>
      <c r="CX2210" s="108"/>
      <c r="CY2210" s="108"/>
      <c r="CZ2210" s="2"/>
      <c r="DA2210" s="2"/>
      <c r="DB2210" s="2"/>
      <c r="DC2210" s="2"/>
      <c r="DD2210" s="2"/>
      <c r="DE2210" s="2"/>
      <c r="DF2210" s="2"/>
      <c r="DG2210" s="2"/>
      <c r="DH2210" s="2"/>
      <c r="DI2210" s="2"/>
      <c r="DJ2210" s="2"/>
      <c r="DK2210" s="2"/>
      <c r="DL2210" s="2"/>
      <c r="DM2210" s="2"/>
      <c r="DN2210" s="2"/>
      <c r="DO2210" s="2"/>
      <c r="DP2210" s="2"/>
      <c r="DQ2210" s="2"/>
      <c r="DR2210" s="2"/>
      <c r="DS2210" s="2"/>
      <c r="DT2210" s="2"/>
      <c r="DU2210" s="2"/>
      <c r="DV2210" s="2"/>
      <c r="DW2210" s="2"/>
      <c r="DX2210" s="2"/>
      <c r="DY2210" s="2"/>
      <c r="DZ2210" s="2"/>
      <c r="EA2210" s="2"/>
      <c r="EB2210" s="2"/>
      <c r="EC2210" s="2"/>
      <c r="ED2210" s="2"/>
      <c r="EE2210" s="2"/>
      <c r="EF2210" s="2"/>
      <c r="EG2210" s="2"/>
      <c r="EH2210" s="2"/>
      <c r="EI2210" s="2"/>
      <c r="EJ2210" s="2"/>
      <c r="EK2210" s="2"/>
      <c r="EL2210" s="2"/>
      <c r="EM2210" s="2"/>
      <c r="EN2210" s="2"/>
      <c r="EO2210" s="2"/>
      <c r="EP2210" s="2"/>
      <c r="EQ2210" s="2"/>
      <c r="ER2210" s="2"/>
      <c r="ES2210" s="2"/>
      <c r="ET2210" s="2"/>
      <c r="EU2210" s="2"/>
      <c r="EV2210" s="2"/>
      <c r="EW2210" s="2"/>
      <c r="EX2210" s="2"/>
      <c r="EY2210" s="2"/>
      <c r="EZ2210" s="2"/>
      <c r="FA2210" s="2"/>
      <c r="FB2210" s="2"/>
      <c r="FC2210" s="2"/>
      <c r="FD2210" s="2"/>
      <c r="FE2210" s="2"/>
      <c r="FF2210" s="2"/>
      <c r="FG2210" s="2"/>
      <c r="FH2210" s="2"/>
      <c r="FI2210" s="2"/>
      <c r="FJ2210" s="2"/>
      <c r="FK2210" s="2"/>
      <c r="FL2210" s="2"/>
      <c r="FM2210" s="2"/>
      <c r="FN2210" s="2"/>
      <c r="FO2210" s="2"/>
      <c r="FP2210" s="2"/>
      <c r="FQ2210" s="2"/>
      <c r="FR2210" s="2"/>
      <c r="FS2210" s="2"/>
      <c r="FT2210" s="2"/>
      <c r="FU2210" s="2"/>
      <c r="FV2210" s="2"/>
      <c r="FW2210" s="2"/>
      <c r="FX2210" s="2"/>
      <c r="FY2210" s="2"/>
      <c r="FZ2210" s="2"/>
      <c r="GA2210" s="2"/>
      <c r="GB2210" s="2"/>
      <c r="GC2210" s="2"/>
      <c r="GD2210" s="2"/>
      <c r="GE2210" s="2"/>
      <c r="GF2210" s="2"/>
      <c r="GG2210" s="2"/>
      <c r="GH2210" s="2"/>
      <c r="GI2210" s="2"/>
      <c r="GJ2210" s="2"/>
      <c r="GK2210" s="2"/>
      <c r="GL2210" s="2"/>
      <c r="GM2210" s="2"/>
      <c r="GN2210" s="2"/>
      <c r="GO2210" s="2"/>
      <c r="GP2210" s="2"/>
      <c r="GQ2210" s="2"/>
      <c r="GR2210" s="2"/>
      <c r="GS2210" s="2"/>
      <c r="GT2210" s="2"/>
      <c r="GU2210" s="2"/>
      <c r="GV2210" s="2"/>
      <c r="GW2210" s="2"/>
      <c r="GX2210" s="2"/>
      <c r="GY2210" s="2"/>
      <c r="GZ2210" s="2"/>
      <c r="HA2210" s="2"/>
      <c r="HB2210" s="2"/>
      <c r="HC2210" s="2"/>
      <c r="HD2210" s="2"/>
      <c r="HE2210" s="2"/>
      <c r="HF2210" s="2"/>
      <c r="HG2210" s="2"/>
      <c r="HH2210" s="2"/>
      <c r="HI2210" s="2"/>
      <c r="HJ2210" s="2"/>
      <c r="HK2210" s="2"/>
      <c r="HL2210" s="2"/>
      <c r="HM2210" s="2"/>
      <c r="HN2210" s="2"/>
      <c r="HO2210" s="2"/>
      <c r="HP2210" s="2"/>
      <c r="HQ2210" s="2"/>
      <c r="HR2210" s="2"/>
      <c r="HS2210" s="2"/>
      <c r="HT2210" s="2"/>
      <c r="HU2210" s="2"/>
      <c r="HV2210" s="2"/>
      <c r="HW2210" s="2"/>
      <c r="HX2210" s="2"/>
      <c r="HY2210" s="2"/>
      <c r="HZ2210" s="2"/>
      <c r="IA2210" s="2"/>
      <c r="IB2210" s="2"/>
      <c r="IC2210" s="2"/>
      <c r="ID2210" s="2"/>
      <c r="IE2210" s="2"/>
      <c r="IF2210" s="2"/>
      <c r="IG2210" s="2"/>
      <c r="IH2210" s="2"/>
      <c r="II2210" s="2"/>
      <c r="IJ2210" s="2"/>
      <c r="IK2210" s="2"/>
      <c r="IL2210" s="2"/>
      <c r="IM2210" s="2"/>
      <c r="IN2210" s="2"/>
      <c r="IO2210" s="2"/>
      <c r="IP2210" s="2"/>
      <c r="IQ2210" s="2"/>
      <c r="IR2210" s="2"/>
      <c r="IS2210" s="2"/>
    </row>
    <row r="2211" spans="1:253" s="36" customFormat="1" hidden="1" x14ac:dyDescent="0.25">
      <c r="A2211" s="33"/>
      <c r="B2211" s="210"/>
      <c r="C2211" s="210"/>
      <c r="D2211" s="210"/>
      <c r="E2211" s="210"/>
      <c r="F2211" s="210"/>
      <c r="G2211" s="210"/>
      <c r="H2211" s="210"/>
      <c r="I2211" s="210"/>
      <c r="J2211" s="210"/>
      <c r="K2211" s="210"/>
      <c r="L2211" s="210"/>
      <c r="M2211" s="210"/>
      <c r="N2211" s="210"/>
      <c r="O2211" s="210"/>
      <c r="P2211" s="210"/>
      <c r="Q2211" s="210"/>
      <c r="R2211" s="210"/>
      <c r="S2211" s="210"/>
      <c r="T2211" s="210"/>
      <c r="U2211" s="210"/>
      <c r="V2211" s="210"/>
      <c r="W2211" s="210"/>
      <c r="X2211" s="210"/>
      <c r="Y2211" s="210"/>
      <c r="Z2211" s="210"/>
      <c r="AA2211" s="210"/>
      <c r="AB2211" s="210"/>
      <c r="AC2211" s="210"/>
      <c r="AD2211" s="210"/>
      <c r="AE2211" s="210"/>
      <c r="AF2211" s="210"/>
      <c r="AG2211" s="210"/>
      <c r="AH2211" s="210"/>
      <c r="AI2211" s="63"/>
      <c r="AJ2211" s="144" t="str">
        <f t="shared" si="408"/>
        <v>Riadok bude skrytý.</v>
      </c>
      <c r="AK2211" s="145" t="s">
        <v>207</v>
      </c>
      <c r="AL2211" s="2"/>
      <c r="AM2211" s="2"/>
      <c r="AN2211" s="2"/>
      <c r="AO2211" s="2"/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  <c r="AZ2211" s="2"/>
      <c r="BA2211" s="2"/>
      <c r="BB2211" s="2"/>
      <c r="BC2211" s="2"/>
      <c r="BD2211" s="2"/>
      <c r="BE2211" s="85">
        <v>1</v>
      </c>
      <c r="BF2211" s="51">
        <f>+IF($H$2208="neeviduje",0,1)</f>
        <v>0</v>
      </c>
      <c r="BG2211" s="2">
        <f>+IF(B2211="",0,1)</f>
        <v>0</v>
      </c>
      <c r="BH2211" s="51">
        <f t="shared" si="402"/>
        <v>1</v>
      </c>
      <c r="BI2211" s="90">
        <f t="shared" ref="BI2211:BI2220" si="419">+IF(BE2211*BF2211*BG2211=0,0,IF(BH2211=0,0,1))</f>
        <v>0</v>
      </c>
      <c r="BJ2211" s="2"/>
      <c r="BK2211" s="2"/>
      <c r="BL2211" s="2"/>
      <c r="BM2211" s="2"/>
      <c r="BN2211" s="2"/>
      <c r="BO2211" s="2"/>
      <c r="BP2211" s="2"/>
      <c r="BQ2211" s="2"/>
      <c r="BR2211" s="2"/>
      <c r="BS2211" s="2"/>
      <c r="BT2211" s="2"/>
      <c r="BU2211" s="2"/>
      <c r="BV2211" s="2"/>
      <c r="BW2211" s="2"/>
      <c r="BX2211" s="108"/>
      <c r="BY2211" s="108"/>
      <c r="BZ2211" s="108"/>
      <c r="CA2211" s="113">
        <f>SI!BY2211</f>
        <v>1012</v>
      </c>
      <c r="CB2211" s="113"/>
      <c r="CC2211" s="113"/>
      <c r="CD2211" s="113"/>
      <c r="CE2211" s="113"/>
      <c r="CF2211" s="113"/>
      <c r="CG2211" s="113"/>
      <c r="CH2211" s="140">
        <f>SI!BZ2211</f>
        <v>0</v>
      </c>
      <c r="CI2211" s="108"/>
      <c r="CJ2211" s="108"/>
      <c r="CK2211" s="108"/>
      <c r="CL2211" s="108"/>
      <c r="CM2211" s="108"/>
      <c r="CN2211" s="108"/>
      <c r="CO2211" s="108"/>
      <c r="CP2211" s="108"/>
      <c r="CQ2211" s="108"/>
      <c r="CR2211" s="108"/>
      <c r="CS2211" s="108"/>
      <c r="CT2211" s="108"/>
      <c r="CU2211" s="108"/>
      <c r="CV2211" s="108"/>
      <c r="CW2211" s="108"/>
      <c r="CX2211" s="108"/>
      <c r="CY2211" s="108"/>
      <c r="CZ2211" s="2"/>
      <c r="DA2211" s="2"/>
      <c r="DB2211" s="2"/>
      <c r="DC2211" s="2"/>
      <c r="DD2211" s="2"/>
      <c r="DE2211" s="2"/>
      <c r="DF2211" s="2"/>
      <c r="DG2211" s="2"/>
      <c r="DH2211" s="2"/>
      <c r="DI2211" s="2"/>
      <c r="DJ2211" s="2"/>
      <c r="DK2211" s="2"/>
      <c r="DL2211" s="2"/>
      <c r="DM2211" s="2"/>
      <c r="DN2211" s="2"/>
      <c r="DO2211" s="2"/>
      <c r="DP2211" s="2"/>
      <c r="DQ2211" s="2"/>
      <c r="DR2211" s="2"/>
      <c r="DS2211" s="2"/>
      <c r="DT2211" s="2"/>
      <c r="DU2211" s="2"/>
      <c r="DV2211" s="2"/>
      <c r="DW2211" s="2"/>
      <c r="DX2211" s="2"/>
      <c r="DY2211" s="2"/>
      <c r="DZ2211" s="2"/>
      <c r="EA2211" s="2"/>
      <c r="EB2211" s="2"/>
      <c r="EC2211" s="2"/>
      <c r="ED2211" s="2"/>
      <c r="EE2211" s="2"/>
      <c r="EF2211" s="2"/>
      <c r="EG2211" s="2"/>
      <c r="EH2211" s="2"/>
      <c r="EI2211" s="2"/>
      <c r="EJ2211" s="2"/>
      <c r="EK2211" s="2"/>
      <c r="EL2211" s="2"/>
      <c r="EM2211" s="2"/>
      <c r="EN2211" s="2"/>
      <c r="EO2211" s="2"/>
      <c r="EP2211" s="2"/>
      <c r="EQ2211" s="2"/>
      <c r="ER2211" s="2"/>
      <c r="ES2211" s="2"/>
      <c r="ET2211" s="2"/>
      <c r="EU2211" s="2"/>
      <c r="EV2211" s="2"/>
      <c r="EW2211" s="2"/>
      <c r="EX2211" s="2"/>
      <c r="EY2211" s="2"/>
      <c r="EZ2211" s="2"/>
      <c r="FA2211" s="2"/>
      <c r="FB2211" s="2"/>
      <c r="FC2211" s="2"/>
      <c r="FD2211" s="2"/>
      <c r="FE2211" s="2"/>
      <c r="FF2211" s="2"/>
      <c r="FG2211" s="2"/>
      <c r="FH2211" s="2"/>
      <c r="FI2211" s="2"/>
      <c r="FJ2211" s="2"/>
      <c r="FK2211" s="2"/>
      <c r="FL2211" s="2"/>
      <c r="FM2211" s="2"/>
      <c r="FN2211" s="2"/>
      <c r="FO2211" s="2"/>
      <c r="FP2211" s="2"/>
      <c r="FQ2211" s="2"/>
      <c r="FR2211" s="2"/>
      <c r="FS2211" s="2"/>
      <c r="FT2211" s="2"/>
      <c r="FU2211" s="2"/>
      <c r="FV2211" s="2"/>
      <c r="FW2211" s="2"/>
      <c r="FX2211" s="2"/>
      <c r="FY2211" s="2"/>
      <c r="FZ2211" s="2"/>
      <c r="GA2211" s="2"/>
      <c r="GB2211" s="2"/>
      <c r="GC2211" s="2"/>
      <c r="GD2211" s="2"/>
      <c r="GE2211" s="2"/>
      <c r="GF2211" s="2"/>
      <c r="GG2211" s="2"/>
      <c r="GH2211" s="2"/>
      <c r="GI2211" s="2"/>
      <c r="GJ2211" s="2"/>
      <c r="GK2211" s="2"/>
      <c r="GL2211" s="2"/>
      <c r="GM2211" s="2"/>
      <c r="GN2211" s="2"/>
      <c r="GO2211" s="2"/>
      <c r="GP2211" s="2"/>
      <c r="GQ2211" s="2"/>
      <c r="GR2211" s="2"/>
      <c r="GS2211" s="2"/>
      <c r="GT2211" s="2"/>
      <c r="GU2211" s="2"/>
      <c r="GV2211" s="2"/>
      <c r="GW2211" s="2"/>
      <c r="GX2211" s="2"/>
      <c r="GY2211" s="2"/>
      <c r="GZ2211" s="2"/>
      <c r="HA2211" s="2"/>
      <c r="HB2211" s="2"/>
      <c r="HC2211" s="2"/>
      <c r="HD2211" s="2"/>
      <c r="HE2211" s="2"/>
      <c r="HF2211" s="2"/>
      <c r="HG2211" s="2"/>
      <c r="HH2211" s="2"/>
      <c r="HI2211" s="2"/>
      <c r="HJ2211" s="2"/>
      <c r="HK2211" s="2"/>
      <c r="HL2211" s="2"/>
      <c r="HM2211" s="2"/>
      <c r="HN2211" s="2"/>
      <c r="HO2211" s="2"/>
      <c r="HP2211" s="2"/>
      <c r="HQ2211" s="2"/>
      <c r="HR2211" s="2"/>
      <c r="HS2211" s="2"/>
      <c r="HT2211" s="2"/>
      <c r="HU2211" s="2"/>
      <c r="HV2211" s="2"/>
      <c r="HW2211" s="2"/>
      <c r="HX2211" s="2"/>
      <c r="HY2211" s="2"/>
      <c r="HZ2211" s="2"/>
      <c r="IA2211" s="2"/>
      <c r="IB2211" s="2"/>
      <c r="IC2211" s="2"/>
      <c r="ID2211" s="2"/>
      <c r="IE2211" s="2"/>
      <c r="IF2211" s="2"/>
      <c r="IG2211" s="2"/>
      <c r="IH2211" s="2"/>
      <c r="II2211" s="2"/>
      <c r="IJ2211" s="2"/>
      <c r="IK2211" s="2"/>
      <c r="IL2211" s="2"/>
      <c r="IM2211" s="2"/>
      <c r="IN2211" s="2"/>
      <c r="IO2211" s="2"/>
      <c r="IP2211" s="2"/>
      <c r="IQ2211" s="2"/>
      <c r="IR2211" s="2"/>
      <c r="IS2211" s="2"/>
    </row>
    <row r="2212" spans="1:253" s="36" customFormat="1" hidden="1" x14ac:dyDescent="0.25">
      <c r="A2212" s="33"/>
      <c r="B2212" s="168"/>
      <c r="C2212" s="168"/>
      <c r="D2212" s="168"/>
      <c r="E2212" s="168"/>
      <c r="F2212" s="168"/>
      <c r="G2212" s="168"/>
      <c r="H2212" s="168"/>
      <c r="I2212" s="168"/>
      <c r="J2212" s="168"/>
      <c r="K2212" s="168"/>
      <c r="L2212" s="168"/>
      <c r="M2212" s="168"/>
      <c r="N2212" s="168"/>
      <c r="O2212" s="168"/>
      <c r="P2212" s="168"/>
      <c r="Q2212" s="168"/>
      <c r="R2212" s="168"/>
      <c r="S2212" s="168"/>
      <c r="T2212" s="168"/>
      <c r="U2212" s="168"/>
      <c r="V2212" s="168"/>
      <c r="W2212" s="168"/>
      <c r="X2212" s="168"/>
      <c r="Y2212" s="168"/>
      <c r="Z2212" s="168"/>
      <c r="AA2212" s="168"/>
      <c r="AB2212" s="168"/>
      <c r="AC2212" s="168"/>
      <c r="AD2212" s="168"/>
      <c r="AE2212" s="168"/>
      <c r="AF2212" s="168"/>
      <c r="AG2212" s="168"/>
      <c r="AH2212" s="168"/>
      <c r="AI2212" s="60"/>
      <c r="AJ2212" s="144" t="str">
        <f t="shared" si="408"/>
        <v>Riadok bude skrytý.</v>
      </c>
      <c r="AK2212" s="145" t="s">
        <v>207</v>
      </c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85">
        <v>1</v>
      </c>
      <c r="BF2212" s="51">
        <f t="shared" ref="BF2212:BF2240" si="420">+IF($H$2208="neeviduje",0,1)</f>
        <v>0</v>
      </c>
      <c r="BG2212" s="2">
        <f t="shared" ref="BG2212:BG2220" si="421">+IF(B2212="",0,1)</f>
        <v>0</v>
      </c>
      <c r="BH2212" s="51">
        <f t="shared" si="402"/>
        <v>1</v>
      </c>
      <c r="BI2212" s="90">
        <f t="shared" si="419"/>
        <v>0</v>
      </c>
      <c r="BJ2212" s="2"/>
      <c r="BK2212" s="2"/>
      <c r="BL2212" s="2"/>
      <c r="BM2212" s="2"/>
      <c r="BN2212" s="2"/>
      <c r="BO2212" s="2"/>
      <c r="BP2212" s="2"/>
      <c r="BQ2212" s="2"/>
      <c r="BR2212" s="2"/>
      <c r="BS2212" s="2"/>
      <c r="BT2212" s="2"/>
      <c r="BU2212" s="2"/>
      <c r="BV2212" s="2"/>
      <c r="BW2212" s="2"/>
      <c r="BX2212" s="108"/>
      <c r="BY2212" s="108"/>
      <c r="BZ2212" s="108"/>
      <c r="CA2212" s="113">
        <f>SI!BY2212</f>
        <v>182</v>
      </c>
      <c r="CB2212" s="113"/>
      <c r="CC2212" s="113"/>
      <c r="CD2212" s="113"/>
      <c r="CE2212" s="113"/>
      <c r="CF2212" s="113"/>
      <c r="CG2212" s="113"/>
      <c r="CH2212" s="140">
        <f>SI!BZ2212</f>
        <v>0</v>
      </c>
      <c r="CI2212" s="108"/>
      <c r="CJ2212" s="108"/>
      <c r="CK2212" s="108"/>
      <c r="CL2212" s="108"/>
      <c r="CM2212" s="108"/>
      <c r="CN2212" s="108"/>
      <c r="CO2212" s="108"/>
      <c r="CP2212" s="108"/>
      <c r="CQ2212" s="108"/>
      <c r="CR2212" s="108"/>
      <c r="CS2212" s="108"/>
      <c r="CT2212" s="108"/>
      <c r="CU2212" s="108"/>
      <c r="CV2212" s="108"/>
      <c r="CW2212" s="108"/>
      <c r="CX2212" s="108"/>
      <c r="CY2212" s="108"/>
      <c r="CZ2212" s="2"/>
      <c r="DA2212" s="2"/>
      <c r="DB2212" s="2"/>
      <c r="DC2212" s="2"/>
      <c r="DD2212" s="2"/>
      <c r="DE2212" s="2"/>
      <c r="DF2212" s="2"/>
      <c r="DG2212" s="2"/>
      <c r="DH2212" s="2"/>
      <c r="DI2212" s="2"/>
      <c r="DJ2212" s="2"/>
      <c r="DK2212" s="2"/>
      <c r="DL2212" s="2"/>
      <c r="DM2212" s="2"/>
      <c r="DN2212" s="2"/>
      <c r="DO2212" s="2"/>
      <c r="DP2212" s="2"/>
      <c r="DQ2212" s="2"/>
      <c r="DR2212" s="2"/>
      <c r="DS2212" s="2"/>
      <c r="DT2212" s="2"/>
      <c r="DU2212" s="2"/>
      <c r="DV2212" s="2"/>
      <c r="DW2212" s="2"/>
      <c r="DX2212" s="2"/>
      <c r="DY2212" s="2"/>
      <c r="DZ2212" s="2"/>
      <c r="EA2212" s="2"/>
      <c r="EB2212" s="2"/>
      <c r="EC2212" s="2"/>
      <c r="ED2212" s="2"/>
      <c r="EE2212" s="2"/>
      <c r="EF2212" s="2"/>
      <c r="EG2212" s="2"/>
      <c r="EH2212" s="2"/>
      <c r="EI2212" s="2"/>
      <c r="EJ2212" s="2"/>
      <c r="EK2212" s="2"/>
      <c r="EL2212" s="2"/>
      <c r="EM2212" s="2"/>
      <c r="EN2212" s="2"/>
      <c r="EO2212" s="2"/>
      <c r="EP2212" s="2"/>
      <c r="EQ2212" s="2"/>
      <c r="ER2212" s="2"/>
      <c r="ES2212" s="2"/>
      <c r="ET2212" s="2"/>
      <c r="EU2212" s="2"/>
      <c r="EV2212" s="2"/>
      <c r="EW2212" s="2"/>
      <c r="EX2212" s="2"/>
      <c r="EY2212" s="2"/>
      <c r="EZ2212" s="2"/>
      <c r="FA2212" s="2"/>
      <c r="FB2212" s="2"/>
      <c r="FC2212" s="2"/>
      <c r="FD2212" s="2"/>
      <c r="FE2212" s="2"/>
      <c r="FF2212" s="2"/>
      <c r="FG2212" s="2"/>
      <c r="FH2212" s="2"/>
      <c r="FI2212" s="2"/>
      <c r="FJ2212" s="2"/>
      <c r="FK2212" s="2"/>
      <c r="FL2212" s="2"/>
      <c r="FM2212" s="2"/>
      <c r="FN2212" s="2"/>
      <c r="FO2212" s="2"/>
      <c r="FP2212" s="2"/>
      <c r="FQ2212" s="2"/>
      <c r="FR2212" s="2"/>
      <c r="FS2212" s="2"/>
      <c r="FT2212" s="2"/>
      <c r="FU2212" s="2"/>
      <c r="FV2212" s="2"/>
      <c r="FW2212" s="2"/>
      <c r="FX2212" s="2"/>
      <c r="FY2212" s="2"/>
      <c r="FZ2212" s="2"/>
      <c r="GA2212" s="2"/>
      <c r="GB2212" s="2"/>
      <c r="GC2212" s="2"/>
      <c r="GD2212" s="2"/>
      <c r="GE2212" s="2"/>
      <c r="GF2212" s="2"/>
      <c r="GG2212" s="2"/>
      <c r="GH2212" s="2"/>
      <c r="GI2212" s="2"/>
      <c r="GJ2212" s="2"/>
      <c r="GK2212" s="2"/>
      <c r="GL2212" s="2"/>
      <c r="GM2212" s="2"/>
      <c r="GN2212" s="2"/>
      <c r="GO2212" s="2"/>
      <c r="GP2212" s="2"/>
      <c r="GQ2212" s="2"/>
      <c r="GR2212" s="2"/>
      <c r="GS2212" s="2"/>
      <c r="GT2212" s="2"/>
      <c r="GU2212" s="2"/>
      <c r="GV2212" s="2"/>
      <c r="GW2212" s="2"/>
      <c r="GX2212" s="2"/>
      <c r="GY2212" s="2"/>
      <c r="GZ2212" s="2"/>
      <c r="HA2212" s="2"/>
      <c r="HB2212" s="2"/>
      <c r="HC2212" s="2"/>
      <c r="HD2212" s="2"/>
      <c r="HE2212" s="2"/>
      <c r="HF2212" s="2"/>
      <c r="HG2212" s="2"/>
      <c r="HH2212" s="2"/>
      <c r="HI2212" s="2"/>
      <c r="HJ2212" s="2"/>
      <c r="HK2212" s="2"/>
      <c r="HL2212" s="2"/>
      <c r="HM2212" s="2"/>
      <c r="HN2212" s="2"/>
      <c r="HO2212" s="2"/>
      <c r="HP2212" s="2"/>
      <c r="HQ2212" s="2"/>
      <c r="HR2212" s="2"/>
      <c r="HS2212" s="2"/>
      <c r="HT2212" s="2"/>
      <c r="HU2212" s="2"/>
      <c r="HV2212" s="2"/>
      <c r="HW2212" s="2"/>
      <c r="HX2212" s="2"/>
      <c r="HY2212" s="2"/>
      <c r="HZ2212" s="2"/>
      <c r="IA2212" s="2"/>
      <c r="IB2212" s="2"/>
      <c r="IC2212" s="2"/>
      <c r="ID2212" s="2"/>
      <c r="IE2212" s="2"/>
      <c r="IF2212" s="2"/>
      <c r="IG2212" s="2"/>
      <c r="IH2212" s="2"/>
      <c r="II2212" s="2"/>
      <c r="IJ2212" s="2"/>
      <c r="IK2212" s="2"/>
      <c r="IL2212" s="2"/>
      <c r="IM2212" s="2"/>
      <c r="IN2212" s="2"/>
      <c r="IO2212" s="2"/>
      <c r="IP2212" s="2"/>
      <c r="IQ2212" s="2"/>
      <c r="IR2212" s="2"/>
      <c r="IS2212" s="2"/>
    </row>
    <row r="2213" spans="1:253" s="36" customFormat="1" hidden="1" x14ac:dyDescent="0.25">
      <c r="A2213" s="33"/>
      <c r="B2213" s="168"/>
      <c r="C2213" s="168"/>
      <c r="D2213" s="168"/>
      <c r="E2213" s="168"/>
      <c r="F2213" s="168"/>
      <c r="G2213" s="168"/>
      <c r="H2213" s="168"/>
      <c r="I2213" s="168"/>
      <c r="J2213" s="168"/>
      <c r="K2213" s="168"/>
      <c r="L2213" s="168"/>
      <c r="M2213" s="168"/>
      <c r="N2213" s="168"/>
      <c r="O2213" s="168"/>
      <c r="P2213" s="168"/>
      <c r="Q2213" s="168"/>
      <c r="R2213" s="168"/>
      <c r="S2213" s="168"/>
      <c r="T2213" s="168"/>
      <c r="U2213" s="168"/>
      <c r="V2213" s="168"/>
      <c r="W2213" s="168"/>
      <c r="X2213" s="168"/>
      <c r="Y2213" s="168"/>
      <c r="Z2213" s="168"/>
      <c r="AA2213" s="168"/>
      <c r="AB2213" s="168"/>
      <c r="AC2213" s="168"/>
      <c r="AD2213" s="168"/>
      <c r="AE2213" s="168"/>
      <c r="AF2213" s="168"/>
      <c r="AG2213" s="168"/>
      <c r="AH2213" s="168"/>
      <c r="AI2213" s="60"/>
      <c r="AJ2213" s="144" t="str">
        <f t="shared" si="408"/>
        <v>Riadok bude skrytý.</v>
      </c>
      <c r="AK2213" s="145" t="s">
        <v>207</v>
      </c>
      <c r="AL2213" s="2"/>
      <c r="AM2213" s="2"/>
      <c r="AN2213" s="2"/>
      <c r="AO2213" s="2"/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  <c r="AZ2213" s="2"/>
      <c r="BA2213" s="2"/>
      <c r="BB2213" s="2"/>
      <c r="BC2213" s="2"/>
      <c r="BD2213" s="2"/>
      <c r="BE2213" s="85">
        <v>1</v>
      </c>
      <c r="BF2213" s="51">
        <f t="shared" si="420"/>
        <v>0</v>
      </c>
      <c r="BG2213" s="2">
        <f t="shared" si="421"/>
        <v>0</v>
      </c>
      <c r="BH2213" s="51">
        <f t="shared" si="402"/>
        <v>1</v>
      </c>
      <c r="BI2213" s="90">
        <f t="shared" si="419"/>
        <v>0</v>
      </c>
      <c r="BJ2213" s="2"/>
      <c r="BK2213" s="2"/>
      <c r="BL2213" s="2"/>
      <c r="BM2213" s="2"/>
      <c r="BN2213" s="2"/>
      <c r="BO2213" s="2"/>
      <c r="BP2213" s="2"/>
      <c r="BQ2213" s="2"/>
      <c r="BR2213" s="2"/>
      <c r="BS2213" s="2"/>
      <c r="BT2213" s="2"/>
      <c r="BU2213" s="2"/>
      <c r="BV2213" s="2"/>
      <c r="BW2213" s="2"/>
      <c r="BX2213" s="108"/>
      <c r="BY2213" s="108"/>
      <c r="BZ2213" s="108"/>
      <c r="CA2213" s="113">
        <f>SI!BY2213</f>
        <v>1</v>
      </c>
      <c r="CB2213" s="113"/>
      <c r="CC2213" s="113"/>
      <c r="CD2213" s="113"/>
      <c r="CE2213" s="113"/>
      <c r="CF2213" s="113"/>
      <c r="CG2213" s="113"/>
      <c r="CH2213" s="140">
        <f>SI!BZ2213</f>
        <v>0</v>
      </c>
      <c r="CI2213" s="108"/>
      <c r="CJ2213" s="108"/>
      <c r="CK2213" s="108"/>
      <c r="CL2213" s="108"/>
      <c r="CM2213" s="108"/>
      <c r="CN2213" s="108"/>
      <c r="CO2213" s="108"/>
      <c r="CP2213" s="108"/>
      <c r="CQ2213" s="108"/>
      <c r="CR2213" s="108"/>
      <c r="CS2213" s="108"/>
      <c r="CT2213" s="108"/>
      <c r="CU2213" s="108"/>
      <c r="CV2213" s="108"/>
      <c r="CW2213" s="108"/>
      <c r="CX2213" s="108"/>
      <c r="CY2213" s="108"/>
      <c r="CZ2213" s="2"/>
      <c r="DA2213" s="2"/>
      <c r="DB2213" s="2"/>
      <c r="DC2213" s="2"/>
      <c r="DD2213" s="2"/>
      <c r="DE2213" s="2"/>
      <c r="DF2213" s="2"/>
      <c r="DG2213" s="2"/>
      <c r="DH2213" s="2"/>
      <c r="DI2213" s="2"/>
      <c r="DJ2213" s="2"/>
      <c r="DK2213" s="2"/>
      <c r="DL2213" s="2"/>
      <c r="DM2213" s="2"/>
      <c r="DN2213" s="2"/>
      <c r="DO2213" s="2"/>
      <c r="DP2213" s="2"/>
      <c r="DQ2213" s="2"/>
      <c r="DR2213" s="2"/>
      <c r="DS2213" s="2"/>
      <c r="DT2213" s="2"/>
      <c r="DU2213" s="2"/>
      <c r="DV2213" s="2"/>
      <c r="DW2213" s="2"/>
      <c r="DX2213" s="2"/>
      <c r="DY2213" s="2"/>
      <c r="DZ2213" s="2"/>
      <c r="EA2213" s="2"/>
      <c r="EB2213" s="2"/>
      <c r="EC2213" s="2"/>
      <c r="ED2213" s="2"/>
      <c r="EE2213" s="2"/>
      <c r="EF2213" s="2"/>
      <c r="EG2213" s="2"/>
      <c r="EH2213" s="2"/>
      <c r="EI2213" s="2"/>
      <c r="EJ2213" s="2"/>
      <c r="EK2213" s="2"/>
      <c r="EL2213" s="2"/>
      <c r="EM2213" s="2"/>
      <c r="EN2213" s="2"/>
      <c r="EO2213" s="2"/>
      <c r="EP2213" s="2"/>
      <c r="EQ2213" s="2"/>
      <c r="ER2213" s="2"/>
      <c r="ES2213" s="2"/>
      <c r="ET2213" s="2"/>
      <c r="EU2213" s="2"/>
      <c r="EV2213" s="2"/>
      <c r="EW2213" s="2"/>
      <c r="EX2213" s="2"/>
      <c r="EY2213" s="2"/>
      <c r="EZ2213" s="2"/>
      <c r="FA2213" s="2"/>
      <c r="FB2213" s="2"/>
      <c r="FC2213" s="2"/>
      <c r="FD2213" s="2"/>
      <c r="FE2213" s="2"/>
      <c r="FF2213" s="2"/>
      <c r="FG2213" s="2"/>
      <c r="FH2213" s="2"/>
      <c r="FI2213" s="2"/>
      <c r="FJ2213" s="2"/>
      <c r="FK2213" s="2"/>
      <c r="FL2213" s="2"/>
      <c r="FM2213" s="2"/>
      <c r="FN2213" s="2"/>
      <c r="FO2213" s="2"/>
      <c r="FP2213" s="2"/>
      <c r="FQ2213" s="2"/>
      <c r="FR2213" s="2"/>
      <c r="FS2213" s="2"/>
      <c r="FT2213" s="2"/>
      <c r="FU2213" s="2"/>
      <c r="FV2213" s="2"/>
      <c r="FW2213" s="2"/>
      <c r="FX2213" s="2"/>
      <c r="FY2213" s="2"/>
      <c r="FZ2213" s="2"/>
      <c r="GA2213" s="2"/>
      <c r="GB2213" s="2"/>
      <c r="GC2213" s="2"/>
      <c r="GD2213" s="2"/>
      <c r="GE2213" s="2"/>
      <c r="GF2213" s="2"/>
      <c r="GG2213" s="2"/>
      <c r="GH2213" s="2"/>
      <c r="GI2213" s="2"/>
      <c r="GJ2213" s="2"/>
      <c r="GK2213" s="2"/>
      <c r="GL2213" s="2"/>
      <c r="GM2213" s="2"/>
      <c r="GN2213" s="2"/>
      <c r="GO2213" s="2"/>
      <c r="GP2213" s="2"/>
      <c r="GQ2213" s="2"/>
      <c r="GR2213" s="2"/>
      <c r="GS2213" s="2"/>
      <c r="GT2213" s="2"/>
      <c r="GU2213" s="2"/>
      <c r="GV2213" s="2"/>
      <c r="GW2213" s="2"/>
      <c r="GX2213" s="2"/>
      <c r="GY2213" s="2"/>
      <c r="GZ2213" s="2"/>
      <c r="HA2213" s="2"/>
      <c r="HB2213" s="2"/>
      <c r="HC2213" s="2"/>
      <c r="HD2213" s="2"/>
      <c r="HE2213" s="2"/>
      <c r="HF2213" s="2"/>
      <c r="HG2213" s="2"/>
      <c r="HH2213" s="2"/>
      <c r="HI2213" s="2"/>
      <c r="HJ2213" s="2"/>
      <c r="HK2213" s="2"/>
      <c r="HL2213" s="2"/>
      <c r="HM2213" s="2"/>
      <c r="HN2213" s="2"/>
      <c r="HO2213" s="2"/>
      <c r="HP2213" s="2"/>
      <c r="HQ2213" s="2"/>
      <c r="HR2213" s="2"/>
      <c r="HS2213" s="2"/>
      <c r="HT2213" s="2"/>
      <c r="HU2213" s="2"/>
      <c r="HV2213" s="2"/>
      <c r="HW2213" s="2"/>
      <c r="HX2213" s="2"/>
      <c r="HY2213" s="2"/>
      <c r="HZ2213" s="2"/>
      <c r="IA2213" s="2"/>
      <c r="IB2213" s="2"/>
      <c r="IC2213" s="2"/>
      <c r="ID2213" s="2"/>
      <c r="IE2213" s="2"/>
      <c r="IF2213" s="2"/>
      <c r="IG2213" s="2"/>
      <c r="IH2213" s="2"/>
      <c r="II2213" s="2"/>
      <c r="IJ2213" s="2"/>
      <c r="IK2213" s="2"/>
      <c r="IL2213" s="2"/>
      <c r="IM2213" s="2"/>
      <c r="IN2213" s="2"/>
      <c r="IO2213" s="2"/>
      <c r="IP2213" s="2"/>
      <c r="IQ2213" s="2"/>
      <c r="IR2213" s="2"/>
      <c r="IS2213" s="2"/>
    </row>
    <row r="2214" spans="1:253" s="36" customFormat="1" hidden="1" x14ac:dyDescent="0.25">
      <c r="A2214" s="33"/>
      <c r="B2214" s="210"/>
      <c r="C2214" s="210"/>
      <c r="D2214" s="210"/>
      <c r="E2214" s="210"/>
      <c r="F2214" s="210"/>
      <c r="G2214" s="210"/>
      <c r="H2214" s="210"/>
      <c r="I2214" s="210"/>
      <c r="J2214" s="210"/>
      <c r="K2214" s="210"/>
      <c r="L2214" s="210"/>
      <c r="M2214" s="210"/>
      <c r="N2214" s="210"/>
      <c r="O2214" s="210"/>
      <c r="P2214" s="210"/>
      <c r="Q2214" s="210"/>
      <c r="R2214" s="210"/>
      <c r="S2214" s="210"/>
      <c r="T2214" s="210"/>
      <c r="U2214" s="210"/>
      <c r="V2214" s="210"/>
      <c r="W2214" s="210"/>
      <c r="X2214" s="210"/>
      <c r="Y2214" s="210"/>
      <c r="Z2214" s="210"/>
      <c r="AA2214" s="210"/>
      <c r="AB2214" s="210"/>
      <c r="AC2214" s="210"/>
      <c r="AD2214" s="210"/>
      <c r="AE2214" s="210"/>
      <c r="AF2214" s="210"/>
      <c r="AG2214" s="210"/>
      <c r="AH2214" s="210"/>
      <c r="AI2214" s="63"/>
      <c r="AJ2214" s="144" t="str">
        <f t="shared" si="408"/>
        <v>Riadok bude skrytý.</v>
      </c>
      <c r="AK2214" s="145" t="s">
        <v>207</v>
      </c>
      <c r="AL2214" s="2"/>
      <c r="AM2214" s="2"/>
      <c r="AN2214" s="2"/>
      <c r="AO2214" s="2"/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  <c r="AZ2214" s="2"/>
      <c r="BA2214" s="2"/>
      <c r="BB2214" s="2"/>
      <c r="BC2214" s="2"/>
      <c r="BD2214" s="2"/>
      <c r="BE2214" s="85">
        <v>1</v>
      </c>
      <c r="BF2214" s="51">
        <f t="shared" si="420"/>
        <v>0</v>
      </c>
      <c r="BG2214" s="2">
        <f t="shared" si="421"/>
        <v>0</v>
      </c>
      <c r="BH2214" s="51">
        <f t="shared" si="402"/>
        <v>1</v>
      </c>
      <c r="BI2214" s="90">
        <f t="shared" si="419"/>
        <v>0</v>
      </c>
      <c r="BJ2214" s="2"/>
      <c r="BK2214" s="2"/>
      <c r="BL2214" s="2"/>
      <c r="BM2214" s="2"/>
      <c r="BN2214" s="2"/>
      <c r="BO2214" s="2"/>
      <c r="BP2214" s="2"/>
      <c r="BQ2214" s="2"/>
      <c r="BR2214" s="2"/>
      <c r="BS2214" s="2"/>
      <c r="BT2214" s="2"/>
      <c r="BU2214" s="2"/>
      <c r="BV2214" s="2"/>
      <c r="BW2214" s="2"/>
      <c r="BX2214" s="108"/>
      <c r="BY2214" s="108"/>
      <c r="BZ2214" s="108"/>
      <c r="CA2214" s="113">
        <f>SI!BY2214</f>
        <v>114</v>
      </c>
      <c r="CB2214" s="113"/>
      <c r="CC2214" s="113"/>
      <c r="CD2214" s="113"/>
      <c r="CE2214" s="113"/>
      <c r="CF2214" s="113"/>
      <c r="CG2214" s="113"/>
      <c r="CH2214" s="140">
        <f>SI!BZ2214</f>
        <v>0</v>
      </c>
      <c r="CI2214" s="108"/>
      <c r="CJ2214" s="108"/>
      <c r="CK2214" s="108"/>
      <c r="CL2214" s="108"/>
      <c r="CM2214" s="108"/>
      <c r="CN2214" s="108"/>
      <c r="CO2214" s="108"/>
      <c r="CP2214" s="108"/>
      <c r="CQ2214" s="108"/>
      <c r="CR2214" s="108"/>
      <c r="CS2214" s="108"/>
      <c r="CT2214" s="108"/>
      <c r="CU2214" s="108"/>
      <c r="CV2214" s="108"/>
      <c r="CW2214" s="108"/>
      <c r="CX2214" s="108"/>
      <c r="CY2214" s="108"/>
      <c r="CZ2214" s="2"/>
      <c r="DA2214" s="2"/>
      <c r="DB2214" s="2"/>
      <c r="DC2214" s="2"/>
      <c r="DD2214" s="2"/>
      <c r="DE2214" s="2"/>
      <c r="DF2214" s="2"/>
      <c r="DG2214" s="2"/>
      <c r="DH2214" s="2"/>
      <c r="DI2214" s="2"/>
      <c r="DJ2214" s="2"/>
      <c r="DK2214" s="2"/>
      <c r="DL2214" s="2"/>
      <c r="DM2214" s="2"/>
      <c r="DN2214" s="2"/>
      <c r="DO2214" s="2"/>
      <c r="DP2214" s="2"/>
      <c r="DQ2214" s="2"/>
      <c r="DR2214" s="2"/>
      <c r="DS2214" s="2"/>
      <c r="DT2214" s="2"/>
      <c r="DU2214" s="2"/>
      <c r="DV2214" s="2"/>
      <c r="DW2214" s="2"/>
      <c r="DX2214" s="2"/>
      <c r="DY2214" s="2"/>
      <c r="DZ2214" s="2"/>
      <c r="EA2214" s="2"/>
      <c r="EB2214" s="2"/>
      <c r="EC2214" s="2"/>
      <c r="ED2214" s="2"/>
      <c r="EE2214" s="2"/>
      <c r="EF2214" s="2"/>
      <c r="EG2214" s="2"/>
      <c r="EH2214" s="2"/>
      <c r="EI2214" s="2"/>
      <c r="EJ2214" s="2"/>
      <c r="EK2214" s="2"/>
      <c r="EL2214" s="2"/>
      <c r="EM2214" s="2"/>
      <c r="EN2214" s="2"/>
      <c r="EO2214" s="2"/>
      <c r="EP2214" s="2"/>
      <c r="EQ2214" s="2"/>
      <c r="ER2214" s="2"/>
      <c r="ES2214" s="2"/>
      <c r="ET2214" s="2"/>
      <c r="EU2214" s="2"/>
      <c r="EV2214" s="2"/>
      <c r="EW2214" s="2"/>
      <c r="EX2214" s="2"/>
      <c r="EY2214" s="2"/>
      <c r="EZ2214" s="2"/>
      <c r="FA2214" s="2"/>
      <c r="FB2214" s="2"/>
      <c r="FC2214" s="2"/>
      <c r="FD2214" s="2"/>
      <c r="FE2214" s="2"/>
      <c r="FF2214" s="2"/>
      <c r="FG2214" s="2"/>
      <c r="FH2214" s="2"/>
      <c r="FI2214" s="2"/>
      <c r="FJ2214" s="2"/>
      <c r="FK2214" s="2"/>
      <c r="FL2214" s="2"/>
      <c r="FM2214" s="2"/>
      <c r="FN2214" s="2"/>
      <c r="FO2214" s="2"/>
      <c r="FP2214" s="2"/>
      <c r="FQ2214" s="2"/>
      <c r="FR2214" s="2"/>
      <c r="FS2214" s="2"/>
      <c r="FT2214" s="2"/>
      <c r="FU2214" s="2"/>
      <c r="FV2214" s="2"/>
      <c r="FW2214" s="2"/>
      <c r="FX2214" s="2"/>
      <c r="FY2214" s="2"/>
      <c r="FZ2214" s="2"/>
      <c r="GA2214" s="2"/>
      <c r="GB2214" s="2"/>
      <c r="GC2214" s="2"/>
      <c r="GD2214" s="2"/>
      <c r="GE2214" s="2"/>
      <c r="GF2214" s="2"/>
      <c r="GG2214" s="2"/>
      <c r="GH2214" s="2"/>
      <c r="GI2214" s="2"/>
      <c r="GJ2214" s="2"/>
      <c r="GK2214" s="2"/>
      <c r="GL2214" s="2"/>
      <c r="GM2214" s="2"/>
      <c r="GN2214" s="2"/>
      <c r="GO2214" s="2"/>
      <c r="GP2214" s="2"/>
      <c r="GQ2214" s="2"/>
      <c r="GR2214" s="2"/>
      <c r="GS2214" s="2"/>
      <c r="GT2214" s="2"/>
      <c r="GU2214" s="2"/>
      <c r="GV2214" s="2"/>
      <c r="GW2214" s="2"/>
      <c r="GX2214" s="2"/>
      <c r="GY2214" s="2"/>
      <c r="GZ2214" s="2"/>
      <c r="HA2214" s="2"/>
      <c r="HB2214" s="2"/>
      <c r="HC2214" s="2"/>
      <c r="HD2214" s="2"/>
      <c r="HE2214" s="2"/>
      <c r="HF2214" s="2"/>
      <c r="HG2214" s="2"/>
      <c r="HH2214" s="2"/>
      <c r="HI2214" s="2"/>
      <c r="HJ2214" s="2"/>
      <c r="HK2214" s="2"/>
      <c r="HL2214" s="2"/>
      <c r="HM2214" s="2"/>
      <c r="HN2214" s="2"/>
      <c r="HO2214" s="2"/>
      <c r="HP2214" s="2"/>
      <c r="HQ2214" s="2"/>
      <c r="HR2214" s="2"/>
      <c r="HS2214" s="2"/>
      <c r="HT2214" s="2"/>
      <c r="HU2214" s="2"/>
      <c r="HV2214" s="2"/>
      <c r="HW2214" s="2"/>
      <c r="HX2214" s="2"/>
      <c r="HY2214" s="2"/>
      <c r="HZ2214" s="2"/>
      <c r="IA2214" s="2"/>
      <c r="IB2214" s="2"/>
      <c r="IC2214" s="2"/>
      <c r="ID2214" s="2"/>
      <c r="IE2214" s="2"/>
      <c r="IF2214" s="2"/>
      <c r="IG2214" s="2"/>
      <c r="IH2214" s="2"/>
      <c r="II2214" s="2"/>
      <c r="IJ2214" s="2"/>
      <c r="IK2214" s="2"/>
      <c r="IL2214" s="2"/>
      <c r="IM2214" s="2"/>
      <c r="IN2214" s="2"/>
      <c r="IO2214" s="2"/>
      <c r="IP2214" s="2"/>
      <c r="IQ2214" s="2"/>
      <c r="IR2214" s="2"/>
      <c r="IS2214" s="2"/>
    </row>
    <row r="2215" spans="1:253" s="36" customFormat="1" hidden="1" x14ac:dyDescent="0.25">
      <c r="A2215" s="33"/>
      <c r="B2215" s="210"/>
      <c r="C2215" s="210"/>
      <c r="D2215" s="210"/>
      <c r="E2215" s="210"/>
      <c r="F2215" s="210"/>
      <c r="G2215" s="210"/>
      <c r="H2215" s="210"/>
      <c r="I2215" s="210"/>
      <c r="J2215" s="210"/>
      <c r="K2215" s="210"/>
      <c r="L2215" s="210"/>
      <c r="M2215" s="210"/>
      <c r="N2215" s="210"/>
      <c r="O2215" s="210"/>
      <c r="P2215" s="210"/>
      <c r="Q2215" s="210"/>
      <c r="R2215" s="210"/>
      <c r="S2215" s="210"/>
      <c r="T2215" s="210"/>
      <c r="U2215" s="210"/>
      <c r="V2215" s="210"/>
      <c r="W2215" s="210"/>
      <c r="X2215" s="210"/>
      <c r="Y2215" s="210"/>
      <c r="Z2215" s="210"/>
      <c r="AA2215" s="210"/>
      <c r="AB2215" s="210"/>
      <c r="AC2215" s="210"/>
      <c r="AD2215" s="210"/>
      <c r="AE2215" s="210"/>
      <c r="AF2215" s="210"/>
      <c r="AG2215" s="210"/>
      <c r="AH2215" s="210"/>
      <c r="AI2215" s="63"/>
      <c r="AJ2215" s="144" t="str">
        <f t="shared" si="408"/>
        <v>Riadok bude skrytý.</v>
      </c>
      <c r="AK2215" s="145" t="s">
        <v>207</v>
      </c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85">
        <v>1</v>
      </c>
      <c r="BF2215" s="51">
        <f t="shared" si="420"/>
        <v>0</v>
      </c>
      <c r="BG2215" s="2">
        <f t="shared" si="421"/>
        <v>0</v>
      </c>
      <c r="BH2215" s="51">
        <f t="shared" si="402"/>
        <v>1</v>
      </c>
      <c r="BI2215" s="90">
        <f t="shared" si="419"/>
        <v>0</v>
      </c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108"/>
      <c r="BY2215" s="108"/>
      <c r="BZ2215" s="108"/>
      <c r="CA2215" s="113">
        <f>SI!BY2215</f>
        <v>700</v>
      </c>
      <c r="CB2215" s="113"/>
      <c r="CC2215" s="113"/>
      <c r="CD2215" s="113"/>
      <c r="CE2215" s="113"/>
      <c r="CF2215" s="113"/>
      <c r="CG2215" s="113"/>
      <c r="CH2215" s="140">
        <f>SI!BZ2215</f>
        <v>0</v>
      </c>
      <c r="CI2215" s="108"/>
      <c r="CJ2215" s="108"/>
      <c r="CK2215" s="108"/>
      <c r="CL2215" s="108"/>
      <c r="CM2215" s="108"/>
      <c r="CN2215" s="108"/>
      <c r="CO2215" s="108"/>
      <c r="CP2215" s="108"/>
      <c r="CQ2215" s="108"/>
      <c r="CR2215" s="108"/>
      <c r="CS2215" s="108"/>
      <c r="CT2215" s="108"/>
      <c r="CU2215" s="108"/>
      <c r="CV2215" s="108"/>
      <c r="CW2215" s="108"/>
      <c r="CX2215" s="108"/>
      <c r="CY2215" s="108"/>
      <c r="CZ2215" s="2"/>
      <c r="DA2215" s="2"/>
      <c r="DB2215" s="2"/>
      <c r="DC2215" s="2"/>
      <c r="DD2215" s="2"/>
      <c r="DE2215" s="2"/>
      <c r="DF2215" s="2"/>
      <c r="DG2215" s="2"/>
      <c r="DH2215" s="2"/>
      <c r="DI2215" s="2"/>
      <c r="DJ2215" s="2"/>
      <c r="DK2215" s="2"/>
      <c r="DL2215" s="2"/>
      <c r="DM2215" s="2"/>
      <c r="DN2215" s="2"/>
      <c r="DO2215" s="2"/>
      <c r="DP2215" s="2"/>
      <c r="DQ2215" s="2"/>
      <c r="DR2215" s="2"/>
      <c r="DS2215" s="2"/>
      <c r="DT2215" s="2"/>
      <c r="DU2215" s="2"/>
      <c r="DV2215" s="2"/>
      <c r="DW2215" s="2"/>
      <c r="DX2215" s="2"/>
      <c r="DY2215" s="2"/>
      <c r="DZ2215" s="2"/>
      <c r="EA2215" s="2"/>
      <c r="EB2215" s="2"/>
      <c r="EC2215" s="2"/>
      <c r="ED2215" s="2"/>
      <c r="EE2215" s="2"/>
      <c r="EF2215" s="2"/>
      <c r="EG2215" s="2"/>
      <c r="EH2215" s="2"/>
      <c r="EI2215" s="2"/>
      <c r="EJ2215" s="2"/>
      <c r="EK2215" s="2"/>
      <c r="EL2215" s="2"/>
      <c r="EM2215" s="2"/>
      <c r="EN2215" s="2"/>
      <c r="EO2215" s="2"/>
      <c r="EP2215" s="2"/>
      <c r="EQ2215" s="2"/>
      <c r="ER2215" s="2"/>
      <c r="ES2215" s="2"/>
      <c r="ET2215" s="2"/>
      <c r="EU2215" s="2"/>
      <c r="EV2215" s="2"/>
      <c r="EW2215" s="2"/>
      <c r="EX2215" s="2"/>
      <c r="EY2215" s="2"/>
      <c r="EZ2215" s="2"/>
      <c r="FA2215" s="2"/>
      <c r="FB2215" s="2"/>
      <c r="FC2215" s="2"/>
      <c r="FD2215" s="2"/>
      <c r="FE2215" s="2"/>
      <c r="FF2215" s="2"/>
      <c r="FG2215" s="2"/>
      <c r="FH2215" s="2"/>
      <c r="FI2215" s="2"/>
      <c r="FJ2215" s="2"/>
      <c r="FK2215" s="2"/>
      <c r="FL2215" s="2"/>
      <c r="FM2215" s="2"/>
      <c r="FN2215" s="2"/>
      <c r="FO2215" s="2"/>
      <c r="FP2215" s="2"/>
      <c r="FQ2215" s="2"/>
      <c r="FR2215" s="2"/>
      <c r="FS2215" s="2"/>
      <c r="FT2215" s="2"/>
      <c r="FU2215" s="2"/>
      <c r="FV2215" s="2"/>
      <c r="FW2215" s="2"/>
      <c r="FX2215" s="2"/>
      <c r="FY2215" s="2"/>
      <c r="FZ2215" s="2"/>
      <c r="GA2215" s="2"/>
      <c r="GB2215" s="2"/>
      <c r="GC2215" s="2"/>
      <c r="GD2215" s="2"/>
      <c r="GE2215" s="2"/>
      <c r="GF2215" s="2"/>
      <c r="GG2215" s="2"/>
      <c r="GH2215" s="2"/>
      <c r="GI2215" s="2"/>
      <c r="GJ2215" s="2"/>
      <c r="GK2215" s="2"/>
      <c r="GL2215" s="2"/>
      <c r="GM2215" s="2"/>
      <c r="GN2215" s="2"/>
      <c r="GO2215" s="2"/>
      <c r="GP2215" s="2"/>
      <c r="GQ2215" s="2"/>
      <c r="GR2215" s="2"/>
      <c r="GS2215" s="2"/>
      <c r="GT2215" s="2"/>
      <c r="GU2215" s="2"/>
      <c r="GV2215" s="2"/>
      <c r="GW2215" s="2"/>
      <c r="GX2215" s="2"/>
      <c r="GY2215" s="2"/>
      <c r="GZ2215" s="2"/>
      <c r="HA2215" s="2"/>
      <c r="HB2215" s="2"/>
      <c r="HC2215" s="2"/>
      <c r="HD2215" s="2"/>
      <c r="HE2215" s="2"/>
      <c r="HF2215" s="2"/>
      <c r="HG2215" s="2"/>
      <c r="HH2215" s="2"/>
      <c r="HI2215" s="2"/>
      <c r="HJ2215" s="2"/>
      <c r="HK2215" s="2"/>
      <c r="HL2215" s="2"/>
      <c r="HM2215" s="2"/>
      <c r="HN2215" s="2"/>
      <c r="HO2215" s="2"/>
      <c r="HP2215" s="2"/>
      <c r="HQ2215" s="2"/>
      <c r="HR2215" s="2"/>
      <c r="HS2215" s="2"/>
      <c r="HT2215" s="2"/>
      <c r="HU2215" s="2"/>
      <c r="HV2215" s="2"/>
      <c r="HW2215" s="2"/>
      <c r="HX2215" s="2"/>
      <c r="HY2215" s="2"/>
      <c r="HZ2215" s="2"/>
      <c r="IA2215" s="2"/>
      <c r="IB2215" s="2"/>
      <c r="IC2215" s="2"/>
      <c r="ID2215" s="2"/>
      <c r="IE2215" s="2"/>
      <c r="IF2215" s="2"/>
      <c r="IG2215" s="2"/>
      <c r="IH2215" s="2"/>
      <c r="II2215" s="2"/>
      <c r="IJ2215" s="2"/>
      <c r="IK2215" s="2"/>
      <c r="IL2215" s="2"/>
      <c r="IM2215" s="2"/>
      <c r="IN2215" s="2"/>
      <c r="IO2215" s="2"/>
      <c r="IP2215" s="2"/>
      <c r="IQ2215" s="2"/>
      <c r="IR2215" s="2"/>
      <c r="IS2215" s="2"/>
    </row>
    <row r="2216" spans="1:253" hidden="1" x14ac:dyDescent="0.25">
      <c r="A2216" s="33"/>
      <c r="B2216" s="210"/>
      <c r="C2216" s="210"/>
      <c r="D2216" s="210"/>
      <c r="E2216" s="210"/>
      <c r="F2216" s="210"/>
      <c r="G2216" s="210"/>
      <c r="H2216" s="210"/>
      <c r="I2216" s="210"/>
      <c r="J2216" s="210"/>
      <c r="K2216" s="210"/>
      <c r="L2216" s="210"/>
      <c r="M2216" s="210"/>
      <c r="N2216" s="210"/>
      <c r="O2216" s="210"/>
      <c r="P2216" s="210"/>
      <c r="Q2216" s="210"/>
      <c r="R2216" s="210"/>
      <c r="S2216" s="210"/>
      <c r="T2216" s="210"/>
      <c r="U2216" s="210"/>
      <c r="V2216" s="210"/>
      <c r="W2216" s="210"/>
      <c r="X2216" s="210"/>
      <c r="Y2216" s="210"/>
      <c r="Z2216" s="210"/>
      <c r="AA2216" s="210"/>
      <c r="AB2216" s="210"/>
      <c r="AC2216" s="210"/>
      <c r="AD2216" s="210"/>
      <c r="AE2216" s="210"/>
      <c r="AF2216" s="210"/>
      <c r="AG2216" s="210"/>
      <c r="AH2216" s="210"/>
      <c r="AI2216" s="59"/>
      <c r="AJ2216" s="144" t="str">
        <f t="shared" si="408"/>
        <v>Riadok bude skrytý.</v>
      </c>
      <c r="AK2216" s="145" t="s">
        <v>207</v>
      </c>
      <c r="BE2216" s="85">
        <v>1</v>
      </c>
      <c r="BF2216" s="51">
        <f t="shared" si="420"/>
        <v>0</v>
      </c>
      <c r="BG2216" s="2">
        <f t="shared" si="421"/>
        <v>0</v>
      </c>
      <c r="BH2216" s="51">
        <f>IF(AK2216="",1,IF(AK2216="Chcem skryť riadok.",0,1))</f>
        <v>1</v>
      </c>
      <c r="BI2216" s="90">
        <f t="shared" si="419"/>
        <v>0</v>
      </c>
      <c r="CA2216" s="113">
        <f>SI!BY2216</f>
        <v>453</v>
      </c>
      <c r="CH2216" s="140">
        <f>SI!BZ2216</f>
        <v>0</v>
      </c>
    </row>
    <row r="2217" spans="1:253" hidden="1" x14ac:dyDescent="0.25">
      <c r="A2217" s="33"/>
      <c r="B2217" s="210"/>
      <c r="C2217" s="210"/>
      <c r="D2217" s="210"/>
      <c r="E2217" s="210"/>
      <c r="F2217" s="210"/>
      <c r="G2217" s="210"/>
      <c r="H2217" s="210"/>
      <c r="I2217" s="210"/>
      <c r="J2217" s="210"/>
      <c r="K2217" s="210"/>
      <c r="L2217" s="210"/>
      <c r="M2217" s="210"/>
      <c r="N2217" s="210"/>
      <c r="O2217" s="210"/>
      <c r="P2217" s="210"/>
      <c r="Q2217" s="210"/>
      <c r="R2217" s="210"/>
      <c r="S2217" s="210"/>
      <c r="T2217" s="210"/>
      <c r="U2217" s="210"/>
      <c r="V2217" s="210"/>
      <c r="W2217" s="210"/>
      <c r="X2217" s="210"/>
      <c r="Y2217" s="210"/>
      <c r="Z2217" s="210"/>
      <c r="AA2217" s="210"/>
      <c r="AB2217" s="210"/>
      <c r="AC2217" s="210"/>
      <c r="AD2217" s="210"/>
      <c r="AE2217" s="210"/>
      <c r="AF2217" s="210"/>
      <c r="AG2217" s="210"/>
      <c r="AH2217" s="210"/>
      <c r="AI2217" s="62"/>
      <c r="AJ2217" s="144" t="str">
        <f t="shared" si="408"/>
        <v>Riadok bude skrytý.</v>
      </c>
      <c r="AK2217" s="145" t="s">
        <v>207</v>
      </c>
      <c r="BE2217" s="85">
        <v>1</v>
      </c>
      <c r="BF2217" s="51">
        <f t="shared" si="420"/>
        <v>0</v>
      </c>
      <c r="BG2217" s="2">
        <f t="shared" si="421"/>
        <v>0</v>
      </c>
      <c r="BH2217" s="51">
        <f>IF(AK2217="",1,IF(AK2217="Chcem skryť riadok.",0,1))</f>
        <v>1</v>
      </c>
      <c r="BI2217" s="90">
        <f t="shared" si="419"/>
        <v>0</v>
      </c>
      <c r="CA2217" s="113">
        <f>SI!BY2217</f>
        <v>16</v>
      </c>
      <c r="CH2217" s="140">
        <f>SI!BZ2217</f>
        <v>0</v>
      </c>
    </row>
    <row r="2218" spans="1:253" hidden="1" x14ac:dyDescent="0.25">
      <c r="A2218" s="33"/>
      <c r="B2218" s="210"/>
      <c r="C2218" s="210"/>
      <c r="D2218" s="210"/>
      <c r="E2218" s="210"/>
      <c r="F2218" s="210"/>
      <c r="G2218" s="210"/>
      <c r="H2218" s="210"/>
      <c r="I2218" s="210"/>
      <c r="J2218" s="210"/>
      <c r="K2218" s="210"/>
      <c r="L2218" s="210"/>
      <c r="M2218" s="210"/>
      <c r="N2218" s="210"/>
      <c r="O2218" s="210"/>
      <c r="P2218" s="210"/>
      <c r="Q2218" s="210"/>
      <c r="R2218" s="210"/>
      <c r="S2218" s="210"/>
      <c r="T2218" s="210"/>
      <c r="U2218" s="210"/>
      <c r="V2218" s="210"/>
      <c r="W2218" s="210"/>
      <c r="X2218" s="210"/>
      <c r="Y2218" s="210"/>
      <c r="Z2218" s="210"/>
      <c r="AA2218" s="210"/>
      <c r="AB2218" s="210"/>
      <c r="AC2218" s="210"/>
      <c r="AD2218" s="210"/>
      <c r="AE2218" s="210"/>
      <c r="AF2218" s="210"/>
      <c r="AG2218" s="210"/>
      <c r="AH2218" s="210"/>
      <c r="AI2218" s="59"/>
      <c r="AJ2218" s="144" t="str">
        <f t="shared" si="408"/>
        <v>Riadok bude skrytý.</v>
      </c>
      <c r="AK2218" s="145" t="s">
        <v>207</v>
      </c>
      <c r="BE2218" s="85">
        <v>1</v>
      </c>
      <c r="BF2218" s="51">
        <f t="shared" si="420"/>
        <v>0</v>
      </c>
      <c r="BG2218" s="2">
        <f t="shared" si="421"/>
        <v>0</v>
      </c>
      <c r="BH2218" s="51">
        <f>IF(AK2218="",1,IF(AK2218="Chcem skryť riadok.",0,1))</f>
        <v>1</v>
      </c>
      <c r="BI2218" s="90">
        <f t="shared" si="419"/>
        <v>0</v>
      </c>
      <c r="CA2218" s="113">
        <f>SI!BY2218</f>
        <v>524</v>
      </c>
      <c r="CH2218" s="140">
        <f>SI!BZ2218</f>
        <v>0</v>
      </c>
    </row>
    <row r="2219" spans="1:253" hidden="1" x14ac:dyDescent="0.25">
      <c r="A2219" s="33"/>
      <c r="B2219" s="210"/>
      <c r="C2219" s="210"/>
      <c r="D2219" s="210"/>
      <c r="E2219" s="210"/>
      <c r="F2219" s="210"/>
      <c r="G2219" s="210"/>
      <c r="H2219" s="210"/>
      <c r="I2219" s="210"/>
      <c r="J2219" s="210"/>
      <c r="K2219" s="210"/>
      <c r="L2219" s="210"/>
      <c r="M2219" s="210"/>
      <c r="N2219" s="210"/>
      <c r="O2219" s="210"/>
      <c r="P2219" s="210"/>
      <c r="Q2219" s="210"/>
      <c r="R2219" s="210"/>
      <c r="S2219" s="210"/>
      <c r="T2219" s="210"/>
      <c r="U2219" s="210"/>
      <c r="V2219" s="210"/>
      <c r="W2219" s="210"/>
      <c r="X2219" s="210"/>
      <c r="Y2219" s="210"/>
      <c r="Z2219" s="210"/>
      <c r="AA2219" s="210"/>
      <c r="AB2219" s="210"/>
      <c r="AC2219" s="210"/>
      <c r="AD2219" s="210"/>
      <c r="AE2219" s="210"/>
      <c r="AF2219" s="210"/>
      <c r="AG2219" s="210"/>
      <c r="AH2219" s="210"/>
      <c r="AI2219" s="59"/>
      <c r="AJ2219" s="144" t="str">
        <f t="shared" si="408"/>
        <v>Riadok bude skrytý.</v>
      </c>
      <c r="AK2219" s="145" t="s">
        <v>207</v>
      </c>
      <c r="AN2219" s="21"/>
      <c r="BE2219" s="85">
        <v>1</v>
      </c>
      <c r="BF2219" s="51">
        <f t="shared" si="420"/>
        <v>0</v>
      </c>
      <c r="BG2219" s="2">
        <f t="shared" si="421"/>
        <v>0</v>
      </c>
      <c r="BH2219" s="51">
        <f>IF(AK2219="",1,IF(AK2219="Chcem skryť riadok.",0,1))</f>
        <v>1</v>
      </c>
      <c r="BI2219" s="90">
        <f t="shared" si="419"/>
        <v>0</v>
      </c>
      <c r="CA2219" s="113">
        <f>SI!BY2219</f>
        <v>28</v>
      </c>
      <c r="CH2219" s="140">
        <f>SI!BZ2219</f>
        <v>0</v>
      </c>
    </row>
    <row r="2220" spans="1:253" s="36" customFormat="1" hidden="1" x14ac:dyDescent="0.25">
      <c r="A2220" s="33"/>
      <c r="B2220" s="210"/>
      <c r="C2220" s="210"/>
      <c r="D2220" s="210"/>
      <c r="E2220" s="210"/>
      <c r="F2220" s="210"/>
      <c r="G2220" s="210"/>
      <c r="H2220" s="210"/>
      <c r="I2220" s="210"/>
      <c r="J2220" s="210"/>
      <c r="K2220" s="210"/>
      <c r="L2220" s="210"/>
      <c r="M2220" s="210"/>
      <c r="N2220" s="210"/>
      <c r="O2220" s="210"/>
      <c r="P2220" s="210"/>
      <c r="Q2220" s="210"/>
      <c r="R2220" s="210"/>
      <c r="S2220" s="210"/>
      <c r="T2220" s="210"/>
      <c r="U2220" s="210"/>
      <c r="V2220" s="210"/>
      <c r="W2220" s="210"/>
      <c r="X2220" s="210"/>
      <c r="Y2220" s="210"/>
      <c r="Z2220" s="210"/>
      <c r="AA2220" s="210"/>
      <c r="AB2220" s="210"/>
      <c r="AC2220" s="210"/>
      <c r="AD2220" s="210"/>
      <c r="AE2220" s="210"/>
      <c r="AF2220" s="210"/>
      <c r="AG2220" s="210"/>
      <c r="AH2220" s="210"/>
      <c r="AI2220" s="60"/>
      <c r="AJ2220" s="144" t="str">
        <f t="shared" si="408"/>
        <v>Riadok bude skrytý.</v>
      </c>
      <c r="AK2220" s="145" t="s">
        <v>207</v>
      </c>
      <c r="AL2220" s="2"/>
      <c r="AM2220" s="2"/>
      <c r="AN2220" s="2"/>
      <c r="AO2220" s="2"/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  <c r="AZ2220" s="2"/>
      <c r="BA2220" s="2"/>
      <c r="BB2220" s="2"/>
      <c r="BC2220" s="2"/>
      <c r="BD2220" s="2"/>
      <c r="BE2220" s="85">
        <v>1</v>
      </c>
      <c r="BF2220" s="51">
        <f t="shared" si="420"/>
        <v>0</v>
      </c>
      <c r="BG2220" s="2">
        <f t="shared" si="421"/>
        <v>0</v>
      </c>
      <c r="BH2220" s="51">
        <f t="shared" si="402"/>
        <v>1</v>
      </c>
      <c r="BI2220" s="90">
        <f t="shared" si="419"/>
        <v>0</v>
      </c>
      <c r="BJ2220" s="2"/>
      <c r="BK2220" s="2"/>
      <c r="BL2220" s="2"/>
      <c r="BM2220" s="2"/>
      <c r="BN2220" s="2"/>
      <c r="BO2220" s="2"/>
      <c r="BP2220" s="2"/>
      <c r="BQ2220" s="2"/>
      <c r="BR2220" s="2"/>
      <c r="BS2220" s="2"/>
      <c r="BT2220" s="2"/>
      <c r="BU2220" s="2"/>
      <c r="BV2220" s="2"/>
      <c r="BW2220" s="2"/>
      <c r="BX2220" s="108"/>
      <c r="BY2220" s="108"/>
      <c r="BZ2220" s="108"/>
      <c r="CA2220" s="113">
        <f>SI!BY2220</f>
        <v>960</v>
      </c>
      <c r="CB2220" s="113"/>
      <c r="CC2220" s="113"/>
      <c r="CD2220" s="113"/>
      <c r="CE2220" s="113"/>
      <c r="CF2220" s="113"/>
      <c r="CG2220" s="113"/>
      <c r="CH2220" s="140">
        <f>SI!BZ2220</f>
        <v>0</v>
      </c>
      <c r="CI2220" s="108"/>
      <c r="CJ2220" s="108"/>
      <c r="CK2220" s="108"/>
      <c r="CL2220" s="108"/>
      <c r="CM2220" s="108"/>
      <c r="CN2220" s="108"/>
      <c r="CO2220" s="108"/>
      <c r="CP2220" s="108"/>
      <c r="CQ2220" s="108"/>
      <c r="CR2220" s="108"/>
      <c r="CS2220" s="108"/>
      <c r="CT2220" s="108"/>
      <c r="CU2220" s="108"/>
      <c r="CV2220" s="108"/>
      <c r="CW2220" s="108"/>
      <c r="CX2220" s="108"/>
      <c r="CY2220" s="108"/>
      <c r="CZ2220" s="2"/>
      <c r="DA2220" s="2"/>
      <c r="DB2220" s="2"/>
      <c r="DC2220" s="2"/>
      <c r="DD2220" s="2"/>
      <c r="DE2220" s="2"/>
      <c r="DF2220" s="2"/>
      <c r="DG2220" s="2"/>
      <c r="DH2220" s="2"/>
      <c r="DI2220" s="2"/>
      <c r="DJ2220" s="2"/>
      <c r="DK2220" s="2"/>
      <c r="DL2220" s="2"/>
      <c r="DM2220" s="2"/>
      <c r="DN2220" s="2"/>
      <c r="DO2220" s="2"/>
      <c r="DP2220" s="2"/>
      <c r="DQ2220" s="2"/>
      <c r="DR2220" s="2"/>
      <c r="DS2220" s="2"/>
      <c r="DT2220" s="2"/>
      <c r="DU2220" s="2"/>
      <c r="DV2220" s="2"/>
      <c r="DW2220" s="2"/>
      <c r="DX2220" s="2"/>
      <c r="DY2220" s="2"/>
      <c r="DZ2220" s="2"/>
      <c r="EA2220" s="2"/>
      <c r="EB2220" s="2"/>
      <c r="EC2220" s="2"/>
      <c r="ED2220" s="2"/>
      <c r="EE2220" s="2"/>
      <c r="EF2220" s="2"/>
      <c r="EG2220" s="2"/>
      <c r="EH2220" s="2"/>
      <c r="EI2220" s="2"/>
      <c r="EJ2220" s="2"/>
      <c r="EK2220" s="2"/>
      <c r="EL2220" s="2"/>
      <c r="EM2220" s="2"/>
      <c r="EN2220" s="2"/>
      <c r="EO2220" s="2"/>
      <c r="EP2220" s="2"/>
      <c r="EQ2220" s="2"/>
      <c r="ER2220" s="2"/>
      <c r="ES2220" s="2"/>
      <c r="ET2220" s="2"/>
      <c r="EU2220" s="2"/>
      <c r="EV2220" s="2"/>
      <c r="EW2220" s="2"/>
      <c r="EX2220" s="2"/>
      <c r="EY2220" s="2"/>
      <c r="EZ2220" s="2"/>
      <c r="FA2220" s="2"/>
      <c r="FB2220" s="2"/>
      <c r="FC2220" s="2"/>
      <c r="FD2220" s="2"/>
      <c r="FE2220" s="2"/>
      <c r="FF2220" s="2"/>
      <c r="FG2220" s="2"/>
      <c r="FH2220" s="2"/>
      <c r="FI2220" s="2"/>
      <c r="FJ2220" s="2"/>
      <c r="FK2220" s="2"/>
      <c r="FL2220" s="2"/>
      <c r="FM2220" s="2"/>
      <c r="FN2220" s="2"/>
      <c r="FO2220" s="2"/>
      <c r="FP2220" s="2"/>
      <c r="FQ2220" s="2"/>
      <c r="FR2220" s="2"/>
      <c r="FS2220" s="2"/>
      <c r="FT2220" s="2"/>
      <c r="FU2220" s="2"/>
      <c r="FV2220" s="2"/>
      <c r="FW2220" s="2"/>
      <c r="FX2220" s="2"/>
      <c r="FY2220" s="2"/>
      <c r="FZ2220" s="2"/>
      <c r="GA2220" s="2"/>
      <c r="GB2220" s="2"/>
      <c r="GC2220" s="2"/>
      <c r="GD2220" s="2"/>
      <c r="GE2220" s="2"/>
      <c r="GF2220" s="2"/>
      <c r="GG2220" s="2"/>
      <c r="GH2220" s="2"/>
      <c r="GI2220" s="2"/>
      <c r="GJ2220" s="2"/>
      <c r="GK2220" s="2"/>
      <c r="GL2220" s="2"/>
      <c r="GM2220" s="2"/>
      <c r="GN2220" s="2"/>
      <c r="GO2220" s="2"/>
      <c r="GP2220" s="2"/>
      <c r="GQ2220" s="2"/>
      <c r="GR2220" s="2"/>
      <c r="GS2220" s="2"/>
      <c r="GT2220" s="2"/>
      <c r="GU2220" s="2"/>
      <c r="GV2220" s="2"/>
      <c r="GW2220" s="2"/>
      <c r="GX2220" s="2"/>
      <c r="GY2220" s="2"/>
      <c r="GZ2220" s="2"/>
      <c r="HA2220" s="2"/>
      <c r="HB2220" s="2"/>
      <c r="HC2220" s="2"/>
      <c r="HD2220" s="2"/>
      <c r="HE2220" s="2"/>
      <c r="HF2220" s="2"/>
      <c r="HG2220" s="2"/>
      <c r="HH2220" s="2"/>
      <c r="HI2220" s="2"/>
      <c r="HJ2220" s="2"/>
      <c r="HK2220" s="2"/>
      <c r="HL2220" s="2"/>
      <c r="HM2220" s="2"/>
      <c r="HN2220" s="2"/>
      <c r="HO2220" s="2"/>
      <c r="HP2220" s="2"/>
      <c r="HQ2220" s="2"/>
      <c r="HR2220" s="2"/>
      <c r="HS2220" s="2"/>
      <c r="HT2220" s="2"/>
      <c r="HU2220" s="2"/>
      <c r="HV2220" s="2"/>
      <c r="HW2220" s="2"/>
      <c r="HX2220" s="2"/>
      <c r="HY2220" s="2"/>
      <c r="HZ2220" s="2"/>
      <c r="IA2220" s="2"/>
      <c r="IB2220" s="2"/>
      <c r="IC2220" s="2"/>
      <c r="ID2220" s="2"/>
      <c r="IE2220" s="2"/>
      <c r="IF2220" s="2"/>
      <c r="IG2220" s="2"/>
      <c r="IH2220" s="2"/>
      <c r="II2220" s="2"/>
      <c r="IJ2220" s="2"/>
      <c r="IK2220" s="2"/>
      <c r="IL2220" s="2"/>
      <c r="IM2220" s="2"/>
      <c r="IN2220" s="2"/>
      <c r="IO2220" s="2"/>
      <c r="IP2220" s="2"/>
      <c r="IQ2220" s="2"/>
      <c r="IR2220" s="2"/>
      <c r="IS2220" s="2"/>
    </row>
    <row r="2221" spans="1:253" s="36" customFormat="1" ht="15" hidden="1" customHeight="1" x14ac:dyDescent="0.25">
      <c r="A2221" s="33"/>
      <c r="AI2221" s="60"/>
      <c r="AJ2221" s="144" t="str">
        <f t="shared" si="408"/>
        <v>Riadok bude skrytý.</v>
      </c>
      <c r="AK2221" s="145" t="s">
        <v>207</v>
      </c>
      <c r="AL2221" s="2"/>
      <c r="AM2221" s="2"/>
      <c r="AN2221" s="2"/>
      <c r="AO2221" s="2"/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  <c r="AZ2221" s="2"/>
      <c r="BA2221" s="2"/>
      <c r="BB2221" s="2"/>
      <c r="BC2221" s="2"/>
      <c r="BD2221" s="2"/>
      <c r="BE2221" s="85">
        <v>1</v>
      </c>
      <c r="BF2221" s="51">
        <f t="shared" si="420"/>
        <v>0</v>
      </c>
      <c r="BG2221" s="2"/>
      <c r="BH2221" s="51">
        <f t="shared" si="402"/>
        <v>1</v>
      </c>
      <c r="BI2221" s="89">
        <f t="shared" ref="BI2221:BI2232" si="422">+IF(BE2221*BF2221=0,0,IF(BH2221=0,0,1))</f>
        <v>0</v>
      </c>
      <c r="BJ2221" s="2"/>
      <c r="BK2221" s="2"/>
      <c r="BL2221" s="2"/>
      <c r="BM2221" s="2"/>
      <c r="BN2221" s="2"/>
      <c r="BO2221" s="2"/>
      <c r="BP2221" s="2"/>
      <c r="BQ2221" s="2"/>
      <c r="BR2221" s="2"/>
      <c r="BS2221" s="2"/>
      <c r="BT2221" s="2"/>
      <c r="BU2221" s="2"/>
      <c r="BV2221" s="2"/>
      <c r="BW2221" s="2"/>
      <c r="BX2221" s="108"/>
      <c r="BY2221" s="108"/>
      <c r="BZ2221" s="108"/>
      <c r="CA2221" s="113">
        <f>SI!BY2221</f>
        <v>164</v>
      </c>
      <c r="CB2221" s="113"/>
      <c r="CC2221" s="113"/>
      <c r="CD2221" s="113"/>
      <c r="CE2221" s="113"/>
      <c r="CF2221" s="113"/>
      <c r="CG2221" s="113"/>
      <c r="CH2221" s="140">
        <f>SI!BZ2221</f>
        <v>0</v>
      </c>
      <c r="CI2221" s="108"/>
      <c r="CJ2221" s="108"/>
      <c r="CK2221" s="108"/>
      <c r="CL2221" s="108"/>
      <c r="CM2221" s="108"/>
      <c r="CN2221" s="108"/>
      <c r="CO2221" s="108"/>
      <c r="CP2221" s="108"/>
      <c r="CQ2221" s="108"/>
      <c r="CR2221" s="108"/>
      <c r="CS2221" s="108"/>
      <c r="CT2221" s="108"/>
      <c r="CU2221" s="108"/>
      <c r="CV2221" s="108"/>
      <c r="CW2221" s="108"/>
      <c r="CX2221" s="108"/>
      <c r="CY2221" s="108"/>
      <c r="CZ2221" s="2"/>
      <c r="DA2221" s="2"/>
      <c r="DB2221" s="2"/>
      <c r="DC2221" s="2"/>
      <c r="DD2221" s="2"/>
      <c r="DE2221" s="2"/>
      <c r="DF2221" s="2"/>
      <c r="DG2221" s="2"/>
      <c r="DH2221" s="2"/>
      <c r="DI2221" s="2"/>
      <c r="DJ2221" s="2"/>
      <c r="DK2221" s="2"/>
      <c r="DL2221" s="2"/>
      <c r="DM2221" s="2"/>
      <c r="DN2221" s="2"/>
      <c r="DO2221" s="2"/>
      <c r="DP2221" s="2"/>
      <c r="DQ2221" s="2"/>
      <c r="DR2221" s="2"/>
      <c r="DS2221" s="2"/>
      <c r="DT2221" s="2"/>
      <c r="DU2221" s="2"/>
      <c r="DV2221" s="2"/>
      <c r="DW2221" s="2"/>
      <c r="DX2221" s="2"/>
      <c r="DY2221" s="2"/>
      <c r="DZ2221" s="2"/>
      <c r="EA2221" s="2"/>
      <c r="EB2221" s="2"/>
      <c r="EC2221" s="2"/>
      <c r="ED2221" s="2"/>
      <c r="EE2221" s="2"/>
      <c r="EF2221" s="2"/>
      <c r="EG2221" s="2"/>
      <c r="EH2221" s="2"/>
      <c r="EI2221" s="2"/>
      <c r="EJ2221" s="2"/>
      <c r="EK2221" s="2"/>
      <c r="EL2221" s="2"/>
      <c r="EM2221" s="2"/>
      <c r="EN2221" s="2"/>
      <c r="EO2221" s="2"/>
      <c r="EP2221" s="2"/>
      <c r="EQ2221" s="2"/>
      <c r="ER2221" s="2"/>
      <c r="ES2221" s="2"/>
      <c r="ET2221" s="2"/>
      <c r="EU2221" s="2"/>
      <c r="EV2221" s="2"/>
      <c r="EW2221" s="2"/>
      <c r="EX2221" s="2"/>
      <c r="EY2221" s="2"/>
      <c r="EZ2221" s="2"/>
      <c r="FA2221" s="2"/>
      <c r="FB2221" s="2"/>
      <c r="FC2221" s="2"/>
      <c r="FD2221" s="2"/>
      <c r="FE2221" s="2"/>
      <c r="FF2221" s="2"/>
      <c r="FG2221" s="2"/>
      <c r="FH2221" s="2"/>
      <c r="FI2221" s="2"/>
      <c r="FJ2221" s="2"/>
      <c r="FK2221" s="2"/>
      <c r="FL2221" s="2"/>
      <c r="FM2221" s="2"/>
      <c r="FN2221" s="2"/>
      <c r="FO2221" s="2"/>
      <c r="FP2221" s="2"/>
      <c r="FQ2221" s="2"/>
      <c r="FR2221" s="2"/>
      <c r="FS2221" s="2"/>
      <c r="FT2221" s="2"/>
      <c r="FU2221" s="2"/>
      <c r="FV2221" s="2"/>
      <c r="FW2221" s="2"/>
      <c r="FX2221" s="2"/>
      <c r="FY2221" s="2"/>
      <c r="FZ2221" s="2"/>
      <c r="GA2221" s="2"/>
      <c r="GB2221" s="2"/>
      <c r="GC2221" s="2"/>
      <c r="GD2221" s="2"/>
      <c r="GE2221" s="2"/>
      <c r="GF2221" s="2"/>
      <c r="GG2221" s="2"/>
      <c r="GH2221" s="2"/>
      <c r="GI2221" s="2"/>
      <c r="GJ2221" s="2"/>
      <c r="GK2221" s="2"/>
      <c r="GL2221" s="2"/>
      <c r="GM2221" s="2"/>
      <c r="GN2221" s="2"/>
      <c r="GO2221" s="2"/>
      <c r="GP2221" s="2"/>
      <c r="GQ2221" s="2"/>
      <c r="GR2221" s="2"/>
      <c r="GS2221" s="2"/>
      <c r="GT2221" s="2"/>
      <c r="GU2221" s="2"/>
      <c r="GV2221" s="2"/>
      <c r="GW2221" s="2"/>
      <c r="GX2221" s="2"/>
      <c r="GY2221" s="2"/>
      <c r="GZ2221" s="2"/>
      <c r="HA2221" s="2"/>
      <c r="HB2221" s="2"/>
      <c r="HC2221" s="2"/>
      <c r="HD2221" s="2"/>
      <c r="HE2221" s="2"/>
      <c r="HF2221" s="2"/>
      <c r="HG2221" s="2"/>
      <c r="HH2221" s="2"/>
      <c r="HI2221" s="2"/>
      <c r="HJ2221" s="2"/>
      <c r="HK2221" s="2"/>
      <c r="HL2221" s="2"/>
      <c r="HM2221" s="2"/>
      <c r="HN2221" s="2"/>
      <c r="HO2221" s="2"/>
      <c r="HP2221" s="2"/>
      <c r="HQ2221" s="2"/>
      <c r="HR2221" s="2"/>
      <c r="HS2221" s="2"/>
      <c r="HT2221" s="2"/>
      <c r="HU2221" s="2"/>
      <c r="HV2221" s="2"/>
      <c r="HW2221" s="2"/>
      <c r="HX2221" s="2"/>
      <c r="HY2221" s="2"/>
      <c r="HZ2221" s="2"/>
      <c r="IA2221" s="2"/>
      <c r="IB2221" s="2"/>
      <c r="IC2221" s="2"/>
      <c r="ID2221" s="2"/>
      <c r="IE2221" s="2"/>
      <c r="IF2221" s="2"/>
      <c r="IG2221" s="2"/>
      <c r="IH2221" s="2"/>
      <c r="II2221" s="2"/>
      <c r="IJ2221" s="2"/>
      <c r="IK2221" s="2"/>
      <c r="IL2221" s="2"/>
      <c r="IM2221" s="2"/>
      <c r="IN2221" s="2"/>
      <c r="IO2221" s="2"/>
      <c r="IP2221" s="2"/>
      <c r="IQ2221" s="2"/>
      <c r="IR2221" s="2"/>
      <c r="IS2221" s="2"/>
    </row>
    <row r="2222" spans="1:253" s="36" customFormat="1" ht="15" hidden="1" customHeight="1" x14ac:dyDescent="0.25">
      <c r="A2222" s="33"/>
      <c r="B2222" s="2" t="str">
        <f>+IF(H2208="eviduje",IF(YEAR(P6)=YEAR(N58),"Prehľad ostatných finančných povinností je uvedený v tabuľke:","Prehľad ostatných finančných povinností  je uvedený v tabuľkách:"),"")</f>
        <v/>
      </c>
      <c r="AI2222" s="62" t="s">
        <v>168</v>
      </c>
      <c r="AJ2222" s="144" t="str">
        <f t="shared" si="408"/>
        <v>Riadok bude skrytý.</v>
      </c>
      <c r="AK2222" s="145" t="s">
        <v>207</v>
      </c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85">
        <v>1</v>
      </c>
      <c r="BF2222" s="51">
        <f t="shared" si="420"/>
        <v>0</v>
      </c>
      <c r="BG2222" s="2"/>
      <c r="BH2222" s="51">
        <f t="shared" si="402"/>
        <v>1</v>
      </c>
      <c r="BI2222" s="89">
        <f t="shared" si="422"/>
        <v>0</v>
      </c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108"/>
      <c r="BY2222" s="108"/>
      <c r="BZ2222" s="108"/>
      <c r="CA2222" s="113">
        <f>SI!BY2222</f>
        <v>910</v>
      </c>
      <c r="CB2222" s="113"/>
      <c r="CC2222" s="113"/>
      <c r="CD2222" s="113"/>
      <c r="CE2222" s="113"/>
      <c r="CF2222" s="113"/>
      <c r="CG2222" s="113"/>
      <c r="CH2222" s="140">
        <f>SI!BZ2222</f>
        <v>0</v>
      </c>
      <c r="CI2222" s="108"/>
      <c r="CJ2222" s="108"/>
      <c r="CK2222" s="108"/>
      <c r="CL2222" s="108"/>
      <c r="CM2222" s="108"/>
      <c r="CN2222" s="108"/>
      <c r="CO2222" s="108"/>
      <c r="CP2222" s="108"/>
      <c r="CQ2222" s="108"/>
      <c r="CR2222" s="108"/>
      <c r="CS2222" s="108"/>
      <c r="CT2222" s="108"/>
      <c r="CU2222" s="108"/>
      <c r="CV2222" s="108"/>
      <c r="CW2222" s="108"/>
      <c r="CX2222" s="108"/>
      <c r="CY2222" s="108"/>
      <c r="CZ2222" s="2"/>
      <c r="DA2222" s="2"/>
      <c r="DB2222" s="2"/>
      <c r="DC2222" s="2"/>
      <c r="DD2222" s="2"/>
      <c r="DE2222" s="2"/>
      <c r="DF2222" s="2"/>
      <c r="DG2222" s="2"/>
      <c r="DH2222" s="2"/>
      <c r="DI2222" s="2"/>
      <c r="DJ2222" s="2"/>
      <c r="DK2222" s="2"/>
      <c r="DL2222" s="2"/>
      <c r="DM2222" s="2"/>
      <c r="DN2222" s="2"/>
      <c r="DO2222" s="2"/>
      <c r="DP2222" s="2"/>
      <c r="DQ2222" s="2"/>
      <c r="DR2222" s="2"/>
      <c r="DS2222" s="2"/>
      <c r="DT2222" s="2"/>
      <c r="DU2222" s="2"/>
      <c r="DV2222" s="2"/>
      <c r="DW2222" s="2"/>
      <c r="DX2222" s="2"/>
      <c r="DY2222" s="2"/>
      <c r="DZ2222" s="2"/>
      <c r="EA2222" s="2"/>
      <c r="EB2222" s="2"/>
      <c r="EC2222" s="2"/>
      <c r="ED2222" s="2"/>
      <c r="EE2222" s="2"/>
      <c r="EF2222" s="2"/>
      <c r="EG2222" s="2"/>
      <c r="EH2222" s="2"/>
      <c r="EI2222" s="2"/>
      <c r="EJ2222" s="2"/>
      <c r="EK2222" s="2"/>
      <c r="EL2222" s="2"/>
      <c r="EM2222" s="2"/>
      <c r="EN2222" s="2"/>
      <c r="EO2222" s="2"/>
      <c r="EP2222" s="2"/>
      <c r="EQ2222" s="2"/>
      <c r="ER2222" s="2"/>
      <c r="ES2222" s="2"/>
      <c r="ET2222" s="2"/>
      <c r="EU2222" s="2"/>
      <c r="EV2222" s="2"/>
      <c r="EW2222" s="2"/>
      <c r="EX2222" s="2"/>
      <c r="EY2222" s="2"/>
      <c r="EZ2222" s="2"/>
      <c r="FA2222" s="2"/>
      <c r="FB2222" s="2"/>
      <c r="FC2222" s="2"/>
      <c r="FD2222" s="2"/>
      <c r="FE2222" s="2"/>
      <c r="FF2222" s="2"/>
      <c r="FG2222" s="2"/>
      <c r="FH2222" s="2"/>
      <c r="FI2222" s="2"/>
      <c r="FJ2222" s="2"/>
      <c r="FK2222" s="2"/>
      <c r="FL2222" s="2"/>
      <c r="FM2222" s="2"/>
      <c r="FN2222" s="2"/>
      <c r="FO2222" s="2"/>
      <c r="FP2222" s="2"/>
      <c r="FQ2222" s="2"/>
      <c r="FR2222" s="2"/>
      <c r="FS2222" s="2"/>
      <c r="FT2222" s="2"/>
      <c r="FU2222" s="2"/>
      <c r="FV2222" s="2"/>
      <c r="FW2222" s="2"/>
      <c r="FX2222" s="2"/>
      <c r="FY2222" s="2"/>
      <c r="FZ2222" s="2"/>
      <c r="GA2222" s="2"/>
      <c r="GB2222" s="2"/>
      <c r="GC2222" s="2"/>
      <c r="GD2222" s="2"/>
      <c r="GE2222" s="2"/>
      <c r="GF2222" s="2"/>
      <c r="GG2222" s="2"/>
      <c r="GH2222" s="2"/>
      <c r="GI2222" s="2"/>
      <c r="GJ2222" s="2"/>
      <c r="GK2222" s="2"/>
      <c r="GL2222" s="2"/>
      <c r="GM2222" s="2"/>
      <c r="GN2222" s="2"/>
      <c r="GO2222" s="2"/>
      <c r="GP2222" s="2"/>
      <c r="GQ2222" s="2"/>
      <c r="GR2222" s="2"/>
      <c r="GS2222" s="2"/>
      <c r="GT2222" s="2"/>
      <c r="GU2222" s="2"/>
      <c r="GV2222" s="2"/>
      <c r="GW2222" s="2"/>
      <c r="GX2222" s="2"/>
      <c r="GY2222" s="2"/>
      <c r="GZ2222" s="2"/>
      <c r="HA2222" s="2"/>
      <c r="HB2222" s="2"/>
      <c r="HC2222" s="2"/>
      <c r="HD2222" s="2"/>
      <c r="HE2222" s="2"/>
      <c r="HF2222" s="2"/>
      <c r="HG2222" s="2"/>
      <c r="HH2222" s="2"/>
      <c r="HI2222" s="2"/>
      <c r="HJ2222" s="2"/>
      <c r="HK2222" s="2"/>
      <c r="HL2222" s="2"/>
      <c r="HM2222" s="2"/>
      <c r="HN2222" s="2"/>
      <c r="HO2222" s="2"/>
      <c r="HP2222" s="2"/>
      <c r="HQ2222" s="2"/>
      <c r="HR2222" s="2"/>
      <c r="HS2222" s="2"/>
      <c r="HT2222" s="2"/>
      <c r="HU2222" s="2"/>
      <c r="HV2222" s="2"/>
      <c r="HW2222" s="2"/>
      <c r="HX2222" s="2"/>
      <c r="HY2222" s="2"/>
      <c r="HZ2222" s="2"/>
      <c r="IA2222" s="2"/>
      <c r="IB2222" s="2"/>
      <c r="IC2222" s="2"/>
      <c r="ID2222" s="2"/>
      <c r="IE2222" s="2"/>
      <c r="IF2222" s="2"/>
      <c r="IG2222" s="2"/>
      <c r="IH2222" s="2"/>
      <c r="II2222" s="2"/>
      <c r="IJ2222" s="2"/>
      <c r="IK2222" s="2"/>
      <c r="IL2222" s="2"/>
      <c r="IM2222" s="2"/>
      <c r="IN2222" s="2"/>
      <c r="IO2222" s="2"/>
      <c r="IP2222" s="2"/>
      <c r="IQ2222" s="2"/>
      <c r="IR2222" s="2"/>
      <c r="IS2222" s="2"/>
    </row>
    <row r="2223" spans="1:253" s="36" customFormat="1" ht="15" hidden="1" customHeight="1" x14ac:dyDescent="0.25">
      <c r="A2223" s="33"/>
      <c r="AI2223" s="62"/>
      <c r="AJ2223" s="144" t="str">
        <f t="shared" si="408"/>
        <v>Riadok bude skrytý.</v>
      </c>
      <c r="AK2223" s="145" t="s">
        <v>207</v>
      </c>
      <c r="AL2223" s="2"/>
      <c r="AM2223" s="2"/>
      <c r="AN2223" s="2"/>
      <c r="AO2223" s="2"/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85">
        <v>1</v>
      </c>
      <c r="BF2223" s="51">
        <f t="shared" si="420"/>
        <v>0</v>
      </c>
      <c r="BG2223" s="2"/>
      <c r="BH2223" s="51">
        <f t="shared" si="402"/>
        <v>1</v>
      </c>
      <c r="BI2223" s="89">
        <f t="shared" si="422"/>
        <v>0</v>
      </c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108"/>
      <c r="BY2223" s="108"/>
      <c r="BZ2223" s="108"/>
      <c r="CA2223" s="113">
        <f>SI!BY2223</f>
        <v>177</v>
      </c>
      <c r="CB2223" s="113"/>
      <c r="CC2223" s="113"/>
      <c r="CD2223" s="113"/>
      <c r="CE2223" s="113"/>
      <c r="CF2223" s="113"/>
      <c r="CG2223" s="113"/>
      <c r="CH2223" s="140">
        <f>SI!BZ2223</f>
        <v>0</v>
      </c>
      <c r="CI2223" s="108"/>
      <c r="CJ2223" s="108"/>
      <c r="CK2223" s="108"/>
      <c r="CL2223" s="108"/>
      <c r="CM2223" s="108"/>
      <c r="CN2223" s="108"/>
      <c r="CO2223" s="108"/>
      <c r="CP2223" s="108"/>
      <c r="CQ2223" s="108"/>
      <c r="CR2223" s="108"/>
      <c r="CS2223" s="108"/>
      <c r="CT2223" s="108"/>
      <c r="CU2223" s="108"/>
      <c r="CV2223" s="108"/>
      <c r="CW2223" s="108"/>
      <c r="CX2223" s="108"/>
      <c r="CY2223" s="108"/>
      <c r="CZ2223" s="2"/>
      <c r="DA2223" s="2"/>
      <c r="DB2223" s="2"/>
      <c r="DC2223" s="2"/>
      <c r="DD2223" s="2"/>
      <c r="DE2223" s="2"/>
      <c r="DF2223" s="2"/>
      <c r="DG2223" s="2"/>
      <c r="DH2223" s="2"/>
      <c r="DI2223" s="2"/>
      <c r="DJ2223" s="2"/>
      <c r="DK2223" s="2"/>
      <c r="DL2223" s="2"/>
      <c r="DM2223" s="2"/>
      <c r="DN2223" s="2"/>
      <c r="DO2223" s="2"/>
      <c r="DP2223" s="2"/>
      <c r="DQ2223" s="2"/>
      <c r="DR2223" s="2"/>
      <c r="DS2223" s="2"/>
      <c r="DT2223" s="2"/>
      <c r="DU2223" s="2"/>
      <c r="DV2223" s="2"/>
      <c r="DW2223" s="2"/>
      <c r="DX2223" s="2"/>
      <c r="DY2223" s="2"/>
      <c r="DZ2223" s="2"/>
      <c r="EA2223" s="2"/>
      <c r="EB2223" s="2"/>
      <c r="EC2223" s="2"/>
      <c r="ED2223" s="2"/>
      <c r="EE2223" s="2"/>
      <c r="EF2223" s="2"/>
      <c r="EG2223" s="2"/>
      <c r="EH2223" s="2"/>
      <c r="EI2223" s="2"/>
      <c r="EJ2223" s="2"/>
      <c r="EK2223" s="2"/>
      <c r="EL2223" s="2"/>
      <c r="EM2223" s="2"/>
      <c r="EN2223" s="2"/>
      <c r="EO2223" s="2"/>
      <c r="EP2223" s="2"/>
      <c r="EQ2223" s="2"/>
      <c r="ER2223" s="2"/>
      <c r="ES2223" s="2"/>
      <c r="ET2223" s="2"/>
      <c r="EU2223" s="2"/>
      <c r="EV2223" s="2"/>
      <c r="EW2223" s="2"/>
      <c r="EX2223" s="2"/>
      <c r="EY2223" s="2"/>
      <c r="EZ2223" s="2"/>
      <c r="FA2223" s="2"/>
      <c r="FB2223" s="2"/>
      <c r="FC2223" s="2"/>
      <c r="FD2223" s="2"/>
      <c r="FE2223" s="2"/>
      <c r="FF2223" s="2"/>
      <c r="FG2223" s="2"/>
      <c r="FH2223" s="2"/>
      <c r="FI2223" s="2"/>
      <c r="FJ2223" s="2"/>
      <c r="FK2223" s="2"/>
      <c r="FL2223" s="2"/>
      <c r="FM2223" s="2"/>
      <c r="FN2223" s="2"/>
      <c r="FO2223" s="2"/>
      <c r="FP2223" s="2"/>
      <c r="FQ2223" s="2"/>
      <c r="FR2223" s="2"/>
      <c r="FS2223" s="2"/>
      <c r="FT2223" s="2"/>
      <c r="FU2223" s="2"/>
      <c r="FV2223" s="2"/>
      <c r="FW2223" s="2"/>
      <c r="FX2223" s="2"/>
      <c r="FY2223" s="2"/>
      <c r="FZ2223" s="2"/>
      <c r="GA2223" s="2"/>
      <c r="GB2223" s="2"/>
      <c r="GC2223" s="2"/>
      <c r="GD2223" s="2"/>
      <c r="GE2223" s="2"/>
      <c r="GF2223" s="2"/>
      <c r="GG2223" s="2"/>
      <c r="GH2223" s="2"/>
      <c r="GI2223" s="2"/>
      <c r="GJ2223" s="2"/>
      <c r="GK2223" s="2"/>
      <c r="GL2223" s="2"/>
      <c r="GM2223" s="2"/>
      <c r="GN2223" s="2"/>
      <c r="GO2223" s="2"/>
      <c r="GP2223" s="2"/>
      <c r="GQ2223" s="2"/>
      <c r="GR2223" s="2"/>
      <c r="GS2223" s="2"/>
      <c r="GT2223" s="2"/>
      <c r="GU2223" s="2"/>
      <c r="GV2223" s="2"/>
      <c r="GW2223" s="2"/>
      <c r="GX2223" s="2"/>
      <c r="GY2223" s="2"/>
      <c r="GZ2223" s="2"/>
      <c r="HA2223" s="2"/>
      <c r="HB2223" s="2"/>
      <c r="HC2223" s="2"/>
      <c r="HD2223" s="2"/>
      <c r="HE2223" s="2"/>
      <c r="HF2223" s="2"/>
      <c r="HG2223" s="2"/>
      <c r="HH2223" s="2"/>
      <c r="HI2223" s="2"/>
      <c r="HJ2223" s="2"/>
      <c r="HK2223" s="2"/>
      <c r="HL2223" s="2"/>
      <c r="HM2223" s="2"/>
      <c r="HN2223" s="2"/>
      <c r="HO2223" s="2"/>
      <c r="HP2223" s="2"/>
      <c r="HQ2223" s="2"/>
      <c r="HR2223" s="2"/>
      <c r="HS2223" s="2"/>
      <c r="HT2223" s="2"/>
      <c r="HU2223" s="2"/>
      <c r="HV2223" s="2"/>
      <c r="HW2223" s="2"/>
      <c r="HX2223" s="2"/>
      <c r="HY2223" s="2"/>
      <c r="HZ2223" s="2"/>
      <c r="IA2223" s="2"/>
      <c r="IB2223" s="2"/>
      <c r="IC2223" s="2"/>
      <c r="ID2223" s="2"/>
      <c r="IE2223" s="2"/>
      <c r="IF2223" s="2"/>
      <c r="IG2223" s="2"/>
      <c r="IH2223" s="2"/>
      <c r="II2223" s="2"/>
      <c r="IJ2223" s="2"/>
      <c r="IK2223" s="2"/>
      <c r="IL2223" s="2"/>
      <c r="IM2223" s="2"/>
      <c r="IN2223" s="2"/>
      <c r="IO2223" s="2"/>
      <c r="IP2223" s="2"/>
      <c r="IQ2223" s="2"/>
      <c r="IR2223" s="2"/>
      <c r="IS2223" s="2"/>
    </row>
    <row r="2224" spans="1:253" s="36" customFormat="1" ht="15" hidden="1" customHeight="1" x14ac:dyDescent="0.25">
      <c r="A2224" s="33"/>
      <c r="B2224" s="251" t="s">
        <v>448</v>
      </c>
      <c r="C2224" s="252"/>
      <c r="D2224" s="252"/>
      <c r="E2224" s="252"/>
      <c r="F2224" s="252"/>
      <c r="G2224" s="252"/>
      <c r="H2224" s="252"/>
      <c r="I2224" s="252"/>
      <c r="J2224" s="252"/>
      <c r="K2224" s="253"/>
      <c r="L2224" s="220">
        <f>+P85</f>
        <v>2018</v>
      </c>
      <c r="M2224" s="221"/>
      <c r="N2224" s="221"/>
      <c r="O2224" s="221"/>
      <c r="P2224" s="221"/>
      <c r="Q2224" s="221"/>
      <c r="R2224" s="221"/>
      <c r="S2224" s="221"/>
      <c r="T2224" s="221"/>
      <c r="U2224" s="221"/>
      <c r="V2224" s="221"/>
      <c r="W2224" s="221"/>
      <c r="X2224" s="221"/>
      <c r="Y2224" s="221"/>
      <c r="Z2224" s="221"/>
      <c r="AA2224" s="221"/>
      <c r="AB2224" s="221"/>
      <c r="AC2224" s="221"/>
      <c r="AD2224" s="221"/>
      <c r="AE2224" s="221"/>
      <c r="AF2224" s="221"/>
      <c r="AG2224" s="221"/>
      <c r="AH2224" s="222"/>
      <c r="AI2224" s="62" t="s">
        <v>168</v>
      </c>
      <c r="AJ2224" s="144" t="str">
        <f t="shared" si="408"/>
        <v>Riadok bude skrytý.</v>
      </c>
      <c r="AK2224" s="145" t="s">
        <v>207</v>
      </c>
      <c r="AL2224" s="2"/>
      <c r="AM2224" s="2"/>
      <c r="AN2224" s="2"/>
      <c r="AO2224" s="2"/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  <c r="AZ2224" s="2"/>
      <c r="BA2224" s="2"/>
      <c r="BB2224" s="2"/>
      <c r="BC2224" s="2"/>
      <c r="BD2224" s="2"/>
      <c r="BE2224" s="85">
        <v>1</v>
      </c>
      <c r="BF2224" s="51">
        <f t="shared" si="420"/>
        <v>0</v>
      </c>
      <c r="BG2224" s="2"/>
      <c r="BH2224" s="51">
        <f t="shared" si="402"/>
        <v>1</v>
      </c>
      <c r="BI2224" s="89">
        <f t="shared" si="422"/>
        <v>0</v>
      </c>
      <c r="BJ2224" s="2"/>
      <c r="BK2224" s="2"/>
      <c r="BL2224" s="2"/>
      <c r="BM2224" s="2"/>
      <c r="BN2224" s="2"/>
      <c r="BO2224" s="2"/>
      <c r="BP2224" s="2"/>
      <c r="BQ2224" s="2"/>
      <c r="BR2224" s="2"/>
      <c r="BS2224" s="2"/>
      <c r="BT2224" s="2"/>
      <c r="BU2224" s="2"/>
      <c r="BV2224" s="2"/>
      <c r="BW2224" s="2"/>
      <c r="BX2224" s="108"/>
      <c r="BY2224" s="108"/>
      <c r="BZ2224" s="108"/>
      <c r="CA2224" s="113">
        <f>SI!BY2224</f>
        <v>992</v>
      </c>
      <c r="CB2224" s="113"/>
      <c r="CC2224" s="113"/>
      <c r="CD2224" s="113"/>
      <c r="CE2224" s="113"/>
      <c r="CF2224" s="113"/>
      <c r="CG2224" s="113"/>
      <c r="CH2224" s="140">
        <f>SI!BZ2224</f>
        <v>0</v>
      </c>
      <c r="CI2224" s="108"/>
      <c r="CJ2224" s="108"/>
      <c r="CK2224" s="108"/>
      <c r="CL2224" s="108"/>
      <c r="CM2224" s="108"/>
      <c r="CN2224" s="108"/>
      <c r="CO2224" s="108"/>
      <c r="CP2224" s="108"/>
      <c r="CQ2224" s="108"/>
      <c r="CR2224" s="108"/>
      <c r="CS2224" s="108"/>
      <c r="CT2224" s="108"/>
      <c r="CU2224" s="108"/>
      <c r="CV2224" s="108"/>
      <c r="CW2224" s="108"/>
      <c r="CX2224" s="108"/>
      <c r="CY2224" s="108"/>
      <c r="CZ2224" s="2"/>
      <c r="DA2224" s="2"/>
      <c r="DB2224" s="2"/>
      <c r="DC2224" s="2"/>
      <c r="DD2224" s="2"/>
      <c r="DE2224" s="2"/>
      <c r="DF2224" s="2"/>
      <c r="DG2224" s="2"/>
      <c r="DH2224" s="2"/>
      <c r="DI2224" s="2"/>
      <c r="DJ2224" s="2"/>
      <c r="DK2224" s="2"/>
      <c r="DL2224" s="2"/>
      <c r="DM2224" s="2"/>
      <c r="DN2224" s="2"/>
      <c r="DO2224" s="2"/>
      <c r="DP2224" s="2"/>
      <c r="DQ2224" s="2"/>
      <c r="DR2224" s="2"/>
      <c r="DS2224" s="2"/>
      <c r="DT2224" s="2"/>
      <c r="DU2224" s="2"/>
      <c r="DV2224" s="2"/>
      <c r="DW2224" s="2"/>
      <c r="DX2224" s="2"/>
      <c r="DY2224" s="2"/>
      <c r="DZ2224" s="2"/>
      <c r="EA2224" s="2"/>
      <c r="EB2224" s="2"/>
      <c r="EC2224" s="2"/>
      <c r="ED2224" s="2"/>
      <c r="EE2224" s="2"/>
      <c r="EF2224" s="2"/>
      <c r="EG2224" s="2"/>
      <c r="EH2224" s="2"/>
      <c r="EI2224" s="2"/>
      <c r="EJ2224" s="2"/>
      <c r="EK2224" s="2"/>
      <c r="EL2224" s="2"/>
      <c r="EM2224" s="2"/>
      <c r="EN2224" s="2"/>
      <c r="EO2224" s="2"/>
      <c r="EP2224" s="2"/>
      <c r="EQ2224" s="2"/>
      <c r="ER2224" s="2"/>
      <c r="ES2224" s="2"/>
      <c r="ET2224" s="2"/>
      <c r="EU2224" s="2"/>
      <c r="EV2224" s="2"/>
      <c r="EW2224" s="2"/>
      <c r="EX2224" s="2"/>
      <c r="EY2224" s="2"/>
      <c r="EZ2224" s="2"/>
      <c r="FA2224" s="2"/>
      <c r="FB2224" s="2"/>
      <c r="FC2224" s="2"/>
      <c r="FD2224" s="2"/>
      <c r="FE2224" s="2"/>
      <c r="FF2224" s="2"/>
      <c r="FG2224" s="2"/>
      <c r="FH2224" s="2"/>
      <c r="FI2224" s="2"/>
      <c r="FJ2224" s="2"/>
      <c r="FK2224" s="2"/>
      <c r="FL2224" s="2"/>
      <c r="FM2224" s="2"/>
      <c r="FN2224" s="2"/>
      <c r="FO2224" s="2"/>
      <c r="FP2224" s="2"/>
      <c r="FQ2224" s="2"/>
      <c r="FR2224" s="2"/>
      <c r="FS2224" s="2"/>
      <c r="FT2224" s="2"/>
      <c r="FU2224" s="2"/>
      <c r="FV2224" s="2"/>
      <c r="FW2224" s="2"/>
      <c r="FX2224" s="2"/>
      <c r="FY2224" s="2"/>
      <c r="FZ2224" s="2"/>
      <c r="GA2224" s="2"/>
      <c r="GB2224" s="2"/>
      <c r="GC2224" s="2"/>
      <c r="GD2224" s="2"/>
      <c r="GE2224" s="2"/>
      <c r="GF2224" s="2"/>
      <c r="GG2224" s="2"/>
      <c r="GH2224" s="2"/>
      <c r="GI2224" s="2"/>
      <c r="GJ2224" s="2"/>
      <c r="GK2224" s="2"/>
      <c r="GL2224" s="2"/>
      <c r="GM2224" s="2"/>
      <c r="GN2224" s="2"/>
      <c r="GO2224" s="2"/>
      <c r="GP2224" s="2"/>
      <c r="GQ2224" s="2"/>
      <c r="GR2224" s="2"/>
      <c r="GS2224" s="2"/>
      <c r="GT2224" s="2"/>
      <c r="GU2224" s="2"/>
      <c r="GV2224" s="2"/>
      <c r="GW2224" s="2"/>
      <c r="GX2224" s="2"/>
      <c r="GY2224" s="2"/>
      <c r="GZ2224" s="2"/>
      <c r="HA2224" s="2"/>
      <c r="HB2224" s="2"/>
      <c r="HC2224" s="2"/>
      <c r="HD2224" s="2"/>
      <c r="HE2224" s="2"/>
      <c r="HF2224" s="2"/>
      <c r="HG2224" s="2"/>
      <c r="HH2224" s="2"/>
      <c r="HI2224" s="2"/>
      <c r="HJ2224" s="2"/>
      <c r="HK2224" s="2"/>
      <c r="HL2224" s="2"/>
      <c r="HM2224" s="2"/>
      <c r="HN2224" s="2"/>
      <c r="HO2224" s="2"/>
      <c r="HP2224" s="2"/>
      <c r="HQ2224" s="2"/>
      <c r="HR2224" s="2"/>
      <c r="HS2224" s="2"/>
      <c r="HT2224" s="2"/>
      <c r="HU2224" s="2"/>
      <c r="HV2224" s="2"/>
      <c r="HW2224" s="2"/>
      <c r="HX2224" s="2"/>
      <c r="HY2224" s="2"/>
      <c r="HZ2224" s="2"/>
      <c r="IA2224" s="2"/>
      <c r="IB2224" s="2"/>
      <c r="IC2224" s="2"/>
      <c r="ID2224" s="2"/>
      <c r="IE2224" s="2"/>
      <c r="IF2224" s="2"/>
      <c r="IG2224" s="2"/>
      <c r="IH2224" s="2"/>
      <c r="II2224" s="2"/>
      <c r="IJ2224" s="2"/>
      <c r="IK2224" s="2"/>
      <c r="IL2224" s="2"/>
      <c r="IM2224" s="2"/>
      <c r="IN2224" s="2"/>
      <c r="IO2224" s="2"/>
      <c r="IP2224" s="2"/>
      <c r="IQ2224" s="2"/>
      <c r="IR2224" s="2"/>
      <c r="IS2224" s="2"/>
    </row>
    <row r="2225" spans="1:253" s="36" customFormat="1" ht="15" hidden="1" customHeight="1" x14ac:dyDescent="0.25">
      <c r="A2225" s="33"/>
      <c r="B2225" s="254"/>
      <c r="C2225" s="255"/>
      <c r="D2225" s="255"/>
      <c r="E2225" s="255"/>
      <c r="F2225" s="255"/>
      <c r="G2225" s="255"/>
      <c r="H2225" s="255"/>
      <c r="I2225" s="255"/>
      <c r="J2225" s="255"/>
      <c r="K2225" s="256"/>
      <c r="L2225" s="198" t="s">
        <v>447</v>
      </c>
      <c r="M2225" s="199"/>
      <c r="N2225" s="199"/>
      <c r="O2225" s="199"/>
      <c r="P2225" s="199"/>
      <c r="Q2225" s="199"/>
      <c r="R2225" s="199"/>
      <c r="S2225" s="199"/>
      <c r="T2225" s="199"/>
      <c r="U2225" s="199"/>
      <c r="V2225" s="199"/>
      <c r="W2225" s="199"/>
      <c r="X2225" s="199"/>
      <c r="Y2225" s="200"/>
      <c r="Z2225" s="204" t="s">
        <v>129</v>
      </c>
      <c r="AA2225" s="205"/>
      <c r="AB2225" s="205"/>
      <c r="AC2225" s="205"/>
      <c r="AD2225" s="205"/>
      <c r="AE2225" s="205"/>
      <c r="AF2225" s="205"/>
      <c r="AG2225" s="205"/>
      <c r="AH2225" s="206"/>
      <c r="AI2225" s="60"/>
      <c r="AJ2225" s="144" t="str">
        <f t="shared" si="408"/>
        <v>Riadok bude skrytý.</v>
      </c>
      <c r="AK2225" s="145" t="s">
        <v>207</v>
      </c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85">
        <v>1</v>
      </c>
      <c r="BF2225" s="51">
        <f t="shared" si="420"/>
        <v>0</v>
      </c>
      <c r="BG2225" s="2"/>
      <c r="BH2225" s="51">
        <f t="shared" si="402"/>
        <v>1</v>
      </c>
      <c r="BI2225" s="89">
        <f t="shared" si="422"/>
        <v>0</v>
      </c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108"/>
      <c r="BY2225" s="108"/>
      <c r="BZ2225" s="108"/>
      <c r="CA2225" s="113">
        <f>SI!BY2225</f>
        <v>182</v>
      </c>
      <c r="CB2225" s="113"/>
      <c r="CC2225" s="113"/>
      <c r="CD2225" s="113"/>
      <c r="CE2225" s="113"/>
      <c r="CF2225" s="113"/>
      <c r="CG2225" s="113"/>
      <c r="CH2225" s="140">
        <f>SI!BZ2225</f>
        <v>0</v>
      </c>
      <c r="CI2225" s="108"/>
      <c r="CJ2225" s="108"/>
      <c r="CK2225" s="108"/>
      <c r="CL2225" s="108"/>
      <c r="CM2225" s="108"/>
      <c r="CN2225" s="108"/>
      <c r="CO2225" s="108"/>
      <c r="CP2225" s="108"/>
      <c r="CQ2225" s="108"/>
      <c r="CR2225" s="108"/>
      <c r="CS2225" s="108"/>
      <c r="CT2225" s="108"/>
      <c r="CU2225" s="108"/>
      <c r="CV2225" s="108"/>
      <c r="CW2225" s="108"/>
      <c r="CX2225" s="108"/>
      <c r="CY2225" s="108"/>
      <c r="CZ2225" s="2"/>
      <c r="DA2225" s="2"/>
      <c r="DB2225" s="2"/>
      <c r="DC2225" s="2"/>
      <c r="DD2225" s="2"/>
      <c r="DE2225" s="2"/>
      <c r="DF2225" s="2"/>
      <c r="DG2225" s="2"/>
      <c r="DH2225" s="2"/>
      <c r="DI2225" s="2"/>
      <c r="DJ2225" s="2"/>
      <c r="DK2225" s="2"/>
      <c r="DL2225" s="2"/>
      <c r="DM2225" s="2"/>
      <c r="DN2225" s="2"/>
      <c r="DO2225" s="2"/>
      <c r="DP2225" s="2"/>
      <c r="DQ2225" s="2"/>
      <c r="DR2225" s="2"/>
      <c r="DS2225" s="2"/>
      <c r="DT2225" s="2"/>
      <c r="DU2225" s="2"/>
      <c r="DV2225" s="2"/>
      <c r="DW2225" s="2"/>
      <c r="DX2225" s="2"/>
      <c r="DY2225" s="2"/>
      <c r="DZ2225" s="2"/>
      <c r="EA2225" s="2"/>
      <c r="EB2225" s="2"/>
      <c r="EC2225" s="2"/>
      <c r="ED2225" s="2"/>
      <c r="EE2225" s="2"/>
      <c r="EF2225" s="2"/>
      <c r="EG2225" s="2"/>
      <c r="EH2225" s="2"/>
      <c r="EI2225" s="2"/>
      <c r="EJ2225" s="2"/>
      <c r="EK2225" s="2"/>
      <c r="EL2225" s="2"/>
      <c r="EM2225" s="2"/>
      <c r="EN2225" s="2"/>
      <c r="EO2225" s="2"/>
      <c r="EP2225" s="2"/>
      <c r="EQ2225" s="2"/>
      <c r="ER2225" s="2"/>
      <c r="ES2225" s="2"/>
      <c r="ET2225" s="2"/>
      <c r="EU2225" s="2"/>
      <c r="EV2225" s="2"/>
      <c r="EW2225" s="2"/>
      <c r="EX2225" s="2"/>
      <c r="EY2225" s="2"/>
      <c r="EZ2225" s="2"/>
      <c r="FA2225" s="2"/>
      <c r="FB2225" s="2"/>
      <c r="FC2225" s="2"/>
      <c r="FD2225" s="2"/>
      <c r="FE2225" s="2"/>
      <c r="FF2225" s="2"/>
      <c r="FG2225" s="2"/>
      <c r="FH2225" s="2"/>
      <c r="FI2225" s="2"/>
      <c r="FJ2225" s="2"/>
      <c r="FK2225" s="2"/>
      <c r="FL2225" s="2"/>
      <c r="FM2225" s="2"/>
      <c r="FN2225" s="2"/>
      <c r="FO2225" s="2"/>
      <c r="FP2225" s="2"/>
      <c r="FQ2225" s="2"/>
      <c r="FR2225" s="2"/>
      <c r="FS2225" s="2"/>
      <c r="FT2225" s="2"/>
      <c r="FU2225" s="2"/>
      <c r="FV2225" s="2"/>
      <c r="FW2225" s="2"/>
      <c r="FX2225" s="2"/>
      <c r="FY2225" s="2"/>
      <c r="FZ2225" s="2"/>
      <c r="GA2225" s="2"/>
      <c r="GB2225" s="2"/>
      <c r="GC2225" s="2"/>
      <c r="GD2225" s="2"/>
      <c r="GE2225" s="2"/>
      <c r="GF2225" s="2"/>
      <c r="GG2225" s="2"/>
      <c r="GH2225" s="2"/>
      <c r="GI2225" s="2"/>
      <c r="GJ2225" s="2"/>
      <c r="GK2225" s="2"/>
      <c r="GL2225" s="2"/>
      <c r="GM2225" s="2"/>
      <c r="GN2225" s="2"/>
      <c r="GO2225" s="2"/>
      <c r="GP2225" s="2"/>
      <c r="GQ2225" s="2"/>
      <c r="GR2225" s="2"/>
      <c r="GS2225" s="2"/>
      <c r="GT2225" s="2"/>
      <c r="GU2225" s="2"/>
      <c r="GV2225" s="2"/>
      <c r="GW2225" s="2"/>
      <c r="GX2225" s="2"/>
      <c r="GY2225" s="2"/>
      <c r="GZ2225" s="2"/>
      <c r="HA2225" s="2"/>
      <c r="HB2225" s="2"/>
      <c r="HC2225" s="2"/>
      <c r="HD2225" s="2"/>
      <c r="HE2225" s="2"/>
      <c r="HF2225" s="2"/>
      <c r="HG2225" s="2"/>
      <c r="HH2225" s="2"/>
      <c r="HI2225" s="2"/>
      <c r="HJ2225" s="2"/>
      <c r="HK2225" s="2"/>
      <c r="HL2225" s="2"/>
      <c r="HM2225" s="2"/>
      <c r="HN2225" s="2"/>
      <c r="HO2225" s="2"/>
      <c r="HP2225" s="2"/>
      <c r="HQ2225" s="2"/>
      <c r="HR2225" s="2"/>
      <c r="HS2225" s="2"/>
      <c r="HT2225" s="2"/>
      <c r="HU2225" s="2"/>
      <c r="HV2225" s="2"/>
      <c r="HW2225" s="2"/>
      <c r="HX2225" s="2"/>
      <c r="HY2225" s="2"/>
      <c r="HZ2225" s="2"/>
      <c r="IA2225" s="2"/>
      <c r="IB2225" s="2"/>
      <c r="IC2225" s="2"/>
      <c r="ID2225" s="2"/>
      <c r="IE2225" s="2"/>
      <c r="IF2225" s="2"/>
      <c r="IG2225" s="2"/>
      <c r="IH2225" s="2"/>
      <c r="II2225" s="2"/>
      <c r="IJ2225" s="2"/>
      <c r="IK2225" s="2"/>
      <c r="IL2225" s="2"/>
      <c r="IM2225" s="2"/>
      <c r="IN2225" s="2"/>
      <c r="IO2225" s="2"/>
      <c r="IP2225" s="2"/>
      <c r="IQ2225" s="2"/>
      <c r="IR2225" s="2"/>
      <c r="IS2225" s="2"/>
    </row>
    <row r="2226" spans="1:253" s="36" customFormat="1" ht="15" hidden="1" customHeight="1" x14ac:dyDescent="0.25">
      <c r="A2226" s="33"/>
      <c r="B2226" s="257"/>
      <c r="C2226" s="258"/>
      <c r="D2226" s="258"/>
      <c r="E2226" s="258"/>
      <c r="F2226" s="258"/>
      <c r="G2226" s="258"/>
      <c r="H2226" s="258"/>
      <c r="I2226" s="258"/>
      <c r="J2226" s="258"/>
      <c r="K2226" s="259"/>
      <c r="L2226" s="201"/>
      <c r="M2226" s="202"/>
      <c r="N2226" s="202"/>
      <c r="O2226" s="202"/>
      <c r="P2226" s="202"/>
      <c r="Q2226" s="202"/>
      <c r="R2226" s="202"/>
      <c r="S2226" s="202"/>
      <c r="T2226" s="202"/>
      <c r="U2226" s="202"/>
      <c r="V2226" s="202"/>
      <c r="W2226" s="202"/>
      <c r="X2226" s="202"/>
      <c r="Y2226" s="203"/>
      <c r="Z2226" s="207"/>
      <c r="AA2226" s="208"/>
      <c r="AB2226" s="208"/>
      <c r="AC2226" s="208"/>
      <c r="AD2226" s="208"/>
      <c r="AE2226" s="208"/>
      <c r="AF2226" s="208"/>
      <c r="AG2226" s="208"/>
      <c r="AH2226" s="209"/>
      <c r="AI2226" s="60"/>
      <c r="AJ2226" s="144" t="str">
        <f t="shared" ref="AJ2226:AJ2285" si="423">+IF(BI2226=0,"Riadok bude skrytý.","Riadok bude vidieť.")</f>
        <v>Riadok bude skrytý.</v>
      </c>
      <c r="AK2226" s="145" t="s">
        <v>207</v>
      </c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85">
        <v>1</v>
      </c>
      <c r="BF2226" s="51">
        <f t="shared" si="420"/>
        <v>0</v>
      </c>
      <c r="BG2226" s="2"/>
      <c r="BH2226" s="51">
        <f t="shared" ref="BH2226:BH2285" si="424">IF(AK2226="",1,IF(AK2226="Chcem skryť riadok.",0,1))</f>
        <v>1</v>
      </c>
      <c r="BI2226" s="89">
        <f t="shared" si="422"/>
        <v>0</v>
      </c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108"/>
      <c r="BY2226" s="108"/>
      <c r="BZ2226" s="108"/>
      <c r="CA2226" s="113">
        <f>SI!BY2226</f>
        <v>677</v>
      </c>
      <c r="CB2226" s="113"/>
      <c r="CC2226" s="113"/>
      <c r="CD2226" s="113"/>
      <c r="CE2226" s="113"/>
      <c r="CF2226" s="113"/>
      <c r="CG2226" s="113"/>
      <c r="CH2226" s="140">
        <f>SI!BZ2226</f>
        <v>0</v>
      </c>
      <c r="CI2226" s="108"/>
      <c r="CJ2226" s="108"/>
      <c r="CK2226" s="108"/>
      <c r="CL2226" s="108"/>
      <c r="CM2226" s="108"/>
      <c r="CN2226" s="108"/>
      <c r="CO2226" s="108"/>
      <c r="CP2226" s="108"/>
      <c r="CQ2226" s="108"/>
      <c r="CR2226" s="108"/>
      <c r="CS2226" s="108"/>
      <c r="CT2226" s="108"/>
      <c r="CU2226" s="108"/>
      <c r="CV2226" s="108"/>
      <c r="CW2226" s="108"/>
      <c r="CX2226" s="108"/>
      <c r="CY2226" s="108"/>
      <c r="CZ2226" s="2"/>
      <c r="DA2226" s="2"/>
      <c r="DB2226" s="2"/>
      <c r="DC2226" s="2"/>
      <c r="DD2226" s="2"/>
      <c r="DE2226" s="2"/>
      <c r="DF2226" s="2"/>
      <c r="DG2226" s="2"/>
      <c r="DH2226" s="2"/>
      <c r="DI2226" s="2"/>
      <c r="DJ2226" s="2"/>
      <c r="DK2226" s="2"/>
      <c r="DL2226" s="2"/>
      <c r="DM2226" s="2"/>
      <c r="DN2226" s="2"/>
      <c r="DO2226" s="2"/>
      <c r="DP2226" s="2"/>
      <c r="DQ2226" s="2"/>
      <c r="DR2226" s="2"/>
      <c r="DS2226" s="2"/>
      <c r="DT2226" s="2"/>
      <c r="DU2226" s="2"/>
      <c r="DV2226" s="2"/>
      <c r="DW2226" s="2"/>
      <c r="DX2226" s="2"/>
      <c r="DY2226" s="2"/>
      <c r="DZ2226" s="2"/>
      <c r="EA2226" s="2"/>
      <c r="EB2226" s="2"/>
      <c r="EC2226" s="2"/>
      <c r="ED2226" s="2"/>
      <c r="EE2226" s="2"/>
      <c r="EF2226" s="2"/>
      <c r="EG2226" s="2"/>
      <c r="EH2226" s="2"/>
      <c r="EI2226" s="2"/>
      <c r="EJ2226" s="2"/>
      <c r="EK2226" s="2"/>
      <c r="EL2226" s="2"/>
      <c r="EM2226" s="2"/>
      <c r="EN2226" s="2"/>
      <c r="EO2226" s="2"/>
      <c r="EP2226" s="2"/>
      <c r="EQ2226" s="2"/>
      <c r="ER2226" s="2"/>
      <c r="ES2226" s="2"/>
      <c r="ET2226" s="2"/>
      <c r="EU2226" s="2"/>
      <c r="EV2226" s="2"/>
      <c r="EW2226" s="2"/>
      <c r="EX2226" s="2"/>
      <c r="EY2226" s="2"/>
      <c r="EZ2226" s="2"/>
      <c r="FA2226" s="2"/>
      <c r="FB2226" s="2"/>
      <c r="FC2226" s="2"/>
      <c r="FD2226" s="2"/>
      <c r="FE2226" s="2"/>
      <c r="FF2226" s="2"/>
      <c r="FG2226" s="2"/>
      <c r="FH2226" s="2"/>
      <c r="FI2226" s="2"/>
      <c r="FJ2226" s="2"/>
      <c r="FK2226" s="2"/>
      <c r="FL2226" s="2"/>
      <c r="FM2226" s="2"/>
      <c r="FN2226" s="2"/>
      <c r="FO2226" s="2"/>
      <c r="FP2226" s="2"/>
      <c r="FQ2226" s="2"/>
      <c r="FR2226" s="2"/>
      <c r="FS2226" s="2"/>
      <c r="FT2226" s="2"/>
      <c r="FU2226" s="2"/>
      <c r="FV2226" s="2"/>
      <c r="FW2226" s="2"/>
      <c r="FX2226" s="2"/>
      <c r="FY2226" s="2"/>
      <c r="FZ2226" s="2"/>
      <c r="GA2226" s="2"/>
      <c r="GB2226" s="2"/>
      <c r="GC2226" s="2"/>
      <c r="GD2226" s="2"/>
      <c r="GE2226" s="2"/>
      <c r="GF2226" s="2"/>
      <c r="GG2226" s="2"/>
      <c r="GH2226" s="2"/>
      <c r="GI2226" s="2"/>
      <c r="GJ2226" s="2"/>
      <c r="GK2226" s="2"/>
      <c r="GL2226" s="2"/>
      <c r="GM2226" s="2"/>
      <c r="GN2226" s="2"/>
      <c r="GO2226" s="2"/>
      <c r="GP2226" s="2"/>
      <c r="GQ2226" s="2"/>
      <c r="GR2226" s="2"/>
      <c r="GS2226" s="2"/>
      <c r="GT2226" s="2"/>
      <c r="GU2226" s="2"/>
      <c r="GV2226" s="2"/>
      <c r="GW2226" s="2"/>
      <c r="GX2226" s="2"/>
      <c r="GY2226" s="2"/>
      <c r="GZ2226" s="2"/>
      <c r="HA2226" s="2"/>
      <c r="HB2226" s="2"/>
      <c r="HC2226" s="2"/>
      <c r="HD2226" s="2"/>
      <c r="HE2226" s="2"/>
      <c r="HF2226" s="2"/>
      <c r="HG2226" s="2"/>
      <c r="HH2226" s="2"/>
      <c r="HI2226" s="2"/>
      <c r="HJ2226" s="2"/>
      <c r="HK2226" s="2"/>
      <c r="HL2226" s="2"/>
      <c r="HM2226" s="2"/>
      <c r="HN2226" s="2"/>
      <c r="HO2226" s="2"/>
      <c r="HP2226" s="2"/>
      <c r="HQ2226" s="2"/>
      <c r="HR2226" s="2"/>
      <c r="HS2226" s="2"/>
      <c r="HT2226" s="2"/>
      <c r="HU2226" s="2"/>
      <c r="HV2226" s="2"/>
      <c r="HW2226" s="2"/>
      <c r="HX2226" s="2"/>
      <c r="HY2226" s="2"/>
      <c r="HZ2226" s="2"/>
      <c r="IA2226" s="2"/>
      <c r="IB2226" s="2"/>
      <c r="IC2226" s="2"/>
      <c r="ID2226" s="2"/>
      <c r="IE2226" s="2"/>
      <c r="IF2226" s="2"/>
      <c r="IG2226" s="2"/>
      <c r="IH2226" s="2"/>
      <c r="II2226" s="2"/>
      <c r="IJ2226" s="2"/>
      <c r="IK2226" s="2"/>
      <c r="IL2226" s="2"/>
      <c r="IM2226" s="2"/>
      <c r="IN2226" s="2"/>
      <c r="IO2226" s="2"/>
      <c r="IP2226" s="2"/>
      <c r="IQ2226" s="2"/>
      <c r="IR2226" s="2"/>
      <c r="IS2226" s="2"/>
    </row>
    <row r="2227" spans="1:253" s="36" customFormat="1" ht="24.75" hidden="1" customHeight="1" x14ac:dyDescent="0.25">
      <c r="A2227" s="33"/>
      <c r="B2227" s="1249" t="s">
        <v>449</v>
      </c>
      <c r="C2227" s="1250"/>
      <c r="D2227" s="1250"/>
      <c r="E2227" s="1250"/>
      <c r="F2227" s="1250"/>
      <c r="G2227" s="1250"/>
      <c r="H2227" s="1250"/>
      <c r="I2227" s="1250"/>
      <c r="J2227" s="1250"/>
      <c r="K2227" s="1251"/>
      <c r="L2227" s="241"/>
      <c r="M2227" s="242"/>
      <c r="N2227" s="242"/>
      <c r="O2227" s="242"/>
      <c r="P2227" s="242"/>
      <c r="Q2227" s="242"/>
      <c r="R2227" s="242"/>
      <c r="S2227" s="242"/>
      <c r="T2227" s="242"/>
      <c r="U2227" s="242"/>
      <c r="V2227" s="242"/>
      <c r="W2227" s="242"/>
      <c r="X2227" s="242"/>
      <c r="Y2227" s="243"/>
      <c r="Z2227" s="247"/>
      <c r="AA2227" s="248"/>
      <c r="AB2227" s="248"/>
      <c r="AC2227" s="248"/>
      <c r="AD2227" s="248"/>
      <c r="AE2227" s="248"/>
      <c r="AF2227" s="248"/>
      <c r="AG2227" s="248"/>
      <c r="AH2227" s="249"/>
      <c r="AI2227" s="60"/>
      <c r="AJ2227" s="144" t="str">
        <f t="shared" si="423"/>
        <v>Riadok bude skrytý.</v>
      </c>
      <c r="AK2227" s="145" t="s">
        <v>207</v>
      </c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85">
        <v>1</v>
      </c>
      <c r="BF2227" s="51">
        <f t="shared" si="420"/>
        <v>0</v>
      </c>
      <c r="BG2227" s="2"/>
      <c r="BH2227" s="51">
        <f t="shared" si="424"/>
        <v>1</v>
      </c>
      <c r="BI2227" s="89">
        <f t="shared" si="422"/>
        <v>0</v>
      </c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108"/>
      <c r="BY2227" s="108"/>
      <c r="BZ2227" s="108"/>
      <c r="CA2227" s="113">
        <f>SI!BY2227</f>
        <v>120</v>
      </c>
      <c r="CB2227" s="113"/>
      <c r="CC2227" s="113"/>
      <c r="CD2227" s="113"/>
      <c r="CE2227" s="113"/>
      <c r="CF2227" s="113"/>
      <c r="CG2227" s="113"/>
      <c r="CH2227" s="140">
        <f>SI!BZ2227</f>
        <v>0</v>
      </c>
      <c r="CI2227" s="108"/>
      <c r="CJ2227" s="108"/>
      <c r="CK2227" s="108"/>
      <c r="CL2227" s="108"/>
      <c r="CM2227" s="108"/>
      <c r="CN2227" s="108"/>
      <c r="CO2227" s="108"/>
      <c r="CP2227" s="108"/>
      <c r="CQ2227" s="108"/>
      <c r="CR2227" s="108"/>
      <c r="CS2227" s="108"/>
      <c r="CT2227" s="108"/>
      <c r="CU2227" s="108"/>
      <c r="CV2227" s="108"/>
      <c r="CW2227" s="108"/>
      <c r="CX2227" s="108"/>
      <c r="CY2227" s="108"/>
      <c r="CZ2227" s="2"/>
      <c r="DA2227" s="2"/>
      <c r="DB2227" s="2"/>
      <c r="DC2227" s="2"/>
      <c r="DD2227" s="2"/>
      <c r="DE2227" s="2"/>
      <c r="DF2227" s="2"/>
      <c r="DG2227" s="2"/>
      <c r="DH2227" s="2"/>
      <c r="DI2227" s="2"/>
      <c r="DJ2227" s="2"/>
      <c r="DK2227" s="2"/>
      <c r="DL2227" s="2"/>
      <c r="DM2227" s="2"/>
      <c r="DN2227" s="2"/>
      <c r="DO2227" s="2"/>
      <c r="DP2227" s="2"/>
      <c r="DQ2227" s="2"/>
      <c r="DR2227" s="2"/>
      <c r="DS2227" s="2"/>
      <c r="DT2227" s="2"/>
      <c r="DU2227" s="2"/>
      <c r="DV2227" s="2"/>
      <c r="DW2227" s="2"/>
      <c r="DX2227" s="2"/>
      <c r="DY2227" s="2"/>
      <c r="DZ2227" s="2"/>
      <c r="EA2227" s="2"/>
      <c r="EB2227" s="2"/>
      <c r="EC2227" s="2"/>
      <c r="ED2227" s="2"/>
      <c r="EE2227" s="2"/>
      <c r="EF2227" s="2"/>
      <c r="EG2227" s="2"/>
      <c r="EH2227" s="2"/>
      <c r="EI2227" s="2"/>
      <c r="EJ2227" s="2"/>
      <c r="EK2227" s="2"/>
      <c r="EL2227" s="2"/>
      <c r="EM2227" s="2"/>
      <c r="EN2227" s="2"/>
      <c r="EO2227" s="2"/>
      <c r="EP2227" s="2"/>
      <c r="EQ2227" s="2"/>
      <c r="ER2227" s="2"/>
      <c r="ES2227" s="2"/>
      <c r="ET2227" s="2"/>
      <c r="EU2227" s="2"/>
      <c r="EV2227" s="2"/>
      <c r="EW2227" s="2"/>
      <c r="EX2227" s="2"/>
      <c r="EY2227" s="2"/>
      <c r="EZ2227" s="2"/>
      <c r="FA2227" s="2"/>
      <c r="FB2227" s="2"/>
      <c r="FC2227" s="2"/>
      <c r="FD2227" s="2"/>
      <c r="FE2227" s="2"/>
      <c r="FF2227" s="2"/>
      <c r="FG2227" s="2"/>
      <c r="FH2227" s="2"/>
      <c r="FI2227" s="2"/>
      <c r="FJ2227" s="2"/>
      <c r="FK2227" s="2"/>
      <c r="FL2227" s="2"/>
      <c r="FM2227" s="2"/>
      <c r="FN2227" s="2"/>
      <c r="FO2227" s="2"/>
      <c r="FP2227" s="2"/>
      <c r="FQ2227" s="2"/>
      <c r="FR2227" s="2"/>
      <c r="FS2227" s="2"/>
      <c r="FT2227" s="2"/>
      <c r="FU2227" s="2"/>
      <c r="FV2227" s="2"/>
      <c r="FW2227" s="2"/>
      <c r="FX2227" s="2"/>
      <c r="FY2227" s="2"/>
      <c r="FZ2227" s="2"/>
      <c r="GA2227" s="2"/>
      <c r="GB2227" s="2"/>
      <c r="GC2227" s="2"/>
      <c r="GD2227" s="2"/>
      <c r="GE2227" s="2"/>
      <c r="GF2227" s="2"/>
      <c r="GG2227" s="2"/>
      <c r="GH2227" s="2"/>
      <c r="GI2227" s="2"/>
      <c r="GJ2227" s="2"/>
      <c r="GK2227" s="2"/>
      <c r="GL2227" s="2"/>
      <c r="GM2227" s="2"/>
      <c r="GN2227" s="2"/>
      <c r="GO2227" s="2"/>
      <c r="GP2227" s="2"/>
      <c r="GQ2227" s="2"/>
      <c r="GR2227" s="2"/>
      <c r="GS2227" s="2"/>
      <c r="GT2227" s="2"/>
      <c r="GU2227" s="2"/>
      <c r="GV2227" s="2"/>
      <c r="GW2227" s="2"/>
      <c r="GX2227" s="2"/>
      <c r="GY2227" s="2"/>
      <c r="GZ2227" s="2"/>
      <c r="HA2227" s="2"/>
      <c r="HB2227" s="2"/>
      <c r="HC2227" s="2"/>
      <c r="HD2227" s="2"/>
      <c r="HE2227" s="2"/>
      <c r="HF2227" s="2"/>
      <c r="HG2227" s="2"/>
      <c r="HH2227" s="2"/>
      <c r="HI2227" s="2"/>
      <c r="HJ2227" s="2"/>
      <c r="HK2227" s="2"/>
      <c r="HL2227" s="2"/>
      <c r="HM2227" s="2"/>
      <c r="HN2227" s="2"/>
      <c r="HO2227" s="2"/>
      <c r="HP2227" s="2"/>
      <c r="HQ2227" s="2"/>
      <c r="HR2227" s="2"/>
      <c r="HS2227" s="2"/>
      <c r="HT2227" s="2"/>
      <c r="HU2227" s="2"/>
      <c r="HV2227" s="2"/>
      <c r="HW2227" s="2"/>
      <c r="HX2227" s="2"/>
      <c r="HY2227" s="2"/>
      <c r="HZ2227" s="2"/>
      <c r="IA2227" s="2"/>
      <c r="IB2227" s="2"/>
      <c r="IC2227" s="2"/>
      <c r="ID2227" s="2"/>
      <c r="IE2227" s="2"/>
      <c r="IF2227" s="2"/>
      <c r="IG2227" s="2"/>
      <c r="IH2227" s="2"/>
      <c r="II2227" s="2"/>
      <c r="IJ2227" s="2"/>
      <c r="IK2227" s="2"/>
      <c r="IL2227" s="2"/>
      <c r="IM2227" s="2"/>
      <c r="IN2227" s="2"/>
      <c r="IO2227" s="2"/>
      <c r="IP2227" s="2"/>
      <c r="IQ2227" s="2"/>
      <c r="IR2227" s="2"/>
      <c r="IS2227" s="2"/>
    </row>
    <row r="2228" spans="1:253" s="36" customFormat="1" ht="15" hidden="1" customHeight="1" x14ac:dyDescent="0.25">
      <c r="A2228" s="33"/>
      <c r="B2228" s="172" t="s">
        <v>450</v>
      </c>
      <c r="C2228" s="173"/>
      <c r="D2228" s="173"/>
      <c r="E2228" s="173"/>
      <c r="F2228" s="173"/>
      <c r="G2228" s="173"/>
      <c r="H2228" s="173"/>
      <c r="I2228" s="173"/>
      <c r="J2228" s="173"/>
      <c r="K2228" s="174"/>
      <c r="L2228" s="175"/>
      <c r="M2228" s="176"/>
      <c r="N2228" s="176"/>
      <c r="O2228" s="176"/>
      <c r="P2228" s="176"/>
      <c r="Q2228" s="176"/>
      <c r="R2228" s="176"/>
      <c r="S2228" s="176"/>
      <c r="T2228" s="176"/>
      <c r="U2228" s="176"/>
      <c r="V2228" s="176"/>
      <c r="W2228" s="176"/>
      <c r="X2228" s="176"/>
      <c r="Y2228" s="177"/>
      <c r="Z2228" s="214"/>
      <c r="AA2228" s="215"/>
      <c r="AB2228" s="215"/>
      <c r="AC2228" s="215"/>
      <c r="AD2228" s="215"/>
      <c r="AE2228" s="215"/>
      <c r="AF2228" s="215"/>
      <c r="AG2228" s="215"/>
      <c r="AH2228" s="216"/>
      <c r="AI2228" s="60"/>
      <c r="AJ2228" s="144" t="str">
        <f t="shared" si="423"/>
        <v>Riadok bude skrytý.</v>
      </c>
      <c r="AK2228" s="145" t="s">
        <v>207</v>
      </c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85">
        <v>1</v>
      </c>
      <c r="BF2228" s="51">
        <f t="shared" si="420"/>
        <v>0</v>
      </c>
      <c r="BG2228" s="2"/>
      <c r="BH2228" s="51">
        <f t="shared" si="424"/>
        <v>1</v>
      </c>
      <c r="BI2228" s="89">
        <f t="shared" si="422"/>
        <v>0</v>
      </c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108"/>
      <c r="BY2228" s="108"/>
      <c r="BZ2228" s="108"/>
      <c r="CA2228" s="113">
        <f>SI!BY2228</f>
        <v>812</v>
      </c>
      <c r="CB2228" s="113"/>
      <c r="CC2228" s="113"/>
      <c r="CD2228" s="113"/>
      <c r="CE2228" s="113"/>
      <c r="CF2228" s="113"/>
      <c r="CG2228" s="113"/>
      <c r="CH2228" s="140">
        <f>SI!BZ2228</f>
        <v>0</v>
      </c>
      <c r="CI2228" s="108"/>
      <c r="CJ2228" s="108"/>
      <c r="CK2228" s="108"/>
      <c r="CL2228" s="108"/>
      <c r="CM2228" s="108"/>
      <c r="CN2228" s="108"/>
      <c r="CO2228" s="108"/>
      <c r="CP2228" s="108"/>
      <c r="CQ2228" s="108"/>
      <c r="CR2228" s="108"/>
      <c r="CS2228" s="108"/>
      <c r="CT2228" s="108"/>
      <c r="CU2228" s="108"/>
      <c r="CV2228" s="108"/>
      <c r="CW2228" s="108"/>
      <c r="CX2228" s="108"/>
      <c r="CY2228" s="108"/>
      <c r="CZ2228" s="2"/>
      <c r="DA2228" s="2"/>
      <c r="DB2228" s="2"/>
      <c r="DC2228" s="2"/>
      <c r="DD2228" s="2"/>
      <c r="DE2228" s="2"/>
      <c r="DF2228" s="2"/>
      <c r="DG2228" s="2"/>
      <c r="DH2228" s="2"/>
      <c r="DI2228" s="2"/>
      <c r="DJ2228" s="2"/>
      <c r="DK2228" s="2"/>
      <c r="DL2228" s="2"/>
      <c r="DM2228" s="2"/>
      <c r="DN2228" s="2"/>
      <c r="DO2228" s="2"/>
      <c r="DP2228" s="2"/>
      <c r="DQ2228" s="2"/>
      <c r="DR2228" s="2"/>
      <c r="DS2228" s="2"/>
      <c r="DT2228" s="2"/>
      <c r="DU2228" s="2"/>
      <c r="DV2228" s="2"/>
      <c r="DW2228" s="2"/>
      <c r="DX2228" s="2"/>
      <c r="DY2228" s="2"/>
      <c r="DZ2228" s="2"/>
      <c r="EA2228" s="2"/>
      <c r="EB2228" s="2"/>
      <c r="EC2228" s="2"/>
      <c r="ED2228" s="2"/>
      <c r="EE2228" s="2"/>
      <c r="EF2228" s="2"/>
      <c r="EG2228" s="2"/>
      <c r="EH2228" s="2"/>
      <c r="EI2228" s="2"/>
      <c r="EJ2228" s="2"/>
      <c r="EK2228" s="2"/>
      <c r="EL2228" s="2"/>
      <c r="EM2228" s="2"/>
      <c r="EN2228" s="2"/>
      <c r="EO2228" s="2"/>
      <c r="EP2228" s="2"/>
      <c r="EQ2228" s="2"/>
      <c r="ER2228" s="2"/>
      <c r="ES2228" s="2"/>
      <c r="ET2228" s="2"/>
      <c r="EU2228" s="2"/>
      <c r="EV2228" s="2"/>
      <c r="EW2228" s="2"/>
      <c r="EX2228" s="2"/>
      <c r="EY2228" s="2"/>
      <c r="EZ2228" s="2"/>
      <c r="FA2228" s="2"/>
      <c r="FB2228" s="2"/>
      <c r="FC2228" s="2"/>
      <c r="FD2228" s="2"/>
      <c r="FE2228" s="2"/>
      <c r="FF2228" s="2"/>
      <c r="FG2228" s="2"/>
      <c r="FH2228" s="2"/>
      <c r="FI2228" s="2"/>
      <c r="FJ2228" s="2"/>
      <c r="FK2228" s="2"/>
      <c r="FL2228" s="2"/>
      <c r="FM2228" s="2"/>
      <c r="FN2228" s="2"/>
      <c r="FO2228" s="2"/>
      <c r="FP2228" s="2"/>
      <c r="FQ2228" s="2"/>
      <c r="FR2228" s="2"/>
      <c r="FS2228" s="2"/>
      <c r="FT2228" s="2"/>
      <c r="FU2228" s="2"/>
      <c r="FV2228" s="2"/>
      <c r="FW2228" s="2"/>
      <c r="FX2228" s="2"/>
      <c r="FY2228" s="2"/>
      <c r="FZ2228" s="2"/>
      <c r="GA2228" s="2"/>
      <c r="GB2228" s="2"/>
      <c r="GC2228" s="2"/>
      <c r="GD2228" s="2"/>
      <c r="GE2228" s="2"/>
      <c r="GF2228" s="2"/>
      <c r="GG2228" s="2"/>
      <c r="GH2228" s="2"/>
      <c r="GI2228" s="2"/>
      <c r="GJ2228" s="2"/>
      <c r="GK2228" s="2"/>
      <c r="GL2228" s="2"/>
      <c r="GM2228" s="2"/>
      <c r="GN2228" s="2"/>
      <c r="GO2228" s="2"/>
      <c r="GP2228" s="2"/>
      <c r="GQ2228" s="2"/>
      <c r="GR2228" s="2"/>
      <c r="GS2228" s="2"/>
      <c r="GT2228" s="2"/>
      <c r="GU2228" s="2"/>
      <c r="GV2228" s="2"/>
      <c r="GW2228" s="2"/>
      <c r="GX2228" s="2"/>
      <c r="GY2228" s="2"/>
      <c r="GZ2228" s="2"/>
      <c r="HA2228" s="2"/>
      <c r="HB2228" s="2"/>
      <c r="HC2228" s="2"/>
      <c r="HD2228" s="2"/>
      <c r="HE2228" s="2"/>
      <c r="HF2228" s="2"/>
      <c r="HG2228" s="2"/>
      <c r="HH2228" s="2"/>
      <c r="HI2228" s="2"/>
      <c r="HJ2228" s="2"/>
      <c r="HK2228" s="2"/>
      <c r="HL2228" s="2"/>
      <c r="HM2228" s="2"/>
      <c r="HN2228" s="2"/>
      <c r="HO2228" s="2"/>
      <c r="HP2228" s="2"/>
      <c r="HQ2228" s="2"/>
      <c r="HR2228" s="2"/>
      <c r="HS2228" s="2"/>
      <c r="HT2228" s="2"/>
      <c r="HU2228" s="2"/>
      <c r="HV2228" s="2"/>
      <c r="HW2228" s="2"/>
      <c r="HX2228" s="2"/>
      <c r="HY2228" s="2"/>
      <c r="HZ2228" s="2"/>
      <c r="IA2228" s="2"/>
      <c r="IB2228" s="2"/>
      <c r="IC2228" s="2"/>
      <c r="ID2228" s="2"/>
      <c r="IE2228" s="2"/>
      <c r="IF2228" s="2"/>
      <c r="IG2228" s="2"/>
      <c r="IH2228" s="2"/>
      <c r="II2228" s="2"/>
      <c r="IJ2228" s="2"/>
      <c r="IK2228" s="2"/>
      <c r="IL2228" s="2"/>
      <c r="IM2228" s="2"/>
      <c r="IN2228" s="2"/>
      <c r="IO2228" s="2"/>
      <c r="IP2228" s="2"/>
      <c r="IQ2228" s="2"/>
      <c r="IR2228" s="2"/>
      <c r="IS2228" s="2"/>
    </row>
    <row r="2229" spans="1:253" s="36" customFormat="1" ht="23.25" hidden="1" customHeight="1" x14ac:dyDescent="0.25">
      <c r="A2229" s="33"/>
      <c r="B2229" s="211" t="s">
        <v>452</v>
      </c>
      <c r="C2229" s="212"/>
      <c r="D2229" s="212"/>
      <c r="E2229" s="212"/>
      <c r="F2229" s="212"/>
      <c r="G2229" s="212"/>
      <c r="H2229" s="212"/>
      <c r="I2229" s="212"/>
      <c r="J2229" s="212"/>
      <c r="K2229" s="213"/>
      <c r="L2229" s="175"/>
      <c r="M2229" s="176"/>
      <c r="N2229" s="176"/>
      <c r="O2229" s="176"/>
      <c r="P2229" s="176"/>
      <c r="Q2229" s="176"/>
      <c r="R2229" s="176"/>
      <c r="S2229" s="176"/>
      <c r="T2229" s="176"/>
      <c r="U2229" s="176"/>
      <c r="V2229" s="176"/>
      <c r="W2229" s="176"/>
      <c r="X2229" s="176"/>
      <c r="Y2229" s="177"/>
      <c r="Z2229" s="214"/>
      <c r="AA2229" s="215"/>
      <c r="AB2229" s="215"/>
      <c r="AC2229" s="215"/>
      <c r="AD2229" s="215"/>
      <c r="AE2229" s="215"/>
      <c r="AF2229" s="215"/>
      <c r="AG2229" s="215"/>
      <c r="AH2229" s="216"/>
      <c r="AI2229" s="60"/>
      <c r="AJ2229" s="144" t="str">
        <f t="shared" si="423"/>
        <v>Riadok bude skrytý.</v>
      </c>
      <c r="AK2229" s="145" t="s">
        <v>207</v>
      </c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85">
        <v>1</v>
      </c>
      <c r="BF2229" s="51">
        <f t="shared" si="420"/>
        <v>0</v>
      </c>
      <c r="BG2229" s="2"/>
      <c r="BH2229" s="51">
        <f t="shared" si="424"/>
        <v>1</v>
      </c>
      <c r="BI2229" s="89">
        <f t="shared" si="422"/>
        <v>0</v>
      </c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108"/>
      <c r="BY2229" s="108"/>
      <c r="BZ2229" s="108"/>
      <c r="CA2229" s="113">
        <f>SI!BY2229</f>
        <v>196</v>
      </c>
      <c r="CB2229" s="113"/>
      <c r="CC2229" s="113"/>
      <c r="CD2229" s="113"/>
      <c r="CE2229" s="113"/>
      <c r="CF2229" s="113"/>
      <c r="CG2229" s="113"/>
      <c r="CH2229" s="140">
        <f>SI!BZ2229</f>
        <v>0</v>
      </c>
      <c r="CI2229" s="108"/>
      <c r="CJ2229" s="108"/>
      <c r="CK2229" s="108"/>
      <c r="CL2229" s="108"/>
      <c r="CM2229" s="108"/>
      <c r="CN2229" s="108"/>
      <c r="CO2229" s="108"/>
      <c r="CP2229" s="108"/>
      <c r="CQ2229" s="108"/>
      <c r="CR2229" s="108"/>
      <c r="CS2229" s="108"/>
      <c r="CT2229" s="108"/>
      <c r="CU2229" s="108"/>
      <c r="CV2229" s="108"/>
      <c r="CW2229" s="108"/>
      <c r="CX2229" s="108"/>
      <c r="CY2229" s="108"/>
      <c r="CZ2229" s="2"/>
      <c r="DA2229" s="2"/>
      <c r="DB2229" s="2"/>
      <c r="DC2229" s="2"/>
      <c r="DD2229" s="2"/>
      <c r="DE2229" s="2"/>
      <c r="DF2229" s="2"/>
      <c r="DG2229" s="2"/>
      <c r="DH2229" s="2"/>
      <c r="DI2229" s="2"/>
      <c r="DJ2229" s="2"/>
      <c r="DK2229" s="2"/>
      <c r="DL2229" s="2"/>
      <c r="DM2229" s="2"/>
      <c r="DN2229" s="2"/>
      <c r="DO2229" s="2"/>
      <c r="DP2229" s="2"/>
      <c r="DQ2229" s="2"/>
      <c r="DR2229" s="2"/>
      <c r="DS2229" s="2"/>
      <c r="DT2229" s="2"/>
      <c r="DU2229" s="2"/>
      <c r="DV2229" s="2"/>
      <c r="DW2229" s="2"/>
      <c r="DX2229" s="2"/>
      <c r="DY2229" s="2"/>
      <c r="DZ2229" s="2"/>
      <c r="EA2229" s="2"/>
      <c r="EB2229" s="2"/>
      <c r="EC2229" s="2"/>
      <c r="ED2229" s="2"/>
      <c r="EE2229" s="2"/>
      <c r="EF2229" s="2"/>
      <c r="EG2229" s="2"/>
      <c r="EH2229" s="2"/>
      <c r="EI2229" s="2"/>
      <c r="EJ2229" s="2"/>
      <c r="EK2229" s="2"/>
      <c r="EL2229" s="2"/>
      <c r="EM2229" s="2"/>
      <c r="EN2229" s="2"/>
      <c r="EO2229" s="2"/>
      <c r="EP2229" s="2"/>
      <c r="EQ2229" s="2"/>
      <c r="ER2229" s="2"/>
      <c r="ES2229" s="2"/>
      <c r="ET2229" s="2"/>
      <c r="EU2229" s="2"/>
      <c r="EV2229" s="2"/>
      <c r="EW2229" s="2"/>
      <c r="EX2229" s="2"/>
      <c r="EY2229" s="2"/>
      <c r="EZ2229" s="2"/>
      <c r="FA2229" s="2"/>
      <c r="FB2229" s="2"/>
      <c r="FC2229" s="2"/>
      <c r="FD2229" s="2"/>
      <c r="FE2229" s="2"/>
      <c r="FF2229" s="2"/>
      <c r="FG2229" s="2"/>
      <c r="FH2229" s="2"/>
      <c r="FI2229" s="2"/>
      <c r="FJ2229" s="2"/>
      <c r="FK2229" s="2"/>
      <c r="FL2229" s="2"/>
      <c r="FM2229" s="2"/>
      <c r="FN2229" s="2"/>
      <c r="FO2229" s="2"/>
      <c r="FP2229" s="2"/>
      <c r="FQ2229" s="2"/>
      <c r="FR2229" s="2"/>
      <c r="FS2229" s="2"/>
      <c r="FT2229" s="2"/>
      <c r="FU2229" s="2"/>
      <c r="FV2229" s="2"/>
      <c r="FW2229" s="2"/>
      <c r="FX2229" s="2"/>
      <c r="FY2229" s="2"/>
      <c r="FZ2229" s="2"/>
      <c r="GA2229" s="2"/>
      <c r="GB2229" s="2"/>
      <c r="GC2229" s="2"/>
      <c r="GD2229" s="2"/>
      <c r="GE2229" s="2"/>
      <c r="GF2229" s="2"/>
      <c r="GG2229" s="2"/>
      <c r="GH2229" s="2"/>
      <c r="GI2229" s="2"/>
      <c r="GJ2229" s="2"/>
      <c r="GK2229" s="2"/>
      <c r="GL2229" s="2"/>
      <c r="GM2229" s="2"/>
      <c r="GN2229" s="2"/>
      <c r="GO2229" s="2"/>
      <c r="GP2229" s="2"/>
      <c r="GQ2229" s="2"/>
      <c r="GR2229" s="2"/>
      <c r="GS2229" s="2"/>
      <c r="GT2229" s="2"/>
      <c r="GU2229" s="2"/>
      <c r="GV2229" s="2"/>
      <c r="GW2229" s="2"/>
      <c r="GX2229" s="2"/>
      <c r="GY2229" s="2"/>
      <c r="GZ2229" s="2"/>
      <c r="HA2229" s="2"/>
      <c r="HB2229" s="2"/>
      <c r="HC2229" s="2"/>
      <c r="HD2229" s="2"/>
      <c r="HE2229" s="2"/>
      <c r="HF2229" s="2"/>
      <c r="HG2229" s="2"/>
      <c r="HH2229" s="2"/>
      <c r="HI2229" s="2"/>
      <c r="HJ2229" s="2"/>
      <c r="HK2229" s="2"/>
      <c r="HL2229" s="2"/>
      <c r="HM2229" s="2"/>
      <c r="HN2229" s="2"/>
      <c r="HO2229" s="2"/>
      <c r="HP2229" s="2"/>
      <c r="HQ2229" s="2"/>
      <c r="HR2229" s="2"/>
      <c r="HS2229" s="2"/>
      <c r="HT2229" s="2"/>
      <c r="HU2229" s="2"/>
      <c r="HV2229" s="2"/>
      <c r="HW2229" s="2"/>
      <c r="HX2229" s="2"/>
      <c r="HY2229" s="2"/>
      <c r="HZ2229" s="2"/>
      <c r="IA2229" s="2"/>
      <c r="IB2229" s="2"/>
      <c r="IC2229" s="2"/>
      <c r="ID2229" s="2"/>
      <c r="IE2229" s="2"/>
      <c r="IF2229" s="2"/>
      <c r="IG2229" s="2"/>
      <c r="IH2229" s="2"/>
      <c r="II2229" s="2"/>
      <c r="IJ2229" s="2"/>
      <c r="IK2229" s="2"/>
      <c r="IL2229" s="2"/>
      <c r="IM2229" s="2"/>
      <c r="IN2229" s="2"/>
      <c r="IO2229" s="2"/>
      <c r="IP2229" s="2"/>
      <c r="IQ2229" s="2"/>
      <c r="IR2229" s="2"/>
      <c r="IS2229" s="2"/>
    </row>
    <row r="2230" spans="1:253" s="36" customFormat="1" ht="36" hidden="1" customHeight="1" x14ac:dyDescent="0.25">
      <c r="A2230" s="33"/>
      <c r="B2230" s="211" t="s">
        <v>451</v>
      </c>
      <c r="C2230" s="212"/>
      <c r="D2230" s="212"/>
      <c r="E2230" s="212"/>
      <c r="F2230" s="212"/>
      <c r="G2230" s="212"/>
      <c r="H2230" s="212"/>
      <c r="I2230" s="212"/>
      <c r="J2230" s="212"/>
      <c r="K2230" s="213"/>
      <c r="L2230" s="175"/>
      <c r="M2230" s="176"/>
      <c r="N2230" s="176"/>
      <c r="O2230" s="176"/>
      <c r="P2230" s="176"/>
      <c r="Q2230" s="176"/>
      <c r="R2230" s="176"/>
      <c r="S2230" s="176"/>
      <c r="T2230" s="176"/>
      <c r="U2230" s="176"/>
      <c r="V2230" s="176"/>
      <c r="W2230" s="176"/>
      <c r="X2230" s="176"/>
      <c r="Y2230" s="177"/>
      <c r="Z2230" s="214"/>
      <c r="AA2230" s="215"/>
      <c r="AB2230" s="215"/>
      <c r="AC2230" s="215"/>
      <c r="AD2230" s="215"/>
      <c r="AE2230" s="215"/>
      <c r="AF2230" s="215"/>
      <c r="AG2230" s="215"/>
      <c r="AH2230" s="216"/>
      <c r="AI2230" s="60"/>
      <c r="AJ2230" s="144" t="str">
        <f t="shared" si="423"/>
        <v>Riadok bude skrytý.</v>
      </c>
      <c r="AK2230" s="145" t="s">
        <v>207</v>
      </c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85">
        <v>1</v>
      </c>
      <c r="BF2230" s="51">
        <f t="shared" si="420"/>
        <v>0</v>
      </c>
      <c r="BG2230" s="2"/>
      <c r="BH2230" s="51">
        <f t="shared" si="424"/>
        <v>1</v>
      </c>
      <c r="BI2230" s="89">
        <f t="shared" si="422"/>
        <v>0</v>
      </c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108"/>
      <c r="BY2230" s="108"/>
      <c r="BZ2230" s="108"/>
      <c r="CA2230" s="113">
        <f>SI!BY2230</f>
        <v>179</v>
      </c>
      <c r="CB2230" s="113"/>
      <c r="CC2230" s="113"/>
      <c r="CD2230" s="113"/>
      <c r="CE2230" s="113"/>
      <c r="CF2230" s="113"/>
      <c r="CG2230" s="113"/>
      <c r="CH2230" s="140">
        <f>SI!BZ2230</f>
        <v>0</v>
      </c>
      <c r="CI2230" s="108"/>
      <c r="CJ2230" s="108"/>
      <c r="CK2230" s="108"/>
      <c r="CL2230" s="108"/>
      <c r="CM2230" s="108"/>
      <c r="CN2230" s="108"/>
      <c r="CO2230" s="108"/>
      <c r="CP2230" s="108"/>
      <c r="CQ2230" s="108"/>
      <c r="CR2230" s="108"/>
      <c r="CS2230" s="108"/>
      <c r="CT2230" s="108"/>
      <c r="CU2230" s="108"/>
      <c r="CV2230" s="108"/>
      <c r="CW2230" s="108"/>
      <c r="CX2230" s="108"/>
      <c r="CY2230" s="108"/>
      <c r="CZ2230" s="2"/>
      <c r="DA2230" s="2"/>
      <c r="DB2230" s="2"/>
      <c r="DC2230" s="2"/>
      <c r="DD2230" s="2"/>
      <c r="DE2230" s="2"/>
      <c r="DF2230" s="2"/>
      <c r="DG2230" s="2"/>
      <c r="DH2230" s="2"/>
      <c r="DI2230" s="2"/>
      <c r="DJ2230" s="2"/>
      <c r="DK2230" s="2"/>
      <c r="DL2230" s="2"/>
      <c r="DM2230" s="2"/>
      <c r="DN2230" s="2"/>
      <c r="DO2230" s="2"/>
      <c r="DP2230" s="2"/>
      <c r="DQ2230" s="2"/>
      <c r="DR2230" s="2"/>
      <c r="DS2230" s="2"/>
      <c r="DT2230" s="2"/>
      <c r="DU2230" s="2"/>
      <c r="DV2230" s="2"/>
      <c r="DW2230" s="2"/>
      <c r="DX2230" s="2"/>
      <c r="DY2230" s="2"/>
      <c r="DZ2230" s="2"/>
      <c r="EA2230" s="2"/>
      <c r="EB2230" s="2"/>
      <c r="EC2230" s="2"/>
      <c r="ED2230" s="2"/>
      <c r="EE2230" s="2"/>
      <c r="EF2230" s="2"/>
      <c r="EG2230" s="2"/>
      <c r="EH2230" s="2"/>
      <c r="EI2230" s="2"/>
      <c r="EJ2230" s="2"/>
      <c r="EK2230" s="2"/>
      <c r="EL2230" s="2"/>
      <c r="EM2230" s="2"/>
      <c r="EN2230" s="2"/>
      <c r="EO2230" s="2"/>
      <c r="EP2230" s="2"/>
      <c r="EQ2230" s="2"/>
      <c r="ER2230" s="2"/>
      <c r="ES2230" s="2"/>
      <c r="ET2230" s="2"/>
      <c r="EU2230" s="2"/>
      <c r="EV2230" s="2"/>
      <c r="EW2230" s="2"/>
      <c r="EX2230" s="2"/>
      <c r="EY2230" s="2"/>
      <c r="EZ2230" s="2"/>
      <c r="FA2230" s="2"/>
      <c r="FB2230" s="2"/>
      <c r="FC2230" s="2"/>
      <c r="FD2230" s="2"/>
      <c r="FE2230" s="2"/>
      <c r="FF2230" s="2"/>
      <c r="FG2230" s="2"/>
      <c r="FH2230" s="2"/>
      <c r="FI2230" s="2"/>
      <c r="FJ2230" s="2"/>
      <c r="FK2230" s="2"/>
      <c r="FL2230" s="2"/>
      <c r="FM2230" s="2"/>
      <c r="FN2230" s="2"/>
      <c r="FO2230" s="2"/>
      <c r="FP2230" s="2"/>
      <c r="FQ2230" s="2"/>
      <c r="FR2230" s="2"/>
      <c r="FS2230" s="2"/>
      <c r="FT2230" s="2"/>
      <c r="FU2230" s="2"/>
      <c r="FV2230" s="2"/>
      <c r="FW2230" s="2"/>
      <c r="FX2230" s="2"/>
      <c r="FY2230" s="2"/>
      <c r="FZ2230" s="2"/>
      <c r="GA2230" s="2"/>
      <c r="GB2230" s="2"/>
      <c r="GC2230" s="2"/>
      <c r="GD2230" s="2"/>
      <c r="GE2230" s="2"/>
      <c r="GF2230" s="2"/>
      <c r="GG2230" s="2"/>
      <c r="GH2230" s="2"/>
      <c r="GI2230" s="2"/>
      <c r="GJ2230" s="2"/>
      <c r="GK2230" s="2"/>
      <c r="GL2230" s="2"/>
      <c r="GM2230" s="2"/>
      <c r="GN2230" s="2"/>
      <c r="GO2230" s="2"/>
      <c r="GP2230" s="2"/>
      <c r="GQ2230" s="2"/>
      <c r="GR2230" s="2"/>
      <c r="GS2230" s="2"/>
      <c r="GT2230" s="2"/>
      <c r="GU2230" s="2"/>
      <c r="GV2230" s="2"/>
      <c r="GW2230" s="2"/>
      <c r="GX2230" s="2"/>
      <c r="GY2230" s="2"/>
      <c r="GZ2230" s="2"/>
      <c r="HA2230" s="2"/>
      <c r="HB2230" s="2"/>
      <c r="HC2230" s="2"/>
      <c r="HD2230" s="2"/>
      <c r="HE2230" s="2"/>
      <c r="HF2230" s="2"/>
      <c r="HG2230" s="2"/>
      <c r="HH2230" s="2"/>
      <c r="HI2230" s="2"/>
      <c r="HJ2230" s="2"/>
      <c r="HK2230" s="2"/>
      <c r="HL2230" s="2"/>
      <c r="HM2230" s="2"/>
      <c r="HN2230" s="2"/>
      <c r="HO2230" s="2"/>
      <c r="HP2230" s="2"/>
      <c r="HQ2230" s="2"/>
      <c r="HR2230" s="2"/>
      <c r="HS2230" s="2"/>
      <c r="HT2230" s="2"/>
      <c r="HU2230" s="2"/>
      <c r="HV2230" s="2"/>
      <c r="HW2230" s="2"/>
      <c r="HX2230" s="2"/>
      <c r="HY2230" s="2"/>
      <c r="HZ2230" s="2"/>
      <c r="IA2230" s="2"/>
      <c r="IB2230" s="2"/>
      <c r="IC2230" s="2"/>
      <c r="ID2230" s="2"/>
      <c r="IE2230" s="2"/>
      <c r="IF2230" s="2"/>
      <c r="IG2230" s="2"/>
      <c r="IH2230" s="2"/>
      <c r="II2230" s="2"/>
      <c r="IJ2230" s="2"/>
      <c r="IK2230" s="2"/>
      <c r="IL2230" s="2"/>
      <c r="IM2230" s="2"/>
      <c r="IN2230" s="2"/>
      <c r="IO2230" s="2"/>
      <c r="IP2230" s="2"/>
      <c r="IQ2230" s="2"/>
      <c r="IR2230" s="2"/>
      <c r="IS2230" s="2"/>
    </row>
    <row r="2231" spans="1:253" s="36" customFormat="1" ht="15" hidden="1" customHeight="1" x14ac:dyDescent="0.25">
      <c r="A2231" s="33"/>
      <c r="B2231" s="217" t="s">
        <v>453</v>
      </c>
      <c r="C2231" s="218"/>
      <c r="D2231" s="218"/>
      <c r="E2231" s="218"/>
      <c r="F2231" s="218"/>
      <c r="G2231" s="218"/>
      <c r="H2231" s="218"/>
      <c r="I2231" s="218"/>
      <c r="J2231" s="218"/>
      <c r="K2231" s="219"/>
      <c r="L2231" s="317"/>
      <c r="M2231" s="318"/>
      <c r="N2231" s="318"/>
      <c r="O2231" s="318"/>
      <c r="P2231" s="318"/>
      <c r="Q2231" s="318"/>
      <c r="R2231" s="318"/>
      <c r="S2231" s="318"/>
      <c r="T2231" s="318"/>
      <c r="U2231" s="318"/>
      <c r="V2231" s="318"/>
      <c r="W2231" s="318"/>
      <c r="X2231" s="318"/>
      <c r="Y2231" s="319"/>
      <c r="Z2231" s="546"/>
      <c r="AA2231" s="544"/>
      <c r="AB2231" s="544"/>
      <c r="AC2231" s="544"/>
      <c r="AD2231" s="544"/>
      <c r="AE2231" s="544"/>
      <c r="AF2231" s="544"/>
      <c r="AG2231" s="544"/>
      <c r="AH2231" s="547"/>
      <c r="AI2231" s="60"/>
      <c r="AJ2231" s="144" t="str">
        <f t="shared" si="423"/>
        <v>Riadok bude skrytý.</v>
      </c>
      <c r="AK2231" s="145" t="s">
        <v>207</v>
      </c>
      <c r="AL2231" s="2"/>
      <c r="AM2231" s="2"/>
      <c r="AN2231" s="2"/>
      <c r="AO2231" s="2"/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  <c r="AZ2231" s="2"/>
      <c r="BA2231" s="2"/>
      <c r="BB2231" s="2"/>
      <c r="BC2231" s="2"/>
      <c r="BD2231" s="2"/>
      <c r="BE2231" s="85">
        <v>1</v>
      </c>
      <c r="BF2231" s="51">
        <f t="shared" si="420"/>
        <v>0</v>
      </c>
      <c r="BG2231" s="2"/>
      <c r="BH2231" s="51">
        <f t="shared" si="424"/>
        <v>1</v>
      </c>
      <c r="BI2231" s="89">
        <f t="shared" si="422"/>
        <v>0</v>
      </c>
      <c r="BJ2231" s="2"/>
      <c r="BK2231" s="2"/>
      <c r="BL2231" s="2"/>
      <c r="BM2231" s="2"/>
      <c r="BN2231" s="2"/>
      <c r="BO2231" s="2"/>
      <c r="BP2231" s="2"/>
      <c r="BQ2231" s="2"/>
      <c r="BR2231" s="2"/>
      <c r="BS2231" s="2"/>
      <c r="BT2231" s="2"/>
      <c r="BU2231" s="2"/>
      <c r="BV2231" s="2"/>
      <c r="BW2231" s="2"/>
      <c r="BX2231" s="108"/>
      <c r="BY2231" s="108"/>
      <c r="BZ2231" s="108"/>
      <c r="CA2231" s="113">
        <f>SI!BY2231</f>
        <v>209</v>
      </c>
      <c r="CB2231" s="113"/>
      <c r="CC2231" s="113"/>
      <c r="CD2231" s="113"/>
      <c r="CE2231" s="113"/>
      <c r="CF2231" s="113"/>
      <c r="CG2231" s="113"/>
      <c r="CH2231" s="140">
        <f>SI!BZ2231</f>
        <v>0</v>
      </c>
      <c r="CI2231" s="108"/>
      <c r="CJ2231" s="108"/>
      <c r="CK2231" s="108"/>
      <c r="CL2231" s="108"/>
      <c r="CM2231" s="108"/>
      <c r="CN2231" s="108"/>
      <c r="CO2231" s="108"/>
      <c r="CP2231" s="108"/>
      <c r="CQ2231" s="108"/>
      <c r="CR2231" s="108"/>
      <c r="CS2231" s="108"/>
      <c r="CT2231" s="108"/>
      <c r="CU2231" s="108"/>
      <c r="CV2231" s="108"/>
      <c r="CW2231" s="108"/>
      <c r="CX2231" s="108"/>
      <c r="CY2231" s="108"/>
      <c r="CZ2231" s="2"/>
      <c r="DA2231" s="2"/>
      <c r="DB2231" s="2"/>
      <c r="DC2231" s="2"/>
      <c r="DD2231" s="2"/>
      <c r="DE2231" s="2"/>
      <c r="DF2231" s="2"/>
      <c r="DG2231" s="2"/>
      <c r="DH2231" s="2"/>
      <c r="DI2231" s="2"/>
      <c r="DJ2231" s="2"/>
      <c r="DK2231" s="2"/>
      <c r="DL2231" s="2"/>
      <c r="DM2231" s="2"/>
      <c r="DN2231" s="2"/>
      <c r="DO2231" s="2"/>
      <c r="DP2231" s="2"/>
      <c r="DQ2231" s="2"/>
      <c r="DR2231" s="2"/>
      <c r="DS2231" s="2"/>
      <c r="DT2231" s="2"/>
      <c r="DU2231" s="2"/>
      <c r="DV2231" s="2"/>
      <c r="DW2231" s="2"/>
      <c r="DX2231" s="2"/>
      <c r="DY2231" s="2"/>
      <c r="DZ2231" s="2"/>
      <c r="EA2231" s="2"/>
      <c r="EB2231" s="2"/>
      <c r="EC2231" s="2"/>
      <c r="ED2231" s="2"/>
      <c r="EE2231" s="2"/>
      <c r="EF2231" s="2"/>
      <c r="EG2231" s="2"/>
      <c r="EH2231" s="2"/>
      <c r="EI2231" s="2"/>
      <c r="EJ2231" s="2"/>
      <c r="EK2231" s="2"/>
      <c r="EL2231" s="2"/>
      <c r="EM2231" s="2"/>
      <c r="EN2231" s="2"/>
      <c r="EO2231" s="2"/>
      <c r="EP2231" s="2"/>
      <c r="EQ2231" s="2"/>
      <c r="ER2231" s="2"/>
      <c r="ES2231" s="2"/>
      <c r="ET2231" s="2"/>
      <c r="EU2231" s="2"/>
      <c r="EV2231" s="2"/>
      <c r="EW2231" s="2"/>
      <c r="EX2231" s="2"/>
      <c r="EY2231" s="2"/>
      <c r="EZ2231" s="2"/>
      <c r="FA2231" s="2"/>
      <c r="FB2231" s="2"/>
      <c r="FC2231" s="2"/>
      <c r="FD2231" s="2"/>
      <c r="FE2231" s="2"/>
      <c r="FF2231" s="2"/>
      <c r="FG2231" s="2"/>
      <c r="FH2231" s="2"/>
      <c r="FI2231" s="2"/>
      <c r="FJ2231" s="2"/>
      <c r="FK2231" s="2"/>
      <c r="FL2231" s="2"/>
      <c r="FM2231" s="2"/>
      <c r="FN2231" s="2"/>
      <c r="FO2231" s="2"/>
      <c r="FP2231" s="2"/>
      <c r="FQ2231" s="2"/>
      <c r="FR2231" s="2"/>
      <c r="FS2231" s="2"/>
      <c r="FT2231" s="2"/>
      <c r="FU2231" s="2"/>
      <c r="FV2231" s="2"/>
      <c r="FW2231" s="2"/>
      <c r="FX2231" s="2"/>
      <c r="FY2231" s="2"/>
      <c r="FZ2231" s="2"/>
      <c r="GA2231" s="2"/>
      <c r="GB2231" s="2"/>
      <c r="GC2231" s="2"/>
      <c r="GD2231" s="2"/>
      <c r="GE2231" s="2"/>
      <c r="GF2231" s="2"/>
      <c r="GG2231" s="2"/>
      <c r="GH2231" s="2"/>
      <c r="GI2231" s="2"/>
      <c r="GJ2231" s="2"/>
      <c r="GK2231" s="2"/>
      <c r="GL2231" s="2"/>
      <c r="GM2231" s="2"/>
      <c r="GN2231" s="2"/>
      <c r="GO2231" s="2"/>
      <c r="GP2231" s="2"/>
      <c r="GQ2231" s="2"/>
      <c r="GR2231" s="2"/>
      <c r="GS2231" s="2"/>
      <c r="GT2231" s="2"/>
      <c r="GU2231" s="2"/>
      <c r="GV2231" s="2"/>
      <c r="GW2231" s="2"/>
      <c r="GX2231" s="2"/>
      <c r="GY2231" s="2"/>
      <c r="GZ2231" s="2"/>
      <c r="HA2231" s="2"/>
      <c r="HB2231" s="2"/>
      <c r="HC2231" s="2"/>
      <c r="HD2231" s="2"/>
      <c r="HE2231" s="2"/>
      <c r="HF2231" s="2"/>
      <c r="HG2231" s="2"/>
      <c r="HH2231" s="2"/>
      <c r="HI2231" s="2"/>
      <c r="HJ2231" s="2"/>
      <c r="HK2231" s="2"/>
      <c r="HL2231" s="2"/>
      <c r="HM2231" s="2"/>
      <c r="HN2231" s="2"/>
      <c r="HO2231" s="2"/>
      <c r="HP2231" s="2"/>
      <c r="HQ2231" s="2"/>
      <c r="HR2231" s="2"/>
      <c r="HS2231" s="2"/>
      <c r="HT2231" s="2"/>
      <c r="HU2231" s="2"/>
      <c r="HV2231" s="2"/>
      <c r="HW2231" s="2"/>
      <c r="HX2231" s="2"/>
      <c r="HY2231" s="2"/>
      <c r="HZ2231" s="2"/>
      <c r="IA2231" s="2"/>
      <c r="IB2231" s="2"/>
      <c r="IC2231" s="2"/>
      <c r="ID2231" s="2"/>
      <c r="IE2231" s="2"/>
      <c r="IF2231" s="2"/>
      <c r="IG2231" s="2"/>
      <c r="IH2231" s="2"/>
      <c r="II2231" s="2"/>
      <c r="IJ2231" s="2"/>
      <c r="IK2231" s="2"/>
      <c r="IL2231" s="2"/>
      <c r="IM2231" s="2"/>
      <c r="IN2231" s="2"/>
      <c r="IO2231" s="2"/>
      <c r="IP2231" s="2"/>
      <c r="IQ2231" s="2"/>
      <c r="IR2231" s="2"/>
      <c r="IS2231" s="2"/>
    </row>
    <row r="2232" spans="1:253" s="36" customFormat="1" ht="15" hidden="1" customHeight="1" x14ac:dyDescent="0.25">
      <c r="A2232" s="33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60"/>
      <c r="AJ2232" s="144" t="str">
        <f t="shared" si="423"/>
        <v>Riadok bude skrytý.</v>
      </c>
      <c r="AK2232" s="145" t="s">
        <v>207</v>
      </c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85">
        <v>1</v>
      </c>
      <c r="BF2232" s="51">
        <f t="shared" si="420"/>
        <v>0</v>
      </c>
      <c r="BG2232" s="2"/>
      <c r="BH2232" s="51">
        <f t="shared" si="424"/>
        <v>1</v>
      </c>
      <c r="BI2232" s="89">
        <f t="shared" si="422"/>
        <v>0</v>
      </c>
      <c r="BJ2232" s="2"/>
      <c r="BK2232" s="2"/>
      <c r="BL2232" s="2"/>
      <c r="BM2232" s="2"/>
      <c r="BN2232" s="2"/>
      <c r="BO2232" s="2"/>
      <c r="BP2232" s="2"/>
      <c r="BQ2232" s="2"/>
      <c r="BR2232" s="2"/>
      <c r="BS2232" s="2"/>
      <c r="BT2232" s="2"/>
      <c r="BU2232" s="2"/>
      <c r="BV2232" s="2"/>
      <c r="BW2232" s="2"/>
      <c r="BX2232" s="108"/>
      <c r="BY2232" s="108"/>
      <c r="BZ2232" s="108"/>
      <c r="CA2232" s="113">
        <f>SI!BY2232</f>
        <v>123</v>
      </c>
      <c r="CB2232" s="113"/>
      <c r="CC2232" s="113"/>
      <c r="CD2232" s="113"/>
      <c r="CE2232" s="113"/>
      <c r="CF2232" s="113"/>
      <c r="CG2232" s="113"/>
      <c r="CH2232" s="140">
        <f>SI!BZ2232</f>
        <v>0</v>
      </c>
      <c r="CI2232" s="108"/>
      <c r="CJ2232" s="108"/>
      <c r="CK2232" s="108"/>
      <c r="CL2232" s="108"/>
      <c r="CM2232" s="108"/>
      <c r="CN2232" s="108"/>
      <c r="CO2232" s="108"/>
      <c r="CP2232" s="108"/>
      <c r="CQ2232" s="108"/>
      <c r="CR2232" s="108"/>
      <c r="CS2232" s="108"/>
      <c r="CT2232" s="108"/>
      <c r="CU2232" s="108"/>
      <c r="CV2232" s="108"/>
      <c r="CW2232" s="108"/>
      <c r="CX2232" s="108"/>
      <c r="CY2232" s="108"/>
      <c r="CZ2232" s="2"/>
      <c r="DA2232" s="2"/>
      <c r="DB2232" s="2"/>
      <c r="DC2232" s="2"/>
      <c r="DD2232" s="2"/>
      <c r="DE2232" s="2"/>
      <c r="DF2232" s="2"/>
      <c r="DG2232" s="2"/>
      <c r="DH2232" s="2"/>
      <c r="DI2232" s="2"/>
      <c r="DJ2232" s="2"/>
      <c r="DK2232" s="2"/>
      <c r="DL2232" s="2"/>
      <c r="DM2232" s="2"/>
      <c r="DN2232" s="2"/>
      <c r="DO2232" s="2"/>
      <c r="DP2232" s="2"/>
      <c r="DQ2232" s="2"/>
      <c r="DR2232" s="2"/>
      <c r="DS2232" s="2"/>
      <c r="DT2232" s="2"/>
      <c r="DU2232" s="2"/>
      <c r="DV2232" s="2"/>
      <c r="DW2232" s="2"/>
      <c r="DX2232" s="2"/>
      <c r="DY2232" s="2"/>
      <c r="DZ2232" s="2"/>
      <c r="EA2232" s="2"/>
      <c r="EB2232" s="2"/>
      <c r="EC2232" s="2"/>
      <c r="ED2232" s="2"/>
      <c r="EE2232" s="2"/>
      <c r="EF2232" s="2"/>
      <c r="EG2232" s="2"/>
      <c r="EH2232" s="2"/>
      <c r="EI2232" s="2"/>
      <c r="EJ2232" s="2"/>
      <c r="EK2232" s="2"/>
      <c r="EL2232" s="2"/>
      <c r="EM2232" s="2"/>
      <c r="EN2232" s="2"/>
      <c r="EO2232" s="2"/>
      <c r="EP2232" s="2"/>
      <c r="EQ2232" s="2"/>
      <c r="ER2232" s="2"/>
      <c r="ES2232" s="2"/>
      <c r="ET2232" s="2"/>
      <c r="EU2232" s="2"/>
      <c r="EV2232" s="2"/>
      <c r="EW2232" s="2"/>
      <c r="EX2232" s="2"/>
      <c r="EY2232" s="2"/>
      <c r="EZ2232" s="2"/>
      <c r="FA2232" s="2"/>
      <c r="FB2232" s="2"/>
      <c r="FC2232" s="2"/>
      <c r="FD2232" s="2"/>
      <c r="FE2232" s="2"/>
      <c r="FF2232" s="2"/>
      <c r="FG2232" s="2"/>
      <c r="FH2232" s="2"/>
      <c r="FI2232" s="2"/>
      <c r="FJ2232" s="2"/>
      <c r="FK2232" s="2"/>
      <c r="FL2232" s="2"/>
      <c r="FM2232" s="2"/>
      <c r="FN2232" s="2"/>
      <c r="FO2232" s="2"/>
      <c r="FP2232" s="2"/>
      <c r="FQ2232" s="2"/>
      <c r="FR2232" s="2"/>
      <c r="FS2232" s="2"/>
      <c r="FT2232" s="2"/>
      <c r="FU2232" s="2"/>
      <c r="FV2232" s="2"/>
      <c r="FW2232" s="2"/>
      <c r="FX2232" s="2"/>
      <c r="FY2232" s="2"/>
      <c r="FZ2232" s="2"/>
      <c r="GA2232" s="2"/>
      <c r="GB2232" s="2"/>
      <c r="GC2232" s="2"/>
      <c r="GD2232" s="2"/>
      <c r="GE2232" s="2"/>
      <c r="GF2232" s="2"/>
      <c r="GG2232" s="2"/>
      <c r="GH2232" s="2"/>
      <c r="GI2232" s="2"/>
      <c r="GJ2232" s="2"/>
      <c r="GK2232" s="2"/>
      <c r="GL2232" s="2"/>
      <c r="GM2232" s="2"/>
      <c r="GN2232" s="2"/>
      <c r="GO2232" s="2"/>
      <c r="GP2232" s="2"/>
      <c r="GQ2232" s="2"/>
      <c r="GR2232" s="2"/>
      <c r="GS2232" s="2"/>
      <c r="GT2232" s="2"/>
      <c r="GU2232" s="2"/>
      <c r="GV2232" s="2"/>
      <c r="GW2232" s="2"/>
      <c r="GX2232" s="2"/>
      <c r="GY2232" s="2"/>
      <c r="GZ2232" s="2"/>
      <c r="HA2232" s="2"/>
      <c r="HB2232" s="2"/>
      <c r="HC2232" s="2"/>
      <c r="HD2232" s="2"/>
      <c r="HE2232" s="2"/>
      <c r="HF2232" s="2"/>
      <c r="HG2232" s="2"/>
      <c r="HH2232" s="2"/>
      <c r="HI2232" s="2"/>
      <c r="HJ2232" s="2"/>
      <c r="HK2232" s="2"/>
      <c r="HL2232" s="2"/>
      <c r="HM2232" s="2"/>
      <c r="HN2232" s="2"/>
      <c r="HO2232" s="2"/>
      <c r="HP2232" s="2"/>
      <c r="HQ2232" s="2"/>
      <c r="HR2232" s="2"/>
      <c r="HS2232" s="2"/>
      <c r="HT2232" s="2"/>
      <c r="HU2232" s="2"/>
      <c r="HV2232" s="2"/>
      <c r="HW2232" s="2"/>
      <c r="HX2232" s="2"/>
      <c r="HY2232" s="2"/>
      <c r="HZ2232" s="2"/>
      <c r="IA2232" s="2"/>
      <c r="IB2232" s="2"/>
      <c r="IC2232" s="2"/>
      <c r="ID2232" s="2"/>
      <c r="IE2232" s="2"/>
      <c r="IF2232" s="2"/>
      <c r="IG2232" s="2"/>
      <c r="IH2232" s="2"/>
      <c r="II2232" s="2"/>
      <c r="IJ2232" s="2"/>
      <c r="IK2232" s="2"/>
      <c r="IL2232" s="2"/>
      <c r="IM2232" s="2"/>
      <c r="IN2232" s="2"/>
      <c r="IO2232" s="2"/>
      <c r="IP2232" s="2"/>
      <c r="IQ2232" s="2"/>
      <c r="IR2232" s="2"/>
      <c r="IS2232" s="2"/>
    </row>
    <row r="2233" spans="1:253" ht="15" hidden="1" customHeight="1" x14ac:dyDescent="0.25">
      <c r="A2233" s="33"/>
      <c r="B2233" s="251" t="s">
        <v>448</v>
      </c>
      <c r="C2233" s="252"/>
      <c r="D2233" s="252"/>
      <c r="E2233" s="252"/>
      <c r="F2233" s="252"/>
      <c r="G2233" s="252"/>
      <c r="H2233" s="252"/>
      <c r="I2233" s="252"/>
      <c r="J2233" s="252"/>
      <c r="K2233" s="253"/>
      <c r="L2233" s="220">
        <f>+Z85</f>
        <v>2017</v>
      </c>
      <c r="M2233" s="221"/>
      <c r="N2233" s="221"/>
      <c r="O2233" s="221"/>
      <c r="P2233" s="221"/>
      <c r="Q2233" s="221"/>
      <c r="R2233" s="221"/>
      <c r="S2233" s="221"/>
      <c r="T2233" s="221"/>
      <c r="U2233" s="221"/>
      <c r="V2233" s="221"/>
      <c r="W2233" s="221"/>
      <c r="X2233" s="221"/>
      <c r="Y2233" s="221"/>
      <c r="Z2233" s="221"/>
      <c r="AA2233" s="221"/>
      <c r="AB2233" s="221"/>
      <c r="AC2233" s="221"/>
      <c r="AD2233" s="221"/>
      <c r="AE2233" s="221"/>
      <c r="AF2233" s="221"/>
      <c r="AG2233" s="221"/>
      <c r="AH2233" s="222"/>
      <c r="AI2233" s="62" t="s">
        <v>168</v>
      </c>
      <c r="AJ2233" s="144" t="str">
        <f t="shared" si="423"/>
        <v>Riadok bude skrytý.</v>
      </c>
      <c r="AK2233" s="145" t="s">
        <v>207</v>
      </c>
      <c r="BE2233" s="85">
        <v>1</v>
      </c>
      <c r="BF2233" s="51">
        <f t="shared" si="420"/>
        <v>0</v>
      </c>
      <c r="BG2233" s="55">
        <f>+IF(YEAR($N$58)=YEAR($P$6),0,1)</f>
        <v>1</v>
      </c>
      <c r="BH2233" s="51">
        <f t="shared" si="424"/>
        <v>1</v>
      </c>
      <c r="BI2233" s="90">
        <f t="shared" ref="BI2233:BI2240" si="425">+IF(BE2233*BF2233*BG2233=0,0,IF(BH2233=0,0,1))</f>
        <v>0</v>
      </c>
      <c r="CA2233" s="113">
        <f>SI!BY2233</f>
        <v>373</v>
      </c>
      <c r="CH2233" s="140">
        <f>SI!BZ2233</f>
        <v>0</v>
      </c>
    </row>
    <row r="2234" spans="1:253" s="36" customFormat="1" ht="15" hidden="1" customHeight="1" x14ac:dyDescent="0.25">
      <c r="A2234" s="33"/>
      <c r="B2234" s="254"/>
      <c r="C2234" s="255"/>
      <c r="D2234" s="255"/>
      <c r="E2234" s="255"/>
      <c r="F2234" s="255"/>
      <c r="G2234" s="255"/>
      <c r="H2234" s="255"/>
      <c r="I2234" s="255"/>
      <c r="J2234" s="255"/>
      <c r="K2234" s="256"/>
      <c r="L2234" s="198" t="s">
        <v>447</v>
      </c>
      <c r="M2234" s="199"/>
      <c r="N2234" s="199"/>
      <c r="O2234" s="199"/>
      <c r="P2234" s="199"/>
      <c r="Q2234" s="199"/>
      <c r="R2234" s="199"/>
      <c r="S2234" s="199"/>
      <c r="T2234" s="199"/>
      <c r="U2234" s="199"/>
      <c r="V2234" s="199"/>
      <c r="W2234" s="199"/>
      <c r="X2234" s="199"/>
      <c r="Y2234" s="200"/>
      <c r="Z2234" s="204" t="s">
        <v>129</v>
      </c>
      <c r="AA2234" s="205"/>
      <c r="AB2234" s="205"/>
      <c r="AC2234" s="205"/>
      <c r="AD2234" s="205"/>
      <c r="AE2234" s="205"/>
      <c r="AF2234" s="205"/>
      <c r="AG2234" s="205"/>
      <c r="AH2234" s="206"/>
      <c r="AI2234" s="60"/>
      <c r="AJ2234" s="144" t="str">
        <f t="shared" si="423"/>
        <v>Riadok bude skrytý.</v>
      </c>
      <c r="AK2234" s="145" t="s">
        <v>207</v>
      </c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  <c r="AZ2234" s="2"/>
      <c r="BA2234" s="2"/>
      <c r="BB2234" s="2"/>
      <c r="BC2234" s="2"/>
      <c r="BD2234" s="2"/>
      <c r="BE2234" s="85">
        <v>1</v>
      </c>
      <c r="BF2234" s="51">
        <f t="shared" si="420"/>
        <v>0</v>
      </c>
      <c r="BG2234" s="55">
        <f t="shared" ref="BG2234:BG2240" si="426">+IF(YEAR($N$58)=YEAR($P$6),0,1)</f>
        <v>1</v>
      </c>
      <c r="BH2234" s="51">
        <f t="shared" si="424"/>
        <v>1</v>
      </c>
      <c r="BI2234" s="90">
        <f t="shared" si="425"/>
        <v>0</v>
      </c>
      <c r="BJ2234" s="2"/>
      <c r="BK2234" s="2"/>
      <c r="BL2234" s="2"/>
      <c r="BM2234" s="2"/>
      <c r="BN2234" s="2"/>
      <c r="BO2234" s="2"/>
      <c r="BP2234" s="2"/>
      <c r="BQ2234" s="2"/>
      <c r="BR2234" s="2"/>
      <c r="BS2234" s="2"/>
      <c r="BT2234" s="2"/>
      <c r="BU2234" s="2"/>
      <c r="BV2234" s="2"/>
      <c r="BW2234" s="2"/>
      <c r="BX2234" s="108"/>
      <c r="BY2234" s="108"/>
      <c r="BZ2234" s="108"/>
      <c r="CA2234" s="113">
        <f>SI!BY2234</f>
        <v>29</v>
      </c>
      <c r="CB2234" s="113"/>
      <c r="CC2234" s="113"/>
      <c r="CD2234" s="113"/>
      <c r="CE2234" s="113"/>
      <c r="CF2234" s="113"/>
      <c r="CG2234" s="113"/>
      <c r="CH2234" s="140">
        <f>SI!BZ2234</f>
        <v>0</v>
      </c>
      <c r="CI2234" s="108"/>
      <c r="CJ2234" s="108"/>
      <c r="CK2234" s="108"/>
      <c r="CL2234" s="108"/>
      <c r="CM2234" s="108"/>
      <c r="CN2234" s="108"/>
      <c r="CO2234" s="108"/>
      <c r="CP2234" s="108"/>
      <c r="CQ2234" s="108"/>
      <c r="CR2234" s="108"/>
      <c r="CS2234" s="108"/>
      <c r="CT2234" s="108"/>
      <c r="CU2234" s="108"/>
      <c r="CV2234" s="108"/>
      <c r="CW2234" s="108"/>
      <c r="CX2234" s="108"/>
      <c r="CY2234" s="108"/>
      <c r="CZ2234" s="2"/>
      <c r="DA2234" s="2"/>
      <c r="DB2234" s="2"/>
      <c r="DC2234" s="2"/>
      <c r="DD2234" s="2"/>
      <c r="DE2234" s="2"/>
      <c r="DF2234" s="2"/>
      <c r="DG2234" s="2"/>
      <c r="DH2234" s="2"/>
      <c r="DI2234" s="2"/>
      <c r="DJ2234" s="2"/>
      <c r="DK2234" s="2"/>
      <c r="DL2234" s="2"/>
      <c r="DM2234" s="2"/>
      <c r="DN2234" s="2"/>
      <c r="DO2234" s="2"/>
      <c r="DP2234" s="2"/>
      <c r="DQ2234" s="2"/>
      <c r="DR2234" s="2"/>
      <c r="DS2234" s="2"/>
      <c r="DT2234" s="2"/>
      <c r="DU2234" s="2"/>
      <c r="DV2234" s="2"/>
      <c r="DW2234" s="2"/>
      <c r="DX2234" s="2"/>
      <c r="DY2234" s="2"/>
      <c r="DZ2234" s="2"/>
      <c r="EA2234" s="2"/>
      <c r="EB2234" s="2"/>
      <c r="EC2234" s="2"/>
      <c r="ED2234" s="2"/>
      <c r="EE2234" s="2"/>
      <c r="EF2234" s="2"/>
      <c r="EG2234" s="2"/>
      <c r="EH2234" s="2"/>
      <c r="EI2234" s="2"/>
      <c r="EJ2234" s="2"/>
      <c r="EK2234" s="2"/>
      <c r="EL2234" s="2"/>
      <c r="EM2234" s="2"/>
      <c r="EN2234" s="2"/>
      <c r="EO2234" s="2"/>
      <c r="EP2234" s="2"/>
      <c r="EQ2234" s="2"/>
      <c r="ER2234" s="2"/>
      <c r="ES2234" s="2"/>
      <c r="ET2234" s="2"/>
      <c r="EU2234" s="2"/>
      <c r="EV2234" s="2"/>
      <c r="EW2234" s="2"/>
      <c r="EX2234" s="2"/>
      <c r="EY2234" s="2"/>
      <c r="EZ2234" s="2"/>
      <c r="FA2234" s="2"/>
      <c r="FB2234" s="2"/>
      <c r="FC2234" s="2"/>
      <c r="FD2234" s="2"/>
      <c r="FE2234" s="2"/>
      <c r="FF2234" s="2"/>
      <c r="FG2234" s="2"/>
      <c r="FH2234" s="2"/>
      <c r="FI2234" s="2"/>
      <c r="FJ2234" s="2"/>
      <c r="FK2234" s="2"/>
      <c r="FL2234" s="2"/>
      <c r="FM2234" s="2"/>
      <c r="FN2234" s="2"/>
      <c r="FO2234" s="2"/>
      <c r="FP2234" s="2"/>
      <c r="FQ2234" s="2"/>
      <c r="FR2234" s="2"/>
      <c r="FS2234" s="2"/>
      <c r="FT2234" s="2"/>
      <c r="FU2234" s="2"/>
      <c r="FV2234" s="2"/>
      <c r="FW2234" s="2"/>
      <c r="FX2234" s="2"/>
      <c r="FY2234" s="2"/>
      <c r="FZ2234" s="2"/>
      <c r="GA2234" s="2"/>
      <c r="GB2234" s="2"/>
      <c r="GC2234" s="2"/>
      <c r="GD2234" s="2"/>
      <c r="GE2234" s="2"/>
      <c r="GF2234" s="2"/>
      <c r="GG2234" s="2"/>
      <c r="GH2234" s="2"/>
      <c r="GI2234" s="2"/>
      <c r="GJ2234" s="2"/>
      <c r="GK2234" s="2"/>
      <c r="GL2234" s="2"/>
      <c r="GM2234" s="2"/>
      <c r="GN2234" s="2"/>
      <c r="GO2234" s="2"/>
      <c r="GP2234" s="2"/>
      <c r="GQ2234" s="2"/>
      <c r="GR2234" s="2"/>
      <c r="GS2234" s="2"/>
      <c r="GT2234" s="2"/>
      <c r="GU2234" s="2"/>
      <c r="GV2234" s="2"/>
      <c r="GW2234" s="2"/>
      <c r="GX2234" s="2"/>
      <c r="GY2234" s="2"/>
      <c r="GZ2234" s="2"/>
      <c r="HA2234" s="2"/>
      <c r="HB2234" s="2"/>
      <c r="HC2234" s="2"/>
      <c r="HD2234" s="2"/>
      <c r="HE2234" s="2"/>
      <c r="HF2234" s="2"/>
      <c r="HG2234" s="2"/>
      <c r="HH2234" s="2"/>
      <c r="HI2234" s="2"/>
      <c r="HJ2234" s="2"/>
      <c r="HK2234" s="2"/>
      <c r="HL2234" s="2"/>
      <c r="HM2234" s="2"/>
      <c r="HN2234" s="2"/>
      <c r="HO2234" s="2"/>
      <c r="HP2234" s="2"/>
      <c r="HQ2234" s="2"/>
      <c r="HR2234" s="2"/>
      <c r="HS2234" s="2"/>
      <c r="HT2234" s="2"/>
      <c r="HU2234" s="2"/>
      <c r="HV2234" s="2"/>
      <c r="HW2234" s="2"/>
      <c r="HX2234" s="2"/>
      <c r="HY2234" s="2"/>
      <c r="HZ2234" s="2"/>
      <c r="IA2234" s="2"/>
      <c r="IB2234" s="2"/>
      <c r="IC2234" s="2"/>
      <c r="ID2234" s="2"/>
      <c r="IE2234" s="2"/>
      <c r="IF2234" s="2"/>
      <c r="IG2234" s="2"/>
      <c r="IH2234" s="2"/>
      <c r="II2234" s="2"/>
      <c r="IJ2234" s="2"/>
      <c r="IK2234" s="2"/>
      <c r="IL2234" s="2"/>
      <c r="IM2234" s="2"/>
      <c r="IN2234" s="2"/>
      <c r="IO2234" s="2"/>
      <c r="IP2234" s="2"/>
      <c r="IQ2234" s="2"/>
      <c r="IR2234" s="2"/>
      <c r="IS2234" s="2"/>
    </row>
    <row r="2235" spans="1:253" s="36" customFormat="1" ht="15" hidden="1" customHeight="1" x14ac:dyDescent="0.25">
      <c r="A2235" s="33"/>
      <c r="B2235" s="257"/>
      <c r="C2235" s="258"/>
      <c r="D2235" s="258"/>
      <c r="E2235" s="258"/>
      <c r="F2235" s="258"/>
      <c r="G2235" s="258"/>
      <c r="H2235" s="258"/>
      <c r="I2235" s="258"/>
      <c r="J2235" s="258"/>
      <c r="K2235" s="259"/>
      <c r="L2235" s="201"/>
      <c r="M2235" s="202"/>
      <c r="N2235" s="202"/>
      <c r="O2235" s="202"/>
      <c r="P2235" s="202"/>
      <c r="Q2235" s="202"/>
      <c r="R2235" s="202"/>
      <c r="S2235" s="202"/>
      <c r="T2235" s="202"/>
      <c r="U2235" s="202"/>
      <c r="V2235" s="202"/>
      <c r="W2235" s="202"/>
      <c r="X2235" s="202"/>
      <c r="Y2235" s="203"/>
      <c r="Z2235" s="207"/>
      <c r="AA2235" s="208"/>
      <c r="AB2235" s="208"/>
      <c r="AC2235" s="208"/>
      <c r="AD2235" s="208"/>
      <c r="AE2235" s="208"/>
      <c r="AF2235" s="208"/>
      <c r="AG2235" s="208"/>
      <c r="AH2235" s="209"/>
      <c r="AI2235" s="60"/>
      <c r="AJ2235" s="144" t="str">
        <f t="shared" si="423"/>
        <v>Riadok bude skrytý.</v>
      </c>
      <c r="AK2235" s="145" t="s">
        <v>207</v>
      </c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  <c r="AZ2235" s="2"/>
      <c r="BA2235" s="2"/>
      <c r="BB2235" s="2"/>
      <c r="BC2235" s="2"/>
      <c r="BD2235" s="2"/>
      <c r="BE2235" s="85">
        <v>1</v>
      </c>
      <c r="BF2235" s="51">
        <f t="shared" si="420"/>
        <v>0</v>
      </c>
      <c r="BG2235" s="55">
        <f t="shared" si="426"/>
        <v>1</v>
      </c>
      <c r="BH2235" s="51">
        <f t="shared" si="424"/>
        <v>1</v>
      </c>
      <c r="BI2235" s="90">
        <f t="shared" si="425"/>
        <v>0</v>
      </c>
      <c r="BJ2235" s="2"/>
      <c r="BK2235" s="2"/>
      <c r="BL2235" s="2"/>
      <c r="BM2235" s="2"/>
      <c r="BN2235" s="2"/>
      <c r="BO2235" s="2"/>
      <c r="BP2235" s="2"/>
      <c r="BQ2235" s="2"/>
      <c r="BR2235" s="2"/>
      <c r="BS2235" s="2"/>
      <c r="BT2235" s="2"/>
      <c r="BU2235" s="2"/>
      <c r="BV2235" s="2"/>
      <c r="BW2235" s="2"/>
      <c r="BX2235" s="108"/>
      <c r="BY2235" s="108"/>
      <c r="BZ2235" s="108"/>
      <c r="CA2235" s="113">
        <f>SI!BY2235</f>
        <v>592</v>
      </c>
      <c r="CB2235" s="113"/>
      <c r="CC2235" s="113"/>
      <c r="CD2235" s="113"/>
      <c r="CE2235" s="113"/>
      <c r="CF2235" s="113"/>
      <c r="CG2235" s="113"/>
      <c r="CH2235" s="140">
        <f>SI!BZ2235</f>
        <v>0</v>
      </c>
      <c r="CI2235" s="108"/>
      <c r="CJ2235" s="108"/>
      <c r="CK2235" s="108"/>
      <c r="CL2235" s="108"/>
      <c r="CM2235" s="108"/>
      <c r="CN2235" s="108"/>
      <c r="CO2235" s="108"/>
      <c r="CP2235" s="108"/>
      <c r="CQ2235" s="108"/>
      <c r="CR2235" s="108"/>
      <c r="CS2235" s="108"/>
      <c r="CT2235" s="108"/>
      <c r="CU2235" s="108"/>
      <c r="CV2235" s="108"/>
      <c r="CW2235" s="108"/>
      <c r="CX2235" s="108"/>
      <c r="CY2235" s="108"/>
      <c r="CZ2235" s="2"/>
      <c r="DA2235" s="2"/>
      <c r="DB2235" s="2"/>
      <c r="DC2235" s="2"/>
      <c r="DD2235" s="2"/>
      <c r="DE2235" s="2"/>
      <c r="DF2235" s="2"/>
      <c r="DG2235" s="2"/>
      <c r="DH2235" s="2"/>
      <c r="DI2235" s="2"/>
      <c r="DJ2235" s="2"/>
      <c r="DK2235" s="2"/>
      <c r="DL2235" s="2"/>
      <c r="DM2235" s="2"/>
      <c r="DN2235" s="2"/>
      <c r="DO2235" s="2"/>
      <c r="DP2235" s="2"/>
      <c r="DQ2235" s="2"/>
      <c r="DR2235" s="2"/>
      <c r="DS2235" s="2"/>
      <c r="DT2235" s="2"/>
      <c r="DU2235" s="2"/>
      <c r="DV2235" s="2"/>
      <c r="DW2235" s="2"/>
      <c r="DX2235" s="2"/>
      <c r="DY2235" s="2"/>
      <c r="DZ2235" s="2"/>
      <c r="EA2235" s="2"/>
      <c r="EB2235" s="2"/>
      <c r="EC2235" s="2"/>
      <c r="ED2235" s="2"/>
      <c r="EE2235" s="2"/>
      <c r="EF2235" s="2"/>
      <c r="EG2235" s="2"/>
      <c r="EH2235" s="2"/>
      <c r="EI2235" s="2"/>
      <c r="EJ2235" s="2"/>
      <c r="EK2235" s="2"/>
      <c r="EL2235" s="2"/>
      <c r="EM2235" s="2"/>
      <c r="EN2235" s="2"/>
      <c r="EO2235" s="2"/>
      <c r="EP2235" s="2"/>
      <c r="EQ2235" s="2"/>
      <c r="ER2235" s="2"/>
      <c r="ES2235" s="2"/>
      <c r="ET2235" s="2"/>
      <c r="EU2235" s="2"/>
      <c r="EV2235" s="2"/>
      <c r="EW2235" s="2"/>
      <c r="EX2235" s="2"/>
      <c r="EY2235" s="2"/>
      <c r="EZ2235" s="2"/>
      <c r="FA2235" s="2"/>
      <c r="FB2235" s="2"/>
      <c r="FC2235" s="2"/>
      <c r="FD2235" s="2"/>
      <c r="FE2235" s="2"/>
      <c r="FF2235" s="2"/>
      <c r="FG2235" s="2"/>
      <c r="FH2235" s="2"/>
      <c r="FI2235" s="2"/>
      <c r="FJ2235" s="2"/>
      <c r="FK2235" s="2"/>
      <c r="FL2235" s="2"/>
      <c r="FM2235" s="2"/>
      <c r="FN2235" s="2"/>
      <c r="FO2235" s="2"/>
      <c r="FP2235" s="2"/>
      <c r="FQ2235" s="2"/>
      <c r="FR2235" s="2"/>
      <c r="FS2235" s="2"/>
      <c r="FT2235" s="2"/>
      <c r="FU2235" s="2"/>
      <c r="FV2235" s="2"/>
      <c r="FW2235" s="2"/>
      <c r="FX2235" s="2"/>
      <c r="FY2235" s="2"/>
      <c r="FZ2235" s="2"/>
      <c r="GA2235" s="2"/>
      <c r="GB2235" s="2"/>
      <c r="GC2235" s="2"/>
      <c r="GD2235" s="2"/>
      <c r="GE2235" s="2"/>
      <c r="GF2235" s="2"/>
      <c r="GG2235" s="2"/>
      <c r="GH2235" s="2"/>
      <c r="GI2235" s="2"/>
      <c r="GJ2235" s="2"/>
      <c r="GK2235" s="2"/>
      <c r="GL2235" s="2"/>
      <c r="GM2235" s="2"/>
      <c r="GN2235" s="2"/>
      <c r="GO2235" s="2"/>
      <c r="GP2235" s="2"/>
      <c r="GQ2235" s="2"/>
      <c r="GR2235" s="2"/>
      <c r="GS2235" s="2"/>
      <c r="GT2235" s="2"/>
      <c r="GU2235" s="2"/>
      <c r="GV2235" s="2"/>
      <c r="GW2235" s="2"/>
      <c r="GX2235" s="2"/>
      <c r="GY2235" s="2"/>
      <c r="GZ2235" s="2"/>
      <c r="HA2235" s="2"/>
      <c r="HB2235" s="2"/>
      <c r="HC2235" s="2"/>
      <c r="HD2235" s="2"/>
      <c r="HE2235" s="2"/>
      <c r="HF2235" s="2"/>
      <c r="HG2235" s="2"/>
      <c r="HH2235" s="2"/>
      <c r="HI2235" s="2"/>
      <c r="HJ2235" s="2"/>
      <c r="HK2235" s="2"/>
      <c r="HL2235" s="2"/>
      <c r="HM2235" s="2"/>
      <c r="HN2235" s="2"/>
      <c r="HO2235" s="2"/>
      <c r="HP2235" s="2"/>
      <c r="HQ2235" s="2"/>
      <c r="HR2235" s="2"/>
      <c r="HS2235" s="2"/>
      <c r="HT2235" s="2"/>
      <c r="HU2235" s="2"/>
      <c r="HV2235" s="2"/>
      <c r="HW2235" s="2"/>
      <c r="HX2235" s="2"/>
      <c r="HY2235" s="2"/>
      <c r="HZ2235" s="2"/>
      <c r="IA2235" s="2"/>
      <c r="IB2235" s="2"/>
      <c r="IC2235" s="2"/>
      <c r="ID2235" s="2"/>
      <c r="IE2235" s="2"/>
      <c r="IF2235" s="2"/>
      <c r="IG2235" s="2"/>
      <c r="IH2235" s="2"/>
      <c r="II2235" s="2"/>
      <c r="IJ2235" s="2"/>
      <c r="IK2235" s="2"/>
      <c r="IL2235" s="2"/>
      <c r="IM2235" s="2"/>
      <c r="IN2235" s="2"/>
      <c r="IO2235" s="2"/>
      <c r="IP2235" s="2"/>
      <c r="IQ2235" s="2"/>
      <c r="IR2235" s="2"/>
      <c r="IS2235" s="2"/>
    </row>
    <row r="2236" spans="1:253" s="36" customFormat="1" ht="24.75" hidden="1" customHeight="1" x14ac:dyDescent="0.25">
      <c r="A2236" s="33"/>
      <c r="B2236" s="1249" t="s">
        <v>449</v>
      </c>
      <c r="C2236" s="1250"/>
      <c r="D2236" s="1250"/>
      <c r="E2236" s="1250"/>
      <c r="F2236" s="1250"/>
      <c r="G2236" s="1250"/>
      <c r="H2236" s="1250"/>
      <c r="I2236" s="1250"/>
      <c r="J2236" s="1250"/>
      <c r="K2236" s="1251"/>
      <c r="L2236" s="241"/>
      <c r="M2236" s="242"/>
      <c r="N2236" s="242"/>
      <c r="O2236" s="242"/>
      <c r="P2236" s="242"/>
      <c r="Q2236" s="242"/>
      <c r="R2236" s="242"/>
      <c r="S2236" s="242"/>
      <c r="T2236" s="242"/>
      <c r="U2236" s="242"/>
      <c r="V2236" s="242"/>
      <c r="W2236" s="242"/>
      <c r="X2236" s="242"/>
      <c r="Y2236" s="243"/>
      <c r="Z2236" s="247"/>
      <c r="AA2236" s="248"/>
      <c r="AB2236" s="248"/>
      <c r="AC2236" s="248"/>
      <c r="AD2236" s="248"/>
      <c r="AE2236" s="248"/>
      <c r="AF2236" s="248"/>
      <c r="AG2236" s="248"/>
      <c r="AH2236" s="249"/>
      <c r="AI2236" s="60"/>
      <c r="AJ2236" s="144" t="str">
        <f t="shared" si="423"/>
        <v>Riadok bude skrytý.</v>
      </c>
      <c r="AK2236" s="145" t="s">
        <v>207</v>
      </c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  <c r="AZ2236" s="2"/>
      <c r="BA2236" s="2"/>
      <c r="BB2236" s="2"/>
      <c r="BC2236" s="2"/>
      <c r="BD2236" s="2"/>
      <c r="BE2236" s="85">
        <v>1</v>
      </c>
      <c r="BF2236" s="51">
        <f t="shared" si="420"/>
        <v>0</v>
      </c>
      <c r="BG2236" s="55">
        <f t="shared" si="426"/>
        <v>1</v>
      </c>
      <c r="BH2236" s="51">
        <f t="shared" si="424"/>
        <v>1</v>
      </c>
      <c r="BI2236" s="90">
        <f t="shared" si="425"/>
        <v>0</v>
      </c>
      <c r="BJ2236" s="2"/>
      <c r="BK2236" s="2"/>
      <c r="BL2236" s="2"/>
      <c r="BM2236" s="2"/>
      <c r="BN2236" s="2"/>
      <c r="BO2236" s="2"/>
      <c r="BP2236" s="2"/>
      <c r="BQ2236" s="2"/>
      <c r="BR2236" s="2"/>
      <c r="BS2236" s="2"/>
      <c r="BT2236" s="2"/>
      <c r="BU2236" s="2"/>
      <c r="BV2236" s="2"/>
      <c r="BW2236" s="2"/>
      <c r="BX2236" s="108"/>
      <c r="BY2236" s="108"/>
      <c r="BZ2236" s="108"/>
      <c r="CA2236" s="113">
        <f>SI!BY2236</f>
        <v>115</v>
      </c>
      <c r="CB2236" s="113"/>
      <c r="CC2236" s="113"/>
      <c r="CD2236" s="113"/>
      <c r="CE2236" s="113"/>
      <c r="CF2236" s="113"/>
      <c r="CG2236" s="113"/>
      <c r="CH2236" s="140">
        <f>SI!BZ2236</f>
        <v>0</v>
      </c>
      <c r="CI2236" s="108"/>
      <c r="CJ2236" s="108"/>
      <c r="CK2236" s="108"/>
      <c r="CL2236" s="108"/>
      <c r="CM2236" s="108"/>
      <c r="CN2236" s="108"/>
      <c r="CO2236" s="108"/>
      <c r="CP2236" s="108"/>
      <c r="CQ2236" s="108"/>
      <c r="CR2236" s="108"/>
      <c r="CS2236" s="108"/>
      <c r="CT2236" s="108"/>
      <c r="CU2236" s="108"/>
      <c r="CV2236" s="108"/>
      <c r="CW2236" s="108"/>
      <c r="CX2236" s="108"/>
      <c r="CY2236" s="108"/>
      <c r="CZ2236" s="2"/>
      <c r="DA2236" s="2"/>
      <c r="DB2236" s="2"/>
      <c r="DC2236" s="2"/>
      <c r="DD2236" s="2"/>
      <c r="DE2236" s="2"/>
      <c r="DF2236" s="2"/>
      <c r="DG2236" s="2"/>
      <c r="DH2236" s="2"/>
      <c r="DI2236" s="2"/>
      <c r="DJ2236" s="2"/>
      <c r="DK2236" s="2"/>
      <c r="DL2236" s="2"/>
      <c r="DM2236" s="2"/>
      <c r="DN2236" s="2"/>
      <c r="DO2236" s="2"/>
      <c r="DP2236" s="2"/>
      <c r="DQ2236" s="2"/>
      <c r="DR2236" s="2"/>
      <c r="DS2236" s="2"/>
      <c r="DT2236" s="2"/>
      <c r="DU2236" s="2"/>
      <c r="DV2236" s="2"/>
      <c r="DW2236" s="2"/>
      <c r="DX2236" s="2"/>
      <c r="DY2236" s="2"/>
      <c r="DZ2236" s="2"/>
      <c r="EA2236" s="2"/>
      <c r="EB2236" s="2"/>
      <c r="EC2236" s="2"/>
      <c r="ED2236" s="2"/>
      <c r="EE2236" s="2"/>
      <c r="EF2236" s="2"/>
      <c r="EG2236" s="2"/>
      <c r="EH2236" s="2"/>
      <c r="EI2236" s="2"/>
      <c r="EJ2236" s="2"/>
      <c r="EK2236" s="2"/>
      <c r="EL2236" s="2"/>
      <c r="EM2236" s="2"/>
      <c r="EN2236" s="2"/>
      <c r="EO2236" s="2"/>
      <c r="EP2236" s="2"/>
      <c r="EQ2236" s="2"/>
      <c r="ER2236" s="2"/>
      <c r="ES2236" s="2"/>
      <c r="ET2236" s="2"/>
      <c r="EU2236" s="2"/>
      <c r="EV2236" s="2"/>
      <c r="EW2236" s="2"/>
      <c r="EX2236" s="2"/>
      <c r="EY2236" s="2"/>
      <c r="EZ2236" s="2"/>
      <c r="FA2236" s="2"/>
      <c r="FB2236" s="2"/>
      <c r="FC2236" s="2"/>
      <c r="FD2236" s="2"/>
      <c r="FE2236" s="2"/>
      <c r="FF2236" s="2"/>
      <c r="FG2236" s="2"/>
      <c r="FH2236" s="2"/>
      <c r="FI2236" s="2"/>
      <c r="FJ2236" s="2"/>
      <c r="FK2236" s="2"/>
      <c r="FL2236" s="2"/>
      <c r="FM2236" s="2"/>
      <c r="FN2236" s="2"/>
      <c r="FO2236" s="2"/>
      <c r="FP2236" s="2"/>
      <c r="FQ2236" s="2"/>
      <c r="FR2236" s="2"/>
      <c r="FS2236" s="2"/>
      <c r="FT2236" s="2"/>
      <c r="FU2236" s="2"/>
      <c r="FV2236" s="2"/>
      <c r="FW2236" s="2"/>
      <c r="FX2236" s="2"/>
      <c r="FY2236" s="2"/>
      <c r="FZ2236" s="2"/>
      <c r="GA2236" s="2"/>
      <c r="GB2236" s="2"/>
      <c r="GC2236" s="2"/>
      <c r="GD2236" s="2"/>
      <c r="GE2236" s="2"/>
      <c r="GF2236" s="2"/>
      <c r="GG2236" s="2"/>
      <c r="GH2236" s="2"/>
      <c r="GI2236" s="2"/>
      <c r="GJ2236" s="2"/>
      <c r="GK2236" s="2"/>
      <c r="GL2236" s="2"/>
      <c r="GM2236" s="2"/>
      <c r="GN2236" s="2"/>
      <c r="GO2236" s="2"/>
      <c r="GP2236" s="2"/>
      <c r="GQ2236" s="2"/>
      <c r="GR2236" s="2"/>
      <c r="GS2236" s="2"/>
      <c r="GT2236" s="2"/>
      <c r="GU2236" s="2"/>
      <c r="GV2236" s="2"/>
      <c r="GW2236" s="2"/>
      <c r="GX2236" s="2"/>
      <c r="GY2236" s="2"/>
      <c r="GZ2236" s="2"/>
      <c r="HA2236" s="2"/>
      <c r="HB2236" s="2"/>
      <c r="HC2236" s="2"/>
      <c r="HD2236" s="2"/>
      <c r="HE2236" s="2"/>
      <c r="HF2236" s="2"/>
      <c r="HG2236" s="2"/>
      <c r="HH2236" s="2"/>
      <c r="HI2236" s="2"/>
      <c r="HJ2236" s="2"/>
      <c r="HK2236" s="2"/>
      <c r="HL2236" s="2"/>
      <c r="HM2236" s="2"/>
      <c r="HN2236" s="2"/>
      <c r="HO2236" s="2"/>
      <c r="HP2236" s="2"/>
      <c r="HQ2236" s="2"/>
      <c r="HR2236" s="2"/>
      <c r="HS2236" s="2"/>
      <c r="HT2236" s="2"/>
      <c r="HU2236" s="2"/>
      <c r="HV2236" s="2"/>
      <c r="HW2236" s="2"/>
      <c r="HX2236" s="2"/>
      <c r="HY2236" s="2"/>
      <c r="HZ2236" s="2"/>
      <c r="IA2236" s="2"/>
      <c r="IB2236" s="2"/>
      <c r="IC2236" s="2"/>
      <c r="ID2236" s="2"/>
      <c r="IE2236" s="2"/>
      <c r="IF2236" s="2"/>
      <c r="IG2236" s="2"/>
      <c r="IH2236" s="2"/>
      <c r="II2236" s="2"/>
      <c r="IJ2236" s="2"/>
      <c r="IK2236" s="2"/>
      <c r="IL2236" s="2"/>
      <c r="IM2236" s="2"/>
      <c r="IN2236" s="2"/>
      <c r="IO2236" s="2"/>
      <c r="IP2236" s="2"/>
      <c r="IQ2236" s="2"/>
      <c r="IR2236" s="2"/>
      <c r="IS2236" s="2"/>
    </row>
    <row r="2237" spans="1:253" s="36" customFormat="1" ht="15" hidden="1" customHeight="1" x14ac:dyDescent="0.25">
      <c r="A2237" s="33"/>
      <c r="B2237" s="172" t="s">
        <v>450</v>
      </c>
      <c r="C2237" s="173"/>
      <c r="D2237" s="173"/>
      <c r="E2237" s="173"/>
      <c r="F2237" s="173"/>
      <c r="G2237" s="173"/>
      <c r="H2237" s="173"/>
      <c r="I2237" s="173"/>
      <c r="J2237" s="173"/>
      <c r="K2237" s="174"/>
      <c r="L2237" s="175"/>
      <c r="M2237" s="176"/>
      <c r="N2237" s="176"/>
      <c r="O2237" s="176"/>
      <c r="P2237" s="176"/>
      <c r="Q2237" s="176"/>
      <c r="R2237" s="176"/>
      <c r="S2237" s="176"/>
      <c r="T2237" s="176"/>
      <c r="U2237" s="176"/>
      <c r="V2237" s="176"/>
      <c r="W2237" s="176"/>
      <c r="X2237" s="176"/>
      <c r="Y2237" s="177"/>
      <c r="Z2237" s="214"/>
      <c r="AA2237" s="215"/>
      <c r="AB2237" s="215"/>
      <c r="AC2237" s="215"/>
      <c r="AD2237" s="215"/>
      <c r="AE2237" s="215"/>
      <c r="AF2237" s="215"/>
      <c r="AG2237" s="215"/>
      <c r="AH2237" s="216"/>
      <c r="AI2237" s="60"/>
      <c r="AJ2237" s="144" t="str">
        <f t="shared" si="423"/>
        <v>Riadok bude skrytý.</v>
      </c>
      <c r="AK2237" s="145" t="s">
        <v>207</v>
      </c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85">
        <v>1</v>
      </c>
      <c r="BF2237" s="51">
        <f t="shared" si="420"/>
        <v>0</v>
      </c>
      <c r="BG2237" s="55">
        <f t="shared" si="426"/>
        <v>1</v>
      </c>
      <c r="BH2237" s="51">
        <f t="shared" si="424"/>
        <v>1</v>
      </c>
      <c r="BI2237" s="90">
        <f t="shared" si="425"/>
        <v>0</v>
      </c>
      <c r="BJ2237" s="2"/>
      <c r="BK2237" s="2"/>
      <c r="BL2237" s="2"/>
      <c r="BM2237" s="2"/>
      <c r="BN2237" s="2"/>
      <c r="BO2237" s="2"/>
      <c r="BP2237" s="2"/>
      <c r="BQ2237" s="2"/>
      <c r="BR2237" s="2"/>
      <c r="BS2237" s="2"/>
      <c r="BT2237" s="2"/>
      <c r="BU2237" s="2"/>
      <c r="BV2237" s="2"/>
      <c r="BW2237" s="2"/>
      <c r="BX2237" s="108"/>
      <c r="BY2237" s="108"/>
      <c r="BZ2237" s="108"/>
      <c r="CA2237" s="113">
        <f>SI!BY2237</f>
        <v>458</v>
      </c>
      <c r="CB2237" s="113"/>
      <c r="CC2237" s="113"/>
      <c r="CD2237" s="113"/>
      <c r="CE2237" s="113"/>
      <c r="CF2237" s="113"/>
      <c r="CG2237" s="113"/>
      <c r="CH2237" s="140">
        <f>SI!BZ2237</f>
        <v>0</v>
      </c>
      <c r="CI2237" s="108"/>
      <c r="CJ2237" s="108"/>
      <c r="CK2237" s="108"/>
      <c r="CL2237" s="108"/>
      <c r="CM2237" s="108"/>
      <c r="CN2237" s="108"/>
      <c r="CO2237" s="108"/>
      <c r="CP2237" s="108"/>
      <c r="CQ2237" s="108"/>
      <c r="CR2237" s="108"/>
      <c r="CS2237" s="108"/>
      <c r="CT2237" s="108"/>
      <c r="CU2237" s="108"/>
      <c r="CV2237" s="108"/>
      <c r="CW2237" s="108"/>
      <c r="CX2237" s="108"/>
      <c r="CY2237" s="108"/>
      <c r="CZ2237" s="2"/>
      <c r="DA2237" s="2"/>
      <c r="DB2237" s="2"/>
      <c r="DC2237" s="2"/>
      <c r="DD2237" s="2"/>
      <c r="DE2237" s="2"/>
      <c r="DF2237" s="2"/>
      <c r="DG2237" s="2"/>
      <c r="DH2237" s="2"/>
      <c r="DI2237" s="2"/>
      <c r="DJ2237" s="2"/>
      <c r="DK2237" s="2"/>
      <c r="DL2237" s="2"/>
      <c r="DM2237" s="2"/>
      <c r="DN2237" s="2"/>
      <c r="DO2237" s="2"/>
      <c r="DP2237" s="2"/>
      <c r="DQ2237" s="2"/>
      <c r="DR2237" s="2"/>
      <c r="DS2237" s="2"/>
      <c r="DT2237" s="2"/>
      <c r="DU2237" s="2"/>
      <c r="DV2237" s="2"/>
      <c r="DW2237" s="2"/>
      <c r="DX2237" s="2"/>
      <c r="DY2237" s="2"/>
      <c r="DZ2237" s="2"/>
      <c r="EA2237" s="2"/>
      <c r="EB2237" s="2"/>
      <c r="EC2237" s="2"/>
      <c r="ED2237" s="2"/>
      <c r="EE2237" s="2"/>
      <c r="EF2237" s="2"/>
      <c r="EG2237" s="2"/>
      <c r="EH2237" s="2"/>
      <c r="EI2237" s="2"/>
      <c r="EJ2237" s="2"/>
      <c r="EK2237" s="2"/>
      <c r="EL2237" s="2"/>
      <c r="EM2237" s="2"/>
      <c r="EN2237" s="2"/>
      <c r="EO2237" s="2"/>
      <c r="EP2237" s="2"/>
      <c r="EQ2237" s="2"/>
      <c r="ER2237" s="2"/>
      <c r="ES2237" s="2"/>
      <c r="ET2237" s="2"/>
      <c r="EU2237" s="2"/>
      <c r="EV2237" s="2"/>
      <c r="EW2237" s="2"/>
      <c r="EX2237" s="2"/>
      <c r="EY2237" s="2"/>
      <c r="EZ2237" s="2"/>
      <c r="FA2237" s="2"/>
      <c r="FB2237" s="2"/>
      <c r="FC2237" s="2"/>
      <c r="FD2237" s="2"/>
      <c r="FE2237" s="2"/>
      <c r="FF2237" s="2"/>
      <c r="FG2237" s="2"/>
      <c r="FH2237" s="2"/>
      <c r="FI2237" s="2"/>
      <c r="FJ2237" s="2"/>
      <c r="FK2237" s="2"/>
      <c r="FL2237" s="2"/>
      <c r="FM2237" s="2"/>
      <c r="FN2237" s="2"/>
      <c r="FO2237" s="2"/>
      <c r="FP2237" s="2"/>
      <c r="FQ2237" s="2"/>
      <c r="FR2237" s="2"/>
      <c r="FS2237" s="2"/>
      <c r="FT2237" s="2"/>
      <c r="FU2237" s="2"/>
      <c r="FV2237" s="2"/>
      <c r="FW2237" s="2"/>
      <c r="FX2237" s="2"/>
      <c r="FY2237" s="2"/>
      <c r="FZ2237" s="2"/>
      <c r="GA2237" s="2"/>
      <c r="GB2237" s="2"/>
      <c r="GC2237" s="2"/>
      <c r="GD2237" s="2"/>
      <c r="GE2237" s="2"/>
      <c r="GF2237" s="2"/>
      <c r="GG2237" s="2"/>
      <c r="GH2237" s="2"/>
      <c r="GI2237" s="2"/>
      <c r="GJ2237" s="2"/>
      <c r="GK2237" s="2"/>
      <c r="GL2237" s="2"/>
      <c r="GM2237" s="2"/>
      <c r="GN2237" s="2"/>
      <c r="GO2237" s="2"/>
      <c r="GP2237" s="2"/>
      <c r="GQ2237" s="2"/>
      <c r="GR2237" s="2"/>
      <c r="GS2237" s="2"/>
      <c r="GT2237" s="2"/>
      <c r="GU2237" s="2"/>
      <c r="GV2237" s="2"/>
      <c r="GW2237" s="2"/>
      <c r="GX2237" s="2"/>
      <c r="GY2237" s="2"/>
      <c r="GZ2237" s="2"/>
      <c r="HA2237" s="2"/>
      <c r="HB2237" s="2"/>
      <c r="HC2237" s="2"/>
      <c r="HD2237" s="2"/>
      <c r="HE2237" s="2"/>
      <c r="HF2237" s="2"/>
      <c r="HG2237" s="2"/>
      <c r="HH2237" s="2"/>
      <c r="HI2237" s="2"/>
      <c r="HJ2237" s="2"/>
      <c r="HK2237" s="2"/>
      <c r="HL2237" s="2"/>
      <c r="HM2237" s="2"/>
      <c r="HN2237" s="2"/>
      <c r="HO2237" s="2"/>
      <c r="HP2237" s="2"/>
      <c r="HQ2237" s="2"/>
      <c r="HR2237" s="2"/>
      <c r="HS2237" s="2"/>
      <c r="HT2237" s="2"/>
      <c r="HU2237" s="2"/>
      <c r="HV2237" s="2"/>
      <c r="HW2237" s="2"/>
      <c r="HX2237" s="2"/>
      <c r="HY2237" s="2"/>
      <c r="HZ2237" s="2"/>
      <c r="IA2237" s="2"/>
      <c r="IB2237" s="2"/>
      <c r="IC2237" s="2"/>
      <c r="ID2237" s="2"/>
      <c r="IE2237" s="2"/>
      <c r="IF2237" s="2"/>
      <c r="IG2237" s="2"/>
      <c r="IH2237" s="2"/>
      <c r="II2237" s="2"/>
      <c r="IJ2237" s="2"/>
      <c r="IK2237" s="2"/>
      <c r="IL2237" s="2"/>
      <c r="IM2237" s="2"/>
      <c r="IN2237" s="2"/>
      <c r="IO2237" s="2"/>
      <c r="IP2237" s="2"/>
      <c r="IQ2237" s="2"/>
      <c r="IR2237" s="2"/>
      <c r="IS2237" s="2"/>
    </row>
    <row r="2238" spans="1:253" s="36" customFormat="1" ht="26.25" hidden="1" customHeight="1" x14ac:dyDescent="0.25">
      <c r="A2238" s="33"/>
      <c r="B2238" s="211" t="s">
        <v>452</v>
      </c>
      <c r="C2238" s="212"/>
      <c r="D2238" s="212"/>
      <c r="E2238" s="212"/>
      <c r="F2238" s="212"/>
      <c r="G2238" s="212"/>
      <c r="H2238" s="212"/>
      <c r="I2238" s="212"/>
      <c r="J2238" s="212"/>
      <c r="K2238" s="213"/>
      <c r="L2238" s="175"/>
      <c r="M2238" s="176"/>
      <c r="N2238" s="176"/>
      <c r="O2238" s="176"/>
      <c r="P2238" s="176"/>
      <c r="Q2238" s="176"/>
      <c r="R2238" s="176"/>
      <c r="S2238" s="176"/>
      <c r="T2238" s="176"/>
      <c r="U2238" s="176"/>
      <c r="V2238" s="176"/>
      <c r="W2238" s="176"/>
      <c r="X2238" s="176"/>
      <c r="Y2238" s="177"/>
      <c r="Z2238" s="214"/>
      <c r="AA2238" s="215"/>
      <c r="AB2238" s="215"/>
      <c r="AC2238" s="215"/>
      <c r="AD2238" s="215"/>
      <c r="AE2238" s="215"/>
      <c r="AF2238" s="215"/>
      <c r="AG2238" s="215"/>
      <c r="AH2238" s="216"/>
      <c r="AI2238" s="60"/>
      <c r="AJ2238" s="144" t="str">
        <f t="shared" si="423"/>
        <v>Riadok bude skrytý.</v>
      </c>
      <c r="AK2238" s="145" t="s">
        <v>207</v>
      </c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  <c r="AZ2238" s="2"/>
      <c r="BA2238" s="2"/>
      <c r="BB2238" s="2"/>
      <c r="BC2238" s="2"/>
      <c r="BD2238" s="2"/>
      <c r="BE2238" s="85">
        <v>1</v>
      </c>
      <c r="BF2238" s="51">
        <f t="shared" si="420"/>
        <v>0</v>
      </c>
      <c r="BG2238" s="55">
        <f t="shared" si="426"/>
        <v>1</v>
      </c>
      <c r="BH2238" s="51">
        <f t="shared" si="424"/>
        <v>1</v>
      </c>
      <c r="BI2238" s="90">
        <f t="shared" si="425"/>
        <v>0</v>
      </c>
      <c r="BJ2238" s="2"/>
      <c r="BK2238" s="2"/>
      <c r="BL2238" s="2"/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108"/>
      <c r="BY2238" s="108"/>
      <c r="BZ2238" s="108"/>
      <c r="CA2238" s="113">
        <f>SI!BY2238</f>
        <v>29</v>
      </c>
      <c r="CB2238" s="113"/>
      <c r="CC2238" s="113"/>
      <c r="CD2238" s="113"/>
      <c r="CE2238" s="113"/>
      <c r="CF2238" s="113"/>
      <c r="CG2238" s="113"/>
      <c r="CH2238" s="140">
        <f>SI!BZ2238</f>
        <v>0</v>
      </c>
      <c r="CI2238" s="108"/>
      <c r="CJ2238" s="108"/>
      <c r="CK2238" s="108"/>
      <c r="CL2238" s="108"/>
      <c r="CM2238" s="108"/>
      <c r="CN2238" s="108"/>
      <c r="CO2238" s="108"/>
      <c r="CP2238" s="108"/>
      <c r="CQ2238" s="108"/>
      <c r="CR2238" s="108"/>
      <c r="CS2238" s="108"/>
      <c r="CT2238" s="108"/>
      <c r="CU2238" s="108"/>
      <c r="CV2238" s="108"/>
      <c r="CW2238" s="108"/>
      <c r="CX2238" s="108"/>
      <c r="CY2238" s="108"/>
      <c r="CZ2238" s="2"/>
      <c r="DA2238" s="2"/>
      <c r="DB2238" s="2"/>
      <c r="DC2238" s="2"/>
      <c r="DD2238" s="2"/>
      <c r="DE2238" s="2"/>
      <c r="DF2238" s="2"/>
      <c r="DG2238" s="2"/>
      <c r="DH2238" s="2"/>
      <c r="DI2238" s="2"/>
      <c r="DJ2238" s="2"/>
      <c r="DK2238" s="2"/>
      <c r="DL2238" s="2"/>
      <c r="DM2238" s="2"/>
      <c r="DN2238" s="2"/>
      <c r="DO2238" s="2"/>
      <c r="DP2238" s="2"/>
      <c r="DQ2238" s="2"/>
      <c r="DR2238" s="2"/>
      <c r="DS2238" s="2"/>
      <c r="DT2238" s="2"/>
      <c r="DU2238" s="2"/>
      <c r="DV2238" s="2"/>
      <c r="DW2238" s="2"/>
      <c r="DX2238" s="2"/>
      <c r="DY2238" s="2"/>
      <c r="DZ2238" s="2"/>
      <c r="EA2238" s="2"/>
      <c r="EB2238" s="2"/>
      <c r="EC2238" s="2"/>
      <c r="ED2238" s="2"/>
      <c r="EE2238" s="2"/>
      <c r="EF2238" s="2"/>
      <c r="EG2238" s="2"/>
      <c r="EH2238" s="2"/>
      <c r="EI2238" s="2"/>
      <c r="EJ2238" s="2"/>
      <c r="EK2238" s="2"/>
      <c r="EL2238" s="2"/>
      <c r="EM2238" s="2"/>
      <c r="EN2238" s="2"/>
      <c r="EO2238" s="2"/>
      <c r="EP2238" s="2"/>
      <c r="EQ2238" s="2"/>
      <c r="ER2238" s="2"/>
      <c r="ES2238" s="2"/>
      <c r="ET2238" s="2"/>
      <c r="EU2238" s="2"/>
      <c r="EV2238" s="2"/>
      <c r="EW2238" s="2"/>
      <c r="EX2238" s="2"/>
      <c r="EY2238" s="2"/>
      <c r="EZ2238" s="2"/>
      <c r="FA2238" s="2"/>
      <c r="FB2238" s="2"/>
      <c r="FC2238" s="2"/>
      <c r="FD2238" s="2"/>
      <c r="FE2238" s="2"/>
      <c r="FF2238" s="2"/>
      <c r="FG2238" s="2"/>
      <c r="FH2238" s="2"/>
      <c r="FI2238" s="2"/>
      <c r="FJ2238" s="2"/>
      <c r="FK2238" s="2"/>
      <c r="FL2238" s="2"/>
      <c r="FM2238" s="2"/>
      <c r="FN2238" s="2"/>
      <c r="FO2238" s="2"/>
      <c r="FP2238" s="2"/>
      <c r="FQ2238" s="2"/>
      <c r="FR2238" s="2"/>
      <c r="FS2238" s="2"/>
      <c r="FT2238" s="2"/>
      <c r="FU2238" s="2"/>
      <c r="FV2238" s="2"/>
      <c r="FW2238" s="2"/>
      <c r="FX2238" s="2"/>
      <c r="FY2238" s="2"/>
      <c r="FZ2238" s="2"/>
      <c r="GA2238" s="2"/>
      <c r="GB2238" s="2"/>
      <c r="GC2238" s="2"/>
      <c r="GD2238" s="2"/>
      <c r="GE2238" s="2"/>
      <c r="GF2238" s="2"/>
      <c r="GG2238" s="2"/>
      <c r="GH2238" s="2"/>
      <c r="GI2238" s="2"/>
      <c r="GJ2238" s="2"/>
      <c r="GK2238" s="2"/>
      <c r="GL2238" s="2"/>
      <c r="GM2238" s="2"/>
      <c r="GN2238" s="2"/>
      <c r="GO2238" s="2"/>
      <c r="GP2238" s="2"/>
      <c r="GQ2238" s="2"/>
      <c r="GR2238" s="2"/>
      <c r="GS2238" s="2"/>
      <c r="GT2238" s="2"/>
      <c r="GU2238" s="2"/>
      <c r="GV2238" s="2"/>
      <c r="GW2238" s="2"/>
      <c r="GX2238" s="2"/>
      <c r="GY2238" s="2"/>
      <c r="GZ2238" s="2"/>
      <c r="HA2238" s="2"/>
      <c r="HB2238" s="2"/>
      <c r="HC2238" s="2"/>
      <c r="HD2238" s="2"/>
      <c r="HE2238" s="2"/>
      <c r="HF2238" s="2"/>
      <c r="HG2238" s="2"/>
      <c r="HH2238" s="2"/>
      <c r="HI2238" s="2"/>
      <c r="HJ2238" s="2"/>
      <c r="HK2238" s="2"/>
      <c r="HL2238" s="2"/>
      <c r="HM2238" s="2"/>
      <c r="HN2238" s="2"/>
      <c r="HO2238" s="2"/>
      <c r="HP2238" s="2"/>
      <c r="HQ2238" s="2"/>
      <c r="HR2238" s="2"/>
      <c r="HS2238" s="2"/>
      <c r="HT2238" s="2"/>
      <c r="HU2238" s="2"/>
      <c r="HV2238" s="2"/>
      <c r="HW2238" s="2"/>
      <c r="HX2238" s="2"/>
      <c r="HY2238" s="2"/>
      <c r="HZ2238" s="2"/>
      <c r="IA2238" s="2"/>
      <c r="IB2238" s="2"/>
      <c r="IC2238" s="2"/>
      <c r="ID2238" s="2"/>
      <c r="IE2238" s="2"/>
      <c r="IF2238" s="2"/>
      <c r="IG2238" s="2"/>
      <c r="IH2238" s="2"/>
      <c r="II2238" s="2"/>
      <c r="IJ2238" s="2"/>
      <c r="IK2238" s="2"/>
      <c r="IL2238" s="2"/>
      <c r="IM2238" s="2"/>
      <c r="IN2238" s="2"/>
      <c r="IO2238" s="2"/>
      <c r="IP2238" s="2"/>
      <c r="IQ2238" s="2"/>
      <c r="IR2238" s="2"/>
      <c r="IS2238" s="2"/>
    </row>
    <row r="2239" spans="1:253" s="36" customFormat="1" ht="33.75" hidden="1" customHeight="1" x14ac:dyDescent="0.25">
      <c r="A2239" s="33"/>
      <c r="B2239" s="211" t="s">
        <v>451</v>
      </c>
      <c r="C2239" s="212"/>
      <c r="D2239" s="212"/>
      <c r="E2239" s="212"/>
      <c r="F2239" s="212"/>
      <c r="G2239" s="212"/>
      <c r="H2239" s="212"/>
      <c r="I2239" s="212"/>
      <c r="J2239" s="212"/>
      <c r="K2239" s="213"/>
      <c r="L2239" s="175"/>
      <c r="M2239" s="176"/>
      <c r="N2239" s="176"/>
      <c r="O2239" s="176"/>
      <c r="P2239" s="176"/>
      <c r="Q2239" s="176"/>
      <c r="R2239" s="176"/>
      <c r="S2239" s="176"/>
      <c r="T2239" s="176"/>
      <c r="U2239" s="176"/>
      <c r="V2239" s="176"/>
      <c r="W2239" s="176"/>
      <c r="X2239" s="176"/>
      <c r="Y2239" s="177"/>
      <c r="Z2239" s="214"/>
      <c r="AA2239" s="215"/>
      <c r="AB2239" s="215"/>
      <c r="AC2239" s="215"/>
      <c r="AD2239" s="215"/>
      <c r="AE2239" s="215"/>
      <c r="AF2239" s="215"/>
      <c r="AG2239" s="215"/>
      <c r="AH2239" s="216"/>
      <c r="AI2239" s="60"/>
      <c r="AJ2239" s="144" t="str">
        <f t="shared" si="423"/>
        <v>Riadok bude skrytý.</v>
      </c>
      <c r="AK2239" s="145" t="s">
        <v>207</v>
      </c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  <c r="AZ2239" s="2"/>
      <c r="BA2239" s="2"/>
      <c r="BB2239" s="2"/>
      <c r="BC2239" s="2"/>
      <c r="BD2239" s="2"/>
      <c r="BE2239" s="85">
        <v>1</v>
      </c>
      <c r="BF2239" s="51">
        <f t="shared" si="420"/>
        <v>0</v>
      </c>
      <c r="BG2239" s="55">
        <f t="shared" si="426"/>
        <v>1</v>
      </c>
      <c r="BH2239" s="51">
        <f t="shared" si="424"/>
        <v>1</v>
      </c>
      <c r="BI2239" s="90">
        <f t="shared" si="425"/>
        <v>0</v>
      </c>
      <c r="BJ2239" s="2"/>
      <c r="BK2239" s="2"/>
      <c r="BL2239" s="2"/>
      <c r="BM2239" s="2"/>
      <c r="BN2239" s="2"/>
      <c r="BO2239" s="2"/>
      <c r="BP2239" s="2"/>
      <c r="BQ2239" s="2"/>
      <c r="BR2239" s="2"/>
      <c r="BS2239" s="2"/>
      <c r="BT2239" s="2"/>
      <c r="BU2239" s="2"/>
      <c r="BV2239" s="2"/>
      <c r="BW2239" s="2"/>
      <c r="BX2239" s="108"/>
      <c r="BY2239" s="108"/>
      <c r="BZ2239" s="108"/>
      <c r="CA2239" s="113">
        <f>SI!BY2239</f>
        <v>415</v>
      </c>
      <c r="CB2239" s="113"/>
      <c r="CC2239" s="113"/>
      <c r="CD2239" s="113"/>
      <c r="CE2239" s="113"/>
      <c r="CF2239" s="113"/>
      <c r="CG2239" s="113"/>
      <c r="CH2239" s="140">
        <f>SI!BZ2239</f>
        <v>0</v>
      </c>
      <c r="CI2239" s="108"/>
      <c r="CJ2239" s="108"/>
      <c r="CK2239" s="108"/>
      <c r="CL2239" s="108"/>
      <c r="CM2239" s="108"/>
      <c r="CN2239" s="108"/>
      <c r="CO2239" s="108"/>
      <c r="CP2239" s="108"/>
      <c r="CQ2239" s="108"/>
      <c r="CR2239" s="108"/>
      <c r="CS2239" s="108"/>
      <c r="CT2239" s="108"/>
      <c r="CU2239" s="108"/>
      <c r="CV2239" s="108"/>
      <c r="CW2239" s="108"/>
      <c r="CX2239" s="108"/>
      <c r="CY2239" s="108"/>
      <c r="CZ2239" s="2"/>
      <c r="DA2239" s="2"/>
      <c r="DB2239" s="2"/>
      <c r="DC2239" s="2"/>
      <c r="DD2239" s="2"/>
      <c r="DE2239" s="2"/>
      <c r="DF2239" s="2"/>
      <c r="DG2239" s="2"/>
      <c r="DH2239" s="2"/>
      <c r="DI2239" s="2"/>
      <c r="DJ2239" s="2"/>
      <c r="DK2239" s="2"/>
      <c r="DL2239" s="2"/>
      <c r="DM2239" s="2"/>
      <c r="DN2239" s="2"/>
      <c r="DO2239" s="2"/>
      <c r="DP2239" s="2"/>
      <c r="DQ2239" s="2"/>
      <c r="DR2239" s="2"/>
      <c r="DS2239" s="2"/>
      <c r="DT2239" s="2"/>
      <c r="DU2239" s="2"/>
      <c r="DV2239" s="2"/>
      <c r="DW2239" s="2"/>
      <c r="DX2239" s="2"/>
      <c r="DY2239" s="2"/>
      <c r="DZ2239" s="2"/>
      <c r="EA2239" s="2"/>
      <c r="EB2239" s="2"/>
      <c r="EC2239" s="2"/>
      <c r="ED2239" s="2"/>
      <c r="EE2239" s="2"/>
      <c r="EF2239" s="2"/>
      <c r="EG2239" s="2"/>
      <c r="EH2239" s="2"/>
      <c r="EI2239" s="2"/>
      <c r="EJ2239" s="2"/>
      <c r="EK2239" s="2"/>
      <c r="EL2239" s="2"/>
      <c r="EM2239" s="2"/>
      <c r="EN2239" s="2"/>
      <c r="EO2239" s="2"/>
      <c r="EP2239" s="2"/>
      <c r="EQ2239" s="2"/>
      <c r="ER2239" s="2"/>
      <c r="ES2239" s="2"/>
      <c r="ET2239" s="2"/>
      <c r="EU2239" s="2"/>
      <c r="EV2239" s="2"/>
      <c r="EW2239" s="2"/>
      <c r="EX2239" s="2"/>
      <c r="EY2239" s="2"/>
      <c r="EZ2239" s="2"/>
      <c r="FA2239" s="2"/>
      <c r="FB2239" s="2"/>
      <c r="FC2239" s="2"/>
      <c r="FD2239" s="2"/>
      <c r="FE2239" s="2"/>
      <c r="FF2239" s="2"/>
      <c r="FG2239" s="2"/>
      <c r="FH2239" s="2"/>
      <c r="FI2239" s="2"/>
      <c r="FJ2239" s="2"/>
      <c r="FK2239" s="2"/>
      <c r="FL2239" s="2"/>
      <c r="FM2239" s="2"/>
      <c r="FN2239" s="2"/>
      <c r="FO2239" s="2"/>
      <c r="FP2239" s="2"/>
      <c r="FQ2239" s="2"/>
      <c r="FR2239" s="2"/>
      <c r="FS2239" s="2"/>
      <c r="FT2239" s="2"/>
      <c r="FU2239" s="2"/>
      <c r="FV2239" s="2"/>
      <c r="FW2239" s="2"/>
      <c r="FX2239" s="2"/>
      <c r="FY2239" s="2"/>
      <c r="FZ2239" s="2"/>
      <c r="GA2239" s="2"/>
      <c r="GB2239" s="2"/>
      <c r="GC2239" s="2"/>
      <c r="GD2239" s="2"/>
      <c r="GE2239" s="2"/>
      <c r="GF2239" s="2"/>
      <c r="GG2239" s="2"/>
      <c r="GH2239" s="2"/>
      <c r="GI2239" s="2"/>
      <c r="GJ2239" s="2"/>
      <c r="GK2239" s="2"/>
      <c r="GL2239" s="2"/>
      <c r="GM2239" s="2"/>
      <c r="GN2239" s="2"/>
      <c r="GO2239" s="2"/>
      <c r="GP2239" s="2"/>
      <c r="GQ2239" s="2"/>
      <c r="GR2239" s="2"/>
      <c r="GS2239" s="2"/>
      <c r="GT2239" s="2"/>
      <c r="GU2239" s="2"/>
      <c r="GV2239" s="2"/>
      <c r="GW2239" s="2"/>
      <c r="GX2239" s="2"/>
      <c r="GY2239" s="2"/>
      <c r="GZ2239" s="2"/>
      <c r="HA2239" s="2"/>
      <c r="HB2239" s="2"/>
      <c r="HC2239" s="2"/>
      <c r="HD2239" s="2"/>
      <c r="HE2239" s="2"/>
      <c r="HF2239" s="2"/>
      <c r="HG2239" s="2"/>
      <c r="HH2239" s="2"/>
      <c r="HI2239" s="2"/>
      <c r="HJ2239" s="2"/>
      <c r="HK2239" s="2"/>
      <c r="HL2239" s="2"/>
      <c r="HM2239" s="2"/>
      <c r="HN2239" s="2"/>
      <c r="HO2239" s="2"/>
      <c r="HP2239" s="2"/>
      <c r="HQ2239" s="2"/>
      <c r="HR2239" s="2"/>
      <c r="HS2239" s="2"/>
      <c r="HT2239" s="2"/>
      <c r="HU2239" s="2"/>
      <c r="HV2239" s="2"/>
      <c r="HW2239" s="2"/>
      <c r="HX2239" s="2"/>
      <c r="HY2239" s="2"/>
      <c r="HZ2239" s="2"/>
      <c r="IA2239" s="2"/>
      <c r="IB2239" s="2"/>
      <c r="IC2239" s="2"/>
      <c r="ID2239" s="2"/>
      <c r="IE2239" s="2"/>
      <c r="IF2239" s="2"/>
      <c r="IG2239" s="2"/>
      <c r="IH2239" s="2"/>
      <c r="II2239" s="2"/>
      <c r="IJ2239" s="2"/>
      <c r="IK2239" s="2"/>
      <c r="IL2239" s="2"/>
      <c r="IM2239" s="2"/>
      <c r="IN2239" s="2"/>
      <c r="IO2239" s="2"/>
      <c r="IP2239" s="2"/>
      <c r="IQ2239" s="2"/>
      <c r="IR2239" s="2"/>
      <c r="IS2239" s="2"/>
    </row>
    <row r="2240" spans="1:253" s="36" customFormat="1" hidden="1" x14ac:dyDescent="0.25">
      <c r="A2240" s="33"/>
      <c r="B2240" s="217" t="s">
        <v>453</v>
      </c>
      <c r="C2240" s="218"/>
      <c r="D2240" s="218"/>
      <c r="E2240" s="218"/>
      <c r="F2240" s="218"/>
      <c r="G2240" s="218"/>
      <c r="H2240" s="218"/>
      <c r="I2240" s="218"/>
      <c r="J2240" s="218"/>
      <c r="K2240" s="219"/>
      <c r="L2240" s="317"/>
      <c r="M2240" s="318"/>
      <c r="N2240" s="318"/>
      <c r="O2240" s="318"/>
      <c r="P2240" s="318"/>
      <c r="Q2240" s="318"/>
      <c r="R2240" s="318"/>
      <c r="S2240" s="318"/>
      <c r="T2240" s="318"/>
      <c r="U2240" s="318"/>
      <c r="V2240" s="318"/>
      <c r="W2240" s="318"/>
      <c r="X2240" s="318"/>
      <c r="Y2240" s="319"/>
      <c r="Z2240" s="546"/>
      <c r="AA2240" s="544"/>
      <c r="AB2240" s="544"/>
      <c r="AC2240" s="544"/>
      <c r="AD2240" s="544"/>
      <c r="AE2240" s="544"/>
      <c r="AF2240" s="544"/>
      <c r="AG2240" s="544"/>
      <c r="AH2240" s="547"/>
      <c r="AI2240" s="60"/>
      <c r="AJ2240" s="144" t="str">
        <f t="shared" si="423"/>
        <v>Riadok bude skrytý.</v>
      </c>
      <c r="AK2240" s="145" t="s">
        <v>207</v>
      </c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85">
        <v>1</v>
      </c>
      <c r="BF2240" s="51">
        <f t="shared" si="420"/>
        <v>0</v>
      </c>
      <c r="BG2240" s="55">
        <f t="shared" si="426"/>
        <v>1</v>
      </c>
      <c r="BH2240" s="51">
        <f t="shared" si="424"/>
        <v>1</v>
      </c>
      <c r="BI2240" s="90">
        <f t="shared" si="425"/>
        <v>0</v>
      </c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108"/>
      <c r="BY2240" s="108"/>
      <c r="BZ2240" s="108"/>
      <c r="CA2240" s="113">
        <f>SI!BY2240</f>
        <v>122</v>
      </c>
      <c r="CB2240" s="113"/>
      <c r="CC2240" s="113"/>
      <c r="CD2240" s="113"/>
      <c r="CE2240" s="113"/>
      <c r="CF2240" s="113"/>
      <c r="CG2240" s="113"/>
      <c r="CH2240" s="140">
        <f>SI!BZ2240</f>
        <v>0</v>
      </c>
      <c r="CI2240" s="108"/>
      <c r="CJ2240" s="108"/>
      <c r="CK2240" s="108"/>
      <c r="CL2240" s="108"/>
      <c r="CM2240" s="108"/>
      <c r="CN2240" s="108"/>
      <c r="CO2240" s="108"/>
      <c r="CP2240" s="108"/>
      <c r="CQ2240" s="108"/>
      <c r="CR2240" s="108"/>
      <c r="CS2240" s="108"/>
      <c r="CT2240" s="108"/>
      <c r="CU2240" s="108"/>
      <c r="CV2240" s="108"/>
      <c r="CW2240" s="108"/>
      <c r="CX2240" s="108"/>
      <c r="CY2240" s="108"/>
      <c r="CZ2240" s="2"/>
      <c r="DA2240" s="2"/>
      <c r="DB2240" s="2"/>
      <c r="DC2240" s="2"/>
      <c r="DD2240" s="2"/>
      <c r="DE2240" s="2"/>
      <c r="DF2240" s="2"/>
      <c r="DG2240" s="2"/>
      <c r="DH2240" s="2"/>
      <c r="DI2240" s="2"/>
      <c r="DJ2240" s="2"/>
      <c r="DK2240" s="2"/>
      <c r="DL2240" s="2"/>
      <c r="DM2240" s="2"/>
      <c r="DN2240" s="2"/>
      <c r="DO2240" s="2"/>
      <c r="DP2240" s="2"/>
      <c r="DQ2240" s="2"/>
      <c r="DR2240" s="2"/>
      <c r="DS2240" s="2"/>
      <c r="DT2240" s="2"/>
      <c r="DU2240" s="2"/>
      <c r="DV2240" s="2"/>
      <c r="DW2240" s="2"/>
      <c r="DX2240" s="2"/>
      <c r="DY2240" s="2"/>
      <c r="DZ2240" s="2"/>
      <c r="EA2240" s="2"/>
      <c r="EB2240" s="2"/>
      <c r="EC2240" s="2"/>
      <c r="ED2240" s="2"/>
      <c r="EE2240" s="2"/>
      <c r="EF2240" s="2"/>
      <c r="EG2240" s="2"/>
      <c r="EH2240" s="2"/>
      <c r="EI2240" s="2"/>
      <c r="EJ2240" s="2"/>
      <c r="EK2240" s="2"/>
      <c r="EL2240" s="2"/>
      <c r="EM2240" s="2"/>
      <c r="EN2240" s="2"/>
      <c r="EO2240" s="2"/>
      <c r="EP2240" s="2"/>
      <c r="EQ2240" s="2"/>
      <c r="ER2240" s="2"/>
      <c r="ES2240" s="2"/>
      <c r="ET2240" s="2"/>
      <c r="EU2240" s="2"/>
      <c r="EV2240" s="2"/>
      <c r="EW2240" s="2"/>
      <c r="EX2240" s="2"/>
      <c r="EY2240" s="2"/>
      <c r="EZ2240" s="2"/>
      <c r="FA2240" s="2"/>
      <c r="FB2240" s="2"/>
      <c r="FC2240" s="2"/>
      <c r="FD2240" s="2"/>
      <c r="FE2240" s="2"/>
      <c r="FF2240" s="2"/>
      <c r="FG2240" s="2"/>
      <c r="FH2240" s="2"/>
      <c r="FI2240" s="2"/>
      <c r="FJ2240" s="2"/>
      <c r="FK2240" s="2"/>
      <c r="FL2240" s="2"/>
      <c r="FM2240" s="2"/>
      <c r="FN2240" s="2"/>
      <c r="FO2240" s="2"/>
      <c r="FP2240" s="2"/>
      <c r="FQ2240" s="2"/>
      <c r="FR2240" s="2"/>
      <c r="FS2240" s="2"/>
      <c r="FT2240" s="2"/>
      <c r="FU2240" s="2"/>
      <c r="FV2240" s="2"/>
      <c r="FW2240" s="2"/>
      <c r="FX2240" s="2"/>
      <c r="FY2240" s="2"/>
      <c r="FZ2240" s="2"/>
      <c r="GA2240" s="2"/>
      <c r="GB2240" s="2"/>
      <c r="GC2240" s="2"/>
      <c r="GD2240" s="2"/>
      <c r="GE2240" s="2"/>
      <c r="GF2240" s="2"/>
      <c r="GG2240" s="2"/>
      <c r="GH2240" s="2"/>
      <c r="GI2240" s="2"/>
      <c r="GJ2240" s="2"/>
      <c r="GK2240" s="2"/>
      <c r="GL2240" s="2"/>
      <c r="GM2240" s="2"/>
      <c r="GN2240" s="2"/>
      <c r="GO2240" s="2"/>
      <c r="GP2240" s="2"/>
      <c r="GQ2240" s="2"/>
      <c r="GR2240" s="2"/>
      <c r="GS2240" s="2"/>
      <c r="GT2240" s="2"/>
      <c r="GU2240" s="2"/>
      <c r="GV2240" s="2"/>
      <c r="GW2240" s="2"/>
      <c r="GX2240" s="2"/>
      <c r="GY2240" s="2"/>
      <c r="GZ2240" s="2"/>
      <c r="HA2240" s="2"/>
      <c r="HB2240" s="2"/>
      <c r="HC2240" s="2"/>
      <c r="HD2240" s="2"/>
      <c r="HE2240" s="2"/>
      <c r="HF2240" s="2"/>
      <c r="HG2240" s="2"/>
      <c r="HH2240" s="2"/>
      <c r="HI2240" s="2"/>
      <c r="HJ2240" s="2"/>
      <c r="HK2240" s="2"/>
      <c r="HL2240" s="2"/>
      <c r="HM2240" s="2"/>
      <c r="HN2240" s="2"/>
      <c r="HO2240" s="2"/>
      <c r="HP2240" s="2"/>
      <c r="HQ2240" s="2"/>
      <c r="HR2240" s="2"/>
      <c r="HS2240" s="2"/>
      <c r="HT2240" s="2"/>
      <c r="HU2240" s="2"/>
      <c r="HV2240" s="2"/>
      <c r="HW2240" s="2"/>
      <c r="HX2240" s="2"/>
      <c r="HY2240" s="2"/>
      <c r="HZ2240" s="2"/>
      <c r="IA2240" s="2"/>
      <c r="IB2240" s="2"/>
      <c r="IC2240" s="2"/>
      <c r="ID2240" s="2"/>
      <c r="IE2240" s="2"/>
      <c r="IF2240" s="2"/>
      <c r="IG2240" s="2"/>
      <c r="IH2240" s="2"/>
      <c r="II2240" s="2"/>
      <c r="IJ2240" s="2"/>
      <c r="IK2240" s="2"/>
      <c r="IL2240" s="2"/>
      <c r="IM2240" s="2"/>
      <c r="IN2240" s="2"/>
      <c r="IO2240" s="2"/>
      <c r="IP2240" s="2"/>
      <c r="IQ2240" s="2"/>
      <c r="IR2240" s="2"/>
      <c r="IS2240" s="2"/>
    </row>
    <row r="2241" spans="1:253" x14ac:dyDescent="0.25">
      <c r="A2241" s="33"/>
      <c r="AI2241" s="60"/>
      <c r="AJ2241" s="144" t="str">
        <f t="shared" si="423"/>
        <v>Riadok bude vidieť.</v>
      </c>
      <c r="AK2241" s="145" t="s">
        <v>207</v>
      </c>
      <c r="BE2241" s="86">
        <v>1</v>
      </c>
      <c r="BH2241" s="51">
        <f t="shared" ref="BH2241" si="427">IF(AK2241="",1,IF(AK2241="Chcem skryť riadok.",0,1))</f>
        <v>1</v>
      </c>
      <c r="BI2241" s="51">
        <f t="shared" ref="BI2241" si="428">+IF(BE2241+BF2241+BG2241=0,0,IF(BH2241=0,0,1))</f>
        <v>1</v>
      </c>
      <c r="CA2241" s="113">
        <f>SI!BY2241</f>
        <v>116</v>
      </c>
      <c r="CH2241" s="140">
        <f>SI!BZ2241</f>
        <v>0</v>
      </c>
    </row>
    <row r="2242" spans="1:253" x14ac:dyDescent="0.25">
      <c r="A2242" s="33"/>
      <c r="B2242" s="23" t="s">
        <v>454</v>
      </c>
      <c r="C2242" s="22"/>
      <c r="D2242" s="22"/>
      <c r="E2242" s="22"/>
      <c r="F2242" s="22"/>
      <c r="G2242" s="22"/>
      <c r="H2242" s="22"/>
      <c r="I2242" s="22"/>
      <c r="J2242" s="22"/>
      <c r="K2242" s="22"/>
      <c r="L2242" s="22"/>
      <c r="M2242" s="22"/>
      <c r="N2242" s="22"/>
      <c r="O2242" s="22"/>
      <c r="P2242" s="22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  <c r="AA2242" s="22"/>
      <c r="AB2242" s="22"/>
      <c r="AC2242" s="22"/>
      <c r="AD2242" s="22"/>
      <c r="AE2242" s="22"/>
      <c r="AF2242" s="22"/>
      <c r="AG2242" s="22"/>
      <c r="AH2242" s="22"/>
      <c r="AI2242" s="62" t="s">
        <v>168</v>
      </c>
      <c r="AJ2242" s="144" t="str">
        <f t="shared" si="423"/>
        <v>Riadok bude vidieť.</v>
      </c>
      <c r="AK2242" s="145" t="s">
        <v>207</v>
      </c>
      <c r="BE2242" s="86">
        <v>1</v>
      </c>
      <c r="BH2242" s="51">
        <f t="shared" si="424"/>
        <v>1</v>
      </c>
      <c r="BI2242" s="51">
        <f t="shared" ref="BI2242:BI2247" si="429">+IF(BE2242+BF2242+BG2242=0,0,IF(BH2242=0,0,1))</f>
        <v>1</v>
      </c>
      <c r="CA2242" s="113">
        <f>SI!BY2242</f>
        <v>152</v>
      </c>
      <c r="CH2242" s="140">
        <f>SI!BZ2242</f>
        <v>0</v>
      </c>
    </row>
    <row r="2243" spans="1:253" x14ac:dyDescent="0.25">
      <c r="A2243" s="33"/>
      <c r="AI2243" s="59"/>
      <c r="AJ2243" s="144" t="str">
        <f t="shared" si="423"/>
        <v>Riadok bude vidieť.</v>
      </c>
      <c r="AK2243" s="145" t="s">
        <v>207</v>
      </c>
      <c r="BE2243" s="86">
        <v>1</v>
      </c>
      <c r="BH2243" s="51">
        <f t="shared" si="424"/>
        <v>1</v>
      </c>
      <c r="BI2243" s="51">
        <f t="shared" si="429"/>
        <v>1</v>
      </c>
      <c r="CA2243" s="113">
        <f>SI!BY2243</f>
        <v>376</v>
      </c>
      <c r="CH2243" s="140">
        <f>SI!BZ2243</f>
        <v>0</v>
      </c>
    </row>
    <row r="2244" spans="1:253" x14ac:dyDescent="0.25">
      <c r="A2244" s="33"/>
      <c r="B2244" s="2" t="s">
        <v>274</v>
      </c>
      <c r="H2244" s="250" t="s">
        <v>565</v>
      </c>
      <c r="I2244" s="250"/>
      <c r="J2244" s="2" t="s">
        <v>470</v>
      </c>
      <c r="AI2244" s="59"/>
      <c r="AJ2244" s="144" t="str">
        <f t="shared" si="423"/>
        <v>Riadok bude vidieť.</v>
      </c>
      <c r="AK2244" s="145" t="s">
        <v>207</v>
      </c>
      <c r="AN2244" s="21"/>
      <c r="BE2244" s="86">
        <v>1</v>
      </c>
      <c r="BH2244" s="51">
        <f t="shared" si="424"/>
        <v>1</v>
      </c>
      <c r="BI2244" s="51">
        <f t="shared" si="429"/>
        <v>1</v>
      </c>
      <c r="CA2244" s="113">
        <f>SI!BY2244</f>
        <v>6</v>
      </c>
      <c r="CH2244" s="140">
        <f>SI!BZ2244</f>
        <v>0</v>
      </c>
    </row>
    <row r="2245" spans="1:253" s="36" customFormat="1" ht="15.75" x14ac:dyDescent="0.25">
      <c r="A2245" s="33"/>
      <c r="B2245" s="32" t="str">
        <f>+IF(H2244="nemá","Účtovná jednotka nemá pre túto časť poznámok obsahovú náplň.","Prehľad takýchto nehnuteľných kultúrnych pamiatok je uvedený v tabuľke:")</f>
        <v>Účtovná jednotka nemá pre túto časť poznámok obsahovú náplň.</v>
      </c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60"/>
      <c r="AJ2245" s="144" t="str">
        <f t="shared" si="423"/>
        <v>Riadok bude vidieť.</v>
      </c>
      <c r="AK2245" s="145" t="s">
        <v>207</v>
      </c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  <c r="AZ2245" s="2"/>
      <c r="BA2245" s="2"/>
      <c r="BB2245" s="2"/>
      <c r="BC2245" s="2"/>
      <c r="BD2245" s="2"/>
      <c r="BE2245" s="51">
        <f>+IF($H$2244="nemá",1,1)</f>
        <v>1</v>
      </c>
      <c r="BF2245" s="51"/>
      <c r="BG2245" s="51"/>
      <c r="BH2245" s="51">
        <f t="shared" si="424"/>
        <v>1</v>
      </c>
      <c r="BI2245" s="51">
        <f t="shared" si="429"/>
        <v>1</v>
      </c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108"/>
      <c r="BY2245" s="108"/>
      <c r="BZ2245" s="108"/>
      <c r="CA2245" s="113">
        <f>SI!BY2245</f>
        <v>91</v>
      </c>
      <c r="CB2245" s="113"/>
      <c r="CC2245" s="113"/>
      <c r="CD2245" s="113"/>
      <c r="CE2245" s="113"/>
      <c r="CF2245" s="113"/>
      <c r="CG2245" s="113"/>
      <c r="CH2245" s="140">
        <f>SI!BZ2245</f>
        <v>0</v>
      </c>
      <c r="CI2245" s="108"/>
      <c r="CJ2245" s="108"/>
      <c r="CK2245" s="108"/>
      <c r="CL2245" s="108"/>
      <c r="CM2245" s="108"/>
      <c r="CN2245" s="108"/>
      <c r="CO2245" s="108"/>
      <c r="CP2245" s="108"/>
      <c r="CQ2245" s="108"/>
      <c r="CR2245" s="108"/>
      <c r="CS2245" s="108"/>
      <c r="CT2245" s="108"/>
      <c r="CU2245" s="108"/>
      <c r="CV2245" s="108"/>
      <c r="CW2245" s="108"/>
      <c r="CX2245" s="108"/>
      <c r="CY2245" s="108"/>
      <c r="CZ2245" s="2"/>
      <c r="DA2245" s="2"/>
      <c r="DB2245" s="2"/>
      <c r="DC2245" s="2"/>
      <c r="DD2245" s="2"/>
      <c r="DE2245" s="2"/>
      <c r="DF2245" s="2"/>
      <c r="DG2245" s="2"/>
      <c r="DH2245" s="2"/>
      <c r="DI2245" s="2"/>
      <c r="DJ2245" s="2"/>
      <c r="DK2245" s="2"/>
      <c r="DL2245" s="2"/>
      <c r="DM2245" s="2"/>
      <c r="DN2245" s="2"/>
      <c r="DO2245" s="2"/>
      <c r="DP2245" s="2"/>
      <c r="DQ2245" s="2"/>
      <c r="DR2245" s="2"/>
      <c r="DS2245" s="2"/>
      <c r="DT2245" s="2"/>
      <c r="DU2245" s="2"/>
      <c r="DV2245" s="2"/>
      <c r="DW2245" s="2"/>
      <c r="DX2245" s="2"/>
      <c r="DY2245" s="2"/>
      <c r="DZ2245" s="2"/>
      <c r="EA2245" s="2"/>
      <c r="EB2245" s="2"/>
      <c r="EC2245" s="2"/>
      <c r="ED2245" s="2"/>
      <c r="EE2245" s="2"/>
      <c r="EF2245" s="2"/>
      <c r="EG2245" s="2"/>
      <c r="EH2245" s="2"/>
      <c r="EI2245" s="2"/>
      <c r="EJ2245" s="2"/>
      <c r="EK2245" s="2"/>
      <c r="EL2245" s="2"/>
      <c r="EM2245" s="2"/>
      <c r="EN2245" s="2"/>
      <c r="EO2245" s="2"/>
      <c r="EP2245" s="2"/>
      <c r="EQ2245" s="2"/>
      <c r="ER2245" s="2"/>
      <c r="ES2245" s="2"/>
      <c r="ET2245" s="2"/>
      <c r="EU2245" s="2"/>
      <c r="EV2245" s="2"/>
      <c r="EW2245" s="2"/>
      <c r="EX2245" s="2"/>
      <c r="EY2245" s="2"/>
      <c r="EZ2245" s="2"/>
      <c r="FA2245" s="2"/>
      <c r="FB2245" s="2"/>
      <c r="FC2245" s="2"/>
      <c r="FD2245" s="2"/>
      <c r="FE2245" s="2"/>
      <c r="FF2245" s="2"/>
      <c r="FG2245" s="2"/>
      <c r="FH2245" s="2"/>
      <c r="FI2245" s="2"/>
      <c r="FJ2245" s="2"/>
      <c r="FK2245" s="2"/>
      <c r="FL2245" s="2"/>
      <c r="FM2245" s="2"/>
      <c r="FN2245" s="2"/>
      <c r="FO2245" s="2"/>
      <c r="FP2245" s="2"/>
      <c r="FQ2245" s="2"/>
      <c r="FR2245" s="2"/>
      <c r="FS2245" s="2"/>
      <c r="FT2245" s="2"/>
      <c r="FU2245" s="2"/>
      <c r="FV2245" s="2"/>
      <c r="FW2245" s="2"/>
      <c r="FX2245" s="2"/>
      <c r="FY2245" s="2"/>
      <c r="FZ2245" s="2"/>
      <c r="GA2245" s="2"/>
      <c r="GB2245" s="2"/>
      <c r="GC2245" s="2"/>
      <c r="GD2245" s="2"/>
      <c r="GE2245" s="2"/>
      <c r="GF2245" s="2"/>
      <c r="GG2245" s="2"/>
      <c r="GH2245" s="2"/>
      <c r="GI2245" s="2"/>
      <c r="GJ2245" s="2"/>
      <c r="GK2245" s="2"/>
      <c r="GL2245" s="2"/>
      <c r="GM2245" s="2"/>
      <c r="GN2245" s="2"/>
      <c r="GO2245" s="2"/>
      <c r="GP2245" s="2"/>
      <c r="GQ2245" s="2"/>
      <c r="GR2245" s="2"/>
      <c r="GS2245" s="2"/>
      <c r="GT2245" s="2"/>
      <c r="GU2245" s="2"/>
      <c r="GV2245" s="2"/>
      <c r="GW2245" s="2"/>
      <c r="GX2245" s="2"/>
      <c r="GY2245" s="2"/>
      <c r="GZ2245" s="2"/>
      <c r="HA2245" s="2"/>
      <c r="HB2245" s="2"/>
      <c r="HC2245" s="2"/>
      <c r="HD2245" s="2"/>
      <c r="HE2245" s="2"/>
      <c r="HF2245" s="2"/>
      <c r="HG2245" s="2"/>
      <c r="HH2245" s="2"/>
      <c r="HI2245" s="2"/>
      <c r="HJ2245" s="2"/>
      <c r="HK2245" s="2"/>
      <c r="HL2245" s="2"/>
      <c r="HM2245" s="2"/>
      <c r="HN2245" s="2"/>
      <c r="HO2245" s="2"/>
      <c r="HP2245" s="2"/>
      <c r="HQ2245" s="2"/>
      <c r="HR2245" s="2"/>
      <c r="HS2245" s="2"/>
      <c r="HT2245" s="2"/>
      <c r="HU2245" s="2"/>
      <c r="HV2245" s="2"/>
      <c r="HW2245" s="2"/>
      <c r="HX2245" s="2"/>
      <c r="HY2245" s="2"/>
      <c r="HZ2245" s="2"/>
      <c r="IA2245" s="2"/>
      <c r="IB2245" s="2"/>
      <c r="IC2245" s="2"/>
      <c r="ID2245" s="2"/>
      <c r="IE2245" s="2"/>
      <c r="IF2245" s="2"/>
      <c r="IG2245" s="2"/>
      <c r="IH2245" s="2"/>
      <c r="II2245" s="2"/>
      <c r="IJ2245" s="2"/>
      <c r="IK2245" s="2"/>
      <c r="IL2245" s="2"/>
      <c r="IM2245" s="2"/>
      <c r="IN2245" s="2"/>
      <c r="IO2245" s="2"/>
      <c r="IP2245" s="2"/>
      <c r="IQ2245" s="2"/>
      <c r="IR2245" s="2"/>
      <c r="IS2245" s="2"/>
    </row>
    <row r="2246" spans="1:253" s="36" customFormat="1" hidden="1" x14ac:dyDescent="0.25">
      <c r="A2246" s="33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63"/>
      <c r="AJ2246" s="144" t="str">
        <f t="shared" si="423"/>
        <v>Riadok bude skrytý.</v>
      </c>
      <c r="AK2246" s="145" t="s">
        <v>207</v>
      </c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  <c r="AZ2246" s="2"/>
      <c r="BA2246" s="2"/>
      <c r="BB2246" s="2"/>
      <c r="BC2246" s="2"/>
      <c r="BD2246" s="2"/>
      <c r="BE2246" s="51">
        <f>+IF($H$2244="nemá",0,1)</f>
        <v>0</v>
      </c>
      <c r="BF2246" s="51"/>
      <c r="BG2246" s="51"/>
      <c r="BH2246" s="51">
        <f t="shared" si="424"/>
        <v>1</v>
      </c>
      <c r="BI2246" s="51">
        <f t="shared" si="429"/>
        <v>0</v>
      </c>
      <c r="BJ2246" s="2"/>
      <c r="BK2246" s="2"/>
      <c r="BL2246" s="2"/>
      <c r="BM2246" s="2"/>
      <c r="BN2246" s="2"/>
      <c r="BO2246" s="2"/>
      <c r="BP2246" s="2"/>
      <c r="BQ2246" s="2"/>
      <c r="BR2246" s="2"/>
      <c r="BS2246" s="2"/>
      <c r="BT2246" s="2"/>
      <c r="BU2246" s="2"/>
      <c r="BV2246" s="2"/>
      <c r="BW2246" s="2"/>
      <c r="BX2246" s="108"/>
      <c r="BY2246" s="108"/>
      <c r="BZ2246" s="108"/>
      <c r="CA2246" s="113">
        <f>SI!BY2246</f>
        <v>182</v>
      </c>
      <c r="CB2246" s="113"/>
      <c r="CC2246" s="113"/>
      <c r="CD2246" s="113"/>
      <c r="CE2246" s="113"/>
      <c r="CF2246" s="113"/>
      <c r="CG2246" s="113"/>
      <c r="CH2246" s="140">
        <f>SI!BZ2246</f>
        <v>0</v>
      </c>
      <c r="CI2246" s="108"/>
      <c r="CJ2246" s="108"/>
      <c r="CK2246" s="108"/>
      <c r="CL2246" s="108"/>
      <c r="CM2246" s="108"/>
      <c r="CN2246" s="108"/>
      <c r="CO2246" s="108"/>
      <c r="CP2246" s="108"/>
      <c r="CQ2246" s="108"/>
      <c r="CR2246" s="108"/>
      <c r="CS2246" s="108"/>
      <c r="CT2246" s="108"/>
      <c r="CU2246" s="108"/>
      <c r="CV2246" s="108"/>
      <c r="CW2246" s="108"/>
      <c r="CX2246" s="108"/>
      <c r="CY2246" s="108"/>
      <c r="CZ2246" s="2"/>
      <c r="DA2246" s="2"/>
      <c r="DB2246" s="2"/>
      <c r="DC2246" s="2"/>
      <c r="DD2246" s="2"/>
      <c r="DE2246" s="2"/>
      <c r="DF2246" s="2"/>
      <c r="DG2246" s="2"/>
      <c r="DH2246" s="2"/>
      <c r="DI2246" s="2"/>
      <c r="DJ2246" s="2"/>
      <c r="DK2246" s="2"/>
      <c r="DL2246" s="2"/>
      <c r="DM2246" s="2"/>
      <c r="DN2246" s="2"/>
      <c r="DO2246" s="2"/>
      <c r="DP2246" s="2"/>
      <c r="DQ2246" s="2"/>
      <c r="DR2246" s="2"/>
      <c r="DS2246" s="2"/>
      <c r="DT2246" s="2"/>
      <c r="DU2246" s="2"/>
      <c r="DV2246" s="2"/>
      <c r="DW2246" s="2"/>
      <c r="DX2246" s="2"/>
      <c r="DY2246" s="2"/>
      <c r="DZ2246" s="2"/>
      <c r="EA2246" s="2"/>
      <c r="EB2246" s="2"/>
      <c r="EC2246" s="2"/>
      <c r="ED2246" s="2"/>
      <c r="EE2246" s="2"/>
      <c r="EF2246" s="2"/>
      <c r="EG2246" s="2"/>
      <c r="EH2246" s="2"/>
      <c r="EI2246" s="2"/>
      <c r="EJ2246" s="2"/>
      <c r="EK2246" s="2"/>
      <c r="EL2246" s="2"/>
      <c r="EM2246" s="2"/>
      <c r="EN2246" s="2"/>
      <c r="EO2246" s="2"/>
      <c r="EP2246" s="2"/>
      <c r="EQ2246" s="2"/>
      <c r="ER2246" s="2"/>
      <c r="ES2246" s="2"/>
      <c r="ET2246" s="2"/>
      <c r="EU2246" s="2"/>
      <c r="EV2246" s="2"/>
      <c r="EW2246" s="2"/>
      <c r="EX2246" s="2"/>
      <c r="EY2246" s="2"/>
      <c r="EZ2246" s="2"/>
      <c r="FA2246" s="2"/>
      <c r="FB2246" s="2"/>
      <c r="FC2246" s="2"/>
      <c r="FD2246" s="2"/>
      <c r="FE2246" s="2"/>
      <c r="FF2246" s="2"/>
      <c r="FG2246" s="2"/>
      <c r="FH2246" s="2"/>
      <c r="FI2246" s="2"/>
      <c r="FJ2246" s="2"/>
      <c r="FK2246" s="2"/>
      <c r="FL2246" s="2"/>
      <c r="FM2246" s="2"/>
      <c r="FN2246" s="2"/>
      <c r="FO2246" s="2"/>
      <c r="FP2246" s="2"/>
      <c r="FQ2246" s="2"/>
      <c r="FR2246" s="2"/>
      <c r="FS2246" s="2"/>
      <c r="FT2246" s="2"/>
      <c r="FU2246" s="2"/>
      <c r="FV2246" s="2"/>
      <c r="FW2246" s="2"/>
      <c r="FX2246" s="2"/>
      <c r="FY2246" s="2"/>
      <c r="FZ2246" s="2"/>
      <c r="GA2246" s="2"/>
      <c r="GB2246" s="2"/>
      <c r="GC2246" s="2"/>
      <c r="GD2246" s="2"/>
      <c r="GE2246" s="2"/>
      <c r="GF2246" s="2"/>
      <c r="GG2246" s="2"/>
      <c r="GH2246" s="2"/>
      <c r="GI2246" s="2"/>
      <c r="GJ2246" s="2"/>
      <c r="GK2246" s="2"/>
      <c r="GL2246" s="2"/>
      <c r="GM2246" s="2"/>
      <c r="GN2246" s="2"/>
      <c r="GO2246" s="2"/>
      <c r="GP2246" s="2"/>
      <c r="GQ2246" s="2"/>
      <c r="GR2246" s="2"/>
      <c r="GS2246" s="2"/>
      <c r="GT2246" s="2"/>
      <c r="GU2246" s="2"/>
      <c r="GV2246" s="2"/>
      <c r="GW2246" s="2"/>
      <c r="GX2246" s="2"/>
      <c r="GY2246" s="2"/>
      <c r="GZ2246" s="2"/>
      <c r="HA2246" s="2"/>
      <c r="HB2246" s="2"/>
      <c r="HC2246" s="2"/>
      <c r="HD2246" s="2"/>
      <c r="HE2246" s="2"/>
      <c r="HF2246" s="2"/>
      <c r="HG2246" s="2"/>
      <c r="HH2246" s="2"/>
      <c r="HI2246" s="2"/>
      <c r="HJ2246" s="2"/>
      <c r="HK2246" s="2"/>
      <c r="HL2246" s="2"/>
      <c r="HM2246" s="2"/>
      <c r="HN2246" s="2"/>
      <c r="HO2246" s="2"/>
      <c r="HP2246" s="2"/>
      <c r="HQ2246" s="2"/>
      <c r="HR2246" s="2"/>
      <c r="HS2246" s="2"/>
      <c r="HT2246" s="2"/>
      <c r="HU2246" s="2"/>
      <c r="HV2246" s="2"/>
      <c r="HW2246" s="2"/>
      <c r="HX2246" s="2"/>
      <c r="HY2246" s="2"/>
      <c r="HZ2246" s="2"/>
      <c r="IA2246" s="2"/>
      <c r="IB2246" s="2"/>
      <c r="IC2246" s="2"/>
      <c r="ID2246" s="2"/>
      <c r="IE2246" s="2"/>
      <c r="IF2246" s="2"/>
      <c r="IG2246" s="2"/>
      <c r="IH2246" s="2"/>
      <c r="II2246" s="2"/>
      <c r="IJ2246" s="2"/>
      <c r="IK2246" s="2"/>
      <c r="IL2246" s="2"/>
      <c r="IM2246" s="2"/>
      <c r="IN2246" s="2"/>
      <c r="IO2246" s="2"/>
      <c r="IP2246" s="2"/>
      <c r="IQ2246" s="2"/>
      <c r="IR2246" s="2"/>
      <c r="IS2246" s="2"/>
    </row>
    <row r="2247" spans="1:253" s="36" customFormat="1" hidden="1" x14ac:dyDescent="0.25">
      <c r="A2247" s="33"/>
      <c r="B2247" s="1255" t="s">
        <v>455</v>
      </c>
      <c r="C2247" s="1253"/>
      <c r="D2247" s="1253"/>
      <c r="E2247" s="1253"/>
      <c r="F2247" s="1253"/>
      <c r="G2247" s="1253"/>
      <c r="H2247" s="1253"/>
      <c r="I2247" s="1253"/>
      <c r="J2247" s="1253"/>
      <c r="K2247" s="1253"/>
      <c r="L2247" s="1253"/>
      <c r="M2247" s="1253"/>
      <c r="N2247" s="1253"/>
      <c r="O2247" s="1253"/>
      <c r="P2247" s="1253"/>
      <c r="Q2247" s="1253"/>
      <c r="R2247" s="1253"/>
      <c r="S2247" s="1253"/>
      <c r="T2247" s="1253"/>
      <c r="U2247" s="1253"/>
      <c r="V2247" s="1256"/>
      <c r="W2247" s="1255" t="s">
        <v>456</v>
      </c>
      <c r="X2247" s="1253"/>
      <c r="Y2247" s="1253"/>
      <c r="Z2247" s="1254"/>
      <c r="AA2247" s="1252" t="s">
        <v>457</v>
      </c>
      <c r="AB2247" s="1253"/>
      <c r="AC2247" s="1253"/>
      <c r="AD2247" s="1253"/>
      <c r="AE2247" s="1253"/>
      <c r="AF2247" s="1253"/>
      <c r="AG2247" s="1253"/>
      <c r="AH2247" s="1254"/>
      <c r="AI2247" s="62" t="s">
        <v>168</v>
      </c>
      <c r="AJ2247" s="144" t="str">
        <f t="shared" si="423"/>
        <v>Riadok bude skrytý.</v>
      </c>
      <c r="AK2247" s="145" t="s">
        <v>207</v>
      </c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51">
        <f t="shared" ref="BE2247:BE2284" si="430">+IF($H$2244="nemá",0,1)</f>
        <v>0</v>
      </c>
      <c r="BF2247" s="51"/>
      <c r="BG2247" s="51"/>
      <c r="BH2247" s="51">
        <f t="shared" si="424"/>
        <v>1</v>
      </c>
      <c r="BI2247" s="51">
        <f t="shared" si="429"/>
        <v>0</v>
      </c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108"/>
      <c r="BY2247" s="108"/>
      <c r="BZ2247" s="108"/>
      <c r="CA2247" s="113">
        <f>SI!BY2247</f>
        <v>495</v>
      </c>
      <c r="CB2247" s="113"/>
      <c r="CC2247" s="113"/>
      <c r="CD2247" s="113"/>
      <c r="CE2247" s="113"/>
      <c r="CF2247" s="113"/>
      <c r="CG2247" s="113"/>
      <c r="CH2247" s="140">
        <f>SI!BZ2247</f>
        <v>0</v>
      </c>
      <c r="CI2247" s="108"/>
      <c r="CJ2247" s="108"/>
      <c r="CK2247" s="108"/>
      <c r="CL2247" s="108"/>
      <c r="CM2247" s="108"/>
      <c r="CN2247" s="108"/>
      <c r="CO2247" s="108"/>
      <c r="CP2247" s="108"/>
      <c r="CQ2247" s="108"/>
      <c r="CR2247" s="108"/>
      <c r="CS2247" s="108"/>
      <c r="CT2247" s="108"/>
      <c r="CU2247" s="108"/>
      <c r="CV2247" s="108"/>
      <c r="CW2247" s="108"/>
      <c r="CX2247" s="108"/>
      <c r="CY2247" s="108"/>
      <c r="CZ2247" s="2"/>
      <c r="DA2247" s="2"/>
      <c r="DB2247" s="2"/>
      <c r="DC2247" s="2"/>
      <c r="DD2247" s="2"/>
      <c r="DE2247" s="2"/>
      <c r="DF2247" s="2"/>
      <c r="DG2247" s="2"/>
      <c r="DH2247" s="2"/>
      <c r="DI2247" s="2"/>
      <c r="DJ2247" s="2"/>
      <c r="DK2247" s="2"/>
      <c r="DL2247" s="2"/>
      <c r="DM2247" s="2"/>
      <c r="DN2247" s="2"/>
      <c r="DO2247" s="2"/>
      <c r="DP2247" s="2"/>
      <c r="DQ2247" s="2"/>
      <c r="DR2247" s="2"/>
      <c r="DS2247" s="2"/>
      <c r="DT2247" s="2"/>
      <c r="DU2247" s="2"/>
      <c r="DV2247" s="2"/>
      <c r="DW2247" s="2"/>
      <c r="DX2247" s="2"/>
      <c r="DY2247" s="2"/>
      <c r="DZ2247" s="2"/>
      <c r="EA2247" s="2"/>
      <c r="EB2247" s="2"/>
      <c r="EC2247" s="2"/>
      <c r="ED2247" s="2"/>
      <c r="EE2247" s="2"/>
      <c r="EF2247" s="2"/>
      <c r="EG2247" s="2"/>
      <c r="EH2247" s="2"/>
      <c r="EI2247" s="2"/>
      <c r="EJ2247" s="2"/>
      <c r="EK2247" s="2"/>
      <c r="EL2247" s="2"/>
      <c r="EM2247" s="2"/>
      <c r="EN2247" s="2"/>
      <c r="EO2247" s="2"/>
      <c r="EP2247" s="2"/>
      <c r="EQ2247" s="2"/>
      <c r="ER2247" s="2"/>
      <c r="ES2247" s="2"/>
      <c r="ET2247" s="2"/>
      <c r="EU2247" s="2"/>
      <c r="EV2247" s="2"/>
      <c r="EW2247" s="2"/>
      <c r="EX2247" s="2"/>
      <c r="EY2247" s="2"/>
      <c r="EZ2247" s="2"/>
      <c r="FA2247" s="2"/>
      <c r="FB2247" s="2"/>
      <c r="FC2247" s="2"/>
      <c r="FD2247" s="2"/>
      <c r="FE2247" s="2"/>
      <c r="FF2247" s="2"/>
      <c r="FG2247" s="2"/>
      <c r="FH2247" s="2"/>
      <c r="FI2247" s="2"/>
      <c r="FJ2247" s="2"/>
      <c r="FK2247" s="2"/>
      <c r="FL2247" s="2"/>
      <c r="FM2247" s="2"/>
      <c r="FN2247" s="2"/>
      <c r="FO2247" s="2"/>
      <c r="FP2247" s="2"/>
      <c r="FQ2247" s="2"/>
      <c r="FR2247" s="2"/>
      <c r="FS2247" s="2"/>
      <c r="FT2247" s="2"/>
      <c r="FU2247" s="2"/>
      <c r="FV2247" s="2"/>
      <c r="FW2247" s="2"/>
      <c r="FX2247" s="2"/>
      <c r="FY2247" s="2"/>
      <c r="FZ2247" s="2"/>
      <c r="GA2247" s="2"/>
      <c r="GB2247" s="2"/>
      <c r="GC2247" s="2"/>
      <c r="GD2247" s="2"/>
      <c r="GE2247" s="2"/>
      <c r="GF2247" s="2"/>
      <c r="GG2247" s="2"/>
      <c r="GH2247" s="2"/>
      <c r="GI2247" s="2"/>
      <c r="GJ2247" s="2"/>
      <c r="GK2247" s="2"/>
      <c r="GL2247" s="2"/>
      <c r="GM2247" s="2"/>
      <c r="GN2247" s="2"/>
      <c r="GO2247" s="2"/>
      <c r="GP2247" s="2"/>
      <c r="GQ2247" s="2"/>
      <c r="GR2247" s="2"/>
      <c r="GS2247" s="2"/>
      <c r="GT2247" s="2"/>
      <c r="GU2247" s="2"/>
      <c r="GV2247" s="2"/>
      <c r="GW2247" s="2"/>
      <c r="GX2247" s="2"/>
      <c r="GY2247" s="2"/>
      <c r="GZ2247" s="2"/>
      <c r="HA2247" s="2"/>
      <c r="HB2247" s="2"/>
      <c r="HC2247" s="2"/>
      <c r="HD2247" s="2"/>
      <c r="HE2247" s="2"/>
      <c r="HF2247" s="2"/>
      <c r="HG2247" s="2"/>
      <c r="HH2247" s="2"/>
      <c r="HI2247" s="2"/>
      <c r="HJ2247" s="2"/>
      <c r="HK2247" s="2"/>
      <c r="HL2247" s="2"/>
      <c r="HM2247" s="2"/>
      <c r="HN2247" s="2"/>
      <c r="HO2247" s="2"/>
      <c r="HP2247" s="2"/>
      <c r="HQ2247" s="2"/>
      <c r="HR2247" s="2"/>
      <c r="HS2247" s="2"/>
      <c r="HT2247" s="2"/>
      <c r="HU2247" s="2"/>
      <c r="HV2247" s="2"/>
      <c r="HW2247" s="2"/>
      <c r="HX2247" s="2"/>
      <c r="HY2247" s="2"/>
      <c r="HZ2247" s="2"/>
      <c r="IA2247" s="2"/>
      <c r="IB2247" s="2"/>
      <c r="IC2247" s="2"/>
      <c r="ID2247" s="2"/>
      <c r="IE2247" s="2"/>
      <c r="IF2247" s="2"/>
      <c r="IG2247" s="2"/>
      <c r="IH2247" s="2"/>
      <c r="II2247" s="2"/>
      <c r="IJ2247" s="2"/>
      <c r="IK2247" s="2"/>
      <c r="IL2247" s="2"/>
      <c r="IM2247" s="2"/>
      <c r="IN2247" s="2"/>
      <c r="IO2247" s="2"/>
      <c r="IP2247" s="2"/>
      <c r="IQ2247" s="2"/>
      <c r="IR2247" s="2"/>
      <c r="IS2247" s="2"/>
    </row>
    <row r="2248" spans="1:253" s="36" customFormat="1" hidden="1" x14ac:dyDescent="0.25">
      <c r="A2248" s="33"/>
      <c r="B2248" s="1257"/>
      <c r="C2248" s="1258"/>
      <c r="D2248" s="1258"/>
      <c r="E2248" s="1258"/>
      <c r="F2248" s="1258"/>
      <c r="G2248" s="1258"/>
      <c r="H2248" s="1258"/>
      <c r="I2248" s="1258"/>
      <c r="J2248" s="1258"/>
      <c r="K2248" s="1258"/>
      <c r="L2248" s="1258"/>
      <c r="M2248" s="1258"/>
      <c r="N2248" s="1258"/>
      <c r="O2248" s="1258"/>
      <c r="P2248" s="1258"/>
      <c r="Q2248" s="1258"/>
      <c r="R2248" s="1258"/>
      <c r="S2248" s="1258"/>
      <c r="T2248" s="1258"/>
      <c r="U2248" s="1258"/>
      <c r="V2248" s="1259"/>
      <c r="W2248" s="1260"/>
      <c r="X2248" s="1261"/>
      <c r="Y2248" s="1261"/>
      <c r="Z2248" s="1262"/>
      <c r="AA2248" s="1263"/>
      <c r="AB2248" s="1258"/>
      <c r="AC2248" s="1258"/>
      <c r="AD2248" s="1258"/>
      <c r="AE2248" s="1258"/>
      <c r="AF2248" s="1258"/>
      <c r="AG2248" s="1258"/>
      <c r="AH2248" s="1264"/>
      <c r="AI2248" s="63"/>
      <c r="AJ2248" s="144" t="str">
        <f t="shared" si="423"/>
        <v>Riadok bude skrytý.</v>
      </c>
      <c r="AK2248" s="145" t="s">
        <v>207</v>
      </c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51">
        <f t="shared" si="430"/>
        <v>0</v>
      </c>
      <c r="BF2248" s="51">
        <f t="shared" ref="BF2248:BF2284" si="431">+IF(B2248="",0,1)</f>
        <v>0</v>
      </c>
      <c r="BG2248" s="51"/>
      <c r="BH2248" s="51">
        <f t="shared" si="424"/>
        <v>1</v>
      </c>
      <c r="BI2248" s="89">
        <f t="shared" ref="BI2248:BI2284" si="432">+IF(BE2248*BF2248=0,0,IF(BH2248=0,0,1))</f>
        <v>0</v>
      </c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108"/>
      <c r="BY2248" s="108"/>
      <c r="BZ2248" s="108"/>
      <c r="CA2248" s="113">
        <f>SI!BY2248</f>
        <v>158</v>
      </c>
      <c r="CB2248" s="113"/>
      <c r="CC2248" s="113"/>
      <c r="CD2248" s="113"/>
      <c r="CE2248" s="113"/>
      <c r="CF2248" s="113"/>
      <c r="CG2248" s="113"/>
      <c r="CH2248" s="140">
        <f>SI!BZ2248</f>
        <v>0</v>
      </c>
      <c r="CI2248" s="108"/>
      <c r="CJ2248" s="108"/>
      <c r="CK2248" s="108"/>
      <c r="CL2248" s="108"/>
      <c r="CM2248" s="108"/>
      <c r="CN2248" s="108"/>
      <c r="CO2248" s="108"/>
      <c r="CP2248" s="108"/>
      <c r="CQ2248" s="108"/>
      <c r="CR2248" s="108"/>
      <c r="CS2248" s="108"/>
      <c r="CT2248" s="108"/>
      <c r="CU2248" s="108"/>
      <c r="CV2248" s="108"/>
      <c r="CW2248" s="108"/>
      <c r="CX2248" s="108"/>
      <c r="CY2248" s="108"/>
      <c r="CZ2248" s="2"/>
      <c r="DA2248" s="2"/>
      <c r="DB2248" s="2"/>
      <c r="DC2248" s="2"/>
      <c r="DD2248" s="2"/>
      <c r="DE2248" s="2"/>
      <c r="DF2248" s="2"/>
      <c r="DG2248" s="2"/>
      <c r="DH2248" s="2"/>
      <c r="DI2248" s="2"/>
      <c r="DJ2248" s="2"/>
      <c r="DK2248" s="2"/>
      <c r="DL2248" s="2"/>
      <c r="DM2248" s="2"/>
      <c r="DN2248" s="2"/>
      <c r="DO2248" s="2"/>
      <c r="DP2248" s="2"/>
      <c r="DQ2248" s="2"/>
      <c r="DR2248" s="2"/>
      <c r="DS2248" s="2"/>
      <c r="DT2248" s="2"/>
      <c r="DU2248" s="2"/>
      <c r="DV2248" s="2"/>
      <c r="DW2248" s="2"/>
      <c r="DX2248" s="2"/>
      <c r="DY2248" s="2"/>
      <c r="DZ2248" s="2"/>
      <c r="EA2248" s="2"/>
      <c r="EB2248" s="2"/>
      <c r="EC2248" s="2"/>
      <c r="ED2248" s="2"/>
      <c r="EE2248" s="2"/>
      <c r="EF2248" s="2"/>
      <c r="EG2248" s="2"/>
      <c r="EH2248" s="2"/>
      <c r="EI2248" s="2"/>
      <c r="EJ2248" s="2"/>
      <c r="EK2248" s="2"/>
      <c r="EL2248" s="2"/>
      <c r="EM2248" s="2"/>
      <c r="EN2248" s="2"/>
      <c r="EO2248" s="2"/>
      <c r="EP2248" s="2"/>
      <c r="EQ2248" s="2"/>
      <c r="ER2248" s="2"/>
      <c r="ES2248" s="2"/>
      <c r="ET2248" s="2"/>
      <c r="EU2248" s="2"/>
      <c r="EV2248" s="2"/>
      <c r="EW2248" s="2"/>
      <c r="EX2248" s="2"/>
      <c r="EY2248" s="2"/>
      <c r="EZ2248" s="2"/>
      <c r="FA2248" s="2"/>
      <c r="FB2248" s="2"/>
      <c r="FC2248" s="2"/>
      <c r="FD2248" s="2"/>
      <c r="FE2248" s="2"/>
      <c r="FF2248" s="2"/>
      <c r="FG2248" s="2"/>
      <c r="FH2248" s="2"/>
      <c r="FI2248" s="2"/>
      <c r="FJ2248" s="2"/>
      <c r="FK2248" s="2"/>
      <c r="FL2248" s="2"/>
      <c r="FM2248" s="2"/>
      <c r="FN2248" s="2"/>
      <c r="FO2248" s="2"/>
      <c r="FP2248" s="2"/>
      <c r="FQ2248" s="2"/>
      <c r="FR2248" s="2"/>
      <c r="FS2248" s="2"/>
      <c r="FT2248" s="2"/>
      <c r="FU2248" s="2"/>
      <c r="FV2248" s="2"/>
      <c r="FW2248" s="2"/>
      <c r="FX2248" s="2"/>
      <c r="FY2248" s="2"/>
      <c r="FZ2248" s="2"/>
      <c r="GA2248" s="2"/>
      <c r="GB2248" s="2"/>
      <c r="GC2248" s="2"/>
      <c r="GD2248" s="2"/>
      <c r="GE2248" s="2"/>
      <c r="GF2248" s="2"/>
      <c r="GG2248" s="2"/>
      <c r="GH2248" s="2"/>
      <c r="GI2248" s="2"/>
      <c r="GJ2248" s="2"/>
      <c r="GK2248" s="2"/>
      <c r="GL2248" s="2"/>
      <c r="GM2248" s="2"/>
      <c r="GN2248" s="2"/>
      <c r="GO2248" s="2"/>
      <c r="GP2248" s="2"/>
      <c r="GQ2248" s="2"/>
      <c r="GR2248" s="2"/>
      <c r="GS2248" s="2"/>
      <c r="GT2248" s="2"/>
      <c r="GU2248" s="2"/>
      <c r="GV2248" s="2"/>
      <c r="GW2248" s="2"/>
      <c r="GX2248" s="2"/>
      <c r="GY2248" s="2"/>
      <c r="GZ2248" s="2"/>
      <c r="HA2248" s="2"/>
      <c r="HB2248" s="2"/>
      <c r="HC2248" s="2"/>
      <c r="HD2248" s="2"/>
      <c r="HE2248" s="2"/>
      <c r="HF2248" s="2"/>
      <c r="HG2248" s="2"/>
      <c r="HH2248" s="2"/>
      <c r="HI2248" s="2"/>
      <c r="HJ2248" s="2"/>
      <c r="HK2248" s="2"/>
      <c r="HL2248" s="2"/>
      <c r="HM2248" s="2"/>
      <c r="HN2248" s="2"/>
      <c r="HO2248" s="2"/>
      <c r="HP2248" s="2"/>
      <c r="HQ2248" s="2"/>
      <c r="HR2248" s="2"/>
      <c r="HS2248" s="2"/>
      <c r="HT2248" s="2"/>
      <c r="HU2248" s="2"/>
      <c r="HV2248" s="2"/>
      <c r="HW2248" s="2"/>
      <c r="HX2248" s="2"/>
      <c r="HY2248" s="2"/>
      <c r="HZ2248" s="2"/>
      <c r="IA2248" s="2"/>
      <c r="IB2248" s="2"/>
      <c r="IC2248" s="2"/>
      <c r="ID2248" s="2"/>
      <c r="IE2248" s="2"/>
      <c r="IF2248" s="2"/>
      <c r="IG2248" s="2"/>
      <c r="IH2248" s="2"/>
      <c r="II2248" s="2"/>
      <c r="IJ2248" s="2"/>
      <c r="IK2248" s="2"/>
      <c r="IL2248" s="2"/>
      <c r="IM2248" s="2"/>
      <c r="IN2248" s="2"/>
      <c r="IO2248" s="2"/>
      <c r="IP2248" s="2"/>
      <c r="IQ2248" s="2"/>
      <c r="IR2248" s="2"/>
      <c r="IS2248" s="2"/>
    </row>
    <row r="2249" spans="1:253" s="36" customFormat="1" hidden="1" x14ac:dyDescent="0.25">
      <c r="A2249" s="33"/>
      <c r="B2249" s="169"/>
      <c r="C2249" s="170"/>
      <c r="D2249" s="170"/>
      <c r="E2249" s="170"/>
      <c r="F2249" s="170"/>
      <c r="G2249" s="170"/>
      <c r="H2249" s="170"/>
      <c r="I2249" s="170"/>
      <c r="J2249" s="170"/>
      <c r="K2249" s="170"/>
      <c r="L2249" s="170"/>
      <c r="M2249" s="170"/>
      <c r="N2249" s="170"/>
      <c r="O2249" s="170"/>
      <c r="P2249" s="170"/>
      <c r="Q2249" s="170"/>
      <c r="R2249" s="170"/>
      <c r="S2249" s="170"/>
      <c r="T2249" s="170"/>
      <c r="U2249" s="170"/>
      <c r="V2249" s="171"/>
      <c r="W2249" s="187"/>
      <c r="X2249" s="188"/>
      <c r="Y2249" s="188"/>
      <c r="Z2249" s="189"/>
      <c r="AA2249" s="185"/>
      <c r="AB2249" s="170"/>
      <c r="AC2249" s="170"/>
      <c r="AD2249" s="170"/>
      <c r="AE2249" s="170"/>
      <c r="AF2249" s="170"/>
      <c r="AG2249" s="170"/>
      <c r="AH2249" s="186"/>
      <c r="AI2249" s="63"/>
      <c r="AJ2249" s="144" t="str">
        <f t="shared" si="423"/>
        <v>Riadok bude skrytý.</v>
      </c>
      <c r="AK2249" s="145" t="s">
        <v>207</v>
      </c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  <c r="AZ2249" s="2"/>
      <c r="BA2249" s="2"/>
      <c r="BB2249" s="2"/>
      <c r="BC2249" s="2"/>
      <c r="BD2249" s="2"/>
      <c r="BE2249" s="51">
        <f t="shared" si="430"/>
        <v>0</v>
      </c>
      <c r="BF2249" s="51">
        <f t="shared" si="431"/>
        <v>0</v>
      </c>
      <c r="BG2249" s="51"/>
      <c r="BH2249" s="51">
        <f t="shared" si="424"/>
        <v>1</v>
      </c>
      <c r="BI2249" s="89">
        <f t="shared" si="432"/>
        <v>0</v>
      </c>
      <c r="BJ2249" s="2"/>
      <c r="BK2249" s="2"/>
      <c r="BL2249" s="2"/>
      <c r="BM2249" s="2"/>
      <c r="BN2249" s="2"/>
      <c r="BO2249" s="2"/>
      <c r="BP2249" s="2"/>
      <c r="BQ2249" s="2"/>
      <c r="BR2249" s="2"/>
      <c r="BS2249" s="2"/>
      <c r="BT2249" s="2"/>
      <c r="BU2249" s="2"/>
      <c r="BV2249" s="2"/>
      <c r="BW2249" s="2"/>
      <c r="BX2249" s="108"/>
      <c r="BY2249" s="108"/>
      <c r="BZ2249" s="108"/>
      <c r="CA2249" s="113">
        <f>SI!BY2249</f>
        <v>1055</v>
      </c>
      <c r="CB2249" s="113"/>
      <c r="CC2249" s="113"/>
      <c r="CD2249" s="113"/>
      <c r="CE2249" s="113"/>
      <c r="CF2249" s="113"/>
      <c r="CG2249" s="113"/>
      <c r="CH2249" s="140">
        <f>SI!BZ2249</f>
        <v>0</v>
      </c>
      <c r="CI2249" s="108"/>
      <c r="CJ2249" s="108"/>
      <c r="CK2249" s="108"/>
      <c r="CL2249" s="108"/>
      <c r="CM2249" s="108"/>
      <c r="CN2249" s="108"/>
      <c r="CO2249" s="108"/>
      <c r="CP2249" s="108"/>
      <c r="CQ2249" s="108"/>
      <c r="CR2249" s="108"/>
      <c r="CS2249" s="108"/>
      <c r="CT2249" s="108"/>
      <c r="CU2249" s="108"/>
      <c r="CV2249" s="108"/>
      <c r="CW2249" s="108"/>
      <c r="CX2249" s="108"/>
      <c r="CY2249" s="108"/>
      <c r="CZ2249" s="2"/>
      <c r="DA2249" s="2"/>
      <c r="DB2249" s="2"/>
      <c r="DC2249" s="2"/>
      <c r="DD2249" s="2"/>
      <c r="DE2249" s="2"/>
      <c r="DF2249" s="2"/>
      <c r="DG2249" s="2"/>
      <c r="DH2249" s="2"/>
      <c r="DI2249" s="2"/>
      <c r="DJ2249" s="2"/>
      <c r="DK2249" s="2"/>
      <c r="DL2249" s="2"/>
      <c r="DM2249" s="2"/>
      <c r="DN2249" s="2"/>
      <c r="DO2249" s="2"/>
      <c r="DP2249" s="2"/>
      <c r="DQ2249" s="2"/>
      <c r="DR2249" s="2"/>
      <c r="DS2249" s="2"/>
      <c r="DT2249" s="2"/>
      <c r="DU2249" s="2"/>
      <c r="DV2249" s="2"/>
      <c r="DW2249" s="2"/>
      <c r="DX2249" s="2"/>
      <c r="DY2249" s="2"/>
      <c r="DZ2249" s="2"/>
      <c r="EA2249" s="2"/>
      <c r="EB2249" s="2"/>
      <c r="EC2249" s="2"/>
      <c r="ED2249" s="2"/>
      <c r="EE2249" s="2"/>
      <c r="EF2249" s="2"/>
      <c r="EG2249" s="2"/>
      <c r="EH2249" s="2"/>
      <c r="EI2249" s="2"/>
      <c r="EJ2249" s="2"/>
      <c r="EK2249" s="2"/>
      <c r="EL2249" s="2"/>
      <c r="EM2249" s="2"/>
      <c r="EN2249" s="2"/>
      <c r="EO2249" s="2"/>
      <c r="EP2249" s="2"/>
      <c r="EQ2249" s="2"/>
      <c r="ER2249" s="2"/>
      <c r="ES2249" s="2"/>
      <c r="ET2249" s="2"/>
      <c r="EU2249" s="2"/>
      <c r="EV2249" s="2"/>
      <c r="EW2249" s="2"/>
      <c r="EX2249" s="2"/>
      <c r="EY2249" s="2"/>
      <c r="EZ2249" s="2"/>
      <c r="FA2249" s="2"/>
      <c r="FB2249" s="2"/>
      <c r="FC2249" s="2"/>
      <c r="FD2249" s="2"/>
      <c r="FE2249" s="2"/>
      <c r="FF2249" s="2"/>
      <c r="FG2249" s="2"/>
      <c r="FH2249" s="2"/>
      <c r="FI2249" s="2"/>
      <c r="FJ2249" s="2"/>
      <c r="FK2249" s="2"/>
      <c r="FL2249" s="2"/>
      <c r="FM2249" s="2"/>
      <c r="FN2249" s="2"/>
      <c r="FO2249" s="2"/>
      <c r="FP2249" s="2"/>
      <c r="FQ2249" s="2"/>
      <c r="FR2249" s="2"/>
      <c r="FS2249" s="2"/>
      <c r="FT2249" s="2"/>
      <c r="FU2249" s="2"/>
      <c r="FV2249" s="2"/>
      <c r="FW2249" s="2"/>
      <c r="FX2249" s="2"/>
      <c r="FY2249" s="2"/>
      <c r="FZ2249" s="2"/>
      <c r="GA2249" s="2"/>
      <c r="GB2249" s="2"/>
      <c r="GC2249" s="2"/>
      <c r="GD2249" s="2"/>
      <c r="GE2249" s="2"/>
      <c r="GF2249" s="2"/>
      <c r="GG2249" s="2"/>
      <c r="GH2249" s="2"/>
      <c r="GI2249" s="2"/>
      <c r="GJ2249" s="2"/>
      <c r="GK2249" s="2"/>
      <c r="GL2249" s="2"/>
      <c r="GM2249" s="2"/>
      <c r="GN2249" s="2"/>
      <c r="GO2249" s="2"/>
      <c r="GP2249" s="2"/>
      <c r="GQ2249" s="2"/>
      <c r="GR2249" s="2"/>
      <c r="GS2249" s="2"/>
      <c r="GT2249" s="2"/>
      <c r="GU2249" s="2"/>
      <c r="GV2249" s="2"/>
      <c r="GW2249" s="2"/>
      <c r="GX2249" s="2"/>
      <c r="GY2249" s="2"/>
      <c r="GZ2249" s="2"/>
      <c r="HA2249" s="2"/>
      <c r="HB2249" s="2"/>
      <c r="HC2249" s="2"/>
      <c r="HD2249" s="2"/>
      <c r="HE2249" s="2"/>
      <c r="HF2249" s="2"/>
      <c r="HG2249" s="2"/>
      <c r="HH2249" s="2"/>
      <c r="HI2249" s="2"/>
      <c r="HJ2249" s="2"/>
      <c r="HK2249" s="2"/>
      <c r="HL2249" s="2"/>
      <c r="HM2249" s="2"/>
      <c r="HN2249" s="2"/>
      <c r="HO2249" s="2"/>
      <c r="HP2249" s="2"/>
      <c r="HQ2249" s="2"/>
      <c r="HR2249" s="2"/>
      <c r="HS2249" s="2"/>
      <c r="HT2249" s="2"/>
      <c r="HU2249" s="2"/>
      <c r="HV2249" s="2"/>
      <c r="HW2249" s="2"/>
      <c r="HX2249" s="2"/>
      <c r="HY2249" s="2"/>
      <c r="HZ2249" s="2"/>
      <c r="IA2249" s="2"/>
      <c r="IB2249" s="2"/>
      <c r="IC2249" s="2"/>
      <c r="ID2249" s="2"/>
      <c r="IE2249" s="2"/>
      <c r="IF2249" s="2"/>
      <c r="IG2249" s="2"/>
      <c r="IH2249" s="2"/>
      <c r="II2249" s="2"/>
      <c r="IJ2249" s="2"/>
      <c r="IK2249" s="2"/>
      <c r="IL2249" s="2"/>
      <c r="IM2249" s="2"/>
      <c r="IN2249" s="2"/>
      <c r="IO2249" s="2"/>
      <c r="IP2249" s="2"/>
      <c r="IQ2249" s="2"/>
      <c r="IR2249" s="2"/>
      <c r="IS2249" s="2"/>
    </row>
    <row r="2250" spans="1:253" s="36" customFormat="1" hidden="1" x14ac:dyDescent="0.25">
      <c r="A2250" s="33"/>
      <c r="B2250" s="169"/>
      <c r="C2250" s="170"/>
      <c r="D2250" s="170"/>
      <c r="E2250" s="170"/>
      <c r="F2250" s="170"/>
      <c r="G2250" s="170"/>
      <c r="H2250" s="170"/>
      <c r="I2250" s="170"/>
      <c r="J2250" s="170"/>
      <c r="K2250" s="170"/>
      <c r="L2250" s="170"/>
      <c r="M2250" s="170"/>
      <c r="N2250" s="170"/>
      <c r="O2250" s="170"/>
      <c r="P2250" s="170"/>
      <c r="Q2250" s="170"/>
      <c r="R2250" s="170"/>
      <c r="S2250" s="170"/>
      <c r="T2250" s="170"/>
      <c r="U2250" s="170"/>
      <c r="V2250" s="171"/>
      <c r="W2250" s="187"/>
      <c r="X2250" s="188"/>
      <c r="Y2250" s="188"/>
      <c r="Z2250" s="189"/>
      <c r="AA2250" s="185"/>
      <c r="AB2250" s="170"/>
      <c r="AC2250" s="170"/>
      <c r="AD2250" s="170"/>
      <c r="AE2250" s="170"/>
      <c r="AF2250" s="170"/>
      <c r="AG2250" s="170"/>
      <c r="AH2250" s="186"/>
      <c r="AI2250" s="63"/>
      <c r="AJ2250" s="144" t="str">
        <f t="shared" si="423"/>
        <v>Riadok bude skrytý.</v>
      </c>
      <c r="AK2250" s="145" t="s">
        <v>207</v>
      </c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  <c r="AZ2250" s="2"/>
      <c r="BA2250" s="2"/>
      <c r="BB2250" s="2"/>
      <c r="BC2250" s="2"/>
      <c r="BD2250" s="2"/>
      <c r="BE2250" s="51">
        <f t="shared" si="430"/>
        <v>0</v>
      </c>
      <c r="BF2250" s="51">
        <f t="shared" si="431"/>
        <v>0</v>
      </c>
      <c r="BG2250" s="51"/>
      <c r="BH2250" s="51">
        <f t="shared" si="424"/>
        <v>1</v>
      </c>
      <c r="BI2250" s="89">
        <f t="shared" si="432"/>
        <v>0</v>
      </c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108"/>
      <c r="BY2250" s="108"/>
      <c r="BZ2250" s="108"/>
      <c r="CA2250" s="113">
        <f>SI!BY2250</f>
        <v>199</v>
      </c>
      <c r="CB2250" s="113"/>
      <c r="CC2250" s="113"/>
      <c r="CD2250" s="113"/>
      <c r="CE2250" s="113"/>
      <c r="CF2250" s="113"/>
      <c r="CG2250" s="113"/>
      <c r="CH2250" s="140">
        <f>SI!BZ2250</f>
        <v>0</v>
      </c>
      <c r="CI2250" s="108"/>
      <c r="CJ2250" s="108"/>
      <c r="CK2250" s="108"/>
      <c r="CL2250" s="108"/>
      <c r="CM2250" s="108"/>
      <c r="CN2250" s="108"/>
      <c r="CO2250" s="108"/>
      <c r="CP2250" s="108"/>
      <c r="CQ2250" s="108"/>
      <c r="CR2250" s="108"/>
      <c r="CS2250" s="108"/>
      <c r="CT2250" s="108"/>
      <c r="CU2250" s="108"/>
      <c r="CV2250" s="108"/>
      <c r="CW2250" s="108"/>
      <c r="CX2250" s="108"/>
      <c r="CY2250" s="108"/>
      <c r="CZ2250" s="2"/>
      <c r="DA2250" s="2"/>
      <c r="DB2250" s="2"/>
      <c r="DC2250" s="2"/>
      <c r="DD2250" s="2"/>
      <c r="DE2250" s="2"/>
      <c r="DF2250" s="2"/>
      <c r="DG2250" s="2"/>
      <c r="DH2250" s="2"/>
      <c r="DI2250" s="2"/>
      <c r="DJ2250" s="2"/>
      <c r="DK2250" s="2"/>
      <c r="DL2250" s="2"/>
      <c r="DM2250" s="2"/>
      <c r="DN2250" s="2"/>
      <c r="DO2250" s="2"/>
      <c r="DP2250" s="2"/>
      <c r="DQ2250" s="2"/>
      <c r="DR2250" s="2"/>
      <c r="DS2250" s="2"/>
      <c r="DT2250" s="2"/>
      <c r="DU2250" s="2"/>
      <c r="DV2250" s="2"/>
      <c r="DW2250" s="2"/>
      <c r="DX2250" s="2"/>
      <c r="DY2250" s="2"/>
      <c r="DZ2250" s="2"/>
      <c r="EA2250" s="2"/>
      <c r="EB2250" s="2"/>
      <c r="EC2250" s="2"/>
      <c r="ED2250" s="2"/>
      <c r="EE2250" s="2"/>
      <c r="EF2250" s="2"/>
      <c r="EG2250" s="2"/>
      <c r="EH2250" s="2"/>
      <c r="EI2250" s="2"/>
      <c r="EJ2250" s="2"/>
      <c r="EK2250" s="2"/>
      <c r="EL2250" s="2"/>
      <c r="EM2250" s="2"/>
      <c r="EN2250" s="2"/>
      <c r="EO2250" s="2"/>
      <c r="EP2250" s="2"/>
      <c r="EQ2250" s="2"/>
      <c r="ER2250" s="2"/>
      <c r="ES2250" s="2"/>
      <c r="ET2250" s="2"/>
      <c r="EU2250" s="2"/>
      <c r="EV2250" s="2"/>
      <c r="EW2250" s="2"/>
      <c r="EX2250" s="2"/>
      <c r="EY2250" s="2"/>
      <c r="EZ2250" s="2"/>
      <c r="FA2250" s="2"/>
      <c r="FB2250" s="2"/>
      <c r="FC2250" s="2"/>
      <c r="FD2250" s="2"/>
      <c r="FE2250" s="2"/>
      <c r="FF2250" s="2"/>
      <c r="FG2250" s="2"/>
      <c r="FH2250" s="2"/>
      <c r="FI2250" s="2"/>
      <c r="FJ2250" s="2"/>
      <c r="FK2250" s="2"/>
      <c r="FL2250" s="2"/>
      <c r="FM2250" s="2"/>
      <c r="FN2250" s="2"/>
      <c r="FO2250" s="2"/>
      <c r="FP2250" s="2"/>
      <c r="FQ2250" s="2"/>
      <c r="FR2250" s="2"/>
      <c r="FS2250" s="2"/>
      <c r="FT2250" s="2"/>
      <c r="FU2250" s="2"/>
      <c r="FV2250" s="2"/>
      <c r="FW2250" s="2"/>
      <c r="FX2250" s="2"/>
      <c r="FY2250" s="2"/>
      <c r="FZ2250" s="2"/>
      <c r="GA2250" s="2"/>
      <c r="GB2250" s="2"/>
      <c r="GC2250" s="2"/>
      <c r="GD2250" s="2"/>
      <c r="GE2250" s="2"/>
      <c r="GF2250" s="2"/>
      <c r="GG2250" s="2"/>
      <c r="GH2250" s="2"/>
      <c r="GI2250" s="2"/>
      <c r="GJ2250" s="2"/>
      <c r="GK2250" s="2"/>
      <c r="GL2250" s="2"/>
      <c r="GM2250" s="2"/>
      <c r="GN2250" s="2"/>
      <c r="GO2250" s="2"/>
      <c r="GP2250" s="2"/>
      <c r="GQ2250" s="2"/>
      <c r="GR2250" s="2"/>
      <c r="GS2250" s="2"/>
      <c r="GT2250" s="2"/>
      <c r="GU2250" s="2"/>
      <c r="GV2250" s="2"/>
      <c r="GW2250" s="2"/>
      <c r="GX2250" s="2"/>
      <c r="GY2250" s="2"/>
      <c r="GZ2250" s="2"/>
      <c r="HA2250" s="2"/>
      <c r="HB2250" s="2"/>
      <c r="HC2250" s="2"/>
      <c r="HD2250" s="2"/>
      <c r="HE2250" s="2"/>
      <c r="HF2250" s="2"/>
      <c r="HG2250" s="2"/>
      <c r="HH2250" s="2"/>
      <c r="HI2250" s="2"/>
      <c r="HJ2250" s="2"/>
      <c r="HK2250" s="2"/>
      <c r="HL2250" s="2"/>
      <c r="HM2250" s="2"/>
      <c r="HN2250" s="2"/>
      <c r="HO2250" s="2"/>
      <c r="HP2250" s="2"/>
      <c r="HQ2250" s="2"/>
      <c r="HR2250" s="2"/>
      <c r="HS2250" s="2"/>
      <c r="HT2250" s="2"/>
      <c r="HU2250" s="2"/>
      <c r="HV2250" s="2"/>
      <c r="HW2250" s="2"/>
      <c r="HX2250" s="2"/>
      <c r="HY2250" s="2"/>
      <c r="HZ2250" s="2"/>
      <c r="IA2250" s="2"/>
      <c r="IB2250" s="2"/>
      <c r="IC2250" s="2"/>
      <c r="ID2250" s="2"/>
      <c r="IE2250" s="2"/>
      <c r="IF2250" s="2"/>
      <c r="IG2250" s="2"/>
      <c r="IH2250" s="2"/>
      <c r="II2250" s="2"/>
      <c r="IJ2250" s="2"/>
      <c r="IK2250" s="2"/>
      <c r="IL2250" s="2"/>
      <c r="IM2250" s="2"/>
      <c r="IN2250" s="2"/>
      <c r="IO2250" s="2"/>
      <c r="IP2250" s="2"/>
      <c r="IQ2250" s="2"/>
      <c r="IR2250" s="2"/>
      <c r="IS2250" s="2"/>
    </row>
    <row r="2251" spans="1:253" s="36" customFormat="1" hidden="1" x14ac:dyDescent="0.25">
      <c r="A2251" s="33"/>
      <c r="B2251" s="169"/>
      <c r="C2251" s="170"/>
      <c r="D2251" s="170"/>
      <c r="E2251" s="170"/>
      <c r="F2251" s="170"/>
      <c r="G2251" s="170"/>
      <c r="H2251" s="170"/>
      <c r="I2251" s="170"/>
      <c r="J2251" s="170"/>
      <c r="K2251" s="170"/>
      <c r="L2251" s="170"/>
      <c r="M2251" s="170"/>
      <c r="N2251" s="170"/>
      <c r="O2251" s="170"/>
      <c r="P2251" s="170"/>
      <c r="Q2251" s="170"/>
      <c r="R2251" s="170"/>
      <c r="S2251" s="170"/>
      <c r="T2251" s="170"/>
      <c r="U2251" s="170"/>
      <c r="V2251" s="171"/>
      <c r="W2251" s="187"/>
      <c r="X2251" s="188"/>
      <c r="Y2251" s="188"/>
      <c r="Z2251" s="189"/>
      <c r="AA2251" s="185"/>
      <c r="AB2251" s="170"/>
      <c r="AC2251" s="170"/>
      <c r="AD2251" s="170"/>
      <c r="AE2251" s="170"/>
      <c r="AF2251" s="170"/>
      <c r="AG2251" s="170"/>
      <c r="AH2251" s="186"/>
      <c r="AI2251" s="63"/>
      <c r="AJ2251" s="144" t="str">
        <f t="shared" si="423"/>
        <v>Riadok bude skrytý.</v>
      </c>
      <c r="AK2251" s="145" t="s">
        <v>207</v>
      </c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51">
        <f t="shared" si="430"/>
        <v>0</v>
      </c>
      <c r="BF2251" s="51">
        <f t="shared" si="431"/>
        <v>0</v>
      </c>
      <c r="BG2251" s="51"/>
      <c r="BH2251" s="51">
        <f t="shared" si="424"/>
        <v>1</v>
      </c>
      <c r="BI2251" s="89">
        <f t="shared" si="432"/>
        <v>0</v>
      </c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108"/>
      <c r="BY2251" s="108"/>
      <c r="BZ2251" s="108"/>
      <c r="CA2251" s="113">
        <f>SI!BY2251</f>
        <v>132</v>
      </c>
      <c r="CB2251" s="113"/>
      <c r="CC2251" s="113"/>
      <c r="CD2251" s="113"/>
      <c r="CE2251" s="113"/>
      <c r="CF2251" s="113"/>
      <c r="CG2251" s="113"/>
      <c r="CH2251" s="140">
        <f>SI!BZ2251</f>
        <v>0</v>
      </c>
      <c r="CI2251" s="108"/>
      <c r="CJ2251" s="108"/>
      <c r="CK2251" s="108"/>
      <c r="CL2251" s="108"/>
      <c r="CM2251" s="108"/>
      <c r="CN2251" s="108"/>
      <c r="CO2251" s="108"/>
      <c r="CP2251" s="108"/>
      <c r="CQ2251" s="108"/>
      <c r="CR2251" s="108"/>
      <c r="CS2251" s="108"/>
      <c r="CT2251" s="108"/>
      <c r="CU2251" s="108"/>
      <c r="CV2251" s="108"/>
      <c r="CW2251" s="108"/>
      <c r="CX2251" s="108"/>
      <c r="CY2251" s="108"/>
      <c r="CZ2251" s="2"/>
      <c r="DA2251" s="2"/>
      <c r="DB2251" s="2"/>
      <c r="DC2251" s="2"/>
      <c r="DD2251" s="2"/>
      <c r="DE2251" s="2"/>
      <c r="DF2251" s="2"/>
      <c r="DG2251" s="2"/>
      <c r="DH2251" s="2"/>
      <c r="DI2251" s="2"/>
      <c r="DJ2251" s="2"/>
      <c r="DK2251" s="2"/>
      <c r="DL2251" s="2"/>
      <c r="DM2251" s="2"/>
      <c r="DN2251" s="2"/>
      <c r="DO2251" s="2"/>
      <c r="DP2251" s="2"/>
      <c r="DQ2251" s="2"/>
      <c r="DR2251" s="2"/>
      <c r="DS2251" s="2"/>
      <c r="DT2251" s="2"/>
      <c r="DU2251" s="2"/>
      <c r="DV2251" s="2"/>
      <c r="DW2251" s="2"/>
      <c r="DX2251" s="2"/>
      <c r="DY2251" s="2"/>
      <c r="DZ2251" s="2"/>
      <c r="EA2251" s="2"/>
      <c r="EB2251" s="2"/>
      <c r="EC2251" s="2"/>
      <c r="ED2251" s="2"/>
      <c r="EE2251" s="2"/>
      <c r="EF2251" s="2"/>
      <c r="EG2251" s="2"/>
      <c r="EH2251" s="2"/>
      <c r="EI2251" s="2"/>
      <c r="EJ2251" s="2"/>
      <c r="EK2251" s="2"/>
      <c r="EL2251" s="2"/>
      <c r="EM2251" s="2"/>
      <c r="EN2251" s="2"/>
      <c r="EO2251" s="2"/>
      <c r="EP2251" s="2"/>
      <c r="EQ2251" s="2"/>
      <c r="ER2251" s="2"/>
      <c r="ES2251" s="2"/>
      <c r="ET2251" s="2"/>
      <c r="EU2251" s="2"/>
      <c r="EV2251" s="2"/>
      <c r="EW2251" s="2"/>
      <c r="EX2251" s="2"/>
      <c r="EY2251" s="2"/>
      <c r="EZ2251" s="2"/>
      <c r="FA2251" s="2"/>
      <c r="FB2251" s="2"/>
      <c r="FC2251" s="2"/>
      <c r="FD2251" s="2"/>
      <c r="FE2251" s="2"/>
      <c r="FF2251" s="2"/>
      <c r="FG2251" s="2"/>
      <c r="FH2251" s="2"/>
      <c r="FI2251" s="2"/>
      <c r="FJ2251" s="2"/>
      <c r="FK2251" s="2"/>
      <c r="FL2251" s="2"/>
      <c r="FM2251" s="2"/>
      <c r="FN2251" s="2"/>
      <c r="FO2251" s="2"/>
      <c r="FP2251" s="2"/>
      <c r="FQ2251" s="2"/>
      <c r="FR2251" s="2"/>
      <c r="FS2251" s="2"/>
      <c r="FT2251" s="2"/>
      <c r="FU2251" s="2"/>
      <c r="FV2251" s="2"/>
      <c r="FW2251" s="2"/>
      <c r="FX2251" s="2"/>
      <c r="FY2251" s="2"/>
      <c r="FZ2251" s="2"/>
      <c r="GA2251" s="2"/>
      <c r="GB2251" s="2"/>
      <c r="GC2251" s="2"/>
      <c r="GD2251" s="2"/>
      <c r="GE2251" s="2"/>
      <c r="GF2251" s="2"/>
      <c r="GG2251" s="2"/>
      <c r="GH2251" s="2"/>
      <c r="GI2251" s="2"/>
      <c r="GJ2251" s="2"/>
      <c r="GK2251" s="2"/>
      <c r="GL2251" s="2"/>
      <c r="GM2251" s="2"/>
      <c r="GN2251" s="2"/>
      <c r="GO2251" s="2"/>
      <c r="GP2251" s="2"/>
      <c r="GQ2251" s="2"/>
      <c r="GR2251" s="2"/>
      <c r="GS2251" s="2"/>
      <c r="GT2251" s="2"/>
      <c r="GU2251" s="2"/>
      <c r="GV2251" s="2"/>
      <c r="GW2251" s="2"/>
      <c r="GX2251" s="2"/>
      <c r="GY2251" s="2"/>
      <c r="GZ2251" s="2"/>
      <c r="HA2251" s="2"/>
      <c r="HB2251" s="2"/>
      <c r="HC2251" s="2"/>
      <c r="HD2251" s="2"/>
      <c r="HE2251" s="2"/>
      <c r="HF2251" s="2"/>
      <c r="HG2251" s="2"/>
      <c r="HH2251" s="2"/>
      <c r="HI2251" s="2"/>
      <c r="HJ2251" s="2"/>
      <c r="HK2251" s="2"/>
      <c r="HL2251" s="2"/>
      <c r="HM2251" s="2"/>
      <c r="HN2251" s="2"/>
      <c r="HO2251" s="2"/>
      <c r="HP2251" s="2"/>
      <c r="HQ2251" s="2"/>
      <c r="HR2251" s="2"/>
      <c r="HS2251" s="2"/>
      <c r="HT2251" s="2"/>
      <c r="HU2251" s="2"/>
      <c r="HV2251" s="2"/>
      <c r="HW2251" s="2"/>
      <c r="HX2251" s="2"/>
      <c r="HY2251" s="2"/>
      <c r="HZ2251" s="2"/>
      <c r="IA2251" s="2"/>
      <c r="IB2251" s="2"/>
      <c r="IC2251" s="2"/>
      <c r="ID2251" s="2"/>
      <c r="IE2251" s="2"/>
      <c r="IF2251" s="2"/>
      <c r="IG2251" s="2"/>
      <c r="IH2251" s="2"/>
      <c r="II2251" s="2"/>
      <c r="IJ2251" s="2"/>
      <c r="IK2251" s="2"/>
      <c r="IL2251" s="2"/>
      <c r="IM2251" s="2"/>
      <c r="IN2251" s="2"/>
      <c r="IO2251" s="2"/>
      <c r="IP2251" s="2"/>
      <c r="IQ2251" s="2"/>
      <c r="IR2251" s="2"/>
      <c r="IS2251" s="2"/>
    </row>
    <row r="2252" spans="1:253" s="36" customFormat="1" hidden="1" x14ac:dyDescent="0.25">
      <c r="A2252" s="33"/>
      <c r="B2252" s="169"/>
      <c r="C2252" s="170"/>
      <c r="D2252" s="170"/>
      <c r="E2252" s="170"/>
      <c r="F2252" s="170"/>
      <c r="G2252" s="170"/>
      <c r="H2252" s="170"/>
      <c r="I2252" s="170"/>
      <c r="J2252" s="170"/>
      <c r="K2252" s="170"/>
      <c r="L2252" s="170"/>
      <c r="M2252" s="170"/>
      <c r="N2252" s="170"/>
      <c r="O2252" s="170"/>
      <c r="P2252" s="170"/>
      <c r="Q2252" s="170"/>
      <c r="R2252" s="170"/>
      <c r="S2252" s="170"/>
      <c r="T2252" s="170"/>
      <c r="U2252" s="170"/>
      <c r="V2252" s="171"/>
      <c r="W2252" s="187"/>
      <c r="X2252" s="188"/>
      <c r="Y2252" s="188"/>
      <c r="Z2252" s="189"/>
      <c r="AA2252" s="185"/>
      <c r="AB2252" s="170"/>
      <c r="AC2252" s="170"/>
      <c r="AD2252" s="170"/>
      <c r="AE2252" s="170"/>
      <c r="AF2252" s="170"/>
      <c r="AG2252" s="170"/>
      <c r="AH2252" s="186"/>
      <c r="AI2252" s="63"/>
      <c r="AJ2252" s="144" t="str">
        <f t="shared" si="423"/>
        <v>Riadok bude skrytý.</v>
      </c>
      <c r="AK2252" s="145" t="s">
        <v>207</v>
      </c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51">
        <f t="shared" si="430"/>
        <v>0</v>
      </c>
      <c r="BF2252" s="51">
        <f t="shared" si="431"/>
        <v>0</v>
      </c>
      <c r="BG2252" s="51"/>
      <c r="BH2252" s="51">
        <f t="shared" si="424"/>
        <v>1</v>
      </c>
      <c r="BI2252" s="89">
        <f t="shared" si="432"/>
        <v>0</v>
      </c>
      <c r="BJ2252" s="2"/>
      <c r="BK2252" s="2"/>
      <c r="BL2252" s="2"/>
      <c r="BM2252" s="2"/>
      <c r="BN2252" s="2"/>
      <c r="BO2252" s="2"/>
      <c r="BP2252" s="2"/>
      <c r="BQ2252" s="2"/>
      <c r="BR2252" s="2"/>
      <c r="BS2252" s="2"/>
      <c r="BT2252" s="2"/>
      <c r="BU2252" s="2"/>
      <c r="BV2252" s="2"/>
      <c r="BW2252" s="2"/>
      <c r="BX2252" s="108"/>
      <c r="BY2252" s="108"/>
      <c r="BZ2252" s="108"/>
      <c r="CA2252" s="113">
        <f>SI!BY2252</f>
        <v>116</v>
      </c>
      <c r="CB2252" s="113"/>
      <c r="CC2252" s="113"/>
      <c r="CD2252" s="113"/>
      <c r="CE2252" s="113"/>
      <c r="CF2252" s="113"/>
      <c r="CG2252" s="113"/>
      <c r="CH2252" s="140">
        <f>SI!BZ2252</f>
        <v>0</v>
      </c>
      <c r="CI2252" s="108"/>
      <c r="CJ2252" s="108"/>
      <c r="CK2252" s="108"/>
      <c r="CL2252" s="108"/>
      <c r="CM2252" s="108"/>
      <c r="CN2252" s="108"/>
      <c r="CO2252" s="108"/>
      <c r="CP2252" s="108"/>
      <c r="CQ2252" s="108"/>
      <c r="CR2252" s="108"/>
      <c r="CS2252" s="108"/>
      <c r="CT2252" s="108"/>
      <c r="CU2252" s="108"/>
      <c r="CV2252" s="108"/>
      <c r="CW2252" s="108"/>
      <c r="CX2252" s="108"/>
      <c r="CY2252" s="108"/>
      <c r="CZ2252" s="2"/>
      <c r="DA2252" s="2"/>
      <c r="DB2252" s="2"/>
      <c r="DC2252" s="2"/>
      <c r="DD2252" s="2"/>
      <c r="DE2252" s="2"/>
      <c r="DF2252" s="2"/>
      <c r="DG2252" s="2"/>
      <c r="DH2252" s="2"/>
      <c r="DI2252" s="2"/>
      <c r="DJ2252" s="2"/>
      <c r="DK2252" s="2"/>
      <c r="DL2252" s="2"/>
      <c r="DM2252" s="2"/>
      <c r="DN2252" s="2"/>
      <c r="DO2252" s="2"/>
      <c r="DP2252" s="2"/>
      <c r="DQ2252" s="2"/>
      <c r="DR2252" s="2"/>
      <c r="DS2252" s="2"/>
      <c r="DT2252" s="2"/>
      <c r="DU2252" s="2"/>
      <c r="DV2252" s="2"/>
      <c r="DW2252" s="2"/>
      <c r="DX2252" s="2"/>
      <c r="DY2252" s="2"/>
      <c r="DZ2252" s="2"/>
      <c r="EA2252" s="2"/>
      <c r="EB2252" s="2"/>
      <c r="EC2252" s="2"/>
      <c r="ED2252" s="2"/>
      <c r="EE2252" s="2"/>
      <c r="EF2252" s="2"/>
      <c r="EG2252" s="2"/>
      <c r="EH2252" s="2"/>
      <c r="EI2252" s="2"/>
      <c r="EJ2252" s="2"/>
      <c r="EK2252" s="2"/>
      <c r="EL2252" s="2"/>
      <c r="EM2252" s="2"/>
      <c r="EN2252" s="2"/>
      <c r="EO2252" s="2"/>
      <c r="EP2252" s="2"/>
      <c r="EQ2252" s="2"/>
      <c r="ER2252" s="2"/>
      <c r="ES2252" s="2"/>
      <c r="ET2252" s="2"/>
      <c r="EU2252" s="2"/>
      <c r="EV2252" s="2"/>
      <c r="EW2252" s="2"/>
      <c r="EX2252" s="2"/>
      <c r="EY2252" s="2"/>
      <c r="EZ2252" s="2"/>
      <c r="FA2252" s="2"/>
      <c r="FB2252" s="2"/>
      <c r="FC2252" s="2"/>
      <c r="FD2252" s="2"/>
      <c r="FE2252" s="2"/>
      <c r="FF2252" s="2"/>
      <c r="FG2252" s="2"/>
      <c r="FH2252" s="2"/>
      <c r="FI2252" s="2"/>
      <c r="FJ2252" s="2"/>
      <c r="FK2252" s="2"/>
      <c r="FL2252" s="2"/>
      <c r="FM2252" s="2"/>
      <c r="FN2252" s="2"/>
      <c r="FO2252" s="2"/>
      <c r="FP2252" s="2"/>
      <c r="FQ2252" s="2"/>
      <c r="FR2252" s="2"/>
      <c r="FS2252" s="2"/>
      <c r="FT2252" s="2"/>
      <c r="FU2252" s="2"/>
      <c r="FV2252" s="2"/>
      <c r="FW2252" s="2"/>
      <c r="FX2252" s="2"/>
      <c r="FY2252" s="2"/>
      <c r="FZ2252" s="2"/>
      <c r="GA2252" s="2"/>
      <c r="GB2252" s="2"/>
      <c r="GC2252" s="2"/>
      <c r="GD2252" s="2"/>
      <c r="GE2252" s="2"/>
      <c r="GF2252" s="2"/>
      <c r="GG2252" s="2"/>
      <c r="GH2252" s="2"/>
      <c r="GI2252" s="2"/>
      <c r="GJ2252" s="2"/>
      <c r="GK2252" s="2"/>
      <c r="GL2252" s="2"/>
      <c r="GM2252" s="2"/>
      <c r="GN2252" s="2"/>
      <c r="GO2252" s="2"/>
      <c r="GP2252" s="2"/>
      <c r="GQ2252" s="2"/>
      <c r="GR2252" s="2"/>
      <c r="GS2252" s="2"/>
      <c r="GT2252" s="2"/>
      <c r="GU2252" s="2"/>
      <c r="GV2252" s="2"/>
      <c r="GW2252" s="2"/>
      <c r="GX2252" s="2"/>
      <c r="GY2252" s="2"/>
      <c r="GZ2252" s="2"/>
      <c r="HA2252" s="2"/>
      <c r="HB2252" s="2"/>
      <c r="HC2252" s="2"/>
      <c r="HD2252" s="2"/>
      <c r="HE2252" s="2"/>
      <c r="HF2252" s="2"/>
      <c r="HG2252" s="2"/>
      <c r="HH2252" s="2"/>
      <c r="HI2252" s="2"/>
      <c r="HJ2252" s="2"/>
      <c r="HK2252" s="2"/>
      <c r="HL2252" s="2"/>
      <c r="HM2252" s="2"/>
      <c r="HN2252" s="2"/>
      <c r="HO2252" s="2"/>
      <c r="HP2252" s="2"/>
      <c r="HQ2252" s="2"/>
      <c r="HR2252" s="2"/>
      <c r="HS2252" s="2"/>
      <c r="HT2252" s="2"/>
      <c r="HU2252" s="2"/>
      <c r="HV2252" s="2"/>
      <c r="HW2252" s="2"/>
      <c r="HX2252" s="2"/>
      <c r="HY2252" s="2"/>
      <c r="HZ2252" s="2"/>
      <c r="IA2252" s="2"/>
      <c r="IB2252" s="2"/>
      <c r="IC2252" s="2"/>
      <c r="ID2252" s="2"/>
      <c r="IE2252" s="2"/>
      <c r="IF2252" s="2"/>
      <c r="IG2252" s="2"/>
      <c r="IH2252" s="2"/>
      <c r="II2252" s="2"/>
      <c r="IJ2252" s="2"/>
      <c r="IK2252" s="2"/>
      <c r="IL2252" s="2"/>
      <c r="IM2252" s="2"/>
      <c r="IN2252" s="2"/>
      <c r="IO2252" s="2"/>
      <c r="IP2252" s="2"/>
      <c r="IQ2252" s="2"/>
      <c r="IR2252" s="2"/>
      <c r="IS2252" s="2"/>
    </row>
    <row r="2253" spans="1:253" s="36" customFormat="1" hidden="1" x14ac:dyDescent="0.25">
      <c r="A2253" s="33"/>
      <c r="B2253" s="169"/>
      <c r="C2253" s="170"/>
      <c r="D2253" s="170"/>
      <c r="E2253" s="170"/>
      <c r="F2253" s="170"/>
      <c r="G2253" s="170"/>
      <c r="H2253" s="170"/>
      <c r="I2253" s="170"/>
      <c r="J2253" s="170"/>
      <c r="K2253" s="170"/>
      <c r="L2253" s="170"/>
      <c r="M2253" s="170"/>
      <c r="N2253" s="170"/>
      <c r="O2253" s="170"/>
      <c r="P2253" s="170"/>
      <c r="Q2253" s="170"/>
      <c r="R2253" s="170"/>
      <c r="S2253" s="170"/>
      <c r="T2253" s="170"/>
      <c r="U2253" s="170"/>
      <c r="V2253" s="171"/>
      <c r="W2253" s="187"/>
      <c r="X2253" s="188"/>
      <c r="Y2253" s="188"/>
      <c r="Z2253" s="189"/>
      <c r="AA2253" s="185"/>
      <c r="AB2253" s="170"/>
      <c r="AC2253" s="170"/>
      <c r="AD2253" s="170"/>
      <c r="AE2253" s="170"/>
      <c r="AF2253" s="170"/>
      <c r="AG2253" s="170"/>
      <c r="AH2253" s="186"/>
      <c r="AI2253" s="63"/>
      <c r="AJ2253" s="144" t="str">
        <f t="shared" si="423"/>
        <v>Riadok bude skrytý.</v>
      </c>
      <c r="AK2253" s="145" t="s">
        <v>207</v>
      </c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  <c r="AZ2253" s="2"/>
      <c r="BA2253" s="2"/>
      <c r="BB2253" s="2"/>
      <c r="BC2253" s="2"/>
      <c r="BD2253" s="2"/>
      <c r="BE2253" s="51">
        <f t="shared" si="430"/>
        <v>0</v>
      </c>
      <c r="BF2253" s="51">
        <f t="shared" si="431"/>
        <v>0</v>
      </c>
      <c r="BG2253" s="51"/>
      <c r="BH2253" s="51">
        <f t="shared" si="424"/>
        <v>1</v>
      </c>
      <c r="BI2253" s="89">
        <f t="shared" si="432"/>
        <v>0</v>
      </c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108"/>
      <c r="BY2253" s="108"/>
      <c r="BZ2253" s="108"/>
      <c r="CA2253" s="113">
        <f>SI!BY2253</f>
        <v>29</v>
      </c>
      <c r="CB2253" s="113"/>
      <c r="CC2253" s="113"/>
      <c r="CD2253" s="113"/>
      <c r="CE2253" s="113"/>
      <c r="CF2253" s="113"/>
      <c r="CG2253" s="113"/>
      <c r="CH2253" s="140">
        <f>SI!BZ2253</f>
        <v>0</v>
      </c>
      <c r="CI2253" s="108"/>
      <c r="CJ2253" s="108"/>
      <c r="CK2253" s="108"/>
      <c r="CL2253" s="108"/>
      <c r="CM2253" s="108"/>
      <c r="CN2253" s="108"/>
      <c r="CO2253" s="108"/>
      <c r="CP2253" s="108"/>
      <c r="CQ2253" s="108"/>
      <c r="CR2253" s="108"/>
      <c r="CS2253" s="108"/>
      <c r="CT2253" s="108"/>
      <c r="CU2253" s="108"/>
      <c r="CV2253" s="108"/>
      <c r="CW2253" s="108"/>
      <c r="CX2253" s="108"/>
      <c r="CY2253" s="108"/>
      <c r="CZ2253" s="2"/>
      <c r="DA2253" s="2"/>
      <c r="DB2253" s="2"/>
      <c r="DC2253" s="2"/>
      <c r="DD2253" s="2"/>
      <c r="DE2253" s="2"/>
      <c r="DF2253" s="2"/>
      <c r="DG2253" s="2"/>
      <c r="DH2253" s="2"/>
      <c r="DI2253" s="2"/>
      <c r="DJ2253" s="2"/>
      <c r="DK2253" s="2"/>
      <c r="DL2253" s="2"/>
      <c r="DM2253" s="2"/>
      <c r="DN2253" s="2"/>
      <c r="DO2253" s="2"/>
      <c r="DP2253" s="2"/>
      <c r="DQ2253" s="2"/>
      <c r="DR2253" s="2"/>
      <c r="DS2253" s="2"/>
      <c r="DT2253" s="2"/>
      <c r="DU2253" s="2"/>
      <c r="DV2253" s="2"/>
      <c r="DW2253" s="2"/>
      <c r="DX2253" s="2"/>
      <c r="DY2253" s="2"/>
      <c r="DZ2253" s="2"/>
      <c r="EA2253" s="2"/>
      <c r="EB2253" s="2"/>
      <c r="EC2253" s="2"/>
      <c r="ED2253" s="2"/>
      <c r="EE2253" s="2"/>
      <c r="EF2253" s="2"/>
      <c r="EG2253" s="2"/>
      <c r="EH2253" s="2"/>
      <c r="EI2253" s="2"/>
      <c r="EJ2253" s="2"/>
      <c r="EK2253" s="2"/>
      <c r="EL2253" s="2"/>
      <c r="EM2253" s="2"/>
      <c r="EN2253" s="2"/>
      <c r="EO2253" s="2"/>
      <c r="EP2253" s="2"/>
      <c r="EQ2253" s="2"/>
      <c r="ER2253" s="2"/>
      <c r="ES2253" s="2"/>
      <c r="ET2253" s="2"/>
      <c r="EU2253" s="2"/>
      <c r="EV2253" s="2"/>
      <c r="EW2253" s="2"/>
      <c r="EX2253" s="2"/>
      <c r="EY2253" s="2"/>
      <c r="EZ2253" s="2"/>
      <c r="FA2253" s="2"/>
      <c r="FB2253" s="2"/>
      <c r="FC2253" s="2"/>
      <c r="FD2253" s="2"/>
      <c r="FE2253" s="2"/>
      <c r="FF2253" s="2"/>
      <c r="FG2253" s="2"/>
      <c r="FH2253" s="2"/>
      <c r="FI2253" s="2"/>
      <c r="FJ2253" s="2"/>
      <c r="FK2253" s="2"/>
      <c r="FL2253" s="2"/>
      <c r="FM2253" s="2"/>
      <c r="FN2253" s="2"/>
      <c r="FO2253" s="2"/>
      <c r="FP2253" s="2"/>
      <c r="FQ2253" s="2"/>
      <c r="FR2253" s="2"/>
      <c r="FS2253" s="2"/>
      <c r="FT2253" s="2"/>
      <c r="FU2253" s="2"/>
      <c r="FV2253" s="2"/>
      <c r="FW2253" s="2"/>
      <c r="FX2253" s="2"/>
      <c r="FY2253" s="2"/>
      <c r="FZ2253" s="2"/>
      <c r="GA2253" s="2"/>
      <c r="GB2253" s="2"/>
      <c r="GC2253" s="2"/>
      <c r="GD2253" s="2"/>
      <c r="GE2253" s="2"/>
      <c r="GF2253" s="2"/>
      <c r="GG2253" s="2"/>
      <c r="GH2253" s="2"/>
      <c r="GI2253" s="2"/>
      <c r="GJ2253" s="2"/>
      <c r="GK2253" s="2"/>
      <c r="GL2253" s="2"/>
      <c r="GM2253" s="2"/>
      <c r="GN2253" s="2"/>
      <c r="GO2253" s="2"/>
      <c r="GP2253" s="2"/>
      <c r="GQ2253" s="2"/>
      <c r="GR2253" s="2"/>
      <c r="GS2253" s="2"/>
      <c r="GT2253" s="2"/>
      <c r="GU2253" s="2"/>
      <c r="GV2253" s="2"/>
      <c r="GW2253" s="2"/>
      <c r="GX2253" s="2"/>
      <c r="GY2253" s="2"/>
      <c r="GZ2253" s="2"/>
      <c r="HA2253" s="2"/>
      <c r="HB2253" s="2"/>
      <c r="HC2253" s="2"/>
      <c r="HD2253" s="2"/>
      <c r="HE2253" s="2"/>
      <c r="HF2253" s="2"/>
      <c r="HG2253" s="2"/>
      <c r="HH2253" s="2"/>
      <c r="HI2253" s="2"/>
      <c r="HJ2253" s="2"/>
      <c r="HK2253" s="2"/>
      <c r="HL2253" s="2"/>
      <c r="HM2253" s="2"/>
      <c r="HN2253" s="2"/>
      <c r="HO2253" s="2"/>
      <c r="HP2253" s="2"/>
      <c r="HQ2253" s="2"/>
      <c r="HR2253" s="2"/>
      <c r="HS2253" s="2"/>
      <c r="HT2253" s="2"/>
      <c r="HU2253" s="2"/>
      <c r="HV2253" s="2"/>
      <c r="HW2253" s="2"/>
      <c r="HX2253" s="2"/>
      <c r="HY2253" s="2"/>
      <c r="HZ2253" s="2"/>
      <c r="IA2253" s="2"/>
      <c r="IB2253" s="2"/>
      <c r="IC2253" s="2"/>
      <c r="ID2253" s="2"/>
      <c r="IE2253" s="2"/>
      <c r="IF2253" s="2"/>
      <c r="IG2253" s="2"/>
      <c r="IH2253" s="2"/>
      <c r="II2253" s="2"/>
      <c r="IJ2253" s="2"/>
      <c r="IK2253" s="2"/>
      <c r="IL2253" s="2"/>
      <c r="IM2253" s="2"/>
      <c r="IN2253" s="2"/>
      <c r="IO2253" s="2"/>
      <c r="IP2253" s="2"/>
      <c r="IQ2253" s="2"/>
      <c r="IR2253" s="2"/>
      <c r="IS2253" s="2"/>
    </row>
    <row r="2254" spans="1:253" s="36" customFormat="1" hidden="1" x14ac:dyDescent="0.25">
      <c r="A2254" s="33"/>
      <c r="B2254" s="169"/>
      <c r="C2254" s="170"/>
      <c r="D2254" s="170"/>
      <c r="E2254" s="170"/>
      <c r="F2254" s="170"/>
      <c r="G2254" s="170"/>
      <c r="H2254" s="170"/>
      <c r="I2254" s="170"/>
      <c r="J2254" s="170"/>
      <c r="K2254" s="170"/>
      <c r="L2254" s="170"/>
      <c r="M2254" s="170"/>
      <c r="N2254" s="170"/>
      <c r="O2254" s="170"/>
      <c r="P2254" s="170"/>
      <c r="Q2254" s="170"/>
      <c r="R2254" s="170"/>
      <c r="S2254" s="170"/>
      <c r="T2254" s="170"/>
      <c r="U2254" s="170"/>
      <c r="V2254" s="171"/>
      <c r="W2254" s="187"/>
      <c r="X2254" s="188"/>
      <c r="Y2254" s="188"/>
      <c r="Z2254" s="189"/>
      <c r="AA2254" s="185"/>
      <c r="AB2254" s="170"/>
      <c r="AC2254" s="170"/>
      <c r="AD2254" s="170"/>
      <c r="AE2254" s="170"/>
      <c r="AF2254" s="170"/>
      <c r="AG2254" s="170"/>
      <c r="AH2254" s="186"/>
      <c r="AI2254" s="63"/>
      <c r="AJ2254" s="144" t="str">
        <f t="shared" si="423"/>
        <v>Riadok bude skrytý.</v>
      </c>
      <c r="AK2254" s="145" t="s">
        <v>207</v>
      </c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  <c r="AZ2254" s="2"/>
      <c r="BA2254" s="2"/>
      <c r="BB2254" s="2"/>
      <c r="BC2254" s="2"/>
      <c r="BD2254" s="2"/>
      <c r="BE2254" s="51">
        <f t="shared" si="430"/>
        <v>0</v>
      </c>
      <c r="BF2254" s="51">
        <f t="shared" si="431"/>
        <v>0</v>
      </c>
      <c r="BG2254" s="51"/>
      <c r="BH2254" s="51">
        <f t="shared" si="424"/>
        <v>1</v>
      </c>
      <c r="BI2254" s="89">
        <f t="shared" si="432"/>
        <v>0</v>
      </c>
      <c r="BJ2254" s="2"/>
      <c r="BK2254" s="2"/>
      <c r="BL2254" s="2"/>
      <c r="BM2254" s="2"/>
      <c r="BN2254" s="2"/>
      <c r="BO2254" s="2"/>
      <c r="BP2254" s="2"/>
      <c r="BQ2254" s="2"/>
      <c r="BR2254" s="2"/>
      <c r="BS2254" s="2"/>
      <c r="BT2254" s="2"/>
      <c r="BU2254" s="2"/>
      <c r="BV2254" s="2"/>
      <c r="BW2254" s="2"/>
      <c r="BX2254" s="108"/>
      <c r="BY2254" s="108"/>
      <c r="BZ2254" s="108"/>
      <c r="CA2254" s="113">
        <f>SI!BY2254</f>
        <v>101</v>
      </c>
      <c r="CB2254" s="113"/>
      <c r="CC2254" s="113"/>
      <c r="CD2254" s="113"/>
      <c r="CE2254" s="113"/>
      <c r="CF2254" s="113"/>
      <c r="CG2254" s="113"/>
      <c r="CH2254" s="140">
        <f>SI!BZ2254</f>
        <v>0</v>
      </c>
      <c r="CI2254" s="108"/>
      <c r="CJ2254" s="108"/>
      <c r="CK2254" s="108"/>
      <c r="CL2254" s="108"/>
      <c r="CM2254" s="108"/>
      <c r="CN2254" s="108"/>
      <c r="CO2254" s="108"/>
      <c r="CP2254" s="108"/>
      <c r="CQ2254" s="108"/>
      <c r="CR2254" s="108"/>
      <c r="CS2254" s="108"/>
      <c r="CT2254" s="108"/>
      <c r="CU2254" s="108"/>
      <c r="CV2254" s="108"/>
      <c r="CW2254" s="108"/>
      <c r="CX2254" s="108"/>
      <c r="CY2254" s="108"/>
      <c r="CZ2254" s="2"/>
      <c r="DA2254" s="2"/>
      <c r="DB2254" s="2"/>
      <c r="DC2254" s="2"/>
      <c r="DD2254" s="2"/>
      <c r="DE2254" s="2"/>
      <c r="DF2254" s="2"/>
      <c r="DG2254" s="2"/>
      <c r="DH2254" s="2"/>
      <c r="DI2254" s="2"/>
      <c r="DJ2254" s="2"/>
      <c r="DK2254" s="2"/>
      <c r="DL2254" s="2"/>
      <c r="DM2254" s="2"/>
      <c r="DN2254" s="2"/>
      <c r="DO2254" s="2"/>
      <c r="DP2254" s="2"/>
      <c r="DQ2254" s="2"/>
      <c r="DR2254" s="2"/>
      <c r="DS2254" s="2"/>
      <c r="DT2254" s="2"/>
      <c r="DU2254" s="2"/>
      <c r="DV2254" s="2"/>
      <c r="DW2254" s="2"/>
      <c r="DX2254" s="2"/>
      <c r="DY2254" s="2"/>
      <c r="DZ2254" s="2"/>
      <c r="EA2254" s="2"/>
      <c r="EB2254" s="2"/>
      <c r="EC2254" s="2"/>
      <c r="ED2254" s="2"/>
      <c r="EE2254" s="2"/>
      <c r="EF2254" s="2"/>
      <c r="EG2254" s="2"/>
      <c r="EH2254" s="2"/>
      <c r="EI2254" s="2"/>
      <c r="EJ2254" s="2"/>
      <c r="EK2254" s="2"/>
      <c r="EL2254" s="2"/>
      <c r="EM2254" s="2"/>
      <c r="EN2254" s="2"/>
      <c r="EO2254" s="2"/>
      <c r="EP2254" s="2"/>
      <c r="EQ2254" s="2"/>
      <c r="ER2254" s="2"/>
      <c r="ES2254" s="2"/>
      <c r="ET2254" s="2"/>
      <c r="EU2254" s="2"/>
      <c r="EV2254" s="2"/>
      <c r="EW2254" s="2"/>
      <c r="EX2254" s="2"/>
      <c r="EY2254" s="2"/>
      <c r="EZ2254" s="2"/>
      <c r="FA2254" s="2"/>
      <c r="FB2254" s="2"/>
      <c r="FC2254" s="2"/>
      <c r="FD2254" s="2"/>
      <c r="FE2254" s="2"/>
      <c r="FF2254" s="2"/>
      <c r="FG2254" s="2"/>
      <c r="FH2254" s="2"/>
      <c r="FI2254" s="2"/>
      <c r="FJ2254" s="2"/>
      <c r="FK2254" s="2"/>
      <c r="FL2254" s="2"/>
      <c r="FM2254" s="2"/>
      <c r="FN2254" s="2"/>
      <c r="FO2254" s="2"/>
      <c r="FP2254" s="2"/>
      <c r="FQ2254" s="2"/>
      <c r="FR2254" s="2"/>
      <c r="FS2254" s="2"/>
      <c r="FT2254" s="2"/>
      <c r="FU2254" s="2"/>
      <c r="FV2254" s="2"/>
      <c r="FW2254" s="2"/>
      <c r="FX2254" s="2"/>
      <c r="FY2254" s="2"/>
      <c r="FZ2254" s="2"/>
      <c r="GA2254" s="2"/>
      <c r="GB2254" s="2"/>
      <c r="GC2254" s="2"/>
      <c r="GD2254" s="2"/>
      <c r="GE2254" s="2"/>
      <c r="GF2254" s="2"/>
      <c r="GG2254" s="2"/>
      <c r="GH2254" s="2"/>
      <c r="GI2254" s="2"/>
      <c r="GJ2254" s="2"/>
      <c r="GK2254" s="2"/>
      <c r="GL2254" s="2"/>
      <c r="GM2254" s="2"/>
      <c r="GN2254" s="2"/>
      <c r="GO2254" s="2"/>
      <c r="GP2254" s="2"/>
      <c r="GQ2254" s="2"/>
      <c r="GR2254" s="2"/>
      <c r="GS2254" s="2"/>
      <c r="GT2254" s="2"/>
      <c r="GU2254" s="2"/>
      <c r="GV2254" s="2"/>
      <c r="GW2254" s="2"/>
      <c r="GX2254" s="2"/>
      <c r="GY2254" s="2"/>
      <c r="GZ2254" s="2"/>
      <c r="HA2254" s="2"/>
      <c r="HB2254" s="2"/>
      <c r="HC2254" s="2"/>
      <c r="HD2254" s="2"/>
      <c r="HE2254" s="2"/>
      <c r="HF2254" s="2"/>
      <c r="HG2254" s="2"/>
      <c r="HH2254" s="2"/>
      <c r="HI2254" s="2"/>
      <c r="HJ2254" s="2"/>
      <c r="HK2254" s="2"/>
      <c r="HL2254" s="2"/>
      <c r="HM2254" s="2"/>
      <c r="HN2254" s="2"/>
      <c r="HO2254" s="2"/>
      <c r="HP2254" s="2"/>
      <c r="HQ2254" s="2"/>
      <c r="HR2254" s="2"/>
      <c r="HS2254" s="2"/>
      <c r="HT2254" s="2"/>
      <c r="HU2254" s="2"/>
      <c r="HV2254" s="2"/>
      <c r="HW2254" s="2"/>
      <c r="HX2254" s="2"/>
      <c r="HY2254" s="2"/>
      <c r="HZ2254" s="2"/>
      <c r="IA2254" s="2"/>
      <c r="IB2254" s="2"/>
      <c r="IC2254" s="2"/>
      <c r="ID2254" s="2"/>
      <c r="IE2254" s="2"/>
      <c r="IF2254" s="2"/>
      <c r="IG2254" s="2"/>
      <c r="IH2254" s="2"/>
      <c r="II2254" s="2"/>
      <c r="IJ2254" s="2"/>
      <c r="IK2254" s="2"/>
      <c r="IL2254" s="2"/>
      <c r="IM2254" s="2"/>
      <c r="IN2254" s="2"/>
      <c r="IO2254" s="2"/>
      <c r="IP2254" s="2"/>
      <c r="IQ2254" s="2"/>
      <c r="IR2254" s="2"/>
      <c r="IS2254" s="2"/>
    </row>
    <row r="2255" spans="1:253" s="36" customFormat="1" hidden="1" x14ac:dyDescent="0.25">
      <c r="A2255" s="33"/>
      <c r="B2255" s="169"/>
      <c r="C2255" s="170"/>
      <c r="D2255" s="170"/>
      <c r="E2255" s="170"/>
      <c r="F2255" s="170"/>
      <c r="G2255" s="170"/>
      <c r="H2255" s="170"/>
      <c r="I2255" s="170"/>
      <c r="J2255" s="170"/>
      <c r="K2255" s="170"/>
      <c r="L2255" s="170"/>
      <c r="M2255" s="170"/>
      <c r="N2255" s="170"/>
      <c r="O2255" s="170"/>
      <c r="P2255" s="170"/>
      <c r="Q2255" s="170"/>
      <c r="R2255" s="170"/>
      <c r="S2255" s="170"/>
      <c r="T2255" s="170"/>
      <c r="U2255" s="170"/>
      <c r="V2255" s="171"/>
      <c r="W2255" s="187"/>
      <c r="X2255" s="188"/>
      <c r="Y2255" s="188"/>
      <c r="Z2255" s="189"/>
      <c r="AA2255" s="185"/>
      <c r="AB2255" s="170"/>
      <c r="AC2255" s="170"/>
      <c r="AD2255" s="170"/>
      <c r="AE2255" s="170"/>
      <c r="AF2255" s="170"/>
      <c r="AG2255" s="170"/>
      <c r="AH2255" s="186"/>
      <c r="AI2255" s="63"/>
      <c r="AJ2255" s="144" t="str">
        <f t="shared" si="423"/>
        <v>Riadok bude skrytý.</v>
      </c>
      <c r="AK2255" s="145" t="s">
        <v>207</v>
      </c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  <c r="AZ2255" s="2"/>
      <c r="BA2255" s="2"/>
      <c r="BB2255" s="2"/>
      <c r="BC2255" s="2"/>
      <c r="BD2255" s="2"/>
      <c r="BE2255" s="51">
        <f t="shared" si="430"/>
        <v>0</v>
      </c>
      <c r="BF2255" s="51">
        <f t="shared" si="431"/>
        <v>0</v>
      </c>
      <c r="BG2255" s="51"/>
      <c r="BH2255" s="51">
        <f t="shared" si="424"/>
        <v>1</v>
      </c>
      <c r="BI2255" s="89">
        <f t="shared" si="432"/>
        <v>0</v>
      </c>
      <c r="BJ2255" s="2"/>
      <c r="BK2255" s="2"/>
      <c r="BL2255" s="2"/>
      <c r="BM2255" s="2"/>
      <c r="BN2255" s="2"/>
      <c r="BO2255" s="2"/>
      <c r="BP2255" s="2"/>
      <c r="BQ2255" s="2"/>
      <c r="BR2255" s="2"/>
      <c r="BS2255" s="2"/>
      <c r="BT2255" s="2"/>
      <c r="BU2255" s="2"/>
      <c r="BV2255" s="2"/>
      <c r="BW2255" s="2"/>
      <c r="BX2255" s="108"/>
      <c r="BY2255" s="108"/>
      <c r="BZ2255" s="108"/>
      <c r="CA2255" s="113">
        <f>SI!BY2255</f>
        <v>197</v>
      </c>
      <c r="CB2255" s="113"/>
      <c r="CC2255" s="113"/>
      <c r="CD2255" s="113"/>
      <c r="CE2255" s="113"/>
      <c r="CF2255" s="113"/>
      <c r="CG2255" s="113"/>
      <c r="CH2255" s="140">
        <f>SI!BZ2255</f>
        <v>0</v>
      </c>
      <c r="CI2255" s="108"/>
      <c r="CJ2255" s="108"/>
      <c r="CK2255" s="108"/>
      <c r="CL2255" s="108"/>
      <c r="CM2255" s="108"/>
      <c r="CN2255" s="108"/>
      <c r="CO2255" s="108"/>
      <c r="CP2255" s="108"/>
      <c r="CQ2255" s="108"/>
      <c r="CR2255" s="108"/>
      <c r="CS2255" s="108"/>
      <c r="CT2255" s="108"/>
      <c r="CU2255" s="108"/>
      <c r="CV2255" s="108"/>
      <c r="CW2255" s="108"/>
      <c r="CX2255" s="108"/>
      <c r="CY2255" s="108"/>
      <c r="CZ2255" s="2"/>
      <c r="DA2255" s="2"/>
      <c r="DB2255" s="2"/>
      <c r="DC2255" s="2"/>
      <c r="DD2255" s="2"/>
      <c r="DE2255" s="2"/>
      <c r="DF2255" s="2"/>
      <c r="DG2255" s="2"/>
      <c r="DH2255" s="2"/>
      <c r="DI2255" s="2"/>
      <c r="DJ2255" s="2"/>
      <c r="DK2255" s="2"/>
      <c r="DL2255" s="2"/>
      <c r="DM2255" s="2"/>
      <c r="DN2255" s="2"/>
      <c r="DO2255" s="2"/>
      <c r="DP2255" s="2"/>
      <c r="DQ2255" s="2"/>
      <c r="DR2255" s="2"/>
      <c r="DS2255" s="2"/>
      <c r="DT2255" s="2"/>
      <c r="DU2255" s="2"/>
      <c r="DV2255" s="2"/>
      <c r="DW2255" s="2"/>
      <c r="DX2255" s="2"/>
      <c r="DY2255" s="2"/>
      <c r="DZ2255" s="2"/>
      <c r="EA2255" s="2"/>
      <c r="EB2255" s="2"/>
      <c r="EC2255" s="2"/>
      <c r="ED2255" s="2"/>
      <c r="EE2255" s="2"/>
      <c r="EF2255" s="2"/>
      <c r="EG2255" s="2"/>
      <c r="EH2255" s="2"/>
      <c r="EI2255" s="2"/>
      <c r="EJ2255" s="2"/>
      <c r="EK2255" s="2"/>
      <c r="EL2255" s="2"/>
      <c r="EM2255" s="2"/>
      <c r="EN2255" s="2"/>
      <c r="EO2255" s="2"/>
      <c r="EP2255" s="2"/>
      <c r="EQ2255" s="2"/>
      <c r="ER2255" s="2"/>
      <c r="ES2255" s="2"/>
      <c r="ET2255" s="2"/>
      <c r="EU2255" s="2"/>
      <c r="EV2255" s="2"/>
      <c r="EW2255" s="2"/>
      <c r="EX2255" s="2"/>
      <c r="EY2255" s="2"/>
      <c r="EZ2255" s="2"/>
      <c r="FA2255" s="2"/>
      <c r="FB2255" s="2"/>
      <c r="FC2255" s="2"/>
      <c r="FD2255" s="2"/>
      <c r="FE2255" s="2"/>
      <c r="FF2255" s="2"/>
      <c r="FG2255" s="2"/>
      <c r="FH2255" s="2"/>
      <c r="FI2255" s="2"/>
      <c r="FJ2255" s="2"/>
      <c r="FK2255" s="2"/>
      <c r="FL2255" s="2"/>
      <c r="FM2255" s="2"/>
      <c r="FN2255" s="2"/>
      <c r="FO2255" s="2"/>
      <c r="FP2255" s="2"/>
      <c r="FQ2255" s="2"/>
      <c r="FR2255" s="2"/>
      <c r="FS2255" s="2"/>
      <c r="FT2255" s="2"/>
      <c r="FU2255" s="2"/>
      <c r="FV2255" s="2"/>
      <c r="FW2255" s="2"/>
      <c r="FX2255" s="2"/>
      <c r="FY2255" s="2"/>
      <c r="FZ2255" s="2"/>
      <c r="GA2255" s="2"/>
      <c r="GB2255" s="2"/>
      <c r="GC2255" s="2"/>
      <c r="GD2255" s="2"/>
      <c r="GE2255" s="2"/>
      <c r="GF2255" s="2"/>
      <c r="GG2255" s="2"/>
      <c r="GH2255" s="2"/>
      <c r="GI2255" s="2"/>
      <c r="GJ2255" s="2"/>
      <c r="GK2255" s="2"/>
      <c r="GL2255" s="2"/>
      <c r="GM2255" s="2"/>
      <c r="GN2255" s="2"/>
      <c r="GO2255" s="2"/>
      <c r="GP2255" s="2"/>
      <c r="GQ2255" s="2"/>
      <c r="GR2255" s="2"/>
      <c r="GS2255" s="2"/>
      <c r="GT2255" s="2"/>
      <c r="GU2255" s="2"/>
      <c r="GV2255" s="2"/>
      <c r="GW2255" s="2"/>
      <c r="GX2255" s="2"/>
      <c r="GY2255" s="2"/>
      <c r="GZ2255" s="2"/>
      <c r="HA2255" s="2"/>
      <c r="HB2255" s="2"/>
      <c r="HC2255" s="2"/>
      <c r="HD2255" s="2"/>
      <c r="HE2255" s="2"/>
      <c r="HF2255" s="2"/>
      <c r="HG2255" s="2"/>
      <c r="HH2255" s="2"/>
      <c r="HI2255" s="2"/>
      <c r="HJ2255" s="2"/>
      <c r="HK2255" s="2"/>
      <c r="HL2255" s="2"/>
      <c r="HM2255" s="2"/>
      <c r="HN2255" s="2"/>
      <c r="HO2255" s="2"/>
      <c r="HP2255" s="2"/>
      <c r="HQ2255" s="2"/>
      <c r="HR2255" s="2"/>
      <c r="HS2255" s="2"/>
      <c r="HT2255" s="2"/>
      <c r="HU2255" s="2"/>
      <c r="HV2255" s="2"/>
      <c r="HW2255" s="2"/>
      <c r="HX2255" s="2"/>
      <c r="HY2255" s="2"/>
      <c r="HZ2255" s="2"/>
      <c r="IA2255" s="2"/>
      <c r="IB2255" s="2"/>
      <c r="IC2255" s="2"/>
      <c r="ID2255" s="2"/>
      <c r="IE2255" s="2"/>
      <c r="IF2255" s="2"/>
      <c r="IG2255" s="2"/>
      <c r="IH2255" s="2"/>
      <c r="II2255" s="2"/>
      <c r="IJ2255" s="2"/>
      <c r="IK2255" s="2"/>
      <c r="IL2255" s="2"/>
      <c r="IM2255" s="2"/>
      <c r="IN2255" s="2"/>
      <c r="IO2255" s="2"/>
      <c r="IP2255" s="2"/>
      <c r="IQ2255" s="2"/>
      <c r="IR2255" s="2"/>
      <c r="IS2255" s="2"/>
    </row>
    <row r="2256" spans="1:253" s="36" customFormat="1" hidden="1" x14ac:dyDescent="0.25">
      <c r="A2256" s="33"/>
      <c r="B2256" s="169"/>
      <c r="C2256" s="170"/>
      <c r="D2256" s="170"/>
      <c r="E2256" s="170"/>
      <c r="F2256" s="170"/>
      <c r="G2256" s="170"/>
      <c r="H2256" s="170"/>
      <c r="I2256" s="170"/>
      <c r="J2256" s="170"/>
      <c r="K2256" s="170"/>
      <c r="L2256" s="170"/>
      <c r="M2256" s="170"/>
      <c r="N2256" s="170"/>
      <c r="O2256" s="170"/>
      <c r="P2256" s="170"/>
      <c r="Q2256" s="170"/>
      <c r="R2256" s="170"/>
      <c r="S2256" s="170"/>
      <c r="T2256" s="170"/>
      <c r="U2256" s="170"/>
      <c r="V2256" s="171"/>
      <c r="W2256" s="187"/>
      <c r="X2256" s="188"/>
      <c r="Y2256" s="188"/>
      <c r="Z2256" s="189"/>
      <c r="AA2256" s="185"/>
      <c r="AB2256" s="170"/>
      <c r="AC2256" s="170"/>
      <c r="AD2256" s="170"/>
      <c r="AE2256" s="170"/>
      <c r="AF2256" s="170"/>
      <c r="AG2256" s="170"/>
      <c r="AH2256" s="186"/>
      <c r="AI2256" s="63"/>
      <c r="AJ2256" s="144" t="str">
        <f t="shared" si="423"/>
        <v>Riadok bude skrytý.</v>
      </c>
      <c r="AK2256" s="145" t="s">
        <v>207</v>
      </c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51">
        <f t="shared" si="430"/>
        <v>0</v>
      </c>
      <c r="BF2256" s="51">
        <f t="shared" si="431"/>
        <v>0</v>
      </c>
      <c r="BG2256" s="51"/>
      <c r="BH2256" s="51">
        <f t="shared" si="424"/>
        <v>1</v>
      </c>
      <c r="BI2256" s="89">
        <f t="shared" si="432"/>
        <v>0</v>
      </c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108"/>
      <c r="BY2256" s="108"/>
      <c r="BZ2256" s="108"/>
      <c r="CA2256" s="113">
        <f>SI!BY2256</f>
        <v>1059</v>
      </c>
      <c r="CB2256" s="113"/>
      <c r="CC2256" s="113"/>
      <c r="CD2256" s="113"/>
      <c r="CE2256" s="113"/>
      <c r="CF2256" s="113"/>
      <c r="CG2256" s="113"/>
      <c r="CH2256" s="140">
        <f>SI!BZ2256</f>
        <v>0</v>
      </c>
      <c r="CI2256" s="108"/>
      <c r="CJ2256" s="108"/>
      <c r="CK2256" s="108"/>
      <c r="CL2256" s="108"/>
      <c r="CM2256" s="108"/>
      <c r="CN2256" s="108"/>
      <c r="CO2256" s="108"/>
      <c r="CP2256" s="108"/>
      <c r="CQ2256" s="108"/>
      <c r="CR2256" s="108"/>
      <c r="CS2256" s="108"/>
      <c r="CT2256" s="108"/>
      <c r="CU2256" s="108"/>
      <c r="CV2256" s="108"/>
      <c r="CW2256" s="108"/>
      <c r="CX2256" s="108"/>
      <c r="CY2256" s="108"/>
      <c r="CZ2256" s="2"/>
      <c r="DA2256" s="2"/>
      <c r="DB2256" s="2"/>
      <c r="DC2256" s="2"/>
      <c r="DD2256" s="2"/>
      <c r="DE2256" s="2"/>
      <c r="DF2256" s="2"/>
      <c r="DG2256" s="2"/>
      <c r="DH2256" s="2"/>
      <c r="DI2256" s="2"/>
      <c r="DJ2256" s="2"/>
      <c r="DK2256" s="2"/>
      <c r="DL2256" s="2"/>
      <c r="DM2256" s="2"/>
      <c r="DN2256" s="2"/>
      <c r="DO2256" s="2"/>
      <c r="DP2256" s="2"/>
      <c r="DQ2256" s="2"/>
      <c r="DR2256" s="2"/>
      <c r="DS2256" s="2"/>
      <c r="DT2256" s="2"/>
      <c r="DU2256" s="2"/>
      <c r="DV2256" s="2"/>
      <c r="DW2256" s="2"/>
      <c r="DX2256" s="2"/>
      <c r="DY2256" s="2"/>
      <c r="DZ2256" s="2"/>
      <c r="EA2256" s="2"/>
      <c r="EB2256" s="2"/>
      <c r="EC2256" s="2"/>
      <c r="ED2256" s="2"/>
      <c r="EE2256" s="2"/>
      <c r="EF2256" s="2"/>
      <c r="EG2256" s="2"/>
      <c r="EH2256" s="2"/>
      <c r="EI2256" s="2"/>
      <c r="EJ2256" s="2"/>
      <c r="EK2256" s="2"/>
      <c r="EL2256" s="2"/>
      <c r="EM2256" s="2"/>
      <c r="EN2256" s="2"/>
      <c r="EO2256" s="2"/>
      <c r="EP2256" s="2"/>
      <c r="EQ2256" s="2"/>
      <c r="ER2256" s="2"/>
      <c r="ES2256" s="2"/>
      <c r="ET2256" s="2"/>
      <c r="EU2256" s="2"/>
      <c r="EV2256" s="2"/>
      <c r="EW2256" s="2"/>
      <c r="EX2256" s="2"/>
      <c r="EY2256" s="2"/>
      <c r="EZ2256" s="2"/>
      <c r="FA2256" s="2"/>
      <c r="FB2256" s="2"/>
      <c r="FC2256" s="2"/>
      <c r="FD2256" s="2"/>
      <c r="FE2256" s="2"/>
      <c r="FF2256" s="2"/>
      <c r="FG2256" s="2"/>
      <c r="FH2256" s="2"/>
      <c r="FI2256" s="2"/>
      <c r="FJ2256" s="2"/>
      <c r="FK2256" s="2"/>
      <c r="FL2256" s="2"/>
      <c r="FM2256" s="2"/>
      <c r="FN2256" s="2"/>
      <c r="FO2256" s="2"/>
      <c r="FP2256" s="2"/>
      <c r="FQ2256" s="2"/>
      <c r="FR2256" s="2"/>
      <c r="FS2256" s="2"/>
      <c r="FT2256" s="2"/>
      <c r="FU2256" s="2"/>
      <c r="FV2256" s="2"/>
      <c r="FW2256" s="2"/>
      <c r="FX2256" s="2"/>
      <c r="FY2256" s="2"/>
      <c r="FZ2256" s="2"/>
      <c r="GA2256" s="2"/>
      <c r="GB2256" s="2"/>
      <c r="GC2256" s="2"/>
      <c r="GD2256" s="2"/>
      <c r="GE2256" s="2"/>
      <c r="GF2256" s="2"/>
      <c r="GG2256" s="2"/>
      <c r="GH2256" s="2"/>
      <c r="GI2256" s="2"/>
      <c r="GJ2256" s="2"/>
      <c r="GK2256" s="2"/>
      <c r="GL2256" s="2"/>
      <c r="GM2256" s="2"/>
      <c r="GN2256" s="2"/>
      <c r="GO2256" s="2"/>
      <c r="GP2256" s="2"/>
      <c r="GQ2256" s="2"/>
      <c r="GR2256" s="2"/>
      <c r="GS2256" s="2"/>
      <c r="GT2256" s="2"/>
      <c r="GU2256" s="2"/>
      <c r="GV2256" s="2"/>
      <c r="GW2256" s="2"/>
      <c r="GX2256" s="2"/>
      <c r="GY2256" s="2"/>
      <c r="GZ2256" s="2"/>
      <c r="HA2256" s="2"/>
      <c r="HB2256" s="2"/>
      <c r="HC2256" s="2"/>
      <c r="HD2256" s="2"/>
      <c r="HE2256" s="2"/>
      <c r="HF2256" s="2"/>
      <c r="HG2256" s="2"/>
      <c r="HH2256" s="2"/>
      <c r="HI2256" s="2"/>
      <c r="HJ2256" s="2"/>
      <c r="HK2256" s="2"/>
      <c r="HL2256" s="2"/>
      <c r="HM2256" s="2"/>
      <c r="HN2256" s="2"/>
      <c r="HO2256" s="2"/>
      <c r="HP2256" s="2"/>
      <c r="HQ2256" s="2"/>
      <c r="HR2256" s="2"/>
      <c r="HS2256" s="2"/>
      <c r="HT2256" s="2"/>
      <c r="HU2256" s="2"/>
      <c r="HV2256" s="2"/>
      <c r="HW2256" s="2"/>
      <c r="HX2256" s="2"/>
      <c r="HY2256" s="2"/>
      <c r="HZ2256" s="2"/>
      <c r="IA2256" s="2"/>
      <c r="IB2256" s="2"/>
      <c r="IC2256" s="2"/>
      <c r="ID2256" s="2"/>
      <c r="IE2256" s="2"/>
      <c r="IF2256" s="2"/>
      <c r="IG2256" s="2"/>
      <c r="IH2256" s="2"/>
      <c r="II2256" s="2"/>
      <c r="IJ2256" s="2"/>
      <c r="IK2256" s="2"/>
      <c r="IL2256" s="2"/>
      <c r="IM2256" s="2"/>
      <c r="IN2256" s="2"/>
      <c r="IO2256" s="2"/>
      <c r="IP2256" s="2"/>
      <c r="IQ2256" s="2"/>
      <c r="IR2256" s="2"/>
      <c r="IS2256" s="2"/>
    </row>
    <row r="2257" spans="1:253" s="36" customFormat="1" hidden="1" x14ac:dyDescent="0.25">
      <c r="A2257" s="33"/>
      <c r="B2257" s="169"/>
      <c r="C2257" s="170"/>
      <c r="D2257" s="170"/>
      <c r="E2257" s="170"/>
      <c r="F2257" s="170"/>
      <c r="G2257" s="170"/>
      <c r="H2257" s="170"/>
      <c r="I2257" s="170"/>
      <c r="J2257" s="170"/>
      <c r="K2257" s="170"/>
      <c r="L2257" s="170"/>
      <c r="M2257" s="170"/>
      <c r="N2257" s="170"/>
      <c r="O2257" s="170"/>
      <c r="P2257" s="170"/>
      <c r="Q2257" s="170"/>
      <c r="R2257" s="170"/>
      <c r="S2257" s="170"/>
      <c r="T2257" s="170"/>
      <c r="U2257" s="170"/>
      <c r="V2257" s="171"/>
      <c r="W2257" s="187"/>
      <c r="X2257" s="188"/>
      <c r="Y2257" s="188"/>
      <c r="Z2257" s="189"/>
      <c r="AA2257" s="185"/>
      <c r="AB2257" s="170"/>
      <c r="AC2257" s="170"/>
      <c r="AD2257" s="170"/>
      <c r="AE2257" s="170"/>
      <c r="AF2257" s="170"/>
      <c r="AG2257" s="170"/>
      <c r="AH2257" s="186"/>
      <c r="AI2257" s="63"/>
      <c r="AJ2257" s="144" t="str">
        <f t="shared" si="423"/>
        <v>Riadok bude skrytý.</v>
      </c>
      <c r="AK2257" s="145" t="s">
        <v>207</v>
      </c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51">
        <f t="shared" si="430"/>
        <v>0</v>
      </c>
      <c r="BF2257" s="51">
        <f t="shared" si="431"/>
        <v>0</v>
      </c>
      <c r="BG2257" s="51"/>
      <c r="BH2257" s="51">
        <f t="shared" si="424"/>
        <v>1</v>
      </c>
      <c r="BI2257" s="89">
        <f t="shared" si="432"/>
        <v>0</v>
      </c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108"/>
      <c r="BY2257" s="108"/>
      <c r="BZ2257" s="108"/>
      <c r="CA2257" s="113">
        <f>SI!BY2257</f>
        <v>173</v>
      </c>
      <c r="CB2257" s="113"/>
      <c r="CC2257" s="113"/>
      <c r="CD2257" s="113"/>
      <c r="CE2257" s="113"/>
      <c r="CF2257" s="113"/>
      <c r="CG2257" s="113"/>
      <c r="CH2257" s="140">
        <f>SI!BZ2257</f>
        <v>0</v>
      </c>
      <c r="CI2257" s="108"/>
      <c r="CJ2257" s="108"/>
      <c r="CK2257" s="108"/>
      <c r="CL2257" s="108"/>
      <c r="CM2257" s="108"/>
      <c r="CN2257" s="108"/>
      <c r="CO2257" s="108"/>
      <c r="CP2257" s="108"/>
      <c r="CQ2257" s="108"/>
      <c r="CR2257" s="108"/>
      <c r="CS2257" s="108"/>
      <c r="CT2257" s="108"/>
      <c r="CU2257" s="108"/>
      <c r="CV2257" s="108"/>
      <c r="CW2257" s="108"/>
      <c r="CX2257" s="108"/>
      <c r="CY2257" s="108"/>
      <c r="CZ2257" s="2"/>
      <c r="DA2257" s="2"/>
      <c r="DB2257" s="2"/>
      <c r="DC2257" s="2"/>
      <c r="DD2257" s="2"/>
      <c r="DE2257" s="2"/>
      <c r="DF2257" s="2"/>
      <c r="DG2257" s="2"/>
      <c r="DH2257" s="2"/>
      <c r="DI2257" s="2"/>
      <c r="DJ2257" s="2"/>
      <c r="DK2257" s="2"/>
      <c r="DL2257" s="2"/>
      <c r="DM2257" s="2"/>
      <c r="DN2257" s="2"/>
      <c r="DO2257" s="2"/>
      <c r="DP2257" s="2"/>
      <c r="DQ2257" s="2"/>
      <c r="DR2257" s="2"/>
      <c r="DS2257" s="2"/>
      <c r="DT2257" s="2"/>
      <c r="DU2257" s="2"/>
      <c r="DV2257" s="2"/>
      <c r="DW2257" s="2"/>
      <c r="DX2257" s="2"/>
      <c r="DY2257" s="2"/>
      <c r="DZ2257" s="2"/>
      <c r="EA2257" s="2"/>
      <c r="EB2257" s="2"/>
      <c r="EC2257" s="2"/>
      <c r="ED2257" s="2"/>
      <c r="EE2257" s="2"/>
      <c r="EF2257" s="2"/>
      <c r="EG2257" s="2"/>
      <c r="EH2257" s="2"/>
      <c r="EI2257" s="2"/>
      <c r="EJ2257" s="2"/>
      <c r="EK2257" s="2"/>
      <c r="EL2257" s="2"/>
      <c r="EM2257" s="2"/>
      <c r="EN2257" s="2"/>
      <c r="EO2257" s="2"/>
      <c r="EP2257" s="2"/>
      <c r="EQ2257" s="2"/>
      <c r="ER2257" s="2"/>
      <c r="ES2257" s="2"/>
      <c r="ET2257" s="2"/>
      <c r="EU2257" s="2"/>
      <c r="EV2257" s="2"/>
      <c r="EW2257" s="2"/>
      <c r="EX2257" s="2"/>
      <c r="EY2257" s="2"/>
      <c r="EZ2257" s="2"/>
      <c r="FA2257" s="2"/>
      <c r="FB2257" s="2"/>
      <c r="FC2257" s="2"/>
      <c r="FD2257" s="2"/>
      <c r="FE2257" s="2"/>
      <c r="FF2257" s="2"/>
      <c r="FG2257" s="2"/>
      <c r="FH2257" s="2"/>
      <c r="FI2257" s="2"/>
      <c r="FJ2257" s="2"/>
      <c r="FK2257" s="2"/>
      <c r="FL2257" s="2"/>
      <c r="FM2257" s="2"/>
      <c r="FN2257" s="2"/>
      <c r="FO2257" s="2"/>
      <c r="FP2257" s="2"/>
      <c r="FQ2257" s="2"/>
      <c r="FR2257" s="2"/>
      <c r="FS2257" s="2"/>
      <c r="FT2257" s="2"/>
      <c r="FU2257" s="2"/>
      <c r="FV2257" s="2"/>
      <c r="FW2257" s="2"/>
      <c r="FX2257" s="2"/>
      <c r="FY2257" s="2"/>
      <c r="FZ2257" s="2"/>
      <c r="GA2257" s="2"/>
      <c r="GB2257" s="2"/>
      <c r="GC2257" s="2"/>
      <c r="GD2257" s="2"/>
      <c r="GE2257" s="2"/>
      <c r="GF2257" s="2"/>
      <c r="GG2257" s="2"/>
      <c r="GH2257" s="2"/>
      <c r="GI2257" s="2"/>
      <c r="GJ2257" s="2"/>
      <c r="GK2257" s="2"/>
      <c r="GL2257" s="2"/>
      <c r="GM2257" s="2"/>
      <c r="GN2257" s="2"/>
      <c r="GO2257" s="2"/>
      <c r="GP2257" s="2"/>
      <c r="GQ2257" s="2"/>
      <c r="GR2257" s="2"/>
      <c r="GS2257" s="2"/>
      <c r="GT2257" s="2"/>
      <c r="GU2257" s="2"/>
      <c r="GV2257" s="2"/>
      <c r="GW2257" s="2"/>
      <c r="GX2257" s="2"/>
      <c r="GY2257" s="2"/>
      <c r="GZ2257" s="2"/>
      <c r="HA2257" s="2"/>
      <c r="HB2257" s="2"/>
      <c r="HC2257" s="2"/>
      <c r="HD2257" s="2"/>
      <c r="HE2257" s="2"/>
      <c r="HF2257" s="2"/>
      <c r="HG2257" s="2"/>
      <c r="HH2257" s="2"/>
      <c r="HI2257" s="2"/>
      <c r="HJ2257" s="2"/>
      <c r="HK2257" s="2"/>
      <c r="HL2257" s="2"/>
      <c r="HM2257" s="2"/>
      <c r="HN2257" s="2"/>
      <c r="HO2257" s="2"/>
      <c r="HP2257" s="2"/>
      <c r="HQ2257" s="2"/>
      <c r="HR2257" s="2"/>
      <c r="HS2257" s="2"/>
      <c r="HT2257" s="2"/>
      <c r="HU2257" s="2"/>
      <c r="HV2257" s="2"/>
      <c r="HW2257" s="2"/>
      <c r="HX2257" s="2"/>
      <c r="HY2257" s="2"/>
      <c r="HZ2257" s="2"/>
      <c r="IA2257" s="2"/>
      <c r="IB2257" s="2"/>
      <c r="IC2257" s="2"/>
      <c r="ID2257" s="2"/>
      <c r="IE2257" s="2"/>
      <c r="IF2257" s="2"/>
      <c r="IG2257" s="2"/>
      <c r="IH2257" s="2"/>
      <c r="II2257" s="2"/>
      <c r="IJ2257" s="2"/>
      <c r="IK2257" s="2"/>
      <c r="IL2257" s="2"/>
      <c r="IM2257" s="2"/>
      <c r="IN2257" s="2"/>
      <c r="IO2257" s="2"/>
      <c r="IP2257" s="2"/>
      <c r="IQ2257" s="2"/>
      <c r="IR2257" s="2"/>
      <c r="IS2257" s="2"/>
    </row>
    <row r="2258" spans="1:253" s="36" customFormat="1" hidden="1" x14ac:dyDescent="0.25">
      <c r="A2258" s="33"/>
      <c r="B2258" s="169"/>
      <c r="C2258" s="170"/>
      <c r="D2258" s="170"/>
      <c r="E2258" s="170"/>
      <c r="F2258" s="170"/>
      <c r="G2258" s="170"/>
      <c r="H2258" s="170"/>
      <c r="I2258" s="170"/>
      <c r="J2258" s="170"/>
      <c r="K2258" s="170"/>
      <c r="L2258" s="170"/>
      <c r="M2258" s="170"/>
      <c r="N2258" s="170"/>
      <c r="O2258" s="170"/>
      <c r="P2258" s="170"/>
      <c r="Q2258" s="170"/>
      <c r="R2258" s="170"/>
      <c r="S2258" s="170"/>
      <c r="T2258" s="170"/>
      <c r="U2258" s="170"/>
      <c r="V2258" s="171"/>
      <c r="W2258" s="187"/>
      <c r="X2258" s="188"/>
      <c r="Y2258" s="188"/>
      <c r="Z2258" s="189"/>
      <c r="AA2258" s="185"/>
      <c r="AB2258" s="170"/>
      <c r="AC2258" s="170"/>
      <c r="AD2258" s="170"/>
      <c r="AE2258" s="170"/>
      <c r="AF2258" s="170"/>
      <c r="AG2258" s="170"/>
      <c r="AH2258" s="186"/>
      <c r="AI2258" s="63"/>
      <c r="AJ2258" s="144" t="str">
        <f t="shared" si="423"/>
        <v>Riadok bude skrytý.</v>
      </c>
      <c r="AK2258" s="145" t="s">
        <v>207</v>
      </c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51">
        <f t="shared" si="430"/>
        <v>0</v>
      </c>
      <c r="BF2258" s="51">
        <f t="shared" si="431"/>
        <v>0</v>
      </c>
      <c r="BG2258" s="51"/>
      <c r="BH2258" s="51">
        <f t="shared" si="424"/>
        <v>1</v>
      </c>
      <c r="BI2258" s="89">
        <f t="shared" si="432"/>
        <v>0</v>
      </c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108"/>
      <c r="BY2258" s="108"/>
      <c r="BZ2258" s="108"/>
      <c r="CA2258" s="113">
        <f>SI!BY2258</f>
        <v>945</v>
      </c>
      <c r="CB2258" s="113"/>
      <c r="CC2258" s="113"/>
      <c r="CD2258" s="113"/>
      <c r="CE2258" s="113"/>
      <c r="CF2258" s="113"/>
      <c r="CG2258" s="113"/>
      <c r="CH2258" s="140">
        <f>SI!BZ2258</f>
        <v>0</v>
      </c>
      <c r="CI2258" s="108"/>
      <c r="CJ2258" s="108"/>
      <c r="CK2258" s="108"/>
      <c r="CL2258" s="108"/>
      <c r="CM2258" s="108"/>
      <c r="CN2258" s="108"/>
      <c r="CO2258" s="108"/>
      <c r="CP2258" s="108"/>
      <c r="CQ2258" s="108"/>
      <c r="CR2258" s="108"/>
      <c r="CS2258" s="108"/>
      <c r="CT2258" s="108"/>
      <c r="CU2258" s="108"/>
      <c r="CV2258" s="108"/>
      <c r="CW2258" s="108"/>
      <c r="CX2258" s="108"/>
      <c r="CY2258" s="108"/>
      <c r="CZ2258" s="2"/>
      <c r="DA2258" s="2"/>
      <c r="DB2258" s="2"/>
      <c r="DC2258" s="2"/>
      <c r="DD2258" s="2"/>
      <c r="DE2258" s="2"/>
      <c r="DF2258" s="2"/>
      <c r="DG2258" s="2"/>
      <c r="DH2258" s="2"/>
      <c r="DI2258" s="2"/>
      <c r="DJ2258" s="2"/>
      <c r="DK2258" s="2"/>
      <c r="DL2258" s="2"/>
      <c r="DM2258" s="2"/>
      <c r="DN2258" s="2"/>
      <c r="DO2258" s="2"/>
      <c r="DP2258" s="2"/>
      <c r="DQ2258" s="2"/>
      <c r="DR2258" s="2"/>
      <c r="DS2258" s="2"/>
      <c r="DT2258" s="2"/>
      <c r="DU2258" s="2"/>
      <c r="DV2258" s="2"/>
      <c r="DW2258" s="2"/>
      <c r="DX2258" s="2"/>
      <c r="DY2258" s="2"/>
      <c r="DZ2258" s="2"/>
      <c r="EA2258" s="2"/>
      <c r="EB2258" s="2"/>
      <c r="EC2258" s="2"/>
      <c r="ED2258" s="2"/>
      <c r="EE2258" s="2"/>
      <c r="EF2258" s="2"/>
      <c r="EG2258" s="2"/>
      <c r="EH2258" s="2"/>
      <c r="EI2258" s="2"/>
      <c r="EJ2258" s="2"/>
      <c r="EK2258" s="2"/>
      <c r="EL2258" s="2"/>
      <c r="EM2258" s="2"/>
      <c r="EN2258" s="2"/>
      <c r="EO2258" s="2"/>
      <c r="EP2258" s="2"/>
      <c r="EQ2258" s="2"/>
      <c r="ER2258" s="2"/>
      <c r="ES2258" s="2"/>
      <c r="ET2258" s="2"/>
      <c r="EU2258" s="2"/>
      <c r="EV2258" s="2"/>
      <c r="EW2258" s="2"/>
      <c r="EX2258" s="2"/>
      <c r="EY2258" s="2"/>
      <c r="EZ2258" s="2"/>
      <c r="FA2258" s="2"/>
      <c r="FB2258" s="2"/>
      <c r="FC2258" s="2"/>
      <c r="FD2258" s="2"/>
      <c r="FE2258" s="2"/>
      <c r="FF2258" s="2"/>
      <c r="FG2258" s="2"/>
      <c r="FH2258" s="2"/>
      <c r="FI2258" s="2"/>
      <c r="FJ2258" s="2"/>
      <c r="FK2258" s="2"/>
      <c r="FL2258" s="2"/>
      <c r="FM2258" s="2"/>
      <c r="FN2258" s="2"/>
      <c r="FO2258" s="2"/>
      <c r="FP2258" s="2"/>
      <c r="FQ2258" s="2"/>
      <c r="FR2258" s="2"/>
      <c r="FS2258" s="2"/>
      <c r="FT2258" s="2"/>
      <c r="FU2258" s="2"/>
      <c r="FV2258" s="2"/>
      <c r="FW2258" s="2"/>
      <c r="FX2258" s="2"/>
      <c r="FY2258" s="2"/>
      <c r="FZ2258" s="2"/>
      <c r="GA2258" s="2"/>
      <c r="GB2258" s="2"/>
      <c r="GC2258" s="2"/>
      <c r="GD2258" s="2"/>
      <c r="GE2258" s="2"/>
      <c r="GF2258" s="2"/>
      <c r="GG2258" s="2"/>
      <c r="GH2258" s="2"/>
      <c r="GI2258" s="2"/>
      <c r="GJ2258" s="2"/>
      <c r="GK2258" s="2"/>
      <c r="GL2258" s="2"/>
      <c r="GM2258" s="2"/>
      <c r="GN2258" s="2"/>
      <c r="GO2258" s="2"/>
      <c r="GP2258" s="2"/>
      <c r="GQ2258" s="2"/>
      <c r="GR2258" s="2"/>
      <c r="GS2258" s="2"/>
      <c r="GT2258" s="2"/>
      <c r="GU2258" s="2"/>
      <c r="GV2258" s="2"/>
      <c r="GW2258" s="2"/>
      <c r="GX2258" s="2"/>
      <c r="GY2258" s="2"/>
      <c r="GZ2258" s="2"/>
      <c r="HA2258" s="2"/>
      <c r="HB2258" s="2"/>
      <c r="HC2258" s="2"/>
      <c r="HD2258" s="2"/>
      <c r="HE2258" s="2"/>
      <c r="HF2258" s="2"/>
      <c r="HG2258" s="2"/>
      <c r="HH2258" s="2"/>
      <c r="HI2258" s="2"/>
      <c r="HJ2258" s="2"/>
      <c r="HK2258" s="2"/>
      <c r="HL2258" s="2"/>
      <c r="HM2258" s="2"/>
      <c r="HN2258" s="2"/>
      <c r="HO2258" s="2"/>
      <c r="HP2258" s="2"/>
      <c r="HQ2258" s="2"/>
      <c r="HR2258" s="2"/>
      <c r="HS2258" s="2"/>
      <c r="HT2258" s="2"/>
      <c r="HU2258" s="2"/>
      <c r="HV2258" s="2"/>
      <c r="HW2258" s="2"/>
      <c r="HX2258" s="2"/>
      <c r="HY2258" s="2"/>
      <c r="HZ2258" s="2"/>
      <c r="IA2258" s="2"/>
      <c r="IB2258" s="2"/>
      <c r="IC2258" s="2"/>
      <c r="ID2258" s="2"/>
      <c r="IE2258" s="2"/>
      <c r="IF2258" s="2"/>
      <c r="IG2258" s="2"/>
      <c r="IH2258" s="2"/>
      <c r="II2258" s="2"/>
      <c r="IJ2258" s="2"/>
      <c r="IK2258" s="2"/>
      <c r="IL2258" s="2"/>
      <c r="IM2258" s="2"/>
      <c r="IN2258" s="2"/>
      <c r="IO2258" s="2"/>
      <c r="IP2258" s="2"/>
      <c r="IQ2258" s="2"/>
      <c r="IR2258" s="2"/>
      <c r="IS2258" s="2"/>
    </row>
    <row r="2259" spans="1:253" s="36" customFormat="1" hidden="1" x14ac:dyDescent="0.25">
      <c r="A2259" s="33"/>
      <c r="B2259" s="169"/>
      <c r="C2259" s="170"/>
      <c r="D2259" s="170"/>
      <c r="E2259" s="170"/>
      <c r="F2259" s="170"/>
      <c r="G2259" s="170"/>
      <c r="H2259" s="170"/>
      <c r="I2259" s="170"/>
      <c r="J2259" s="170"/>
      <c r="K2259" s="170"/>
      <c r="L2259" s="170"/>
      <c r="M2259" s="170"/>
      <c r="N2259" s="170"/>
      <c r="O2259" s="170"/>
      <c r="P2259" s="170"/>
      <c r="Q2259" s="170"/>
      <c r="R2259" s="170"/>
      <c r="S2259" s="170"/>
      <c r="T2259" s="170"/>
      <c r="U2259" s="170"/>
      <c r="V2259" s="171"/>
      <c r="W2259" s="187"/>
      <c r="X2259" s="188"/>
      <c r="Y2259" s="188"/>
      <c r="Z2259" s="189"/>
      <c r="AA2259" s="185"/>
      <c r="AB2259" s="170"/>
      <c r="AC2259" s="170"/>
      <c r="AD2259" s="170"/>
      <c r="AE2259" s="170"/>
      <c r="AF2259" s="170"/>
      <c r="AG2259" s="170"/>
      <c r="AH2259" s="186"/>
      <c r="AI2259" s="63"/>
      <c r="AJ2259" s="144" t="str">
        <f t="shared" si="423"/>
        <v>Riadok bude skrytý.</v>
      </c>
      <c r="AK2259" s="145" t="s">
        <v>207</v>
      </c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  <c r="AZ2259" s="2"/>
      <c r="BA2259" s="2"/>
      <c r="BB2259" s="2"/>
      <c r="BC2259" s="2"/>
      <c r="BD2259" s="2"/>
      <c r="BE2259" s="51">
        <f t="shared" si="430"/>
        <v>0</v>
      </c>
      <c r="BF2259" s="51">
        <f t="shared" si="431"/>
        <v>0</v>
      </c>
      <c r="BG2259" s="51"/>
      <c r="BH2259" s="51">
        <f t="shared" si="424"/>
        <v>1</v>
      </c>
      <c r="BI2259" s="89">
        <f t="shared" si="432"/>
        <v>0</v>
      </c>
      <c r="BJ2259" s="2"/>
      <c r="BK2259" s="2"/>
      <c r="BL2259" s="2"/>
      <c r="BM2259" s="2"/>
      <c r="BN2259" s="2"/>
      <c r="BO2259" s="2"/>
      <c r="BP2259" s="2"/>
      <c r="BQ2259" s="2"/>
      <c r="BR2259" s="2"/>
      <c r="BS2259" s="2"/>
      <c r="BT2259" s="2"/>
      <c r="BU2259" s="2"/>
      <c r="BV2259" s="2"/>
      <c r="BW2259" s="2"/>
      <c r="BX2259" s="108"/>
      <c r="BY2259" s="108"/>
      <c r="BZ2259" s="108"/>
      <c r="CA2259" s="113">
        <f>SI!BY2259</f>
        <v>130</v>
      </c>
      <c r="CB2259" s="113"/>
      <c r="CC2259" s="113"/>
      <c r="CD2259" s="113"/>
      <c r="CE2259" s="113"/>
      <c r="CF2259" s="113"/>
      <c r="CG2259" s="113"/>
      <c r="CH2259" s="140">
        <f>SI!BZ2259</f>
        <v>0</v>
      </c>
      <c r="CI2259" s="108"/>
      <c r="CJ2259" s="108"/>
      <c r="CK2259" s="108"/>
      <c r="CL2259" s="108"/>
      <c r="CM2259" s="108"/>
      <c r="CN2259" s="108"/>
      <c r="CO2259" s="108"/>
      <c r="CP2259" s="108"/>
      <c r="CQ2259" s="108"/>
      <c r="CR2259" s="108"/>
      <c r="CS2259" s="108"/>
      <c r="CT2259" s="108"/>
      <c r="CU2259" s="108"/>
      <c r="CV2259" s="108"/>
      <c r="CW2259" s="108"/>
      <c r="CX2259" s="108"/>
      <c r="CY2259" s="108"/>
      <c r="CZ2259" s="2"/>
      <c r="DA2259" s="2"/>
      <c r="DB2259" s="2"/>
      <c r="DC2259" s="2"/>
      <c r="DD2259" s="2"/>
      <c r="DE2259" s="2"/>
      <c r="DF2259" s="2"/>
      <c r="DG2259" s="2"/>
      <c r="DH2259" s="2"/>
      <c r="DI2259" s="2"/>
      <c r="DJ2259" s="2"/>
      <c r="DK2259" s="2"/>
      <c r="DL2259" s="2"/>
      <c r="DM2259" s="2"/>
      <c r="DN2259" s="2"/>
      <c r="DO2259" s="2"/>
      <c r="DP2259" s="2"/>
      <c r="DQ2259" s="2"/>
      <c r="DR2259" s="2"/>
      <c r="DS2259" s="2"/>
      <c r="DT2259" s="2"/>
      <c r="DU2259" s="2"/>
      <c r="DV2259" s="2"/>
      <c r="DW2259" s="2"/>
      <c r="DX2259" s="2"/>
      <c r="DY2259" s="2"/>
      <c r="DZ2259" s="2"/>
      <c r="EA2259" s="2"/>
      <c r="EB2259" s="2"/>
      <c r="EC2259" s="2"/>
      <c r="ED2259" s="2"/>
      <c r="EE2259" s="2"/>
      <c r="EF2259" s="2"/>
      <c r="EG2259" s="2"/>
      <c r="EH2259" s="2"/>
      <c r="EI2259" s="2"/>
      <c r="EJ2259" s="2"/>
      <c r="EK2259" s="2"/>
      <c r="EL2259" s="2"/>
      <c r="EM2259" s="2"/>
      <c r="EN2259" s="2"/>
      <c r="EO2259" s="2"/>
      <c r="EP2259" s="2"/>
      <c r="EQ2259" s="2"/>
      <c r="ER2259" s="2"/>
      <c r="ES2259" s="2"/>
      <c r="ET2259" s="2"/>
      <c r="EU2259" s="2"/>
      <c r="EV2259" s="2"/>
      <c r="EW2259" s="2"/>
      <c r="EX2259" s="2"/>
      <c r="EY2259" s="2"/>
      <c r="EZ2259" s="2"/>
      <c r="FA2259" s="2"/>
      <c r="FB2259" s="2"/>
      <c r="FC2259" s="2"/>
      <c r="FD2259" s="2"/>
      <c r="FE2259" s="2"/>
      <c r="FF2259" s="2"/>
      <c r="FG2259" s="2"/>
      <c r="FH2259" s="2"/>
      <c r="FI2259" s="2"/>
      <c r="FJ2259" s="2"/>
      <c r="FK2259" s="2"/>
      <c r="FL2259" s="2"/>
      <c r="FM2259" s="2"/>
      <c r="FN2259" s="2"/>
      <c r="FO2259" s="2"/>
      <c r="FP2259" s="2"/>
      <c r="FQ2259" s="2"/>
      <c r="FR2259" s="2"/>
      <c r="FS2259" s="2"/>
      <c r="FT2259" s="2"/>
      <c r="FU2259" s="2"/>
      <c r="FV2259" s="2"/>
      <c r="FW2259" s="2"/>
      <c r="FX2259" s="2"/>
      <c r="FY2259" s="2"/>
      <c r="FZ2259" s="2"/>
      <c r="GA2259" s="2"/>
      <c r="GB2259" s="2"/>
      <c r="GC2259" s="2"/>
      <c r="GD2259" s="2"/>
      <c r="GE2259" s="2"/>
      <c r="GF2259" s="2"/>
      <c r="GG2259" s="2"/>
      <c r="GH2259" s="2"/>
      <c r="GI2259" s="2"/>
      <c r="GJ2259" s="2"/>
      <c r="GK2259" s="2"/>
      <c r="GL2259" s="2"/>
      <c r="GM2259" s="2"/>
      <c r="GN2259" s="2"/>
      <c r="GO2259" s="2"/>
      <c r="GP2259" s="2"/>
      <c r="GQ2259" s="2"/>
      <c r="GR2259" s="2"/>
      <c r="GS2259" s="2"/>
      <c r="GT2259" s="2"/>
      <c r="GU2259" s="2"/>
      <c r="GV2259" s="2"/>
      <c r="GW2259" s="2"/>
      <c r="GX2259" s="2"/>
      <c r="GY2259" s="2"/>
      <c r="GZ2259" s="2"/>
      <c r="HA2259" s="2"/>
      <c r="HB2259" s="2"/>
      <c r="HC2259" s="2"/>
      <c r="HD2259" s="2"/>
      <c r="HE2259" s="2"/>
      <c r="HF2259" s="2"/>
      <c r="HG2259" s="2"/>
      <c r="HH2259" s="2"/>
      <c r="HI2259" s="2"/>
      <c r="HJ2259" s="2"/>
      <c r="HK2259" s="2"/>
      <c r="HL2259" s="2"/>
      <c r="HM2259" s="2"/>
      <c r="HN2259" s="2"/>
      <c r="HO2259" s="2"/>
      <c r="HP2259" s="2"/>
      <c r="HQ2259" s="2"/>
      <c r="HR2259" s="2"/>
      <c r="HS2259" s="2"/>
      <c r="HT2259" s="2"/>
      <c r="HU2259" s="2"/>
      <c r="HV2259" s="2"/>
      <c r="HW2259" s="2"/>
      <c r="HX2259" s="2"/>
      <c r="HY2259" s="2"/>
      <c r="HZ2259" s="2"/>
      <c r="IA2259" s="2"/>
      <c r="IB2259" s="2"/>
      <c r="IC2259" s="2"/>
      <c r="ID2259" s="2"/>
      <c r="IE2259" s="2"/>
      <c r="IF2259" s="2"/>
      <c r="IG2259" s="2"/>
      <c r="IH2259" s="2"/>
      <c r="II2259" s="2"/>
      <c r="IJ2259" s="2"/>
      <c r="IK2259" s="2"/>
      <c r="IL2259" s="2"/>
      <c r="IM2259" s="2"/>
      <c r="IN2259" s="2"/>
      <c r="IO2259" s="2"/>
      <c r="IP2259" s="2"/>
      <c r="IQ2259" s="2"/>
      <c r="IR2259" s="2"/>
      <c r="IS2259" s="2"/>
    </row>
    <row r="2260" spans="1:253" s="36" customFormat="1" hidden="1" x14ac:dyDescent="0.25">
      <c r="A2260" s="33"/>
      <c r="B2260" s="169"/>
      <c r="C2260" s="170"/>
      <c r="D2260" s="170"/>
      <c r="E2260" s="170"/>
      <c r="F2260" s="170"/>
      <c r="G2260" s="170"/>
      <c r="H2260" s="170"/>
      <c r="I2260" s="170"/>
      <c r="J2260" s="170"/>
      <c r="K2260" s="170"/>
      <c r="L2260" s="170"/>
      <c r="M2260" s="170"/>
      <c r="N2260" s="170"/>
      <c r="O2260" s="170"/>
      <c r="P2260" s="170"/>
      <c r="Q2260" s="170"/>
      <c r="R2260" s="170"/>
      <c r="S2260" s="170"/>
      <c r="T2260" s="170"/>
      <c r="U2260" s="170"/>
      <c r="V2260" s="171"/>
      <c r="W2260" s="187"/>
      <c r="X2260" s="188"/>
      <c r="Y2260" s="188"/>
      <c r="Z2260" s="189"/>
      <c r="AA2260" s="185"/>
      <c r="AB2260" s="170"/>
      <c r="AC2260" s="170"/>
      <c r="AD2260" s="170"/>
      <c r="AE2260" s="170"/>
      <c r="AF2260" s="170"/>
      <c r="AG2260" s="170"/>
      <c r="AH2260" s="186"/>
      <c r="AI2260" s="63"/>
      <c r="AJ2260" s="144" t="str">
        <f t="shared" si="423"/>
        <v>Riadok bude skrytý.</v>
      </c>
      <c r="AK2260" s="145" t="s">
        <v>207</v>
      </c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  <c r="AZ2260" s="2"/>
      <c r="BA2260" s="2"/>
      <c r="BB2260" s="2"/>
      <c r="BC2260" s="2"/>
      <c r="BD2260" s="2"/>
      <c r="BE2260" s="51">
        <f t="shared" si="430"/>
        <v>0</v>
      </c>
      <c r="BF2260" s="51">
        <f t="shared" si="431"/>
        <v>0</v>
      </c>
      <c r="BG2260" s="51"/>
      <c r="BH2260" s="51">
        <f t="shared" si="424"/>
        <v>1</v>
      </c>
      <c r="BI2260" s="89">
        <f t="shared" si="432"/>
        <v>0</v>
      </c>
      <c r="BJ2260" s="2"/>
      <c r="BK2260" s="2"/>
      <c r="BL2260" s="2"/>
      <c r="BM2260" s="2"/>
      <c r="BN2260" s="2"/>
      <c r="BO2260" s="2"/>
      <c r="BP2260" s="2"/>
      <c r="BQ2260" s="2"/>
      <c r="BR2260" s="2"/>
      <c r="BS2260" s="2"/>
      <c r="BT2260" s="2"/>
      <c r="BU2260" s="2"/>
      <c r="BV2260" s="2"/>
      <c r="BW2260" s="2"/>
      <c r="BX2260" s="108"/>
      <c r="BY2260" s="108"/>
      <c r="BZ2260" s="108"/>
      <c r="CA2260" s="113">
        <f>SI!BY2260</f>
        <v>415</v>
      </c>
      <c r="CB2260" s="113"/>
      <c r="CC2260" s="113"/>
      <c r="CD2260" s="113"/>
      <c r="CE2260" s="113"/>
      <c r="CF2260" s="113"/>
      <c r="CG2260" s="113"/>
      <c r="CH2260" s="140">
        <f>SI!BZ2260</f>
        <v>0</v>
      </c>
      <c r="CI2260" s="108"/>
      <c r="CJ2260" s="108"/>
      <c r="CK2260" s="108"/>
      <c r="CL2260" s="108"/>
      <c r="CM2260" s="108"/>
      <c r="CN2260" s="108"/>
      <c r="CO2260" s="108"/>
      <c r="CP2260" s="108"/>
      <c r="CQ2260" s="108"/>
      <c r="CR2260" s="108"/>
      <c r="CS2260" s="108"/>
      <c r="CT2260" s="108"/>
      <c r="CU2260" s="108"/>
      <c r="CV2260" s="108"/>
      <c r="CW2260" s="108"/>
      <c r="CX2260" s="108"/>
      <c r="CY2260" s="108"/>
      <c r="CZ2260" s="2"/>
      <c r="DA2260" s="2"/>
      <c r="DB2260" s="2"/>
      <c r="DC2260" s="2"/>
      <c r="DD2260" s="2"/>
      <c r="DE2260" s="2"/>
      <c r="DF2260" s="2"/>
      <c r="DG2260" s="2"/>
      <c r="DH2260" s="2"/>
      <c r="DI2260" s="2"/>
      <c r="DJ2260" s="2"/>
      <c r="DK2260" s="2"/>
      <c r="DL2260" s="2"/>
      <c r="DM2260" s="2"/>
      <c r="DN2260" s="2"/>
      <c r="DO2260" s="2"/>
      <c r="DP2260" s="2"/>
      <c r="DQ2260" s="2"/>
      <c r="DR2260" s="2"/>
      <c r="DS2260" s="2"/>
      <c r="DT2260" s="2"/>
      <c r="DU2260" s="2"/>
      <c r="DV2260" s="2"/>
      <c r="DW2260" s="2"/>
      <c r="DX2260" s="2"/>
      <c r="DY2260" s="2"/>
      <c r="DZ2260" s="2"/>
      <c r="EA2260" s="2"/>
      <c r="EB2260" s="2"/>
      <c r="EC2260" s="2"/>
      <c r="ED2260" s="2"/>
      <c r="EE2260" s="2"/>
      <c r="EF2260" s="2"/>
      <c r="EG2260" s="2"/>
      <c r="EH2260" s="2"/>
      <c r="EI2260" s="2"/>
      <c r="EJ2260" s="2"/>
      <c r="EK2260" s="2"/>
      <c r="EL2260" s="2"/>
      <c r="EM2260" s="2"/>
      <c r="EN2260" s="2"/>
      <c r="EO2260" s="2"/>
      <c r="EP2260" s="2"/>
      <c r="EQ2260" s="2"/>
      <c r="ER2260" s="2"/>
      <c r="ES2260" s="2"/>
      <c r="ET2260" s="2"/>
      <c r="EU2260" s="2"/>
      <c r="EV2260" s="2"/>
      <c r="EW2260" s="2"/>
      <c r="EX2260" s="2"/>
      <c r="EY2260" s="2"/>
      <c r="EZ2260" s="2"/>
      <c r="FA2260" s="2"/>
      <c r="FB2260" s="2"/>
      <c r="FC2260" s="2"/>
      <c r="FD2260" s="2"/>
      <c r="FE2260" s="2"/>
      <c r="FF2260" s="2"/>
      <c r="FG2260" s="2"/>
      <c r="FH2260" s="2"/>
      <c r="FI2260" s="2"/>
      <c r="FJ2260" s="2"/>
      <c r="FK2260" s="2"/>
      <c r="FL2260" s="2"/>
      <c r="FM2260" s="2"/>
      <c r="FN2260" s="2"/>
      <c r="FO2260" s="2"/>
      <c r="FP2260" s="2"/>
      <c r="FQ2260" s="2"/>
      <c r="FR2260" s="2"/>
      <c r="FS2260" s="2"/>
      <c r="FT2260" s="2"/>
      <c r="FU2260" s="2"/>
      <c r="FV2260" s="2"/>
      <c r="FW2260" s="2"/>
      <c r="FX2260" s="2"/>
      <c r="FY2260" s="2"/>
      <c r="FZ2260" s="2"/>
      <c r="GA2260" s="2"/>
      <c r="GB2260" s="2"/>
      <c r="GC2260" s="2"/>
      <c r="GD2260" s="2"/>
      <c r="GE2260" s="2"/>
      <c r="GF2260" s="2"/>
      <c r="GG2260" s="2"/>
      <c r="GH2260" s="2"/>
      <c r="GI2260" s="2"/>
      <c r="GJ2260" s="2"/>
      <c r="GK2260" s="2"/>
      <c r="GL2260" s="2"/>
      <c r="GM2260" s="2"/>
      <c r="GN2260" s="2"/>
      <c r="GO2260" s="2"/>
      <c r="GP2260" s="2"/>
      <c r="GQ2260" s="2"/>
      <c r="GR2260" s="2"/>
      <c r="GS2260" s="2"/>
      <c r="GT2260" s="2"/>
      <c r="GU2260" s="2"/>
      <c r="GV2260" s="2"/>
      <c r="GW2260" s="2"/>
      <c r="GX2260" s="2"/>
      <c r="GY2260" s="2"/>
      <c r="GZ2260" s="2"/>
      <c r="HA2260" s="2"/>
      <c r="HB2260" s="2"/>
      <c r="HC2260" s="2"/>
      <c r="HD2260" s="2"/>
      <c r="HE2260" s="2"/>
      <c r="HF2260" s="2"/>
      <c r="HG2260" s="2"/>
      <c r="HH2260" s="2"/>
      <c r="HI2260" s="2"/>
      <c r="HJ2260" s="2"/>
      <c r="HK2260" s="2"/>
      <c r="HL2260" s="2"/>
      <c r="HM2260" s="2"/>
      <c r="HN2260" s="2"/>
      <c r="HO2260" s="2"/>
      <c r="HP2260" s="2"/>
      <c r="HQ2260" s="2"/>
      <c r="HR2260" s="2"/>
      <c r="HS2260" s="2"/>
      <c r="HT2260" s="2"/>
      <c r="HU2260" s="2"/>
      <c r="HV2260" s="2"/>
      <c r="HW2260" s="2"/>
      <c r="HX2260" s="2"/>
      <c r="HY2260" s="2"/>
      <c r="HZ2260" s="2"/>
      <c r="IA2260" s="2"/>
      <c r="IB2260" s="2"/>
      <c r="IC2260" s="2"/>
      <c r="ID2260" s="2"/>
      <c r="IE2260" s="2"/>
      <c r="IF2260" s="2"/>
      <c r="IG2260" s="2"/>
      <c r="IH2260" s="2"/>
      <c r="II2260" s="2"/>
      <c r="IJ2260" s="2"/>
      <c r="IK2260" s="2"/>
      <c r="IL2260" s="2"/>
      <c r="IM2260" s="2"/>
      <c r="IN2260" s="2"/>
      <c r="IO2260" s="2"/>
      <c r="IP2260" s="2"/>
      <c r="IQ2260" s="2"/>
      <c r="IR2260" s="2"/>
      <c r="IS2260" s="2"/>
    </row>
    <row r="2261" spans="1:253" s="36" customFormat="1" hidden="1" x14ac:dyDescent="0.25">
      <c r="A2261" s="33"/>
      <c r="B2261" s="169"/>
      <c r="C2261" s="170"/>
      <c r="D2261" s="170"/>
      <c r="E2261" s="170"/>
      <c r="F2261" s="170"/>
      <c r="G2261" s="170"/>
      <c r="H2261" s="170"/>
      <c r="I2261" s="170"/>
      <c r="J2261" s="170"/>
      <c r="K2261" s="170"/>
      <c r="L2261" s="170"/>
      <c r="M2261" s="170"/>
      <c r="N2261" s="170"/>
      <c r="O2261" s="170"/>
      <c r="P2261" s="170"/>
      <c r="Q2261" s="170"/>
      <c r="R2261" s="170"/>
      <c r="S2261" s="170"/>
      <c r="T2261" s="170"/>
      <c r="U2261" s="170"/>
      <c r="V2261" s="171"/>
      <c r="W2261" s="187"/>
      <c r="X2261" s="188"/>
      <c r="Y2261" s="188"/>
      <c r="Z2261" s="189"/>
      <c r="AA2261" s="185"/>
      <c r="AB2261" s="170"/>
      <c r="AC2261" s="170"/>
      <c r="AD2261" s="170"/>
      <c r="AE2261" s="170"/>
      <c r="AF2261" s="170"/>
      <c r="AG2261" s="170"/>
      <c r="AH2261" s="186"/>
      <c r="AI2261" s="63"/>
      <c r="AJ2261" s="144" t="str">
        <f t="shared" si="423"/>
        <v>Riadok bude skrytý.</v>
      </c>
      <c r="AK2261" s="145" t="s">
        <v>207</v>
      </c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  <c r="AZ2261" s="2"/>
      <c r="BA2261" s="2"/>
      <c r="BB2261" s="2"/>
      <c r="BC2261" s="2"/>
      <c r="BD2261" s="2"/>
      <c r="BE2261" s="51">
        <f t="shared" si="430"/>
        <v>0</v>
      </c>
      <c r="BF2261" s="51">
        <f t="shared" si="431"/>
        <v>0</v>
      </c>
      <c r="BG2261" s="51"/>
      <c r="BH2261" s="51">
        <f t="shared" si="424"/>
        <v>1</v>
      </c>
      <c r="BI2261" s="89">
        <f t="shared" si="432"/>
        <v>0</v>
      </c>
      <c r="BJ2261" s="2"/>
      <c r="BK2261" s="2"/>
      <c r="BL2261" s="2"/>
      <c r="BM2261" s="2"/>
      <c r="BN2261" s="2"/>
      <c r="BO2261" s="2"/>
      <c r="BP2261" s="2"/>
      <c r="BQ2261" s="2"/>
      <c r="BR2261" s="2"/>
      <c r="BS2261" s="2"/>
      <c r="BT2261" s="2"/>
      <c r="BU2261" s="2"/>
      <c r="BV2261" s="2"/>
      <c r="BW2261" s="2"/>
      <c r="BX2261" s="108"/>
      <c r="BY2261" s="108"/>
      <c r="BZ2261" s="108"/>
      <c r="CA2261" s="113">
        <f>SI!BY2261</f>
        <v>174</v>
      </c>
      <c r="CB2261" s="113"/>
      <c r="CC2261" s="113"/>
      <c r="CD2261" s="113"/>
      <c r="CE2261" s="113"/>
      <c r="CF2261" s="113"/>
      <c r="CG2261" s="113"/>
      <c r="CH2261" s="140">
        <f>SI!BZ2261</f>
        <v>0</v>
      </c>
      <c r="CI2261" s="108"/>
      <c r="CJ2261" s="108"/>
      <c r="CK2261" s="108"/>
      <c r="CL2261" s="108"/>
      <c r="CM2261" s="108"/>
      <c r="CN2261" s="108"/>
      <c r="CO2261" s="108"/>
      <c r="CP2261" s="108"/>
      <c r="CQ2261" s="108"/>
      <c r="CR2261" s="108"/>
      <c r="CS2261" s="108"/>
      <c r="CT2261" s="108"/>
      <c r="CU2261" s="108"/>
      <c r="CV2261" s="108"/>
      <c r="CW2261" s="108"/>
      <c r="CX2261" s="108"/>
      <c r="CY2261" s="108"/>
      <c r="CZ2261" s="2"/>
      <c r="DA2261" s="2"/>
      <c r="DB2261" s="2"/>
      <c r="DC2261" s="2"/>
      <c r="DD2261" s="2"/>
      <c r="DE2261" s="2"/>
      <c r="DF2261" s="2"/>
      <c r="DG2261" s="2"/>
      <c r="DH2261" s="2"/>
      <c r="DI2261" s="2"/>
      <c r="DJ2261" s="2"/>
      <c r="DK2261" s="2"/>
      <c r="DL2261" s="2"/>
      <c r="DM2261" s="2"/>
      <c r="DN2261" s="2"/>
      <c r="DO2261" s="2"/>
      <c r="DP2261" s="2"/>
      <c r="DQ2261" s="2"/>
      <c r="DR2261" s="2"/>
      <c r="DS2261" s="2"/>
      <c r="DT2261" s="2"/>
      <c r="DU2261" s="2"/>
      <c r="DV2261" s="2"/>
      <c r="DW2261" s="2"/>
      <c r="DX2261" s="2"/>
      <c r="DY2261" s="2"/>
      <c r="DZ2261" s="2"/>
      <c r="EA2261" s="2"/>
      <c r="EB2261" s="2"/>
      <c r="EC2261" s="2"/>
      <c r="ED2261" s="2"/>
      <c r="EE2261" s="2"/>
      <c r="EF2261" s="2"/>
      <c r="EG2261" s="2"/>
      <c r="EH2261" s="2"/>
      <c r="EI2261" s="2"/>
      <c r="EJ2261" s="2"/>
      <c r="EK2261" s="2"/>
      <c r="EL2261" s="2"/>
      <c r="EM2261" s="2"/>
      <c r="EN2261" s="2"/>
      <c r="EO2261" s="2"/>
      <c r="EP2261" s="2"/>
      <c r="EQ2261" s="2"/>
      <c r="ER2261" s="2"/>
      <c r="ES2261" s="2"/>
      <c r="ET2261" s="2"/>
      <c r="EU2261" s="2"/>
      <c r="EV2261" s="2"/>
      <c r="EW2261" s="2"/>
      <c r="EX2261" s="2"/>
      <c r="EY2261" s="2"/>
      <c r="EZ2261" s="2"/>
      <c r="FA2261" s="2"/>
      <c r="FB2261" s="2"/>
      <c r="FC2261" s="2"/>
      <c r="FD2261" s="2"/>
      <c r="FE2261" s="2"/>
      <c r="FF2261" s="2"/>
      <c r="FG2261" s="2"/>
      <c r="FH2261" s="2"/>
      <c r="FI2261" s="2"/>
      <c r="FJ2261" s="2"/>
      <c r="FK2261" s="2"/>
      <c r="FL2261" s="2"/>
      <c r="FM2261" s="2"/>
      <c r="FN2261" s="2"/>
      <c r="FO2261" s="2"/>
      <c r="FP2261" s="2"/>
      <c r="FQ2261" s="2"/>
      <c r="FR2261" s="2"/>
      <c r="FS2261" s="2"/>
      <c r="FT2261" s="2"/>
      <c r="FU2261" s="2"/>
      <c r="FV2261" s="2"/>
      <c r="FW2261" s="2"/>
      <c r="FX2261" s="2"/>
      <c r="FY2261" s="2"/>
      <c r="FZ2261" s="2"/>
      <c r="GA2261" s="2"/>
      <c r="GB2261" s="2"/>
      <c r="GC2261" s="2"/>
      <c r="GD2261" s="2"/>
      <c r="GE2261" s="2"/>
      <c r="GF2261" s="2"/>
      <c r="GG2261" s="2"/>
      <c r="GH2261" s="2"/>
      <c r="GI2261" s="2"/>
      <c r="GJ2261" s="2"/>
      <c r="GK2261" s="2"/>
      <c r="GL2261" s="2"/>
      <c r="GM2261" s="2"/>
      <c r="GN2261" s="2"/>
      <c r="GO2261" s="2"/>
      <c r="GP2261" s="2"/>
      <c r="GQ2261" s="2"/>
      <c r="GR2261" s="2"/>
      <c r="GS2261" s="2"/>
      <c r="GT2261" s="2"/>
      <c r="GU2261" s="2"/>
      <c r="GV2261" s="2"/>
      <c r="GW2261" s="2"/>
      <c r="GX2261" s="2"/>
      <c r="GY2261" s="2"/>
      <c r="GZ2261" s="2"/>
      <c r="HA2261" s="2"/>
      <c r="HB2261" s="2"/>
      <c r="HC2261" s="2"/>
      <c r="HD2261" s="2"/>
      <c r="HE2261" s="2"/>
      <c r="HF2261" s="2"/>
      <c r="HG2261" s="2"/>
      <c r="HH2261" s="2"/>
      <c r="HI2261" s="2"/>
      <c r="HJ2261" s="2"/>
      <c r="HK2261" s="2"/>
      <c r="HL2261" s="2"/>
      <c r="HM2261" s="2"/>
      <c r="HN2261" s="2"/>
      <c r="HO2261" s="2"/>
      <c r="HP2261" s="2"/>
      <c r="HQ2261" s="2"/>
      <c r="HR2261" s="2"/>
      <c r="HS2261" s="2"/>
      <c r="HT2261" s="2"/>
      <c r="HU2261" s="2"/>
      <c r="HV2261" s="2"/>
      <c r="HW2261" s="2"/>
      <c r="HX2261" s="2"/>
      <c r="HY2261" s="2"/>
      <c r="HZ2261" s="2"/>
      <c r="IA2261" s="2"/>
      <c r="IB2261" s="2"/>
      <c r="IC2261" s="2"/>
      <c r="ID2261" s="2"/>
      <c r="IE2261" s="2"/>
      <c r="IF2261" s="2"/>
      <c r="IG2261" s="2"/>
      <c r="IH2261" s="2"/>
      <c r="II2261" s="2"/>
      <c r="IJ2261" s="2"/>
      <c r="IK2261" s="2"/>
      <c r="IL2261" s="2"/>
      <c r="IM2261" s="2"/>
      <c r="IN2261" s="2"/>
      <c r="IO2261" s="2"/>
      <c r="IP2261" s="2"/>
      <c r="IQ2261" s="2"/>
      <c r="IR2261" s="2"/>
      <c r="IS2261" s="2"/>
    </row>
    <row r="2262" spans="1:253" s="36" customFormat="1" hidden="1" x14ac:dyDescent="0.25">
      <c r="A2262" s="33"/>
      <c r="B2262" s="190"/>
      <c r="C2262" s="191"/>
      <c r="D2262" s="191"/>
      <c r="E2262" s="191"/>
      <c r="F2262" s="191"/>
      <c r="G2262" s="191"/>
      <c r="H2262" s="191"/>
      <c r="I2262" s="191"/>
      <c r="J2262" s="191"/>
      <c r="K2262" s="191"/>
      <c r="L2262" s="191"/>
      <c r="M2262" s="191"/>
      <c r="N2262" s="191"/>
      <c r="O2262" s="191"/>
      <c r="P2262" s="191"/>
      <c r="Q2262" s="191"/>
      <c r="R2262" s="191"/>
      <c r="S2262" s="191"/>
      <c r="T2262" s="191"/>
      <c r="U2262" s="191"/>
      <c r="V2262" s="192"/>
      <c r="W2262" s="193"/>
      <c r="X2262" s="194"/>
      <c r="Y2262" s="194"/>
      <c r="Z2262" s="195"/>
      <c r="AA2262" s="196"/>
      <c r="AB2262" s="191"/>
      <c r="AC2262" s="191"/>
      <c r="AD2262" s="191"/>
      <c r="AE2262" s="191"/>
      <c r="AF2262" s="191"/>
      <c r="AG2262" s="191"/>
      <c r="AH2262" s="197"/>
      <c r="AI2262" s="63"/>
      <c r="AJ2262" s="144" t="str">
        <f t="shared" si="423"/>
        <v>Riadok bude skrytý.</v>
      </c>
      <c r="AK2262" s="145" t="s">
        <v>207</v>
      </c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51">
        <f t="shared" si="430"/>
        <v>0</v>
      </c>
      <c r="BF2262" s="51">
        <f>+IF(B2262="",1,1)</f>
        <v>1</v>
      </c>
      <c r="BG2262" s="51"/>
      <c r="BH2262" s="51">
        <f t="shared" si="424"/>
        <v>1</v>
      </c>
      <c r="BI2262" s="89">
        <f t="shared" si="432"/>
        <v>0</v>
      </c>
      <c r="BJ2262" s="2"/>
      <c r="BK2262" s="2"/>
      <c r="BL2262" s="2"/>
      <c r="BM2262" s="2"/>
      <c r="BN2262" s="2"/>
      <c r="BO2262" s="2"/>
      <c r="BP2262" s="2"/>
      <c r="BQ2262" s="2"/>
      <c r="BR2262" s="2"/>
      <c r="BS2262" s="2"/>
      <c r="BT2262" s="2"/>
      <c r="BU2262" s="2"/>
      <c r="BV2262" s="2"/>
      <c r="BW2262" s="2"/>
      <c r="BX2262" s="108"/>
      <c r="BY2262" s="108"/>
      <c r="BZ2262" s="108"/>
      <c r="CA2262" s="113">
        <f>SI!BY2262</f>
        <v>262</v>
      </c>
      <c r="CB2262" s="113"/>
      <c r="CC2262" s="113"/>
      <c r="CD2262" s="113"/>
      <c r="CE2262" s="113"/>
      <c r="CF2262" s="113"/>
      <c r="CG2262" s="113"/>
      <c r="CH2262" s="140">
        <f>SI!BZ2262</f>
        <v>0</v>
      </c>
      <c r="CI2262" s="108"/>
      <c r="CJ2262" s="108"/>
      <c r="CK2262" s="108"/>
      <c r="CL2262" s="108"/>
      <c r="CM2262" s="108"/>
      <c r="CN2262" s="108"/>
      <c r="CO2262" s="108"/>
      <c r="CP2262" s="108"/>
      <c r="CQ2262" s="108"/>
      <c r="CR2262" s="108"/>
      <c r="CS2262" s="108"/>
      <c r="CT2262" s="108"/>
      <c r="CU2262" s="108"/>
      <c r="CV2262" s="108"/>
      <c r="CW2262" s="108"/>
      <c r="CX2262" s="108"/>
      <c r="CY2262" s="108"/>
      <c r="CZ2262" s="2"/>
      <c r="DA2262" s="2"/>
      <c r="DB2262" s="2"/>
      <c r="DC2262" s="2"/>
      <c r="DD2262" s="2"/>
      <c r="DE2262" s="2"/>
      <c r="DF2262" s="2"/>
      <c r="DG2262" s="2"/>
      <c r="DH2262" s="2"/>
      <c r="DI2262" s="2"/>
      <c r="DJ2262" s="2"/>
      <c r="DK2262" s="2"/>
      <c r="DL2262" s="2"/>
      <c r="DM2262" s="2"/>
      <c r="DN2262" s="2"/>
      <c r="DO2262" s="2"/>
      <c r="DP2262" s="2"/>
      <c r="DQ2262" s="2"/>
      <c r="DR2262" s="2"/>
      <c r="DS2262" s="2"/>
      <c r="DT2262" s="2"/>
      <c r="DU2262" s="2"/>
      <c r="DV2262" s="2"/>
      <c r="DW2262" s="2"/>
      <c r="DX2262" s="2"/>
      <c r="DY2262" s="2"/>
      <c r="DZ2262" s="2"/>
      <c r="EA2262" s="2"/>
      <c r="EB2262" s="2"/>
      <c r="EC2262" s="2"/>
      <c r="ED2262" s="2"/>
      <c r="EE2262" s="2"/>
      <c r="EF2262" s="2"/>
      <c r="EG2262" s="2"/>
      <c r="EH2262" s="2"/>
      <c r="EI2262" s="2"/>
      <c r="EJ2262" s="2"/>
      <c r="EK2262" s="2"/>
      <c r="EL2262" s="2"/>
      <c r="EM2262" s="2"/>
      <c r="EN2262" s="2"/>
      <c r="EO2262" s="2"/>
      <c r="EP2262" s="2"/>
      <c r="EQ2262" s="2"/>
      <c r="ER2262" s="2"/>
      <c r="ES2262" s="2"/>
      <c r="ET2262" s="2"/>
      <c r="EU2262" s="2"/>
      <c r="EV2262" s="2"/>
      <c r="EW2262" s="2"/>
      <c r="EX2262" s="2"/>
      <c r="EY2262" s="2"/>
      <c r="EZ2262" s="2"/>
      <c r="FA2262" s="2"/>
      <c r="FB2262" s="2"/>
      <c r="FC2262" s="2"/>
      <c r="FD2262" s="2"/>
      <c r="FE2262" s="2"/>
      <c r="FF2262" s="2"/>
      <c r="FG2262" s="2"/>
      <c r="FH2262" s="2"/>
      <c r="FI2262" s="2"/>
      <c r="FJ2262" s="2"/>
      <c r="FK2262" s="2"/>
      <c r="FL2262" s="2"/>
      <c r="FM2262" s="2"/>
      <c r="FN2262" s="2"/>
      <c r="FO2262" s="2"/>
      <c r="FP2262" s="2"/>
      <c r="FQ2262" s="2"/>
      <c r="FR2262" s="2"/>
      <c r="FS2262" s="2"/>
      <c r="FT2262" s="2"/>
      <c r="FU2262" s="2"/>
      <c r="FV2262" s="2"/>
      <c r="FW2262" s="2"/>
      <c r="FX2262" s="2"/>
      <c r="FY2262" s="2"/>
      <c r="FZ2262" s="2"/>
      <c r="GA2262" s="2"/>
      <c r="GB2262" s="2"/>
      <c r="GC2262" s="2"/>
      <c r="GD2262" s="2"/>
      <c r="GE2262" s="2"/>
      <c r="GF2262" s="2"/>
      <c r="GG2262" s="2"/>
      <c r="GH2262" s="2"/>
      <c r="GI2262" s="2"/>
      <c r="GJ2262" s="2"/>
      <c r="GK2262" s="2"/>
      <c r="GL2262" s="2"/>
      <c r="GM2262" s="2"/>
      <c r="GN2262" s="2"/>
      <c r="GO2262" s="2"/>
      <c r="GP2262" s="2"/>
      <c r="GQ2262" s="2"/>
      <c r="GR2262" s="2"/>
      <c r="GS2262" s="2"/>
      <c r="GT2262" s="2"/>
      <c r="GU2262" s="2"/>
      <c r="GV2262" s="2"/>
      <c r="GW2262" s="2"/>
      <c r="GX2262" s="2"/>
      <c r="GY2262" s="2"/>
      <c r="GZ2262" s="2"/>
      <c r="HA2262" s="2"/>
      <c r="HB2262" s="2"/>
      <c r="HC2262" s="2"/>
      <c r="HD2262" s="2"/>
      <c r="HE2262" s="2"/>
      <c r="HF2262" s="2"/>
      <c r="HG2262" s="2"/>
      <c r="HH2262" s="2"/>
      <c r="HI2262" s="2"/>
      <c r="HJ2262" s="2"/>
      <c r="HK2262" s="2"/>
      <c r="HL2262" s="2"/>
      <c r="HM2262" s="2"/>
      <c r="HN2262" s="2"/>
      <c r="HO2262" s="2"/>
      <c r="HP2262" s="2"/>
      <c r="HQ2262" s="2"/>
      <c r="HR2262" s="2"/>
      <c r="HS2262" s="2"/>
      <c r="HT2262" s="2"/>
      <c r="HU2262" s="2"/>
      <c r="HV2262" s="2"/>
      <c r="HW2262" s="2"/>
      <c r="HX2262" s="2"/>
      <c r="HY2262" s="2"/>
      <c r="HZ2262" s="2"/>
      <c r="IA2262" s="2"/>
      <c r="IB2262" s="2"/>
      <c r="IC2262" s="2"/>
      <c r="ID2262" s="2"/>
      <c r="IE2262" s="2"/>
      <c r="IF2262" s="2"/>
      <c r="IG2262" s="2"/>
      <c r="IH2262" s="2"/>
      <c r="II2262" s="2"/>
      <c r="IJ2262" s="2"/>
      <c r="IK2262" s="2"/>
      <c r="IL2262" s="2"/>
      <c r="IM2262" s="2"/>
      <c r="IN2262" s="2"/>
      <c r="IO2262" s="2"/>
      <c r="IP2262" s="2"/>
      <c r="IQ2262" s="2"/>
      <c r="IR2262" s="2"/>
      <c r="IS2262" s="2"/>
    </row>
    <row r="2263" spans="1:253" s="36" customFormat="1" ht="15.75" hidden="1" x14ac:dyDescent="0.25">
      <c r="A2263" s="33"/>
      <c r="B2263" s="2"/>
      <c r="C2263" s="2"/>
      <c r="D2263" s="30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63"/>
      <c r="AJ2263" s="144" t="str">
        <f t="shared" si="423"/>
        <v>Riadok bude skrytý.</v>
      </c>
      <c r="AK2263" s="145" t="s">
        <v>207</v>
      </c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  <c r="AZ2263" s="2"/>
      <c r="BA2263" s="2"/>
      <c r="BB2263" s="2"/>
      <c r="BC2263" s="2"/>
      <c r="BD2263" s="2"/>
      <c r="BE2263" s="51">
        <f t="shared" si="430"/>
        <v>0</v>
      </c>
      <c r="BF2263" s="51">
        <f>+IF(B2265="",0,1)</f>
        <v>0</v>
      </c>
      <c r="BG2263" s="51"/>
      <c r="BH2263" s="51">
        <f t="shared" si="424"/>
        <v>1</v>
      </c>
      <c r="BI2263" s="89">
        <f t="shared" si="432"/>
        <v>0</v>
      </c>
      <c r="BJ2263" s="2"/>
      <c r="BK2263" s="2"/>
      <c r="BL2263" s="2"/>
      <c r="BM2263" s="2"/>
      <c r="BN2263" s="2"/>
      <c r="BO2263" s="2"/>
      <c r="BP2263" s="2"/>
      <c r="BQ2263" s="2"/>
      <c r="BR2263" s="2"/>
      <c r="BS2263" s="2"/>
      <c r="BT2263" s="2"/>
      <c r="BU2263" s="2"/>
      <c r="BV2263" s="2"/>
      <c r="BW2263" s="2"/>
      <c r="BX2263" s="108"/>
      <c r="BY2263" s="108"/>
      <c r="BZ2263" s="108"/>
      <c r="CA2263" s="113">
        <f>SI!BY2263</f>
        <v>180</v>
      </c>
      <c r="CB2263" s="113"/>
      <c r="CC2263" s="113"/>
      <c r="CD2263" s="113"/>
      <c r="CE2263" s="113"/>
      <c r="CF2263" s="113"/>
      <c r="CG2263" s="113"/>
      <c r="CH2263" s="140">
        <f>SI!BZ2263</f>
        <v>0</v>
      </c>
      <c r="CI2263" s="108"/>
      <c r="CJ2263" s="108"/>
      <c r="CK2263" s="108"/>
      <c r="CL2263" s="108"/>
      <c r="CM2263" s="108"/>
      <c r="CN2263" s="108"/>
      <c r="CO2263" s="108"/>
      <c r="CP2263" s="108"/>
      <c r="CQ2263" s="108"/>
      <c r="CR2263" s="108"/>
      <c r="CS2263" s="108"/>
      <c r="CT2263" s="108"/>
      <c r="CU2263" s="108"/>
      <c r="CV2263" s="108"/>
      <c r="CW2263" s="108"/>
      <c r="CX2263" s="108"/>
      <c r="CY2263" s="108"/>
      <c r="CZ2263" s="2"/>
      <c r="DA2263" s="2"/>
      <c r="DB2263" s="2"/>
      <c r="DC2263" s="2"/>
      <c r="DD2263" s="2"/>
      <c r="DE2263" s="2"/>
      <c r="DF2263" s="2"/>
      <c r="DG2263" s="2"/>
      <c r="DH2263" s="2"/>
      <c r="DI2263" s="2"/>
      <c r="DJ2263" s="2"/>
      <c r="DK2263" s="2"/>
      <c r="DL2263" s="2"/>
      <c r="DM2263" s="2"/>
      <c r="DN2263" s="2"/>
      <c r="DO2263" s="2"/>
      <c r="DP2263" s="2"/>
      <c r="DQ2263" s="2"/>
      <c r="DR2263" s="2"/>
      <c r="DS2263" s="2"/>
      <c r="DT2263" s="2"/>
      <c r="DU2263" s="2"/>
      <c r="DV2263" s="2"/>
      <c r="DW2263" s="2"/>
      <c r="DX2263" s="2"/>
      <c r="DY2263" s="2"/>
      <c r="DZ2263" s="2"/>
      <c r="EA2263" s="2"/>
      <c r="EB2263" s="2"/>
      <c r="EC2263" s="2"/>
      <c r="ED2263" s="2"/>
      <c r="EE2263" s="2"/>
      <c r="EF2263" s="2"/>
      <c r="EG2263" s="2"/>
      <c r="EH2263" s="2"/>
      <c r="EI2263" s="2"/>
      <c r="EJ2263" s="2"/>
      <c r="EK2263" s="2"/>
      <c r="EL2263" s="2"/>
      <c r="EM2263" s="2"/>
      <c r="EN2263" s="2"/>
      <c r="EO2263" s="2"/>
      <c r="EP2263" s="2"/>
      <c r="EQ2263" s="2"/>
      <c r="ER2263" s="2"/>
      <c r="ES2263" s="2"/>
      <c r="ET2263" s="2"/>
      <c r="EU2263" s="2"/>
      <c r="EV2263" s="2"/>
      <c r="EW2263" s="2"/>
      <c r="EX2263" s="2"/>
      <c r="EY2263" s="2"/>
      <c r="EZ2263" s="2"/>
      <c r="FA2263" s="2"/>
      <c r="FB2263" s="2"/>
      <c r="FC2263" s="2"/>
      <c r="FD2263" s="2"/>
      <c r="FE2263" s="2"/>
      <c r="FF2263" s="2"/>
      <c r="FG2263" s="2"/>
      <c r="FH2263" s="2"/>
      <c r="FI2263" s="2"/>
      <c r="FJ2263" s="2"/>
      <c r="FK2263" s="2"/>
      <c r="FL2263" s="2"/>
      <c r="FM2263" s="2"/>
      <c r="FN2263" s="2"/>
      <c r="FO2263" s="2"/>
      <c r="FP2263" s="2"/>
      <c r="FQ2263" s="2"/>
      <c r="FR2263" s="2"/>
      <c r="FS2263" s="2"/>
      <c r="FT2263" s="2"/>
      <c r="FU2263" s="2"/>
      <c r="FV2263" s="2"/>
      <c r="FW2263" s="2"/>
      <c r="FX2263" s="2"/>
      <c r="FY2263" s="2"/>
      <c r="FZ2263" s="2"/>
      <c r="GA2263" s="2"/>
      <c r="GB2263" s="2"/>
      <c r="GC2263" s="2"/>
      <c r="GD2263" s="2"/>
      <c r="GE2263" s="2"/>
      <c r="GF2263" s="2"/>
      <c r="GG2263" s="2"/>
      <c r="GH2263" s="2"/>
      <c r="GI2263" s="2"/>
      <c r="GJ2263" s="2"/>
      <c r="GK2263" s="2"/>
      <c r="GL2263" s="2"/>
      <c r="GM2263" s="2"/>
      <c r="GN2263" s="2"/>
      <c r="GO2263" s="2"/>
      <c r="GP2263" s="2"/>
      <c r="GQ2263" s="2"/>
      <c r="GR2263" s="2"/>
      <c r="GS2263" s="2"/>
      <c r="GT2263" s="2"/>
      <c r="GU2263" s="2"/>
      <c r="GV2263" s="2"/>
      <c r="GW2263" s="2"/>
      <c r="GX2263" s="2"/>
      <c r="GY2263" s="2"/>
      <c r="GZ2263" s="2"/>
      <c r="HA2263" s="2"/>
      <c r="HB2263" s="2"/>
      <c r="HC2263" s="2"/>
      <c r="HD2263" s="2"/>
      <c r="HE2263" s="2"/>
      <c r="HF2263" s="2"/>
      <c r="HG2263" s="2"/>
      <c r="HH2263" s="2"/>
      <c r="HI2263" s="2"/>
      <c r="HJ2263" s="2"/>
      <c r="HK2263" s="2"/>
      <c r="HL2263" s="2"/>
      <c r="HM2263" s="2"/>
      <c r="HN2263" s="2"/>
      <c r="HO2263" s="2"/>
      <c r="HP2263" s="2"/>
      <c r="HQ2263" s="2"/>
      <c r="HR2263" s="2"/>
      <c r="HS2263" s="2"/>
      <c r="HT2263" s="2"/>
      <c r="HU2263" s="2"/>
      <c r="HV2263" s="2"/>
      <c r="HW2263" s="2"/>
      <c r="HX2263" s="2"/>
      <c r="HY2263" s="2"/>
      <c r="HZ2263" s="2"/>
      <c r="IA2263" s="2"/>
      <c r="IB2263" s="2"/>
      <c r="IC2263" s="2"/>
      <c r="ID2263" s="2"/>
      <c r="IE2263" s="2"/>
      <c r="IF2263" s="2"/>
      <c r="IG2263" s="2"/>
      <c r="IH2263" s="2"/>
      <c r="II2263" s="2"/>
      <c r="IJ2263" s="2"/>
      <c r="IK2263" s="2"/>
      <c r="IL2263" s="2"/>
      <c r="IM2263" s="2"/>
      <c r="IN2263" s="2"/>
      <c r="IO2263" s="2"/>
      <c r="IP2263" s="2"/>
      <c r="IQ2263" s="2"/>
      <c r="IR2263" s="2"/>
      <c r="IS2263" s="2"/>
    </row>
    <row r="2264" spans="1:253" s="36" customFormat="1" hidden="1" x14ac:dyDescent="0.25">
      <c r="A2264" s="33"/>
      <c r="B2264" s="2" t="s">
        <v>458</v>
      </c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62" t="s">
        <v>168</v>
      </c>
      <c r="AJ2264" s="144" t="str">
        <f t="shared" si="423"/>
        <v>Riadok bude skrytý.</v>
      </c>
      <c r="AK2264" s="145" t="s">
        <v>207</v>
      </c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  <c r="AZ2264" s="2"/>
      <c r="BA2264" s="2"/>
      <c r="BB2264" s="2"/>
      <c r="BC2264" s="2"/>
      <c r="BD2264" s="2"/>
      <c r="BE2264" s="51">
        <f t="shared" si="430"/>
        <v>0</v>
      </c>
      <c r="BF2264" s="51">
        <f>+IF(B2265="",0,1)</f>
        <v>0</v>
      </c>
      <c r="BG2264" s="51"/>
      <c r="BH2264" s="51">
        <f t="shared" si="424"/>
        <v>1</v>
      </c>
      <c r="BI2264" s="89">
        <f t="shared" si="432"/>
        <v>0</v>
      </c>
      <c r="BJ2264" s="2"/>
      <c r="BK2264" s="2"/>
      <c r="BL2264" s="2"/>
      <c r="BM2264" s="2"/>
      <c r="BN2264" s="2"/>
      <c r="BO2264" s="2"/>
      <c r="BP2264" s="2"/>
      <c r="BQ2264" s="2"/>
      <c r="BR2264" s="2"/>
      <c r="BS2264" s="2"/>
      <c r="BT2264" s="2"/>
      <c r="BU2264" s="2"/>
      <c r="BV2264" s="2"/>
      <c r="BW2264" s="2"/>
      <c r="BX2264" s="108"/>
      <c r="BY2264" s="108"/>
      <c r="BZ2264" s="108"/>
      <c r="CA2264" s="113">
        <f>SI!BY2264</f>
        <v>421</v>
      </c>
      <c r="CB2264" s="113"/>
      <c r="CC2264" s="113"/>
      <c r="CD2264" s="113"/>
      <c r="CE2264" s="113"/>
      <c r="CF2264" s="113"/>
      <c r="CG2264" s="113"/>
      <c r="CH2264" s="140">
        <f>SI!BZ2264</f>
        <v>0</v>
      </c>
      <c r="CI2264" s="108"/>
      <c r="CJ2264" s="108"/>
      <c r="CK2264" s="108"/>
      <c r="CL2264" s="108"/>
      <c r="CM2264" s="108"/>
      <c r="CN2264" s="108"/>
      <c r="CO2264" s="108"/>
      <c r="CP2264" s="108"/>
      <c r="CQ2264" s="108"/>
      <c r="CR2264" s="108"/>
      <c r="CS2264" s="108"/>
      <c r="CT2264" s="108"/>
      <c r="CU2264" s="108"/>
      <c r="CV2264" s="108"/>
      <c r="CW2264" s="108"/>
      <c r="CX2264" s="108"/>
      <c r="CY2264" s="108"/>
      <c r="CZ2264" s="2"/>
      <c r="DA2264" s="2"/>
      <c r="DB2264" s="2"/>
      <c r="DC2264" s="2"/>
      <c r="DD2264" s="2"/>
      <c r="DE2264" s="2"/>
      <c r="DF2264" s="2"/>
      <c r="DG2264" s="2"/>
      <c r="DH2264" s="2"/>
      <c r="DI2264" s="2"/>
      <c r="DJ2264" s="2"/>
      <c r="DK2264" s="2"/>
      <c r="DL2264" s="2"/>
      <c r="DM2264" s="2"/>
      <c r="DN2264" s="2"/>
      <c r="DO2264" s="2"/>
      <c r="DP2264" s="2"/>
      <c r="DQ2264" s="2"/>
      <c r="DR2264" s="2"/>
      <c r="DS2264" s="2"/>
      <c r="DT2264" s="2"/>
      <c r="DU2264" s="2"/>
      <c r="DV2264" s="2"/>
      <c r="DW2264" s="2"/>
      <c r="DX2264" s="2"/>
      <c r="DY2264" s="2"/>
      <c r="DZ2264" s="2"/>
      <c r="EA2264" s="2"/>
      <c r="EB2264" s="2"/>
      <c r="EC2264" s="2"/>
      <c r="ED2264" s="2"/>
      <c r="EE2264" s="2"/>
      <c r="EF2264" s="2"/>
      <c r="EG2264" s="2"/>
      <c r="EH2264" s="2"/>
      <c r="EI2264" s="2"/>
      <c r="EJ2264" s="2"/>
      <c r="EK2264" s="2"/>
      <c r="EL2264" s="2"/>
      <c r="EM2264" s="2"/>
      <c r="EN2264" s="2"/>
      <c r="EO2264" s="2"/>
      <c r="EP2264" s="2"/>
      <c r="EQ2264" s="2"/>
      <c r="ER2264" s="2"/>
      <c r="ES2264" s="2"/>
      <c r="ET2264" s="2"/>
      <c r="EU2264" s="2"/>
      <c r="EV2264" s="2"/>
      <c r="EW2264" s="2"/>
      <c r="EX2264" s="2"/>
      <c r="EY2264" s="2"/>
      <c r="EZ2264" s="2"/>
      <c r="FA2264" s="2"/>
      <c r="FB2264" s="2"/>
      <c r="FC2264" s="2"/>
      <c r="FD2264" s="2"/>
      <c r="FE2264" s="2"/>
      <c r="FF2264" s="2"/>
      <c r="FG2264" s="2"/>
      <c r="FH2264" s="2"/>
      <c r="FI2264" s="2"/>
      <c r="FJ2264" s="2"/>
      <c r="FK2264" s="2"/>
      <c r="FL2264" s="2"/>
      <c r="FM2264" s="2"/>
      <c r="FN2264" s="2"/>
      <c r="FO2264" s="2"/>
      <c r="FP2264" s="2"/>
      <c r="FQ2264" s="2"/>
      <c r="FR2264" s="2"/>
      <c r="FS2264" s="2"/>
      <c r="FT2264" s="2"/>
      <c r="FU2264" s="2"/>
      <c r="FV2264" s="2"/>
      <c r="FW2264" s="2"/>
      <c r="FX2264" s="2"/>
      <c r="FY2264" s="2"/>
      <c r="FZ2264" s="2"/>
      <c r="GA2264" s="2"/>
      <c r="GB2264" s="2"/>
      <c r="GC2264" s="2"/>
      <c r="GD2264" s="2"/>
      <c r="GE2264" s="2"/>
      <c r="GF2264" s="2"/>
      <c r="GG2264" s="2"/>
      <c r="GH2264" s="2"/>
      <c r="GI2264" s="2"/>
      <c r="GJ2264" s="2"/>
      <c r="GK2264" s="2"/>
      <c r="GL2264" s="2"/>
      <c r="GM2264" s="2"/>
      <c r="GN2264" s="2"/>
      <c r="GO2264" s="2"/>
      <c r="GP2264" s="2"/>
      <c r="GQ2264" s="2"/>
      <c r="GR2264" s="2"/>
      <c r="GS2264" s="2"/>
      <c r="GT2264" s="2"/>
      <c r="GU2264" s="2"/>
      <c r="GV2264" s="2"/>
      <c r="GW2264" s="2"/>
      <c r="GX2264" s="2"/>
      <c r="GY2264" s="2"/>
      <c r="GZ2264" s="2"/>
      <c r="HA2264" s="2"/>
      <c r="HB2264" s="2"/>
      <c r="HC2264" s="2"/>
      <c r="HD2264" s="2"/>
      <c r="HE2264" s="2"/>
      <c r="HF2264" s="2"/>
      <c r="HG2264" s="2"/>
      <c r="HH2264" s="2"/>
      <c r="HI2264" s="2"/>
      <c r="HJ2264" s="2"/>
      <c r="HK2264" s="2"/>
      <c r="HL2264" s="2"/>
      <c r="HM2264" s="2"/>
      <c r="HN2264" s="2"/>
      <c r="HO2264" s="2"/>
      <c r="HP2264" s="2"/>
      <c r="HQ2264" s="2"/>
      <c r="HR2264" s="2"/>
      <c r="HS2264" s="2"/>
      <c r="HT2264" s="2"/>
      <c r="HU2264" s="2"/>
      <c r="HV2264" s="2"/>
      <c r="HW2264" s="2"/>
      <c r="HX2264" s="2"/>
      <c r="HY2264" s="2"/>
      <c r="HZ2264" s="2"/>
      <c r="IA2264" s="2"/>
      <c r="IB2264" s="2"/>
      <c r="IC2264" s="2"/>
      <c r="ID2264" s="2"/>
      <c r="IE2264" s="2"/>
      <c r="IF2264" s="2"/>
      <c r="IG2264" s="2"/>
      <c r="IH2264" s="2"/>
      <c r="II2264" s="2"/>
      <c r="IJ2264" s="2"/>
      <c r="IK2264" s="2"/>
      <c r="IL2264" s="2"/>
      <c r="IM2264" s="2"/>
      <c r="IN2264" s="2"/>
      <c r="IO2264" s="2"/>
      <c r="IP2264" s="2"/>
      <c r="IQ2264" s="2"/>
      <c r="IR2264" s="2"/>
      <c r="IS2264" s="2"/>
    </row>
    <row r="2265" spans="1:253" s="36" customFormat="1" hidden="1" x14ac:dyDescent="0.25">
      <c r="A2265" s="33"/>
      <c r="B2265" s="168"/>
      <c r="C2265" s="168"/>
      <c r="D2265" s="168"/>
      <c r="E2265" s="168"/>
      <c r="F2265" s="168"/>
      <c r="G2265" s="168"/>
      <c r="H2265" s="168"/>
      <c r="I2265" s="168"/>
      <c r="J2265" s="168"/>
      <c r="K2265" s="168"/>
      <c r="L2265" s="168"/>
      <c r="M2265" s="168"/>
      <c r="N2265" s="168"/>
      <c r="O2265" s="168"/>
      <c r="P2265" s="168"/>
      <c r="Q2265" s="168"/>
      <c r="R2265" s="168"/>
      <c r="S2265" s="168"/>
      <c r="T2265" s="168"/>
      <c r="U2265" s="168"/>
      <c r="V2265" s="168"/>
      <c r="W2265" s="168"/>
      <c r="X2265" s="168"/>
      <c r="Y2265" s="168"/>
      <c r="Z2265" s="168"/>
      <c r="AA2265" s="168"/>
      <c r="AB2265" s="168"/>
      <c r="AC2265" s="168"/>
      <c r="AD2265" s="168"/>
      <c r="AE2265" s="168"/>
      <c r="AF2265" s="168"/>
      <c r="AG2265" s="168"/>
      <c r="AH2265" s="168"/>
      <c r="AI2265" s="63"/>
      <c r="AJ2265" s="144" t="str">
        <f t="shared" si="423"/>
        <v>Riadok bude skrytý.</v>
      </c>
      <c r="AK2265" s="145" t="s">
        <v>207</v>
      </c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  <c r="AZ2265" s="2"/>
      <c r="BA2265" s="2"/>
      <c r="BB2265" s="2"/>
      <c r="BC2265" s="2"/>
      <c r="BD2265" s="2"/>
      <c r="BE2265" s="51">
        <f t="shared" si="430"/>
        <v>0</v>
      </c>
      <c r="BF2265" s="51">
        <f>+IF(B2265="",0,1)</f>
        <v>0</v>
      </c>
      <c r="BG2265" s="51"/>
      <c r="BH2265" s="51">
        <f t="shared" si="424"/>
        <v>1</v>
      </c>
      <c r="BI2265" s="89">
        <f t="shared" si="432"/>
        <v>0</v>
      </c>
      <c r="BJ2265" s="2"/>
      <c r="BK2265" s="2"/>
      <c r="BL2265" s="2"/>
      <c r="BM2265" s="2"/>
      <c r="BN2265" s="2"/>
      <c r="BO2265" s="2"/>
      <c r="BP2265" s="2"/>
      <c r="BQ2265" s="2"/>
      <c r="BR2265" s="2"/>
      <c r="BS2265" s="2"/>
      <c r="BT2265" s="2"/>
      <c r="BU2265" s="2"/>
      <c r="BV2265" s="2"/>
      <c r="BW2265" s="2"/>
      <c r="BX2265" s="108"/>
      <c r="BY2265" s="108"/>
      <c r="BZ2265" s="108"/>
      <c r="CA2265" s="113">
        <f>SI!BY2265</f>
        <v>124</v>
      </c>
      <c r="CB2265" s="113"/>
      <c r="CC2265" s="113"/>
      <c r="CD2265" s="113"/>
      <c r="CE2265" s="113"/>
      <c r="CF2265" s="113"/>
      <c r="CG2265" s="113"/>
      <c r="CH2265" s="140">
        <f>SI!BZ2265</f>
        <v>0</v>
      </c>
      <c r="CI2265" s="108"/>
      <c r="CJ2265" s="108"/>
      <c r="CK2265" s="108"/>
      <c r="CL2265" s="108"/>
      <c r="CM2265" s="108"/>
      <c r="CN2265" s="108"/>
      <c r="CO2265" s="108"/>
      <c r="CP2265" s="108"/>
      <c r="CQ2265" s="108"/>
      <c r="CR2265" s="108"/>
      <c r="CS2265" s="108"/>
      <c r="CT2265" s="108"/>
      <c r="CU2265" s="108"/>
      <c r="CV2265" s="108"/>
      <c r="CW2265" s="108"/>
      <c r="CX2265" s="108"/>
      <c r="CY2265" s="108"/>
      <c r="CZ2265" s="2"/>
      <c r="DA2265" s="2"/>
      <c r="DB2265" s="2"/>
      <c r="DC2265" s="2"/>
      <c r="DD2265" s="2"/>
      <c r="DE2265" s="2"/>
      <c r="DF2265" s="2"/>
      <c r="DG2265" s="2"/>
      <c r="DH2265" s="2"/>
      <c r="DI2265" s="2"/>
      <c r="DJ2265" s="2"/>
      <c r="DK2265" s="2"/>
      <c r="DL2265" s="2"/>
      <c r="DM2265" s="2"/>
      <c r="DN2265" s="2"/>
      <c r="DO2265" s="2"/>
      <c r="DP2265" s="2"/>
      <c r="DQ2265" s="2"/>
      <c r="DR2265" s="2"/>
      <c r="DS2265" s="2"/>
      <c r="DT2265" s="2"/>
      <c r="DU2265" s="2"/>
      <c r="DV2265" s="2"/>
      <c r="DW2265" s="2"/>
      <c r="DX2265" s="2"/>
      <c r="DY2265" s="2"/>
      <c r="DZ2265" s="2"/>
      <c r="EA2265" s="2"/>
      <c r="EB2265" s="2"/>
      <c r="EC2265" s="2"/>
      <c r="ED2265" s="2"/>
      <c r="EE2265" s="2"/>
      <c r="EF2265" s="2"/>
      <c r="EG2265" s="2"/>
      <c r="EH2265" s="2"/>
      <c r="EI2265" s="2"/>
      <c r="EJ2265" s="2"/>
      <c r="EK2265" s="2"/>
      <c r="EL2265" s="2"/>
      <c r="EM2265" s="2"/>
      <c r="EN2265" s="2"/>
      <c r="EO2265" s="2"/>
      <c r="EP2265" s="2"/>
      <c r="EQ2265" s="2"/>
      <c r="ER2265" s="2"/>
      <c r="ES2265" s="2"/>
      <c r="ET2265" s="2"/>
      <c r="EU2265" s="2"/>
      <c r="EV2265" s="2"/>
      <c r="EW2265" s="2"/>
      <c r="EX2265" s="2"/>
      <c r="EY2265" s="2"/>
      <c r="EZ2265" s="2"/>
      <c r="FA2265" s="2"/>
      <c r="FB2265" s="2"/>
      <c r="FC2265" s="2"/>
      <c r="FD2265" s="2"/>
      <c r="FE2265" s="2"/>
      <c r="FF2265" s="2"/>
      <c r="FG2265" s="2"/>
      <c r="FH2265" s="2"/>
      <c r="FI2265" s="2"/>
      <c r="FJ2265" s="2"/>
      <c r="FK2265" s="2"/>
      <c r="FL2265" s="2"/>
      <c r="FM2265" s="2"/>
      <c r="FN2265" s="2"/>
      <c r="FO2265" s="2"/>
      <c r="FP2265" s="2"/>
      <c r="FQ2265" s="2"/>
      <c r="FR2265" s="2"/>
      <c r="FS2265" s="2"/>
      <c r="FT2265" s="2"/>
      <c r="FU2265" s="2"/>
      <c r="FV2265" s="2"/>
      <c r="FW2265" s="2"/>
      <c r="FX2265" s="2"/>
      <c r="FY2265" s="2"/>
      <c r="FZ2265" s="2"/>
      <c r="GA2265" s="2"/>
      <c r="GB2265" s="2"/>
      <c r="GC2265" s="2"/>
      <c r="GD2265" s="2"/>
      <c r="GE2265" s="2"/>
      <c r="GF2265" s="2"/>
      <c r="GG2265" s="2"/>
      <c r="GH2265" s="2"/>
      <c r="GI2265" s="2"/>
      <c r="GJ2265" s="2"/>
      <c r="GK2265" s="2"/>
      <c r="GL2265" s="2"/>
      <c r="GM2265" s="2"/>
      <c r="GN2265" s="2"/>
      <c r="GO2265" s="2"/>
      <c r="GP2265" s="2"/>
      <c r="GQ2265" s="2"/>
      <c r="GR2265" s="2"/>
      <c r="GS2265" s="2"/>
      <c r="GT2265" s="2"/>
      <c r="GU2265" s="2"/>
      <c r="GV2265" s="2"/>
      <c r="GW2265" s="2"/>
      <c r="GX2265" s="2"/>
      <c r="GY2265" s="2"/>
      <c r="GZ2265" s="2"/>
      <c r="HA2265" s="2"/>
      <c r="HB2265" s="2"/>
      <c r="HC2265" s="2"/>
      <c r="HD2265" s="2"/>
      <c r="HE2265" s="2"/>
      <c r="HF2265" s="2"/>
      <c r="HG2265" s="2"/>
      <c r="HH2265" s="2"/>
      <c r="HI2265" s="2"/>
      <c r="HJ2265" s="2"/>
      <c r="HK2265" s="2"/>
      <c r="HL2265" s="2"/>
      <c r="HM2265" s="2"/>
      <c r="HN2265" s="2"/>
      <c r="HO2265" s="2"/>
      <c r="HP2265" s="2"/>
      <c r="HQ2265" s="2"/>
      <c r="HR2265" s="2"/>
      <c r="HS2265" s="2"/>
      <c r="HT2265" s="2"/>
      <c r="HU2265" s="2"/>
      <c r="HV2265" s="2"/>
      <c r="HW2265" s="2"/>
      <c r="HX2265" s="2"/>
      <c r="HY2265" s="2"/>
      <c r="HZ2265" s="2"/>
      <c r="IA2265" s="2"/>
      <c r="IB2265" s="2"/>
      <c r="IC2265" s="2"/>
      <c r="ID2265" s="2"/>
      <c r="IE2265" s="2"/>
      <c r="IF2265" s="2"/>
      <c r="IG2265" s="2"/>
      <c r="IH2265" s="2"/>
      <c r="II2265" s="2"/>
      <c r="IJ2265" s="2"/>
      <c r="IK2265" s="2"/>
      <c r="IL2265" s="2"/>
      <c r="IM2265" s="2"/>
      <c r="IN2265" s="2"/>
      <c r="IO2265" s="2"/>
      <c r="IP2265" s="2"/>
      <c r="IQ2265" s="2"/>
      <c r="IR2265" s="2"/>
      <c r="IS2265" s="2"/>
    </row>
    <row r="2266" spans="1:253" hidden="1" x14ac:dyDescent="0.25">
      <c r="A2266" s="33"/>
      <c r="B2266" s="168"/>
      <c r="C2266" s="168"/>
      <c r="D2266" s="168"/>
      <c r="E2266" s="168"/>
      <c r="F2266" s="168"/>
      <c r="G2266" s="168"/>
      <c r="H2266" s="168"/>
      <c r="I2266" s="168"/>
      <c r="J2266" s="168"/>
      <c r="K2266" s="168"/>
      <c r="L2266" s="168"/>
      <c r="M2266" s="168"/>
      <c r="N2266" s="168"/>
      <c r="O2266" s="168"/>
      <c r="P2266" s="168"/>
      <c r="Q2266" s="168"/>
      <c r="R2266" s="168"/>
      <c r="S2266" s="168"/>
      <c r="T2266" s="168"/>
      <c r="U2266" s="168"/>
      <c r="V2266" s="168"/>
      <c r="W2266" s="168"/>
      <c r="X2266" s="168"/>
      <c r="Y2266" s="168"/>
      <c r="Z2266" s="168"/>
      <c r="AA2266" s="168"/>
      <c r="AB2266" s="168"/>
      <c r="AC2266" s="168"/>
      <c r="AD2266" s="168"/>
      <c r="AE2266" s="168"/>
      <c r="AF2266" s="168"/>
      <c r="AG2266" s="168"/>
      <c r="AH2266" s="168"/>
      <c r="AI2266" s="59"/>
      <c r="AJ2266" s="144" t="str">
        <f t="shared" si="423"/>
        <v>Riadok bude skrytý.</v>
      </c>
      <c r="AK2266" s="145" t="s">
        <v>207</v>
      </c>
      <c r="BE2266" s="51">
        <f t="shared" si="430"/>
        <v>0</v>
      </c>
      <c r="BF2266" s="51">
        <f t="shared" si="431"/>
        <v>0</v>
      </c>
      <c r="BH2266" s="51">
        <f t="shared" si="424"/>
        <v>1</v>
      </c>
      <c r="BI2266" s="89">
        <f t="shared" si="432"/>
        <v>0</v>
      </c>
      <c r="CA2266" s="113">
        <f>SI!BY2266</f>
        <v>934</v>
      </c>
      <c r="CH2266" s="140">
        <f>SI!BZ2266</f>
        <v>0</v>
      </c>
    </row>
    <row r="2267" spans="1:253" hidden="1" x14ac:dyDescent="0.25">
      <c r="A2267" s="33"/>
      <c r="B2267" s="168"/>
      <c r="C2267" s="168"/>
      <c r="D2267" s="168"/>
      <c r="E2267" s="168"/>
      <c r="F2267" s="168"/>
      <c r="G2267" s="168"/>
      <c r="H2267" s="168"/>
      <c r="I2267" s="168"/>
      <c r="J2267" s="168"/>
      <c r="K2267" s="168"/>
      <c r="L2267" s="168"/>
      <c r="M2267" s="168"/>
      <c r="N2267" s="168"/>
      <c r="O2267" s="168"/>
      <c r="P2267" s="168"/>
      <c r="Q2267" s="168"/>
      <c r="R2267" s="168"/>
      <c r="S2267" s="168"/>
      <c r="T2267" s="168"/>
      <c r="U2267" s="168"/>
      <c r="V2267" s="168"/>
      <c r="W2267" s="168"/>
      <c r="X2267" s="168"/>
      <c r="Y2267" s="168"/>
      <c r="Z2267" s="168"/>
      <c r="AA2267" s="168"/>
      <c r="AB2267" s="168"/>
      <c r="AC2267" s="168"/>
      <c r="AD2267" s="168"/>
      <c r="AE2267" s="168"/>
      <c r="AF2267" s="168"/>
      <c r="AG2267" s="168"/>
      <c r="AH2267" s="168"/>
      <c r="AI2267" s="62"/>
      <c r="AJ2267" s="144" t="str">
        <f t="shared" si="423"/>
        <v>Riadok bude skrytý.</v>
      </c>
      <c r="AK2267" s="145" t="s">
        <v>207</v>
      </c>
      <c r="BE2267" s="51">
        <f t="shared" si="430"/>
        <v>0</v>
      </c>
      <c r="BF2267" s="51">
        <f t="shared" si="431"/>
        <v>0</v>
      </c>
      <c r="BH2267" s="51">
        <f t="shared" si="424"/>
        <v>1</v>
      </c>
      <c r="BI2267" s="89">
        <f t="shared" si="432"/>
        <v>0</v>
      </c>
      <c r="CA2267" s="113">
        <f>SI!BY2267</f>
        <v>127</v>
      </c>
      <c r="CH2267" s="140">
        <f>SI!BZ2267</f>
        <v>0</v>
      </c>
    </row>
    <row r="2268" spans="1:253" hidden="1" x14ac:dyDescent="0.25">
      <c r="A2268" s="33"/>
      <c r="B2268" s="168"/>
      <c r="C2268" s="168"/>
      <c r="D2268" s="168"/>
      <c r="E2268" s="168"/>
      <c r="F2268" s="168"/>
      <c r="G2268" s="168"/>
      <c r="H2268" s="168"/>
      <c r="I2268" s="168"/>
      <c r="J2268" s="168"/>
      <c r="K2268" s="168"/>
      <c r="L2268" s="168"/>
      <c r="M2268" s="168"/>
      <c r="N2268" s="168"/>
      <c r="O2268" s="168"/>
      <c r="P2268" s="168"/>
      <c r="Q2268" s="168"/>
      <c r="R2268" s="168"/>
      <c r="S2268" s="168"/>
      <c r="T2268" s="168"/>
      <c r="U2268" s="168"/>
      <c r="V2268" s="168"/>
      <c r="W2268" s="168"/>
      <c r="X2268" s="168"/>
      <c r="Y2268" s="168"/>
      <c r="Z2268" s="168"/>
      <c r="AA2268" s="168"/>
      <c r="AB2268" s="168"/>
      <c r="AC2268" s="168"/>
      <c r="AD2268" s="168"/>
      <c r="AE2268" s="168"/>
      <c r="AF2268" s="168"/>
      <c r="AG2268" s="168"/>
      <c r="AH2268" s="168"/>
      <c r="AI2268" s="59"/>
      <c r="AJ2268" s="144" t="str">
        <f t="shared" si="423"/>
        <v>Riadok bude skrytý.</v>
      </c>
      <c r="AK2268" s="145" t="s">
        <v>207</v>
      </c>
      <c r="BE2268" s="51">
        <f t="shared" si="430"/>
        <v>0</v>
      </c>
      <c r="BF2268" s="51">
        <f t="shared" si="431"/>
        <v>0</v>
      </c>
      <c r="BH2268" s="51">
        <f t="shared" si="424"/>
        <v>1</v>
      </c>
      <c r="BI2268" s="89">
        <f t="shared" si="432"/>
        <v>0</v>
      </c>
      <c r="CA2268" s="113">
        <f>SI!BY2268</f>
        <v>585</v>
      </c>
      <c r="CH2268" s="140">
        <f>SI!BZ2268</f>
        <v>0</v>
      </c>
    </row>
    <row r="2269" spans="1:253" hidden="1" x14ac:dyDescent="0.25">
      <c r="A2269" s="33"/>
      <c r="B2269" s="168"/>
      <c r="C2269" s="168"/>
      <c r="D2269" s="168"/>
      <c r="E2269" s="168"/>
      <c r="F2269" s="168"/>
      <c r="G2269" s="168"/>
      <c r="H2269" s="168"/>
      <c r="I2269" s="168"/>
      <c r="J2269" s="168"/>
      <c r="K2269" s="168"/>
      <c r="L2269" s="168"/>
      <c r="M2269" s="168"/>
      <c r="N2269" s="168"/>
      <c r="O2269" s="168"/>
      <c r="P2269" s="168"/>
      <c r="Q2269" s="168"/>
      <c r="R2269" s="168"/>
      <c r="S2269" s="168"/>
      <c r="T2269" s="168"/>
      <c r="U2269" s="168"/>
      <c r="V2269" s="168"/>
      <c r="W2269" s="168"/>
      <c r="X2269" s="168"/>
      <c r="Y2269" s="168"/>
      <c r="Z2269" s="168"/>
      <c r="AA2269" s="168"/>
      <c r="AB2269" s="168"/>
      <c r="AC2269" s="168"/>
      <c r="AD2269" s="168"/>
      <c r="AE2269" s="168"/>
      <c r="AF2269" s="168"/>
      <c r="AG2269" s="168"/>
      <c r="AH2269" s="168"/>
      <c r="AI2269" s="59"/>
      <c r="AJ2269" s="144" t="str">
        <f t="shared" si="423"/>
        <v>Riadok bude skrytý.</v>
      </c>
      <c r="AK2269" s="145" t="s">
        <v>207</v>
      </c>
      <c r="BE2269" s="51">
        <f t="shared" si="430"/>
        <v>0</v>
      </c>
      <c r="BF2269" s="51">
        <f t="shared" si="431"/>
        <v>0</v>
      </c>
      <c r="BH2269" s="51">
        <f t="shared" si="424"/>
        <v>1</v>
      </c>
      <c r="BI2269" s="89">
        <f t="shared" si="432"/>
        <v>0</v>
      </c>
      <c r="CA2269" s="113">
        <f>SI!BY2269</f>
        <v>610</v>
      </c>
      <c r="CH2269" s="140">
        <f>SI!BZ2269</f>
        <v>0</v>
      </c>
    </row>
    <row r="2270" spans="1:253" ht="15" hidden="1" customHeight="1" x14ac:dyDescent="0.25">
      <c r="A2270" s="33"/>
      <c r="B2270" s="168"/>
      <c r="C2270" s="168"/>
      <c r="D2270" s="168"/>
      <c r="E2270" s="168"/>
      <c r="F2270" s="168"/>
      <c r="G2270" s="168"/>
      <c r="H2270" s="168"/>
      <c r="I2270" s="168"/>
      <c r="J2270" s="168"/>
      <c r="K2270" s="168"/>
      <c r="L2270" s="168"/>
      <c r="M2270" s="168"/>
      <c r="N2270" s="168"/>
      <c r="O2270" s="168"/>
      <c r="P2270" s="168"/>
      <c r="Q2270" s="168"/>
      <c r="R2270" s="168"/>
      <c r="S2270" s="168"/>
      <c r="T2270" s="168"/>
      <c r="U2270" s="168"/>
      <c r="V2270" s="168"/>
      <c r="W2270" s="168"/>
      <c r="X2270" s="168"/>
      <c r="Y2270" s="168"/>
      <c r="Z2270" s="168"/>
      <c r="AA2270" s="168"/>
      <c r="AB2270" s="168"/>
      <c r="AC2270" s="168"/>
      <c r="AD2270" s="168"/>
      <c r="AE2270" s="168"/>
      <c r="AF2270" s="168"/>
      <c r="AG2270" s="168"/>
      <c r="AH2270" s="168"/>
      <c r="AI2270" s="59"/>
      <c r="AJ2270" s="144" t="str">
        <f t="shared" si="423"/>
        <v>Riadok bude skrytý.</v>
      </c>
      <c r="AK2270" s="145" t="s">
        <v>207</v>
      </c>
      <c r="BE2270" s="51">
        <f t="shared" si="430"/>
        <v>0</v>
      </c>
      <c r="BF2270" s="51">
        <f t="shared" si="431"/>
        <v>0</v>
      </c>
      <c r="BH2270" s="51">
        <f t="shared" si="424"/>
        <v>1</v>
      </c>
      <c r="BI2270" s="89">
        <f t="shared" si="432"/>
        <v>0</v>
      </c>
      <c r="CA2270" s="113">
        <f>SI!BY2270</f>
        <v>170</v>
      </c>
      <c r="CH2270" s="140">
        <f>SI!BZ2270</f>
        <v>0</v>
      </c>
    </row>
    <row r="2271" spans="1:253" ht="15" hidden="1" customHeight="1" x14ac:dyDescent="0.25">
      <c r="A2271" s="33"/>
      <c r="B2271" s="168"/>
      <c r="C2271" s="168"/>
      <c r="D2271" s="168"/>
      <c r="E2271" s="168"/>
      <c r="F2271" s="168"/>
      <c r="G2271" s="168"/>
      <c r="H2271" s="168"/>
      <c r="I2271" s="168"/>
      <c r="J2271" s="168"/>
      <c r="K2271" s="168"/>
      <c r="L2271" s="168"/>
      <c r="M2271" s="168"/>
      <c r="N2271" s="168"/>
      <c r="O2271" s="168"/>
      <c r="P2271" s="168"/>
      <c r="Q2271" s="168"/>
      <c r="R2271" s="168"/>
      <c r="S2271" s="168"/>
      <c r="T2271" s="168"/>
      <c r="U2271" s="168"/>
      <c r="V2271" s="168"/>
      <c r="W2271" s="168"/>
      <c r="X2271" s="168"/>
      <c r="Y2271" s="168"/>
      <c r="Z2271" s="168"/>
      <c r="AA2271" s="168"/>
      <c r="AB2271" s="168"/>
      <c r="AC2271" s="168"/>
      <c r="AD2271" s="168"/>
      <c r="AE2271" s="168"/>
      <c r="AF2271" s="168"/>
      <c r="AG2271" s="168"/>
      <c r="AH2271" s="168"/>
      <c r="AI2271" s="59"/>
      <c r="AJ2271" s="144" t="str">
        <f t="shared" si="423"/>
        <v>Riadok bude skrytý.</v>
      </c>
      <c r="AK2271" s="145" t="s">
        <v>207</v>
      </c>
      <c r="BE2271" s="51">
        <f t="shared" si="430"/>
        <v>0</v>
      </c>
      <c r="BF2271" s="51">
        <f t="shared" si="431"/>
        <v>0</v>
      </c>
      <c r="BH2271" s="51">
        <f t="shared" si="424"/>
        <v>1</v>
      </c>
      <c r="BI2271" s="89">
        <f t="shared" si="432"/>
        <v>0</v>
      </c>
      <c r="CA2271" s="113">
        <f>SI!BY2271</f>
        <v>432</v>
      </c>
      <c r="CH2271" s="140">
        <f>SI!BZ2271</f>
        <v>0</v>
      </c>
    </row>
    <row r="2272" spans="1:253" ht="15" hidden="1" customHeight="1" x14ac:dyDescent="0.25">
      <c r="A2272" s="33"/>
      <c r="B2272" s="168"/>
      <c r="C2272" s="168"/>
      <c r="D2272" s="168"/>
      <c r="E2272" s="168"/>
      <c r="F2272" s="168"/>
      <c r="G2272" s="168"/>
      <c r="H2272" s="168"/>
      <c r="I2272" s="168"/>
      <c r="J2272" s="168"/>
      <c r="K2272" s="168"/>
      <c r="L2272" s="168"/>
      <c r="M2272" s="168"/>
      <c r="N2272" s="168"/>
      <c r="O2272" s="168"/>
      <c r="P2272" s="168"/>
      <c r="Q2272" s="168"/>
      <c r="R2272" s="168"/>
      <c r="S2272" s="168"/>
      <c r="T2272" s="168"/>
      <c r="U2272" s="168"/>
      <c r="V2272" s="168"/>
      <c r="W2272" s="168"/>
      <c r="X2272" s="168"/>
      <c r="Y2272" s="168"/>
      <c r="Z2272" s="168"/>
      <c r="AA2272" s="168"/>
      <c r="AB2272" s="168"/>
      <c r="AC2272" s="168"/>
      <c r="AD2272" s="168"/>
      <c r="AE2272" s="168"/>
      <c r="AF2272" s="168"/>
      <c r="AG2272" s="168"/>
      <c r="AH2272" s="168"/>
      <c r="AI2272" s="59"/>
      <c r="AJ2272" s="144" t="str">
        <f t="shared" si="423"/>
        <v>Riadok bude skrytý.</v>
      </c>
      <c r="AK2272" s="145" t="s">
        <v>207</v>
      </c>
      <c r="BE2272" s="51">
        <f t="shared" si="430"/>
        <v>0</v>
      </c>
      <c r="BF2272" s="51">
        <f t="shared" si="431"/>
        <v>0</v>
      </c>
      <c r="BH2272" s="51">
        <f t="shared" si="424"/>
        <v>1</v>
      </c>
      <c r="BI2272" s="89">
        <f t="shared" si="432"/>
        <v>0</v>
      </c>
      <c r="CA2272" s="113">
        <f>SI!BY2272</f>
        <v>187</v>
      </c>
      <c r="CH2272" s="140">
        <f>SI!BZ2272</f>
        <v>0</v>
      </c>
    </row>
    <row r="2273" spans="1:86" ht="15" hidden="1" customHeight="1" x14ac:dyDescent="0.25">
      <c r="A2273" s="33"/>
      <c r="B2273" s="168"/>
      <c r="C2273" s="168"/>
      <c r="D2273" s="168"/>
      <c r="E2273" s="168"/>
      <c r="F2273" s="168"/>
      <c r="G2273" s="168"/>
      <c r="H2273" s="168"/>
      <c r="I2273" s="168"/>
      <c r="J2273" s="168"/>
      <c r="K2273" s="168"/>
      <c r="L2273" s="168"/>
      <c r="M2273" s="168"/>
      <c r="N2273" s="168"/>
      <c r="O2273" s="168"/>
      <c r="P2273" s="168"/>
      <c r="Q2273" s="168"/>
      <c r="R2273" s="168"/>
      <c r="S2273" s="168"/>
      <c r="T2273" s="168"/>
      <c r="U2273" s="168"/>
      <c r="V2273" s="168"/>
      <c r="W2273" s="168"/>
      <c r="X2273" s="168"/>
      <c r="Y2273" s="168"/>
      <c r="Z2273" s="168"/>
      <c r="AA2273" s="168"/>
      <c r="AB2273" s="168"/>
      <c r="AC2273" s="168"/>
      <c r="AD2273" s="168"/>
      <c r="AE2273" s="168"/>
      <c r="AF2273" s="168"/>
      <c r="AG2273" s="168"/>
      <c r="AH2273" s="168"/>
      <c r="AI2273" s="59"/>
      <c r="AJ2273" s="144" t="str">
        <f t="shared" si="423"/>
        <v>Riadok bude skrytý.</v>
      </c>
      <c r="AK2273" s="145" t="s">
        <v>207</v>
      </c>
      <c r="BE2273" s="51">
        <f t="shared" si="430"/>
        <v>0</v>
      </c>
      <c r="BF2273" s="51">
        <f t="shared" si="431"/>
        <v>0</v>
      </c>
      <c r="BH2273" s="51">
        <f t="shared" si="424"/>
        <v>1</v>
      </c>
      <c r="BI2273" s="89">
        <f t="shared" si="432"/>
        <v>0</v>
      </c>
      <c r="CA2273" s="113">
        <f>SI!BY2273</f>
        <v>779</v>
      </c>
      <c r="CH2273" s="140">
        <f>SI!BZ2273</f>
        <v>0</v>
      </c>
    </row>
    <row r="2274" spans="1:86" ht="15" hidden="1" customHeight="1" x14ac:dyDescent="0.25">
      <c r="A2274" s="33"/>
      <c r="B2274" s="168"/>
      <c r="C2274" s="168"/>
      <c r="D2274" s="168"/>
      <c r="E2274" s="168"/>
      <c r="F2274" s="168"/>
      <c r="G2274" s="168"/>
      <c r="H2274" s="168"/>
      <c r="I2274" s="168"/>
      <c r="J2274" s="168"/>
      <c r="K2274" s="168"/>
      <c r="L2274" s="168"/>
      <c r="M2274" s="168"/>
      <c r="N2274" s="168"/>
      <c r="O2274" s="168"/>
      <c r="P2274" s="168"/>
      <c r="Q2274" s="168"/>
      <c r="R2274" s="168"/>
      <c r="S2274" s="168"/>
      <c r="T2274" s="168"/>
      <c r="U2274" s="168"/>
      <c r="V2274" s="168"/>
      <c r="W2274" s="168"/>
      <c r="X2274" s="168"/>
      <c r="Y2274" s="168"/>
      <c r="Z2274" s="168"/>
      <c r="AA2274" s="168"/>
      <c r="AB2274" s="168"/>
      <c r="AC2274" s="168"/>
      <c r="AD2274" s="168"/>
      <c r="AE2274" s="168"/>
      <c r="AF2274" s="168"/>
      <c r="AG2274" s="168"/>
      <c r="AH2274" s="168"/>
      <c r="AI2274" s="59"/>
      <c r="AJ2274" s="144" t="str">
        <f t="shared" si="423"/>
        <v>Riadok bude skrytý.</v>
      </c>
      <c r="AK2274" s="145" t="s">
        <v>207</v>
      </c>
      <c r="BE2274" s="51">
        <f t="shared" si="430"/>
        <v>0</v>
      </c>
      <c r="BF2274" s="51">
        <f t="shared" si="431"/>
        <v>0</v>
      </c>
      <c r="BH2274" s="51">
        <f t="shared" si="424"/>
        <v>1</v>
      </c>
      <c r="BI2274" s="89">
        <f t="shared" si="432"/>
        <v>0</v>
      </c>
      <c r="CA2274" s="113">
        <f>SI!BY2274</f>
        <v>202</v>
      </c>
      <c r="CH2274" s="140">
        <f>SI!BZ2274</f>
        <v>0</v>
      </c>
    </row>
    <row r="2275" spans="1:86" hidden="1" x14ac:dyDescent="0.25">
      <c r="A2275" s="33"/>
      <c r="B2275" s="168"/>
      <c r="C2275" s="168"/>
      <c r="D2275" s="168"/>
      <c r="E2275" s="168"/>
      <c r="F2275" s="168"/>
      <c r="G2275" s="168"/>
      <c r="H2275" s="168"/>
      <c r="I2275" s="168"/>
      <c r="J2275" s="168"/>
      <c r="K2275" s="168"/>
      <c r="L2275" s="168"/>
      <c r="M2275" s="168"/>
      <c r="N2275" s="168"/>
      <c r="O2275" s="168"/>
      <c r="P2275" s="168"/>
      <c r="Q2275" s="168"/>
      <c r="R2275" s="168"/>
      <c r="S2275" s="168"/>
      <c r="T2275" s="168"/>
      <c r="U2275" s="168"/>
      <c r="V2275" s="168"/>
      <c r="W2275" s="168"/>
      <c r="X2275" s="168"/>
      <c r="Y2275" s="168"/>
      <c r="Z2275" s="168"/>
      <c r="AA2275" s="168"/>
      <c r="AB2275" s="168"/>
      <c r="AC2275" s="168"/>
      <c r="AD2275" s="168"/>
      <c r="AE2275" s="168"/>
      <c r="AF2275" s="168"/>
      <c r="AG2275" s="168"/>
      <c r="AH2275" s="168"/>
      <c r="AI2275" s="59"/>
      <c r="AJ2275" s="144" t="str">
        <f t="shared" si="423"/>
        <v>Riadok bude skrytý.</v>
      </c>
      <c r="AK2275" s="145" t="s">
        <v>207</v>
      </c>
      <c r="BE2275" s="51">
        <f t="shared" si="430"/>
        <v>0</v>
      </c>
      <c r="BF2275" s="51">
        <f t="shared" si="431"/>
        <v>0</v>
      </c>
      <c r="BH2275" s="51">
        <f t="shared" si="424"/>
        <v>1</v>
      </c>
      <c r="BI2275" s="89">
        <f t="shared" si="432"/>
        <v>0</v>
      </c>
      <c r="CA2275" s="113">
        <f>SI!BY2275</f>
        <v>103</v>
      </c>
      <c r="CH2275" s="140">
        <f>SI!BZ2275</f>
        <v>0</v>
      </c>
    </row>
    <row r="2276" spans="1:86" ht="15" hidden="1" customHeight="1" x14ac:dyDescent="0.25">
      <c r="A2276" s="33"/>
      <c r="B2276" s="168"/>
      <c r="C2276" s="168"/>
      <c r="D2276" s="168"/>
      <c r="E2276" s="168"/>
      <c r="F2276" s="168"/>
      <c r="G2276" s="168"/>
      <c r="H2276" s="168"/>
      <c r="I2276" s="168"/>
      <c r="J2276" s="168"/>
      <c r="K2276" s="168"/>
      <c r="L2276" s="168"/>
      <c r="M2276" s="168"/>
      <c r="N2276" s="168"/>
      <c r="O2276" s="168"/>
      <c r="P2276" s="168"/>
      <c r="Q2276" s="168"/>
      <c r="R2276" s="168"/>
      <c r="S2276" s="168"/>
      <c r="T2276" s="168"/>
      <c r="U2276" s="168"/>
      <c r="V2276" s="168"/>
      <c r="W2276" s="168"/>
      <c r="X2276" s="168"/>
      <c r="Y2276" s="168"/>
      <c r="Z2276" s="168"/>
      <c r="AA2276" s="168"/>
      <c r="AB2276" s="168"/>
      <c r="AC2276" s="168"/>
      <c r="AD2276" s="168"/>
      <c r="AE2276" s="168"/>
      <c r="AF2276" s="168"/>
      <c r="AG2276" s="168"/>
      <c r="AH2276" s="168"/>
      <c r="AI2276" s="59"/>
      <c r="AJ2276" s="144" t="str">
        <f t="shared" si="423"/>
        <v>Riadok bude skrytý.</v>
      </c>
      <c r="AK2276" s="145" t="s">
        <v>207</v>
      </c>
      <c r="BE2276" s="51">
        <f t="shared" si="430"/>
        <v>0</v>
      </c>
      <c r="BF2276" s="51">
        <f t="shared" si="431"/>
        <v>0</v>
      </c>
      <c r="BH2276" s="51">
        <f t="shared" si="424"/>
        <v>1</v>
      </c>
      <c r="BI2276" s="89">
        <f t="shared" si="432"/>
        <v>0</v>
      </c>
      <c r="CA2276" s="113">
        <f>SI!BY2276</f>
        <v>186</v>
      </c>
      <c r="CH2276" s="140">
        <f>SI!BZ2276</f>
        <v>0</v>
      </c>
    </row>
    <row r="2277" spans="1:86" hidden="1" x14ac:dyDescent="0.25">
      <c r="A2277" s="33"/>
      <c r="B2277" s="168"/>
      <c r="C2277" s="168"/>
      <c r="D2277" s="168"/>
      <c r="E2277" s="168"/>
      <c r="F2277" s="168"/>
      <c r="G2277" s="168"/>
      <c r="H2277" s="168"/>
      <c r="I2277" s="168"/>
      <c r="J2277" s="168"/>
      <c r="K2277" s="168"/>
      <c r="L2277" s="168"/>
      <c r="M2277" s="168"/>
      <c r="N2277" s="168"/>
      <c r="O2277" s="168"/>
      <c r="P2277" s="168"/>
      <c r="Q2277" s="168"/>
      <c r="R2277" s="168"/>
      <c r="S2277" s="168"/>
      <c r="T2277" s="168"/>
      <c r="U2277" s="168"/>
      <c r="V2277" s="168"/>
      <c r="W2277" s="168"/>
      <c r="X2277" s="168"/>
      <c r="Y2277" s="168"/>
      <c r="Z2277" s="168"/>
      <c r="AA2277" s="168"/>
      <c r="AB2277" s="168"/>
      <c r="AC2277" s="168"/>
      <c r="AD2277" s="168"/>
      <c r="AE2277" s="168"/>
      <c r="AF2277" s="168"/>
      <c r="AG2277" s="168"/>
      <c r="AH2277" s="168"/>
      <c r="AI2277" s="59"/>
      <c r="AJ2277" s="144" t="str">
        <f t="shared" si="423"/>
        <v>Riadok bude skrytý.</v>
      </c>
      <c r="AK2277" s="145" t="s">
        <v>207</v>
      </c>
      <c r="BE2277" s="51">
        <f t="shared" si="430"/>
        <v>0</v>
      </c>
      <c r="BF2277" s="51">
        <f t="shared" si="431"/>
        <v>0</v>
      </c>
      <c r="BH2277" s="51">
        <f t="shared" si="424"/>
        <v>1</v>
      </c>
      <c r="BI2277" s="89">
        <f t="shared" si="432"/>
        <v>0</v>
      </c>
      <c r="CA2277" s="113">
        <f>SI!BY2277</f>
        <v>985</v>
      </c>
      <c r="CH2277" s="140">
        <f>SI!BZ2277</f>
        <v>0</v>
      </c>
    </row>
    <row r="2278" spans="1:86" ht="15" hidden="1" customHeight="1" x14ac:dyDescent="0.25">
      <c r="A2278" s="33"/>
      <c r="B2278" s="168"/>
      <c r="C2278" s="168"/>
      <c r="D2278" s="168"/>
      <c r="E2278" s="168"/>
      <c r="F2278" s="168"/>
      <c r="G2278" s="168"/>
      <c r="H2278" s="168"/>
      <c r="I2278" s="168"/>
      <c r="J2278" s="168"/>
      <c r="K2278" s="168"/>
      <c r="L2278" s="168"/>
      <c r="M2278" s="168"/>
      <c r="N2278" s="168"/>
      <c r="O2278" s="168"/>
      <c r="P2278" s="168"/>
      <c r="Q2278" s="168"/>
      <c r="R2278" s="168"/>
      <c r="S2278" s="168"/>
      <c r="T2278" s="168"/>
      <c r="U2278" s="168"/>
      <c r="V2278" s="168"/>
      <c r="W2278" s="168"/>
      <c r="X2278" s="168"/>
      <c r="Y2278" s="168"/>
      <c r="Z2278" s="168"/>
      <c r="AA2278" s="168"/>
      <c r="AB2278" s="168"/>
      <c r="AC2278" s="168"/>
      <c r="AD2278" s="168"/>
      <c r="AE2278" s="168"/>
      <c r="AF2278" s="168"/>
      <c r="AG2278" s="168"/>
      <c r="AH2278" s="168"/>
      <c r="AI2278" s="59"/>
      <c r="AJ2278" s="144" t="str">
        <f t="shared" si="423"/>
        <v>Riadok bude skrytý.</v>
      </c>
      <c r="AK2278" s="145" t="s">
        <v>207</v>
      </c>
      <c r="BE2278" s="51">
        <f t="shared" si="430"/>
        <v>0</v>
      </c>
      <c r="BF2278" s="51">
        <f t="shared" si="431"/>
        <v>0</v>
      </c>
      <c r="BH2278" s="51">
        <f t="shared" si="424"/>
        <v>1</v>
      </c>
      <c r="BI2278" s="89">
        <f t="shared" si="432"/>
        <v>0</v>
      </c>
      <c r="CA2278" s="113">
        <f>SI!BY2278</f>
        <v>151</v>
      </c>
      <c r="CH2278" s="140">
        <f>SI!BZ2278</f>
        <v>0</v>
      </c>
    </row>
    <row r="2279" spans="1:86" hidden="1" x14ac:dyDescent="0.25">
      <c r="A2279" s="33"/>
      <c r="B2279" s="168"/>
      <c r="C2279" s="168"/>
      <c r="D2279" s="168"/>
      <c r="E2279" s="168"/>
      <c r="F2279" s="168"/>
      <c r="G2279" s="168"/>
      <c r="H2279" s="168"/>
      <c r="I2279" s="168"/>
      <c r="J2279" s="168"/>
      <c r="K2279" s="168"/>
      <c r="L2279" s="168"/>
      <c r="M2279" s="168"/>
      <c r="N2279" s="168"/>
      <c r="O2279" s="168"/>
      <c r="P2279" s="168"/>
      <c r="Q2279" s="168"/>
      <c r="R2279" s="168"/>
      <c r="S2279" s="168"/>
      <c r="T2279" s="168"/>
      <c r="U2279" s="168"/>
      <c r="V2279" s="168"/>
      <c r="W2279" s="168"/>
      <c r="X2279" s="168"/>
      <c r="Y2279" s="168"/>
      <c r="Z2279" s="168"/>
      <c r="AA2279" s="168"/>
      <c r="AB2279" s="168"/>
      <c r="AC2279" s="168"/>
      <c r="AD2279" s="168"/>
      <c r="AE2279" s="168"/>
      <c r="AF2279" s="168"/>
      <c r="AG2279" s="168"/>
      <c r="AH2279" s="168"/>
      <c r="AI2279" s="59"/>
      <c r="AJ2279" s="144" t="str">
        <f t="shared" si="423"/>
        <v>Riadok bude skrytý.</v>
      </c>
      <c r="AK2279" s="145" t="s">
        <v>207</v>
      </c>
      <c r="BE2279" s="51">
        <f t="shared" si="430"/>
        <v>0</v>
      </c>
      <c r="BF2279" s="51">
        <f t="shared" si="431"/>
        <v>0</v>
      </c>
      <c r="BH2279" s="51">
        <f t="shared" si="424"/>
        <v>1</v>
      </c>
      <c r="BI2279" s="89">
        <f t="shared" si="432"/>
        <v>0</v>
      </c>
      <c r="CA2279" s="113">
        <f>SI!BY2279</f>
        <v>992</v>
      </c>
      <c r="CH2279" s="140">
        <f>SI!BZ2279</f>
        <v>0</v>
      </c>
    </row>
    <row r="2280" spans="1:86" ht="15" hidden="1" customHeight="1" x14ac:dyDescent="0.25">
      <c r="A2280" s="33"/>
      <c r="B2280" s="168"/>
      <c r="C2280" s="168"/>
      <c r="D2280" s="168"/>
      <c r="E2280" s="168"/>
      <c r="F2280" s="168"/>
      <c r="G2280" s="168"/>
      <c r="H2280" s="168"/>
      <c r="I2280" s="168"/>
      <c r="J2280" s="168"/>
      <c r="K2280" s="168"/>
      <c r="L2280" s="168"/>
      <c r="M2280" s="168"/>
      <c r="N2280" s="168"/>
      <c r="O2280" s="168"/>
      <c r="P2280" s="168"/>
      <c r="Q2280" s="168"/>
      <c r="R2280" s="168"/>
      <c r="S2280" s="168"/>
      <c r="T2280" s="168"/>
      <c r="U2280" s="168"/>
      <c r="V2280" s="168"/>
      <c r="W2280" s="168"/>
      <c r="X2280" s="168"/>
      <c r="Y2280" s="168"/>
      <c r="Z2280" s="168"/>
      <c r="AA2280" s="168"/>
      <c r="AB2280" s="168"/>
      <c r="AC2280" s="168"/>
      <c r="AD2280" s="168"/>
      <c r="AE2280" s="168"/>
      <c r="AF2280" s="168"/>
      <c r="AG2280" s="168"/>
      <c r="AH2280" s="168"/>
      <c r="AI2280" s="59"/>
      <c r="AJ2280" s="144" t="str">
        <f t="shared" si="423"/>
        <v>Riadok bude skrytý.</v>
      </c>
      <c r="AK2280" s="145" t="s">
        <v>207</v>
      </c>
      <c r="BE2280" s="51">
        <f t="shared" si="430"/>
        <v>0</v>
      </c>
      <c r="BF2280" s="51">
        <f t="shared" si="431"/>
        <v>0</v>
      </c>
      <c r="BH2280" s="51">
        <f t="shared" si="424"/>
        <v>1</v>
      </c>
      <c r="BI2280" s="89">
        <f t="shared" si="432"/>
        <v>0</v>
      </c>
      <c r="CA2280" s="113">
        <f>SI!BY2280</f>
        <v>162</v>
      </c>
      <c r="CH2280" s="140">
        <f>SI!BZ2280</f>
        <v>0</v>
      </c>
    </row>
    <row r="2281" spans="1:86" hidden="1" x14ac:dyDescent="0.25">
      <c r="A2281" s="33"/>
      <c r="B2281" s="168"/>
      <c r="C2281" s="168"/>
      <c r="D2281" s="168"/>
      <c r="E2281" s="168"/>
      <c r="F2281" s="168"/>
      <c r="G2281" s="168"/>
      <c r="H2281" s="168"/>
      <c r="I2281" s="168"/>
      <c r="J2281" s="168"/>
      <c r="K2281" s="168"/>
      <c r="L2281" s="168"/>
      <c r="M2281" s="168"/>
      <c r="N2281" s="168"/>
      <c r="O2281" s="168"/>
      <c r="P2281" s="168"/>
      <c r="Q2281" s="168"/>
      <c r="R2281" s="168"/>
      <c r="S2281" s="168"/>
      <c r="T2281" s="168"/>
      <c r="U2281" s="168"/>
      <c r="V2281" s="168"/>
      <c r="W2281" s="168"/>
      <c r="X2281" s="168"/>
      <c r="Y2281" s="168"/>
      <c r="Z2281" s="168"/>
      <c r="AA2281" s="168"/>
      <c r="AB2281" s="168"/>
      <c r="AC2281" s="168"/>
      <c r="AD2281" s="168"/>
      <c r="AE2281" s="168"/>
      <c r="AF2281" s="168"/>
      <c r="AG2281" s="168"/>
      <c r="AH2281" s="168"/>
      <c r="AI2281" s="59"/>
      <c r="AJ2281" s="144" t="str">
        <f t="shared" si="423"/>
        <v>Riadok bude skrytý.</v>
      </c>
      <c r="AK2281" s="145" t="s">
        <v>207</v>
      </c>
      <c r="BE2281" s="51">
        <f t="shared" si="430"/>
        <v>0</v>
      </c>
      <c r="BF2281" s="51">
        <f t="shared" si="431"/>
        <v>0</v>
      </c>
      <c r="BH2281" s="51">
        <f t="shared" si="424"/>
        <v>1</v>
      </c>
      <c r="BI2281" s="89">
        <f t="shared" si="432"/>
        <v>0</v>
      </c>
      <c r="CA2281" s="113">
        <f>SI!BY2281</f>
        <v>135</v>
      </c>
      <c r="CH2281" s="140">
        <f>SI!BZ2281</f>
        <v>0</v>
      </c>
    </row>
    <row r="2282" spans="1:86" ht="15" hidden="1" customHeight="1" x14ac:dyDescent="0.25">
      <c r="A2282" s="33"/>
      <c r="B2282" s="168"/>
      <c r="C2282" s="168"/>
      <c r="D2282" s="168"/>
      <c r="E2282" s="168"/>
      <c r="F2282" s="168"/>
      <c r="G2282" s="168"/>
      <c r="H2282" s="168"/>
      <c r="I2282" s="168"/>
      <c r="J2282" s="168"/>
      <c r="K2282" s="168"/>
      <c r="L2282" s="168"/>
      <c r="M2282" s="168"/>
      <c r="N2282" s="168"/>
      <c r="O2282" s="168"/>
      <c r="P2282" s="168"/>
      <c r="Q2282" s="168"/>
      <c r="R2282" s="168"/>
      <c r="S2282" s="168"/>
      <c r="T2282" s="168"/>
      <c r="U2282" s="168"/>
      <c r="V2282" s="168"/>
      <c r="W2282" s="168"/>
      <c r="X2282" s="168"/>
      <c r="Y2282" s="168"/>
      <c r="Z2282" s="168"/>
      <c r="AA2282" s="168"/>
      <c r="AB2282" s="168"/>
      <c r="AC2282" s="168"/>
      <c r="AD2282" s="168"/>
      <c r="AE2282" s="168"/>
      <c r="AF2282" s="168"/>
      <c r="AG2282" s="168"/>
      <c r="AH2282" s="168"/>
      <c r="AI2282" s="59"/>
      <c r="AJ2282" s="144" t="str">
        <f t="shared" si="423"/>
        <v>Riadok bude skrytý.</v>
      </c>
      <c r="AK2282" s="145" t="s">
        <v>207</v>
      </c>
      <c r="BE2282" s="51">
        <f t="shared" si="430"/>
        <v>0</v>
      </c>
      <c r="BF2282" s="51">
        <f t="shared" si="431"/>
        <v>0</v>
      </c>
      <c r="BH2282" s="51">
        <f t="shared" si="424"/>
        <v>1</v>
      </c>
      <c r="BI2282" s="89">
        <f t="shared" si="432"/>
        <v>0</v>
      </c>
      <c r="CA2282" s="113">
        <f>SI!BY2282</f>
        <v>202</v>
      </c>
      <c r="CH2282" s="140">
        <f>SI!BZ2282</f>
        <v>0</v>
      </c>
    </row>
    <row r="2283" spans="1:86" hidden="1" x14ac:dyDescent="0.25">
      <c r="A2283" s="33"/>
      <c r="B2283" s="168"/>
      <c r="C2283" s="168"/>
      <c r="D2283" s="168"/>
      <c r="E2283" s="168"/>
      <c r="F2283" s="168"/>
      <c r="G2283" s="168"/>
      <c r="H2283" s="168"/>
      <c r="I2283" s="168"/>
      <c r="J2283" s="168"/>
      <c r="K2283" s="168"/>
      <c r="L2283" s="168"/>
      <c r="M2283" s="168"/>
      <c r="N2283" s="168"/>
      <c r="O2283" s="168"/>
      <c r="P2283" s="168"/>
      <c r="Q2283" s="168"/>
      <c r="R2283" s="168"/>
      <c r="S2283" s="168"/>
      <c r="T2283" s="168"/>
      <c r="U2283" s="168"/>
      <c r="V2283" s="168"/>
      <c r="W2283" s="168"/>
      <c r="X2283" s="168"/>
      <c r="Y2283" s="168"/>
      <c r="Z2283" s="168"/>
      <c r="AA2283" s="168"/>
      <c r="AB2283" s="168"/>
      <c r="AC2283" s="168"/>
      <c r="AD2283" s="168"/>
      <c r="AE2283" s="168"/>
      <c r="AF2283" s="168"/>
      <c r="AG2283" s="168"/>
      <c r="AH2283" s="168"/>
      <c r="AI2283" s="59"/>
      <c r="AJ2283" s="144" t="str">
        <f t="shared" si="423"/>
        <v>Riadok bude skrytý.</v>
      </c>
      <c r="AK2283" s="145" t="s">
        <v>207</v>
      </c>
      <c r="BE2283" s="51">
        <f t="shared" si="430"/>
        <v>0</v>
      </c>
      <c r="BF2283" s="51">
        <f t="shared" si="431"/>
        <v>0</v>
      </c>
      <c r="BH2283" s="51">
        <f t="shared" si="424"/>
        <v>1</v>
      </c>
      <c r="BI2283" s="89">
        <f t="shared" si="432"/>
        <v>0</v>
      </c>
      <c r="CA2283" s="113">
        <f>SI!BY2283</f>
        <v>543</v>
      </c>
      <c r="CH2283" s="140">
        <f>SI!BZ2283</f>
        <v>0</v>
      </c>
    </row>
    <row r="2284" spans="1:86" ht="15" hidden="1" customHeight="1" x14ac:dyDescent="0.25">
      <c r="A2284" s="33"/>
      <c r="B2284" s="168"/>
      <c r="C2284" s="168"/>
      <c r="D2284" s="168"/>
      <c r="E2284" s="168"/>
      <c r="F2284" s="168"/>
      <c r="G2284" s="168"/>
      <c r="H2284" s="168"/>
      <c r="I2284" s="168"/>
      <c r="J2284" s="168"/>
      <c r="K2284" s="168"/>
      <c r="L2284" s="168"/>
      <c r="M2284" s="168"/>
      <c r="N2284" s="168"/>
      <c r="O2284" s="168"/>
      <c r="P2284" s="168"/>
      <c r="Q2284" s="168"/>
      <c r="R2284" s="168"/>
      <c r="S2284" s="168"/>
      <c r="T2284" s="168"/>
      <c r="U2284" s="168"/>
      <c r="V2284" s="168"/>
      <c r="W2284" s="168"/>
      <c r="X2284" s="168"/>
      <c r="Y2284" s="168"/>
      <c r="Z2284" s="168"/>
      <c r="AA2284" s="168"/>
      <c r="AB2284" s="168"/>
      <c r="AC2284" s="168"/>
      <c r="AD2284" s="168"/>
      <c r="AE2284" s="168"/>
      <c r="AF2284" s="168"/>
      <c r="AG2284" s="168"/>
      <c r="AH2284" s="168"/>
      <c r="AI2284" s="59"/>
      <c r="AJ2284" s="144" t="str">
        <f t="shared" si="423"/>
        <v>Riadok bude skrytý.</v>
      </c>
      <c r="AK2284" s="145" t="s">
        <v>207</v>
      </c>
      <c r="BE2284" s="51">
        <f t="shared" si="430"/>
        <v>0</v>
      </c>
      <c r="BF2284" s="51">
        <f t="shared" si="431"/>
        <v>0</v>
      </c>
      <c r="BH2284" s="51">
        <f t="shared" si="424"/>
        <v>1</v>
      </c>
      <c r="BI2284" s="89">
        <f t="shared" si="432"/>
        <v>0</v>
      </c>
      <c r="CA2284" s="113">
        <f>SI!BY2284</f>
        <v>190</v>
      </c>
      <c r="CH2284" s="140">
        <f>SI!BZ2284</f>
        <v>0</v>
      </c>
    </row>
    <row r="2285" spans="1:86" x14ac:dyDescent="0.25">
      <c r="A2285" s="33"/>
      <c r="AI2285" s="59"/>
      <c r="AJ2285" s="144" t="str">
        <f t="shared" si="423"/>
        <v>Riadok bude vidieť.</v>
      </c>
      <c r="AK2285" s="145" t="s">
        <v>207</v>
      </c>
      <c r="BE2285" s="86">
        <v>1</v>
      </c>
      <c r="BH2285" s="51">
        <f t="shared" si="424"/>
        <v>1</v>
      </c>
      <c r="BI2285" s="51">
        <f>+IF(BE2285+BF2285+BG2285=0,0,IF(BH2285=0,0,1))</f>
        <v>1</v>
      </c>
      <c r="CA2285" s="113">
        <f>SI!BY2285</f>
        <v>115</v>
      </c>
      <c r="CH2285" s="140">
        <f>SI!BZ2285</f>
        <v>0</v>
      </c>
    </row>
    <row r="2286" spans="1:86" x14ac:dyDescent="0.25">
      <c r="A2286" s="33"/>
      <c r="B2286" s="23" t="s">
        <v>500</v>
      </c>
      <c r="C2286" s="22"/>
      <c r="D2286" s="22"/>
      <c r="E2286" s="22"/>
      <c r="F2286" s="22"/>
      <c r="G2286" s="22"/>
      <c r="H2286" s="22"/>
      <c r="I2286" s="22"/>
      <c r="J2286" s="22"/>
      <c r="K2286" s="22"/>
      <c r="L2286" s="22"/>
      <c r="M2286" s="22"/>
      <c r="N2286" s="22"/>
      <c r="O2286" s="22"/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  <c r="AG2286" s="22"/>
      <c r="AH2286" s="22"/>
      <c r="AI2286" s="62" t="s">
        <v>168</v>
      </c>
      <c r="AJ2286" s="144" t="str">
        <f t="shared" ref="AJ2286:AJ2312" si="433">+IF(BI2286=0,"Riadok bude skrytý.","Riadok bude vidieť.")</f>
        <v>Riadok bude vidieť.</v>
      </c>
      <c r="AK2286" s="145" t="s">
        <v>207</v>
      </c>
      <c r="BE2286" s="86">
        <v>1</v>
      </c>
      <c r="BH2286" s="51">
        <f t="shared" ref="BH2286:BH2312" si="434">IF(AK2286="",1,IF(AK2286="Chcem skryť riadok.",0,1))</f>
        <v>1</v>
      </c>
      <c r="BI2286" s="51">
        <f t="shared" ref="BI2286:BI2312" si="435">+IF(BE2286+BF2286+BG2286=0,0,IF(BH2286=0,0,1))</f>
        <v>1</v>
      </c>
      <c r="CA2286" s="113">
        <f>SI!BY2286</f>
        <v>147</v>
      </c>
      <c r="CH2286" s="140">
        <f>SI!BZ2286</f>
        <v>0</v>
      </c>
    </row>
    <row r="2287" spans="1:86" x14ac:dyDescent="0.25">
      <c r="A2287" s="33"/>
      <c r="B2287" s="23" t="s">
        <v>501</v>
      </c>
      <c r="C2287" s="22"/>
      <c r="D2287" s="22"/>
      <c r="E2287" s="22"/>
      <c r="F2287" s="22"/>
      <c r="G2287" s="22"/>
      <c r="H2287" s="22"/>
      <c r="I2287" s="22"/>
      <c r="J2287" s="22"/>
      <c r="K2287" s="22"/>
      <c r="L2287" s="22"/>
      <c r="M2287" s="22"/>
      <c r="N2287" s="22"/>
      <c r="O2287" s="22"/>
      <c r="P2287" s="1265" t="str">
        <f>+SI!J10</f>
        <v>Paneurópska vysoká škola n.o.</v>
      </c>
      <c r="Q2287" s="1265"/>
      <c r="R2287" s="1265"/>
      <c r="S2287" s="1265"/>
      <c r="T2287" s="1265"/>
      <c r="U2287" s="1265"/>
      <c r="V2287" s="1265"/>
      <c r="W2287" s="1265"/>
      <c r="X2287" s="1265"/>
      <c r="Y2287" s="1265"/>
      <c r="Z2287" s="1265"/>
      <c r="AA2287" s="1265"/>
      <c r="AB2287" s="1265"/>
      <c r="AC2287" s="1265"/>
      <c r="AD2287" s="1265"/>
      <c r="AE2287" s="1265"/>
      <c r="AF2287" s="1265"/>
      <c r="AG2287" s="1265"/>
      <c r="AH2287" s="1265"/>
      <c r="AI2287" s="59"/>
      <c r="AJ2287" s="144" t="str">
        <f t="shared" si="433"/>
        <v>Riadok bude vidieť.</v>
      </c>
      <c r="AK2287" s="145" t="s">
        <v>207</v>
      </c>
      <c r="BE2287" s="86">
        <v>1</v>
      </c>
      <c r="BH2287" s="51">
        <f t="shared" si="434"/>
        <v>1</v>
      </c>
      <c r="BI2287" s="51">
        <f t="shared" si="435"/>
        <v>1</v>
      </c>
      <c r="CA2287" s="113">
        <f>SI!BY2287</f>
        <v>1095</v>
      </c>
      <c r="CH2287" s="140">
        <f>SI!BZ2287</f>
        <v>0</v>
      </c>
    </row>
    <row r="2288" spans="1:86" ht="15.75" x14ac:dyDescent="0.25">
      <c r="A2288" s="33"/>
      <c r="D2288" s="30"/>
      <c r="AI2288" s="59"/>
      <c r="AJ2288" s="144" t="str">
        <f t="shared" si="433"/>
        <v>Riadok bude vidieť.</v>
      </c>
      <c r="AK2288" s="145" t="s">
        <v>207</v>
      </c>
      <c r="BE2288" s="86">
        <v>1</v>
      </c>
      <c r="BH2288" s="51">
        <f t="shared" si="434"/>
        <v>1</v>
      </c>
      <c r="BI2288" s="51">
        <f t="shared" si="435"/>
        <v>1</v>
      </c>
      <c r="CA2288" s="113">
        <f>SI!BY2288</f>
        <v>190</v>
      </c>
      <c r="CH2288" s="140">
        <f>SI!BZ2288</f>
        <v>0</v>
      </c>
    </row>
    <row r="2289" spans="1:253" x14ac:dyDescent="0.25">
      <c r="A2289" s="33"/>
      <c r="B2289" s="2" t="s">
        <v>136</v>
      </c>
      <c r="C2289" s="1392">
        <f>+P6</f>
        <v>43343</v>
      </c>
      <c r="D2289" s="1392"/>
      <c r="E2289" s="1392"/>
      <c r="F2289" s="1392"/>
      <c r="G2289" s="181" t="s">
        <v>646</v>
      </c>
      <c r="H2289" s="181"/>
      <c r="I2289" s="181"/>
      <c r="J2289" s="2" t="str">
        <f>+IF($K$27&lt;&gt;"",IF((CODE(MID($K$27,1,1))/100)&lt;10,IF(COMBIN(LEN(SI!J11),2)=CA2289,"udalosti majúce významný vplyv na verné zobrazenie skutočností, ktoré sú ","NEPOVOLENÉ POUŽITIE !"),"NEPOVOLENÉ POUŽITIE!"),"NEPOVOLENÉ POUŽITIE !")</f>
        <v xml:space="preserve">udalosti majúce významný vplyv na verné zobrazenie skutočností, ktoré sú </v>
      </c>
      <c r="AI2289" s="59"/>
      <c r="AJ2289" s="144" t="str">
        <f t="shared" si="433"/>
        <v>Riadok bude vidieť.</v>
      </c>
      <c r="AK2289" s="145" t="s">
        <v>207</v>
      </c>
      <c r="AN2289" s="21"/>
      <c r="BE2289" s="86">
        <v>1</v>
      </c>
      <c r="BH2289" s="51">
        <f t="shared" si="434"/>
        <v>1</v>
      </c>
      <c r="BI2289" s="51">
        <f t="shared" si="435"/>
        <v>1</v>
      </c>
      <c r="CA2289" s="113">
        <f>SI!BY2289</f>
        <v>91</v>
      </c>
      <c r="CH2289" s="140">
        <f>SI!BZ2289</f>
        <v>0</v>
      </c>
    </row>
    <row r="2290" spans="1:253" x14ac:dyDescent="0.25">
      <c r="A2290" s="33"/>
      <c r="B2290" s="2" t="str">
        <f>+IF($J$27&lt;&gt;"",IF((CODE(MID($J$27,1,1)))*(INT((PI()-3.1415)*10^5))*0+(LEN(SI!J13)-LEN(SI!J14))=CA2290,"predmetom účtovníctva.","NEPOVOLENÉ POUŽITIE!"),"NEPOVOLENÉ POUŽITIE!")</f>
        <v>predmetom účtovníctva.</v>
      </c>
      <c r="AI2290" s="59"/>
      <c r="AJ2290" s="144" t="str">
        <f t="shared" si="433"/>
        <v>Riadok bude vidieť.</v>
      </c>
      <c r="AK2290" s="145" t="s">
        <v>207</v>
      </c>
      <c r="BE2290" s="86">
        <v>1</v>
      </c>
      <c r="BH2290" s="51">
        <f t="shared" si="434"/>
        <v>1</v>
      </c>
      <c r="BI2290" s="51">
        <f t="shared" si="435"/>
        <v>1</v>
      </c>
      <c r="CA2290" s="113">
        <f>SI!BY2290</f>
        <v>6</v>
      </c>
      <c r="CH2290" s="140">
        <f>SI!BZ2290</f>
        <v>0</v>
      </c>
    </row>
    <row r="2291" spans="1:253" s="36" customFormat="1" hidden="1" x14ac:dyDescent="0.25">
      <c r="A2291" s="33"/>
      <c r="B2291" s="1391" t="str">
        <f>+IF(G2289="nenastali","Účtovná jednotka nemá pre túto časť poznámok obsahovú náplň.","Ide o tieto udalosti:")</f>
        <v>Účtovná jednotka nemá pre túto časť poznámok obsahovú náplň.</v>
      </c>
      <c r="C2291" s="1391"/>
      <c r="D2291" s="1391"/>
      <c r="E2291" s="1391"/>
      <c r="F2291" s="1391"/>
      <c r="G2291" s="1391"/>
      <c r="H2291" s="1391"/>
      <c r="I2291" s="1391"/>
      <c r="J2291" s="1391"/>
      <c r="K2291" s="1391"/>
      <c r="L2291" s="1391"/>
      <c r="M2291" s="1391"/>
      <c r="N2291" s="1391"/>
      <c r="O2291" s="1391"/>
      <c r="P2291" s="1391"/>
      <c r="Q2291" s="1391"/>
      <c r="R2291" s="1391"/>
      <c r="S2291" s="1391"/>
      <c r="T2291" s="1391"/>
      <c r="U2291" s="1391"/>
      <c r="V2291" s="1391"/>
      <c r="W2291" s="1391"/>
      <c r="X2291" s="1391"/>
      <c r="Y2291" s="1391"/>
      <c r="Z2291" s="1391"/>
      <c r="AA2291" s="1391"/>
      <c r="AB2291" s="1391"/>
      <c r="AC2291" s="1391"/>
      <c r="AD2291" s="1391"/>
      <c r="AE2291" s="1391"/>
      <c r="AF2291" s="1391"/>
      <c r="AG2291" s="1391"/>
      <c r="AH2291" s="1391"/>
      <c r="AI2291" s="60"/>
      <c r="AJ2291" s="144" t="str">
        <f t="shared" si="433"/>
        <v>Riadok bude skrytý.</v>
      </c>
      <c r="AK2291" s="145" t="s">
        <v>207</v>
      </c>
      <c r="AL2291" s="2"/>
      <c r="AM2291" s="2"/>
      <c r="AN2291" s="2"/>
      <c r="AO2291" s="2"/>
      <c r="AP2291" s="2"/>
      <c r="AQ2291" s="2"/>
      <c r="AR2291" s="2"/>
      <c r="AS2291" s="2"/>
      <c r="AT2291" s="2"/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51">
        <f>+IF(G2289="nenastali",0,1)</f>
        <v>0</v>
      </c>
      <c r="BF2291" s="51"/>
      <c r="BG2291" s="51"/>
      <c r="BH2291" s="51">
        <f t="shared" si="434"/>
        <v>1</v>
      </c>
      <c r="BI2291" s="51">
        <f t="shared" si="435"/>
        <v>0</v>
      </c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/>
      <c r="BX2291" s="108"/>
      <c r="BY2291" s="108"/>
      <c r="BZ2291" s="108"/>
      <c r="CA2291" s="113">
        <f>SI!BY2291</f>
        <v>1166</v>
      </c>
      <c r="CB2291" s="113"/>
      <c r="CC2291" s="113"/>
      <c r="CD2291" s="113"/>
      <c r="CE2291" s="113"/>
      <c r="CF2291" s="113"/>
      <c r="CG2291" s="113"/>
      <c r="CH2291" s="140">
        <f>SI!BZ2291</f>
        <v>0</v>
      </c>
      <c r="CI2291" s="108"/>
      <c r="CJ2291" s="108"/>
      <c r="CK2291" s="108"/>
      <c r="CL2291" s="108"/>
      <c r="CM2291" s="108"/>
      <c r="CN2291" s="108"/>
      <c r="CO2291" s="108"/>
      <c r="CP2291" s="108"/>
      <c r="CQ2291" s="108"/>
      <c r="CR2291" s="108"/>
      <c r="CS2291" s="108"/>
      <c r="CT2291" s="108"/>
      <c r="CU2291" s="108"/>
      <c r="CV2291" s="108"/>
      <c r="CW2291" s="108"/>
      <c r="CX2291" s="108"/>
      <c r="CY2291" s="108"/>
      <c r="CZ2291" s="2"/>
      <c r="DA2291" s="2"/>
      <c r="DB2291" s="2"/>
      <c r="DC2291" s="2"/>
      <c r="DD2291" s="2"/>
      <c r="DE2291" s="2"/>
      <c r="DF2291" s="2"/>
      <c r="DG2291" s="2"/>
      <c r="DH2291" s="2"/>
      <c r="DI2291" s="2"/>
      <c r="DJ2291" s="2"/>
      <c r="DK2291" s="2"/>
      <c r="DL2291" s="2"/>
      <c r="DM2291" s="2"/>
      <c r="DN2291" s="2"/>
      <c r="DO2291" s="2"/>
      <c r="DP2291" s="2"/>
      <c r="DQ2291" s="2"/>
      <c r="DR2291" s="2"/>
      <c r="DS2291" s="2"/>
      <c r="DT2291" s="2"/>
      <c r="DU2291" s="2"/>
      <c r="DV2291" s="2"/>
      <c r="DW2291" s="2"/>
      <c r="DX2291" s="2"/>
      <c r="DY2291" s="2"/>
      <c r="DZ2291" s="2"/>
      <c r="EA2291" s="2"/>
      <c r="EB2291" s="2"/>
      <c r="EC2291" s="2"/>
      <c r="ED2291" s="2"/>
      <c r="EE2291" s="2"/>
      <c r="EF2291" s="2"/>
      <c r="EG2291" s="2"/>
      <c r="EH2291" s="2"/>
      <c r="EI2291" s="2"/>
      <c r="EJ2291" s="2"/>
      <c r="EK2291" s="2"/>
      <c r="EL2291" s="2"/>
      <c r="EM2291" s="2"/>
      <c r="EN2291" s="2"/>
      <c r="EO2291" s="2"/>
      <c r="EP2291" s="2"/>
      <c r="EQ2291" s="2"/>
      <c r="ER2291" s="2"/>
      <c r="ES2291" s="2"/>
      <c r="ET2291" s="2"/>
      <c r="EU2291" s="2"/>
      <c r="EV2291" s="2"/>
      <c r="EW2291" s="2"/>
      <c r="EX2291" s="2"/>
      <c r="EY2291" s="2"/>
      <c r="EZ2291" s="2"/>
      <c r="FA2291" s="2"/>
      <c r="FB2291" s="2"/>
      <c r="FC2291" s="2"/>
      <c r="FD2291" s="2"/>
      <c r="FE2291" s="2"/>
      <c r="FF2291" s="2"/>
      <c r="FG2291" s="2"/>
      <c r="FH2291" s="2"/>
      <c r="FI2291" s="2"/>
      <c r="FJ2291" s="2"/>
      <c r="FK2291" s="2"/>
      <c r="FL2291" s="2"/>
      <c r="FM2291" s="2"/>
      <c r="FN2291" s="2"/>
      <c r="FO2291" s="2"/>
      <c r="FP2291" s="2"/>
      <c r="FQ2291" s="2"/>
      <c r="FR2291" s="2"/>
      <c r="FS2291" s="2"/>
      <c r="FT2291" s="2"/>
      <c r="FU2291" s="2"/>
      <c r="FV2291" s="2"/>
      <c r="FW2291" s="2"/>
      <c r="FX2291" s="2"/>
      <c r="FY2291" s="2"/>
      <c r="FZ2291" s="2"/>
      <c r="GA2291" s="2"/>
      <c r="GB2291" s="2"/>
      <c r="GC2291" s="2"/>
      <c r="GD2291" s="2"/>
      <c r="GE2291" s="2"/>
      <c r="GF2291" s="2"/>
      <c r="GG2291" s="2"/>
      <c r="GH2291" s="2"/>
      <c r="GI2291" s="2"/>
      <c r="GJ2291" s="2"/>
      <c r="GK2291" s="2"/>
      <c r="GL2291" s="2"/>
      <c r="GM2291" s="2"/>
      <c r="GN2291" s="2"/>
      <c r="GO2291" s="2"/>
      <c r="GP2291" s="2"/>
      <c r="GQ2291" s="2"/>
      <c r="GR2291" s="2"/>
      <c r="GS2291" s="2"/>
      <c r="GT2291" s="2"/>
      <c r="GU2291" s="2"/>
      <c r="GV2291" s="2"/>
      <c r="GW2291" s="2"/>
      <c r="GX2291" s="2"/>
      <c r="GY2291" s="2"/>
      <c r="GZ2291" s="2"/>
      <c r="HA2291" s="2"/>
      <c r="HB2291" s="2"/>
      <c r="HC2291" s="2"/>
      <c r="HD2291" s="2"/>
      <c r="HE2291" s="2"/>
      <c r="HF2291" s="2"/>
      <c r="HG2291" s="2"/>
      <c r="HH2291" s="2"/>
      <c r="HI2291" s="2"/>
      <c r="HJ2291" s="2"/>
      <c r="HK2291" s="2"/>
      <c r="HL2291" s="2"/>
      <c r="HM2291" s="2"/>
      <c r="HN2291" s="2"/>
      <c r="HO2291" s="2"/>
      <c r="HP2291" s="2"/>
      <c r="HQ2291" s="2"/>
      <c r="HR2291" s="2"/>
      <c r="HS2291" s="2"/>
      <c r="HT2291" s="2"/>
      <c r="HU2291" s="2"/>
      <c r="HV2291" s="2"/>
      <c r="HW2291" s="2"/>
      <c r="HX2291" s="2"/>
      <c r="HY2291" s="2"/>
      <c r="HZ2291" s="2"/>
      <c r="IA2291" s="2"/>
      <c r="IB2291" s="2"/>
      <c r="IC2291" s="2"/>
      <c r="ID2291" s="2"/>
      <c r="IE2291" s="2"/>
      <c r="IF2291" s="2"/>
      <c r="IG2291" s="2"/>
      <c r="IH2291" s="2"/>
      <c r="II2291" s="2"/>
      <c r="IJ2291" s="2"/>
      <c r="IK2291" s="2"/>
      <c r="IL2291" s="2"/>
      <c r="IM2291" s="2"/>
      <c r="IN2291" s="2"/>
      <c r="IO2291" s="2"/>
      <c r="IP2291" s="2"/>
      <c r="IQ2291" s="2"/>
      <c r="IR2291" s="2"/>
      <c r="IS2291" s="2"/>
    </row>
    <row r="2292" spans="1:253" s="36" customFormat="1" hidden="1" x14ac:dyDescent="0.25">
      <c r="A2292" s="33"/>
      <c r="B2292" s="493"/>
      <c r="C2292" s="493"/>
      <c r="D2292" s="493"/>
      <c r="E2292" s="493"/>
      <c r="F2292" s="493"/>
      <c r="G2292" s="493"/>
      <c r="H2292" s="493"/>
      <c r="I2292" s="493"/>
      <c r="J2292" s="493"/>
      <c r="K2292" s="493"/>
      <c r="L2292" s="493"/>
      <c r="M2292" s="493"/>
      <c r="N2292" s="493"/>
      <c r="O2292" s="493"/>
      <c r="P2292" s="493"/>
      <c r="Q2292" s="493"/>
      <c r="R2292" s="493"/>
      <c r="S2292" s="493"/>
      <c r="T2292" s="493"/>
      <c r="U2292" s="493"/>
      <c r="V2292" s="493"/>
      <c r="W2292" s="493"/>
      <c r="X2292" s="493"/>
      <c r="Y2292" s="493"/>
      <c r="Z2292" s="493"/>
      <c r="AA2292" s="493"/>
      <c r="AB2292" s="493"/>
      <c r="AC2292" s="493"/>
      <c r="AD2292" s="493"/>
      <c r="AE2292" s="493"/>
      <c r="AF2292" s="493"/>
      <c r="AG2292" s="493"/>
      <c r="AH2292" s="493"/>
      <c r="AI2292" s="64"/>
      <c r="AJ2292" s="144" t="str">
        <f t="shared" si="433"/>
        <v>Riadok bude skrytý.</v>
      </c>
      <c r="AK2292" s="145" t="s">
        <v>207</v>
      </c>
      <c r="AL2292" s="2"/>
      <c r="AM2292" s="2"/>
      <c r="AN2292" s="2"/>
      <c r="AO2292" s="2"/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51">
        <f t="shared" ref="BE2292:BE2311" si="436">+IF(B2292="",0,1)</f>
        <v>0</v>
      </c>
      <c r="BF2292" s="51"/>
      <c r="BG2292" s="51"/>
      <c r="BH2292" s="51">
        <f t="shared" si="434"/>
        <v>1</v>
      </c>
      <c r="BI2292" s="51">
        <f t="shared" si="435"/>
        <v>0</v>
      </c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/>
      <c r="BX2292" s="108"/>
      <c r="BY2292" s="108"/>
      <c r="BZ2292" s="108"/>
      <c r="CA2292" s="113">
        <f>SI!BY2292</f>
        <v>728</v>
      </c>
      <c r="CB2292" s="113"/>
      <c r="CC2292" s="113"/>
      <c r="CD2292" s="113"/>
      <c r="CE2292" s="113"/>
      <c r="CF2292" s="113"/>
      <c r="CG2292" s="113"/>
      <c r="CH2292" s="140">
        <f>SI!BZ2292</f>
        <v>0</v>
      </c>
      <c r="CI2292" s="108"/>
      <c r="CJ2292" s="108"/>
      <c r="CK2292" s="108"/>
      <c r="CL2292" s="108"/>
      <c r="CM2292" s="108"/>
      <c r="CN2292" s="108"/>
      <c r="CO2292" s="108"/>
      <c r="CP2292" s="108"/>
      <c r="CQ2292" s="108"/>
      <c r="CR2292" s="108"/>
      <c r="CS2292" s="108"/>
      <c r="CT2292" s="108"/>
      <c r="CU2292" s="108"/>
      <c r="CV2292" s="108"/>
      <c r="CW2292" s="108"/>
      <c r="CX2292" s="108"/>
      <c r="CY2292" s="108"/>
      <c r="CZ2292" s="2"/>
      <c r="DA2292" s="2"/>
      <c r="DB2292" s="2"/>
      <c r="DC2292" s="2"/>
      <c r="DD2292" s="2"/>
      <c r="DE2292" s="2"/>
      <c r="DF2292" s="2"/>
      <c r="DG2292" s="2"/>
      <c r="DH2292" s="2"/>
      <c r="DI2292" s="2"/>
      <c r="DJ2292" s="2"/>
      <c r="DK2292" s="2"/>
      <c r="DL2292" s="2"/>
      <c r="DM2292" s="2"/>
      <c r="DN2292" s="2"/>
      <c r="DO2292" s="2"/>
      <c r="DP2292" s="2"/>
      <c r="DQ2292" s="2"/>
      <c r="DR2292" s="2"/>
      <c r="DS2292" s="2"/>
      <c r="DT2292" s="2"/>
      <c r="DU2292" s="2"/>
      <c r="DV2292" s="2"/>
      <c r="DW2292" s="2"/>
      <c r="DX2292" s="2"/>
      <c r="DY2292" s="2"/>
      <c r="DZ2292" s="2"/>
      <c r="EA2292" s="2"/>
      <c r="EB2292" s="2"/>
      <c r="EC2292" s="2"/>
      <c r="ED2292" s="2"/>
      <c r="EE2292" s="2"/>
      <c r="EF2292" s="2"/>
      <c r="EG2292" s="2"/>
      <c r="EH2292" s="2"/>
      <c r="EI2292" s="2"/>
      <c r="EJ2292" s="2"/>
      <c r="EK2292" s="2"/>
      <c r="EL2292" s="2"/>
      <c r="EM2292" s="2"/>
      <c r="EN2292" s="2"/>
      <c r="EO2292" s="2"/>
      <c r="EP2292" s="2"/>
      <c r="EQ2292" s="2"/>
      <c r="ER2292" s="2"/>
      <c r="ES2292" s="2"/>
      <c r="ET2292" s="2"/>
      <c r="EU2292" s="2"/>
      <c r="EV2292" s="2"/>
      <c r="EW2292" s="2"/>
      <c r="EX2292" s="2"/>
      <c r="EY2292" s="2"/>
      <c r="EZ2292" s="2"/>
      <c r="FA2292" s="2"/>
      <c r="FB2292" s="2"/>
      <c r="FC2292" s="2"/>
      <c r="FD2292" s="2"/>
      <c r="FE2292" s="2"/>
      <c r="FF2292" s="2"/>
      <c r="FG2292" s="2"/>
      <c r="FH2292" s="2"/>
      <c r="FI2292" s="2"/>
      <c r="FJ2292" s="2"/>
      <c r="FK2292" s="2"/>
      <c r="FL2292" s="2"/>
      <c r="FM2292" s="2"/>
      <c r="FN2292" s="2"/>
      <c r="FO2292" s="2"/>
      <c r="FP2292" s="2"/>
      <c r="FQ2292" s="2"/>
      <c r="FR2292" s="2"/>
      <c r="FS2292" s="2"/>
      <c r="FT2292" s="2"/>
      <c r="FU2292" s="2"/>
      <c r="FV2292" s="2"/>
      <c r="FW2292" s="2"/>
      <c r="FX2292" s="2"/>
      <c r="FY2292" s="2"/>
      <c r="FZ2292" s="2"/>
      <c r="GA2292" s="2"/>
      <c r="GB2292" s="2"/>
      <c r="GC2292" s="2"/>
      <c r="GD2292" s="2"/>
      <c r="GE2292" s="2"/>
      <c r="GF2292" s="2"/>
      <c r="GG2292" s="2"/>
      <c r="GH2292" s="2"/>
      <c r="GI2292" s="2"/>
      <c r="GJ2292" s="2"/>
      <c r="GK2292" s="2"/>
      <c r="GL2292" s="2"/>
      <c r="GM2292" s="2"/>
      <c r="GN2292" s="2"/>
      <c r="GO2292" s="2"/>
      <c r="GP2292" s="2"/>
      <c r="GQ2292" s="2"/>
      <c r="GR2292" s="2"/>
      <c r="GS2292" s="2"/>
      <c r="GT2292" s="2"/>
      <c r="GU2292" s="2"/>
      <c r="GV2292" s="2"/>
      <c r="GW2292" s="2"/>
      <c r="GX2292" s="2"/>
      <c r="GY2292" s="2"/>
      <c r="GZ2292" s="2"/>
      <c r="HA2292" s="2"/>
      <c r="HB2292" s="2"/>
      <c r="HC2292" s="2"/>
      <c r="HD2292" s="2"/>
      <c r="HE2292" s="2"/>
      <c r="HF2292" s="2"/>
      <c r="HG2292" s="2"/>
      <c r="HH2292" s="2"/>
      <c r="HI2292" s="2"/>
      <c r="HJ2292" s="2"/>
      <c r="HK2292" s="2"/>
      <c r="HL2292" s="2"/>
      <c r="HM2292" s="2"/>
      <c r="HN2292" s="2"/>
      <c r="HO2292" s="2"/>
      <c r="HP2292" s="2"/>
      <c r="HQ2292" s="2"/>
      <c r="HR2292" s="2"/>
      <c r="HS2292" s="2"/>
      <c r="HT2292" s="2"/>
      <c r="HU2292" s="2"/>
      <c r="HV2292" s="2"/>
      <c r="HW2292" s="2"/>
      <c r="HX2292" s="2"/>
      <c r="HY2292" s="2"/>
      <c r="HZ2292" s="2"/>
      <c r="IA2292" s="2"/>
      <c r="IB2292" s="2"/>
      <c r="IC2292" s="2"/>
      <c r="ID2292" s="2"/>
      <c r="IE2292" s="2"/>
      <c r="IF2292" s="2"/>
      <c r="IG2292" s="2"/>
      <c r="IH2292" s="2"/>
      <c r="II2292" s="2"/>
      <c r="IJ2292" s="2"/>
      <c r="IK2292" s="2"/>
      <c r="IL2292" s="2"/>
      <c r="IM2292" s="2"/>
      <c r="IN2292" s="2"/>
      <c r="IO2292" s="2"/>
      <c r="IP2292" s="2"/>
      <c r="IQ2292" s="2"/>
      <c r="IR2292" s="2"/>
      <c r="IS2292" s="2"/>
    </row>
    <row r="2293" spans="1:253" s="36" customFormat="1" hidden="1" x14ac:dyDescent="0.25">
      <c r="A2293" s="33"/>
      <c r="B2293" s="493"/>
      <c r="C2293" s="493"/>
      <c r="D2293" s="493"/>
      <c r="E2293" s="493"/>
      <c r="F2293" s="493"/>
      <c r="G2293" s="493"/>
      <c r="H2293" s="493"/>
      <c r="I2293" s="493"/>
      <c r="J2293" s="493"/>
      <c r="K2293" s="493"/>
      <c r="L2293" s="493"/>
      <c r="M2293" s="493"/>
      <c r="N2293" s="493"/>
      <c r="O2293" s="493"/>
      <c r="P2293" s="493"/>
      <c r="Q2293" s="493"/>
      <c r="R2293" s="493"/>
      <c r="S2293" s="493"/>
      <c r="T2293" s="493"/>
      <c r="U2293" s="493"/>
      <c r="V2293" s="493"/>
      <c r="W2293" s="493"/>
      <c r="X2293" s="493"/>
      <c r="Y2293" s="493"/>
      <c r="Z2293" s="493"/>
      <c r="AA2293" s="493"/>
      <c r="AB2293" s="493"/>
      <c r="AC2293" s="493"/>
      <c r="AD2293" s="493"/>
      <c r="AE2293" s="493"/>
      <c r="AF2293" s="493"/>
      <c r="AG2293" s="493"/>
      <c r="AH2293" s="493"/>
      <c r="AI2293" s="64"/>
      <c r="AJ2293" s="144" t="str">
        <f t="shared" si="433"/>
        <v>Riadok bude skrytý.</v>
      </c>
      <c r="AK2293" s="145" t="s">
        <v>207</v>
      </c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51">
        <f t="shared" si="436"/>
        <v>0</v>
      </c>
      <c r="BF2293" s="51"/>
      <c r="BG2293" s="51"/>
      <c r="BH2293" s="51">
        <f t="shared" si="434"/>
        <v>1</v>
      </c>
      <c r="BI2293" s="51">
        <f t="shared" si="435"/>
        <v>0</v>
      </c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108"/>
      <c r="BY2293" s="108"/>
      <c r="BZ2293" s="108"/>
      <c r="CA2293" s="113">
        <f>SI!BY2293</f>
        <v>111</v>
      </c>
      <c r="CB2293" s="113"/>
      <c r="CC2293" s="113"/>
      <c r="CD2293" s="113"/>
      <c r="CE2293" s="113"/>
      <c r="CF2293" s="113"/>
      <c r="CG2293" s="113"/>
      <c r="CH2293" s="140">
        <f>SI!BZ2293</f>
        <v>0</v>
      </c>
      <c r="CI2293" s="108"/>
      <c r="CJ2293" s="108"/>
      <c r="CK2293" s="108"/>
      <c r="CL2293" s="108"/>
      <c r="CM2293" s="108"/>
      <c r="CN2293" s="108"/>
      <c r="CO2293" s="108"/>
      <c r="CP2293" s="108"/>
      <c r="CQ2293" s="108"/>
      <c r="CR2293" s="108"/>
      <c r="CS2293" s="108"/>
      <c r="CT2293" s="108"/>
      <c r="CU2293" s="108"/>
      <c r="CV2293" s="108"/>
      <c r="CW2293" s="108"/>
      <c r="CX2293" s="108"/>
      <c r="CY2293" s="108"/>
      <c r="CZ2293" s="2"/>
      <c r="DA2293" s="2"/>
      <c r="DB2293" s="2"/>
      <c r="DC2293" s="2"/>
      <c r="DD2293" s="2"/>
      <c r="DE2293" s="2"/>
      <c r="DF2293" s="2"/>
      <c r="DG2293" s="2"/>
      <c r="DH2293" s="2"/>
      <c r="DI2293" s="2"/>
      <c r="DJ2293" s="2"/>
      <c r="DK2293" s="2"/>
      <c r="DL2293" s="2"/>
      <c r="DM2293" s="2"/>
      <c r="DN2293" s="2"/>
      <c r="DO2293" s="2"/>
      <c r="DP2293" s="2"/>
      <c r="DQ2293" s="2"/>
      <c r="DR2293" s="2"/>
      <c r="DS2293" s="2"/>
      <c r="DT2293" s="2"/>
      <c r="DU2293" s="2"/>
      <c r="DV2293" s="2"/>
      <c r="DW2293" s="2"/>
      <c r="DX2293" s="2"/>
      <c r="DY2293" s="2"/>
      <c r="DZ2293" s="2"/>
      <c r="EA2293" s="2"/>
      <c r="EB2293" s="2"/>
      <c r="EC2293" s="2"/>
      <c r="ED2293" s="2"/>
      <c r="EE2293" s="2"/>
      <c r="EF2293" s="2"/>
      <c r="EG2293" s="2"/>
      <c r="EH2293" s="2"/>
      <c r="EI2293" s="2"/>
      <c r="EJ2293" s="2"/>
      <c r="EK2293" s="2"/>
      <c r="EL2293" s="2"/>
      <c r="EM2293" s="2"/>
      <c r="EN2293" s="2"/>
      <c r="EO2293" s="2"/>
      <c r="EP2293" s="2"/>
      <c r="EQ2293" s="2"/>
      <c r="ER2293" s="2"/>
      <c r="ES2293" s="2"/>
      <c r="ET2293" s="2"/>
      <c r="EU2293" s="2"/>
      <c r="EV2293" s="2"/>
      <c r="EW2293" s="2"/>
      <c r="EX2293" s="2"/>
      <c r="EY2293" s="2"/>
      <c r="EZ2293" s="2"/>
      <c r="FA2293" s="2"/>
      <c r="FB2293" s="2"/>
      <c r="FC2293" s="2"/>
      <c r="FD2293" s="2"/>
      <c r="FE2293" s="2"/>
      <c r="FF2293" s="2"/>
      <c r="FG2293" s="2"/>
      <c r="FH2293" s="2"/>
      <c r="FI2293" s="2"/>
      <c r="FJ2293" s="2"/>
      <c r="FK2293" s="2"/>
      <c r="FL2293" s="2"/>
      <c r="FM2293" s="2"/>
      <c r="FN2293" s="2"/>
      <c r="FO2293" s="2"/>
      <c r="FP2293" s="2"/>
      <c r="FQ2293" s="2"/>
      <c r="FR2293" s="2"/>
      <c r="FS2293" s="2"/>
      <c r="FT2293" s="2"/>
      <c r="FU2293" s="2"/>
      <c r="FV2293" s="2"/>
      <c r="FW2293" s="2"/>
      <c r="FX2293" s="2"/>
      <c r="FY2293" s="2"/>
      <c r="FZ2293" s="2"/>
      <c r="GA2293" s="2"/>
      <c r="GB2293" s="2"/>
      <c r="GC2293" s="2"/>
      <c r="GD2293" s="2"/>
      <c r="GE2293" s="2"/>
      <c r="GF2293" s="2"/>
      <c r="GG2293" s="2"/>
      <c r="GH2293" s="2"/>
      <c r="GI2293" s="2"/>
      <c r="GJ2293" s="2"/>
      <c r="GK2293" s="2"/>
      <c r="GL2293" s="2"/>
      <c r="GM2293" s="2"/>
      <c r="GN2293" s="2"/>
      <c r="GO2293" s="2"/>
      <c r="GP2293" s="2"/>
      <c r="GQ2293" s="2"/>
      <c r="GR2293" s="2"/>
      <c r="GS2293" s="2"/>
      <c r="GT2293" s="2"/>
      <c r="GU2293" s="2"/>
      <c r="GV2293" s="2"/>
      <c r="GW2293" s="2"/>
      <c r="GX2293" s="2"/>
      <c r="GY2293" s="2"/>
      <c r="GZ2293" s="2"/>
      <c r="HA2293" s="2"/>
      <c r="HB2293" s="2"/>
      <c r="HC2293" s="2"/>
      <c r="HD2293" s="2"/>
      <c r="HE2293" s="2"/>
      <c r="HF2293" s="2"/>
      <c r="HG2293" s="2"/>
      <c r="HH2293" s="2"/>
      <c r="HI2293" s="2"/>
      <c r="HJ2293" s="2"/>
      <c r="HK2293" s="2"/>
      <c r="HL2293" s="2"/>
      <c r="HM2293" s="2"/>
      <c r="HN2293" s="2"/>
      <c r="HO2293" s="2"/>
      <c r="HP2293" s="2"/>
      <c r="HQ2293" s="2"/>
      <c r="HR2293" s="2"/>
      <c r="HS2293" s="2"/>
      <c r="HT2293" s="2"/>
      <c r="HU2293" s="2"/>
      <c r="HV2293" s="2"/>
      <c r="HW2293" s="2"/>
      <c r="HX2293" s="2"/>
      <c r="HY2293" s="2"/>
      <c r="HZ2293" s="2"/>
      <c r="IA2293" s="2"/>
      <c r="IB2293" s="2"/>
      <c r="IC2293" s="2"/>
      <c r="ID2293" s="2"/>
      <c r="IE2293" s="2"/>
      <c r="IF2293" s="2"/>
      <c r="IG2293" s="2"/>
      <c r="IH2293" s="2"/>
      <c r="II2293" s="2"/>
      <c r="IJ2293" s="2"/>
      <c r="IK2293" s="2"/>
      <c r="IL2293" s="2"/>
      <c r="IM2293" s="2"/>
      <c r="IN2293" s="2"/>
      <c r="IO2293" s="2"/>
      <c r="IP2293" s="2"/>
      <c r="IQ2293" s="2"/>
      <c r="IR2293" s="2"/>
      <c r="IS2293" s="2"/>
    </row>
    <row r="2294" spans="1:253" s="36" customFormat="1" hidden="1" x14ac:dyDescent="0.25">
      <c r="A2294" s="33"/>
      <c r="B2294" s="493"/>
      <c r="C2294" s="493"/>
      <c r="D2294" s="493"/>
      <c r="E2294" s="493"/>
      <c r="F2294" s="493"/>
      <c r="G2294" s="493"/>
      <c r="H2294" s="493"/>
      <c r="I2294" s="493"/>
      <c r="J2294" s="493"/>
      <c r="K2294" s="493"/>
      <c r="L2294" s="493"/>
      <c r="M2294" s="493"/>
      <c r="N2294" s="493"/>
      <c r="O2294" s="493"/>
      <c r="P2294" s="493"/>
      <c r="Q2294" s="493"/>
      <c r="R2294" s="493"/>
      <c r="S2294" s="493"/>
      <c r="T2294" s="493"/>
      <c r="U2294" s="493"/>
      <c r="V2294" s="493"/>
      <c r="W2294" s="493"/>
      <c r="X2294" s="493"/>
      <c r="Y2294" s="493"/>
      <c r="Z2294" s="493"/>
      <c r="AA2294" s="493"/>
      <c r="AB2294" s="493"/>
      <c r="AC2294" s="493"/>
      <c r="AD2294" s="493"/>
      <c r="AE2294" s="493"/>
      <c r="AF2294" s="493"/>
      <c r="AG2294" s="493"/>
      <c r="AH2294" s="493"/>
      <c r="AI2294" s="64"/>
      <c r="AJ2294" s="144" t="str">
        <f t="shared" si="433"/>
        <v>Riadok bude skrytý.</v>
      </c>
      <c r="AK2294" s="145" t="s">
        <v>207</v>
      </c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51">
        <f t="shared" si="436"/>
        <v>0</v>
      </c>
      <c r="BF2294" s="51"/>
      <c r="BG2294" s="51"/>
      <c r="BH2294" s="51">
        <f t="shared" si="434"/>
        <v>1</v>
      </c>
      <c r="BI2294" s="51">
        <f t="shared" si="435"/>
        <v>0</v>
      </c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108"/>
      <c r="BY2294" s="108"/>
      <c r="BZ2294" s="108"/>
      <c r="CA2294" s="113">
        <f>SI!BY2294</f>
        <v>949</v>
      </c>
      <c r="CB2294" s="113"/>
      <c r="CC2294" s="113"/>
      <c r="CD2294" s="113"/>
      <c r="CE2294" s="113"/>
      <c r="CF2294" s="113"/>
      <c r="CG2294" s="113"/>
      <c r="CH2294" s="140">
        <f>SI!BZ2294</f>
        <v>0</v>
      </c>
      <c r="CI2294" s="108"/>
      <c r="CJ2294" s="108"/>
      <c r="CK2294" s="108"/>
      <c r="CL2294" s="108"/>
      <c r="CM2294" s="108"/>
      <c r="CN2294" s="108"/>
      <c r="CO2294" s="108"/>
      <c r="CP2294" s="108"/>
      <c r="CQ2294" s="108"/>
      <c r="CR2294" s="108"/>
      <c r="CS2294" s="108"/>
      <c r="CT2294" s="108"/>
      <c r="CU2294" s="108"/>
      <c r="CV2294" s="108"/>
      <c r="CW2294" s="108"/>
      <c r="CX2294" s="108"/>
      <c r="CY2294" s="108"/>
      <c r="CZ2294" s="2"/>
      <c r="DA2294" s="2"/>
      <c r="DB2294" s="2"/>
      <c r="DC2294" s="2"/>
      <c r="DD2294" s="2"/>
      <c r="DE2294" s="2"/>
      <c r="DF2294" s="2"/>
      <c r="DG2294" s="2"/>
      <c r="DH2294" s="2"/>
      <c r="DI2294" s="2"/>
      <c r="DJ2294" s="2"/>
      <c r="DK2294" s="2"/>
      <c r="DL2294" s="2"/>
      <c r="DM2294" s="2"/>
      <c r="DN2294" s="2"/>
      <c r="DO2294" s="2"/>
      <c r="DP2294" s="2"/>
      <c r="DQ2294" s="2"/>
      <c r="DR2294" s="2"/>
      <c r="DS2294" s="2"/>
      <c r="DT2294" s="2"/>
      <c r="DU2294" s="2"/>
      <c r="DV2294" s="2"/>
      <c r="DW2294" s="2"/>
      <c r="DX2294" s="2"/>
      <c r="DY2294" s="2"/>
      <c r="DZ2294" s="2"/>
      <c r="EA2294" s="2"/>
      <c r="EB2294" s="2"/>
      <c r="EC2294" s="2"/>
      <c r="ED2294" s="2"/>
      <c r="EE2294" s="2"/>
      <c r="EF2294" s="2"/>
      <c r="EG2294" s="2"/>
      <c r="EH2294" s="2"/>
      <c r="EI2294" s="2"/>
      <c r="EJ2294" s="2"/>
      <c r="EK2294" s="2"/>
      <c r="EL2294" s="2"/>
      <c r="EM2294" s="2"/>
      <c r="EN2294" s="2"/>
      <c r="EO2294" s="2"/>
      <c r="EP2294" s="2"/>
      <c r="EQ2294" s="2"/>
      <c r="ER2294" s="2"/>
      <c r="ES2294" s="2"/>
      <c r="ET2294" s="2"/>
      <c r="EU2294" s="2"/>
      <c r="EV2294" s="2"/>
      <c r="EW2294" s="2"/>
      <c r="EX2294" s="2"/>
      <c r="EY2294" s="2"/>
      <c r="EZ2294" s="2"/>
      <c r="FA2294" s="2"/>
      <c r="FB2294" s="2"/>
      <c r="FC2294" s="2"/>
      <c r="FD2294" s="2"/>
      <c r="FE2294" s="2"/>
      <c r="FF2294" s="2"/>
      <c r="FG2294" s="2"/>
      <c r="FH2294" s="2"/>
      <c r="FI2294" s="2"/>
      <c r="FJ2294" s="2"/>
      <c r="FK2294" s="2"/>
      <c r="FL2294" s="2"/>
      <c r="FM2294" s="2"/>
      <c r="FN2294" s="2"/>
      <c r="FO2294" s="2"/>
      <c r="FP2294" s="2"/>
      <c r="FQ2294" s="2"/>
      <c r="FR2294" s="2"/>
      <c r="FS2294" s="2"/>
      <c r="FT2294" s="2"/>
      <c r="FU2294" s="2"/>
      <c r="FV2294" s="2"/>
      <c r="FW2294" s="2"/>
      <c r="FX2294" s="2"/>
      <c r="FY2294" s="2"/>
      <c r="FZ2294" s="2"/>
      <c r="GA2294" s="2"/>
      <c r="GB2294" s="2"/>
      <c r="GC2294" s="2"/>
      <c r="GD2294" s="2"/>
      <c r="GE2294" s="2"/>
      <c r="GF2294" s="2"/>
      <c r="GG2294" s="2"/>
      <c r="GH2294" s="2"/>
      <c r="GI2294" s="2"/>
      <c r="GJ2294" s="2"/>
      <c r="GK2294" s="2"/>
      <c r="GL2294" s="2"/>
      <c r="GM2294" s="2"/>
      <c r="GN2294" s="2"/>
      <c r="GO2294" s="2"/>
      <c r="GP2294" s="2"/>
      <c r="GQ2294" s="2"/>
      <c r="GR2294" s="2"/>
      <c r="GS2294" s="2"/>
      <c r="GT2294" s="2"/>
      <c r="GU2294" s="2"/>
      <c r="GV2294" s="2"/>
      <c r="GW2294" s="2"/>
      <c r="GX2294" s="2"/>
      <c r="GY2294" s="2"/>
      <c r="GZ2294" s="2"/>
      <c r="HA2294" s="2"/>
      <c r="HB2294" s="2"/>
      <c r="HC2294" s="2"/>
      <c r="HD2294" s="2"/>
      <c r="HE2294" s="2"/>
      <c r="HF2294" s="2"/>
      <c r="HG2294" s="2"/>
      <c r="HH2294" s="2"/>
      <c r="HI2294" s="2"/>
      <c r="HJ2294" s="2"/>
      <c r="HK2294" s="2"/>
      <c r="HL2294" s="2"/>
      <c r="HM2294" s="2"/>
      <c r="HN2294" s="2"/>
      <c r="HO2294" s="2"/>
      <c r="HP2294" s="2"/>
      <c r="HQ2294" s="2"/>
      <c r="HR2294" s="2"/>
      <c r="HS2294" s="2"/>
      <c r="HT2294" s="2"/>
      <c r="HU2294" s="2"/>
      <c r="HV2294" s="2"/>
      <c r="HW2294" s="2"/>
      <c r="HX2294" s="2"/>
      <c r="HY2294" s="2"/>
      <c r="HZ2294" s="2"/>
      <c r="IA2294" s="2"/>
      <c r="IB2294" s="2"/>
      <c r="IC2294" s="2"/>
      <c r="ID2294" s="2"/>
      <c r="IE2294" s="2"/>
      <c r="IF2294" s="2"/>
      <c r="IG2294" s="2"/>
      <c r="IH2294" s="2"/>
      <c r="II2294" s="2"/>
      <c r="IJ2294" s="2"/>
      <c r="IK2294" s="2"/>
      <c r="IL2294" s="2"/>
      <c r="IM2294" s="2"/>
      <c r="IN2294" s="2"/>
      <c r="IO2294" s="2"/>
      <c r="IP2294" s="2"/>
      <c r="IQ2294" s="2"/>
      <c r="IR2294" s="2"/>
      <c r="IS2294" s="2"/>
    </row>
    <row r="2295" spans="1:253" s="36" customFormat="1" hidden="1" x14ac:dyDescent="0.25">
      <c r="A2295" s="33"/>
      <c r="B2295" s="493"/>
      <c r="C2295" s="493"/>
      <c r="D2295" s="493"/>
      <c r="E2295" s="493"/>
      <c r="F2295" s="493"/>
      <c r="G2295" s="493"/>
      <c r="H2295" s="493"/>
      <c r="I2295" s="493"/>
      <c r="J2295" s="493"/>
      <c r="K2295" s="493"/>
      <c r="L2295" s="493"/>
      <c r="M2295" s="493"/>
      <c r="N2295" s="493"/>
      <c r="O2295" s="493"/>
      <c r="P2295" s="493"/>
      <c r="Q2295" s="493"/>
      <c r="R2295" s="493"/>
      <c r="S2295" s="493"/>
      <c r="T2295" s="493"/>
      <c r="U2295" s="493"/>
      <c r="V2295" s="493"/>
      <c r="W2295" s="493"/>
      <c r="X2295" s="493"/>
      <c r="Y2295" s="493"/>
      <c r="Z2295" s="493"/>
      <c r="AA2295" s="493"/>
      <c r="AB2295" s="493"/>
      <c r="AC2295" s="493"/>
      <c r="AD2295" s="493"/>
      <c r="AE2295" s="493"/>
      <c r="AF2295" s="493"/>
      <c r="AG2295" s="493"/>
      <c r="AH2295" s="493"/>
      <c r="AI2295" s="64"/>
      <c r="AJ2295" s="144" t="str">
        <f t="shared" si="433"/>
        <v>Riadok bude skrytý.</v>
      </c>
      <c r="AK2295" s="145" t="s">
        <v>207</v>
      </c>
      <c r="AL2295" s="2"/>
      <c r="AM2295" s="2"/>
      <c r="AN2295" s="2"/>
      <c r="AO2295" s="2"/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51">
        <f t="shared" si="436"/>
        <v>0</v>
      </c>
      <c r="BF2295" s="51"/>
      <c r="BG2295" s="51"/>
      <c r="BH2295" s="51">
        <f t="shared" si="434"/>
        <v>1</v>
      </c>
      <c r="BI2295" s="51">
        <f t="shared" si="435"/>
        <v>0</v>
      </c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/>
      <c r="BX2295" s="108"/>
      <c r="BY2295" s="108"/>
      <c r="BZ2295" s="108"/>
      <c r="CA2295" s="113">
        <f>SI!BY2295</f>
        <v>164</v>
      </c>
      <c r="CB2295" s="113"/>
      <c r="CC2295" s="113"/>
      <c r="CD2295" s="113"/>
      <c r="CE2295" s="113"/>
      <c r="CF2295" s="113"/>
      <c r="CG2295" s="113"/>
      <c r="CH2295" s="140">
        <f>SI!BZ2295</f>
        <v>0</v>
      </c>
      <c r="CI2295" s="108"/>
      <c r="CJ2295" s="108"/>
      <c r="CK2295" s="108"/>
      <c r="CL2295" s="108"/>
      <c r="CM2295" s="108"/>
      <c r="CN2295" s="108"/>
      <c r="CO2295" s="108"/>
      <c r="CP2295" s="108"/>
      <c r="CQ2295" s="108"/>
      <c r="CR2295" s="108"/>
      <c r="CS2295" s="108"/>
      <c r="CT2295" s="108"/>
      <c r="CU2295" s="108"/>
      <c r="CV2295" s="108"/>
      <c r="CW2295" s="108"/>
      <c r="CX2295" s="108"/>
      <c r="CY2295" s="108"/>
      <c r="CZ2295" s="2"/>
      <c r="DA2295" s="2"/>
      <c r="DB2295" s="2"/>
      <c r="DC2295" s="2"/>
      <c r="DD2295" s="2"/>
      <c r="DE2295" s="2"/>
      <c r="DF2295" s="2"/>
      <c r="DG2295" s="2"/>
      <c r="DH2295" s="2"/>
      <c r="DI2295" s="2"/>
      <c r="DJ2295" s="2"/>
      <c r="DK2295" s="2"/>
      <c r="DL2295" s="2"/>
      <c r="DM2295" s="2"/>
      <c r="DN2295" s="2"/>
      <c r="DO2295" s="2"/>
      <c r="DP2295" s="2"/>
      <c r="DQ2295" s="2"/>
      <c r="DR2295" s="2"/>
      <c r="DS2295" s="2"/>
      <c r="DT2295" s="2"/>
      <c r="DU2295" s="2"/>
      <c r="DV2295" s="2"/>
      <c r="DW2295" s="2"/>
      <c r="DX2295" s="2"/>
      <c r="DY2295" s="2"/>
      <c r="DZ2295" s="2"/>
      <c r="EA2295" s="2"/>
      <c r="EB2295" s="2"/>
      <c r="EC2295" s="2"/>
      <c r="ED2295" s="2"/>
      <c r="EE2295" s="2"/>
      <c r="EF2295" s="2"/>
      <c r="EG2295" s="2"/>
      <c r="EH2295" s="2"/>
      <c r="EI2295" s="2"/>
      <c r="EJ2295" s="2"/>
      <c r="EK2295" s="2"/>
      <c r="EL2295" s="2"/>
      <c r="EM2295" s="2"/>
      <c r="EN2295" s="2"/>
      <c r="EO2295" s="2"/>
      <c r="EP2295" s="2"/>
      <c r="EQ2295" s="2"/>
      <c r="ER2295" s="2"/>
      <c r="ES2295" s="2"/>
      <c r="ET2295" s="2"/>
      <c r="EU2295" s="2"/>
      <c r="EV2295" s="2"/>
      <c r="EW2295" s="2"/>
      <c r="EX2295" s="2"/>
      <c r="EY2295" s="2"/>
      <c r="EZ2295" s="2"/>
      <c r="FA2295" s="2"/>
      <c r="FB2295" s="2"/>
      <c r="FC2295" s="2"/>
      <c r="FD2295" s="2"/>
      <c r="FE2295" s="2"/>
      <c r="FF2295" s="2"/>
      <c r="FG2295" s="2"/>
      <c r="FH2295" s="2"/>
      <c r="FI2295" s="2"/>
      <c r="FJ2295" s="2"/>
      <c r="FK2295" s="2"/>
      <c r="FL2295" s="2"/>
      <c r="FM2295" s="2"/>
      <c r="FN2295" s="2"/>
      <c r="FO2295" s="2"/>
      <c r="FP2295" s="2"/>
      <c r="FQ2295" s="2"/>
      <c r="FR2295" s="2"/>
      <c r="FS2295" s="2"/>
      <c r="FT2295" s="2"/>
      <c r="FU2295" s="2"/>
      <c r="FV2295" s="2"/>
      <c r="FW2295" s="2"/>
      <c r="FX2295" s="2"/>
      <c r="FY2295" s="2"/>
      <c r="FZ2295" s="2"/>
      <c r="GA2295" s="2"/>
      <c r="GB2295" s="2"/>
      <c r="GC2295" s="2"/>
      <c r="GD2295" s="2"/>
      <c r="GE2295" s="2"/>
      <c r="GF2295" s="2"/>
      <c r="GG2295" s="2"/>
      <c r="GH2295" s="2"/>
      <c r="GI2295" s="2"/>
      <c r="GJ2295" s="2"/>
      <c r="GK2295" s="2"/>
      <c r="GL2295" s="2"/>
      <c r="GM2295" s="2"/>
      <c r="GN2295" s="2"/>
      <c r="GO2295" s="2"/>
      <c r="GP2295" s="2"/>
      <c r="GQ2295" s="2"/>
      <c r="GR2295" s="2"/>
      <c r="GS2295" s="2"/>
      <c r="GT2295" s="2"/>
      <c r="GU2295" s="2"/>
      <c r="GV2295" s="2"/>
      <c r="GW2295" s="2"/>
      <c r="GX2295" s="2"/>
      <c r="GY2295" s="2"/>
      <c r="GZ2295" s="2"/>
      <c r="HA2295" s="2"/>
      <c r="HB2295" s="2"/>
      <c r="HC2295" s="2"/>
      <c r="HD2295" s="2"/>
      <c r="HE2295" s="2"/>
      <c r="HF2295" s="2"/>
      <c r="HG2295" s="2"/>
      <c r="HH2295" s="2"/>
      <c r="HI2295" s="2"/>
      <c r="HJ2295" s="2"/>
      <c r="HK2295" s="2"/>
      <c r="HL2295" s="2"/>
      <c r="HM2295" s="2"/>
      <c r="HN2295" s="2"/>
      <c r="HO2295" s="2"/>
      <c r="HP2295" s="2"/>
      <c r="HQ2295" s="2"/>
      <c r="HR2295" s="2"/>
      <c r="HS2295" s="2"/>
      <c r="HT2295" s="2"/>
      <c r="HU2295" s="2"/>
      <c r="HV2295" s="2"/>
      <c r="HW2295" s="2"/>
      <c r="HX2295" s="2"/>
      <c r="HY2295" s="2"/>
      <c r="HZ2295" s="2"/>
      <c r="IA2295" s="2"/>
      <c r="IB2295" s="2"/>
      <c r="IC2295" s="2"/>
      <c r="ID2295" s="2"/>
      <c r="IE2295" s="2"/>
      <c r="IF2295" s="2"/>
      <c r="IG2295" s="2"/>
      <c r="IH2295" s="2"/>
      <c r="II2295" s="2"/>
      <c r="IJ2295" s="2"/>
      <c r="IK2295" s="2"/>
      <c r="IL2295" s="2"/>
      <c r="IM2295" s="2"/>
      <c r="IN2295" s="2"/>
      <c r="IO2295" s="2"/>
      <c r="IP2295" s="2"/>
      <c r="IQ2295" s="2"/>
      <c r="IR2295" s="2"/>
      <c r="IS2295" s="2"/>
    </row>
    <row r="2296" spans="1:253" s="36" customFormat="1" hidden="1" x14ac:dyDescent="0.25">
      <c r="A2296" s="33"/>
      <c r="B2296" s="493"/>
      <c r="C2296" s="493"/>
      <c r="D2296" s="493"/>
      <c r="E2296" s="493"/>
      <c r="F2296" s="493"/>
      <c r="G2296" s="493"/>
      <c r="H2296" s="493"/>
      <c r="I2296" s="493"/>
      <c r="J2296" s="493"/>
      <c r="K2296" s="493"/>
      <c r="L2296" s="493"/>
      <c r="M2296" s="493"/>
      <c r="N2296" s="493"/>
      <c r="O2296" s="493"/>
      <c r="P2296" s="493"/>
      <c r="Q2296" s="493"/>
      <c r="R2296" s="493"/>
      <c r="S2296" s="493"/>
      <c r="T2296" s="493"/>
      <c r="U2296" s="493"/>
      <c r="V2296" s="493"/>
      <c r="W2296" s="493"/>
      <c r="X2296" s="493"/>
      <c r="Y2296" s="493"/>
      <c r="Z2296" s="493"/>
      <c r="AA2296" s="493"/>
      <c r="AB2296" s="493"/>
      <c r="AC2296" s="493"/>
      <c r="AD2296" s="493"/>
      <c r="AE2296" s="493"/>
      <c r="AF2296" s="493"/>
      <c r="AG2296" s="493"/>
      <c r="AH2296" s="493"/>
      <c r="AI2296" s="64"/>
      <c r="AJ2296" s="144" t="str">
        <f t="shared" si="433"/>
        <v>Riadok bude skrytý.</v>
      </c>
      <c r="AK2296" s="145" t="s">
        <v>207</v>
      </c>
      <c r="AL2296" s="2"/>
      <c r="AM2296" s="2"/>
      <c r="AN2296" s="2"/>
      <c r="AO2296" s="2"/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51">
        <f t="shared" si="436"/>
        <v>0</v>
      </c>
      <c r="BF2296" s="51"/>
      <c r="BG2296" s="51"/>
      <c r="BH2296" s="51">
        <f t="shared" si="434"/>
        <v>1</v>
      </c>
      <c r="BI2296" s="51">
        <f t="shared" si="435"/>
        <v>0</v>
      </c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/>
      <c r="BX2296" s="108"/>
      <c r="BY2296" s="108"/>
      <c r="BZ2296" s="108"/>
      <c r="CA2296" s="113">
        <f>SI!BY2296</f>
        <v>546</v>
      </c>
      <c r="CB2296" s="113"/>
      <c r="CC2296" s="113"/>
      <c r="CD2296" s="113"/>
      <c r="CE2296" s="113"/>
      <c r="CF2296" s="113"/>
      <c r="CG2296" s="113"/>
      <c r="CH2296" s="140">
        <f>SI!BZ2296</f>
        <v>0</v>
      </c>
      <c r="CI2296" s="108"/>
      <c r="CJ2296" s="108"/>
      <c r="CK2296" s="108"/>
      <c r="CL2296" s="108"/>
      <c r="CM2296" s="108"/>
      <c r="CN2296" s="108"/>
      <c r="CO2296" s="108"/>
      <c r="CP2296" s="108"/>
      <c r="CQ2296" s="108"/>
      <c r="CR2296" s="108"/>
      <c r="CS2296" s="108"/>
      <c r="CT2296" s="108"/>
      <c r="CU2296" s="108"/>
      <c r="CV2296" s="108"/>
      <c r="CW2296" s="108"/>
      <c r="CX2296" s="108"/>
      <c r="CY2296" s="108"/>
      <c r="CZ2296" s="2"/>
      <c r="DA2296" s="2"/>
      <c r="DB2296" s="2"/>
      <c r="DC2296" s="2"/>
      <c r="DD2296" s="2"/>
      <c r="DE2296" s="2"/>
      <c r="DF2296" s="2"/>
      <c r="DG2296" s="2"/>
      <c r="DH2296" s="2"/>
      <c r="DI2296" s="2"/>
      <c r="DJ2296" s="2"/>
      <c r="DK2296" s="2"/>
      <c r="DL2296" s="2"/>
      <c r="DM2296" s="2"/>
      <c r="DN2296" s="2"/>
      <c r="DO2296" s="2"/>
      <c r="DP2296" s="2"/>
      <c r="DQ2296" s="2"/>
      <c r="DR2296" s="2"/>
      <c r="DS2296" s="2"/>
      <c r="DT2296" s="2"/>
      <c r="DU2296" s="2"/>
      <c r="DV2296" s="2"/>
      <c r="DW2296" s="2"/>
      <c r="DX2296" s="2"/>
      <c r="DY2296" s="2"/>
      <c r="DZ2296" s="2"/>
      <c r="EA2296" s="2"/>
      <c r="EB2296" s="2"/>
      <c r="EC2296" s="2"/>
      <c r="ED2296" s="2"/>
      <c r="EE2296" s="2"/>
      <c r="EF2296" s="2"/>
      <c r="EG2296" s="2"/>
      <c r="EH2296" s="2"/>
      <c r="EI2296" s="2"/>
      <c r="EJ2296" s="2"/>
      <c r="EK2296" s="2"/>
      <c r="EL2296" s="2"/>
      <c r="EM2296" s="2"/>
      <c r="EN2296" s="2"/>
      <c r="EO2296" s="2"/>
      <c r="EP2296" s="2"/>
      <c r="EQ2296" s="2"/>
      <c r="ER2296" s="2"/>
      <c r="ES2296" s="2"/>
      <c r="ET2296" s="2"/>
      <c r="EU2296" s="2"/>
      <c r="EV2296" s="2"/>
      <c r="EW2296" s="2"/>
      <c r="EX2296" s="2"/>
      <c r="EY2296" s="2"/>
      <c r="EZ2296" s="2"/>
      <c r="FA2296" s="2"/>
      <c r="FB2296" s="2"/>
      <c r="FC2296" s="2"/>
      <c r="FD2296" s="2"/>
      <c r="FE2296" s="2"/>
      <c r="FF2296" s="2"/>
      <c r="FG2296" s="2"/>
      <c r="FH2296" s="2"/>
      <c r="FI2296" s="2"/>
      <c r="FJ2296" s="2"/>
      <c r="FK2296" s="2"/>
      <c r="FL2296" s="2"/>
      <c r="FM2296" s="2"/>
      <c r="FN2296" s="2"/>
      <c r="FO2296" s="2"/>
      <c r="FP2296" s="2"/>
      <c r="FQ2296" s="2"/>
      <c r="FR2296" s="2"/>
      <c r="FS2296" s="2"/>
      <c r="FT2296" s="2"/>
      <c r="FU2296" s="2"/>
      <c r="FV2296" s="2"/>
      <c r="FW2296" s="2"/>
      <c r="FX2296" s="2"/>
      <c r="FY2296" s="2"/>
      <c r="FZ2296" s="2"/>
      <c r="GA2296" s="2"/>
      <c r="GB2296" s="2"/>
      <c r="GC2296" s="2"/>
      <c r="GD2296" s="2"/>
      <c r="GE2296" s="2"/>
      <c r="GF2296" s="2"/>
      <c r="GG2296" s="2"/>
      <c r="GH2296" s="2"/>
      <c r="GI2296" s="2"/>
      <c r="GJ2296" s="2"/>
      <c r="GK2296" s="2"/>
      <c r="GL2296" s="2"/>
      <c r="GM2296" s="2"/>
      <c r="GN2296" s="2"/>
      <c r="GO2296" s="2"/>
      <c r="GP2296" s="2"/>
      <c r="GQ2296" s="2"/>
      <c r="GR2296" s="2"/>
      <c r="GS2296" s="2"/>
      <c r="GT2296" s="2"/>
      <c r="GU2296" s="2"/>
      <c r="GV2296" s="2"/>
      <c r="GW2296" s="2"/>
      <c r="GX2296" s="2"/>
      <c r="GY2296" s="2"/>
      <c r="GZ2296" s="2"/>
      <c r="HA2296" s="2"/>
      <c r="HB2296" s="2"/>
      <c r="HC2296" s="2"/>
      <c r="HD2296" s="2"/>
      <c r="HE2296" s="2"/>
      <c r="HF2296" s="2"/>
      <c r="HG2296" s="2"/>
      <c r="HH2296" s="2"/>
      <c r="HI2296" s="2"/>
      <c r="HJ2296" s="2"/>
      <c r="HK2296" s="2"/>
      <c r="HL2296" s="2"/>
      <c r="HM2296" s="2"/>
      <c r="HN2296" s="2"/>
      <c r="HO2296" s="2"/>
      <c r="HP2296" s="2"/>
      <c r="HQ2296" s="2"/>
      <c r="HR2296" s="2"/>
      <c r="HS2296" s="2"/>
      <c r="HT2296" s="2"/>
      <c r="HU2296" s="2"/>
      <c r="HV2296" s="2"/>
      <c r="HW2296" s="2"/>
      <c r="HX2296" s="2"/>
      <c r="HY2296" s="2"/>
      <c r="HZ2296" s="2"/>
      <c r="IA2296" s="2"/>
      <c r="IB2296" s="2"/>
      <c r="IC2296" s="2"/>
      <c r="ID2296" s="2"/>
      <c r="IE2296" s="2"/>
      <c r="IF2296" s="2"/>
      <c r="IG2296" s="2"/>
      <c r="IH2296" s="2"/>
      <c r="II2296" s="2"/>
      <c r="IJ2296" s="2"/>
      <c r="IK2296" s="2"/>
      <c r="IL2296" s="2"/>
      <c r="IM2296" s="2"/>
      <c r="IN2296" s="2"/>
      <c r="IO2296" s="2"/>
      <c r="IP2296" s="2"/>
      <c r="IQ2296" s="2"/>
      <c r="IR2296" s="2"/>
      <c r="IS2296" s="2"/>
    </row>
    <row r="2297" spans="1:253" s="36" customFormat="1" hidden="1" x14ac:dyDescent="0.25">
      <c r="A2297" s="33"/>
      <c r="B2297" s="493"/>
      <c r="C2297" s="493"/>
      <c r="D2297" s="493"/>
      <c r="E2297" s="493"/>
      <c r="F2297" s="493"/>
      <c r="G2297" s="493"/>
      <c r="H2297" s="493"/>
      <c r="I2297" s="493"/>
      <c r="J2297" s="493"/>
      <c r="K2297" s="493"/>
      <c r="L2297" s="493"/>
      <c r="M2297" s="493"/>
      <c r="N2297" s="493"/>
      <c r="O2297" s="493"/>
      <c r="P2297" s="493"/>
      <c r="Q2297" s="493"/>
      <c r="R2297" s="493"/>
      <c r="S2297" s="493"/>
      <c r="T2297" s="493"/>
      <c r="U2297" s="493"/>
      <c r="V2297" s="493"/>
      <c r="W2297" s="493"/>
      <c r="X2297" s="493"/>
      <c r="Y2297" s="493"/>
      <c r="Z2297" s="493"/>
      <c r="AA2297" s="493"/>
      <c r="AB2297" s="493"/>
      <c r="AC2297" s="493"/>
      <c r="AD2297" s="493"/>
      <c r="AE2297" s="493"/>
      <c r="AF2297" s="493"/>
      <c r="AG2297" s="493"/>
      <c r="AH2297" s="493"/>
      <c r="AI2297" s="64"/>
      <c r="AJ2297" s="144" t="str">
        <f t="shared" si="433"/>
        <v>Riadok bude skrytý.</v>
      </c>
      <c r="AK2297" s="145" t="s">
        <v>207</v>
      </c>
      <c r="AL2297" s="2"/>
      <c r="AM2297" s="2"/>
      <c r="AN2297" s="2"/>
      <c r="AO2297" s="2"/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51">
        <f t="shared" si="436"/>
        <v>0</v>
      </c>
      <c r="BF2297" s="51"/>
      <c r="BG2297" s="51"/>
      <c r="BH2297" s="51">
        <f t="shared" si="434"/>
        <v>1</v>
      </c>
      <c r="BI2297" s="51">
        <f t="shared" si="435"/>
        <v>0</v>
      </c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/>
      <c r="BX2297" s="108"/>
      <c r="BY2297" s="108"/>
      <c r="BZ2297" s="108"/>
      <c r="CA2297" s="113">
        <f>SI!BY2297</f>
        <v>166</v>
      </c>
      <c r="CB2297" s="113"/>
      <c r="CC2297" s="113"/>
      <c r="CD2297" s="113"/>
      <c r="CE2297" s="113"/>
      <c r="CF2297" s="113"/>
      <c r="CG2297" s="113"/>
      <c r="CH2297" s="140">
        <f>SI!BZ2297</f>
        <v>0</v>
      </c>
      <c r="CI2297" s="108"/>
      <c r="CJ2297" s="108"/>
      <c r="CK2297" s="108"/>
      <c r="CL2297" s="108"/>
      <c r="CM2297" s="108"/>
      <c r="CN2297" s="108"/>
      <c r="CO2297" s="108"/>
      <c r="CP2297" s="108"/>
      <c r="CQ2297" s="108"/>
      <c r="CR2297" s="108"/>
      <c r="CS2297" s="108"/>
      <c r="CT2297" s="108"/>
      <c r="CU2297" s="108"/>
      <c r="CV2297" s="108"/>
      <c r="CW2297" s="108"/>
      <c r="CX2297" s="108"/>
      <c r="CY2297" s="108"/>
      <c r="CZ2297" s="2"/>
      <c r="DA2297" s="2"/>
      <c r="DB2297" s="2"/>
      <c r="DC2297" s="2"/>
      <c r="DD2297" s="2"/>
      <c r="DE2297" s="2"/>
      <c r="DF2297" s="2"/>
      <c r="DG2297" s="2"/>
      <c r="DH2297" s="2"/>
      <c r="DI2297" s="2"/>
      <c r="DJ2297" s="2"/>
      <c r="DK2297" s="2"/>
      <c r="DL2297" s="2"/>
      <c r="DM2297" s="2"/>
      <c r="DN2297" s="2"/>
      <c r="DO2297" s="2"/>
      <c r="DP2297" s="2"/>
      <c r="DQ2297" s="2"/>
      <c r="DR2297" s="2"/>
      <c r="DS2297" s="2"/>
      <c r="DT2297" s="2"/>
      <c r="DU2297" s="2"/>
      <c r="DV2297" s="2"/>
      <c r="DW2297" s="2"/>
      <c r="DX2297" s="2"/>
      <c r="DY2297" s="2"/>
      <c r="DZ2297" s="2"/>
      <c r="EA2297" s="2"/>
      <c r="EB2297" s="2"/>
      <c r="EC2297" s="2"/>
      <c r="ED2297" s="2"/>
      <c r="EE2297" s="2"/>
      <c r="EF2297" s="2"/>
      <c r="EG2297" s="2"/>
      <c r="EH2297" s="2"/>
      <c r="EI2297" s="2"/>
      <c r="EJ2297" s="2"/>
      <c r="EK2297" s="2"/>
      <c r="EL2297" s="2"/>
      <c r="EM2297" s="2"/>
      <c r="EN2297" s="2"/>
      <c r="EO2297" s="2"/>
      <c r="EP2297" s="2"/>
      <c r="EQ2297" s="2"/>
      <c r="ER2297" s="2"/>
      <c r="ES2297" s="2"/>
      <c r="ET2297" s="2"/>
      <c r="EU2297" s="2"/>
      <c r="EV2297" s="2"/>
      <c r="EW2297" s="2"/>
      <c r="EX2297" s="2"/>
      <c r="EY2297" s="2"/>
      <c r="EZ2297" s="2"/>
      <c r="FA2297" s="2"/>
      <c r="FB2297" s="2"/>
      <c r="FC2297" s="2"/>
      <c r="FD2297" s="2"/>
      <c r="FE2297" s="2"/>
      <c r="FF2297" s="2"/>
      <c r="FG2297" s="2"/>
      <c r="FH2297" s="2"/>
      <c r="FI2297" s="2"/>
      <c r="FJ2297" s="2"/>
      <c r="FK2297" s="2"/>
      <c r="FL2297" s="2"/>
      <c r="FM2297" s="2"/>
      <c r="FN2297" s="2"/>
      <c r="FO2297" s="2"/>
      <c r="FP2297" s="2"/>
      <c r="FQ2297" s="2"/>
      <c r="FR2297" s="2"/>
      <c r="FS2297" s="2"/>
      <c r="FT2297" s="2"/>
      <c r="FU2297" s="2"/>
      <c r="FV2297" s="2"/>
      <c r="FW2297" s="2"/>
      <c r="FX2297" s="2"/>
      <c r="FY2297" s="2"/>
      <c r="FZ2297" s="2"/>
      <c r="GA2297" s="2"/>
      <c r="GB2297" s="2"/>
      <c r="GC2297" s="2"/>
      <c r="GD2297" s="2"/>
      <c r="GE2297" s="2"/>
      <c r="GF2297" s="2"/>
      <c r="GG2297" s="2"/>
      <c r="GH2297" s="2"/>
      <c r="GI2297" s="2"/>
      <c r="GJ2297" s="2"/>
      <c r="GK2297" s="2"/>
      <c r="GL2297" s="2"/>
      <c r="GM2297" s="2"/>
      <c r="GN2297" s="2"/>
      <c r="GO2297" s="2"/>
      <c r="GP2297" s="2"/>
      <c r="GQ2297" s="2"/>
      <c r="GR2297" s="2"/>
      <c r="GS2297" s="2"/>
      <c r="GT2297" s="2"/>
      <c r="GU2297" s="2"/>
      <c r="GV2297" s="2"/>
      <c r="GW2297" s="2"/>
      <c r="GX2297" s="2"/>
      <c r="GY2297" s="2"/>
      <c r="GZ2297" s="2"/>
      <c r="HA2297" s="2"/>
      <c r="HB2297" s="2"/>
      <c r="HC2297" s="2"/>
      <c r="HD2297" s="2"/>
      <c r="HE2297" s="2"/>
      <c r="HF2297" s="2"/>
      <c r="HG2297" s="2"/>
      <c r="HH2297" s="2"/>
      <c r="HI2297" s="2"/>
      <c r="HJ2297" s="2"/>
      <c r="HK2297" s="2"/>
      <c r="HL2297" s="2"/>
      <c r="HM2297" s="2"/>
      <c r="HN2297" s="2"/>
      <c r="HO2297" s="2"/>
      <c r="HP2297" s="2"/>
      <c r="HQ2297" s="2"/>
      <c r="HR2297" s="2"/>
      <c r="HS2297" s="2"/>
      <c r="HT2297" s="2"/>
      <c r="HU2297" s="2"/>
      <c r="HV2297" s="2"/>
      <c r="HW2297" s="2"/>
      <c r="HX2297" s="2"/>
      <c r="HY2297" s="2"/>
      <c r="HZ2297" s="2"/>
      <c r="IA2297" s="2"/>
      <c r="IB2297" s="2"/>
      <c r="IC2297" s="2"/>
      <c r="ID2297" s="2"/>
      <c r="IE2297" s="2"/>
      <c r="IF2297" s="2"/>
      <c r="IG2297" s="2"/>
      <c r="IH2297" s="2"/>
      <c r="II2297" s="2"/>
      <c r="IJ2297" s="2"/>
      <c r="IK2297" s="2"/>
      <c r="IL2297" s="2"/>
      <c r="IM2297" s="2"/>
      <c r="IN2297" s="2"/>
      <c r="IO2297" s="2"/>
      <c r="IP2297" s="2"/>
      <c r="IQ2297" s="2"/>
      <c r="IR2297" s="2"/>
      <c r="IS2297" s="2"/>
    </row>
    <row r="2298" spans="1:253" s="36" customFormat="1" hidden="1" x14ac:dyDescent="0.25">
      <c r="A2298" s="33"/>
      <c r="B2298" s="493"/>
      <c r="C2298" s="493"/>
      <c r="D2298" s="493"/>
      <c r="E2298" s="493"/>
      <c r="F2298" s="493"/>
      <c r="G2298" s="493"/>
      <c r="H2298" s="493"/>
      <c r="I2298" s="493"/>
      <c r="J2298" s="493"/>
      <c r="K2298" s="493"/>
      <c r="L2298" s="493"/>
      <c r="M2298" s="493"/>
      <c r="N2298" s="493"/>
      <c r="O2298" s="493"/>
      <c r="P2298" s="493"/>
      <c r="Q2298" s="493"/>
      <c r="R2298" s="493"/>
      <c r="S2298" s="493"/>
      <c r="T2298" s="493"/>
      <c r="U2298" s="493"/>
      <c r="V2298" s="493"/>
      <c r="W2298" s="493"/>
      <c r="X2298" s="493"/>
      <c r="Y2298" s="493"/>
      <c r="Z2298" s="493"/>
      <c r="AA2298" s="493"/>
      <c r="AB2298" s="493"/>
      <c r="AC2298" s="493"/>
      <c r="AD2298" s="493"/>
      <c r="AE2298" s="493"/>
      <c r="AF2298" s="493"/>
      <c r="AG2298" s="493"/>
      <c r="AH2298" s="493"/>
      <c r="AI2298" s="64"/>
      <c r="AJ2298" s="144" t="str">
        <f t="shared" si="433"/>
        <v>Riadok bude skrytý.</v>
      </c>
      <c r="AK2298" s="145" t="s">
        <v>207</v>
      </c>
      <c r="AL2298" s="2"/>
      <c r="AM2298" s="2"/>
      <c r="AN2298" s="2"/>
      <c r="AO2298" s="2"/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51">
        <f t="shared" si="436"/>
        <v>0</v>
      </c>
      <c r="BF2298" s="51"/>
      <c r="BG2298" s="51"/>
      <c r="BH2298" s="51">
        <f t="shared" si="434"/>
        <v>1</v>
      </c>
      <c r="BI2298" s="51">
        <f t="shared" si="435"/>
        <v>0</v>
      </c>
      <c r="BJ2298" s="2"/>
      <c r="BK2298" s="2"/>
      <c r="BL2298" s="2"/>
      <c r="BM2298" s="2"/>
      <c r="BN2298" s="2"/>
      <c r="BO2298" s="2"/>
      <c r="BP2298" s="2"/>
      <c r="BQ2298" s="2"/>
      <c r="BR2298" s="2"/>
      <c r="BS2298" s="2"/>
      <c r="BT2298" s="2"/>
      <c r="BU2298" s="2"/>
      <c r="BV2298" s="2"/>
      <c r="BW2298" s="2"/>
      <c r="BX2298" s="108"/>
      <c r="BY2298" s="108"/>
      <c r="BZ2298" s="108"/>
      <c r="CA2298" s="113">
        <f>SI!BY2298</f>
        <v>366</v>
      </c>
      <c r="CB2298" s="113"/>
      <c r="CC2298" s="113"/>
      <c r="CD2298" s="113"/>
      <c r="CE2298" s="113"/>
      <c r="CF2298" s="113"/>
      <c r="CG2298" s="113"/>
      <c r="CH2298" s="140">
        <f>SI!BZ2298</f>
        <v>0</v>
      </c>
      <c r="CI2298" s="108"/>
      <c r="CJ2298" s="108"/>
      <c r="CK2298" s="108"/>
      <c r="CL2298" s="108"/>
      <c r="CM2298" s="108"/>
      <c r="CN2298" s="108"/>
      <c r="CO2298" s="108"/>
      <c r="CP2298" s="108"/>
      <c r="CQ2298" s="108"/>
      <c r="CR2298" s="108"/>
      <c r="CS2298" s="108"/>
      <c r="CT2298" s="108"/>
      <c r="CU2298" s="108"/>
      <c r="CV2298" s="108"/>
      <c r="CW2298" s="108"/>
      <c r="CX2298" s="108"/>
      <c r="CY2298" s="108"/>
      <c r="CZ2298" s="2"/>
      <c r="DA2298" s="2"/>
      <c r="DB2298" s="2"/>
      <c r="DC2298" s="2"/>
      <c r="DD2298" s="2"/>
      <c r="DE2298" s="2"/>
      <c r="DF2298" s="2"/>
      <c r="DG2298" s="2"/>
      <c r="DH2298" s="2"/>
      <c r="DI2298" s="2"/>
      <c r="DJ2298" s="2"/>
      <c r="DK2298" s="2"/>
      <c r="DL2298" s="2"/>
      <c r="DM2298" s="2"/>
      <c r="DN2298" s="2"/>
      <c r="DO2298" s="2"/>
      <c r="DP2298" s="2"/>
      <c r="DQ2298" s="2"/>
      <c r="DR2298" s="2"/>
      <c r="DS2298" s="2"/>
      <c r="DT2298" s="2"/>
      <c r="DU2298" s="2"/>
      <c r="DV2298" s="2"/>
      <c r="DW2298" s="2"/>
      <c r="DX2298" s="2"/>
      <c r="DY2298" s="2"/>
      <c r="DZ2298" s="2"/>
      <c r="EA2298" s="2"/>
      <c r="EB2298" s="2"/>
      <c r="EC2298" s="2"/>
      <c r="ED2298" s="2"/>
      <c r="EE2298" s="2"/>
      <c r="EF2298" s="2"/>
      <c r="EG2298" s="2"/>
      <c r="EH2298" s="2"/>
      <c r="EI2298" s="2"/>
      <c r="EJ2298" s="2"/>
      <c r="EK2298" s="2"/>
      <c r="EL2298" s="2"/>
      <c r="EM2298" s="2"/>
      <c r="EN2298" s="2"/>
      <c r="EO2298" s="2"/>
      <c r="EP2298" s="2"/>
      <c r="EQ2298" s="2"/>
      <c r="ER2298" s="2"/>
      <c r="ES2298" s="2"/>
      <c r="ET2298" s="2"/>
      <c r="EU2298" s="2"/>
      <c r="EV2298" s="2"/>
      <c r="EW2298" s="2"/>
      <c r="EX2298" s="2"/>
      <c r="EY2298" s="2"/>
      <c r="EZ2298" s="2"/>
      <c r="FA2298" s="2"/>
      <c r="FB2298" s="2"/>
      <c r="FC2298" s="2"/>
      <c r="FD2298" s="2"/>
      <c r="FE2298" s="2"/>
      <c r="FF2298" s="2"/>
      <c r="FG2298" s="2"/>
      <c r="FH2298" s="2"/>
      <c r="FI2298" s="2"/>
      <c r="FJ2298" s="2"/>
      <c r="FK2298" s="2"/>
      <c r="FL2298" s="2"/>
      <c r="FM2298" s="2"/>
      <c r="FN2298" s="2"/>
      <c r="FO2298" s="2"/>
      <c r="FP2298" s="2"/>
      <c r="FQ2298" s="2"/>
      <c r="FR2298" s="2"/>
      <c r="FS2298" s="2"/>
      <c r="FT2298" s="2"/>
      <c r="FU2298" s="2"/>
      <c r="FV2298" s="2"/>
      <c r="FW2298" s="2"/>
      <c r="FX2298" s="2"/>
      <c r="FY2298" s="2"/>
      <c r="FZ2298" s="2"/>
      <c r="GA2298" s="2"/>
      <c r="GB2298" s="2"/>
      <c r="GC2298" s="2"/>
      <c r="GD2298" s="2"/>
      <c r="GE2298" s="2"/>
      <c r="GF2298" s="2"/>
      <c r="GG2298" s="2"/>
      <c r="GH2298" s="2"/>
      <c r="GI2298" s="2"/>
      <c r="GJ2298" s="2"/>
      <c r="GK2298" s="2"/>
      <c r="GL2298" s="2"/>
      <c r="GM2298" s="2"/>
      <c r="GN2298" s="2"/>
      <c r="GO2298" s="2"/>
      <c r="GP2298" s="2"/>
      <c r="GQ2298" s="2"/>
      <c r="GR2298" s="2"/>
      <c r="GS2298" s="2"/>
      <c r="GT2298" s="2"/>
      <c r="GU2298" s="2"/>
      <c r="GV2298" s="2"/>
      <c r="GW2298" s="2"/>
      <c r="GX2298" s="2"/>
      <c r="GY2298" s="2"/>
      <c r="GZ2298" s="2"/>
      <c r="HA2298" s="2"/>
      <c r="HB2298" s="2"/>
      <c r="HC2298" s="2"/>
      <c r="HD2298" s="2"/>
      <c r="HE2298" s="2"/>
      <c r="HF2298" s="2"/>
      <c r="HG2298" s="2"/>
      <c r="HH2298" s="2"/>
      <c r="HI2298" s="2"/>
      <c r="HJ2298" s="2"/>
      <c r="HK2298" s="2"/>
      <c r="HL2298" s="2"/>
      <c r="HM2298" s="2"/>
      <c r="HN2298" s="2"/>
      <c r="HO2298" s="2"/>
      <c r="HP2298" s="2"/>
      <c r="HQ2298" s="2"/>
      <c r="HR2298" s="2"/>
      <c r="HS2298" s="2"/>
      <c r="HT2298" s="2"/>
      <c r="HU2298" s="2"/>
      <c r="HV2298" s="2"/>
      <c r="HW2298" s="2"/>
      <c r="HX2298" s="2"/>
      <c r="HY2298" s="2"/>
      <c r="HZ2298" s="2"/>
      <c r="IA2298" s="2"/>
      <c r="IB2298" s="2"/>
      <c r="IC2298" s="2"/>
      <c r="ID2298" s="2"/>
      <c r="IE2298" s="2"/>
      <c r="IF2298" s="2"/>
      <c r="IG2298" s="2"/>
      <c r="IH2298" s="2"/>
      <c r="II2298" s="2"/>
      <c r="IJ2298" s="2"/>
      <c r="IK2298" s="2"/>
      <c r="IL2298" s="2"/>
      <c r="IM2298" s="2"/>
      <c r="IN2298" s="2"/>
      <c r="IO2298" s="2"/>
      <c r="IP2298" s="2"/>
      <c r="IQ2298" s="2"/>
      <c r="IR2298" s="2"/>
      <c r="IS2298" s="2"/>
    </row>
    <row r="2299" spans="1:253" s="36" customFormat="1" hidden="1" x14ac:dyDescent="0.25">
      <c r="A2299" s="33"/>
      <c r="B2299" s="493"/>
      <c r="C2299" s="493"/>
      <c r="D2299" s="493"/>
      <c r="E2299" s="493"/>
      <c r="F2299" s="493"/>
      <c r="G2299" s="493"/>
      <c r="H2299" s="493"/>
      <c r="I2299" s="493"/>
      <c r="J2299" s="493"/>
      <c r="K2299" s="493"/>
      <c r="L2299" s="493"/>
      <c r="M2299" s="493"/>
      <c r="N2299" s="493"/>
      <c r="O2299" s="493"/>
      <c r="P2299" s="493"/>
      <c r="Q2299" s="493"/>
      <c r="R2299" s="493"/>
      <c r="S2299" s="493"/>
      <c r="T2299" s="493"/>
      <c r="U2299" s="493"/>
      <c r="V2299" s="493"/>
      <c r="W2299" s="493"/>
      <c r="X2299" s="493"/>
      <c r="Y2299" s="493"/>
      <c r="Z2299" s="493"/>
      <c r="AA2299" s="493"/>
      <c r="AB2299" s="493"/>
      <c r="AC2299" s="493"/>
      <c r="AD2299" s="493"/>
      <c r="AE2299" s="493"/>
      <c r="AF2299" s="493"/>
      <c r="AG2299" s="493"/>
      <c r="AH2299" s="493"/>
      <c r="AI2299" s="64"/>
      <c r="AJ2299" s="144" t="str">
        <f t="shared" si="433"/>
        <v>Riadok bude skrytý.</v>
      </c>
      <c r="AK2299" s="145" t="s">
        <v>207</v>
      </c>
      <c r="AL2299" s="2"/>
      <c r="AM2299" s="2"/>
      <c r="AN2299" s="2"/>
      <c r="AO2299" s="2"/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51">
        <f t="shared" si="436"/>
        <v>0</v>
      </c>
      <c r="BF2299" s="51"/>
      <c r="BG2299" s="51"/>
      <c r="BH2299" s="51">
        <f t="shared" si="434"/>
        <v>1</v>
      </c>
      <c r="BI2299" s="51">
        <f t="shared" si="435"/>
        <v>0</v>
      </c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/>
      <c r="BX2299" s="108"/>
      <c r="BY2299" s="108"/>
      <c r="BZ2299" s="108"/>
      <c r="CA2299" s="113">
        <f>SI!BY2299</f>
        <v>182</v>
      </c>
      <c r="CB2299" s="113"/>
      <c r="CC2299" s="113"/>
      <c r="CD2299" s="113"/>
      <c r="CE2299" s="113"/>
      <c r="CF2299" s="113"/>
      <c r="CG2299" s="113"/>
      <c r="CH2299" s="140">
        <f>SI!BZ2299</f>
        <v>0</v>
      </c>
      <c r="CI2299" s="108"/>
      <c r="CJ2299" s="108"/>
      <c r="CK2299" s="108"/>
      <c r="CL2299" s="108"/>
      <c r="CM2299" s="108"/>
      <c r="CN2299" s="108"/>
      <c r="CO2299" s="108"/>
      <c r="CP2299" s="108"/>
      <c r="CQ2299" s="108"/>
      <c r="CR2299" s="108"/>
      <c r="CS2299" s="108"/>
      <c r="CT2299" s="108"/>
      <c r="CU2299" s="108"/>
      <c r="CV2299" s="108"/>
      <c r="CW2299" s="108"/>
      <c r="CX2299" s="108"/>
      <c r="CY2299" s="108"/>
      <c r="CZ2299" s="2"/>
      <c r="DA2299" s="2"/>
      <c r="DB2299" s="2"/>
      <c r="DC2299" s="2"/>
      <c r="DD2299" s="2"/>
      <c r="DE2299" s="2"/>
      <c r="DF2299" s="2"/>
      <c r="DG2299" s="2"/>
      <c r="DH2299" s="2"/>
      <c r="DI2299" s="2"/>
      <c r="DJ2299" s="2"/>
      <c r="DK2299" s="2"/>
      <c r="DL2299" s="2"/>
      <c r="DM2299" s="2"/>
      <c r="DN2299" s="2"/>
      <c r="DO2299" s="2"/>
      <c r="DP2299" s="2"/>
      <c r="DQ2299" s="2"/>
      <c r="DR2299" s="2"/>
      <c r="DS2299" s="2"/>
      <c r="DT2299" s="2"/>
      <c r="DU2299" s="2"/>
      <c r="DV2299" s="2"/>
      <c r="DW2299" s="2"/>
      <c r="DX2299" s="2"/>
      <c r="DY2299" s="2"/>
      <c r="DZ2299" s="2"/>
      <c r="EA2299" s="2"/>
      <c r="EB2299" s="2"/>
      <c r="EC2299" s="2"/>
      <c r="ED2299" s="2"/>
      <c r="EE2299" s="2"/>
      <c r="EF2299" s="2"/>
      <c r="EG2299" s="2"/>
      <c r="EH2299" s="2"/>
      <c r="EI2299" s="2"/>
      <c r="EJ2299" s="2"/>
      <c r="EK2299" s="2"/>
      <c r="EL2299" s="2"/>
      <c r="EM2299" s="2"/>
      <c r="EN2299" s="2"/>
      <c r="EO2299" s="2"/>
      <c r="EP2299" s="2"/>
      <c r="EQ2299" s="2"/>
      <c r="ER2299" s="2"/>
      <c r="ES2299" s="2"/>
      <c r="ET2299" s="2"/>
      <c r="EU2299" s="2"/>
      <c r="EV2299" s="2"/>
      <c r="EW2299" s="2"/>
      <c r="EX2299" s="2"/>
      <c r="EY2299" s="2"/>
      <c r="EZ2299" s="2"/>
      <c r="FA2299" s="2"/>
      <c r="FB2299" s="2"/>
      <c r="FC2299" s="2"/>
      <c r="FD2299" s="2"/>
      <c r="FE2299" s="2"/>
      <c r="FF2299" s="2"/>
      <c r="FG2299" s="2"/>
      <c r="FH2299" s="2"/>
      <c r="FI2299" s="2"/>
      <c r="FJ2299" s="2"/>
      <c r="FK2299" s="2"/>
      <c r="FL2299" s="2"/>
      <c r="FM2299" s="2"/>
      <c r="FN2299" s="2"/>
      <c r="FO2299" s="2"/>
      <c r="FP2299" s="2"/>
      <c r="FQ2299" s="2"/>
      <c r="FR2299" s="2"/>
      <c r="FS2299" s="2"/>
      <c r="FT2299" s="2"/>
      <c r="FU2299" s="2"/>
      <c r="FV2299" s="2"/>
      <c r="FW2299" s="2"/>
      <c r="FX2299" s="2"/>
      <c r="FY2299" s="2"/>
      <c r="FZ2299" s="2"/>
      <c r="GA2299" s="2"/>
      <c r="GB2299" s="2"/>
      <c r="GC2299" s="2"/>
      <c r="GD2299" s="2"/>
      <c r="GE2299" s="2"/>
      <c r="GF2299" s="2"/>
      <c r="GG2299" s="2"/>
      <c r="GH2299" s="2"/>
      <c r="GI2299" s="2"/>
      <c r="GJ2299" s="2"/>
      <c r="GK2299" s="2"/>
      <c r="GL2299" s="2"/>
      <c r="GM2299" s="2"/>
      <c r="GN2299" s="2"/>
      <c r="GO2299" s="2"/>
      <c r="GP2299" s="2"/>
      <c r="GQ2299" s="2"/>
      <c r="GR2299" s="2"/>
      <c r="GS2299" s="2"/>
      <c r="GT2299" s="2"/>
      <c r="GU2299" s="2"/>
      <c r="GV2299" s="2"/>
      <c r="GW2299" s="2"/>
      <c r="GX2299" s="2"/>
      <c r="GY2299" s="2"/>
      <c r="GZ2299" s="2"/>
      <c r="HA2299" s="2"/>
      <c r="HB2299" s="2"/>
      <c r="HC2299" s="2"/>
      <c r="HD2299" s="2"/>
      <c r="HE2299" s="2"/>
      <c r="HF2299" s="2"/>
      <c r="HG2299" s="2"/>
      <c r="HH2299" s="2"/>
      <c r="HI2299" s="2"/>
      <c r="HJ2299" s="2"/>
      <c r="HK2299" s="2"/>
      <c r="HL2299" s="2"/>
      <c r="HM2299" s="2"/>
      <c r="HN2299" s="2"/>
      <c r="HO2299" s="2"/>
      <c r="HP2299" s="2"/>
      <c r="HQ2299" s="2"/>
      <c r="HR2299" s="2"/>
      <c r="HS2299" s="2"/>
      <c r="HT2299" s="2"/>
      <c r="HU2299" s="2"/>
      <c r="HV2299" s="2"/>
      <c r="HW2299" s="2"/>
      <c r="HX2299" s="2"/>
      <c r="HY2299" s="2"/>
      <c r="HZ2299" s="2"/>
      <c r="IA2299" s="2"/>
      <c r="IB2299" s="2"/>
      <c r="IC2299" s="2"/>
      <c r="ID2299" s="2"/>
      <c r="IE2299" s="2"/>
      <c r="IF2299" s="2"/>
      <c r="IG2299" s="2"/>
      <c r="IH2299" s="2"/>
      <c r="II2299" s="2"/>
      <c r="IJ2299" s="2"/>
      <c r="IK2299" s="2"/>
      <c r="IL2299" s="2"/>
      <c r="IM2299" s="2"/>
      <c r="IN2299" s="2"/>
      <c r="IO2299" s="2"/>
      <c r="IP2299" s="2"/>
      <c r="IQ2299" s="2"/>
      <c r="IR2299" s="2"/>
      <c r="IS2299" s="2"/>
    </row>
    <row r="2300" spans="1:253" s="36" customFormat="1" hidden="1" x14ac:dyDescent="0.25">
      <c r="A2300" s="33"/>
      <c r="B2300" s="493"/>
      <c r="C2300" s="493"/>
      <c r="D2300" s="493"/>
      <c r="E2300" s="493"/>
      <c r="F2300" s="493"/>
      <c r="G2300" s="493"/>
      <c r="H2300" s="493"/>
      <c r="I2300" s="493"/>
      <c r="J2300" s="493"/>
      <c r="K2300" s="493"/>
      <c r="L2300" s="493"/>
      <c r="M2300" s="493"/>
      <c r="N2300" s="493"/>
      <c r="O2300" s="493"/>
      <c r="P2300" s="493"/>
      <c r="Q2300" s="493"/>
      <c r="R2300" s="493"/>
      <c r="S2300" s="493"/>
      <c r="T2300" s="493"/>
      <c r="U2300" s="493"/>
      <c r="V2300" s="493"/>
      <c r="W2300" s="493"/>
      <c r="X2300" s="493"/>
      <c r="Y2300" s="493"/>
      <c r="Z2300" s="493"/>
      <c r="AA2300" s="493"/>
      <c r="AB2300" s="493"/>
      <c r="AC2300" s="493"/>
      <c r="AD2300" s="493"/>
      <c r="AE2300" s="493"/>
      <c r="AF2300" s="493"/>
      <c r="AG2300" s="493"/>
      <c r="AH2300" s="493"/>
      <c r="AI2300" s="64"/>
      <c r="AJ2300" s="144" t="str">
        <f t="shared" si="433"/>
        <v>Riadok bude skrytý.</v>
      </c>
      <c r="AK2300" s="145" t="s">
        <v>207</v>
      </c>
      <c r="AL2300" s="2"/>
      <c r="AM2300" s="2"/>
      <c r="AN2300" s="2"/>
      <c r="AO2300" s="2"/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51">
        <f t="shared" si="436"/>
        <v>0</v>
      </c>
      <c r="BF2300" s="51"/>
      <c r="BG2300" s="51"/>
      <c r="BH2300" s="51">
        <f t="shared" si="434"/>
        <v>1</v>
      </c>
      <c r="BI2300" s="51">
        <f t="shared" si="435"/>
        <v>0</v>
      </c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/>
      <c r="BX2300" s="108"/>
      <c r="BY2300" s="108"/>
      <c r="BZ2300" s="108"/>
      <c r="CA2300" s="113">
        <f>SI!BY2300</f>
        <v>155</v>
      </c>
      <c r="CB2300" s="113"/>
      <c r="CC2300" s="113"/>
      <c r="CD2300" s="113"/>
      <c r="CE2300" s="113"/>
      <c r="CF2300" s="113"/>
      <c r="CG2300" s="113"/>
      <c r="CH2300" s="140">
        <f>SI!BZ2300</f>
        <v>0</v>
      </c>
      <c r="CI2300" s="108"/>
      <c r="CJ2300" s="108"/>
      <c r="CK2300" s="108"/>
      <c r="CL2300" s="108"/>
      <c r="CM2300" s="108"/>
      <c r="CN2300" s="108"/>
      <c r="CO2300" s="108"/>
      <c r="CP2300" s="108"/>
      <c r="CQ2300" s="108"/>
      <c r="CR2300" s="108"/>
      <c r="CS2300" s="108"/>
      <c r="CT2300" s="108"/>
      <c r="CU2300" s="108"/>
      <c r="CV2300" s="108"/>
      <c r="CW2300" s="108"/>
      <c r="CX2300" s="108"/>
      <c r="CY2300" s="108"/>
      <c r="CZ2300" s="2"/>
      <c r="DA2300" s="2"/>
      <c r="DB2300" s="2"/>
      <c r="DC2300" s="2"/>
      <c r="DD2300" s="2"/>
      <c r="DE2300" s="2"/>
      <c r="DF2300" s="2"/>
      <c r="DG2300" s="2"/>
      <c r="DH2300" s="2"/>
      <c r="DI2300" s="2"/>
      <c r="DJ2300" s="2"/>
      <c r="DK2300" s="2"/>
      <c r="DL2300" s="2"/>
      <c r="DM2300" s="2"/>
      <c r="DN2300" s="2"/>
      <c r="DO2300" s="2"/>
      <c r="DP2300" s="2"/>
      <c r="DQ2300" s="2"/>
      <c r="DR2300" s="2"/>
      <c r="DS2300" s="2"/>
      <c r="DT2300" s="2"/>
      <c r="DU2300" s="2"/>
      <c r="DV2300" s="2"/>
      <c r="DW2300" s="2"/>
      <c r="DX2300" s="2"/>
      <c r="DY2300" s="2"/>
      <c r="DZ2300" s="2"/>
      <c r="EA2300" s="2"/>
      <c r="EB2300" s="2"/>
      <c r="EC2300" s="2"/>
      <c r="ED2300" s="2"/>
      <c r="EE2300" s="2"/>
      <c r="EF2300" s="2"/>
      <c r="EG2300" s="2"/>
      <c r="EH2300" s="2"/>
      <c r="EI2300" s="2"/>
      <c r="EJ2300" s="2"/>
      <c r="EK2300" s="2"/>
      <c r="EL2300" s="2"/>
      <c r="EM2300" s="2"/>
      <c r="EN2300" s="2"/>
      <c r="EO2300" s="2"/>
      <c r="EP2300" s="2"/>
      <c r="EQ2300" s="2"/>
      <c r="ER2300" s="2"/>
      <c r="ES2300" s="2"/>
      <c r="ET2300" s="2"/>
      <c r="EU2300" s="2"/>
      <c r="EV2300" s="2"/>
      <c r="EW2300" s="2"/>
      <c r="EX2300" s="2"/>
      <c r="EY2300" s="2"/>
      <c r="EZ2300" s="2"/>
      <c r="FA2300" s="2"/>
      <c r="FB2300" s="2"/>
      <c r="FC2300" s="2"/>
      <c r="FD2300" s="2"/>
      <c r="FE2300" s="2"/>
      <c r="FF2300" s="2"/>
      <c r="FG2300" s="2"/>
      <c r="FH2300" s="2"/>
      <c r="FI2300" s="2"/>
      <c r="FJ2300" s="2"/>
      <c r="FK2300" s="2"/>
      <c r="FL2300" s="2"/>
      <c r="FM2300" s="2"/>
      <c r="FN2300" s="2"/>
      <c r="FO2300" s="2"/>
      <c r="FP2300" s="2"/>
      <c r="FQ2300" s="2"/>
      <c r="FR2300" s="2"/>
      <c r="FS2300" s="2"/>
      <c r="FT2300" s="2"/>
      <c r="FU2300" s="2"/>
      <c r="FV2300" s="2"/>
      <c r="FW2300" s="2"/>
      <c r="FX2300" s="2"/>
      <c r="FY2300" s="2"/>
      <c r="FZ2300" s="2"/>
      <c r="GA2300" s="2"/>
      <c r="GB2300" s="2"/>
      <c r="GC2300" s="2"/>
      <c r="GD2300" s="2"/>
      <c r="GE2300" s="2"/>
      <c r="GF2300" s="2"/>
      <c r="GG2300" s="2"/>
      <c r="GH2300" s="2"/>
      <c r="GI2300" s="2"/>
      <c r="GJ2300" s="2"/>
      <c r="GK2300" s="2"/>
      <c r="GL2300" s="2"/>
      <c r="GM2300" s="2"/>
      <c r="GN2300" s="2"/>
      <c r="GO2300" s="2"/>
      <c r="GP2300" s="2"/>
      <c r="GQ2300" s="2"/>
      <c r="GR2300" s="2"/>
      <c r="GS2300" s="2"/>
      <c r="GT2300" s="2"/>
      <c r="GU2300" s="2"/>
      <c r="GV2300" s="2"/>
      <c r="GW2300" s="2"/>
      <c r="GX2300" s="2"/>
      <c r="GY2300" s="2"/>
      <c r="GZ2300" s="2"/>
      <c r="HA2300" s="2"/>
      <c r="HB2300" s="2"/>
      <c r="HC2300" s="2"/>
      <c r="HD2300" s="2"/>
      <c r="HE2300" s="2"/>
      <c r="HF2300" s="2"/>
      <c r="HG2300" s="2"/>
      <c r="HH2300" s="2"/>
      <c r="HI2300" s="2"/>
      <c r="HJ2300" s="2"/>
      <c r="HK2300" s="2"/>
      <c r="HL2300" s="2"/>
      <c r="HM2300" s="2"/>
      <c r="HN2300" s="2"/>
      <c r="HO2300" s="2"/>
      <c r="HP2300" s="2"/>
      <c r="HQ2300" s="2"/>
      <c r="HR2300" s="2"/>
      <c r="HS2300" s="2"/>
      <c r="HT2300" s="2"/>
      <c r="HU2300" s="2"/>
      <c r="HV2300" s="2"/>
      <c r="HW2300" s="2"/>
      <c r="HX2300" s="2"/>
      <c r="HY2300" s="2"/>
      <c r="HZ2300" s="2"/>
      <c r="IA2300" s="2"/>
      <c r="IB2300" s="2"/>
      <c r="IC2300" s="2"/>
      <c r="ID2300" s="2"/>
      <c r="IE2300" s="2"/>
      <c r="IF2300" s="2"/>
      <c r="IG2300" s="2"/>
      <c r="IH2300" s="2"/>
      <c r="II2300" s="2"/>
      <c r="IJ2300" s="2"/>
      <c r="IK2300" s="2"/>
      <c r="IL2300" s="2"/>
      <c r="IM2300" s="2"/>
      <c r="IN2300" s="2"/>
      <c r="IO2300" s="2"/>
      <c r="IP2300" s="2"/>
      <c r="IQ2300" s="2"/>
      <c r="IR2300" s="2"/>
      <c r="IS2300" s="2"/>
    </row>
    <row r="2301" spans="1:253" s="36" customFormat="1" hidden="1" x14ac:dyDescent="0.25">
      <c r="A2301" s="33"/>
      <c r="B2301" s="493"/>
      <c r="C2301" s="493"/>
      <c r="D2301" s="493"/>
      <c r="E2301" s="493"/>
      <c r="F2301" s="493"/>
      <c r="G2301" s="493"/>
      <c r="H2301" s="493"/>
      <c r="I2301" s="493"/>
      <c r="J2301" s="493"/>
      <c r="K2301" s="493"/>
      <c r="L2301" s="493"/>
      <c r="M2301" s="493"/>
      <c r="N2301" s="493"/>
      <c r="O2301" s="493"/>
      <c r="P2301" s="493"/>
      <c r="Q2301" s="493"/>
      <c r="R2301" s="493"/>
      <c r="S2301" s="493"/>
      <c r="T2301" s="493"/>
      <c r="U2301" s="493"/>
      <c r="V2301" s="493"/>
      <c r="W2301" s="493"/>
      <c r="X2301" s="493"/>
      <c r="Y2301" s="493"/>
      <c r="Z2301" s="493"/>
      <c r="AA2301" s="493"/>
      <c r="AB2301" s="493"/>
      <c r="AC2301" s="493"/>
      <c r="AD2301" s="493"/>
      <c r="AE2301" s="493"/>
      <c r="AF2301" s="493"/>
      <c r="AG2301" s="493"/>
      <c r="AH2301" s="493"/>
      <c r="AI2301" s="64"/>
      <c r="AJ2301" s="144" t="str">
        <f t="shared" si="433"/>
        <v>Riadok bude skrytý.</v>
      </c>
      <c r="AK2301" s="145" t="s">
        <v>207</v>
      </c>
      <c r="AL2301" s="2"/>
      <c r="AM2301" s="2"/>
      <c r="AN2301" s="2"/>
      <c r="AO2301" s="2"/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  <c r="AZ2301" s="2"/>
      <c r="BA2301" s="2"/>
      <c r="BB2301" s="2"/>
      <c r="BC2301" s="2"/>
      <c r="BD2301" s="2"/>
      <c r="BE2301" s="51">
        <f t="shared" si="436"/>
        <v>0</v>
      </c>
      <c r="BF2301" s="51"/>
      <c r="BG2301" s="51"/>
      <c r="BH2301" s="51">
        <f t="shared" si="434"/>
        <v>1</v>
      </c>
      <c r="BI2301" s="51">
        <f t="shared" si="435"/>
        <v>0</v>
      </c>
      <c r="BJ2301" s="2"/>
      <c r="BK2301" s="2"/>
      <c r="BL2301" s="2"/>
      <c r="BM2301" s="2"/>
      <c r="BN2301" s="2"/>
      <c r="BO2301" s="2"/>
      <c r="BP2301" s="2"/>
      <c r="BQ2301" s="2"/>
      <c r="BR2301" s="2"/>
      <c r="BS2301" s="2"/>
      <c r="BT2301" s="2"/>
      <c r="BU2301" s="2"/>
      <c r="BV2301" s="2"/>
      <c r="BW2301" s="2"/>
      <c r="BX2301" s="108"/>
      <c r="BY2301" s="108"/>
      <c r="BZ2301" s="108"/>
      <c r="CA2301" s="113">
        <f>SI!BY2301</f>
        <v>155</v>
      </c>
      <c r="CB2301" s="113"/>
      <c r="CC2301" s="113"/>
      <c r="CD2301" s="113"/>
      <c r="CE2301" s="113"/>
      <c r="CF2301" s="113"/>
      <c r="CG2301" s="113"/>
      <c r="CH2301" s="140">
        <f>SI!BZ2301</f>
        <v>0</v>
      </c>
      <c r="CI2301" s="108"/>
      <c r="CJ2301" s="108"/>
      <c r="CK2301" s="108"/>
      <c r="CL2301" s="108"/>
      <c r="CM2301" s="108"/>
      <c r="CN2301" s="108"/>
      <c r="CO2301" s="108"/>
      <c r="CP2301" s="108"/>
      <c r="CQ2301" s="108"/>
      <c r="CR2301" s="108"/>
      <c r="CS2301" s="108"/>
      <c r="CT2301" s="108"/>
      <c r="CU2301" s="108"/>
      <c r="CV2301" s="108"/>
      <c r="CW2301" s="108"/>
      <c r="CX2301" s="108"/>
      <c r="CY2301" s="108"/>
      <c r="CZ2301" s="2"/>
      <c r="DA2301" s="2"/>
      <c r="DB2301" s="2"/>
      <c r="DC2301" s="2"/>
      <c r="DD2301" s="2"/>
      <c r="DE2301" s="2"/>
      <c r="DF2301" s="2"/>
      <c r="DG2301" s="2"/>
      <c r="DH2301" s="2"/>
      <c r="DI2301" s="2"/>
      <c r="DJ2301" s="2"/>
      <c r="DK2301" s="2"/>
      <c r="DL2301" s="2"/>
      <c r="DM2301" s="2"/>
      <c r="DN2301" s="2"/>
      <c r="DO2301" s="2"/>
      <c r="DP2301" s="2"/>
      <c r="DQ2301" s="2"/>
      <c r="DR2301" s="2"/>
      <c r="DS2301" s="2"/>
      <c r="DT2301" s="2"/>
      <c r="DU2301" s="2"/>
      <c r="DV2301" s="2"/>
      <c r="DW2301" s="2"/>
      <c r="DX2301" s="2"/>
      <c r="DY2301" s="2"/>
      <c r="DZ2301" s="2"/>
      <c r="EA2301" s="2"/>
      <c r="EB2301" s="2"/>
      <c r="EC2301" s="2"/>
      <c r="ED2301" s="2"/>
      <c r="EE2301" s="2"/>
      <c r="EF2301" s="2"/>
      <c r="EG2301" s="2"/>
      <c r="EH2301" s="2"/>
      <c r="EI2301" s="2"/>
      <c r="EJ2301" s="2"/>
      <c r="EK2301" s="2"/>
      <c r="EL2301" s="2"/>
      <c r="EM2301" s="2"/>
      <c r="EN2301" s="2"/>
      <c r="EO2301" s="2"/>
      <c r="EP2301" s="2"/>
      <c r="EQ2301" s="2"/>
      <c r="ER2301" s="2"/>
      <c r="ES2301" s="2"/>
      <c r="ET2301" s="2"/>
      <c r="EU2301" s="2"/>
      <c r="EV2301" s="2"/>
      <c r="EW2301" s="2"/>
      <c r="EX2301" s="2"/>
      <c r="EY2301" s="2"/>
      <c r="EZ2301" s="2"/>
      <c r="FA2301" s="2"/>
      <c r="FB2301" s="2"/>
      <c r="FC2301" s="2"/>
      <c r="FD2301" s="2"/>
      <c r="FE2301" s="2"/>
      <c r="FF2301" s="2"/>
      <c r="FG2301" s="2"/>
      <c r="FH2301" s="2"/>
      <c r="FI2301" s="2"/>
      <c r="FJ2301" s="2"/>
      <c r="FK2301" s="2"/>
      <c r="FL2301" s="2"/>
      <c r="FM2301" s="2"/>
      <c r="FN2301" s="2"/>
      <c r="FO2301" s="2"/>
      <c r="FP2301" s="2"/>
      <c r="FQ2301" s="2"/>
      <c r="FR2301" s="2"/>
      <c r="FS2301" s="2"/>
      <c r="FT2301" s="2"/>
      <c r="FU2301" s="2"/>
      <c r="FV2301" s="2"/>
      <c r="FW2301" s="2"/>
      <c r="FX2301" s="2"/>
      <c r="FY2301" s="2"/>
      <c r="FZ2301" s="2"/>
      <c r="GA2301" s="2"/>
      <c r="GB2301" s="2"/>
      <c r="GC2301" s="2"/>
      <c r="GD2301" s="2"/>
      <c r="GE2301" s="2"/>
      <c r="GF2301" s="2"/>
      <c r="GG2301" s="2"/>
      <c r="GH2301" s="2"/>
      <c r="GI2301" s="2"/>
      <c r="GJ2301" s="2"/>
      <c r="GK2301" s="2"/>
      <c r="GL2301" s="2"/>
      <c r="GM2301" s="2"/>
      <c r="GN2301" s="2"/>
      <c r="GO2301" s="2"/>
      <c r="GP2301" s="2"/>
      <c r="GQ2301" s="2"/>
      <c r="GR2301" s="2"/>
      <c r="GS2301" s="2"/>
      <c r="GT2301" s="2"/>
      <c r="GU2301" s="2"/>
      <c r="GV2301" s="2"/>
      <c r="GW2301" s="2"/>
      <c r="GX2301" s="2"/>
      <c r="GY2301" s="2"/>
      <c r="GZ2301" s="2"/>
      <c r="HA2301" s="2"/>
      <c r="HB2301" s="2"/>
      <c r="HC2301" s="2"/>
      <c r="HD2301" s="2"/>
      <c r="HE2301" s="2"/>
      <c r="HF2301" s="2"/>
      <c r="HG2301" s="2"/>
      <c r="HH2301" s="2"/>
      <c r="HI2301" s="2"/>
      <c r="HJ2301" s="2"/>
      <c r="HK2301" s="2"/>
      <c r="HL2301" s="2"/>
      <c r="HM2301" s="2"/>
      <c r="HN2301" s="2"/>
      <c r="HO2301" s="2"/>
      <c r="HP2301" s="2"/>
      <c r="HQ2301" s="2"/>
      <c r="HR2301" s="2"/>
      <c r="HS2301" s="2"/>
      <c r="HT2301" s="2"/>
      <c r="HU2301" s="2"/>
      <c r="HV2301" s="2"/>
      <c r="HW2301" s="2"/>
      <c r="HX2301" s="2"/>
      <c r="HY2301" s="2"/>
      <c r="HZ2301" s="2"/>
      <c r="IA2301" s="2"/>
      <c r="IB2301" s="2"/>
      <c r="IC2301" s="2"/>
      <c r="ID2301" s="2"/>
      <c r="IE2301" s="2"/>
      <c r="IF2301" s="2"/>
      <c r="IG2301" s="2"/>
      <c r="IH2301" s="2"/>
      <c r="II2301" s="2"/>
      <c r="IJ2301" s="2"/>
      <c r="IK2301" s="2"/>
      <c r="IL2301" s="2"/>
      <c r="IM2301" s="2"/>
      <c r="IN2301" s="2"/>
      <c r="IO2301" s="2"/>
      <c r="IP2301" s="2"/>
      <c r="IQ2301" s="2"/>
      <c r="IR2301" s="2"/>
      <c r="IS2301" s="2"/>
    </row>
    <row r="2302" spans="1:253" s="36" customFormat="1" hidden="1" x14ac:dyDescent="0.25">
      <c r="A2302" s="33"/>
      <c r="B2302" s="493"/>
      <c r="C2302" s="493"/>
      <c r="D2302" s="493"/>
      <c r="E2302" s="493"/>
      <c r="F2302" s="493"/>
      <c r="G2302" s="493"/>
      <c r="H2302" s="493"/>
      <c r="I2302" s="493"/>
      <c r="J2302" s="493"/>
      <c r="K2302" s="493"/>
      <c r="L2302" s="493"/>
      <c r="M2302" s="493"/>
      <c r="N2302" s="493"/>
      <c r="O2302" s="493"/>
      <c r="P2302" s="493"/>
      <c r="Q2302" s="493"/>
      <c r="R2302" s="493"/>
      <c r="S2302" s="493"/>
      <c r="T2302" s="493"/>
      <c r="U2302" s="493"/>
      <c r="V2302" s="493"/>
      <c r="W2302" s="493"/>
      <c r="X2302" s="493"/>
      <c r="Y2302" s="493"/>
      <c r="Z2302" s="493"/>
      <c r="AA2302" s="493"/>
      <c r="AB2302" s="493"/>
      <c r="AC2302" s="493"/>
      <c r="AD2302" s="493"/>
      <c r="AE2302" s="493"/>
      <c r="AF2302" s="493"/>
      <c r="AG2302" s="493"/>
      <c r="AH2302" s="493"/>
      <c r="AI2302" s="64"/>
      <c r="AJ2302" s="144" t="str">
        <f t="shared" si="433"/>
        <v>Riadok bude skrytý.</v>
      </c>
      <c r="AK2302" s="145" t="s">
        <v>207</v>
      </c>
      <c r="AL2302" s="2"/>
      <c r="AM2302" s="2"/>
      <c r="AN2302" s="2"/>
      <c r="AO2302" s="2"/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51">
        <f t="shared" si="436"/>
        <v>0</v>
      </c>
      <c r="BF2302" s="51"/>
      <c r="BG2302" s="51"/>
      <c r="BH2302" s="51">
        <f t="shared" si="434"/>
        <v>1</v>
      </c>
      <c r="BI2302" s="51">
        <f t="shared" si="435"/>
        <v>0</v>
      </c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/>
      <c r="BX2302" s="108"/>
      <c r="BY2302" s="108"/>
      <c r="BZ2302" s="108"/>
      <c r="CA2302" s="113">
        <f>SI!BY2302</f>
        <v>947</v>
      </c>
      <c r="CB2302" s="113"/>
      <c r="CC2302" s="113"/>
      <c r="CD2302" s="113"/>
      <c r="CE2302" s="113"/>
      <c r="CF2302" s="113"/>
      <c r="CG2302" s="113"/>
      <c r="CH2302" s="140">
        <f>SI!BZ2302</f>
        <v>0</v>
      </c>
      <c r="CI2302" s="108"/>
      <c r="CJ2302" s="108"/>
      <c r="CK2302" s="108"/>
      <c r="CL2302" s="108"/>
      <c r="CM2302" s="108"/>
      <c r="CN2302" s="108"/>
      <c r="CO2302" s="108"/>
      <c r="CP2302" s="108"/>
      <c r="CQ2302" s="108"/>
      <c r="CR2302" s="108"/>
      <c r="CS2302" s="108"/>
      <c r="CT2302" s="108"/>
      <c r="CU2302" s="108"/>
      <c r="CV2302" s="108"/>
      <c r="CW2302" s="108"/>
      <c r="CX2302" s="108"/>
      <c r="CY2302" s="108"/>
      <c r="CZ2302" s="2"/>
      <c r="DA2302" s="2"/>
      <c r="DB2302" s="2"/>
      <c r="DC2302" s="2"/>
      <c r="DD2302" s="2"/>
      <c r="DE2302" s="2"/>
      <c r="DF2302" s="2"/>
      <c r="DG2302" s="2"/>
      <c r="DH2302" s="2"/>
      <c r="DI2302" s="2"/>
      <c r="DJ2302" s="2"/>
      <c r="DK2302" s="2"/>
      <c r="DL2302" s="2"/>
      <c r="DM2302" s="2"/>
      <c r="DN2302" s="2"/>
      <c r="DO2302" s="2"/>
      <c r="DP2302" s="2"/>
      <c r="DQ2302" s="2"/>
      <c r="DR2302" s="2"/>
      <c r="DS2302" s="2"/>
      <c r="DT2302" s="2"/>
      <c r="DU2302" s="2"/>
      <c r="DV2302" s="2"/>
      <c r="DW2302" s="2"/>
      <c r="DX2302" s="2"/>
      <c r="DY2302" s="2"/>
      <c r="DZ2302" s="2"/>
      <c r="EA2302" s="2"/>
      <c r="EB2302" s="2"/>
      <c r="EC2302" s="2"/>
      <c r="ED2302" s="2"/>
      <c r="EE2302" s="2"/>
      <c r="EF2302" s="2"/>
      <c r="EG2302" s="2"/>
      <c r="EH2302" s="2"/>
      <c r="EI2302" s="2"/>
      <c r="EJ2302" s="2"/>
      <c r="EK2302" s="2"/>
      <c r="EL2302" s="2"/>
      <c r="EM2302" s="2"/>
      <c r="EN2302" s="2"/>
      <c r="EO2302" s="2"/>
      <c r="EP2302" s="2"/>
      <c r="EQ2302" s="2"/>
      <c r="ER2302" s="2"/>
      <c r="ES2302" s="2"/>
      <c r="ET2302" s="2"/>
      <c r="EU2302" s="2"/>
      <c r="EV2302" s="2"/>
      <c r="EW2302" s="2"/>
      <c r="EX2302" s="2"/>
      <c r="EY2302" s="2"/>
      <c r="EZ2302" s="2"/>
      <c r="FA2302" s="2"/>
      <c r="FB2302" s="2"/>
      <c r="FC2302" s="2"/>
      <c r="FD2302" s="2"/>
      <c r="FE2302" s="2"/>
      <c r="FF2302" s="2"/>
      <c r="FG2302" s="2"/>
      <c r="FH2302" s="2"/>
      <c r="FI2302" s="2"/>
      <c r="FJ2302" s="2"/>
      <c r="FK2302" s="2"/>
      <c r="FL2302" s="2"/>
      <c r="FM2302" s="2"/>
      <c r="FN2302" s="2"/>
      <c r="FO2302" s="2"/>
      <c r="FP2302" s="2"/>
      <c r="FQ2302" s="2"/>
      <c r="FR2302" s="2"/>
      <c r="FS2302" s="2"/>
      <c r="FT2302" s="2"/>
      <c r="FU2302" s="2"/>
      <c r="FV2302" s="2"/>
      <c r="FW2302" s="2"/>
      <c r="FX2302" s="2"/>
      <c r="FY2302" s="2"/>
      <c r="FZ2302" s="2"/>
      <c r="GA2302" s="2"/>
      <c r="GB2302" s="2"/>
      <c r="GC2302" s="2"/>
      <c r="GD2302" s="2"/>
      <c r="GE2302" s="2"/>
      <c r="GF2302" s="2"/>
      <c r="GG2302" s="2"/>
      <c r="GH2302" s="2"/>
      <c r="GI2302" s="2"/>
      <c r="GJ2302" s="2"/>
      <c r="GK2302" s="2"/>
      <c r="GL2302" s="2"/>
      <c r="GM2302" s="2"/>
      <c r="GN2302" s="2"/>
      <c r="GO2302" s="2"/>
      <c r="GP2302" s="2"/>
      <c r="GQ2302" s="2"/>
      <c r="GR2302" s="2"/>
      <c r="GS2302" s="2"/>
      <c r="GT2302" s="2"/>
      <c r="GU2302" s="2"/>
      <c r="GV2302" s="2"/>
      <c r="GW2302" s="2"/>
      <c r="GX2302" s="2"/>
      <c r="GY2302" s="2"/>
      <c r="GZ2302" s="2"/>
      <c r="HA2302" s="2"/>
      <c r="HB2302" s="2"/>
      <c r="HC2302" s="2"/>
      <c r="HD2302" s="2"/>
      <c r="HE2302" s="2"/>
      <c r="HF2302" s="2"/>
      <c r="HG2302" s="2"/>
      <c r="HH2302" s="2"/>
      <c r="HI2302" s="2"/>
      <c r="HJ2302" s="2"/>
      <c r="HK2302" s="2"/>
      <c r="HL2302" s="2"/>
      <c r="HM2302" s="2"/>
      <c r="HN2302" s="2"/>
      <c r="HO2302" s="2"/>
      <c r="HP2302" s="2"/>
      <c r="HQ2302" s="2"/>
      <c r="HR2302" s="2"/>
      <c r="HS2302" s="2"/>
      <c r="HT2302" s="2"/>
      <c r="HU2302" s="2"/>
      <c r="HV2302" s="2"/>
      <c r="HW2302" s="2"/>
      <c r="HX2302" s="2"/>
      <c r="HY2302" s="2"/>
      <c r="HZ2302" s="2"/>
      <c r="IA2302" s="2"/>
      <c r="IB2302" s="2"/>
      <c r="IC2302" s="2"/>
      <c r="ID2302" s="2"/>
      <c r="IE2302" s="2"/>
      <c r="IF2302" s="2"/>
      <c r="IG2302" s="2"/>
      <c r="IH2302" s="2"/>
      <c r="II2302" s="2"/>
      <c r="IJ2302" s="2"/>
      <c r="IK2302" s="2"/>
      <c r="IL2302" s="2"/>
      <c r="IM2302" s="2"/>
      <c r="IN2302" s="2"/>
      <c r="IO2302" s="2"/>
      <c r="IP2302" s="2"/>
      <c r="IQ2302" s="2"/>
      <c r="IR2302" s="2"/>
      <c r="IS2302" s="2"/>
    </row>
    <row r="2303" spans="1:253" s="36" customFormat="1" hidden="1" x14ac:dyDescent="0.25">
      <c r="A2303" s="33"/>
      <c r="B2303" s="493"/>
      <c r="C2303" s="493"/>
      <c r="D2303" s="493"/>
      <c r="E2303" s="493"/>
      <c r="F2303" s="493"/>
      <c r="G2303" s="493"/>
      <c r="H2303" s="493"/>
      <c r="I2303" s="493"/>
      <c r="J2303" s="493"/>
      <c r="K2303" s="493"/>
      <c r="L2303" s="493"/>
      <c r="M2303" s="493"/>
      <c r="N2303" s="493"/>
      <c r="O2303" s="493"/>
      <c r="P2303" s="493"/>
      <c r="Q2303" s="493"/>
      <c r="R2303" s="493"/>
      <c r="S2303" s="493"/>
      <c r="T2303" s="493"/>
      <c r="U2303" s="493"/>
      <c r="V2303" s="493"/>
      <c r="W2303" s="493"/>
      <c r="X2303" s="493"/>
      <c r="Y2303" s="493"/>
      <c r="Z2303" s="493"/>
      <c r="AA2303" s="493"/>
      <c r="AB2303" s="493"/>
      <c r="AC2303" s="493"/>
      <c r="AD2303" s="493"/>
      <c r="AE2303" s="493"/>
      <c r="AF2303" s="493"/>
      <c r="AG2303" s="493"/>
      <c r="AH2303" s="493"/>
      <c r="AI2303" s="64"/>
      <c r="AJ2303" s="144" t="str">
        <f t="shared" si="433"/>
        <v>Riadok bude skrytý.</v>
      </c>
      <c r="AK2303" s="145" t="s">
        <v>207</v>
      </c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51">
        <f t="shared" si="436"/>
        <v>0</v>
      </c>
      <c r="BF2303" s="51"/>
      <c r="BG2303" s="51"/>
      <c r="BH2303" s="51">
        <f t="shared" si="434"/>
        <v>1</v>
      </c>
      <c r="BI2303" s="51">
        <f t="shared" si="435"/>
        <v>0</v>
      </c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/>
      <c r="BX2303" s="108"/>
      <c r="BY2303" s="108"/>
      <c r="BZ2303" s="108"/>
      <c r="CA2303" s="113">
        <f>SI!BY2303</f>
        <v>130</v>
      </c>
      <c r="CB2303" s="113"/>
      <c r="CC2303" s="113"/>
      <c r="CD2303" s="113"/>
      <c r="CE2303" s="113"/>
      <c r="CF2303" s="113"/>
      <c r="CG2303" s="113"/>
      <c r="CH2303" s="140">
        <f>SI!BZ2303</f>
        <v>0</v>
      </c>
      <c r="CI2303" s="108"/>
      <c r="CJ2303" s="108"/>
      <c r="CK2303" s="108"/>
      <c r="CL2303" s="108"/>
      <c r="CM2303" s="108"/>
      <c r="CN2303" s="108"/>
      <c r="CO2303" s="108"/>
      <c r="CP2303" s="108"/>
      <c r="CQ2303" s="108"/>
      <c r="CR2303" s="108"/>
      <c r="CS2303" s="108"/>
      <c r="CT2303" s="108"/>
      <c r="CU2303" s="108"/>
      <c r="CV2303" s="108"/>
      <c r="CW2303" s="108"/>
      <c r="CX2303" s="108"/>
      <c r="CY2303" s="108"/>
      <c r="CZ2303" s="2"/>
      <c r="DA2303" s="2"/>
      <c r="DB2303" s="2"/>
      <c r="DC2303" s="2"/>
      <c r="DD2303" s="2"/>
      <c r="DE2303" s="2"/>
      <c r="DF2303" s="2"/>
      <c r="DG2303" s="2"/>
      <c r="DH2303" s="2"/>
      <c r="DI2303" s="2"/>
      <c r="DJ2303" s="2"/>
      <c r="DK2303" s="2"/>
      <c r="DL2303" s="2"/>
      <c r="DM2303" s="2"/>
      <c r="DN2303" s="2"/>
      <c r="DO2303" s="2"/>
      <c r="DP2303" s="2"/>
      <c r="DQ2303" s="2"/>
      <c r="DR2303" s="2"/>
      <c r="DS2303" s="2"/>
      <c r="DT2303" s="2"/>
      <c r="DU2303" s="2"/>
      <c r="DV2303" s="2"/>
      <c r="DW2303" s="2"/>
      <c r="DX2303" s="2"/>
      <c r="DY2303" s="2"/>
      <c r="DZ2303" s="2"/>
      <c r="EA2303" s="2"/>
      <c r="EB2303" s="2"/>
      <c r="EC2303" s="2"/>
      <c r="ED2303" s="2"/>
      <c r="EE2303" s="2"/>
      <c r="EF2303" s="2"/>
      <c r="EG2303" s="2"/>
      <c r="EH2303" s="2"/>
      <c r="EI2303" s="2"/>
      <c r="EJ2303" s="2"/>
      <c r="EK2303" s="2"/>
      <c r="EL2303" s="2"/>
      <c r="EM2303" s="2"/>
      <c r="EN2303" s="2"/>
      <c r="EO2303" s="2"/>
      <c r="EP2303" s="2"/>
      <c r="EQ2303" s="2"/>
      <c r="ER2303" s="2"/>
      <c r="ES2303" s="2"/>
      <c r="ET2303" s="2"/>
      <c r="EU2303" s="2"/>
      <c r="EV2303" s="2"/>
      <c r="EW2303" s="2"/>
      <c r="EX2303" s="2"/>
      <c r="EY2303" s="2"/>
      <c r="EZ2303" s="2"/>
      <c r="FA2303" s="2"/>
      <c r="FB2303" s="2"/>
      <c r="FC2303" s="2"/>
      <c r="FD2303" s="2"/>
      <c r="FE2303" s="2"/>
      <c r="FF2303" s="2"/>
      <c r="FG2303" s="2"/>
      <c r="FH2303" s="2"/>
      <c r="FI2303" s="2"/>
      <c r="FJ2303" s="2"/>
      <c r="FK2303" s="2"/>
      <c r="FL2303" s="2"/>
      <c r="FM2303" s="2"/>
      <c r="FN2303" s="2"/>
      <c r="FO2303" s="2"/>
      <c r="FP2303" s="2"/>
      <c r="FQ2303" s="2"/>
      <c r="FR2303" s="2"/>
      <c r="FS2303" s="2"/>
      <c r="FT2303" s="2"/>
      <c r="FU2303" s="2"/>
      <c r="FV2303" s="2"/>
      <c r="FW2303" s="2"/>
      <c r="FX2303" s="2"/>
      <c r="FY2303" s="2"/>
      <c r="FZ2303" s="2"/>
      <c r="GA2303" s="2"/>
      <c r="GB2303" s="2"/>
      <c r="GC2303" s="2"/>
      <c r="GD2303" s="2"/>
      <c r="GE2303" s="2"/>
      <c r="GF2303" s="2"/>
      <c r="GG2303" s="2"/>
      <c r="GH2303" s="2"/>
      <c r="GI2303" s="2"/>
      <c r="GJ2303" s="2"/>
      <c r="GK2303" s="2"/>
      <c r="GL2303" s="2"/>
      <c r="GM2303" s="2"/>
      <c r="GN2303" s="2"/>
      <c r="GO2303" s="2"/>
      <c r="GP2303" s="2"/>
      <c r="GQ2303" s="2"/>
      <c r="GR2303" s="2"/>
      <c r="GS2303" s="2"/>
      <c r="GT2303" s="2"/>
      <c r="GU2303" s="2"/>
      <c r="GV2303" s="2"/>
      <c r="GW2303" s="2"/>
      <c r="GX2303" s="2"/>
      <c r="GY2303" s="2"/>
      <c r="GZ2303" s="2"/>
      <c r="HA2303" s="2"/>
      <c r="HB2303" s="2"/>
      <c r="HC2303" s="2"/>
      <c r="HD2303" s="2"/>
      <c r="HE2303" s="2"/>
      <c r="HF2303" s="2"/>
      <c r="HG2303" s="2"/>
      <c r="HH2303" s="2"/>
      <c r="HI2303" s="2"/>
      <c r="HJ2303" s="2"/>
      <c r="HK2303" s="2"/>
      <c r="HL2303" s="2"/>
      <c r="HM2303" s="2"/>
      <c r="HN2303" s="2"/>
      <c r="HO2303" s="2"/>
      <c r="HP2303" s="2"/>
      <c r="HQ2303" s="2"/>
      <c r="HR2303" s="2"/>
      <c r="HS2303" s="2"/>
      <c r="HT2303" s="2"/>
      <c r="HU2303" s="2"/>
      <c r="HV2303" s="2"/>
      <c r="HW2303" s="2"/>
      <c r="HX2303" s="2"/>
      <c r="HY2303" s="2"/>
      <c r="HZ2303" s="2"/>
      <c r="IA2303" s="2"/>
      <c r="IB2303" s="2"/>
      <c r="IC2303" s="2"/>
      <c r="ID2303" s="2"/>
      <c r="IE2303" s="2"/>
      <c r="IF2303" s="2"/>
      <c r="IG2303" s="2"/>
      <c r="IH2303" s="2"/>
      <c r="II2303" s="2"/>
      <c r="IJ2303" s="2"/>
      <c r="IK2303" s="2"/>
      <c r="IL2303" s="2"/>
      <c r="IM2303" s="2"/>
      <c r="IN2303" s="2"/>
      <c r="IO2303" s="2"/>
      <c r="IP2303" s="2"/>
      <c r="IQ2303" s="2"/>
      <c r="IR2303" s="2"/>
      <c r="IS2303" s="2"/>
    </row>
    <row r="2304" spans="1:253" s="36" customFormat="1" hidden="1" x14ac:dyDescent="0.25">
      <c r="A2304" s="33"/>
      <c r="B2304" s="493"/>
      <c r="C2304" s="493"/>
      <c r="D2304" s="493"/>
      <c r="E2304" s="493"/>
      <c r="F2304" s="493"/>
      <c r="G2304" s="493"/>
      <c r="H2304" s="493"/>
      <c r="I2304" s="493"/>
      <c r="J2304" s="493"/>
      <c r="K2304" s="493"/>
      <c r="L2304" s="493"/>
      <c r="M2304" s="493"/>
      <c r="N2304" s="493"/>
      <c r="O2304" s="493"/>
      <c r="P2304" s="493"/>
      <c r="Q2304" s="493"/>
      <c r="R2304" s="493"/>
      <c r="S2304" s="493"/>
      <c r="T2304" s="493"/>
      <c r="U2304" s="493"/>
      <c r="V2304" s="493"/>
      <c r="W2304" s="493"/>
      <c r="X2304" s="493"/>
      <c r="Y2304" s="493"/>
      <c r="Z2304" s="493"/>
      <c r="AA2304" s="493"/>
      <c r="AB2304" s="493"/>
      <c r="AC2304" s="493"/>
      <c r="AD2304" s="493"/>
      <c r="AE2304" s="493"/>
      <c r="AF2304" s="493"/>
      <c r="AG2304" s="493"/>
      <c r="AH2304" s="493"/>
      <c r="AI2304" s="64"/>
      <c r="AJ2304" s="144" t="str">
        <f t="shared" si="433"/>
        <v>Riadok bude skrytý.</v>
      </c>
      <c r="AK2304" s="145" t="s">
        <v>207</v>
      </c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51">
        <f t="shared" si="436"/>
        <v>0</v>
      </c>
      <c r="BF2304" s="51"/>
      <c r="BG2304" s="51"/>
      <c r="BH2304" s="51">
        <f t="shared" si="434"/>
        <v>1</v>
      </c>
      <c r="BI2304" s="51">
        <f t="shared" si="435"/>
        <v>0</v>
      </c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108"/>
      <c r="BY2304" s="108"/>
      <c r="BZ2304" s="108"/>
      <c r="CA2304" s="113">
        <f>SI!BY2304</f>
        <v>168</v>
      </c>
      <c r="CB2304" s="113"/>
      <c r="CC2304" s="113"/>
      <c r="CD2304" s="113"/>
      <c r="CE2304" s="113"/>
      <c r="CF2304" s="113"/>
      <c r="CG2304" s="113"/>
      <c r="CH2304" s="140">
        <f>SI!BZ2304</f>
        <v>0</v>
      </c>
      <c r="CI2304" s="108"/>
      <c r="CJ2304" s="108"/>
      <c r="CK2304" s="108"/>
      <c r="CL2304" s="108"/>
      <c r="CM2304" s="108"/>
      <c r="CN2304" s="108"/>
      <c r="CO2304" s="108"/>
      <c r="CP2304" s="108"/>
      <c r="CQ2304" s="108"/>
      <c r="CR2304" s="108"/>
      <c r="CS2304" s="108"/>
      <c r="CT2304" s="108"/>
      <c r="CU2304" s="108"/>
      <c r="CV2304" s="108"/>
      <c r="CW2304" s="108"/>
      <c r="CX2304" s="108"/>
      <c r="CY2304" s="108"/>
      <c r="CZ2304" s="2"/>
      <c r="DA2304" s="2"/>
      <c r="DB2304" s="2"/>
      <c r="DC2304" s="2"/>
      <c r="DD2304" s="2"/>
      <c r="DE2304" s="2"/>
      <c r="DF2304" s="2"/>
      <c r="DG2304" s="2"/>
      <c r="DH2304" s="2"/>
      <c r="DI2304" s="2"/>
      <c r="DJ2304" s="2"/>
      <c r="DK2304" s="2"/>
      <c r="DL2304" s="2"/>
      <c r="DM2304" s="2"/>
      <c r="DN2304" s="2"/>
      <c r="DO2304" s="2"/>
      <c r="DP2304" s="2"/>
      <c r="DQ2304" s="2"/>
      <c r="DR2304" s="2"/>
      <c r="DS2304" s="2"/>
      <c r="DT2304" s="2"/>
      <c r="DU2304" s="2"/>
      <c r="DV2304" s="2"/>
      <c r="DW2304" s="2"/>
      <c r="DX2304" s="2"/>
      <c r="DY2304" s="2"/>
      <c r="DZ2304" s="2"/>
      <c r="EA2304" s="2"/>
      <c r="EB2304" s="2"/>
      <c r="EC2304" s="2"/>
      <c r="ED2304" s="2"/>
      <c r="EE2304" s="2"/>
      <c r="EF2304" s="2"/>
      <c r="EG2304" s="2"/>
      <c r="EH2304" s="2"/>
      <c r="EI2304" s="2"/>
      <c r="EJ2304" s="2"/>
      <c r="EK2304" s="2"/>
      <c r="EL2304" s="2"/>
      <c r="EM2304" s="2"/>
      <c r="EN2304" s="2"/>
      <c r="EO2304" s="2"/>
      <c r="EP2304" s="2"/>
      <c r="EQ2304" s="2"/>
      <c r="ER2304" s="2"/>
      <c r="ES2304" s="2"/>
      <c r="ET2304" s="2"/>
      <c r="EU2304" s="2"/>
      <c r="EV2304" s="2"/>
      <c r="EW2304" s="2"/>
      <c r="EX2304" s="2"/>
      <c r="EY2304" s="2"/>
      <c r="EZ2304" s="2"/>
      <c r="FA2304" s="2"/>
      <c r="FB2304" s="2"/>
      <c r="FC2304" s="2"/>
      <c r="FD2304" s="2"/>
      <c r="FE2304" s="2"/>
      <c r="FF2304" s="2"/>
      <c r="FG2304" s="2"/>
      <c r="FH2304" s="2"/>
      <c r="FI2304" s="2"/>
      <c r="FJ2304" s="2"/>
      <c r="FK2304" s="2"/>
      <c r="FL2304" s="2"/>
      <c r="FM2304" s="2"/>
      <c r="FN2304" s="2"/>
      <c r="FO2304" s="2"/>
      <c r="FP2304" s="2"/>
      <c r="FQ2304" s="2"/>
      <c r="FR2304" s="2"/>
      <c r="FS2304" s="2"/>
      <c r="FT2304" s="2"/>
      <c r="FU2304" s="2"/>
      <c r="FV2304" s="2"/>
      <c r="FW2304" s="2"/>
      <c r="FX2304" s="2"/>
      <c r="FY2304" s="2"/>
      <c r="FZ2304" s="2"/>
      <c r="GA2304" s="2"/>
      <c r="GB2304" s="2"/>
      <c r="GC2304" s="2"/>
      <c r="GD2304" s="2"/>
      <c r="GE2304" s="2"/>
      <c r="GF2304" s="2"/>
      <c r="GG2304" s="2"/>
      <c r="GH2304" s="2"/>
      <c r="GI2304" s="2"/>
      <c r="GJ2304" s="2"/>
      <c r="GK2304" s="2"/>
      <c r="GL2304" s="2"/>
      <c r="GM2304" s="2"/>
      <c r="GN2304" s="2"/>
      <c r="GO2304" s="2"/>
      <c r="GP2304" s="2"/>
      <c r="GQ2304" s="2"/>
      <c r="GR2304" s="2"/>
      <c r="GS2304" s="2"/>
      <c r="GT2304" s="2"/>
      <c r="GU2304" s="2"/>
      <c r="GV2304" s="2"/>
      <c r="GW2304" s="2"/>
      <c r="GX2304" s="2"/>
      <c r="GY2304" s="2"/>
      <c r="GZ2304" s="2"/>
      <c r="HA2304" s="2"/>
      <c r="HB2304" s="2"/>
      <c r="HC2304" s="2"/>
      <c r="HD2304" s="2"/>
      <c r="HE2304" s="2"/>
      <c r="HF2304" s="2"/>
      <c r="HG2304" s="2"/>
      <c r="HH2304" s="2"/>
      <c r="HI2304" s="2"/>
      <c r="HJ2304" s="2"/>
      <c r="HK2304" s="2"/>
      <c r="HL2304" s="2"/>
      <c r="HM2304" s="2"/>
      <c r="HN2304" s="2"/>
      <c r="HO2304" s="2"/>
      <c r="HP2304" s="2"/>
      <c r="HQ2304" s="2"/>
      <c r="HR2304" s="2"/>
      <c r="HS2304" s="2"/>
      <c r="HT2304" s="2"/>
      <c r="HU2304" s="2"/>
      <c r="HV2304" s="2"/>
      <c r="HW2304" s="2"/>
      <c r="HX2304" s="2"/>
      <c r="HY2304" s="2"/>
      <c r="HZ2304" s="2"/>
      <c r="IA2304" s="2"/>
      <c r="IB2304" s="2"/>
      <c r="IC2304" s="2"/>
      <c r="ID2304" s="2"/>
      <c r="IE2304" s="2"/>
      <c r="IF2304" s="2"/>
      <c r="IG2304" s="2"/>
      <c r="IH2304" s="2"/>
      <c r="II2304" s="2"/>
      <c r="IJ2304" s="2"/>
      <c r="IK2304" s="2"/>
      <c r="IL2304" s="2"/>
      <c r="IM2304" s="2"/>
      <c r="IN2304" s="2"/>
      <c r="IO2304" s="2"/>
      <c r="IP2304" s="2"/>
      <c r="IQ2304" s="2"/>
      <c r="IR2304" s="2"/>
      <c r="IS2304" s="2"/>
    </row>
    <row r="2305" spans="1:253" s="36" customFormat="1" hidden="1" x14ac:dyDescent="0.25">
      <c r="A2305" s="33"/>
      <c r="B2305" s="493"/>
      <c r="C2305" s="493"/>
      <c r="D2305" s="493"/>
      <c r="E2305" s="493"/>
      <c r="F2305" s="493"/>
      <c r="G2305" s="493"/>
      <c r="H2305" s="493"/>
      <c r="I2305" s="493"/>
      <c r="J2305" s="493"/>
      <c r="K2305" s="493"/>
      <c r="L2305" s="493"/>
      <c r="M2305" s="493"/>
      <c r="N2305" s="493"/>
      <c r="O2305" s="493"/>
      <c r="P2305" s="493"/>
      <c r="Q2305" s="493"/>
      <c r="R2305" s="493"/>
      <c r="S2305" s="493"/>
      <c r="T2305" s="493"/>
      <c r="U2305" s="493"/>
      <c r="V2305" s="493"/>
      <c r="W2305" s="493"/>
      <c r="X2305" s="493"/>
      <c r="Y2305" s="493"/>
      <c r="Z2305" s="493"/>
      <c r="AA2305" s="493"/>
      <c r="AB2305" s="493"/>
      <c r="AC2305" s="493"/>
      <c r="AD2305" s="493"/>
      <c r="AE2305" s="493"/>
      <c r="AF2305" s="493"/>
      <c r="AG2305" s="493"/>
      <c r="AH2305" s="493"/>
      <c r="AI2305" s="64"/>
      <c r="AJ2305" s="144" t="str">
        <f t="shared" si="433"/>
        <v>Riadok bude skrytý.</v>
      </c>
      <c r="AK2305" s="145" t="s">
        <v>207</v>
      </c>
      <c r="AL2305" s="2"/>
      <c r="AM2305" s="2"/>
      <c r="AN2305" s="2"/>
      <c r="AO2305" s="2"/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  <c r="AZ2305" s="2"/>
      <c r="BA2305" s="2"/>
      <c r="BB2305" s="2"/>
      <c r="BC2305" s="2"/>
      <c r="BD2305" s="2"/>
      <c r="BE2305" s="51">
        <f t="shared" si="436"/>
        <v>0</v>
      </c>
      <c r="BF2305" s="51"/>
      <c r="BG2305" s="51"/>
      <c r="BH2305" s="51">
        <f t="shared" si="434"/>
        <v>1</v>
      </c>
      <c r="BI2305" s="51">
        <f t="shared" si="435"/>
        <v>0</v>
      </c>
      <c r="BJ2305" s="2"/>
      <c r="BK2305" s="2"/>
      <c r="BL2305" s="2"/>
      <c r="BM2305" s="2"/>
      <c r="BN2305" s="2"/>
      <c r="BO2305" s="2"/>
      <c r="BP2305" s="2"/>
      <c r="BQ2305" s="2"/>
      <c r="BR2305" s="2"/>
      <c r="BS2305" s="2"/>
      <c r="BT2305" s="2"/>
      <c r="BU2305" s="2"/>
      <c r="BV2305" s="2"/>
      <c r="BW2305" s="2"/>
      <c r="BX2305" s="108"/>
      <c r="BY2305" s="108"/>
      <c r="BZ2305" s="108"/>
      <c r="CA2305" s="113">
        <f>SI!BY2305</f>
        <v>119</v>
      </c>
      <c r="CB2305" s="113"/>
      <c r="CC2305" s="113"/>
      <c r="CD2305" s="113"/>
      <c r="CE2305" s="113"/>
      <c r="CF2305" s="113"/>
      <c r="CG2305" s="113"/>
      <c r="CH2305" s="140">
        <f>SI!BZ2305</f>
        <v>0</v>
      </c>
      <c r="CI2305" s="108"/>
      <c r="CJ2305" s="108"/>
      <c r="CK2305" s="108"/>
      <c r="CL2305" s="108"/>
      <c r="CM2305" s="108"/>
      <c r="CN2305" s="108"/>
      <c r="CO2305" s="108"/>
      <c r="CP2305" s="108"/>
      <c r="CQ2305" s="108"/>
      <c r="CR2305" s="108"/>
      <c r="CS2305" s="108"/>
      <c r="CT2305" s="108"/>
      <c r="CU2305" s="108"/>
      <c r="CV2305" s="108"/>
      <c r="CW2305" s="108"/>
      <c r="CX2305" s="108"/>
      <c r="CY2305" s="108"/>
      <c r="CZ2305" s="2"/>
      <c r="DA2305" s="2"/>
      <c r="DB2305" s="2"/>
      <c r="DC2305" s="2"/>
      <c r="DD2305" s="2"/>
      <c r="DE2305" s="2"/>
      <c r="DF2305" s="2"/>
      <c r="DG2305" s="2"/>
      <c r="DH2305" s="2"/>
      <c r="DI2305" s="2"/>
      <c r="DJ2305" s="2"/>
      <c r="DK2305" s="2"/>
      <c r="DL2305" s="2"/>
      <c r="DM2305" s="2"/>
      <c r="DN2305" s="2"/>
      <c r="DO2305" s="2"/>
      <c r="DP2305" s="2"/>
      <c r="DQ2305" s="2"/>
      <c r="DR2305" s="2"/>
      <c r="DS2305" s="2"/>
      <c r="DT2305" s="2"/>
      <c r="DU2305" s="2"/>
      <c r="DV2305" s="2"/>
      <c r="DW2305" s="2"/>
      <c r="DX2305" s="2"/>
      <c r="DY2305" s="2"/>
      <c r="DZ2305" s="2"/>
      <c r="EA2305" s="2"/>
      <c r="EB2305" s="2"/>
      <c r="EC2305" s="2"/>
      <c r="ED2305" s="2"/>
      <c r="EE2305" s="2"/>
      <c r="EF2305" s="2"/>
      <c r="EG2305" s="2"/>
      <c r="EH2305" s="2"/>
      <c r="EI2305" s="2"/>
      <c r="EJ2305" s="2"/>
      <c r="EK2305" s="2"/>
      <c r="EL2305" s="2"/>
      <c r="EM2305" s="2"/>
      <c r="EN2305" s="2"/>
      <c r="EO2305" s="2"/>
      <c r="EP2305" s="2"/>
      <c r="EQ2305" s="2"/>
      <c r="ER2305" s="2"/>
      <c r="ES2305" s="2"/>
      <c r="ET2305" s="2"/>
      <c r="EU2305" s="2"/>
      <c r="EV2305" s="2"/>
      <c r="EW2305" s="2"/>
      <c r="EX2305" s="2"/>
      <c r="EY2305" s="2"/>
      <c r="EZ2305" s="2"/>
      <c r="FA2305" s="2"/>
      <c r="FB2305" s="2"/>
      <c r="FC2305" s="2"/>
      <c r="FD2305" s="2"/>
      <c r="FE2305" s="2"/>
      <c r="FF2305" s="2"/>
      <c r="FG2305" s="2"/>
      <c r="FH2305" s="2"/>
      <c r="FI2305" s="2"/>
      <c r="FJ2305" s="2"/>
      <c r="FK2305" s="2"/>
      <c r="FL2305" s="2"/>
      <c r="FM2305" s="2"/>
      <c r="FN2305" s="2"/>
      <c r="FO2305" s="2"/>
      <c r="FP2305" s="2"/>
      <c r="FQ2305" s="2"/>
      <c r="FR2305" s="2"/>
      <c r="FS2305" s="2"/>
      <c r="FT2305" s="2"/>
      <c r="FU2305" s="2"/>
      <c r="FV2305" s="2"/>
      <c r="FW2305" s="2"/>
      <c r="FX2305" s="2"/>
      <c r="FY2305" s="2"/>
      <c r="FZ2305" s="2"/>
      <c r="GA2305" s="2"/>
      <c r="GB2305" s="2"/>
      <c r="GC2305" s="2"/>
      <c r="GD2305" s="2"/>
      <c r="GE2305" s="2"/>
      <c r="GF2305" s="2"/>
      <c r="GG2305" s="2"/>
      <c r="GH2305" s="2"/>
      <c r="GI2305" s="2"/>
      <c r="GJ2305" s="2"/>
      <c r="GK2305" s="2"/>
      <c r="GL2305" s="2"/>
      <c r="GM2305" s="2"/>
      <c r="GN2305" s="2"/>
      <c r="GO2305" s="2"/>
      <c r="GP2305" s="2"/>
      <c r="GQ2305" s="2"/>
      <c r="GR2305" s="2"/>
      <c r="GS2305" s="2"/>
      <c r="GT2305" s="2"/>
      <c r="GU2305" s="2"/>
      <c r="GV2305" s="2"/>
      <c r="GW2305" s="2"/>
      <c r="GX2305" s="2"/>
      <c r="GY2305" s="2"/>
      <c r="GZ2305" s="2"/>
      <c r="HA2305" s="2"/>
      <c r="HB2305" s="2"/>
      <c r="HC2305" s="2"/>
      <c r="HD2305" s="2"/>
      <c r="HE2305" s="2"/>
      <c r="HF2305" s="2"/>
      <c r="HG2305" s="2"/>
      <c r="HH2305" s="2"/>
      <c r="HI2305" s="2"/>
      <c r="HJ2305" s="2"/>
      <c r="HK2305" s="2"/>
      <c r="HL2305" s="2"/>
      <c r="HM2305" s="2"/>
      <c r="HN2305" s="2"/>
      <c r="HO2305" s="2"/>
      <c r="HP2305" s="2"/>
      <c r="HQ2305" s="2"/>
      <c r="HR2305" s="2"/>
      <c r="HS2305" s="2"/>
      <c r="HT2305" s="2"/>
      <c r="HU2305" s="2"/>
      <c r="HV2305" s="2"/>
      <c r="HW2305" s="2"/>
      <c r="HX2305" s="2"/>
      <c r="HY2305" s="2"/>
      <c r="HZ2305" s="2"/>
      <c r="IA2305" s="2"/>
      <c r="IB2305" s="2"/>
      <c r="IC2305" s="2"/>
      <c r="ID2305" s="2"/>
      <c r="IE2305" s="2"/>
      <c r="IF2305" s="2"/>
      <c r="IG2305" s="2"/>
      <c r="IH2305" s="2"/>
      <c r="II2305" s="2"/>
      <c r="IJ2305" s="2"/>
      <c r="IK2305" s="2"/>
      <c r="IL2305" s="2"/>
      <c r="IM2305" s="2"/>
      <c r="IN2305" s="2"/>
      <c r="IO2305" s="2"/>
      <c r="IP2305" s="2"/>
      <c r="IQ2305" s="2"/>
      <c r="IR2305" s="2"/>
      <c r="IS2305" s="2"/>
    </row>
    <row r="2306" spans="1:253" s="36" customFormat="1" hidden="1" x14ac:dyDescent="0.25">
      <c r="A2306" s="33"/>
      <c r="B2306" s="493"/>
      <c r="C2306" s="493"/>
      <c r="D2306" s="493"/>
      <c r="E2306" s="493"/>
      <c r="F2306" s="493"/>
      <c r="G2306" s="493"/>
      <c r="H2306" s="493"/>
      <c r="I2306" s="493"/>
      <c r="J2306" s="493"/>
      <c r="K2306" s="493"/>
      <c r="L2306" s="493"/>
      <c r="M2306" s="493"/>
      <c r="N2306" s="493"/>
      <c r="O2306" s="493"/>
      <c r="P2306" s="493"/>
      <c r="Q2306" s="493"/>
      <c r="R2306" s="493"/>
      <c r="S2306" s="493"/>
      <c r="T2306" s="493"/>
      <c r="U2306" s="493"/>
      <c r="V2306" s="493"/>
      <c r="W2306" s="493"/>
      <c r="X2306" s="493"/>
      <c r="Y2306" s="493"/>
      <c r="Z2306" s="493"/>
      <c r="AA2306" s="493"/>
      <c r="AB2306" s="493"/>
      <c r="AC2306" s="493"/>
      <c r="AD2306" s="493"/>
      <c r="AE2306" s="493"/>
      <c r="AF2306" s="493"/>
      <c r="AG2306" s="493"/>
      <c r="AH2306" s="493"/>
      <c r="AI2306" s="64"/>
      <c r="AJ2306" s="144" t="str">
        <f t="shared" si="433"/>
        <v>Riadok bude skrytý.</v>
      </c>
      <c r="AK2306" s="145" t="s">
        <v>207</v>
      </c>
      <c r="AL2306" s="2"/>
      <c r="AM2306" s="2"/>
      <c r="AN2306" s="2"/>
      <c r="AO2306" s="2"/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51">
        <f t="shared" si="436"/>
        <v>0</v>
      </c>
      <c r="BF2306" s="51"/>
      <c r="BG2306" s="51"/>
      <c r="BH2306" s="51">
        <f t="shared" si="434"/>
        <v>1</v>
      </c>
      <c r="BI2306" s="51">
        <f t="shared" si="435"/>
        <v>0</v>
      </c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/>
      <c r="BV2306" s="2"/>
      <c r="BW2306" s="2"/>
      <c r="BX2306" s="108"/>
      <c r="BY2306" s="108"/>
      <c r="BZ2306" s="108"/>
      <c r="CA2306" s="113">
        <f>SI!BY2306</f>
        <v>574</v>
      </c>
      <c r="CB2306" s="113"/>
      <c r="CC2306" s="113"/>
      <c r="CD2306" s="113"/>
      <c r="CE2306" s="113"/>
      <c r="CF2306" s="113"/>
      <c r="CG2306" s="113"/>
      <c r="CH2306" s="140">
        <f>SI!BZ2306</f>
        <v>0</v>
      </c>
      <c r="CI2306" s="108"/>
      <c r="CJ2306" s="108"/>
      <c r="CK2306" s="108"/>
      <c r="CL2306" s="108"/>
      <c r="CM2306" s="108"/>
      <c r="CN2306" s="108"/>
      <c r="CO2306" s="108"/>
      <c r="CP2306" s="108"/>
      <c r="CQ2306" s="108"/>
      <c r="CR2306" s="108"/>
      <c r="CS2306" s="108"/>
      <c r="CT2306" s="108"/>
      <c r="CU2306" s="108"/>
      <c r="CV2306" s="108"/>
      <c r="CW2306" s="108"/>
      <c r="CX2306" s="108"/>
      <c r="CY2306" s="108"/>
      <c r="CZ2306" s="2"/>
      <c r="DA2306" s="2"/>
      <c r="DB2306" s="2"/>
      <c r="DC2306" s="2"/>
      <c r="DD2306" s="2"/>
      <c r="DE2306" s="2"/>
      <c r="DF2306" s="2"/>
      <c r="DG2306" s="2"/>
      <c r="DH2306" s="2"/>
      <c r="DI2306" s="2"/>
      <c r="DJ2306" s="2"/>
      <c r="DK2306" s="2"/>
      <c r="DL2306" s="2"/>
      <c r="DM2306" s="2"/>
      <c r="DN2306" s="2"/>
      <c r="DO2306" s="2"/>
      <c r="DP2306" s="2"/>
      <c r="DQ2306" s="2"/>
      <c r="DR2306" s="2"/>
      <c r="DS2306" s="2"/>
      <c r="DT2306" s="2"/>
      <c r="DU2306" s="2"/>
      <c r="DV2306" s="2"/>
      <c r="DW2306" s="2"/>
      <c r="DX2306" s="2"/>
      <c r="DY2306" s="2"/>
      <c r="DZ2306" s="2"/>
      <c r="EA2306" s="2"/>
      <c r="EB2306" s="2"/>
      <c r="EC2306" s="2"/>
      <c r="ED2306" s="2"/>
      <c r="EE2306" s="2"/>
      <c r="EF2306" s="2"/>
      <c r="EG2306" s="2"/>
      <c r="EH2306" s="2"/>
      <c r="EI2306" s="2"/>
      <c r="EJ2306" s="2"/>
      <c r="EK2306" s="2"/>
      <c r="EL2306" s="2"/>
      <c r="EM2306" s="2"/>
      <c r="EN2306" s="2"/>
      <c r="EO2306" s="2"/>
      <c r="EP2306" s="2"/>
      <c r="EQ2306" s="2"/>
      <c r="ER2306" s="2"/>
      <c r="ES2306" s="2"/>
      <c r="ET2306" s="2"/>
      <c r="EU2306" s="2"/>
      <c r="EV2306" s="2"/>
      <c r="EW2306" s="2"/>
      <c r="EX2306" s="2"/>
      <c r="EY2306" s="2"/>
      <c r="EZ2306" s="2"/>
      <c r="FA2306" s="2"/>
      <c r="FB2306" s="2"/>
      <c r="FC2306" s="2"/>
      <c r="FD2306" s="2"/>
      <c r="FE2306" s="2"/>
      <c r="FF2306" s="2"/>
      <c r="FG2306" s="2"/>
      <c r="FH2306" s="2"/>
      <c r="FI2306" s="2"/>
      <c r="FJ2306" s="2"/>
      <c r="FK2306" s="2"/>
      <c r="FL2306" s="2"/>
      <c r="FM2306" s="2"/>
      <c r="FN2306" s="2"/>
      <c r="FO2306" s="2"/>
      <c r="FP2306" s="2"/>
      <c r="FQ2306" s="2"/>
      <c r="FR2306" s="2"/>
      <c r="FS2306" s="2"/>
      <c r="FT2306" s="2"/>
      <c r="FU2306" s="2"/>
      <c r="FV2306" s="2"/>
      <c r="FW2306" s="2"/>
      <c r="FX2306" s="2"/>
      <c r="FY2306" s="2"/>
      <c r="FZ2306" s="2"/>
      <c r="GA2306" s="2"/>
      <c r="GB2306" s="2"/>
      <c r="GC2306" s="2"/>
      <c r="GD2306" s="2"/>
      <c r="GE2306" s="2"/>
      <c r="GF2306" s="2"/>
      <c r="GG2306" s="2"/>
      <c r="GH2306" s="2"/>
      <c r="GI2306" s="2"/>
      <c r="GJ2306" s="2"/>
      <c r="GK2306" s="2"/>
      <c r="GL2306" s="2"/>
      <c r="GM2306" s="2"/>
      <c r="GN2306" s="2"/>
      <c r="GO2306" s="2"/>
      <c r="GP2306" s="2"/>
      <c r="GQ2306" s="2"/>
      <c r="GR2306" s="2"/>
      <c r="GS2306" s="2"/>
      <c r="GT2306" s="2"/>
      <c r="GU2306" s="2"/>
      <c r="GV2306" s="2"/>
      <c r="GW2306" s="2"/>
      <c r="GX2306" s="2"/>
      <c r="GY2306" s="2"/>
      <c r="GZ2306" s="2"/>
      <c r="HA2306" s="2"/>
      <c r="HB2306" s="2"/>
      <c r="HC2306" s="2"/>
      <c r="HD2306" s="2"/>
      <c r="HE2306" s="2"/>
      <c r="HF2306" s="2"/>
      <c r="HG2306" s="2"/>
      <c r="HH2306" s="2"/>
      <c r="HI2306" s="2"/>
      <c r="HJ2306" s="2"/>
      <c r="HK2306" s="2"/>
      <c r="HL2306" s="2"/>
      <c r="HM2306" s="2"/>
      <c r="HN2306" s="2"/>
      <c r="HO2306" s="2"/>
      <c r="HP2306" s="2"/>
      <c r="HQ2306" s="2"/>
      <c r="HR2306" s="2"/>
      <c r="HS2306" s="2"/>
      <c r="HT2306" s="2"/>
      <c r="HU2306" s="2"/>
      <c r="HV2306" s="2"/>
      <c r="HW2306" s="2"/>
      <c r="HX2306" s="2"/>
      <c r="HY2306" s="2"/>
      <c r="HZ2306" s="2"/>
      <c r="IA2306" s="2"/>
      <c r="IB2306" s="2"/>
      <c r="IC2306" s="2"/>
      <c r="ID2306" s="2"/>
      <c r="IE2306" s="2"/>
      <c r="IF2306" s="2"/>
      <c r="IG2306" s="2"/>
      <c r="IH2306" s="2"/>
      <c r="II2306" s="2"/>
      <c r="IJ2306" s="2"/>
      <c r="IK2306" s="2"/>
      <c r="IL2306" s="2"/>
      <c r="IM2306" s="2"/>
      <c r="IN2306" s="2"/>
      <c r="IO2306" s="2"/>
      <c r="IP2306" s="2"/>
      <c r="IQ2306" s="2"/>
      <c r="IR2306" s="2"/>
      <c r="IS2306" s="2"/>
    </row>
    <row r="2307" spans="1:253" s="36" customFormat="1" hidden="1" x14ac:dyDescent="0.25">
      <c r="A2307" s="33"/>
      <c r="B2307" s="493"/>
      <c r="C2307" s="493"/>
      <c r="D2307" s="493"/>
      <c r="E2307" s="493"/>
      <c r="F2307" s="493"/>
      <c r="G2307" s="493"/>
      <c r="H2307" s="493"/>
      <c r="I2307" s="493"/>
      <c r="J2307" s="493"/>
      <c r="K2307" s="493"/>
      <c r="L2307" s="493"/>
      <c r="M2307" s="493"/>
      <c r="N2307" s="493"/>
      <c r="O2307" s="493"/>
      <c r="P2307" s="493"/>
      <c r="Q2307" s="493"/>
      <c r="R2307" s="493"/>
      <c r="S2307" s="493"/>
      <c r="T2307" s="493"/>
      <c r="U2307" s="493"/>
      <c r="V2307" s="493"/>
      <c r="W2307" s="493"/>
      <c r="X2307" s="493"/>
      <c r="Y2307" s="493"/>
      <c r="Z2307" s="493"/>
      <c r="AA2307" s="493"/>
      <c r="AB2307" s="493"/>
      <c r="AC2307" s="493"/>
      <c r="AD2307" s="493"/>
      <c r="AE2307" s="493"/>
      <c r="AF2307" s="493"/>
      <c r="AG2307" s="493"/>
      <c r="AH2307" s="493"/>
      <c r="AI2307" s="64"/>
      <c r="AJ2307" s="144" t="str">
        <f t="shared" si="433"/>
        <v>Riadok bude skrytý.</v>
      </c>
      <c r="AK2307" s="145" t="s">
        <v>207</v>
      </c>
      <c r="AL2307" s="2"/>
      <c r="AM2307" s="2"/>
      <c r="AN2307" s="2"/>
      <c r="AO2307" s="2"/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  <c r="AZ2307" s="2"/>
      <c r="BA2307" s="2"/>
      <c r="BB2307" s="2"/>
      <c r="BC2307" s="2"/>
      <c r="BD2307" s="2"/>
      <c r="BE2307" s="51">
        <f t="shared" si="436"/>
        <v>0</v>
      </c>
      <c r="BF2307" s="51"/>
      <c r="BG2307" s="51"/>
      <c r="BH2307" s="51">
        <f t="shared" si="434"/>
        <v>1</v>
      </c>
      <c r="BI2307" s="51">
        <f t="shared" si="435"/>
        <v>0</v>
      </c>
      <c r="BJ2307" s="2"/>
      <c r="BK2307" s="2"/>
      <c r="BL2307" s="2"/>
      <c r="BM2307" s="2"/>
      <c r="BN2307" s="2"/>
      <c r="BO2307" s="2"/>
      <c r="BP2307" s="2"/>
      <c r="BQ2307" s="2"/>
      <c r="BR2307" s="2"/>
      <c r="BS2307" s="2"/>
      <c r="BT2307" s="2"/>
      <c r="BU2307" s="2"/>
      <c r="BV2307" s="2"/>
      <c r="BW2307" s="2"/>
      <c r="BX2307" s="108"/>
      <c r="BY2307" s="108"/>
      <c r="BZ2307" s="108"/>
      <c r="CA2307" s="113">
        <f>SI!BY2307</f>
        <v>170</v>
      </c>
      <c r="CB2307" s="113"/>
      <c r="CC2307" s="113"/>
      <c r="CD2307" s="113"/>
      <c r="CE2307" s="113"/>
      <c r="CF2307" s="113"/>
      <c r="CG2307" s="113"/>
      <c r="CH2307" s="140">
        <f>SI!BZ2307</f>
        <v>0</v>
      </c>
      <c r="CI2307" s="108"/>
      <c r="CJ2307" s="108"/>
      <c r="CK2307" s="108"/>
      <c r="CL2307" s="108"/>
      <c r="CM2307" s="108"/>
      <c r="CN2307" s="108"/>
      <c r="CO2307" s="108"/>
      <c r="CP2307" s="108"/>
      <c r="CQ2307" s="108"/>
      <c r="CR2307" s="108"/>
      <c r="CS2307" s="108"/>
      <c r="CT2307" s="108"/>
      <c r="CU2307" s="108"/>
      <c r="CV2307" s="108"/>
      <c r="CW2307" s="108"/>
      <c r="CX2307" s="108"/>
      <c r="CY2307" s="108"/>
      <c r="CZ2307" s="2"/>
      <c r="DA2307" s="2"/>
      <c r="DB2307" s="2"/>
      <c r="DC2307" s="2"/>
      <c r="DD2307" s="2"/>
      <c r="DE2307" s="2"/>
      <c r="DF2307" s="2"/>
      <c r="DG2307" s="2"/>
      <c r="DH2307" s="2"/>
      <c r="DI2307" s="2"/>
      <c r="DJ2307" s="2"/>
      <c r="DK2307" s="2"/>
      <c r="DL2307" s="2"/>
      <c r="DM2307" s="2"/>
      <c r="DN2307" s="2"/>
      <c r="DO2307" s="2"/>
      <c r="DP2307" s="2"/>
      <c r="DQ2307" s="2"/>
      <c r="DR2307" s="2"/>
      <c r="DS2307" s="2"/>
      <c r="DT2307" s="2"/>
      <c r="DU2307" s="2"/>
      <c r="DV2307" s="2"/>
      <c r="DW2307" s="2"/>
      <c r="DX2307" s="2"/>
      <c r="DY2307" s="2"/>
      <c r="DZ2307" s="2"/>
      <c r="EA2307" s="2"/>
      <c r="EB2307" s="2"/>
      <c r="EC2307" s="2"/>
      <c r="ED2307" s="2"/>
      <c r="EE2307" s="2"/>
      <c r="EF2307" s="2"/>
      <c r="EG2307" s="2"/>
      <c r="EH2307" s="2"/>
      <c r="EI2307" s="2"/>
      <c r="EJ2307" s="2"/>
      <c r="EK2307" s="2"/>
      <c r="EL2307" s="2"/>
      <c r="EM2307" s="2"/>
      <c r="EN2307" s="2"/>
      <c r="EO2307" s="2"/>
      <c r="EP2307" s="2"/>
      <c r="EQ2307" s="2"/>
      <c r="ER2307" s="2"/>
      <c r="ES2307" s="2"/>
      <c r="ET2307" s="2"/>
      <c r="EU2307" s="2"/>
      <c r="EV2307" s="2"/>
      <c r="EW2307" s="2"/>
      <c r="EX2307" s="2"/>
      <c r="EY2307" s="2"/>
      <c r="EZ2307" s="2"/>
      <c r="FA2307" s="2"/>
      <c r="FB2307" s="2"/>
      <c r="FC2307" s="2"/>
      <c r="FD2307" s="2"/>
      <c r="FE2307" s="2"/>
      <c r="FF2307" s="2"/>
      <c r="FG2307" s="2"/>
      <c r="FH2307" s="2"/>
      <c r="FI2307" s="2"/>
      <c r="FJ2307" s="2"/>
      <c r="FK2307" s="2"/>
      <c r="FL2307" s="2"/>
      <c r="FM2307" s="2"/>
      <c r="FN2307" s="2"/>
      <c r="FO2307" s="2"/>
      <c r="FP2307" s="2"/>
      <c r="FQ2307" s="2"/>
      <c r="FR2307" s="2"/>
      <c r="FS2307" s="2"/>
      <c r="FT2307" s="2"/>
      <c r="FU2307" s="2"/>
      <c r="FV2307" s="2"/>
      <c r="FW2307" s="2"/>
      <c r="FX2307" s="2"/>
      <c r="FY2307" s="2"/>
      <c r="FZ2307" s="2"/>
      <c r="GA2307" s="2"/>
      <c r="GB2307" s="2"/>
      <c r="GC2307" s="2"/>
      <c r="GD2307" s="2"/>
      <c r="GE2307" s="2"/>
      <c r="GF2307" s="2"/>
      <c r="GG2307" s="2"/>
      <c r="GH2307" s="2"/>
      <c r="GI2307" s="2"/>
      <c r="GJ2307" s="2"/>
      <c r="GK2307" s="2"/>
      <c r="GL2307" s="2"/>
      <c r="GM2307" s="2"/>
      <c r="GN2307" s="2"/>
      <c r="GO2307" s="2"/>
      <c r="GP2307" s="2"/>
      <c r="GQ2307" s="2"/>
      <c r="GR2307" s="2"/>
      <c r="GS2307" s="2"/>
      <c r="GT2307" s="2"/>
      <c r="GU2307" s="2"/>
      <c r="GV2307" s="2"/>
      <c r="GW2307" s="2"/>
      <c r="GX2307" s="2"/>
      <c r="GY2307" s="2"/>
      <c r="GZ2307" s="2"/>
      <c r="HA2307" s="2"/>
      <c r="HB2307" s="2"/>
      <c r="HC2307" s="2"/>
      <c r="HD2307" s="2"/>
      <c r="HE2307" s="2"/>
      <c r="HF2307" s="2"/>
      <c r="HG2307" s="2"/>
      <c r="HH2307" s="2"/>
      <c r="HI2307" s="2"/>
      <c r="HJ2307" s="2"/>
      <c r="HK2307" s="2"/>
      <c r="HL2307" s="2"/>
      <c r="HM2307" s="2"/>
      <c r="HN2307" s="2"/>
      <c r="HO2307" s="2"/>
      <c r="HP2307" s="2"/>
      <c r="HQ2307" s="2"/>
      <c r="HR2307" s="2"/>
      <c r="HS2307" s="2"/>
      <c r="HT2307" s="2"/>
      <c r="HU2307" s="2"/>
      <c r="HV2307" s="2"/>
      <c r="HW2307" s="2"/>
      <c r="HX2307" s="2"/>
      <c r="HY2307" s="2"/>
      <c r="HZ2307" s="2"/>
      <c r="IA2307" s="2"/>
      <c r="IB2307" s="2"/>
      <c r="IC2307" s="2"/>
      <c r="ID2307" s="2"/>
      <c r="IE2307" s="2"/>
      <c r="IF2307" s="2"/>
      <c r="IG2307" s="2"/>
      <c r="IH2307" s="2"/>
      <c r="II2307" s="2"/>
      <c r="IJ2307" s="2"/>
      <c r="IK2307" s="2"/>
      <c r="IL2307" s="2"/>
      <c r="IM2307" s="2"/>
      <c r="IN2307" s="2"/>
      <c r="IO2307" s="2"/>
      <c r="IP2307" s="2"/>
      <c r="IQ2307" s="2"/>
      <c r="IR2307" s="2"/>
      <c r="IS2307" s="2"/>
    </row>
    <row r="2308" spans="1:253" s="36" customFormat="1" hidden="1" x14ac:dyDescent="0.25">
      <c r="A2308" s="33"/>
      <c r="B2308" s="493"/>
      <c r="C2308" s="493"/>
      <c r="D2308" s="493"/>
      <c r="E2308" s="493"/>
      <c r="F2308" s="493"/>
      <c r="G2308" s="493"/>
      <c r="H2308" s="493"/>
      <c r="I2308" s="493"/>
      <c r="J2308" s="493"/>
      <c r="K2308" s="493"/>
      <c r="L2308" s="493"/>
      <c r="M2308" s="493"/>
      <c r="N2308" s="493"/>
      <c r="O2308" s="493"/>
      <c r="P2308" s="493"/>
      <c r="Q2308" s="493"/>
      <c r="R2308" s="493"/>
      <c r="S2308" s="493"/>
      <c r="T2308" s="493"/>
      <c r="U2308" s="493"/>
      <c r="V2308" s="493"/>
      <c r="W2308" s="493"/>
      <c r="X2308" s="493"/>
      <c r="Y2308" s="493"/>
      <c r="Z2308" s="493"/>
      <c r="AA2308" s="493"/>
      <c r="AB2308" s="493"/>
      <c r="AC2308" s="493"/>
      <c r="AD2308" s="493"/>
      <c r="AE2308" s="493"/>
      <c r="AF2308" s="493"/>
      <c r="AG2308" s="493"/>
      <c r="AH2308" s="493"/>
      <c r="AI2308" s="64"/>
      <c r="AJ2308" s="144" t="str">
        <f t="shared" si="433"/>
        <v>Riadok bude skrytý.</v>
      </c>
      <c r="AK2308" s="145" t="s">
        <v>207</v>
      </c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51">
        <f t="shared" si="436"/>
        <v>0</v>
      </c>
      <c r="BF2308" s="51"/>
      <c r="BG2308" s="51"/>
      <c r="BH2308" s="51">
        <f t="shared" si="434"/>
        <v>1</v>
      </c>
      <c r="BI2308" s="51">
        <f t="shared" si="435"/>
        <v>0</v>
      </c>
      <c r="BJ2308" s="2"/>
      <c r="BK2308" s="2"/>
      <c r="BL2308" s="2"/>
      <c r="BM2308" s="2"/>
      <c r="BN2308" s="2"/>
      <c r="BO2308" s="2"/>
      <c r="BP2308" s="2"/>
      <c r="BQ2308" s="2"/>
      <c r="BR2308" s="2"/>
      <c r="BS2308" s="2"/>
      <c r="BT2308" s="2"/>
      <c r="BU2308" s="2"/>
      <c r="BV2308" s="2"/>
      <c r="BW2308" s="2"/>
      <c r="BX2308" s="108"/>
      <c r="BY2308" s="108"/>
      <c r="BZ2308" s="108"/>
      <c r="CA2308" s="113">
        <f>SI!BY2308</f>
        <v>847</v>
      </c>
      <c r="CB2308" s="113"/>
      <c r="CC2308" s="113"/>
      <c r="CD2308" s="113"/>
      <c r="CE2308" s="113"/>
      <c r="CF2308" s="113"/>
      <c r="CG2308" s="113"/>
      <c r="CH2308" s="140">
        <f>SI!BZ2308</f>
        <v>0</v>
      </c>
      <c r="CI2308" s="108"/>
      <c r="CJ2308" s="108"/>
      <c r="CK2308" s="108"/>
      <c r="CL2308" s="108"/>
      <c r="CM2308" s="108"/>
      <c r="CN2308" s="108"/>
      <c r="CO2308" s="108"/>
      <c r="CP2308" s="108"/>
      <c r="CQ2308" s="108"/>
      <c r="CR2308" s="108"/>
      <c r="CS2308" s="108"/>
      <c r="CT2308" s="108"/>
      <c r="CU2308" s="108"/>
      <c r="CV2308" s="108"/>
      <c r="CW2308" s="108"/>
      <c r="CX2308" s="108"/>
      <c r="CY2308" s="108"/>
      <c r="CZ2308" s="2"/>
      <c r="DA2308" s="2"/>
      <c r="DB2308" s="2"/>
      <c r="DC2308" s="2"/>
      <c r="DD2308" s="2"/>
      <c r="DE2308" s="2"/>
      <c r="DF2308" s="2"/>
      <c r="DG2308" s="2"/>
      <c r="DH2308" s="2"/>
      <c r="DI2308" s="2"/>
      <c r="DJ2308" s="2"/>
      <c r="DK2308" s="2"/>
      <c r="DL2308" s="2"/>
      <c r="DM2308" s="2"/>
      <c r="DN2308" s="2"/>
      <c r="DO2308" s="2"/>
      <c r="DP2308" s="2"/>
      <c r="DQ2308" s="2"/>
      <c r="DR2308" s="2"/>
      <c r="DS2308" s="2"/>
      <c r="DT2308" s="2"/>
      <c r="DU2308" s="2"/>
      <c r="DV2308" s="2"/>
      <c r="DW2308" s="2"/>
      <c r="DX2308" s="2"/>
      <c r="DY2308" s="2"/>
      <c r="DZ2308" s="2"/>
      <c r="EA2308" s="2"/>
      <c r="EB2308" s="2"/>
      <c r="EC2308" s="2"/>
      <c r="ED2308" s="2"/>
      <c r="EE2308" s="2"/>
      <c r="EF2308" s="2"/>
      <c r="EG2308" s="2"/>
      <c r="EH2308" s="2"/>
      <c r="EI2308" s="2"/>
      <c r="EJ2308" s="2"/>
      <c r="EK2308" s="2"/>
      <c r="EL2308" s="2"/>
      <c r="EM2308" s="2"/>
      <c r="EN2308" s="2"/>
      <c r="EO2308" s="2"/>
      <c r="EP2308" s="2"/>
      <c r="EQ2308" s="2"/>
      <c r="ER2308" s="2"/>
      <c r="ES2308" s="2"/>
      <c r="ET2308" s="2"/>
      <c r="EU2308" s="2"/>
      <c r="EV2308" s="2"/>
      <c r="EW2308" s="2"/>
      <c r="EX2308" s="2"/>
      <c r="EY2308" s="2"/>
      <c r="EZ2308" s="2"/>
      <c r="FA2308" s="2"/>
      <c r="FB2308" s="2"/>
      <c r="FC2308" s="2"/>
      <c r="FD2308" s="2"/>
      <c r="FE2308" s="2"/>
      <c r="FF2308" s="2"/>
      <c r="FG2308" s="2"/>
      <c r="FH2308" s="2"/>
      <c r="FI2308" s="2"/>
      <c r="FJ2308" s="2"/>
      <c r="FK2308" s="2"/>
      <c r="FL2308" s="2"/>
      <c r="FM2308" s="2"/>
      <c r="FN2308" s="2"/>
      <c r="FO2308" s="2"/>
      <c r="FP2308" s="2"/>
      <c r="FQ2308" s="2"/>
      <c r="FR2308" s="2"/>
      <c r="FS2308" s="2"/>
      <c r="FT2308" s="2"/>
      <c r="FU2308" s="2"/>
      <c r="FV2308" s="2"/>
      <c r="FW2308" s="2"/>
      <c r="FX2308" s="2"/>
      <c r="FY2308" s="2"/>
      <c r="FZ2308" s="2"/>
      <c r="GA2308" s="2"/>
      <c r="GB2308" s="2"/>
      <c r="GC2308" s="2"/>
      <c r="GD2308" s="2"/>
      <c r="GE2308" s="2"/>
      <c r="GF2308" s="2"/>
      <c r="GG2308" s="2"/>
      <c r="GH2308" s="2"/>
      <c r="GI2308" s="2"/>
      <c r="GJ2308" s="2"/>
      <c r="GK2308" s="2"/>
      <c r="GL2308" s="2"/>
      <c r="GM2308" s="2"/>
      <c r="GN2308" s="2"/>
      <c r="GO2308" s="2"/>
      <c r="GP2308" s="2"/>
      <c r="GQ2308" s="2"/>
      <c r="GR2308" s="2"/>
      <c r="GS2308" s="2"/>
      <c r="GT2308" s="2"/>
      <c r="GU2308" s="2"/>
      <c r="GV2308" s="2"/>
      <c r="GW2308" s="2"/>
      <c r="GX2308" s="2"/>
      <c r="GY2308" s="2"/>
      <c r="GZ2308" s="2"/>
      <c r="HA2308" s="2"/>
      <c r="HB2308" s="2"/>
      <c r="HC2308" s="2"/>
      <c r="HD2308" s="2"/>
      <c r="HE2308" s="2"/>
      <c r="HF2308" s="2"/>
      <c r="HG2308" s="2"/>
      <c r="HH2308" s="2"/>
      <c r="HI2308" s="2"/>
      <c r="HJ2308" s="2"/>
      <c r="HK2308" s="2"/>
      <c r="HL2308" s="2"/>
      <c r="HM2308" s="2"/>
      <c r="HN2308" s="2"/>
      <c r="HO2308" s="2"/>
      <c r="HP2308" s="2"/>
      <c r="HQ2308" s="2"/>
      <c r="HR2308" s="2"/>
      <c r="HS2308" s="2"/>
      <c r="HT2308" s="2"/>
      <c r="HU2308" s="2"/>
      <c r="HV2308" s="2"/>
      <c r="HW2308" s="2"/>
      <c r="HX2308" s="2"/>
      <c r="HY2308" s="2"/>
      <c r="HZ2308" s="2"/>
      <c r="IA2308" s="2"/>
      <c r="IB2308" s="2"/>
      <c r="IC2308" s="2"/>
      <c r="ID2308" s="2"/>
      <c r="IE2308" s="2"/>
      <c r="IF2308" s="2"/>
      <c r="IG2308" s="2"/>
      <c r="IH2308" s="2"/>
      <c r="II2308" s="2"/>
      <c r="IJ2308" s="2"/>
      <c r="IK2308" s="2"/>
      <c r="IL2308" s="2"/>
      <c r="IM2308" s="2"/>
      <c r="IN2308" s="2"/>
      <c r="IO2308" s="2"/>
      <c r="IP2308" s="2"/>
      <c r="IQ2308" s="2"/>
      <c r="IR2308" s="2"/>
      <c r="IS2308" s="2"/>
    </row>
    <row r="2309" spans="1:253" s="36" customFormat="1" hidden="1" x14ac:dyDescent="0.25">
      <c r="A2309" s="33"/>
      <c r="B2309" s="493"/>
      <c r="C2309" s="493"/>
      <c r="D2309" s="493"/>
      <c r="E2309" s="493"/>
      <c r="F2309" s="493"/>
      <c r="G2309" s="493"/>
      <c r="H2309" s="493"/>
      <c r="I2309" s="493"/>
      <c r="J2309" s="493"/>
      <c r="K2309" s="493"/>
      <c r="L2309" s="493"/>
      <c r="M2309" s="493"/>
      <c r="N2309" s="493"/>
      <c r="O2309" s="493"/>
      <c r="P2309" s="493"/>
      <c r="Q2309" s="493"/>
      <c r="R2309" s="493"/>
      <c r="S2309" s="493"/>
      <c r="T2309" s="493"/>
      <c r="U2309" s="493"/>
      <c r="V2309" s="493"/>
      <c r="W2309" s="493"/>
      <c r="X2309" s="493"/>
      <c r="Y2309" s="493"/>
      <c r="Z2309" s="493"/>
      <c r="AA2309" s="493"/>
      <c r="AB2309" s="493"/>
      <c r="AC2309" s="493"/>
      <c r="AD2309" s="493"/>
      <c r="AE2309" s="493"/>
      <c r="AF2309" s="493"/>
      <c r="AG2309" s="493"/>
      <c r="AH2309" s="493"/>
      <c r="AI2309" s="64"/>
      <c r="AJ2309" s="144" t="str">
        <f t="shared" si="433"/>
        <v>Riadok bude skrytý.</v>
      </c>
      <c r="AK2309" s="145" t="s">
        <v>207</v>
      </c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51">
        <f t="shared" si="436"/>
        <v>0</v>
      </c>
      <c r="BF2309" s="51"/>
      <c r="BG2309" s="51"/>
      <c r="BH2309" s="51">
        <f t="shared" si="434"/>
        <v>1</v>
      </c>
      <c r="BI2309" s="51">
        <f t="shared" si="435"/>
        <v>0</v>
      </c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108"/>
      <c r="BY2309" s="108"/>
      <c r="BZ2309" s="108"/>
      <c r="CA2309" s="113">
        <f>SI!BY2309</f>
        <v>126</v>
      </c>
      <c r="CB2309" s="113"/>
      <c r="CC2309" s="113"/>
      <c r="CD2309" s="113"/>
      <c r="CE2309" s="113"/>
      <c r="CF2309" s="113"/>
      <c r="CG2309" s="113"/>
      <c r="CH2309" s="140">
        <f>SI!BZ2309</f>
        <v>0</v>
      </c>
      <c r="CI2309" s="108"/>
      <c r="CJ2309" s="108"/>
      <c r="CK2309" s="108"/>
      <c r="CL2309" s="108"/>
      <c r="CM2309" s="108"/>
      <c r="CN2309" s="108"/>
      <c r="CO2309" s="108"/>
      <c r="CP2309" s="108"/>
      <c r="CQ2309" s="108"/>
      <c r="CR2309" s="108"/>
      <c r="CS2309" s="108"/>
      <c r="CT2309" s="108"/>
      <c r="CU2309" s="108"/>
      <c r="CV2309" s="108"/>
      <c r="CW2309" s="108"/>
      <c r="CX2309" s="108"/>
      <c r="CY2309" s="108"/>
      <c r="CZ2309" s="2"/>
      <c r="DA2309" s="2"/>
      <c r="DB2309" s="2"/>
      <c r="DC2309" s="2"/>
      <c r="DD2309" s="2"/>
      <c r="DE2309" s="2"/>
      <c r="DF2309" s="2"/>
      <c r="DG2309" s="2"/>
      <c r="DH2309" s="2"/>
      <c r="DI2309" s="2"/>
      <c r="DJ2309" s="2"/>
      <c r="DK2309" s="2"/>
      <c r="DL2309" s="2"/>
      <c r="DM2309" s="2"/>
      <c r="DN2309" s="2"/>
      <c r="DO2309" s="2"/>
      <c r="DP2309" s="2"/>
      <c r="DQ2309" s="2"/>
      <c r="DR2309" s="2"/>
      <c r="DS2309" s="2"/>
      <c r="DT2309" s="2"/>
      <c r="DU2309" s="2"/>
      <c r="DV2309" s="2"/>
      <c r="DW2309" s="2"/>
      <c r="DX2309" s="2"/>
      <c r="DY2309" s="2"/>
      <c r="DZ2309" s="2"/>
      <c r="EA2309" s="2"/>
      <c r="EB2309" s="2"/>
      <c r="EC2309" s="2"/>
      <c r="ED2309" s="2"/>
      <c r="EE2309" s="2"/>
      <c r="EF2309" s="2"/>
      <c r="EG2309" s="2"/>
      <c r="EH2309" s="2"/>
      <c r="EI2309" s="2"/>
      <c r="EJ2309" s="2"/>
      <c r="EK2309" s="2"/>
      <c r="EL2309" s="2"/>
      <c r="EM2309" s="2"/>
      <c r="EN2309" s="2"/>
      <c r="EO2309" s="2"/>
      <c r="EP2309" s="2"/>
      <c r="EQ2309" s="2"/>
      <c r="ER2309" s="2"/>
      <c r="ES2309" s="2"/>
      <c r="ET2309" s="2"/>
      <c r="EU2309" s="2"/>
      <c r="EV2309" s="2"/>
      <c r="EW2309" s="2"/>
      <c r="EX2309" s="2"/>
      <c r="EY2309" s="2"/>
      <c r="EZ2309" s="2"/>
      <c r="FA2309" s="2"/>
      <c r="FB2309" s="2"/>
      <c r="FC2309" s="2"/>
      <c r="FD2309" s="2"/>
      <c r="FE2309" s="2"/>
      <c r="FF2309" s="2"/>
      <c r="FG2309" s="2"/>
      <c r="FH2309" s="2"/>
      <c r="FI2309" s="2"/>
      <c r="FJ2309" s="2"/>
      <c r="FK2309" s="2"/>
      <c r="FL2309" s="2"/>
      <c r="FM2309" s="2"/>
      <c r="FN2309" s="2"/>
      <c r="FO2309" s="2"/>
      <c r="FP2309" s="2"/>
      <c r="FQ2309" s="2"/>
      <c r="FR2309" s="2"/>
      <c r="FS2309" s="2"/>
      <c r="FT2309" s="2"/>
      <c r="FU2309" s="2"/>
      <c r="FV2309" s="2"/>
      <c r="FW2309" s="2"/>
      <c r="FX2309" s="2"/>
      <c r="FY2309" s="2"/>
      <c r="FZ2309" s="2"/>
      <c r="GA2309" s="2"/>
      <c r="GB2309" s="2"/>
      <c r="GC2309" s="2"/>
      <c r="GD2309" s="2"/>
      <c r="GE2309" s="2"/>
      <c r="GF2309" s="2"/>
      <c r="GG2309" s="2"/>
      <c r="GH2309" s="2"/>
      <c r="GI2309" s="2"/>
      <c r="GJ2309" s="2"/>
      <c r="GK2309" s="2"/>
      <c r="GL2309" s="2"/>
      <c r="GM2309" s="2"/>
      <c r="GN2309" s="2"/>
      <c r="GO2309" s="2"/>
      <c r="GP2309" s="2"/>
      <c r="GQ2309" s="2"/>
      <c r="GR2309" s="2"/>
      <c r="GS2309" s="2"/>
      <c r="GT2309" s="2"/>
      <c r="GU2309" s="2"/>
      <c r="GV2309" s="2"/>
      <c r="GW2309" s="2"/>
      <c r="GX2309" s="2"/>
      <c r="GY2309" s="2"/>
      <c r="GZ2309" s="2"/>
      <c r="HA2309" s="2"/>
      <c r="HB2309" s="2"/>
      <c r="HC2309" s="2"/>
      <c r="HD2309" s="2"/>
      <c r="HE2309" s="2"/>
      <c r="HF2309" s="2"/>
      <c r="HG2309" s="2"/>
      <c r="HH2309" s="2"/>
      <c r="HI2309" s="2"/>
      <c r="HJ2309" s="2"/>
      <c r="HK2309" s="2"/>
      <c r="HL2309" s="2"/>
      <c r="HM2309" s="2"/>
      <c r="HN2309" s="2"/>
      <c r="HO2309" s="2"/>
      <c r="HP2309" s="2"/>
      <c r="HQ2309" s="2"/>
      <c r="HR2309" s="2"/>
      <c r="HS2309" s="2"/>
      <c r="HT2309" s="2"/>
      <c r="HU2309" s="2"/>
      <c r="HV2309" s="2"/>
      <c r="HW2309" s="2"/>
      <c r="HX2309" s="2"/>
      <c r="HY2309" s="2"/>
      <c r="HZ2309" s="2"/>
      <c r="IA2309" s="2"/>
      <c r="IB2309" s="2"/>
      <c r="IC2309" s="2"/>
      <c r="ID2309" s="2"/>
      <c r="IE2309" s="2"/>
      <c r="IF2309" s="2"/>
      <c r="IG2309" s="2"/>
      <c r="IH2309" s="2"/>
      <c r="II2309" s="2"/>
      <c r="IJ2309" s="2"/>
      <c r="IK2309" s="2"/>
      <c r="IL2309" s="2"/>
      <c r="IM2309" s="2"/>
      <c r="IN2309" s="2"/>
      <c r="IO2309" s="2"/>
      <c r="IP2309" s="2"/>
      <c r="IQ2309" s="2"/>
      <c r="IR2309" s="2"/>
      <c r="IS2309" s="2"/>
    </row>
    <row r="2310" spans="1:253" s="36" customFormat="1" hidden="1" x14ac:dyDescent="0.25">
      <c r="A2310" s="33"/>
      <c r="B2310" s="493"/>
      <c r="C2310" s="493"/>
      <c r="D2310" s="493"/>
      <c r="E2310" s="493"/>
      <c r="F2310" s="493"/>
      <c r="G2310" s="493"/>
      <c r="H2310" s="493"/>
      <c r="I2310" s="493"/>
      <c r="J2310" s="493"/>
      <c r="K2310" s="493"/>
      <c r="L2310" s="493"/>
      <c r="M2310" s="493"/>
      <c r="N2310" s="493"/>
      <c r="O2310" s="493"/>
      <c r="P2310" s="493"/>
      <c r="Q2310" s="493"/>
      <c r="R2310" s="493"/>
      <c r="S2310" s="493"/>
      <c r="T2310" s="493"/>
      <c r="U2310" s="493"/>
      <c r="V2310" s="493"/>
      <c r="W2310" s="493"/>
      <c r="X2310" s="493"/>
      <c r="Y2310" s="493"/>
      <c r="Z2310" s="493"/>
      <c r="AA2310" s="493"/>
      <c r="AB2310" s="493"/>
      <c r="AC2310" s="493"/>
      <c r="AD2310" s="493"/>
      <c r="AE2310" s="493"/>
      <c r="AF2310" s="493"/>
      <c r="AG2310" s="493"/>
      <c r="AH2310" s="493"/>
      <c r="AI2310" s="64"/>
      <c r="AJ2310" s="144" t="str">
        <f t="shared" si="433"/>
        <v>Riadok bude skrytý.</v>
      </c>
      <c r="AK2310" s="145" t="s">
        <v>207</v>
      </c>
      <c r="AL2310" s="2"/>
      <c r="AM2310" s="2"/>
      <c r="AN2310" s="2"/>
      <c r="AO2310" s="2"/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  <c r="AZ2310" s="2"/>
      <c r="BA2310" s="2"/>
      <c r="BB2310" s="2"/>
      <c r="BC2310" s="2"/>
      <c r="BD2310" s="2"/>
      <c r="BE2310" s="51">
        <f t="shared" si="436"/>
        <v>0</v>
      </c>
      <c r="BF2310" s="51"/>
      <c r="BG2310" s="51"/>
      <c r="BH2310" s="51">
        <f t="shared" si="434"/>
        <v>1</v>
      </c>
      <c r="BI2310" s="51">
        <f t="shared" si="435"/>
        <v>0</v>
      </c>
      <c r="BJ2310" s="2"/>
      <c r="BK2310" s="2"/>
      <c r="BL2310" s="2"/>
      <c r="BM2310" s="2"/>
      <c r="BN2310" s="2"/>
      <c r="BO2310" s="2"/>
      <c r="BP2310" s="2"/>
      <c r="BQ2310" s="2"/>
      <c r="BR2310" s="2"/>
      <c r="BS2310" s="2"/>
      <c r="BT2310" s="2"/>
      <c r="BU2310" s="2"/>
      <c r="BV2310" s="2"/>
      <c r="BW2310" s="2"/>
      <c r="BX2310" s="108"/>
      <c r="BY2310" s="108"/>
      <c r="BZ2310" s="108"/>
      <c r="CA2310" s="113">
        <f>SI!BY2310</f>
        <v>1021</v>
      </c>
      <c r="CB2310" s="113"/>
      <c r="CC2310" s="113"/>
      <c r="CD2310" s="113"/>
      <c r="CE2310" s="113"/>
      <c r="CF2310" s="113"/>
      <c r="CG2310" s="113"/>
      <c r="CH2310" s="140">
        <f>SI!BZ2310</f>
        <v>0</v>
      </c>
      <c r="CI2310" s="108"/>
      <c r="CJ2310" s="108"/>
      <c r="CK2310" s="108"/>
      <c r="CL2310" s="108"/>
      <c r="CM2310" s="108"/>
      <c r="CN2310" s="108"/>
      <c r="CO2310" s="108"/>
      <c r="CP2310" s="108"/>
      <c r="CQ2310" s="108"/>
      <c r="CR2310" s="108"/>
      <c r="CS2310" s="108"/>
      <c r="CT2310" s="108"/>
      <c r="CU2310" s="108"/>
      <c r="CV2310" s="108"/>
      <c r="CW2310" s="108"/>
      <c r="CX2310" s="108"/>
      <c r="CY2310" s="108"/>
      <c r="CZ2310" s="2"/>
      <c r="DA2310" s="2"/>
      <c r="DB2310" s="2"/>
      <c r="DC2310" s="2"/>
      <c r="DD2310" s="2"/>
      <c r="DE2310" s="2"/>
      <c r="DF2310" s="2"/>
      <c r="DG2310" s="2"/>
      <c r="DH2310" s="2"/>
      <c r="DI2310" s="2"/>
      <c r="DJ2310" s="2"/>
      <c r="DK2310" s="2"/>
      <c r="DL2310" s="2"/>
      <c r="DM2310" s="2"/>
      <c r="DN2310" s="2"/>
      <c r="DO2310" s="2"/>
      <c r="DP2310" s="2"/>
      <c r="DQ2310" s="2"/>
      <c r="DR2310" s="2"/>
      <c r="DS2310" s="2"/>
      <c r="DT2310" s="2"/>
      <c r="DU2310" s="2"/>
      <c r="DV2310" s="2"/>
      <c r="DW2310" s="2"/>
      <c r="DX2310" s="2"/>
      <c r="DY2310" s="2"/>
      <c r="DZ2310" s="2"/>
      <c r="EA2310" s="2"/>
      <c r="EB2310" s="2"/>
      <c r="EC2310" s="2"/>
      <c r="ED2310" s="2"/>
      <c r="EE2310" s="2"/>
      <c r="EF2310" s="2"/>
      <c r="EG2310" s="2"/>
      <c r="EH2310" s="2"/>
      <c r="EI2310" s="2"/>
      <c r="EJ2310" s="2"/>
      <c r="EK2310" s="2"/>
      <c r="EL2310" s="2"/>
      <c r="EM2310" s="2"/>
      <c r="EN2310" s="2"/>
      <c r="EO2310" s="2"/>
      <c r="EP2310" s="2"/>
      <c r="EQ2310" s="2"/>
      <c r="ER2310" s="2"/>
      <c r="ES2310" s="2"/>
      <c r="ET2310" s="2"/>
      <c r="EU2310" s="2"/>
      <c r="EV2310" s="2"/>
      <c r="EW2310" s="2"/>
      <c r="EX2310" s="2"/>
      <c r="EY2310" s="2"/>
      <c r="EZ2310" s="2"/>
      <c r="FA2310" s="2"/>
      <c r="FB2310" s="2"/>
      <c r="FC2310" s="2"/>
      <c r="FD2310" s="2"/>
      <c r="FE2310" s="2"/>
      <c r="FF2310" s="2"/>
      <c r="FG2310" s="2"/>
      <c r="FH2310" s="2"/>
      <c r="FI2310" s="2"/>
      <c r="FJ2310" s="2"/>
      <c r="FK2310" s="2"/>
      <c r="FL2310" s="2"/>
      <c r="FM2310" s="2"/>
      <c r="FN2310" s="2"/>
      <c r="FO2310" s="2"/>
      <c r="FP2310" s="2"/>
      <c r="FQ2310" s="2"/>
      <c r="FR2310" s="2"/>
      <c r="FS2310" s="2"/>
      <c r="FT2310" s="2"/>
      <c r="FU2310" s="2"/>
      <c r="FV2310" s="2"/>
      <c r="FW2310" s="2"/>
      <c r="FX2310" s="2"/>
      <c r="FY2310" s="2"/>
      <c r="FZ2310" s="2"/>
      <c r="GA2310" s="2"/>
      <c r="GB2310" s="2"/>
      <c r="GC2310" s="2"/>
      <c r="GD2310" s="2"/>
      <c r="GE2310" s="2"/>
      <c r="GF2310" s="2"/>
      <c r="GG2310" s="2"/>
      <c r="GH2310" s="2"/>
      <c r="GI2310" s="2"/>
      <c r="GJ2310" s="2"/>
      <c r="GK2310" s="2"/>
      <c r="GL2310" s="2"/>
      <c r="GM2310" s="2"/>
      <c r="GN2310" s="2"/>
      <c r="GO2310" s="2"/>
      <c r="GP2310" s="2"/>
      <c r="GQ2310" s="2"/>
      <c r="GR2310" s="2"/>
      <c r="GS2310" s="2"/>
      <c r="GT2310" s="2"/>
      <c r="GU2310" s="2"/>
      <c r="GV2310" s="2"/>
      <c r="GW2310" s="2"/>
      <c r="GX2310" s="2"/>
      <c r="GY2310" s="2"/>
      <c r="GZ2310" s="2"/>
      <c r="HA2310" s="2"/>
      <c r="HB2310" s="2"/>
      <c r="HC2310" s="2"/>
      <c r="HD2310" s="2"/>
      <c r="HE2310" s="2"/>
      <c r="HF2310" s="2"/>
      <c r="HG2310" s="2"/>
      <c r="HH2310" s="2"/>
      <c r="HI2310" s="2"/>
      <c r="HJ2310" s="2"/>
      <c r="HK2310" s="2"/>
      <c r="HL2310" s="2"/>
      <c r="HM2310" s="2"/>
      <c r="HN2310" s="2"/>
      <c r="HO2310" s="2"/>
      <c r="HP2310" s="2"/>
      <c r="HQ2310" s="2"/>
      <c r="HR2310" s="2"/>
      <c r="HS2310" s="2"/>
      <c r="HT2310" s="2"/>
      <c r="HU2310" s="2"/>
      <c r="HV2310" s="2"/>
      <c r="HW2310" s="2"/>
      <c r="HX2310" s="2"/>
      <c r="HY2310" s="2"/>
      <c r="HZ2310" s="2"/>
      <c r="IA2310" s="2"/>
      <c r="IB2310" s="2"/>
      <c r="IC2310" s="2"/>
      <c r="ID2310" s="2"/>
      <c r="IE2310" s="2"/>
      <c r="IF2310" s="2"/>
      <c r="IG2310" s="2"/>
      <c r="IH2310" s="2"/>
      <c r="II2310" s="2"/>
      <c r="IJ2310" s="2"/>
      <c r="IK2310" s="2"/>
      <c r="IL2310" s="2"/>
      <c r="IM2310" s="2"/>
      <c r="IN2310" s="2"/>
      <c r="IO2310" s="2"/>
      <c r="IP2310" s="2"/>
      <c r="IQ2310" s="2"/>
      <c r="IR2310" s="2"/>
      <c r="IS2310" s="2"/>
    </row>
    <row r="2311" spans="1:253" s="36" customFormat="1" hidden="1" x14ac:dyDescent="0.25">
      <c r="A2311" s="33"/>
      <c r="B2311" s="493"/>
      <c r="C2311" s="493"/>
      <c r="D2311" s="493"/>
      <c r="E2311" s="493"/>
      <c r="F2311" s="493"/>
      <c r="G2311" s="493"/>
      <c r="H2311" s="493"/>
      <c r="I2311" s="493"/>
      <c r="J2311" s="493"/>
      <c r="K2311" s="493"/>
      <c r="L2311" s="493"/>
      <c r="M2311" s="493"/>
      <c r="N2311" s="493"/>
      <c r="O2311" s="493"/>
      <c r="P2311" s="493"/>
      <c r="Q2311" s="493"/>
      <c r="R2311" s="493"/>
      <c r="S2311" s="493"/>
      <c r="T2311" s="493"/>
      <c r="U2311" s="493"/>
      <c r="V2311" s="493"/>
      <c r="W2311" s="493"/>
      <c r="X2311" s="493"/>
      <c r="Y2311" s="493"/>
      <c r="Z2311" s="493"/>
      <c r="AA2311" s="493"/>
      <c r="AB2311" s="493"/>
      <c r="AC2311" s="493"/>
      <c r="AD2311" s="493"/>
      <c r="AE2311" s="493"/>
      <c r="AF2311" s="493"/>
      <c r="AG2311" s="493"/>
      <c r="AH2311" s="493"/>
      <c r="AI2311" s="64"/>
      <c r="AJ2311" s="144" t="str">
        <f t="shared" si="433"/>
        <v>Riadok bude skrytý.</v>
      </c>
      <c r="AK2311" s="145" t="s">
        <v>207</v>
      </c>
      <c r="AL2311" s="2"/>
      <c r="AM2311" s="2"/>
      <c r="AN2311" s="2"/>
      <c r="AO2311" s="2"/>
      <c r="AP2311" s="2"/>
      <c r="AQ2311" s="2"/>
      <c r="AR2311" s="2"/>
      <c r="AS2311" s="2"/>
      <c r="AT2311" s="2"/>
      <c r="AU2311" s="2"/>
      <c r="AV2311" s="2"/>
      <c r="AW2311" s="2"/>
      <c r="AX2311" s="2"/>
      <c r="AY2311" s="2"/>
      <c r="AZ2311" s="2"/>
      <c r="BA2311" s="2"/>
      <c r="BB2311" s="2"/>
      <c r="BC2311" s="2"/>
      <c r="BD2311" s="2"/>
      <c r="BE2311" s="51">
        <f t="shared" si="436"/>
        <v>0</v>
      </c>
      <c r="BF2311" s="51"/>
      <c r="BG2311" s="51"/>
      <c r="BH2311" s="51">
        <f t="shared" si="434"/>
        <v>1</v>
      </c>
      <c r="BI2311" s="51">
        <f t="shared" si="435"/>
        <v>0</v>
      </c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/>
      <c r="BV2311" s="2"/>
      <c r="BW2311" s="2"/>
      <c r="BX2311" s="108"/>
      <c r="BY2311" s="108"/>
      <c r="BZ2311" s="108"/>
      <c r="CA2311" s="113">
        <f>SI!BY2311</f>
        <v>180</v>
      </c>
      <c r="CB2311" s="113"/>
      <c r="CC2311" s="113"/>
      <c r="CD2311" s="113"/>
      <c r="CE2311" s="113"/>
      <c r="CF2311" s="113"/>
      <c r="CG2311" s="113"/>
      <c r="CH2311" s="140">
        <f>SI!BZ2311</f>
        <v>0</v>
      </c>
      <c r="CI2311" s="108"/>
      <c r="CJ2311" s="108"/>
      <c r="CK2311" s="108"/>
      <c r="CL2311" s="108"/>
      <c r="CM2311" s="108"/>
      <c r="CN2311" s="108"/>
      <c r="CO2311" s="108"/>
      <c r="CP2311" s="108"/>
      <c r="CQ2311" s="108"/>
      <c r="CR2311" s="108"/>
      <c r="CS2311" s="108"/>
      <c r="CT2311" s="108"/>
      <c r="CU2311" s="108"/>
      <c r="CV2311" s="108"/>
      <c r="CW2311" s="108"/>
      <c r="CX2311" s="108"/>
      <c r="CY2311" s="108"/>
      <c r="CZ2311" s="2"/>
      <c r="DA2311" s="2"/>
      <c r="DB2311" s="2"/>
      <c r="DC2311" s="2"/>
      <c r="DD2311" s="2"/>
      <c r="DE2311" s="2"/>
      <c r="DF2311" s="2"/>
      <c r="DG2311" s="2"/>
      <c r="DH2311" s="2"/>
      <c r="DI2311" s="2"/>
      <c r="DJ2311" s="2"/>
      <c r="DK2311" s="2"/>
      <c r="DL2311" s="2"/>
      <c r="DM2311" s="2"/>
      <c r="DN2311" s="2"/>
      <c r="DO2311" s="2"/>
      <c r="DP2311" s="2"/>
      <c r="DQ2311" s="2"/>
      <c r="DR2311" s="2"/>
      <c r="DS2311" s="2"/>
      <c r="DT2311" s="2"/>
      <c r="DU2311" s="2"/>
      <c r="DV2311" s="2"/>
      <c r="DW2311" s="2"/>
      <c r="DX2311" s="2"/>
      <c r="DY2311" s="2"/>
      <c r="DZ2311" s="2"/>
      <c r="EA2311" s="2"/>
      <c r="EB2311" s="2"/>
      <c r="EC2311" s="2"/>
      <c r="ED2311" s="2"/>
      <c r="EE2311" s="2"/>
      <c r="EF2311" s="2"/>
      <c r="EG2311" s="2"/>
      <c r="EH2311" s="2"/>
      <c r="EI2311" s="2"/>
      <c r="EJ2311" s="2"/>
      <c r="EK2311" s="2"/>
      <c r="EL2311" s="2"/>
      <c r="EM2311" s="2"/>
      <c r="EN2311" s="2"/>
      <c r="EO2311" s="2"/>
      <c r="EP2311" s="2"/>
      <c r="EQ2311" s="2"/>
      <c r="ER2311" s="2"/>
      <c r="ES2311" s="2"/>
      <c r="ET2311" s="2"/>
      <c r="EU2311" s="2"/>
      <c r="EV2311" s="2"/>
      <c r="EW2311" s="2"/>
      <c r="EX2311" s="2"/>
      <c r="EY2311" s="2"/>
      <c r="EZ2311" s="2"/>
      <c r="FA2311" s="2"/>
      <c r="FB2311" s="2"/>
      <c r="FC2311" s="2"/>
      <c r="FD2311" s="2"/>
      <c r="FE2311" s="2"/>
      <c r="FF2311" s="2"/>
      <c r="FG2311" s="2"/>
      <c r="FH2311" s="2"/>
      <c r="FI2311" s="2"/>
      <c r="FJ2311" s="2"/>
      <c r="FK2311" s="2"/>
      <c r="FL2311" s="2"/>
      <c r="FM2311" s="2"/>
      <c r="FN2311" s="2"/>
      <c r="FO2311" s="2"/>
      <c r="FP2311" s="2"/>
      <c r="FQ2311" s="2"/>
      <c r="FR2311" s="2"/>
      <c r="FS2311" s="2"/>
      <c r="FT2311" s="2"/>
      <c r="FU2311" s="2"/>
      <c r="FV2311" s="2"/>
      <c r="FW2311" s="2"/>
      <c r="FX2311" s="2"/>
      <c r="FY2311" s="2"/>
      <c r="FZ2311" s="2"/>
      <c r="GA2311" s="2"/>
      <c r="GB2311" s="2"/>
      <c r="GC2311" s="2"/>
      <c r="GD2311" s="2"/>
      <c r="GE2311" s="2"/>
      <c r="GF2311" s="2"/>
      <c r="GG2311" s="2"/>
      <c r="GH2311" s="2"/>
      <c r="GI2311" s="2"/>
      <c r="GJ2311" s="2"/>
      <c r="GK2311" s="2"/>
      <c r="GL2311" s="2"/>
      <c r="GM2311" s="2"/>
      <c r="GN2311" s="2"/>
      <c r="GO2311" s="2"/>
      <c r="GP2311" s="2"/>
      <c r="GQ2311" s="2"/>
      <c r="GR2311" s="2"/>
      <c r="GS2311" s="2"/>
      <c r="GT2311" s="2"/>
      <c r="GU2311" s="2"/>
      <c r="GV2311" s="2"/>
      <c r="GW2311" s="2"/>
      <c r="GX2311" s="2"/>
      <c r="GY2311" s="2"/>
      <c r="GZ2311" s="2"/>
      <c r="HA2311" s="2"/>
      <c r="HB2311" s="2"/>
      <c r="HC2311" s="2"/>
      <c r="HD2311" s="2"/>
      <c r="HE2311" s="2"/>
      <c r="HF2311" s="2"/>
      <c r="HG2311" s="2"/>
      <c r="HH2311" s="2"/>
      <c r="HI2311" s="2"/>
      <c r="HJ2311" s="2"/>
      <c r="HK2311" s="2"/>
      <c r="HL2311" s="2"/>
      <c r="HM2311" s="2"/>
      <c r="HN2311" s="2"/>
      <c r="HO2311" s="2"/>
      <c r="HP2311" s="2"/>
      <c r="HQ2311" s="2"/>
      <c r="HR2311" s="2"/>
      <c r="HS2311" s="2"/>
      <c r="HT2311" s="2"/>
      <c r="HU2311" s="2"/>
      <c r="HV2311" s="2"/>
      <c r="HW2311" s="2"/>
      <c r="HX2311" s="2"/>
      <c r="HY2311" s="2"/>
      <c r="HZ2311" s="2"/>
      <c r="IA2311" s="2"/>
      <c r="IB2311" s="2"/>
      <c r="IC2311" s="2"/>
      <c r="ID2311" s="2"/>
      <c r="IE2311" s="2"/>
      <c r="IF2311" s="2"/>
      <c r="IG2311" s="2"/>
      <c r="IH2311" s="2"/>
      <c r="II2311" s="2"/>
      <c r="IJ2311" s="2"/>
      <c r="IK2311" s="2"/>
      <c r="IL2311" s="2"/>
      <c r="IM2311" s="2"/>
      <c r="IN2311" s="2"/>
      <c r="IO2311" s="2"/>
      <c r="IP2311" s="2"/>
      <c r="IQ2311" s="2"/>
      <c r="IR2311" s="2"/>
      <c r="IS2311" s="2"/>
    </row>
    <row r="2312" spans="1:253" x14ac:dyDescent="0.25">
      <c r="A2312" s="33"/>
      <c r="AI2312" s="59"/>
      <c r="AJ2312" s="144" t="str">
        <f t="shared" si="433"/>
        <v>Riadok bude vidieť.</v>
      </c>
      <c r="AK2312" s="145" t="s">
        <v>207</v>
      </c>
      <c r="BE2312" s="86">
        <v>1</v>
      </c>
      <c r="BH2312" s="51">
        <f t="shared" si="434"/>
        <v>1</v>
      </c>
      <c r="BI2312" s="51">
        <f t="shared" si="435"/>
        <v>1</v>
      </c>
      <c r="CA2312" s="113">
        <f>SI!BY2312</f>
        <v>275</v>
      </c>
      <c r="CH2312" s="140">
        <f>SI!BZ2312</f>
        <v>0</v>
      </c>
    </row>
    <row r="2313" spans="1:253" s="36" customFormat="1" x14ac:dyDescent="0.25">
      <c r="A2313" s="33"/>
      <c r="B2313" s="94"/>
      <c r="C2313" s="94"/>
      <c r="D2313" s="94"/>
      <c r="E2313" s="94"/>
      <c r="F2313" s="94"/>
      <c r="G2313" s="94"/>
      <c r="H2313" s="94"/>
      <c r="I2313" s="94"/>
      <c r="J2313" s="94"/>
      <c r="K2313" s="94"/>
      <c r="L2313" s="94"/>
      <c r="M2313" s="94"/>
      <c r="N2313" s="94"/>
      <c r="O2313" s="94"/>
      <c r="P2313" s="94"/>
      <c r="Q2313" s="94"/>
      <c r="R2313" s="94"/>
      <c r="S2313" s="94"/>
      <c r="T2313" s="94"/>
      <c r="U2313" s="94"/>
      <c r="V2313" s="94"/>
      <c r="W2313" s="94"/>
      <c r="X2313" s="94"/>
      <c r="Y2313" s="94"/>
      <c r="Z2313" s="94"/>
      <c r="AA2313" s="94"/>
      <c r="AB2313" s="94"/>
      <c r="AC2313" s="94"/>
      <c r="AD2313" s="94"/>
      <c r="AE2313" s="94"/>
      <c r="AF2313" s="94"/>
      <c r="AG2313" s="94"/>
      <c r="AH2313" s="94"/>
      <c r="AI2313" s="64"/>
      <c r="AJ2313" s="156" t="str">
        <f t="shared" ref="AJ2313:AJ2330" si="437">+IF(BI2313=0,"Riadok bude skrytý.","Riadok bude vidieť.")</f>
        <v>Riadok bude vidieť.</v>
      </c>
      <c r="AK2313" s="157" t="s">
        <v>207</v>
      </c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86">
        <v>1</v>
      </c>
      <c r="BF2313" s="51"/>
      <c r="BG2313" s="51"/>
      <c r="BH2313" s="51">
        <f t="shared" ref="BH2313:BH2330" si="438">IF(AK2313="",1,IF(AK2313="Chcem skryť riadok.",0,1))</f>
        <v>1</v>
      </c>
      <c r="BI2313" s="51">
        <f t="shared" ref="BI2313:BI2330" si="439">+IF(BE2313+BF2313+BG2313=0,0,IF(BH2313=0,0,1))</f>
        <v>1</v>
      </c>
      <c r="BJ2313" s="2"/>
      <c r="BK2313" s="2"/>
      <c r="BL2313" s="2"/>
      <c r="BM2313" s="2"/>
      <c r="BN2313" s="2"/>
      <c r="BO2313" s="2"/>
      <c r="BP2313" s="2"/>
      <c r="BQ2313" s="2"/>
      <c r="BR2313" s="2"/>
      <c r="BS2313" s="2"/>
      <c r="BT2313" s="2"/>
      <c r="BU2313" s="2"/>
      <c r="BV2313" s="2"/>
      <c r="BW2313" s="2"/>
      <c r="BX2313" s="108"/>
      <c r="BY2313" s="108"/>
      <c r="BZ2313" s="108"/>
      <c r="CA2313" s="113"/>
      <c r="CB2313" s="113"/>
      <c r="CC2313" s="113"/>
      <c r="CD2313" s="113"/>
      <c r="CE2313" s="113"/>
      <c r="CF2313" s="113"/>
      <c r="CG2313" s="113"/>
      <c r="CH2313" s="115"/>
      <c r="CI2313" s="108"/>
      <c r="CJ2313" s="108"/>
      <c r="CK2313" s="108"/>
      <c r="CL2313" s="108"/>
      <c r="CM2313" s="108"/>
      <c r="CN2313" s="108"/>
      <c r="CO2313" s="108"/>
      <c r="CP2313" s="108"/>
      <c r="CQ2313" s="108"/>
      <c r="CR2313" s="108"/>
      <c r="CS2313" s="108"/>
      <c r="CT2313" s="108"/>
      <c r="CU2313" s="108"/>
      <c r="CV2313" s="108"/>
      <c r="CW2313" s="108"/>
      <c r="CX2313" s="108"/>
      <c r="CY2313" s="108"/>
      <c r="CZ2313" s="2"/>
      <c r="DA2313" s="2"/>
      <c r="DB2313" s="2"/>
      <c r="DC2313" s="2"/>
      <c r="DD2313" s="2"/>
      <c r="DE2313" s="2"/>
      <c r="DF2313" s="2"/>
      <c r="DG2313" s="2"/>
      <c r="DH2313" s="2"/>
      <c r="DI2313" s="2"/>
      <c r="DJ2313" s="2"/>
      <c r="DK2313" s="2"/>
      <c r="DL2313" s="2"/>
      <c r="DM2313" s="2"/>
      <c r="DN2313" s="2"/>
      <c r="DO2313" s="2"/>
      <c r="DP2313" s="2"/>
      <c r="DQ2313" s="2"/>
      <c r="DR2313" s="2"/>
      <c r="DS2313" s="2"/>
      <c r="DT2313" s="2"/>
      <c r="DU2313" s="2"/>
      <c r="DV2313" s="2"/>
      <c r="DW2313" s="2"/>
      <c r="DX2313" s="2"/>
      <c r="DY2313" s="2"/>
      <c r="DZ2313" s="2"/>
      <c r="EA2313" s="2"/>
      <c r="EB2313" s="2"/>
      <c r="EC2313" s="2"/>
      <c r="ED2313" s="2"/>
      <c r="EE2313" s="2"/>
      <c r="EF2313" s="2"/>
      <c r="EG2313" s="2"/>
      <c r="EH2313" s="2"/>
      <c r="EI2313" s="2"/>
      <c r="EJ2313" s="2"/>
      <c r="EK2313" s="2"/>
      <c r="EL2313" s="2"/>
      <c r="EM2313" s="2"/>
      <c r="EN2313" s="2"/>
      <c r="EO2313" s="2"/>
      <c r="EP2313" s="2"/>
      <c r="EQ2313" s="2"/>
      <c r="ER2313" s="2"/>
      <c r="ES2313" s="2"/>
      <c r="ET2313" s="2"/>
      <c r="EU2313" s="2"/>
      <c r="EV2313" s="2"/>
      <c r="EW2313" s="2"/>
      <c r="EX2313" s="2"/>
      <c r="EY2313" s="2"/>
      <c r="EZ2313" s="2"/>
      <c r="FA2313" s="2"/>
      <c r="FB2313" s="2"/>
      <c r="FC2313" s="2"/>
      <c r="FD2313" s="2"/>
      <c r="FE2313" s="2"/>
      <c r="FF2313" s="2"/>
      <c r="FG2313" s="2"/>
      <c r="FH2313" s="2"/>
      <c r="FI2313" s="2"/>
      <c r="FJ2313" s="2"/>
      <c r="FK2313" s="2"/>
      <c r="FL2313" s="2"/>
      <c r="FM2313" s="2"/>
      <c r="FN2313" s="2"/>
      <c r="FO2313" s="2"/>
      <c r="FP2313" s="2"/>
      <c r="FQ2313" s="2"/>
      <c r="FR2313" s="2"/>
      <c r="FS2313" s="2"/>
      <c r="FT2313" s="2"/>
      <c r="FU2313" s="2"/>
      <c r="FV2313" s="2"/>
      <c r="FW2313" s="2"/>
      <c r="FX2313" s="2"/>
      <c r="FY2313" s="2"/>
      <c r="FZ2313" s="2"/>
      <c r="GA2313" s="2"/>
      <c r="GB2313" s="2"/>
      <c r="GC2313" s="2"/>
      <c r="GD2313" s="2"/>
      <c r="GE2313" s="2"/>
      <c r="GF2313" s="2"/>
      <c r="GG2313" s="2"/>
      <c r="GH2313" s="2"/>
      <c r="GI2313" s="2"/>
      <c r="GJ2313" s="2"/>
      <c r="GK2313" s="2"/>
      <c r="GL2313" s="2"/>
      <c r="GM2313" s="2"/>
      <c r="GN2313" s="2"/>
      <c r="GO2313" s="2"/>
      <c r="GP2313" s="2"/>
      <c r="GQ2313" s="2"/>
      <c r="GR2313" s="2"/>
      <c r="GS2313" s="2"/>
      <c r="GT2313" s="2"/>
      <c r="GU2313" s="2"/>
      <c r="GV2313" s="2"/>
      <c r="GW2313" s="2"/>
      <c r="GX2313" s="2"/>
      <c r="GY2313" s="2"/>
      <c r="GZ2313" s="2"/>
      <c r="HA2313" s="2"/>
      <c r="HB2313" s="2"/>
      <c r="HC2313" s="2"/>
      <c r="HD2313" s="2"/>
      <c r="HE2313" s="2"/>
      <c r="HF2313" s="2"/>
      <c r="HG2313" s="2"/>
      <c r="HH2313" s="2"/>
      <c r="HI2313" s="2"/>
      <c r="HJ2313" s="2"/>
      <c r="HK2313" s="2"/>
      <c r="HL2313" s="2"/>
      <c r="HM2313" s="2"/>
      <c r="HN2313" s="2"/>
      <c r="HO2313" s="2"/>
      <c r="HP2313" s="2"/>
      <c r="HQ2313" s="2"/>
      <c r="HR2313" s="2"/>
      <c r="HS2313" s="2"/>
      <c r="HT2313" s="2"/>
      <c r="HU2313" s="2"/>
      <c r="HV2313" s="2"/>
      <c r="HW2313" s="2"/>
      <c r="HX2313" s="2"/>
      <c r="HY2313" s="2"/>
      <c r="HZ2313" s="2"/>
      <c r="IA2313" s="2"/>
      <c r="IB2313" s="2"/>
      <c r="IC2313" s="2"/>
      <c r="ID2313" s="2"/>
      <c r="IE2313" s="2"/>
      <c r="IF2313" s="2"/>
      <c r="IG2313" s="2"/>
      <c r="IH2313" s="2"/>
      <c r="II2313" s="2"/>
      <c r="IJ2313" s="2"/>
      <c r="IK2313" s="2"/>
      <c r="IL2313" s="2"/>
      <c r="IM2313" s="2"/>
      <c r="IN2313" s="2"/>
      <c r="IO2313" s="2"/>
      <c r="IP2313" s="2"/>
      <c r="IQ2313" s="2"/>
      <c r="IR2313" s="2"/>
      <c r="IS2313" s="2"/>
    </row>
    <row r="2314" spans="1:253" s="41" customFormat="1" ht="10.5" customHeight="1" x14ac:dyDescent="0.25">
      <c r="A2314" s="33"/>
      <c r="B2314" s="471" t="s">
        <v>193</v>
      </c>
      <c r="C2314" s="471"/>
      <c r="D2314" s="471"/>
      <c r="E2314" s="471"/>
      <c r="F2314" s="471"/>
      <c r="G2314" s="471"/>
      <c r="H2314" s="471"/>
      <c r="I2314" s="471"/>
      <c r="J2314" s="471"/>
      <c r="K2314" s="471"/>
      <c r="L2314" s="471"/>
      <c r="M2314" s="471"/>
      <c r="N2314" s="471"/>
      <c r="O2314" s="471"/>
      <c r="P2314" s="471"/>
      <c r="Q2314" s="471"/>
      <c r="R2314" s="471"/>
      <c r="S2314" s="471"/>
      <c r="T2314" s="471"/>
      <c r="U2314" s="471"/>
      <c r="V2314" s="471"/>
      <c r="W2314" s="471"/>
      <c r="X2314" s="471"/>
      <c r="Y2314" s="471"/>
      <c r="Z2314" s="471"/>
      <c r="AA2314" s="471"/>
      <c r="AB2314" s="471"/>
      <c r="AC2314" s="471"/>
      <c r="AD2314" s="471"/>
      <c r="AE2314" s="471"/>
      <c r="AF2314" s="471"/>
      <c r="AG2314" s="471"/>
      <c r="AH2314" s="471"/>
      <c r="AI2314" s="62" t="s">
        <v>168</v>
      </c>
      <c r="AJ2314" s="156" t="str">
        <f t="shared" si="437"/>
        <v>Riadok bude vidieť.</v>
      </c>
      <c r="AK2314" s="157" t="s">
        <v>207</v>
      </c>
      <c r="AL2314" s="2"/>
      <c r="AM2314" s="51"/>
      <c r="AN2314" s="51"/>
      <c r="AO2314" s="51"/>
      <c r="AP2314" s="51"/>
      <c r="AQ2314" s="51"/>
      <c r="AR2314" s="51"/>
      <c r="AS2314" s="51"/>
      <c r="AT2314" s="51"/>
      <c r="AU2314" s="51"/>
      <c r="AV2314" s="51"/>
      <c r="AW2314" s="51"/>
      <c r="AX2314" s="51"/>
      <c r="AY2314" s="51"/>
      <c r="AZ2314" s="51"/>
      <c r="BA2314" s="51"/>
      <c r="BB2314" s="51"/>
      <c r="BC2314" s="51"/>
      <c r="BD2314" s="51"/>
      <c r="BE2314" s="86">
        <v>1</v>
      </c>
      <c r="BF2314" s="51"/>
      <c r="BG2314" s="51"/>
      <c r="BH2314" s="51">
        <f t="shared" si="438"/>
        <v>1</v>
      </c>
      <c r="BI2314" s="51">
        <f t="shared" si="439"/>
        <v>1</v>
      </c>
      <c r="BJ2314" s="51"/>
      <c r="BK2314" s="51"/>
      <c r="BL2314" s="51"/>
      <c r="BM2314" s="51"/>
      <c r="BN2314" s="51"/>
      <c r="BO2314" s="51"/>
      <c r="BP2314" s="51"/>
      <c r="BQ2314" s="51"/>
      <c r="BR2314" s="51"/>
      <c r="BS2314" s="51"/>
      <c r="BT2314" s="51"/>
      <c r="BU2314" s="51"/>
      <c r="BV2314" s="51"/>
      <c r="BW2314" s="51"/>
      <c r="BX2314" s="116"/>
      <c r="BY2314" s="116"/>
      <c r="BZ2314" s="116"/>
      <c r="CA2314" s="113"/>
      <c r="CB2314" s="113"/>
      <c r="CC2314" s="113"/>
      <c r="CD2314" s="113"/>
      <c r="CE2314" s="113"/>
      <c r="CF2314" s="113"/>
      <c r="CG2314" s="113"/>
      <c r="CH2314" s="115"/>
      <c r="CI2314" s="116"/>
      <c r="CJ2314" s="116"/>
      <c r="CK2314" s="116"/>
      <c r="CL2314" s="116"/>
      <c r="CM2314" s="116"/>
      <c r="CN2314" s="116"/>
      <c r="CO2314" s="116"/>
      <c r="CP2314" s="116"/>
      <c r="CQ2314" s="116"/>
      <c r="CR2314" s="116"/>
      <c r="CS2314" s="116"/>
      <c r="CT2314" s="116"/>
      <c r="CU2314" s="116"/>
      <c r="CV2314" s="116"/>
      <c r="CW2314" s="116"/>
      <c r="CX2314" s="116"/>
      <c r="CY2314" s="116"/>
      <c r="CZ2314" s="51"/>
      <c r="DA2314" s="51"/>
      <c r="DB2314" s="51"/>
      <c r="DC2314" s="51"/>
      <c r="DD2314" s="51"/>
      <c r="DE2314" s="51"/>
      <c r="DF2314" s="51"/>
      <c r="DG2314" s="51"/>
      <c r="DH2314" s="51"/>
      <c r="DI2314" s="51"/>
      <c r="DJ2314" s="51"/>
      <c r="DK2314" s="51"/>
      <c r="DL2314" s="51"/>
      <c r="DM2314" s="51"/>
      <c r="DN2314" s="51"/>
      <c r="DO2314" s="51"/>
      <c r="DP2314" s="51"/>
      <c r="DQ2314" s="51"/>
      <c r="DR2314" s="51"/>
      <c r="DS2314" s="51"/>
      <c r="DT2314" s="51"/>
      <c r="DU2314" s="51"/>
      <c r="DV2314" s="51"/>
      <c r="DW2314" s="51"/>
      <c r="DX2314" s="51"/>
      <c r="DY2314" s="51"/>
      <c r="DZ2314" s="51"/>
      <c r="EA2314" s="51"/>
      <c r="EB2314" s="51"/>
      <c r="EC2314" s="51"/>
      <c r="ED2314" s="51"/>
      <c r="EE2314" s="51"/>
      <c r="EF2314" s="51"/>
      <c r="EG2314" s="51"/>
      <c r="EH2314" s="51"/>
      <c r="EI2314" s="51"/>
      <c r="EJ2314" s="51"/>
      <c r="EK2314" s="51"/>
      <c r="EL2314" s="51"/>
      <c r="EM2314" s="51"/>
      <c r="EN2314" s="51"/>
      <c r="EO2314" s="51"/>
      <c r="EP2314" s="51"/>
      <c r="EQ2314" s="51"/>
      <c r="ER2314" s="51"/>
      <c r="ES2314" s="51"/>
      <c r="ET2314" s="51"/>
      <c r="EU2314" s="51"/>
      <c r="EV2314" s="51"/>
      <c r="EW2314" s="51"/>
      <c r="EX2314" s="51"/>
      <c r="EY2314" s="51"/>
      <c r="EZ2314" s="51"/>
      <c r="FA2314" s="51"/>
      <c r="FB2314" s="51"/>
      <c r="FC2314" s="51"/>
      <c r="FD2314" s="51"/>
      <c r="FE2314" s="51"/>
      <c r="FF2314" s="51"/>
      <c r="FG2314" s="51"/>
      <c r="FH2314" s="51"/>
      <c r="FI2314" s="51"/>
      <c r="FJ2314" s="51"/>
      <c r="FK2314" s="51"/>
      <c r="FL2314" s="51"/>
      <c r="FM2314" s="51"/>
      <c r="FN2314" s="51"/>
      <c r="FO2314" s="51"/>
      <c r="FP2314" s="51"/>
      <c r="FQ2314" s="51"/>
      <c r="FR2314" s="51"/>
      <c r="FS2314" s="51"/>
      <c r="FT2314" s="51"/>
      <c r="FU2314" s="51"/>
      <c r="FV2314" s="51"/>
      <c r="FW2314" s="51"/>
      <c r="FX2314" s="51"/>
      <c r="FY2314" s="51"/>
      <c r="FZ2314" s="51"/>
      <c r="GA2314" s="51"/>
      <c r="GB2314" s="51"/>
      <c r="GC2314" s="51"/>
      <c r="GD2314" s="51"/>
      <c r="GE2314" s="51"/>
      <c r="GF2314" s="51"/>
      <c r="GG2314" s="51"/>
      <c r="GH2314" s="51"/>
      <c r="GI2314" s="51"/>
      <c r="GJ2314" s="51"/>
      <c r="GK2314" s="51"/>
      <c r="GL2314" s="51"/>
      <c r="GM2314" s="51"/>
      <c r="GN2314" s="51"/>
      <c r="GO2314" s="51"/>
      <c r="GP2314" s="51"/>
      <c r="GQ2314" s="51"/>
      <c r="GR2314" s="51"/>
      <c r="GS2314" s="51"/>
      <c r="GT2314" s="51"/>
      <c r="GU2314" s="51"/>
      <c r="GV2314" s="51"/>
      <c r="GW2314" s="51"/>
      <c r="GX2314" s="51"/>
      <c r="GY2314" s="51"/>
      <c r="GZ2314" s="51"/>
      <c r="HA2314" s="51"/>
      <c r="HB2314" s="51"/>
      <c r="HC2314" s="51"/>
      <c r="HD2314" s="51"/>
      <c r="HE2314" s="51"/>
      <c r="HF2314" s="51"/>
      <c r="HG2314" s="51"/>
      <c r="HH2314" s="51"/>
      <c r="HI2314" s="51"/>
      <c r="HJ2314" s="51"/>
      <c r="HK2314" s="51"/>
      <c r="HL2314" s="51"/>
      <c r="HM2314" s="51"/>
      <c r="HN2314" s="51"/>
      <c r="HO2314" s="51"/>
      <c r="HP2314" s="51"/>
      <c r="HQ2314" s="51"/>
      <c r="HR2314" s="51"/>
      <c r="HS2314" s="51"/>
      <c r="HT2314" s="51"/>
      <c r="HU2314" s="51"/>
      <c r="HV2314" s="51"/>
      <c r="HW2314" s="51"/>
      <c r="HX2314" s="51"/>
      <c r="HY2314" s="51"/>
      <c r="HZ2314" s="51"/>
      <c r="IA2314" s="51"/>
      <c r="IB2314" s="51"/>
      <c r="IC2314" s="51"/>
      <c r="ID2314" s="51"/>
      <c r="IE2314" s="51"/>
      <c r="IF2314" s="51"/>
      <c r="IG2314" s="51"/>
      <c r="IH2314" s="51"/>
      <c r="II2314" s="51"/>
      <c r="IJ2314" s="51"/>
      <c r="IK2314" s="51"/>
      <c r="IL2314" s="51"/>
      <c r="IM2314" s="51"/>
      <c r="IN2314" s="51"/>
      <c r="IO2314" s="51"/>
      <c r="IP2314" s="51"/>
      <c r="IQ2314" s="51"/>
      <c r="IR2314" s="51"/>
      <c r="IS2314" s="51"/>
    </row>
    <row r="2315" spans="1:253" s="41" customFormat="1" ht="10.5" customHeight="1" x14ac:dyDescent="0.25">
      <c r="A2315" s="33"/>
      <c r="B2315" s="95"/>
      <c r="C2315" s="471" t="s">
        <v>194</v>
      </c>
      <c r="D2315" s="471"/>
      <c r="E2315" s="471"/>
      <c r="F2315" s="471"/>
      <c r="G2315" s="471"/>
      <c r="H2315" s="471"/>
      <c r="I2315" s="471"/>
      <c r="J2315" s="471"/>
      <c r="K2315" s="471"/>
      <c r="L2315" s="471"/>
      <c r="M2315" s="471"/>
      <c r="N2315" s="471"/>
      <c r="O2315" s="471"/>
      <c r="P2315" s="471"/>
      <c r="Q2315" s="471"/>
      <c r="R2315" s="471"/>
      <c r="S2315" s="471" t="s">
        <v>516</v>
      </c>
      <c r="T2315" s="471"/>
      <c r="U2315" s="471"/>
      <c r="V2315" s="471"/>
      <c r="W2315" s="471"/>
      <c r="X2315" s="471"/>
      <c r="Y2315" s="471"/>
      <c r="Z2315" s="471"/>
      <c r="AA2315" s="471"/>
      <c r="AB2315" s="471"/>
      <c r="AC2315" s="471"/>
      <c r="AD2315" s="471"/>
      <c r="AE2315" s="471"/>
      <c r="AF2315" s="471"/>
      <c r="AG2315" s="471"/>
      <c r="AH2315" s="471"/>
      <c r="AI2315" s="64"/>
      <c r="AJ2315" s="156" t="str">
        <f t="shared" si="437"/>
        <v>Riadok bude vidieť.</v>
      </c>
      <c r="AK2315" s="157" t="s">
        <v>207</v>
      </c>
      <c r="AL2315" s="2"/>
      <c r="AM2315" s="51"/>
      <c r="AN2315" s="51"/>
      <c r="AO2315" s="51"/>
      <c r="AP2315" s="51"/>
      <c r="AQ2315" s="51"/>
      <c r="AR2315" s="51"/>
      <c r="AS2315" s="51"/>
      <c r="AT2315" s="51"/>
      <c r="AU2315" s="51"/>
      <c r="AV2315" s="51"/>
      <c r="AW2315" s="51"/>
      <c r="AX2315" s="51"/>
      <c r="AY2315" s="51"/>
      <c r="AZ2315" s="51"/>
      <c r="BA2315" s="51"/>
      <c r="BB2315" s="51"/>
      <c r="BC2315" s="51"/>
      <c r="BD2315" s="51"/>
      <c r="BE2315" s="86">
        <v>1</v>
      </c>
      <c r="BF2315" s="51"/>
      <c r="BG2315" s="51"/>
      <c r="BH2315" s="51">
        <f t="shared" si="438"/>
        <v>1</v>
      </c>
      <c r="BI2315" s="51">
        <f t="shared" si="439"/>
        <v>1</v>
      </c>
      <c r="BJ2315" s="51"/>
      <c r="BK2315" s="51"/>
      <c r="BL2315" s="51"/>
      <c r="BM2315" s="51"/>
      <c r="BN2315" s="51"/>
      <c r="BO2315" s="51"/>
      <c r="BP2315" s="51"/>
      <c r="BQ2315" s="51"/>
      <c r="BR2315" s="51"/>
      <c r="BS2315" s="51"/>
      <c r="BT2315" s="51"/>
      <c r="BU2315" s="51"/>
      <c r="BV2315" s="51"/>
      <c r="BW2315" s="51"/>
      <c r="BX2315" s="116"/>
      <c r="BY2315" s="116"/>
      <c r="BZ2315" s="116"/>
      <c r="CA2315" s="113"/>
      <c r="CB2315" s="113"/>
      <c r="CC2315" s="113"/>
      <c r="CD2315" s="113"/>
      <c r="CE2315" s="113"/>
      <c r="CF2315" s="113"/>
      <c r="CG2315" s="113"/>
      <c r="CH2315" s="115"/>
      <c r="CI2315" s="116"/>
      <c r="CJ2315" s="116"/>
      <c r="CK2315" s="116"/>
      <c r="CL2315" s="116"/>
      <c r="CM2315" s="116"/>
      <c r="CN2315" s="116"/>
      <c r="CO2315" s="116"/>
      <c r="CP2315" s="116"/>
      <c r="CQ2315" s="116"/>
      <c r="CR2315" s="116"/>
      <c r="CS2315" s="116"/>
      <c r="CT2315" s="116"/>
      <c r="CU2315" s="116"/>
      <c r="CV2315" s="116"/>
      <c r="CW2315" s="116"/>
      <c r="CX2315" s="116"/>
      <c r="CY2315" s="116"/>
      <c r="CZ2315" s="51"/>
      <c r="DA2315" s="51"/>
      <c r="DB2315" s="51"/>
      <c r="DC2315" s="51"/>
      <c r="DD2315" s="51"/>
      <c r="DE2315" s="51"/>
      <c r="DF2315" s="51"/>
      <c r="DG2315" s="51"/>
      <c r="DH2315" s="51"/>
      <c r="DI2315" s="51"/>
      <c r="DJ2315" s="51"/>
      <c r="DK2315" s="51"/>
      <c r="DL2315" s="51"/>
      <c r="DM2315" s="51"/>
      <c r="DN2315" s="51"/>
      <c r="DO2315" s="51"/>
      <c r="DP2315" s="51"/>
      <c r="DQ2315" s="51"/>
      <c r="DR2315" s="51"/>
      <c r="DS2315" s="51"/>
      <c r="DT2315" s="51"/>
      <c r="DU2315" s="51"/>
      <c r="DV2315" s="51"/>
      <c r="DW2315" s="51"/>
      <c r="DX2315" s="51"/>
      <c r="DY2315" s="51"/>
      <c r="DZ2315" s="51"/>
      <c r="EA2315" s="51"/>
      <c r="EB2315" s="51"/>
      <c r="EC2315" s="51"/>
      <c r="ED2315" s="51"/>
      <c r="EE2315" s="51"/>
      <c r="EF2315" s="51"/>
      <c r="EG2315" s="51"/>
      <c r="EH2315" s="51"/>
      <c r="EI2315" s="51"/>
      <c r="EJ2315" s="51"/>
      <c r="EK2315" s="51"/>
      <c r="EL2315" s="51"/>
      <c r="EM2315" s="51"/>
      <c r="EN2315" s="51"/>
      <c r="EO2315" s="51"/>
      <c r="EP2315" s="51"/>
      <c r="EQ2315" s="51"/>
      <c r="ER2315" s="51"/>
      <c r="ES2315" s="51"/>
      <c r="ET2315" s="51"/>
      <c r="EU2315" s="51"/>
      <c r="EV2315" s="51"/>
      <c r="EW2315" s="51"/>
      <c r="EX2315" s="51"/>
      <c r="EY2315" s="51"/>
      <c r="EZ2315" s="51"/>
      <c r="FA2315" s="51"/>
      <c r="FB2315" s="51"/>
      <c r="FC2315" s="51"/>
      <c r="FD2315" s="51"/>
      <c r="FE2315" s="51"/>
      <c r="FF2315" s="51"/>
      <c r="FG2315" s="51"/>
      <c r="FH2315" s="51"/>
      <c r="FI2315" s="51"/>
      <c r="FJ2315" s="51"/>
      <c r="FK2315" s="51"/>
      <c r="FL2315" s="51"/>
      <c r="FM2315" s="51"/>
      <c r="FN2315" s="51"/>
      <c r="FO2315" s="51"/>
      <c r="FP2315" s="51"/>
      <c r="FQ2315" s="51"/>
      <c r="FR2315" s="51"/>
      <c r="FS2315" s="51"/>
      <c r="FT2315" s="51"/>
      <c r="FU2315" s="51"/>
      <c r="FV2315" s="51"/>
      <c r="FW2315" s="51"/>
      <c r="FX2315" s="51"/>
      <c r="FY2315" s="51"/>
      <c r="FZ2315" s="51"/>
      <c r="GA2315" s="51"/>
      <c r="GB2315" s="51"/>
      <c r="GC2315" s="51"/>
      <c r="GD2315" s="51"/>
      <c r="GE2315" s="51"/>
      <c r="GF2315" s="51"/>
      <c r="GG2315" s="51"/>
      <c r="GH2315" s="51"/>
      <c r="GI2315" s="51"/>
      <c r="GJ2315" s="51"/>
      <c r="GK2315" s="51"/>
      <c r="GL2315" s="51"/>
      <c r="GM2315" s="51"/>
      <c r="GN2315" s="51"/>
      <c r="GO2315" s="51"/>
      <c r="GP2315" s="51"/>
      <c r="GQ2315" s="51"/>
      <c r="GR2315" s="51"/>
      <c r="GS2315" s="51"/>
      <c r="GT2315" s="51"/>
      <c r="GU2315" s="51"/>
      <c r="GV2315" s="51"/>
      <c r="GW2315" s="51"/>
      <c r="GX2315" s="51"/>
      <c r="GY2315" s="51"/>
      <c r="GZ2315" s="51"/>
      <c r="HA2315" s="51"/>
      <c r="HB2315" s="51"/>
      <c r="HC2315" s="51"/>
      <c r="HD2315" s="51"/>
      <c r="HE2315" s="51"/>
      <c r="HF2315" s="51"/>
      <c r="HG2315" s="51"/>
      <c r="HH2315" s="51"/>
      <c r="HI2315" s="51"/>
      <c r="HJ2315" s="51"/>
      <c r="HK2315" s="51"/>
      <c r="HL2315" s="51"/>
      <c r="HM2315" s="51"/>
      <c r="HN2315" s="51"/>
      <c r="HO2315" s="51"/>
      <c r="HP2315" s="51"/>
      <c r="HQ2315" s="51"/>
      <c r="HR2315" s="51"/>
      <c r="HS2315" s="51"/>
      <c r="HT2315" s="51"/>
      <c r="HU2315" s="51"/>
      <c r="HV2315" s="51"/>
      <c r="HW2315" s="51"/>
      <c r="HX2315" s="51"/>
      <c r="HY2315" s="51"/>
      <c r="HZ2315" s="51"/>
      <c r="IA2315" s="51"/>
      <c r="IB2315" s="51"/>
      <c r="IC2315" s="51"/>
      <c r="ID2315" s="51"/>
      <c r="IE2315" s="51"/>
      <c r="IF2315" s="51"/>
      <c r="IG2315" s="51"/>
      <c r="IH2315" s="51"/>
      <c r="II2315" s="51"/>
      <c r="IJ2315" s="51"/>
      <c r="IK2315" s="51"/>
      <c r="IL2315" s="51"/>
      <c r="IM2315" s="51"/>
      <c r="IN2315" s="51"/>
      <c r="IO2315" s="51"/>
      <c r="IP2315" s="51"/>
      <c r="IQ2315" s="51"/>
      <c r="IR2315" s="51"/>
      <c r="IS2315" s="51"/>
    </row>
    <row r="2316" spans="1:253" s="41" customFormat="1" ht="10.5" customHeight="1" x14ac:dyDescent="0.25">
      <c r="A2316" s="33"/>
      <c r="C2316" s="471" t="s">
        <v>195</v>
      </c>
      <c r="D2316" s="471"/>
      <c r="E2316" s="471"/>
      <c r="F2316" s="471"/>
      <c r="G2316" s="471"/>
      <c r="H2316" s="471"/>
      <c r="I2316" s="471"/>
      <c r="J2316" s="471"/>
      <c r="K2316" s="471"/>
      <c r="L2316" s="471"/>
      <c r="M2316" s="471"/>
      <c r="N2316" s="471"/>
      <c r="O2316" s="471"/>
      <c r="P2316" s="471"/>
      <c r="Q2316" s="471"/>
      <c r="R2316" s="471"/>
      <c r="S2316" s="471" t="s">
        <v>517</v>
      </c>
      <c r="T2316" s="471"/>
      <c r="U2316" s="471"/>
      <c r="V2316" s="471"/>
      <c r="W2316" s="471"/>
      <c r="X2316" s="471"/>
      <c r="Y2316" s="471"/>
      <c r="Z2316" s="471"/>
      <c r="AA2316" s="471"/>
      <c r="AB2316" s="471"/>
      <c r="AC2316" s="471"/>
      <c r="AD2316" s="471"/>
      <c r="AE2316" s="471"/>
      <c r="AF2316" s="471"/>
      <c r="AG2316" s="471"/>
      <c r="AH2316" s="471"/>
      <c r="AI2316" s="64"/>
      <c r="AJ2316" s="156" t="str">
        <f t="shared" si="437"/>
        <v>Riadok bude vidieť.</v>
      </c>
      <c r="AK2316" s="157" t="s">
        <v>207</v>
      </c>
      <c r="AL2316" s="2"/>
      <c r="AM2316" s="51"/>
      <c r="AN2316" s="51"/>
      <c r="AO2316" s="51"/>
      <c r="AP2316" s="51"/>
      <c r="AQ2316" s="51"/>
      <c r="AR2316" s="51"/>
      <c r="AS2316" s="51"/>
      <c r="AT2316" s="51"/>
      <c r="AU2316" s="51"/>
      <c r="AV2316" s="51"/>
      <c r="AW2316" s="51"/>
      <c r="AX2316" s="51"/>
      <c r="AY2316" s="51"/>
      <c r="AZ2316" s="51"/>
      <c r="BA2316" s="51"/>
      <c r="BB2316" s="51"/>
      <c r="BC2316" s="51"/>
      <c r="BD2316" s="51"/>
      <c r="BE2316" s="86">
        <v>1</v>
      </c>
      <c r="BF2316" s="51"/>
      <c r="BG2316" s="51"/>
      <c r="BH2316" s="51">
        <f t="shared" si="438"/>
        <v>1</v>
      </c>
      <c r="BI2316" s="51">
        <f t="shared" si="439"/>
        <v>1</v>
      </c>
      <c r="BJ2316" s="51"/>
      <c r="BK2316" s="51"/>
      <c r="BL2316" s="51"/>
      <c r="BM2316" s="51"/>
      <c r="BN2316" s="51"/>
      <c r="BO2316" s="51"/>
      <c r="BP2316" s="51"/>
      <c r="BQ2316" s="51"/>
      <c r="BR2316" s="51"/>
      <c r="BS2316" s="51"/>
      <c r="BT2316" s="51"/>
      <c r="BU2316" s="51"/>
      <c r="BV2316" s="51"/>
      <c r="BW2316" s="51"/>
      <c r="BX2316" s="116"/>
      <c r="BY2316" s="116"/>
      <c r="BZ2316" s="116"/>
      <c r="CA2316" s="113"/>
      <c r="CB2316" s="113"/>
      <c r="CC2316" s="113"/>
      <c r="CD2316" s="113"/>
      <c r="CE2316" s="113"/>
      <c r="CF2316" s="113"/>
      <c r="CG2316" s="113"/>
      <c r="CH2316" s="115"/>
      <c r="CI2316" s="116"/>
      <c r="CJ2316" s="116"/>
      <c r="CK2316" s="116"/>
      <c r="CL2316" s="116"/>
      <c r="CM2316" s="116"/>
      <c r="CN2316" s="116"/>
      <c r="CO2316" s="116"/>
      <c r="CP2316" s="116"/>
      <c r="CQ2316" s="116"/>
      <c r="CR2316" s="116"/>
      <c r="CS2316" s="116"/>
      <c r="CT2316" s="116"/>
      <c r="CU2316" s="116"/>
      <c r="CV2316" s="116"/>
      <c r="CW2316" s="116"/>
      <c r="CX2316" s="116"/>
      <c r="CY2316" s="116"/>
      <c r="CZ2316" s="51"/>
      <c r="DA2316" s="51"/>
      <c r="DB2316" s="51"/>
      <c r="DC2316" s="51"/>
      <c r="DD2316" s="51"/>
      <c r="DE2316" s="51"/>
      <c r="DF2316" s="51"/>
      <c r="DG2316" s="51"/>
      <c r="DH2316" s="51"/>
      <c r="DI2316" s="51"/>
      <c r="DJ2316" s="51"/>
      <c r="DK2316" s="51"/>
      <c r="DL2316" s="51"/>
      <c r="DM2316" s="51"/>
      <c r="DN2316" s="51"/>
      <c r="DO2316" s="51"/>
      <c r="DP2316" s="51"/>
      <c r="DQ2316" s="51"/>
      <c r="DR2316" s="51"/>
      <c r="DS2316" s="51"/>
      <c r="DT2316" s="51"/>
      <c r="DU2316" s="51"/>
      <c r="DV2316" s="51"/>
      <c r="DW2316" s="51"/>
      <c r="DX2316" s="51"/>
      <c r="DY2316" s="51"/>
      <c r="DZ2316" s="51"/>
      <c r="EA2316" s="51"/>
      <c r="EB2316" s="51"/>
      <c r="EC2316" s="51"/>
      <c r="ED2316" s="51"/>
      <c r="EE2316" s="51"/>
      <c r="EF2316" s="51"/>
      <c r="EG2316" s="51"/>
      <c r="EH2316" s="51"/>
      <c r="EI2316" s="51"/>
      <c r="EJ2316" s="51"/>
      <c r="EK2316" s="51"/>
      <c r="EL2316" s="51"/>
      <c r="EM2316" s="51"/>
      <c r="EN2316" s="51"/>
      <c r="EO2316" s="51"/>
      <c r="EP2316" s="51"/>
      <c r="EQ2316" s="51"/>
      <c r="ER2316" s="51"/>
      <c r="ES2316" s="51"/>
      <c r="ET2316" s="51"/>
      <c r="EU2316" s="51"/>
      <c r="EV2316" s="51"/>
      <c r="EW2316" s="51"/>
      <c r="EX2316" s="51"/>
      <c r="EY2316" s="51"/>
      <c r="EZ2316" s="51"/>
      <c r="FA2316" s="51"/>
      <c r="FB2316" s="51"/>
      <c r="FC2316" s="51"/>
      <c r="FD2316" s="51"/>
      <c r="FE2316" s="51"/>
      <c r="FF2316" s="51"/>
      <c r="FG2316" s="51"/>
      <c r="FH2316" s="51"/>
      <c r="FI2316" s="51"/>
      <c r="FJ2316" s="51"/>
      <c r="FK2316" s="51"/>
      <c r="FL2316" s="51"/>
      <c r="FM2316" s="51"/>
      <c r="FN2316" s="51"/>
      <c r="FO2316" s="51"/>
      <c r="FP2316" s="51"/>
      <c r="FQ2316" s="51"/>
      <c r="FR2316" s="51"/>
      <c r="FS2316" s="51"/>
      <c r="FT2316" s="51"/>
      <c r="FU2316" s="51"/>
      <c r="FV2316" s="51"/>
      <c r="FW2316" s="51"/>
      <c r="FX2316" s="51"/>
      <c r="FY2316" s="51"/>
      <c r="FZ2316" s="51"/>
      <c r="GA2316" s="51"/>
      <c r="GB2316" s="51"/>
      <c r="GC2316" s="51"/>
      <c r="GD2316" s="51"/>
      <c r="GE2316" s="51"/>
      <c r="GF2316" s="51"/>
      <c r="GG2316" s="51"/>
      <c r="GH2316" s="51"/>
      <c r="GI2316" s="51"/>
      <c r="GJ2316" s="51"/>
      <c r="GK2316" s="51"/>
      <c r="GL2316" s="51"/>
      <c r="GM2316" s="51"/>
      <c r="GN2316" s="51"/>
      <c r="GO2316" s="51"/>
      <c r="GP2316" s="51"/>
      <c r="GQ2316" s="51"/>
      <c r="GR2316" s="51"/>
      <c r="GS2316" s="51"/>
      <c r="GT2316" s="51"/>
      <c r="GU2316" s="51"/>
      <c r="GV2316" s="51"/>
      <c r="GW2316" s="51"/>
      <c r="GX2316" s="51"/>
      <c r="GY2316" s="51"/>
      <c r="GZ2316" s="51"/>
      <c r="HA2316" s="51"/>
      <c r="HB2316" s="51"/>
      <c r="HC2316" s="51"/>
      <c r="HD2316" s="51"/>
      <c r="HE2316" s="51"/>
      <c r="HF2316" s="51"/>
      <c r="HG2316" s="51"/>
      <c r="HH2316" s="51"/>
      <c r="HI2316" s="51"/>
      <c r="HJ2316" s="51"/>
      <c r="HK2316" s="51"/>
      <c r="HL2316" s="51"/>
      <c r="HM2316" s="51"/>
      <c r="HN2316" s="51"/>
      <c r="HO2316" s="51"/>
      <c r="HP2316" s="51"/>
      <c r="HQ2316" s="51"/>
      <c r="HR2316" s="51"/>
      <c r="HS2316" s="51"/>
      <c r="HT2316" s="51"/>
      <c r="HU2316" s="51"/>
      <c r="HV2316" s="51"/>
      <c r="HW2316" s="51"/>
      <c r="HX2316" s="51"/>
      <c r="HY2316" s="51"/>
      <c r="HZ2316" s="51"/>
      <c r="IA2316" s="51"/>
      <c r="IB2316" s="51"/>
      <c r="IC2316" s="51"/>
      <c r="ID2316" s="51"/>
      <c r="IE2316" s="51"/>
      <c r="IF2316" s="51"/>
      <c r="IG2316" s="51"/>
      <c r="IH2316" s="51"/>
      <c r="II2316" s="51"/>
      <c r="IJ2316" s="51"/>
      <c r="IK2316" s="51"/>
      <c r="IL2316" s="51"/>
      <c r="IM2316" s="51"/>
      <c r="IN2316" s="51"/>
      <c r="IO2316" s="51"/>
      <c r="IP2316" s="51"/>
      <c r="IQ2316" s="51"/>
      <c r="IR2316" s="51"/>
      <c r="IS2316" s="51"/>
    </row>
    <row r="2317" spans="1:253" s="41" customFormat="1" ht="10.5" customHeight="1" x14ac:dyDescent="0.25">
      <c r="A2317" s="33"/>
      <c r="C2317" s="471" t="s">
        <v>473</v>
      </c>
      <c r="D2317" s="471"/>
      <c r="E2317" s="471"/>
      <c r="F2317" s="471"/>
      <c r="G2317" s="471"/>
      <c r="H2317" s="471"/>
      <c r="I2317" s="471"/>
      <c r="J2317" s="471"/>
      <c r="K2317" s="471"/>
      <c r="L2317" s="471"/>
      <c r="M2317" s="471"/>
      <c r="N2317" s="471"/>
      <c r="O2317" s="471"/>
      <c r="P2317" s="471"/>
      <c r="Q2317" s="471"/>
      <c r="R2317" s="471"/>
      <c r="S2317" s="471" t="s">
        <v>518</v>
      </c>
      <c r="T2317" s="471"/>
      <c r="U2317" s="471"/>
      <c r="V2317" s="471"/>
      <c r="W2317" s="471"/>
      <c r="X2317" s="471"/>
      <c r="Y2317" s="471"/>
      <c r="Z2317" s="471"/>
      <c r="AA2317" s="471"/>
      <c r="AB2317" s="471"/>
      <c r="AC2317" s="471"/>
      <c r="AD2317" s="471"/>
      <c r="AE2317" s="471"/>
      <c r="AF2317" s="471"/>
      <c r="AG2317" s="471"/>
      <c r="AH2317" s="471"/>
      <c r="AI2317" s="64"/>
      <c r="AJ2317" s="156" t="str">
        <f t="shared" si="437"/>
        <v>Riadok bude vidieť.</v>
      </c>
      <c r="AK2317" s="157" t="s">
        <v>207</v>
      </c>
      <c r="AL2317" s="2"/>
      <c r="AM2317" s="51"/>
      <c r="AN2317" s="51"/>
      <c r="AO2317" s="51"/>
      <c r="AP2317" s="51"/>
      <c r="AQ2317" s="51"/>
      <c r="AR2317" s="51"/>
      <c r="AS2317" s="51"/>
      <c r="AT2317" s="51"/>
      <c r="AU2317" s="51"/>
      <c r="AV2317" s="51"/>
      <c r="AW2317" s="51"/>
      <c r="AX2317" s="51"/>
      <c r="AY2317" s="51"/>
      <c r="AZ2317" s="51"/>
      <c r="BA2317" s="51"/>
      <c r="BB2317" s="51"/>
      <c r="BC2317" s="51"/>
      <c r="BD2317" s="51"/>
      <c r="BE2317" s="86">
        <v>1</v>
      </c>
      <c r="BF2317" s="51"/>
      <c r="BG2317" s="51"/>
      <c r="BH2317" s="51">
        <f t="shared" si="438"/>
        <v>1</v>
      </c>
      <c r="BI2317" s="51">
        <f t="shared" si="439"/>
        <v>1</v>
      </c>
      <c r="BJ2317" s="51"/>
      <c r="BK2317" s="51"/>
      <c r="BL2317" s="51"/>
      <c r="BM2317" s="51"/>
      <c r="BN2317" s="51"/>
      <c r="BO2317" s="51"/>
      <c r="BP2317" s="51"/>
      <c r="BQ2317" s="51"/>
      <c r="BR2317" s="51"/>
      <c r="BS2317" s="51"/>
      <c r="BT2317" s="51"/>
      <c r="BU2317" s="51"/>
      <c r="BV2317" s="51"/>
      <c r="BW2317" s="51"/>
      <c r="BX2317" s="116"/>
      <c r="BY2317" s="116"/>
      <c r="BZ2317" s="116"/>
      <c r="CA2317" s="113"/>
      <c r="CB2317" s="113"/>
      <c r="CC2317" s="113"/>
      <c r="CD2317" s="113"/>
      <c r="CE2317" s="113"/>
      <c r="CF2317" s="113"/>
      <c r="CG2317" s="113"/>
      <c r="CH2317" s="115"/>
      <c r="CI2317" s="116"/>
      <c r="CJ2317" s="116"/>
      <c r="CK2317" s="116"/>
      <c r="CL2317" s="116"/>
      <c r="CM2317" s="116"/>
      <c r="CN2317" s="116"/>
      <c r="CO2317" s="116"/>
      <c r="CP2317" s="116"/>
      <c r="CQ2317" s="116"/>
      <c r="CR2317" s="116"/>
      <c r="CS2317" s="116"/>
      <c r="CT2317" s="116"/>
      <c r="CU2317" s="116"/>
      <c r="CV2317" s="116"/>
      <c r="CW2317" s="116"/>
      <c r="CX2317" s="116"/>
      <c r="CY2317" s="116"/>
      <c r="CZ2317" s="51"/>
      <c r="DA2317" s="51"/>
      <c r="DB2317" s="51"/>
      <c r="DC2317" s="51"/>
      <c r="DD2317" s="51"/>
      <c r="DE2317" s="51"/>
      <c r="DF2317" s="51"/>
      <c r="DG2317" s="51"/>
      <c r="DH2317" s="51"/>
      <c r="DI2317" s="51"/>
      <c r="DJ2317" s="51"/>
      <c r="DK2317" s="51"/>
      <c r="DL2317" s="51"/>
      <c r="DM2317" s="51"/>
      <c r="DN2317" s="51"/>
      <c r="DO2317" s="51"/>
      <c r="DP2317" s="51"/>
      <c r="DQ2317" s="51"/>
      <c r="DR2317" s="51"/>
      <c r="DS2317" s="51"/>
      <c r="DT2317" s="51"/>
      <c r="DU2317" s="51"/>
      <c r="DV2317" s="51"/>
      <c r="DW2317" s="51"/>
      <c r="DX2317" s="51"/>
      <c r="DY2317" s="51"/>
      <c r="DZ2317" s="51"/>
      <c r="EA2317" s="51"/>
      <c r="EB2317" s="51"/>
      <c r="EC2317" s="51"/>
      <c r="ED2317" s="51"/>
      <c r="EE2317" s="51"/>
      <c r="EF2317" s="51"/>
      <c r="EG2317" s="51"/>
      <c r="EH2317" s="51"/>
      <c r="EI2317" s="51"/>
      <c r="EJ2317" s="51"/>
      <c r="EK2317" s="51"/>
      <c r="EL2317" s="51"/>
      <c r="EM2317" s="51"/>
      <c r="EN2317" s="51"/>
      <c r="EO2317" s="51"/>
      <c r="EP2317" s="51"/>
      <c r="EQ2317" s="51"/>
      <c r="ER2317" s="51"/>
      <c r="ES2317" s="51"/>
      <c r="ET2317" s="51"/>
      <c r="EU2317" s="51"/>
      <c r="EV2317" s="51"/>
      <c r="EW2317" s="51"/>
      <c r="EX2317" s="51"/>
      <c r="EY2317" s="51"/>
      <c r="EZ2317" s="51"/>
      <c r="FA2317" s="51"/>
      <c r="FB2317" s="51"/>
      <c r="FC2317" s="51"/>
      <c r="FD2317" s="51"/>
      <c r="FE2317" s="51"/>
      <c r="FF2317" s="51"/>
      <c r="FG2317" s="51"/>
      <c r="FH2317" s="51"/>
      <c r="FI2317" s="51"/>
      <c r="FJ2317" s="51"/>
      <c r="FK2317" s="51"/>
      <c r="FL2317" s="51"/>
      <c r="FM2317" s="51"/>
      <c r="FN2317" s="51"/>
      <c r="FO2317" s="51"/>
      <c r="FP2317" s="51"/>
      <c r="FQ2317" s="51"/>
      <c r="FR2317" s="51"/>
      <c r="FS2317" s="51"/>
      <c r="FT2317" s="51"/>
      <c r="FU2317" s="51"/>
      <c r="FV2317" s="51"/>
      <c r="FW2317" s="51"/>
      <c r="FX2317" s="51"/>
      <c r="FY2317" s="51"/>
      <c r="FZ2317" s="51"/>
      <c r="GA2317" s="51"/>
      <c r="GB2317" s="51"/>
      <c r="GC2317" s="51"/>
      <c r="GD2317" s="51"/>
      <c r="GE2317" s="51"/>
      <c r="GF2317" s="51"/>
      <c r="GG2317" s="51"/>
      <c r="GH2317" s="51"/>
      <c r="GI2317" s="51"/>
      <c r="GJ2317" s="51"/>
      <c r="GK2317" s="51"/>
      <c r="GL2317" s="51"/>
      <c r="GM2317" s="51"/>
      <c r="GN2317" s="51"/>
      <c r="GO2317" s="51"/>
      <c r="GP2317" s="51"/>
      <c r="GQ2317" s="51"/>
      <c r="GR2317" s="51"/>
      <c r="GS2317" s="51"/>
      <c r="GT2317" s="51"/>
      <c r="GU2317" s="51"/>
      <c r="GV2317" s="51"/>
      <c r="GW2317" s="51"/>
      <c r="GX2317" s="51"/>
      <c r="GY2317" s="51"/>
      <c r="GZ2317" s="51"/>
      <c r="HA2317" s="51"/>
      <c r="HB2317" s="51"/>
      <c r="HC2317" s="51"/>
      <c r="HD2317" s="51"/>
      <c r="HE2317" s="51"/>
      <c r="HF2317" s="51"/>
      <c r="HG2317" s="51"/>
      <c r="HH2317" s="51"/>
      <c r="HI2317" s="51"/>
      <c r="HJ2317" s="51"/>
      <c r="HK2317" s="51"/>
      <c r="HL2317" s="51"/>
      <c r="HM2317" s="51"/>
      <c r="HN2317" s="51"/>
      <c r="HO2317" s="51"/>
      <c r="HP2317" s="51"/>
      <c r="HQ2317" s="51"/>
      <c r="HR2317" s="51"/>
      <c r="HS2317" s="51"/>
      <c r="HT2317" s="51"/>
      <c r="HU2317" s="51"/>
      <c r="HV2317" s="51"/>
      <c r="HW2317" s="51"/>
      <c r="HX2317" s="51"/>
      <c r="HY2317" s="51"/>
      <c r="HZ2317" s="51"/>
      <c r="IA2317" s="51"/>
      <c r="IB2317" s="51"/>
      <c r="IC2317" s="51"/>
      <c r="ID2317" s="51"/>
      <c r="IE2317" s="51"/>
      <c r="IF2317" s="51"/>
      <c r="IG2317" s="51"/>
      <c r="IH2317" s="51"/>
      <c r="II2317" s="51"/>
      <c r="IJ2317" s="51"/>
      <c r="IK2317" s="51"/>
      <c r="IL2317" s="51"/>
      <c r="IM2317" s="51"/>
      <c r="IN2317" s="51"/>
      <c r="IO2317" s="51"/>
      <c r="IP2317" s="51"/>
      <c r="IQ2317" s="51"/>
      <c r="IR2317" s="51"/>
      <c r="IS2317" s="51"/>
    </row>
    <row r="2318" spans="1:253" s="41" customFormat="1" ht="10.5" customHeight="1" x14ac:dyDescent="0.25">
      <c r="A2318" s="33"/>
      <c r="C2318" s="471" t="s">
        <v>196</v>
      </c>
      <c r="D2318" s="471"/>
      <c r="E2318" s="471"/>
      <c r="F2318" s="471"/>
      <c r="G2318" s="471"/>
      <c r="H2318" s="471"/>
      <c r="I2318" s="471"/>
      <c r="J2318" s="471"/>
      <c r="K2318" s="471"/>
      <c r="L2318" s="471"/>
      <c r="M2318" s="471"/>
      <c r="N2318" s="471"/>
      <c r="O2318" s="471"/>
      <c r="P2318" s="471"/>
      <c r="Q2318" s="471"/>
      <c r="R2318" s="471"/>
      <c r="AH2318" s="95"/>
      <c r="AI2318" s="64"/>
      <c r="AJ2318" s="156" t="str">
        <f t="shared" si="437"/>
        <v>Riadok bude vidieť.</v>
      </c>
      <c r="AK2318" s="157" t="s">
        <v>207</v>
      </c>
      <c r="AL2318" s="2"/>
      <c r="AM2318" s="51"/>
      <c r="AN2318" s="51"/>
      <c r="AO2318" s="51"/>
      <c r="AP2318" s="51"/>
      <c r="AQ2318" s="51"/>
      <c r="AR2318" s="51"/>
      <c r="AS2318" s="51"/>
      <c r="AT2318" s="51"/>
      <c r="AU2318" s="51"/>
      <c r="AV2318" s="51"/>
      <c r="AW2318" s="51"/>
      <c r="AX2318" s="51"/>
      <c r="AY2318" s="51"/>
      <c r="AZ2318" s="51"/>
      <c r="BA2318" s="51"/>
      <c r="BB2318" s="51"/>
      <c r="BC2318" s="51"/>
      <c r="BD2318" s="51"/>
      <c r="BE2318" s="86">
        <v>1</v>
      </c>
      <c r="BF2318" s="51"/>
      <c r="BG2318" s="51"/>
      <c r="BH2318" s="51">
        <f t="shared" si="438"/>
        <v>1</v>
      </c>
      <c r="BI2318" s="51">
        <f t="shared" si="439"/>
        <v>1</v>
      </c>
      <c r="BJ2318" s="51"/>
      <c r="BK2318" s="51"/>
      <c r="BL2318" s="51"/>
      <c r="BM2318" s="51"/>
      <c r="BN2318" s="51"/>
      <c r="BO2318" s="51"/>
      <c r="BP2318" s="51"/>
      <c r="BQ2318" s="51"/>
      <c r="BR2318" s="51"/>
      <c r="BS2318" s="51"/>
      <c r="BT2318" s="51"/>
      <c r="BU2318" s="51"/>
      <c r="BV2318" s="51"/>
      <c r="BW2318" s="51"/>
      <c r="BX2318" s="116"/>
      <c r="BY2318" s="116"/>
      <c r="BZ2318" s="116"/>
      <c r="CA2318" s="113"/>
      <c r="CB2318" s="113"/>
      <c r="CC2318" s="113"/>
      <c r="CD2318" s="113"/>
      <c r="CE2318" s="113"/>
      <c r="CF2318" s="113"/>
      <c r="CG2318" s="113"/>
      <c r="CH2318" s="115"/>
      <c r="CI2318" s="116"/>
      <c r="CJ2318" s="116"/>
      <c r="CK2318" s="116"/>
      <c r="CL2318" s="116"/>
      <c r="CM2318" s="116"/>
      <c r="CN2318" s="116"/>
      <c r="CO2318" s="116"/>
      <c r="CP2318" s="116"/>
      <c r="CQ2318" s="116"/>
      <c r="CR2318" s="116"/>
      <c r="CS2318" s="116"/>
      <c r="CT2318" s="116"/>
      <c r="CU2318" s="116"/>
      <c r="CV2318" s="116"/>
      <c r="CW2318" s="116"/>
      <c r="CX2318" s="116"/>
      <c r="CY2318" s="116"/>
      <c r="CZ2318" s="51"/>
      <c r="DA2318" s="51"/>
      <c r="DB2318" s="51"/>
      <c r="DC2318" s="51"/>
      <c r="DD2318" s="51"/>
      <c r="DE2318" s="51"/>
      <c r="DF2318" s="51"/>
      <c r="DG2318" s="51"/>
      <c r="DH2318" s="51"/>
      <c r="DI2318" s="51"/>
      <c r="DJ2318" s="51"/>
      <c r="DK2318" s="51"/>
      <c r="DL2318" s="51"/>
      <c r="DM2318" s="51"/>
      <c r="DN2318" s="51"/>
      <c r="DO2318" s="51"/>
      <c r="DP2318" s="51"/>
      <c r="DQ2318" s="51"/>
      <c r="DR2318" s="51"/>
      <c r="DS2318" s="51"/>
      <c r="DT2318" s="51"/>
      <c r="DU2318" s="51"/>
      <c r="DV2318" s="51"/>
      <c r="DW2318" s="51"/>
      <c r="DX2318" s="51"/>
      <c r="DY2318" s="51"/>
      <c r="DZ2318" s="51"/>
      <c r="EA2318" s="51"/>
      <c r="EB2318" s="51"/>
      <c r="EC2318" s="51"/>
      <c r="ED2318" s="51"/>
      <c r="EE2318" s="51"/>
      <c r="EF2318" s="51"/>
      <c r="EG2318" s="51"/>
      <c r="EH2318" s="51"/>
      <c r="EI2318" s="51"/>
      <c r="EJ2318" s="51"/>
      <c r="EK2318" s="51"/>
      <c r="EL2318" s="51"/>
      <c r="EM2318" s="51"/>
      <c r="EN2318" s="51"/>
      <c r="EO2318" s="51"/>
      <c r="EP2318" s="51"/>
      <c r="EQ2318" s="51"/>
      <c r="ER2318" s="51"/>
      <c r="ES2318" s="51"/>
      <c r="ET2318" s="51"/>
      <c r="EU2318" s="51"/>
      <c r="EV2318" s="51"/>
      <c r="EW2318" s="51"/>
      <c r="EX2318" s="51"/>
      <c r="EY2318" s="51"/>
      <c r="EZ2318" s="51"/>
      <c r="FA2318" s="51"/>
      <c r="FB2318" s="51"/>
      <c r="FC2318" s="51"/>
      <c r="FD2318" s="51"/>
      <c r="FE2318" s="51"/>
      <c r="FF2318" s="51"/>
      <c r="FG2318" s="51"/>
      <c r="FH2318" s="51"/>
      <c r="FI2318" s="51"/>
      <c r="FJ2318" s="51"/>
      <c r="FK2318" s="51"/>
      <c r="FL2318" s="51"/>
      <c r="FM2318" s="51"/>
      <c r="FN2318" s="51"/>
      <c r="FO2318" s="51"/>
      <c r="FP2318" s="51"/>
      <c r="FQ2318" s="51"/>
      <c r="FR2318" s="51"/>
      <c r="FS2318" s="51"/>
      <c r="FT2318" s="51"/>
      <c r="FU2318" s="51"/>
      <c r="FV2318" s="51"/>
      <c r="FW2318" s="51"/>
      <c r="FX2318" s="51"/>
      <c r="FY2318" s="51"/>
      <c r="FZ2318" s="51"/>
      <c r="GA2318" s="51"/>
      <c r="GB2318" s="51"/>
      <c r="GC2318" s="51"/>
      <c r="GD2318" s="51"/>
      <c r="GE2318" s="51"/>
      <c r="GF2318" s="51"/>
      <c r="GG2318" s="51"/>
      <c r="GH2318" s="51"/>
      <c r="GI2318" s="51"/>
      <c r="GJ2318" s="51"/>
      <c r="GK2318" s="51"/>
      <c r="GL2318" s="51"/>
      <c r="GM2318" s="51"/>
      <c r="GN2318" s="51"/>
      <c r="GO2318" s="51"/>
      <c r="GP2318" s="51"/>
      <c r="GQ2318" s="51"/>
      <c r="GR2318" s="51"/>
      <c r="GS2318" s="51"/>
      <c r="GT2318" s="51"/>
      <c r="GU2318" s="51"/>
      <c r="GV2318" s="51"/>
      <c r="GW2318" s="51"/>
      <c r="GX2318" s="51"/>
      <c r="GY2318" s="51"/>
      <c r="GZ2318" s="51"/>
      <c r="HA2318" s="51"/>
      <c r="HB2318" s="51"/>
      <c r="HC2318" s="51"/>
      <c r="HD2318" s="51"/>
      <c r="HE2318" s="51"/>
      <c r="HF2318" s="51"/>
      <c r="HG2318" s="51"/>
      <c r="HH2318" s="51"/>
      <c r="HI2318" s="51"/>
      <c r="HJ2318" s="51"/>
      <c r="HK2318" s="51"/>
      <c r="HL2318" s="51"/>
      <c r="HM2318" s="51"/>
      <c r="HN2318" s="51"/>
      <c r="HO2318" s="51"/>
      <c r="HP2318" s="51"/>
      <c r="HQ2318" s="51"/>
      <c r="HR2318" s="51"/>
      <c r="HS2318" s="51"/>
      <c r="HT2318" s="51"/>
      <c r="HU2318" s="51"/>
      <c r="HV2318" s="51"/>
      <c r="HW2318" s="51"/>
      <c r="HX2318" s="51"/>
      <c r="HY2318" s="51"/>
      <c r="HZ2318" s="51"/>
      <c r="IA2318" s="51"/>
      <c r="IB2318" s="51"/>
      <c r="IC2318" s="51"/>
      <c r="ID2318" s="51"/>
      <c r="IE2318" s="51"/>
      <c r="IF2318" s="51"/>
      <c r="IG2318" s="51"/>
      <c r="IH2318" s="51"/>
      <c r="II2318" s="51"/>
      <c r="IJ2318" s="51"/>
      <c r="IK2318" s="51"/>
      <c r="IL2318" s="51"/>
      <c r="IM2318" s="51"/>
      <c r="IN2318" s="51"/>
      <c r="IO2318" s="51"/>
      <c r="IP2318" s="51"/>
      <c r="IQ2318" s="51"/>
      <c r="IR2318" s="51"/>
      <c r="IS2318" s="51"/>
    </row>
    <row r="2319" spans="1:253" s="41" customFormat="1" ht="10.5" customHeight="1" x14ac:dyDescent="0.25">
      <c r="A2319" s="33"/>
      <c r="C2319" s="471" t="s">
        <v>197</v>
      </c>
      <c r="D2319" s="471"/>
      <c r="E2319" s="471"/>
      <c r="F2319" s="471"/>
      <c r="G2319" s="471"/>
      <c r="H2319" s="471"/>
      <c r="I2319" s="471"/>
      <c r="J2319" s="471"/>
      <c r="K2319" s="471"/>
      <c r="L2319" s="471"/>
      <c r="M2319" s="471"/>
      <c r="N2319" s="471"/>
      <c r="O2319" s="471"/>
      <c r="P2319" s="471"/>
      <c r="Q2319" s="471"/>
      <c r="R2319" s="471"/>
      <c r="AH2319" s="95"/>
      <c r="AI2319" s="64"/>
      <c r="AJ2319" s="156" t="str">
        <f t="shared" si="437"/>
        <v>Riadok bude vidieť.</v>
      </c>
      <c r="AK2319" s="157" t="s">
        <v>207</v>
      </c>
      <c r="AL2319" s="2"/>
      <c r="AM2319" s="51"/>
      <c r="AN2319" s="51"/>
      <c r="AO2319" s="51"/>
      <c r="AP2319" s="51"/>
      <c r="AQ2319" s="51"/>
      <c r="AR2319" s="51"/>
      <c r="AS2319" s="51"/>
      <c r="AT2319" s="51"/>
      <c r="AU2319" s="51"/>
      <c r="AV2319" s="51"/>
      <c r="AW2319" s="51"/>
      <c r="AX2319" s="51"/>
      <c r="AY2319" s="51"/>
      <c r="AZ2319" s="51"/>
      <c r="BA2319" s="51"/>
      <c r="BB2319" s="51"/>
      <c r="BC2319" s="51"/>
      <c r="BD2319" s="51"/>
      <c r="BE2319" s="86">
        <v>1</v>
      </c>
      <c r="BF2319" s="51"/>
      <c r="BG2319" s="51"/>
      <c r="BH2319" s="51">
        <f t="shared" si="438"/>
        <v>1</v>
      </c>
      <c r="BI2319" s="51">
        <f t="shared" si="439"/>
        <v>1</v>
      </c>
      <c r="BJ2319" s="51"/>
      <c r="BK2319" s="51"/>
      <c r="BL2319" s="51"/>
      <c r="BM2319" s="51"/>
      <c r="BN2319" s="51"/>
      <c r="BO2319" s="51"/>
      <c r="BP2319" s="51"/>
      <c r="BQ2319" s="51"/>
      <c r="BR2319" s="51"/>
      <c r="BS2319" s="51"/>
      <c r="BT2319" s="51"/>
      <c r="BU2319" s="51"/>
      <c r="BV2319" s="51"/>
      <c r="BW2319" s="51"/>
      <c r="BX2319" s="116"/>
      <c r="BY2319" s="116"/>
      <c r="BZ2319" s="116"/>
      <c r="CA2319" s="113"/>
      <c r="CB2319" s="113"/>
      <c r="CC2319" s="113"/>
      <c r="CD2319" s="113"/>
      <c r="CE2319" s="113"/>
      <c r="CF2319" s="113"/>
      <c r="CG2319" s="113"/>
      <c r="CH2319" s="115"/>
      <c r="CI2319" s="116"/>
      <c r="CJ2319" s="116"/>
      <c r="CK2319" s="116"/>
      <c r="CL2319" s="116"/>
      <c r="CM2319" s="116"/>
      <c r="CN2319" s="116"/>
      <c r="CO2319" s="116"/>
      <c r="CP2319" s="116"/>
      <c r="CQ2319" s="116"/>
      <c r="CR2319" s="116"/>
      <c r="CS2319" s="116"/>
      <c r="CT2319" s="116"/>
      <c r="CU2319" s="116"/>
      <c r="CV2319" s="116"/>
      <c r="CW2319" s="116"/>
      <c r="CX2319" s="116"/>
      <c r="CY2319" s="116"/>
      <c r="CZ2319" s="51"/>
      <c r="DA2319" s="51"/>
      <c r="DB2319" s="51"/>
      <c r="DC2319" s="51"/>
      <c r="DD2319" s="51"/>
      <c r="DE2319" s="51"/>
      <c r="DF2319" s="51"/>
      <c r="DG2319" s="51"/>
      <c r="DH2319" s="51"/>
      <c r="DI2319" s="51"/>
      <c r="DJ2319" s="51"/>
      <c r="DK2319" s="51"/>
      <c r="DL2319" s="51"/>
      <c r="DM2319" s="51"/>
      <c r="DN2319" s="51"/>
      <c r="DO2319" s="51"/>
      <c r="DP2319" s="51"/>
      <c r="DQ2319" s="51"/>
      <c r="DR2319" s="51"/>
      <c r="DS2319" s="51"/>
      <c r="DT2319" s="51"/>
      <c r="DU2319" s="51"/>
      <c r="DV2319" s="51"/>
      <c r="DW2319" s="51"/>
      <c r="DX2319" s="51"/>
      <c r="DY2319" s="51"/>
      <c r="DZ2319" s="51"/>
      <c r="EA2319" s="51"/>
      <c r="EB2319" s="51"/>
      <c r="EC2319" s="51"/>
      <c r="ED2319" s="51"/>
      <c r="EE2319" s="51"/>
      <c r="EF2319" s="51"/>
      <c r="EG2319" s="51"/>
      <c r="EH2319" s="51"/>
      <c r="EI2319" s="51"/>
      <c r="EJ2319" s="51"/>
      <c r="EK2319" s="51"/>
      <c r="EL2319" s="51"/>
      <c r="EM2319" s="51"/>
      <c r="EN2319" s="51"/>
      <c r="EO2319" s="51"/>
      <c r="EP2319" s="51"/>
      <c r="EQ2319" s="51"/>
      <c r="ER2319" s="51"/>
      <c r="ES2319" s="51"/>
      <c r="ET2319" s="51"/>
      <c r="EU2319" s="51"/>
      <c r="EV2319" s="51"/>
      <c r="EW2319" s="51"/>
      <c r="EX2319" s="51"/>
      <c r="EY2319" s="51"/>
      <c r="EZ2319" s="51"/>
      <c r="FA2319" s="51"/>
      <c r="FB2319" s="51"/>
      <c r="FC2319" s="51"/>
      <c r="FD2319" s="51"/>
      <c r="FE2319" s="51"/>
      <c r="FF2319" s="51"/>
      <c r="FG2319" s="51"/>
      <c r="FH2319" s="51"/>
      <c r="FI2319" s="51"/>
      <c r="FJ2319" s="51"/>
      <c r="FK2319" s="51"/>
      <c r="FL2319" s="51"/>
      <c r="FM2319" s="51"/>
      <c r="FN2319" s="51"/>
      <c r="FO2319" s="51"/>
      <c r="FP2319" s="51"/>
      <c r="FQ2319" s="51"/>
      <c r="FR2319" s="51"/>
      <c r="FS2319" s="51"/>
      <c r="FT2319" s="51"/>
      <c r="FU2319" s="51"/>
      <c r="FV2319" s="51"/>
      <c r="FW2319" s="51"/>
      <c r="FX2319" s="51"/>
      <c r="FY2319" s="51"/>
      <c r="FZ2319" s="51"/>
      <c r="GA2319" s="51"/>
      <c r="GB2319" s="51"/>
      <c r="GC2319" s="51"/>
      <c r="GD2319" s="51"/>
      <c r="GE2319" s="51"/>
      <c r="GF2319" s="51"/>
      <c r="GG2319" s="51"/>
      <c r="GH2319" s="51"/>
      <c r="GI2319" s="51"/>
      <c r="GJ2319" s="51"/>
      <c r="GK2319" s="51"/>
      <c r="GL2319" s="51"/>
      <c r="GM2319" s="51"/>
      <c r="GN2319" s="51"/>
      <c r="GO2319" s="51"/>
      <c r="GP2319" s="51"/>
      <c r="GQ2319" s="51"/>
      <c r="GR2319" s="51"/>
      <c r="GS2319" s="51"/>
      <c r="GT2319" s="51"/>
      <c r="GU2319" s="51"/>
      <c r="GV2319" s="51"/>
      <c r="GW2319" s="51"/>
      <c r="GX2319" s="51"/>
      <c r="GY2319" s="51"/>
      <c r="GZ2319" s="51"/>
      <c r="HA2319" s="51"/>
      <c r="HB2319" s="51"/>
      <c r="HC2319" s="51"/>
      <c r="HD2319" s="51"/>
      <c r="HE2319" s="51"/>
      <c r="HF2319" s="51"/>
      <c r="HG2319" s="51"/>
      <c r="HH2319" s="51"/>
      <c r="HI2319" s="51"/>
      <c r="HJ2319" s="51"/>
      <c r="HK2319" s="51"/>
      <c r="HL2319" s="51"/>
      <c r="HM2319" s="51"/>
      <c r="HN2319" s="51"/>
      <c r="HO2319" s="51"/>
      <c r="HP2319" s="51"/>
      <c r="HQ2319" s="51"/>
      <c r="HR2319" s="51"/>
      <c r="HS2319" s="51"/>
      <c r="HT2319" s="51"/>
      <c r="HU2319" s="51"/>
      <c r="HV2319" s="51"/>
      <c r="HW2319" s="51"/>
      <c r="HX2319" s="51"/>
      <c r="HY2319" s="51"/>
      <c r="HZ2319" s="51"/>
      <c r="IA2319" s="51"/>
      <c r="IB2319" s="51"/>
      <c r="IC2319" s="51"/>
      <c r="ID2319" s="51"/>
      <c r="IE2319" s="51"/>
      <c r="IF2319" s="51"/>
      <c r="IG2319" s="51"/>
      <c r="IH2319" s="51"/>
      <c r="II2319" s="51"/>
      <c r="IJ2319" s="51"/>
      <c r="IK2319" s="51"/>
      <c r="IL2319" s="51"/>
      <c r="IM2319" s="51"/>
      <c r="IN2319" s="51"/>
      <c r="IO2319" s="51"/>
      <c r="IP2319" s="51"/>
      <c r="IQ2319" s="51"/>
      <c r="IR2319" s="51"/>
      <c r="IS2319" s="51"/>
    </row>
    <row r="2320" spans="1:253" s="41" customFormat="1" ht="10.5" customHeight="1" x14ac:dyDescent="0.25">
      <c r="A2320" s="33"/>
      <c r="C2320" s="471" t="s">
        <v>198</v>
      </c>
      <c r="D2320" s="471"/>
      <c r="E2320" s="471"/>
      <c r="F2320" s="471"/>
      <c r="G2320" s="471"/>
      <c r="H2320" s="471"/>
      <c r="I2320" s="471"/>
      <c r="J2320" s="471"/>
      <c r="K2320" s="471"/>
      <c r="L2320" s="471"/>
      <c r="M2320" s="471"/>
      <c r="N2320" s="471"/>
      <c r="O2320" s="471"/>
      <c r="P2320" s="471"/>
      <c r="Q2320" s="471"/>
      <c r="R2320" s="471"/>
      <c r="AH2320" s="95"/>
      <c r="AI2320" s="64"/>
      <c r="AJ2320" s="156" t="str">
        <f t="shared" si="437"/>
        <v>Riadok bude vidieť.</v>
      </c>
      <c r="AK2320" s="157" t="s">
        <v>207</v>
      </c>
      <c r="AL2320" s="2"/>
      <c r="AM2320" s="51"/>
      <c r="AN2320" s="51"/>
      <c r="AO2320" s="51"/>
      <c r="AP2320" s="51"/>
      <c r="AQ2320" s="51"/>
      <c r="AR2320" s="51"/>
      <c r="AS2320" s="51"/>
      <c r="AT2320" s="51"/>
      <c r="AU2320" s="51"/>
      <c r="AV2320" s="51"/>
      <c r="AW2320" s="51"/>
      <c r="AX2320" s="51"/>
      <c r="AY2320" s="51"/>
      <c r="AZ2320" s="51"/>
      <c r="BA2320" s="51"/>
      <c r="BB2320" s="51"/>
      <c r="BC2320" s="51"/>
      <c r="BD2320" s="51"/>
      <c r="BE2320" s="86">
        <v>1</v>
      </c>
      <c r="BF2320" s="51"/>
      <c r="BG2320" s="51"/>
      <c r="BH2320" s="51">
        <f t="shared" si="438"/>
        <v>1</v>
      </c>
      <c r="BI2320" s="51">
        <f t="shared" si="439"/>
        <v>1</v>
      </c>
      <c r="BJ2320" s="51"/>
      <c r="BK2320" s="51"/>
      <c r="BL2320" s="51"/>
      <c r="BM2320" s="51"/>
      <c r="BN2320" s="51"/>
      <c r="BO2320" s="51"/>
      <c r="BP2320" s="51"/>
      <c r="BQ2320" s="51"/>
      <c r="BR2320" s="51"/>
      <c r="BS2320" s="51"/>
      <c r="BT2320" s="51"/>
      <c r="BU2320" s="51"/>
      <c r="BV2320" s="51"/>
      <c r="BW2320" s="51"/>
      <c r="BX2320" s="116"/>
      <c r="BY2320" s="116"/>
      <c r="BZ2320" s="116"/>
      <c r="CA2320" s="113"/>
      <c r="CB2320" s="113"/>
      <c r="CC2320" s="113"/>
      <c r="CD2320" s="113"/>
      <c r="CE2320" s="113"/>
      <c r="CF2320" s="113"/>
      <c r="CG2320" s="113"/>
      <c r="CH2320" s="115"/>
      <c r="CI2320" s="116"/>
      <c r="CJ2320" s="116"/>
      <c r="CK2320" s="116"/>
      <c r="CL2320" s="116"/>
      <c r="CM2320" s="116"/>
      <c r="CN2320" s="116"/>
      <c r="CO2320" s="116"/>
      <c r="CP2320" s="116"/>
      <c r="CQ2320" s="116"/>
      <c r="CR2320" s="116"/>
      <c r="CS2320" s="116"/>
      <c r="CT2320" s="116"/>
      <c r="CU2320" s="116"/>
      <c r="CV2320" s="116"/>
      <c r="CW2320" s="116"/>
      <c r="CX2320" s="116"/>
      <c r="CY2320" s="116"/>
      <c r="CZ2320" s="51"/>
      <c r="DA2320" s="51"/>
      <c r="DB2320" s="51"/>
      <c r="DC2320" s="51"/>
      <c r="DD2320" s="51"/>
      <c r="DE2320" s="51"/>
      <c r="DF2320" s="51"/>
      <c r="DG2320" s="51"/>
      <c r="DH2320" s="51"/>
      <c r="DI2320" s="51"/>
      <c r="DJ2320" s="51"/>
      <c r="DK2320" s="51"/>
      <c r="DL2320" s="51"/>
      <c r="DM2320" s="51"/>
      <c r="DN2320" s="51"/>
      <c r="DO2320" s="51"/>
      <c r="DP2320" s="51"/>
      <c r="DQ2320" s="51"/>
      <c r="DR2320" s="51"/>
      <c r="DS2320" s="51"/>
      <c r="DT2320" s="51"/>
      <c r="DU2320" s="51"/>
      <c r="DV2320" s="51"/>
      <c r="DW2320" s="51"/>
      <c r="DX2320" s="51"/>
      <c r="DY2320" s="51"/>
      <c r="DZ2320" s="51"/>
      <c r="EA2320" s="51"/>
      <c r="EB2320" s="51"/>
      <c r="EC2320" s="51"/>
      <c r="ED2320" s="51"/>
      <c r="EE2320" s="51"/>
      <c r="EF2320" s="51"/>
      <c r="EG2320" s="51"/>
      <c r="EH2320" s="51"/>
      <c r="EI2320" s="51"/>
      <c r="EJ2320" s="51"/>
      <c r="EK2320" s="51"/>
      <c r="EL2320" s="51"/>
      <c r="EM2320" s="51"/>
      <c r="EN2320" s="51"/>
      <c r="EO2320" s="51"/>
      <c r="EP2320" s="51"/>
      <c r="EQ2320" s="51"/>
      <c r="ER2320" s="51"/>
      <c r="ES2320" s="51"/>
      <c r="ET2320" s="51"/>
      <c r="EU2320" s="51"/>
      <c r="EV2320" s="51"/>
      <c r="EW2320" s="51"/>
      <c r="EX2320" s="51"/>
      <c r="EY2320" s="51"/>
      <c r="EZ2320" s="51"/>
      <c r="FA2320" s="51"/>
      <c r="FB2320" s="51"/>
      <c r="FC2320" s="51"/>
      <c r="FD2320" s="51"/>
      <c r="FE2320" s="51"/>
      <c r="FF2320" s="51"/>
      <c r="FG2320" s="51"/>
      <c r="FH2320" s="51"/>
      <c r="FI2320" s="51"/>
      <c r="FJ2320" s="51"/>
      <c r="FK2320" s="51"/>
      <c r="FL2320" s="51"/>
      <c r="FM2320" s="51"/>
      <c r="FN2320" s="51"/>
      <c r="FO2320" s="51"/>
      <c r="FP2320" s="51"/>
      <c r="FQ2320" s="51"/>
      <c r="FR2320" s="51"/>
      <c r="FS2320" s="51"/>
      <c r="FT2320" s="51"/>
      <c r="FU2320" s="51"/>
      <c r="FV2320" s="51"/>
      <c r="FW2320" s="51"/>
      <c r="FX2320" s="51"/>
      <c r="FY2320" s="51"/>
      <c r="FZ2320" s="51"/>
      <c r="GA2320" s="51"/>
      <c r="GB2320" s="51"/>
      <c r="GC2320" s="51"/>
      <c r="GD2320" s="51"/>
      <c r="GE2320" s="51"/>
      <c r="GF2320" s="51"/>
      <c r="GG2320" s="51"/>
      <c r="GH2320" s="51"/>
      <c r="GI2320" s="51"/>
      <c r="GJ2320" s="51"/>
      <c r="GK2320" s="51"/>
      <c r="GL2320" s="51"/>
      <c r="GM2320" s="51"/>
      <c r="GN2320" s="51"/>
      <c r="GO2320" s="51"/>
      <c r="GP2320" s="51"/>
      <c r="GQ2320" s="51"/>
      <c r="GR2320" s="51"/>
      <c r="GS2320" s="51"/>
      <c r="GT2320" s="51"/>
      <c r="GU2320" s="51"/>
      <c r="GV2320" s="51"/>
      <c r="GW2320" s="51"/>
      <c r="GX2320" s="51"/>
      <c r="GY2320" s="51"/>
      <c r="GZ2320" s="51"/>
      <c r="HA2320" s="51"/>
      <c r="HB2320" s="51"/>
      <c r="HC2320" s="51"/>
      <c r="HD2320" s="51"/>
      <c r="HE2320" s="51"/>
      <c r="HF2320" s="51"/>
      <c r="HG2320" s="51"/>
      <c r="HH2320" s="51"/>
      <c r="HI2320" s="51"/>
      <c r="HJ2320" s="51"/>
      <c r="HK2320" s="51"/>
      <c r="HL2320" s="51"/>
      <c r="HM2320" s="51"/>
      <c r="HN2320" s="51"/>
      <c r="HO2320" s="51"/>
      <c r="HP2320" s="51"/>
      <c r="HQ2320" s="51"/>
      <c r="HR2320" s="51"/>
      <c r="HS2320" s="51"/>
      <c r="HT2320" s="51"/>
      <c r="HU2320" s="51"/>
      <c r="HV2320" s="51"/>
      <c r="HW2320" s="51"/>
      <c r="HX2320" s="51"/>
      <c r="HY2320" s="51"/>
      <c r="HZ2320" s="51"/>
      <c r="IA2320" s="51"/>
      <c r="IB2320" s="51"/>
      <c r="IC2320" s="51"/>
      <c r="ID2320" s="51"/>
      <c r="IE2320" s="51"/>
      <c r="IF2320" s="51"/>
      <c r="IG2320" s="51"/>
      <c r="IH2320" s="51"/>
      <c r="II2320" s="51"/>
      <c r="IJ2320" s="51"/>
      <c r="IK2320" s="51"/>
      <c r="IL2320" s="51"/>
      <c r="IM2320" s="51"/>
      <c r="IN2320" s="51"/>
      <c r="IO2320" s="51"/>
      <c r="IP2320" s="51"/>
      <c r="IQ2320" s="51"/>
      <c r="IR2320" s="51"/>
      <c r="IS2320" s="51"/>
    </row>
    <row r="2321" spans="1:253" s="41" customFormat="1" ht="10.5" customHeight="1" x14ac:dyDescent="0.25">
      <c r="A2321" s="33"/>
      <c r="C2321" s="471" t="s">
        <v>199</v>
      </c>
      <c r="D2321" s="471"/>
      <c r="E2321" s="471"/>
      <c r="F2321" s="471"/>
      <c r="G2321" s="471"/>
      <c r="H2321" s="471"/>
      <c r="I2321" s="471"/>
      <c r="J2321" s="471"/>
      <c r="K2321" s="471"/>
      <c r="L2321" s="471"/>
      <c r="M2321" s="471"/>
      <c r="N2321" s="471"/>
      <c r="O2321" s="471"/>
      <c r="P2321" s="471"/>
      <c r="Q2321" s="471"/>
      <c r="R2321" s="471"/>
      <c r="AH2321" s="95"/>
      <c r="AI2321" s="64"/>
      <c r="AJ2321" s="156" t="str">
        <f t="shared" si="437"/>
        <v>Riadok bude vidieť.</v>
      </c>
      <c r="AK2321" s="157" t="s">
        <v>207</v>
      </c>
      <c r="AL2321" s="2"/>
      <c r="AM2321" s="51"/>
      <c r="AN2321" s="51"/>
      <c r="AO2321" s="51"/>
      <c r="AP2321" s="51"/>
      <c r="AQ2321" s="51"/>
      <c r="AR2321" s="51"/>
      <c r="AS2321" s="51"/>
      <c r="AT2321" s="51"/>
      <c r="AU2321" s="51"/>
      <c r="AV2321" s="51"/>
      <c r="AW2321" s="51"/>
      <c r="AX2321" s="51"/>
      <c r="AY2321" s="51"/>
      <c r="AZ2321" s="51"/>
      <c r="BA2321" s="51"/>
      <c r="BB2321" s="51"/>
      <c r="BC2321" s="51"/>
      <c r="BD2321" s="51"/>
      <c r="BE2321" s="86">
        <v>1</v>
      </c>
      <c r="BF2321" s="51"/>
      <c r="BG2321" s="51"/>
      <c r="BH2321" s="51">
        <f t="shared" si="438"/>
        <v>1</v>
      </c>
      <c r="BI2321" s="51">
        <f t="shared" si="439"/>
        <v>1</v>
      </c>
      <c r="BJ2321" s="51"/>
      <c r="BK2321" s="51"/>
      <c r="BL2321" s="51"/>
      <c r="BM2321" s="51"/>
      <c r="BN2321" s="51"/>
      <c r="BO2321" s="51"/>
      <c r="BP2321" s="51"/>
      <c r="BQ2321" s="51"/>
      <c r="BR2321" s="51"/>
      <c r="BS2321" s="51"/>
      <c r="BT2321" s="51"/>
      <c r="BU2321" s="51"/>
      <c r="BV2321" s="51"/>
      <c r="BW2321" s="51"/>
      <c r="BX2321" s="116"/>
      <c r="BY2321" s="116"/>
      <c r="BZ2321" s="116"/>
      <c r="CA2321" s="113"/>
      <c r="CB2321" s="113"/>
      <c r="CC2321" s="113"/>
      <c r="CD2321" s="113"/>
      <c r="CE2321" s="113"/>
      <c r="CF2321" s="113"/>
      <c r="CG2321" s="113"/>
      <c r="CH2321" s="115"/>
      <c r="CI2321" s="116"/>
      <c r="CJ2321" s="116"/>
      <c r="CK2321" s="116"/>
      <c r="CL2321" s="116"/>
      <c r="CM2321" s="116"/>
      <c r="CN2321" s="116"/>
      <c r="CO2321" s="116"/>
      <c r="CP2321" s="116"/>
      <c r="CQ2321" s="116"/>
      <c r="CR2321" s="116"/>
      <c r="CS2321" s="116"/>
      <c r="CT2321" s="116"/>
      <c r="CU2321" s="116"/>
      <c r="CV2321" s="116"/>
      <c r="CW2321" s="116"/>
      <c r="CX2321" s="116"/>
      <c r="CY2321" s="116"/>
      <c r="CZ2321" s="51"/>
      <c r="DA2321" s="51"/>
      <c r="DB2321" s="51"/>
      <c r="DC2321" s="51"/>
      <c r="DD2321" s="51"/>
      <c r="DE2321" s="51"/>
      <c r="DF2321" s="51"/>
      <c r="DG2321" s="51"/>
      <c r="DH2321" s="51"/>
      <c r="DI2321" s="51"/>
      <c r="DJ2321" s="51"/>
      <c r="DK2321" s="51"/>
      <c r="DL2321" s="51"/>
      <c r="DM2321" s="51"/>
      <c r="DN2321" s="51"/>
      <c r="DO2321" s="51"/>
      <c r="DP2321" s="51"/>
      <c r="DQ2321" s="51"/>
      <c r="DR2321" s="51"/>
      <c r="DS2321" s="51"/>
      <c r="DT2321" s="51"/>
      <c r="DU2321" s="51"/>
      <c r="DV2321" s="51"/>
      <c r="DW2321" s="51"/>
      <c r="DX2321" s="51"/>
      <c r="DY2321" s="51"/>
      <c r="DZ2321" s="51"/>
      <c r="EA2321" s="51"/>
      <c r="EB2321" s="51"/>
      <c r="EC2321" s="51"/>
      <c r="ED2321" s="51"/>
      <c r="EE2321" s="51"/>
      <c r="EF2321" s="51"/>
      <c r="EG2321" s="51"/>
      <c r="EH2321" s="51"/>
      <c r="EI2321" s="51"/>
      <c r="EJ2321" s="51"/>
      <c r="EK2321" s="51"/>
      <c r="EL2321" s="51"/>
      <c r="EM2321" s="51"/>
      <c r="EN2321" s="51"/>
      <c r="EO2321" s="51"/>
      <c r="EP2321" s="51"/>
      <c r="EQ2321" s="51"/>
      <c r="ER2321" s="51"/>
      <c r="ES2321" s="51"/>
      <c r="ET2321" s="51"/>
      <c r="EU2321" s="51"/>
      <c r="EV2321" s="51"/>
      <c r="EW2321" s="51"/>
      <c r="EX2321" s="51"/>
      <c r="EY2321" s="51"/>
      <c r="EZ2321" s="51"/>
      <c r="FA2321" s="51"/>
      <c r="FB2321" s="51"/>
      <c r="FC2321" s="51"/>
      <c r="FD2321" s="51"/>
      <c r="FE2321" s="51"/>
      <c r="FF2321" s="51"/>
      <c r="FG2321" s="51"/>
      <c r="FH2321" s="51"/>
      <c r="FI2321" s="51"/>
      <c r="FJ2321" s="51"/>
      <c r="FK2321" s="51"/>
      <c r="FL2321" s="51"/>
      <c r="FM2321" s="51"/>
      <c r="FN2321" s="51"/>
      <c r="FO2321" s="51"/>
      <c r="FP2321" s="51"/>
      <c r="FQ2321" s="51"/>
      <c r="FR2321" s="51"/>
      <c r="FS2321" s="51"/>
      <c r="FT2321" s="51"/>
      <c r="FU2321" s="51"/>
      <c r="FV2321" s="51"/>
      <c r="FW2321" s="51"/>
      <c r="FX2321" s="51"/>
      <c r="FY2321" s="51"/>
      <c r="FZ2321" s="51"/>
      <c r="GA2321" s="51"/>
      <c r="GB2321" s="51"/>
      <c r="GC2321" s="51"/>
      <c r="GD2321" s="51"/>
      <c r="GE2321" s="51"/>
      <c r="GF2321" s="51"/>
      <c r="GG2321" s="51"/>
      <c r="GH2321" s="51"/>
      <c r="GI2321" s="51"/>
      <c r="GJ2321" s="51"/>
      <c r="GK2321" s="51"/>
      <c r="GL2321" s="51"/>
      <c r="GM2321" s="51"/>
      <c r="GN2321" s="51"/>
      <c r="GO2321" s="51"/>
      <c r="GP2321" s="51"/>
      <c r="GQ2321" s="51"/>
      <c r="GR2321" s="51"/>
      <c r="GS2321" s="51"/>
      <c r="GT2321" s="51"/>
      <c r="GU2321" s="51"/>
      <c r="GV2321" s="51"/>
      <c r="GW2321" s="51"/>
      <c r="GX2321" s="51"/>
      <c r="GY2321" s="51"/>
      <c r="GZ2321" s="51"/>
      <c r="HA2321" s="51"/>
      <c r="HB2321" s="51"/>
      <c r="HC2321" s="51"/>
      <c r="HD2321" s="51"/>
      <c r="HE2321" s="51"/>
      <c r="HF2321" s="51"/>
      <c r="HG2321" s="51"/>
      <c r="HH2321" s="51"/>
      <c r="HI2321" s="51"/>
      <c r="HJ2321" s="51"/>
      <c r="HK2321" s="51"/>
      <c r="HL2321" s="51"/>
      <c r="HM2321" s="51"/>
      <c r="HN2321" s="51"/>
      <c r="HO2321" s="51"/>
      <c r="HP2321" s="51"/>
      <c r="HQ2321" s="51"/>
      <c r="HR2321" s="51"/>
      <c r="HS2321" s="51"/>
      <c r="HT2321" s="51"/>
      <c r="HU2321" s="51"/>
      <c r="HV2321" s="51"/>
      <c r="HW2321" s="51"/>
      <c r="HX2321" s="51"/>
      <c r="HY2321" s="51"/>
      <c r="HZ2321" s="51"/>
      <c r="IA2321" s="51"/>
      <c r="IB2321" s="51"/>
      <c r="IC2321" s="51"/>
      <c r="ID2321" s="51"/>
      <c r="IE2321" s="51"/>
      <c r="IF2321" s="51"/>
      <c r="IG2321" s="51"/>
      <c r="IH2321" s="51"/>
      <c r="II2321" s="51"/>
      <c r="IJ2321" s="51"/>
      <c r="IK2321" s="51"/>
      <c r="IL2321" s="51"/>
      <c r="IM2321" s="51"/>
      <c r="IN2321" s="51"/>
      <c r="IO2321" s="51"/>
      <c r="IP2321" s="51"/>
      <c r="IQ2321" s="51"/>
      <c r="IR2321" s="51"/>
      <c r="IS2321" s="51"/>
    </row>
    <row r="2322" spans="1:253" s="41" customFormat="1" ht="10.5" customHeight="1" x14ac:dyDescent="0.25">
      <c r="A2322" s="33"/>
      <c r="C2322" s="471" t="s">
        <v>200</v>
      </c>
      <c r="D2322" s="471"/>
      <c r="E2322" s="471"/>
      <c r="F2322" s="471"/>
      <c r="G2322" s="471"/>
      <c r="H2322" s="471"/>
      <c r="I2322" s="471"/>
      <c r="J2322" s="471"/>
      <c r="K2322" s="471"/>
      <c r="L2322" s="471"/>
      <c r="M2322" s="471"/>
      <c r="N2322" s="471"/>
      <c r="O2322" s="471"/>
      <c r="P2322" s="471"/>
      <c r="Q2322" s="471"/>
      <c r="R2322" s="471"/>
      <c r="AH2322" s="95"/>
      <c r="AI2322" s="64"/>
      <c r="AJ2322" s="156" t="str">
        <f t="shared" si="437"/>
        <v>Riadok bude vidieť.</v>
      </c>
      <c r="AK2322" s="157" t="s">
        <v>207</v>
      </c>
      <c r="AL2322" s="2"/>
      <c r="AM2322" s="51"/>
      <c r="AN2322" s="51"/>
      <c r="AO2322" s="51"/>
      <c r="AP2322" s="51"/>
      <c r="AQ2322" s="51"/>
      <c r="AR2322" s="51"/>
      <c r="AS2322" s="51"/>
      <c r="AT2322" s="51"/>
      <c r="AU2322" s="51"/>
      <c r="AV2322" s="51"/>
      <c r="AW2322" s="51"/>
      <c r="AX2322" s="51"/>
      <c r="AY2322" s="51"/>
      <c r="AZ2322" s="51"/>
      <c r="BA2322" s="51"/>
      <c r="BB2322" s="51"/>
      <c r="BC2322" s="51"/>
      <c r="BD2322" s="51"/>
      <c r="BE2322" s="86">
        <v>1</v>
      </c>
      <c r="BF2322" s="51"/>
      <c r="BG2322" s="51"/>
      <c r="BH2322" s="51">
        <f t="shared" si="438"/>
        <v>1</v>
      </c>
      <c r="BI2322" s="51">
        <f t="shared" si="439"/>
        <v>1</v>
      </c>
      <c r="BJ2322" s="51"/>
      <c r="BK2322" s="51"/>
      <c r="BL2322" s="51"/>
      <c r="BM2322" s="51"/>
      <c r="BN2322" s="51"/>
      <c r="BO2322" s="51"/>
      <c r="BP2322" s="51"/>
      <c r="BQ2322" s="51"/>
      <c r="BR2322" s="51"/>
      <c r="BS2322" s="51"/>
      <c r="BT2322" s="51"/>
      <c r="BU2322" s="51"/>
      <c r="BV2322" s="51"/>
      <c r="BW2322" s="51"/>
      <c r="BX2322" s="116"/>
      <c r="BY2322" s="116"/>
      <c r="BZ2322" s="116"/>
      <c r="CA2322" s="113"/>
      <c r="CB2322" s="113"/>
      <c r="CC2322" s="113"/>
      <c r="CD2322" s="113"/>
      <c r="CE2322" s="113"/>
      <c r="CF2322" s="113"/>
      <c r="CG2322" s="113"/>
      <c r="CH2322" s="115"/>
      <c r="CI2322" s="116"/>
      <c r="CJ2322" s="116"/>
      <c r="CK2322" s="116"/>
      <c r="CL2322" s="116"/>
      <c r="CM2322" s="116"/>
      <c r="CN2322" s="116"/>
      <c r="CO2322" s="116"/>
      <c r="CP2322" s="116"/>
      <c r="CQ2322" s="116"/>
      <c r="CR2322" s="116"/>
      <c r="CS2322" s="116"/>
      <c r="CT2322" s="116"/>
      <c r="CU2322" s="116"/>
      <c r="CV2322" s="116"/>
      <c r="CW2322" s="116"/>
      <c r="CX2322" s="116"/>
      <c r="CY2322" s="116"/>
      <c r="CZ2322" s="51"/>
      <c r="DA2322" s="51"/>
      <c r="DB2322" s="51"/>
      <c r="DC2322" s="51"/>
      <c r="DD2322" s="51"/>
      <c r="DE2322" s="51"/>
      <c r="DF2322" s="51"/>
      <c r="DG2322" s="51"/>
      <c r="DH2322" s="51"/>
      <c r="DI2322" s="51"/>
      <c r="DJ2322" s="51"/>
      <c r="DK2322" s="51"/>
      <c r="DL2322" s="51"/>
      <c r="DM2322" s="51"/>
      <c r="DN2322" s="51"/>
      <c r="DO2322" s="51"/>
      <c r="DP2322" s="51"/>
      <c r="DQ2322" s="51"/>
      <c r="DR2322" s="51"/>
      <c r="DS2322" s="51"/>
      <c r="DT2322" s="51"/>
      <c r="DU2322" s="51"/>
      <c r="DV2322" s="51"/>
      <c r="DW2322" s="51"/>
      <c r="DX2322" s="51"/>
      <c r="DY2322" s="51"/>
      <c r="DZ2322" s="51"/>
      <c r="EA2322" s="51"/>
      <c r="EB2322" s="51"/>
      <c r="EC2322" s="51"/>
      <c r="ED2322" s="51"/>
      <c r="EE2322" s="51"/>
      <c r="EF2322" s="51"/>
      <c r="EG2322" s="51"/>
      <c r="EH2322" s="51"/>
      <c r="EI2322" s="51"/>
      <c r="EJ2322" s="51"/>
      <c r="EK2322" s="51"/>
      <c r="EL2322" s="51"/>
      <c r="EM2322" s="51"/>
      <c r="EN2322" s="51"/>
      <c r="EO2322" s="51"/>
      <c r="EP2322" s="51"/>
      <c r="EQ2322" s="51"/>
      <c r="ER2322" s="51"/>
      <c r="ES2322" s="51"/>
      <c r="ET2322" s="51"/>
      <c r="EU2322" s="51"/>
      <c r="EV2322" s="51"/>
      <c r="EW2322" s="51"/>
      <c r="EX2322" s="51"/>
      <c r="EY2322" s="51"/>
      <c r="EZ2322" s="51"/>
      <c r="FA2322" s="51"/>
      <c r="FB2322" s="51"/>
      <c r="FC2322" s="51"/>
      <c r="FD2322" s="51"/>
      <c r="FE2322" s="51"/>
      <c r="FF2322" s="51"/>
      <c r="FG2322" s="51"/>
      <c r="FH2322" s="51"/>
      <c r="FI2322" s="51"/>
      <c r="FJ2322" s="51"/>
      <c r="FK2322" s="51"/>
      <c r="FL2322" s="51"/>
      <c r="FM2322" s="51"/>
      <c r="FN2322" s="51"/>
      <c r="FO2322" s="51"/>
      <c r="FP2322" s="51"/>
      <c r="FQ2322" s="51"/>
      <c r="FR2322" s="51"/>
      <c r="FS2322" s="51"/>
      <c r="FT2322" s="51"/>
      <c r="FU2322" s="51"/>
      <c r="FV2322" s="51"/>
      <c r="FW2322" s="51"/>
      <c r="FX2322" s="51"/>
      <c r="FY2322" s="51"/>
      <c r="FZ2322" s="51"/>
      <c r="GA2322" s="51"/>
      <c r="GB2322" s="51"/>
      <c r="GC2322" s="51"/>
      <c r="GD2322" s="51"/>
      <c r="GE2322" s="51"/>
      <c r="GF2322" s="51"/>
      <c r="GG2322" s="51"/>
      <c r="GH2322" s="51"/>
      <c r="GI2322" s="51"/>
      <c r="GJ2322" s="51"/>
      <c r="GK2322" s="51"/>
      <c r="GL2322" s="51"/>
      <c r="GM2322" s="51"/>
      <c r="GN2322" s="51"/>
      <c r="GO2322" s="51"/>
      <c r="GP2322" s="51"/>
      <c r="GQ2322" s="51"/>
      <c r="GR2322" s="51"/>
      <c r="GS2322" s="51"/>
      <c r="GT2322" s="51"/>
      <c r="GU2322" s="51"/>
      <c r="GV2322" s="51"/>
      <c r="GW2322" s="51"/>
      <c r="GX2322" s="51"/>
      <c r="GY2322" s="51"/>
      <c r="GZ2322" s="51"/>
      <c r="HA2322" s="51"/>
      <c r="HB2322" s="51"/>
      <c r="HC2322" s="51"/>
      <c r="HD2322" s="51"/>
      <c r="HE2322" s="51"/>
      <c r="HF2322" s="51"/>
      <c r="HG2322" s="51"/>
      <c r="HH2322" s="51"/>
      <c r="HI2322" s="51"/>
      <c r="HJ2322" s="51"/>
      <c r="HK2322" s="51"/>
      <c r="HL2322" s="51"/>
      <c r="HM2322" s="51"/>
      <c r="HN2322" s="51"/>
      <c r="HO2322" s="51"/>
      <c r="HP2322" s="51"/>
      <c r="HQ2322" s="51"/>
      <c r="HR2322" s="51"/>
      <c r="HS2322" s="51"/>
      <c r="HT2322" s="51"/>
      <c r="HU2322" s="51"/>
      <c r="HV2322" s="51"/>
      <c r="HW2322" s="51"/>
      <c r="HX2322" s="51"/>
      <c r="HY2322" s="51"/>
      <c r="HZ2322" s="51"/>
      <c r="IA2322" s="51"/>
      <c r="IB2322" s="51"/>
      <c r="IC2322" s="51"/>
      <c r="ID2322" s="51"/>
      <c r="IE2322" s="51"/>
      <c r="IF2322" s="51"/>
      <c r="IG2322" s="51"/>
      <c r="IH2322" s="51"/>
      <c r="II2322" s="51"/>
      <c r="IJ2322" s="51"/>
      <c r="IK2322" s="51"/>
      <c r="IL2322" s="51"/>
      <c r="IM2322" s="51"/>
      <c r="IN2322" s="51"/>
      <c r="IO2322" s="51"/>
      <c r="IP2322" s="51"/>
      <c r="IQ2322" s="51"/>
      <c r="IR2322" s="51"/>
      <c r="IS2322" s="51"/>
    </row>
    <row r="2323" spans="1:253" s="41" customFormat="1" ht="10.5" customHeight="1" x14ac:dyDescent="0.25">
      <c r="A2323" s="33"/>
      <c r="C2323" s="471" t="s">
        <v>201</v>
      </c>
      <c r="D2323" s="471"/>
      <c r="E2323" s="471"/>
      <c r="F2323" s="471"/>
      <c r="G2323" s="471"/>
      <c r="H2323" s="471"/>
      <c r="I2323" s="471"/>
      <c r="J2323" s="471"/>
      <c r="K2323" s="471"/>
      <c r="L2323" s="471"/>
      <c r="M2323" s="471"/>
      <c r="N2323" s="471"/>
      <c r="O2323" s="471"/>
      <c r="P2323" s="471"/>
      <c r="Q2323" s="471"/>
      <c r="R2323" s="471"/>
      <c r="AH2323" s="95"/>
      <c r="AI2323" s="64"/>
      <c r="AJ2323" s="156" t="str">
        <f t="shared" si="437"/>
        <v>Riadok bude vidieť.</v>
      </c>
      <c r="AK2323" s="157" t="s">
        <v>207</v>
      </c>
      <c r="AL2323" s="2"/>
      <c r="AM2323" s="51"/>
      <c r="AN2323" s="51"/>
      <c r="AO2323" s="51"/>
      <c r="AP2323" s="51"/>
      <c r="AQ2323" s="51"/>
      <c r="AR2323" s="51"/>
      <c r="AS2323" s="51"/>
      <c r="AT2323" s="51"/>
      <c r="AU2323" s="51"/>
      <c r="AV2323" s="51"/>
      <c r="AW2323" s="51"/>
      <c r="AX2323" s="51"/>
      <c r="AY2323" s="51"/>
      <c r="AZ2323" s="51"/>
      <c r="BA2323" s="51"/>
      <c r="BB2323" s="51"/>
      <c r="BC2323" s="51"/>
      <c r="BD2323" s="51"/>
      <c r="BE2323" s="86">
        <v>1</v>
      </c>
      <c r="BF2323" s="51"/>
      <c r="BG2323" s="51"/>
      <c r="BH2323" s="51">
        <f t="shared" si="438"/>
        <v>1</v>
      </c>
      <c r="BI2323" s="51">
        <f t="shared" si="439"/>
        <v>1</v>
      </c>
      <c r="BJ2323" s="51"/>
      <c r="BK2323" s="51"/>
      <c r="BL2323" s="51"/>
      <c r="BM2323" s="51"/>
      <c r="BN2323" s="51"/>
      <c r="BO2323" s="51"/>
      <c r="BP2323" s="51"/>
      <c r="BQ2323" s="51"/>
      <c r="BR2323" s="51"/>
      <c r="BS2323" s="51"/>
      <c r="BT2323" s="51"/>
      <c r="BU2323" s="51"/>
      <c r="BV2323" s="51"/>
      <c r="BW2323" s="51"/>
      <c r="BX2323" s="116"/>
      <c r="BY2323" s="116"/>
      <c r="BZ2323" s="116"/>
      <c r="CA2323" s="113"/>
      <c r="CB2323" s="113"/>
      <c r="CC2323" s="113"/>
      <c r="CD2323" s="113"/>
      <c r="CE2323" s="113"/>
      <c r="CF2323" s="113"/>
      <c r="CG2323" s="113"/>
      <c r="CH2323" s="115"/>
      <c r="CI2323" s="116"/>
      <c r="CJ2323" s="116"/>
      <c r="CK2323" s="116"/>
      <c r="CL2323" s="116"/>
      <c r="CM2323" s="116"/>
      <c r="CN2323" s="116"/>
      <c r="CO2323" s="116"/>
      <c r="CP2323" s="116"/>
      <c r="CQ2323" s="116"/>
      <c r="CR2323" s="116"/>
      <c r="CS2323" s="116"/>
      <c r="CT2323" s="116"/>
      <c r="CU2323" s="116"/>
      <c r="CV2323" s="116"/>
      <c r="CW2323" s="116"/>
      <c r="CX2323" s="116"/>
      <c r="CY2323" s="116"/>
      <c r="CZ2323" s="51"/>
      <c r="DA2323" s="51"/>
      <c r="DB2323" s="51"/>
      <c r="DC2323" s="51"/>
      <c r="DD2323" s="51"/>
      <c r="DE2323" s="51"/>
      <c r="DF2323" s="51"/>
      <c r="DG2323" s="51"/>
      <c r="DH2323" s="51"/>
      <c r="DI2323" s="51"/>
      <c r="DJ2323" s="51"/>
      <c r="DK2323" s="51"/>
      <c r="DL2323" s="51"/>
      <c r="DM2323" s="51"/>
      <c r="DN2323" s="51"/>
      <c r="DO2323" s="51"/>
      <c r="DP2323" s="51"/>
      <c r="DQ2323" s="51"/>
      <c r="DR2323" s="51"/>
      <c r="DS2323" s="51"/>
      <c r="DT2323" s="51"/>
      <c r="DU2323" s="51"/>
      <c r="DV2323" s="51"/>
      <c r="DW2323" s="51"/>
      <c r="DX2323" s="51"/>
      <c r="DY2323" s="51"/>
      <c r="DZ2323" s="51"/>
      <c r="EA2323" s="51"/>
      <c r="EB2323" s="51"/>
      <c r="EC2323" s="51"/>
      <c r="ED2323" s="51"/>
      <c r="EE2323" s="51"/>
      <c r="EF2323" s="51"/>
      <c r="EG2323" s="51"/>
      <c r="EH2323" s="51"/>
      <c r="EI2323" s="51"/>
      <c r="EJ2323" s="51"/>
      <c r="EK2323" s="51"/>
      <c r="EL2323" s="51"/>
      <c r="EM2323" s="51"/>
      <c r="EN2323" s="51"/>
      <c r="EO2323" s="51"/>
      <c r="EP2323" s="51"/>
      <c r="EQ2323" s="51"/>
      <c r="ER2323" s="51"/>
      <c r="ES2323" s="51"/>
      <c r="ET2323" s="51"/>
      <c r="EU2323" s="51"/>
      <c r="EV2323" s="51"/>
      <c r="EW2323" s="51"/>
      <c r="EX2323" s="51"/>
      <c r="EY2323" s="51"/>
      <c r="EZ2323" s="51"/>
      <c r="FA2323" s="51"/>
      <c r="FB2323" s="51"/>
      <c r="FC2323" s="51"/>
      <c r="FD2323" s="51"/>
      <c r="FE2323" s="51"/>
      <c r="FF2323" s="51"/>
      <c r="FG2323" s="51"/>
      <c r="FH2323" s="51"/>
      <c r="FI2323" s="51"/>
      <c r="FJ2323" s="51"/>
      <c r="FK2323" s="51"/>
      <c r="FL2323" s="51"/>
      <c r="FM2323" s="51"/>
      <c r="FN2323" s="51"/>
      <c r="FO2323" s="51"/>
      <c r="FP2323" s="51"/>
      <c r="FQ2323" s="51"/>
      <c r="FR2323" s="51"/>
      <c r="FS2323" s="51"/>
      <c r="FT2323" s="51"/>
      <c r="FU2323" s="51"/>
      <c r="FV2323" s="51"/>
      <c r="FW2323" s="51"/>
      <c r="FX2323" s="51"/>
      <c r="FY2323" s="51"/>
      <c r="FZ2323" s="51"/>
      <c r="GA2323" s="51"/>
      <c r="GB2323" s="51"/>
      <c r="GC2323" s="51"/>
      <c r="GD2323" s="51"/>
      <c r="GE2323" s="51"/>
      <c r="GF2323" s="51"/>
      <c r="GG2323" s="51"/>
      <c r="GH2323" s="51"/>
      <c r="GI2323" s="51"/>
      <c r="GJ2323" s="51"/>
      <c r="GK2323" s="51"/>
      <c r="GL2323" s="51"/>
      <c r="GM2323" s="51"/>
      <c r="GN2323" s="51"/>
      <c r="GO2323" s="51"/>
      <c r="GP2323" s="51"/>
      <c r="GQ2323" s="51"/>
      <c r="GR2323" s="51"/>
      <c r="GS2323" s="51"/>
      <c r="GT2323" s="51"/>
      <c r="GU2323" s="51"/>
      <c r="GV2323" s="51"/>
      <c r="GW2323" s="51"/>
      <c r="GX2323" s="51"/>
      <c r="GY2323" s="51"/>
      <c r="GZ2323" s="51"/>
      <c r="HA2323" s="51"/>
      <c r="HB2323" s="51"/>
      <c r="HC2323" s="51"/>
      <c r="HD2323" s="51"/>
      <c r="HE2323" s="51"/>
      <c r="HF2323" s="51"/>
      <c r="HG2323" s="51"/>
      <c r="HH2323" s="51"/>
      <c r="HI2323" s="51"/>
      <c r="HJ2323" s="51"/>
      <c r="HK2323" s="51"/>
      <c r="HL2323" s="51"/>
      <c r="HM2323" s="51"/>
      <c r="HN2323" s="51"/>
      <c r="HO2323" s="51"/>
      <c r="HP2323" s="51"/>
      <c r="HQ2323" s="51"/>
      <c r="HR2323" s="51"/>
      <c r="HS2323" s="51"/>
      <c r="HT2323" s="51"/>
      <c r="HU2323" s="51"/>
      <c r="HV2323" s="51"/>
      <c r="HW2323" s="51"/>
      <c r="HX2323" s="51"/>
      <c r="HY2323" s="51"/>
      <c r="HZ2323" s="51"/>
      <c r="IA2323" s="51"/>
      <c r="IB2323" s="51"/>
      <c r="IC2323" s="51"/>
      <c r="ID2323" s="51"/>
      <c r="IE2323" s="51"/>
      <c r="IF2323" s="51"/>
      <c r="IG2323" s="51"/>
      <c r="IH2323" s="51"/>
      <c r="II2323" s="51"/>
      <c r="IJ2323" s="51"/>
      <c r="IK2323" s="51"/>
      <c r="IL2323" s="51"/>
      <c r="IM2323" s="51"/>
      <c r="IN2323" s="51"/>
      <c r="IO2323" s="51"/>
      <c r="IP2323" s="51"/>
      <c r="IQ2323" s="51"/>
      <c r="IR2323" s="51"/>
      <c r="IS2323" s="51"/>
    </row>
    <row r="2324" spans="1:253" s="41" customFormat="1" ht="10.5" customHeight="1" x14ac:dyDescent="0.25">
      <c r="A2324" s="33"/>
      <c r="C2324" s="471" t="s">
        <v>202</v>
      </c>
      <c r="D2324" s="471"/>
      <c r="E2324" s="471"/>
      <c r="F2324" s="471"/>
      <c r="G2324" s="471"/>
      <c r="H2324" s="471"/>
      <c r="I2324" s="471"/>
      <c r="J2324" s="471"/>
      <c r="K2324" s="471"/>
      <c r="L2324" s="471"/>
      <c r="M2324" s="471"/>
      <c r="N2324" s="471"/>
      <c r="O2324" s="471"/>
      <c r="P2324" s="471"/>
      <c r="Q2324" s="471"/>
      <c r="R2324" s="471"/>
      <c r="AH2324" s="95"/>
      <c r="AI2324" s="64"/>
      <c r="AJ2324" s="156" t="str">
        <f t="shared" si="437"/>
        <v>Riadok bude vidieť.</v>
      </c>
      <c r="AK2324" s="157" t="s">
        <v>207</v>
      </c>
      <c r="AL2324" s="2"/>
      <c r="AM2324" s="51"/>
      <c r="AN2324" s="51"/>
      <c r="AO2324" s="51"/>
      <c r="AP2324" s="51"/>
      <c r="AQ2324" s="51"/>
      <c r="AR2324" s="51"/>
      <c r="AS2324" s="51"/>
      <c r="AT2324" s="51"/>
      <c r="AU2324" s="51"/>
      <c r="AV2324" s="51"/>
      <c r="AW2324" s="51"/>
      <c r="AX2324" s="51"/>
      <c r="AY2324" s="51"/>
      <c r="AZ2324" s="51"/>
      <c r="BA2324" s="51"/>
      <c r="BB2324" s="51"/>
      <c r="BC2324" s="51"/>
      <c r="BD2324" s="51"/>
      <c r="BE2324" s="86">
        <v>1</v>
      </c>
      <c r="BF2324" s="51"/>
      <c r="BG2324" s="51"/>
      <c r="BH2324" s="51">
        <f t="shared" si="438"/>
        <v>1</v>
      </c>
      <c r="BI2324" s="51">
        <f t="shared" si="439"/>
        <v>1</v>
      </c>
      <c r="BJ2324" s="51"/>
      <c r="BK2324" s="51"/>
      <c r="BL2324" s="51"/>
      <c r="BM2324" s="51"/>
      <c r="BN2324" s="51"/>
      <c r="BO2324" s="51"/>
      <c r="BP2324" s="51"/>
      <c r="BQ2324" s="51"/>
      <c r="BR2324" s="51"/>
      <c r="BS2324" s="51"/>
      <c r="BT2324" s="51"/>
      <c r="BU2324" s="51"/>
      <c r="BV2324" s="51"/>
      <c r="BW2324" s="51"/>
      <c r="BX2324" s="116"/>
      <c r="BY2324" s="116"/>
      <c r="BZ2324" s="116"/>
      <c r="CA2324" s="113"/>
      <c r="CB2324" s="113"/>
      <c r="CC2324" s="113"/>
      <c r="CD2324" s="113"/>
      <c r="CE2324" s="113"/>
      <c r="CF2324" s="113"/>
      <c r="CG2324" s="113"/>
      <c r="CH2324" s="115"/>
      <c r="CI2324" s="116"/>
      <c r="CJ2324" s="116"/>
      <c r="CK2324" s="116"/>
      <c r="CL2324" s="116"/>
      <c r="CM2324" s="116"/>
      <c r="CN2324" s="116"/>
      <c r="CO2324" s="116"/>
      <c r="CP2324" s="116"/>
      <c r="CQ2324" s="116"/>
      <c r="CR2324" s="116"/>
      <c r="CS2324" s="116"/>
      <c r="CT2324" s="116"/>
      <c r="CU2324" s="116"/>
      <c r="CV2324" s="116"/>
      <c r="CW2324" s="116"/>
      <c r="CX2324" s="116"/>
      <c r="CY2324" s="116"/>
      <c r="CZ2324" s="51"/>
      <c r="DA2324" s="51"/>
      <c r="DB2324" s="51"/>
      <c r="DC2324" s="51"/>
      <c r="DD2324" s="51"/>
      <c r="DE2324" s="51"/>
      <c r="DF2324" s="51"/>
      <c r="DG2324" s="51"/>
      <c r="DH2324" s="51"/>
      <c r="DI2324" s="51"/>
      <c r="DJ2324" s="51"/>
      <c r="DK2324" s="51"/>
      <c r="DL2324" s="51"/>
      <c r="DM2324" s="51"/>
      <c r="DN2324" s="51"/>
      <c r="DO2324" s="51"/>
      <c r="DP2324" s="51"/>
      <c r="DQ2324" s="51"/>
      <c r="DR2324" s="51"/>
      <c r="DS2324" s="51"/>
      <c r="DT2324" s="51"/>
      <c r="DU2324" s="51"/>
      <c r="DV2324" s="51"/>
      <c r="DW2324" s="51"/>
      <c r="DX2324" s="51"/>
      <c r="DY2324" s="51"/>
      <c r="DZ2324" s="51"/>
      <c r="EA2324" s="51"/>
      <c r="EB2324" s="51"/>
      <c r="EC2324" s="51"/>
      <c r="ED2324" s="51"/>
      <c r="EE2324" s="51"/>
      <c r="EF2324" s="51"/>
      <c r="EG2324" s="51"/>
      <c r="EH2324" s="51"/>
      <c r="EI2324" s="51"/>
      <c r="EJ2324" s="51"/>
      <c r="EK2324" s="51"/>
      <c r="EL2324" s="51"/>
      <c r="EM2324" s="51"/>
      <c r="EN2324" s="51"/>
      <c r="EO2324" s="51"/>
      <c r="EP2324" s="51"/>
      <c r="EQ2324" s="51"/>
      <c r="ER2324" s="51"/>
      <c r="ES2324" s="51"/>
      <c r="ET2324" s="51"/>
      <c r="EU2324" s="51"/>
      <c r="EV2324" s="51"/>
      <c r="EW2324" s="51"/>
      <c r="EX2324" s="51"/>
      <c r="EY2324" s="51"/>
      <c r="EZ2324" s="51"/>
      <c r="FA2324" s="51"/>
      <c r="FB2324" s="51"/>
      <c r="FC2324" s="51"/>
      <c r="FD2324" s="51"/>
      <c r="FE2324" s="51"/>
      <c r="FF2324" s="51"/>
      <c r="FG2324" s="51"/>
      <c r="FH2324" s="51"/>
      <c r="FI2324" s="51"/>
      <c r="FJ2324" s="51"/>
      <c r="FK2324" s="51"/>
      <c r="FL2324" s="51"/>
      <c r="FM2324" s="51"/>
      <c r="FN2324" s="51"/>
      <c r="FO2324" s="51"/>
      <c r="FP2324" s="51"/>
      <c r="FQ2324" s="51"/>
      <c r="FR2324" s="51"/>
      <c r="FS2324" s="51"/>
      <c r="FT2324" s="51"/>
      <c r="FU2324" s="51"/>
      <c r="FV2324" s="51"/>
      <c r="FW2324" s="51"/>
      <c r="FX2324" s="51"/>
      <c r="FY2324" s="51"/>
      <c r="FZ2324" s="51"/>
      <c r="GA2324" s="51"/>
      <c r="GB2324" s="51"/>
      <c r="GC2324" s="51"/>
      <c r="GD2324" s="51"/>
      <c r="GE2324" s="51"/>
      <c r="GF2324" s="51"/>
      <c r="GG2324" s="51"/>
      <c r="GH2324" s="51"/>
      <c r="GI2324" s="51"/>
      <c r="GJ2324" s="51"/>
      <c r="GK2324" s="51"/>
      <c r="GL2324" s="51"/>
      <c r="GM2324" s="51"/>
      <c r="GN2324" s="51"/>
      <c r="GO2324" s="51"/>
      <c r="GP2324" s="51"/>
      <c r="GQ2324" s="51"/>
      <c r="GR2324" s="51"/>
      <c r="GS2324" s="51"/>
      <c r="GT2324" s="51"/>
      <c r="GU2324" s="51"/>
      <c r="GV2324" s="51"/>
      <c r="GW2324" s="51"/>
      <c r="GX2324" s="51"/>
      <c r="GY2324" s="51"/>
      <c r="GZ2324" s="51"/>
      <c r="HA2324" s="51"/>
      <c r="HB2324" s="51"/>
      <c r="HC2324" s="51"/>
      <c r="HD2324" s="51"/>
      <c r="HE2324" s="51"/>
      <c r="HF2324" s="51"/>
      <c r="HG2324" s="51"/>
      <c r="HH2324" s="51"/>
      <c r="HI2324" s="51"/>
      <c r="HJ2324" s="51"/>
      <c r="HK2324" s="51"/>
      <c r="HL2324" s="51"/>
      <c r="HM2324" s="51"/>
      <c r="HN2324" s="51"/>
      <c r="HO2324" s="51"/>
      <c r="HP2324" s="51"/>
      <c r="HQ2324" s="51"/>
      <c r="HR2324" s="51"/>
      <c r="HS2324" s="51"/>
      <c r="HT2324" s="51"/>
      <c r="HU2324" s="51"/>
      <c r="HV2324" s="51"/>
      <c r="HW2324" s="51"/>
      <c r="HX2324" s="51"/>
      <c r="HY2324" s="51"/>
      <c r="HZ2324" s="51"/>
      <c r="IA2324" s="51"/>
      <c r="IB2324" s="51"/>
      <c r="IC2324" s="51"/>
      <c r="ID2324" s="51"/>
      <c r="IE2324" s="51"/>
      <c r="IF2324" s="51"/>
      <c r="IG2324" s="51"/>
      <c r="IH2324" s="51"/>
      <c r="II2324" s="51"/>
      <c r="IJ2324" s="51"/>
      <c r="IK2324" s="51"/>
      <c r="IL2324" s="51"/>
      <c r="IM2324" s="51"/>
      <c r="IN2324" s="51"/>
      <c r="IO2324" s="51"/>
      <c r="IP2324" s="51"/>
      <c r="IQ2324" s="51"/>
      <c r="IR2324" s="51"/>
      <c r="IS2324" s="51"/>
    </row>
    <row r="2325" spans="1:253" s="41" customFormat="1" ht="10.5" customHeight="1" x14ac:dyDescent="0.25">
      <c r="A2325" s="33"/>
      <c r="C2325" s="471" t="s">
        <v>203</v>
      </c>
      <c r="D2325" s="471"/>
      <c r="E2325" s="471"/>
      <c r="F2325" s="471"/>
      <c r="G2325" s="471"/>
      <c r="H2325" s="471"/>
      <c r="I2325" s="471"/>
      <c r="J2325" s="471"/>
      <c r="K2325" s="471"/>
      <c r="L2325" s="471"/>
      <c r="M2325" s="471"/>
      <c r="N2325" s="471"/>
      <c r="O2325" s="471"/>
      <c r="P2325" s="471"/>
      <c r="Q2325" s="471"/>
      <c r="R2325" s="471"/>
      <c r="AH2325" s="95"/>
      <c r="AI2325" s="64"/>
      <c r="AJ2325" s="156" t="str">
        <f t="shared" si="437"/>
        <v>Riadok bude vidieť.</v>
      </c>
      <c r="AK2325" s="157" t="s">
        <v>207</v>
      </c>
      <c r="AL2325" s="2"/>
      <c r="AM2325" s="51"/>
      <c r="AN2325" s="51"/>
      <c r="AO2325" s="51"/>
      <c r="AP2325" s="51"/>
      <c r="AQ2325" s="51"/>
      <c r="AR2325" s="51"/>
      <c r="AS2325" s="51"/>
      <c r="AT2325" s="51"/>
      <c r="AU2325" s="51"/>
      <c r="AV2325" s="51"/>
      <c r="AW2325" s="51"/>
      <c r="AX2325" s="51"/>
      <c r="AY2325" s="51"/>
      <c r="AZ2325" s="51"/>
      <c r="BA2325" s="51"/>
      <c r="BB2325" s="51"/>
      <c r="BC2325" s="51"/>
      <c r="BD2325" s="51"/>
      <c r="BE2325" s="86">
        <v>1</v>
      </c>
      <c r="BF2325" s="51"/>
      <c r="BG2325" s="51"/>
      <c r="BH2325" s="51">
        <f t="shared" si="438"/>
        <v>1</v>
      </c>
      <c r="BI2325" s="51">
        <f t="shared" si="439"/>
        <v>1</v>
      </c>
      <c r="BJ2325" s="51"/>
      <c r="BK2325" s="51"/>
      <c r="BL2325" s="51"/>
      <c r="BM2325" s="51"/>
      <c r="BN2325" s="51"/>
      <c r="BO2325" s="51"/>
      <c r="BP2325" s="51"/>
      <c r="BQ2325" s="51"/>
      <c r="BR2325" s="51"/>
      <c r="BS2325" s="51"/>
      <c r="BT2325" s="51"/>
      <c r="BU2325" s="51"/>
      <c r="BV2325" s="51"/>
      <c r="BW2325" s="51"/>
      <c r="BX2325" s="116"/>
      <c r="BY2325" s="116"/>
      <c r="BZ2325" s="116"/>
      <c r="CA2325" s="113"/>
      <c r="CB2325" s="113"/>
      <c r="CC2325" s="113"/>
      <c r="CD2325" s="113"/>
      <c r="CE2325" s="113"/>
      <c r="CF2325" s="113"/>
      <c r="CG2325" s="113"/>
      <c r="CH2325" s="115"/>
      <c r="CI2325" s="116"/>
      <c r="CJ2325" s="116"/>
      <c r="CK2325" s="116"/>
      <c r="CL2325" s="116"/>
      <c r="CM2325" s="116"/>
      <c r="CN2325" s="116"/>
      <c r="CO2325" s="116"/>
      <c r="CP2325" s="116"/>
      <c r="CQ2325" s="116"/>
      <c r="CR2325" s="116"/>
      <c r="CS2325" s="116"/>
      <c r="CT2325" s="116"/>
      <c r="CU2325" s="116"/>
      <c r="CV2325" s="116"/>
      <c r="CW2325" s="116"/>
      <c r="CX2325" s="116"/>
      <c r="CY2325" s="116"/>
      <c r="CZ2325" s="51"/>
      <c r="DA2325" s="51"/>
      <c r="DB2325" s="51"/>
      <c r="DC2325" s="51"/>
      <c r="DD2325" s="51"/>
      <c r="DE2325" s="51"/>
      <c r="DF2325" s="51"/>
      <c r="DG2325" s="51"/>
      <c r="DH2325" s="51"/>
      <c r="DI2325" s="51"/>
      <c r="DJ2325" s="51"/>
      <c r="DK2325" s="51"/>
      <c r="DL2325" s="51"/>
      <c r="DM2325" s="51"/>
      <c r="DN2325" s="51"/>
      <c r="DO2325" s="51"/>
      <c r="DP2325" s="51"/>
      <c r="DQ2325" s="51"/>
      <c r="DR2325" s="51"/>
      <c r="DS2325" s="51"/>
      <c r="DT2325" s="51"/>
      <c r="DU2325" s="51"/>
      <c r="DV2325" s="51"/>
      <c r="DW2325" s="51"/>
      <c r="DX2325" s="51"/>
      <c r="DY2325" s="51"/>
      <c r="DZ2325" s="51"/>
      <c r="EA2325" s="51"/>
      <c r="EB2325" s="51"/>
      <c r="EC2325" s="51"/>
      <c r="ED2325" s="51"/>
      <c r="EE2325" s="51"/>
      <c r="EF2325" s="51"/>
      <c r="EG2325" s="51"/>
      <c r="EH2325" s="51"/>
      <c r="EI2325" s="51"/>
      <c r="EJ2325" s="51"/>
      <c r="EK2325" s="51"/>
      <c r="EL2325" s="51"/>
      <c r="EM2325" s="51"/>
      <c r="EN2325" s="51"/>
      <c r="EO2325" s="51"/>
      <c r="EP2325" s="51"/>
      <c r="EQ2325" s="51"/>
      <c r="ER2325" s="51"/>
      <c r="ES2325" s="51"/>
      <c r="ET2325" s="51"/>
      <c r="EU2325" s="51"/>
      <c r="EV2325" s="51"/>
      <c r="EW2325" s="51"/>
      <c r="EX2325" s="51"/>
      <c r="EY2325" s="51"/>
      <c r="EZ2325" s="51"/>
      <c r="FA2325" s="51"/>
      <c r="FB2325" s="51"/>
      <c r="FC2325" s="51"/>
      <c r="FD2325" s="51"/>
      <c r="FE2325" s="51"/>
      <c r="FF2325" s="51"/>
      <c r="FG2325" s="51"/>
      <c r="FH2325" s="51"/>
      <c r="FI2325" s="51"/>
      <c r="FJ2325" s="51"/>
      <c r="FK2325" s="51"/>
      <c r="FL2325" s="51"/>
      <c r="FM2325" s="51"/>
      <c r="FN2325" s="51"/>
      <c r="FO2325" s="51"/>
      <c r="FP2325" s="51"/>
      <c r="FQ2325" s="51"/>
      <c r="FR2325" s="51"/>
      <c r="FS2325" s="51"/>
      <c r="FT2325" s="51"/>
      <c r="FU2325" s="51"/>
      <c r="FV2325" s="51"/>
      <c r="FW2325" s="51"/>
      <c r="FX2325" s="51"/>
      <c r="FY2325" s="51"/>
      <c r="FZ2325" s="51"/>
      <c r="GA2325" s="51"/>
      <c r="GB2325" s="51"/>
      <c r="GC2325" s="51"/>
      <c r="GD2325" s="51"/>
      <c r="GE2325" s="51"/>
      <c r="GF2325" s="51"/>
      <c r="GG2325" s="51"/>
      <c r="GH2325" s="51"/>
      <c r="GI2325" s="51"/>
      <c r="GJ2325" s="51"/>
      <c r="GK2325" s="51"/>
      <c r="GL2325" s="51"/>
      <c r="GM2325" s="51"/>
      <c r="GN2325" s="51"/>
      <c r="GO2325" s="51"/>
      <c r="GP2325" s="51"/>
      <c r="GQ2325" s="51"/>
      <c r="GR2325" s="51"/>
      <c r="GS2325" s="51"/>
      <c r="GT2325" s="51"/>
      <c r="GU2325" s="51"/>
      <c r="GV2325" s="51"/>
      <c r="GW2325" s="51"/>
      <c r="GX2325" s="51"/>
      <c r="GY2325" s="51"/>
      <c r="GZ2325" s="51"/>
      <c r="HA2325" s="51"/>
      <c r="HB2325" s="51"/>
      <c r="HC2325" s="51"/>
      <c r="HD2325" s="51"/>
      <c r="HE2325" s="51"/>
      <c r="HF2325" s="51"/>
      <c r="HG2325" s="51"/>
      <c r="HH2325" s="51"/>
      <c r="HI2325" s="51"/>
      <c r="HJ2325" s="51"/>
      <c r="HK2325" s="51"/>
      <c r="HL2325" s="51"/>
      <c r="HM2325" s="51"/>
      <c r="HN2325" s="51"/>
      <c r="HO2325" s="51"/>
      <c r="HP2325" s="51"/>
      <c r="HQ2325" s="51"/>
      <c r="HR2325" s="51"/>
      <c r="HS2325" s="51"/>
      <c r="HT2325" s="51"/>
      <c r="HU2325" s="51"/>
      <c r="HV2325" s="51"/>
      <c r="HW2325" s="51"/>
      <c r="HX2325" s="51"/>
      <c r="HY2325" s="51"/>
      <c r="HZ2325" s="51"/>
      <c r="IA2325" s="51"/>
      <c r="IB2325" s="51"/>
      <c r="IC2325" s="51"/>
      <c r="ID2325" s="51"/>
      <c r="IE2325" s="51"/>
      <c r="IF2325" s="51"/>
      <c r="IG2325" s="51"/>
      <c r="IH2325" s="51"/>
      <c r="II2325" s="51"/>
      <c r="IJ2325" s="51"/>
      <c r="IK2325" s="51"/>
      <c r="IL2325" s="51"/>
      <c r="IM2325" s="51"/>
      <c r="IN2325" s="51"/>
      <c r="IO2325" s="51"/>
      <c r="IP2325" s="51"/>
      <c r="IQ2325" s="51"/>
      <c r="IR2325" s="51"/>
      <c r="IS2325" s="51"/>
    </row>
    <row r="2326" spans="1:253" s="41" customFormat="1" ht="10.5" customHeight="1" x14ac:dyDescent="0.25">
      <c r="A2326" s="33"/>
      <c r="C2326" s="471" t="s">
        <v>204</v>
      </c>
      <c r="D2326" s="471"/>
      <c r="E2326" s="471"/>
      <c r="F2326" s="471"/>
      <c r="G2326" s="471"/>
      <c r="H2326" s="471"/>
      <c r="I2326" s="471"/>
      <c r="J2326" s="471"/>
      <c r="K2326" s="471"/>
      <c r="L2326" s="471"/>
      <c r="M2326" s="471"/>
      <c r="N2326" s="471"/>
      <c r="O2326" s="471"/>
      <c r="P2326" s="471"/>
      <c r="Q2326" s="471"/>
      <c r="R2326" s="471"/>
      <c r="AH2326" s="95"/>
      <c r="AI2326" s="64"/>
      <c r="AJ2326" s="156" t="str">
        <f t="shared" si="437"/>
        <v>Riadok bude vidieť.</v>
      </c>
      <c r="AK2326" s="157" t="s">
        <v>207</v>
      </c>
      <c r="AL2326" s="2"/>
      <c r="AM2326" s="51"/>
      <c r="AN2326" s="51"/>
      <c r="AO2326" s="51"/>
      <c r="AP2326" s="51"/>
      <c r="AQ2326" s="51"/>
      <c r="AR2326" s="51"/>
      <c r="AS2326" s="51"/>
      <c r="AT2326" s="51"/>
      <c r="AU2326" s="51"/>
      <c r="AV2326" s="51"/>
      <c r="AW2326" s="51"/>
      <c r="AX2326" s="51"/>
      <c r="AY2326" s="51"/>
      <c r="AZ2326" s="51"/>
      <c r="BA2326" s="51"/>
      <c r="BB2326" s="51"/>
      <c r="BC2326" s="51"/>
      <c r="BD2326" s="51"/>
      <c r="BE2326" s="86">
        <v>1</v>
      </c>
      <c r="BF2326" s="51"/>
      <c r="BG2326" s="51"/>
      <c r="BH2326" s="51">
        <f t="shared" si="438"/>
        <v>1</v>
      </c>
      <c r="BI2326" s="51">
        <f t="shared" si="439"/>
        <v>1</v>
      </c>
      <c r="BJ2326" s="51"/>
      <c r="BK2326" s="51"/>
      <c r="BL2326" s="51"/>
      <c r="BM2326" s="51"/>
      <c r="BN2326" s="51"/>
      <c r="BO2326" s="51"/>
      <c r="BP2326" s="51"/>
      <c r="BQ2326" s="51"/>
      <c r="BR2326" s="51"/>
      <c r="BS2326" s="51"/>
      <c r="BT2326" s="51"/>
      <c r="BU2326" s="51"/>
      <c r="BV2326" s="51"/>
      <c r="BW2326" s="51"/>
      <c r="BX2326" s="116"/>
      <c r="BY2326" s="116"/>
      <c r="BZ2326" s="116"/>
      <c r="CA2326" s="113"/>
      <c r="CB2326" s="113"/>
      <c r="CC2326" s="113"/>
      <c r="CD2326" s="113"/>
      <c r="CE2326" s="113"/>
      <c r="CF2326" s="113"/>
      <c r="CG2326" s="113"/>
      <c r="CH2326" s="115"/>
      <c r="CI2326" s="116"/>
      <c r="CJ2326" s="116"/>
      <c r="CK2326" s="116"/>
      <c r="CL2326" s="116"/>
      <c r="CM2326" s="116"/>
      <c r="CN2326" s="116"/>
      <c r="CO2326" s="116"/>
      <c r="CP2326" s="116"/>
      <c r="CQ2326" s="116"/>
      <c r="CR2326" s="116"/>
      <c r="CS2326" s="116"/>
      <c r="CT2326" s="116"/>
      <c r="CU2326" s="116"/>
      <c r="CV2326" s="116"/>
      <c r="CW2326" s="116"/>
      <c r="CX2326" s="116"/>
      <c r="CY2326" s="116"/>
      <c r="CZ2326" s="51"/>
      <c r="DA2326" s="51"/>
      <c r="DB2326" s="51"/>
      <c r="DC2326" s="51"/>
      <c r="DD2326" s="51"/>
      <c r="DE2326" s="51"/>
      <c r="DF2326" s="51"/>
      <c r="DG2326" s="51"/>
      <c r="DH2326" s="51"/>
      <c r="DI2326" s="51"/>
      <c r="DJ2326" s="51"/>
      <c r="DK2326" s="51"/>
      <c r="DL2326" s="51"/>
      <c r="DM2326" s="51"/>
      <c r="DN2326" s="51"/>
      <c r="DO2326" s="51"/>
      <c r="DP2326" s="51"/>
      <c r="DQ2326" s="51"/>
      <c r="DR2326" s="51"/>
      <c r="DS2326" s="51"/>
      <c r="DT2326" s="51"/>
      <c r="DU2326" s="51"/>
      <c r="DV2326" s="51"/>
      <c r="DW2326" s="51"/>
      <c r="DX2326" s="51"/>
      <c r="DY2326" s="51"/>
      <c r="DZ2326" s="51"/>
      <c r="EA2326" s="51"/>
      <c r="EB2326" s="51"/>
      <c r="EC2326" s="51"/>
      <c r="ED2326" s="51"/>
      <c r="EE2326" s="51"/>
      <c r="EF2326" s="51"/>
      <c r="EG2326" s="51"/>
      <c r="EH2326" s="51"/>
      <c r="EI2326" s="51"/>
      <c r="EJ2326" s="51"/>
      <c r="EK2326" s="51"/>
      <c r="EL2326" s="51"/>
      <c r="EM2326" s="51"/>
      <c r="EN2326" s="51"/>
      <c r="EO2326" s="51"/>
      <c r="EP2326" s="51"/>
      <c r="EQ2326" s="51"/>
      <c r="ER2326" s="51"/>
      <c r="ES2326" s="51"/>
      <c r="ET2326" s="51"/>
      <c r="EU2326" s="51"/>
      <c r="EV2326" s="51"/>
      <c r="EW2326" s="51"/>
      <c r="EX2326" s="51"/>
      <c r="EY2326" s="51"/>
      <c r="EZ2326" s="51"/>
      <c r="FA2326" s="51"/>
      <c r="FB2326" s="51"/>
      <c r="FC2326" s="51"/>
      <c r="FD2326" s="51"/>
      <c r="FE2326" s="51"/>
      <c r="FF2326" s="51"/>
      <c r="FG2326" s="51"/>
      <c r="FH2326" s="51"/>
      <c r="FI2326" s="51"/>
      <c r="FJ2326" s="51"/>
      <c r="FK2326" s="51"/>
      <c r="FL2326" s="51"/>
      <c r="FM2326" s="51"/>
      <c r="FN2326" s="51"/>
      <c r="FO2326" s="51"/>
      <c r="FP2326" s="51"/>
      <c r="FQ2326" s="51"/>
      <c r="FR2326" s="51"/>
      <c r="FS2326" s="51"/>
      <c r="FT2326" s="51"/>
      <c r="FU2326" s="51"/>
      <c r="FV2326" s="51"/>
      <c r="FW2326" s="51"/>
      <c r="FX2326" s="51"/>
      <c r="FY2326" s="51"/>
      <c r="FZ2326" s="51"/>
      <c r="GA2326" s="51"/>
      <c r="GB2326" s="51"/>
      <c r="GC2326" s="51"/>
      <c r="GD2326" s="51"/>
      <c r="GE2326" s="51"/>
      <c r="GF2326" s="51"/>
      <c r="GG2326" s="51"/>
      <c r="GH2326" s="51"/>
      <c r="GI2326" s="51"/>
      <c r="GJ2326" s="51"/>
      <c r="GK2326" s="51"/>
      <c r="GL2326" s="51"/>
      <c r="GM2326" s="51"/>
      <c r="GN2326" s="51"/>
      <c r="GO2326" s="51"/>
      <c r="GP2326" s="51"/>
      <c r="GQ2326" s="51"/>
      <c r="GR2326" s="51"/>
      <c r="GS2326" s="51"/>
      <c r="GT2326" s="51"/>
      <c r="GU2326" s="51"/>
      <c r="GV2326" s="51"/>
      <c r="GW2326" s="51"/>
      <c r="GX2326" s="51"/>
      <c r="GY2326" s="51"/>
      <c r="GZ2326" s="51"/>
      <c r="HA2326" s="51"/>
      <c r="HB2326" s="51"/>
      <c r="HC2326" s="51"/>
      <c r="HD2326" s="51"/>
      <c r="HE2326" s="51"/>
      <c r="HF2326" s="51"/>
      <c r="HG2326" s="51"/>
      <c r="HH2326" s="51"/>
      <c r="HI2326" s="51"/>
      <c r="HJ2326" s="51"/>
      <c r="HK2326" s="51"/>
      <c r="HL2326" s="51"/>
      <c r="HM2326" s="51"/>
      <c r="HN2326" s="51"/>
      <c r="HO2326" s="51"/>
      <c r="HP2326" s="51"/>
      <c r="HQ2326" s="51"/>
      <c r="HR2326" s="51"/>
      <c r="HS2326" s="51"/>
      <c r="HT2326" s="51"/>
      <c r="HU2326" s="51"/>
      <c r="HV2326" s="51"/>
      <c r="HW2326" s="51"/>
      <c r="HX2326" s="51"/>
      <c r="HY2326" s="51"/>
      <c r="HZ2326" s="51"/>
      <c r="IA2326" s="51"/>
      <c r="IB2326" s="51"/>
      <c r="IC2326" s="51"/>
      <c r="ID2326" s="51"/>
      <c r="IE2326" s="51"/>
      <c r="IF2326" s="51"/>
      <c r="IG2326" s="51"/>
      <c r="IH2326" s="51"/>
      <c r="II2326" s="51"/>
      <c r="IJ2326" s="51"/>
      <c r="IK2326" s="51"/>
      <c r="IL2326" s="51"/>
      <c r="IM2326" s="51"/>
      <c r="IN2326" s="51"/>
      <c r="IO2326" s="51"/>
      <c r="IP2326" s="51"/>
      <c r="IQ2326" s="51"/>
      <c r="IR2326" s="51"/>
      <c r="IS2326" s="51"/>
    </row>
    <row r="2327" spans="1:253" s="41" customFormat="1" ht="10.5" customHeight="1" x14ac:dyDescent="0.25">
      <c r="A2327" s="33"/>
      <c r="C2327" s="471" t="s">
        <v>205</v>
      </c>
      <c r="D2327" s="471"/>
      <c r="E2327" s="471"/>
      <c r="F2327" s="471"/>
      <c r="G2327" s="471"/>
      <c r="H2327" s="471"/>
      <c r="I2327" s="471"/>
      <c r="J2327" s="471"/>
      <c r="K2327" s="471"/>
      <c r="L2327" s="471"/>
      <c r="M2327" s="471"/>
      <c r="N2327" s="471"/>
      <c r="O2327" s="471"/>
      <c r="P2327" s="471"/>
      <c r="Q2327" s="471"/>
      <c r="R2327" s="471"/>
      <c r="AH2327" s="95"/>
      <c r="AI2327" s="64"/>
      <c r="AJ2327" s="156" t="str">
        <f t="shared" si="437"/>
        <v>Riadok bude vidieť.</v>
      </c>
      <c r="AK2327" s="157" t="s">
        <v>207</v>
      </c>
      <c r="AL2327" s="2"/>
      <c r="AM2327" s="51"/>
      <c r="AN2327" s="51"/>
      <c r="AO2327" s="51"/>
      <c r="AP2327" s="51"/>
      <c r="AQ2327" s="51"/>
      <c r="AR2327" s="51"/>
      <c r="AS2327" s="51"/>
      <c r="AT2327" s="51"/>
      <c r="AU2327" s="51"/>
      <c r="AV2327" s="51"/>
      <c r="AW2327" s="51"/>
      <c r="AX2327" s="51"/>
      <c r="AY2327" s="51"/>
      <c r="AZ2327" s="51"/>
      <c r="BA2327" s="51"/>
      <c r="BB2327" s="51"/>
      <c r="BC2327" s="51"/>
      <c r="BD2327" s="51"/>
      <c r="BE2327" s="86">
        <v>1</v>
      </c>
      <c r="BF2327" s="51"/>
      <c r="BG2327" s="51"/>
      <c r="BH2327" s="51">
        <f t="shared" si="438"/>
        <v>1</v>
      </c>
      <c r="BI2327" s="51">
        <f t="shared" si="439"/>
        <v>1</v>
      </c>
      <c r="BJ2327" s="51"/>
      <c r="BK2327" s="51"/>
      <c r="BL2327" s="51"/>
      <c r="BM2327" s="51"/>
      <c r="BN2327" s="51"/>
      <c r="BO2327" s="51"/>
      <c r="BP2327" s="51"/>
      <c r="BQ2327" s="51"/>
      <c r="BR2327" s="51"/>
      <c r="BS2327" s="51"/>
      <c r="BT2327" s="51"/>
      <c r="BU2327" s="51"/>
      <c r="BV2327" s="51"/>
      <c r="BW2327" s="51"/>
      <c r="BX2327" s="116"/>
      <c r="BY2327" s="116"/>
      <c r="BZ2327" s="116"/>
      <c r="CA2327" s="113"/>
      <c r="CB2327" s="113"/>
      <c r="CC2327" s="113"/>
      <c r="CD2327" s="113"/>
      <c r="CE2327" s="113"/>
      <c r="CF2327" s="113"/>
      <c r="CG2327" s="113"/>
      <c r="CH2327" s="115"/>
      <c r="CI2327" s="116"/>
      <c r="CJ2327" s="116"/>
      <c r="CK2327" s="116"/>
      <c r="CL2327" s="116"/>
      <c r="CM2327" s="116"/>
      <c r="CN2327" s="116"/>
      <c r="CO2327" s="116"/>
      <c r="CP2327" s="116"/>
      <c r="CQ2327" s="116"/>
      <c r="CR2327" s="116"/>
      <c r="CS2327" s="116"/>
      <c r="CT2327" s="116"/>
      <c r="CU2327" s="116"/>
      <c r="CV2327" s="116"/>
      <c r="CW2327" s="116"/>
      <c r="CX2327" s="116"/>
      <c r="CY2327" s="116"/>
      <c r="CZ2327" s="51"/>
      <c r="DA2327" s="51"/>
      <c r="DB2327" s="51"/>
      <c r="DC2327" s="51"/>
      <c r="DD2327" s="51"/>
      <c r="DE2327" s="51"/>
      <c r="DF2327" s="51"/>
      <c r="DG2327" s="51"/>
      <c r="DH2327" s="51"/>
      <c r="DI2327" s="51"/>
      <c r="DJ2327" s="51"/>
      <c r="DK2327" s="51"/>
      <c r="DL2327" s="51"/>
      <c r="DM2327" s="51"/>
      <c r="DN2327" s="51"/>
      <c r="DO2327" s="51"/>
      <c r="DP2327" s="51"/>
      <c r="DQ2327" s="51"/>
      <c r="DR2327" s="51"/>
      <c r="DS2327" s="51"/>
      <c r="DT2327" s="51"/>
      <c r="DU2327" s="51"/>
      <c r="DV2327" s="51"/>
      <c r="DW2327" s="51"/>
      <c r="DX2327" s="51"/>
      <c r="DY2327" s="51"/>
      <c r="DZ2327" s="51"/>
      <c r="EA2327" s="51"/>
      <c r="EB2327" s="51"/>
      <c r="EC2327" s="51"/>
      <c r="ED2327" s="51"/>
      <c r="EE2327" s="51"/>
      <c r="EF2327" s="51"/>
      <c r="EG2327" s="51"/>
      <c r="EH2327" s="51"/>
      <c r="EI2327" s="51"/>
      <c r="EJ2327" s="51"/>
      <c r="EK2327" s="51"/>
      <c r="EL2327" s="51"/>
      <c r="EM2327" s="51"/>
      <c r="EN2327" s="51"/>
      <c r="EO2327" s="51"/>
      <c r="EP2327" s="51"/>
      <c r="EQ2327" s="51"/>
      <c r="ER2327" s="51"/>
      <c r="ES2327" s="51"/>
      <c r="ET2327" s="51"/>
      <c r="EU2327" s="51"/>
      <c r="EV2327" s="51"/>
      <c r="EW2327" s="51"/>
      <c r="EX2327" s="51"/>
      <c r="EY2327" s="51"/>
      <c r="EZ2327" s="51"/>
      <c r="FA2327" s="51"/>
      <c r="FB2327" s="51"/>
      <c r="FC2327" s="51"/>
      <c r="FD2327" s="51"/>
      <c r="FE2327" s="51"/>
      <c r="FF2327" s="51"/>
      <c r="FG2327" s="51"/>
      <c r="FH2327" s="51"/>
      <c r="FI2327" s="51"/>
      <c r="FJ2327" s="51"/>
      <c r="FK2327" s="51"/>
      <c r="FL2327" s="51"/>
      <c r="FM2327" s="51"/>
      <c r="FN2327" s="51"/>
      <c r="FO2327" s="51"/>
      <c r="FP2327" s="51"/>
      <c r="FQ2327" s="51"/>
      <c r="FR2327" s="51"/>
      <c r="FS2327" s="51"/>
      <c r="FT2327" s="51"/>
      <c r="FU2327" s="51"/>
      <c r="FV2327" s="51"/>
      <c r="FW2327" s="51"/>
      <c r="FX2327" s="51"/>
      <c r="FY2327" s="51"/>
      <c r="FZ2327" s="51"/>
      <c r="GA2327" s="51"/>
      <c r="GB2327" s="51"/>
      <c r="GC2327" s="51"/>
      <c r="GD2327" s="51"/>
      <c r="GE2327" s="51"/>
      <c r="GF2327" s="51"/>
      <c r="GG2327" s="51"/>
      <c r="GH2327" s="51"/>
      <c r="GI2327" s="51"/>
      <c r="GJ2327" s="51"/>
      <c r="GK2327" s="51"/>
      <c r="GL2327" s="51"/>
      <c r="GM2327" s="51"/>
      <c r="GN2327" s="51"/>
      <c r="GO2327" s="51"/>
      <c r="GP2327" s="51"/>
      <c r="GQ2327" s="51"/>
      <c r="GR2327" s="51"/>
      <c r="GS2327" s="51"/>
      <c r="GT2327" s="51"/>
      <c r="GU2327" s="51"/>
      <c r="GV2327" s="51"/>
      <c r="GW2327" s="51"/>
      <c r="GX2327" s="51"/>
      <c r="GY2327" s="51"/>
      <c r="GZ2327" s="51"/>
      <c r="HA2327" s="51"/>
      <c r="HB2327" s="51"/>
      <c r="HC2327" s="51"/>
      <c r="HD2327" s="51"/>
      <c r="HE2327" s="51"/>
      <c r="HF2327" s="51"/>
      <c r="HG2327" s="51"/>
      <c r="HH2327" s="51"/>
      <c r="HI2327" s="51"/>
      <c r="HJ2327" s="51"/>
      <c r="HK2327" s="51"/>
      <c r="HL2327" s="51"/>
      <c r="HM2327" s="51"/>
      <c r="HN2327" s="51"/>
      <c r="HO2327" s="51"/>
      <c r="HP2327" s="51"/>
      <c r="HQ2327" s="51"/>
      <c r="HR2327" s="51"/>
      <c r="HS2327" s="51"/>
      <c r="HT2327" s="51"/>
      <c r="HU2327" s="51"/>
      <c r="HV2327" s="51"/>
      <c r="HW2327" s="51"/>
      <c r="HX2327" s="51"/>
      <c r="HY2327" s="51"/>
      <c r="HZ2327" s="51"/>
      <c r="IA2327" s="51"/>
      <c r="IB2327" s="51"/>
      <c r="IC2327" s="51"/>
      <c r="ID2327" s="51"/>
      <c r="IE2327" s="51"/>
      <c r="IF2327" s="51"/>
      <c r="IG2327" s="51"/>
      <c r="IH2327" s="51"/>
      <c r="II2327" s="51"/>
      <c r="IJ2327" s="51"/>
      <c r="IK2327" s="51"/>
      <c r="IL2327" s="51"/>
      <c r="IM2327" s="51"/>
      <c r="IN2327" s="51"/>
      <c r="IO2327" s="51"/>
      <c r="IP2327" s="51"/>
      <c r="IQ2327" s="51"/>
      <c r="IR2327" s="51"/>
      <c r="IS2327" s="51"/>
    </row>
    <row r="2328" spans="1:253" s="41" customFormat="1" ht="10.5" customHeight="1" x14ac:dyDescent="0.25">
      <c r="A2328" s="33"/>
      <c r="C2328" s="471" t="s">
        <v>206</v>
      </c>
      <c r="D2328" s="471"/>
      <c r="E2328" s="471"/>
      <c r="F2328" s="471"/>
      <c r="G2328" s="471"/>
      <c r="H2328" s="471"/>
      <c r="I2328" s="471"/>
      <c r="J2328" s="471"/>
      <c r="K2328" s="471"/>
      <c r="L2328" s="471"/>
      <c r="M2328" s="471"/>
      <c r="N2328" s="471"/>
      <c r="O2328" s="471"/>
      <c r="P2328" s="471"/>
      <c r="Q2328" s="471"/>
      <c r="R2328" s="471"/>
      <c r="AH2328" s="95"/>
      <c r="AI2328" s="64"/>
      <c r="AJ2328" s="156" t="str">
        <f t="shared" si="437"/>
        <v>Riadok bude vidieť.</v>
      </c>
      <c r="AK2328" s="157" t="s">
        <v>207</v>
      </c>
      <c r="AL2328" s="2"/>
      <c r="AM2328" s="51"/>
      <c r="AN2328" s="51"/>
      <c r="AO2328" s="51"/>
      <c r="AP2328" s="51"/>
      <c r="AQ2328" s="51"/>
      <c r="AR2328" s="51"/>
      <c r="AS2328" s="51"/>
      <c r="AT2328" s="51"/>
      <c r="AU2328" s="51"/>
      <c r="AV2328" s="51"/>
      <c r="AW2328" s="51"/>
      <c r="AX2328" s="51"/>
      <c r="AY2328" s="51"/>
      <c r="AZ2328" s="51"/>
      <c r="BA2328" s="51"/>
      <c r="BB2328" s="51"/>
      <c r="BC2328" s="51"/>
      <c r="BD2328" s="51"/>
      <c r="BE2328" s="86">
        <v>1</v>
      </c>
      <c r="BF2328" s="51"/>
      <c r="BG2328" s="51"/>
      <c r="BH2328" s="51">
        <f t="shared" si="438"/>
        <v>1</v>
      </c>
      <c r="BI2328" s="51">
        <f t="shared" si="439"/>
        <v>1</v>
      </c>
      <c r="BJ2328" s="51"/>
      <c r="BK2328" s="51"/>
      <c r="BL2328" s="51"/>
      <c r="BM2328" s="51"/>
      <c r="BN2328" s="51"/>
      <c r="BO2328" s="51"/>
      <c r="BP2328" s="51"/>
      <c r="BQ2328" s="51"/>
      <c r="BR2328" s="51"/>
      <c r="BS2328" s="51"/>
      <c r="BT2328" s="51"/>
      <c r="BU2328" s="51"/>
      <c r="BV2328" s="51"/>
      <c r="BW2328" s="51"/>
      <c r="BX2328" s="116"/>
      <c r="BY2328" s="116"/>
      <c r="BZ2328" s="116"/>
      <c r="CA2328" s="113"/>
      <c r="CB2328" s="113"/>
      <c r="CC2328" s="113"/>
      <c r="CD2328" s="113"/>
      <c r="CE2328" s="113"/>
      <c r="CF2328" s="113"/>
      <c r="CG2328" s="113"/>
      <c r="CH2328" s="115"/>
      <c r="CI2328" s="116"/>
      <c r="CJ2328" s="116"/>
      <c r="CK2328" s="116"/>
      <c r="CL2328" s="116"/>
      <c r="CM2328" s="116"/>
      <c r="CN2328" s="116"/>
      <c r="CO2328" s="116"/>
      <c r="CP2328" s="116"/>
      <c r="CQ2328" s="116"/>
      <c r="CR2328" s="116"/>
      <c r="CS2328" s="116"/>
      <c r="CT2328" s="116"/>
      <c r="CU2328" s="116"/>
      <c r="CV2328" s="116"/>
      <c r="CW2328" s="116"/>
      <c r="CX2328" s="116"/>
      <c r="CY2328" s="116"/>
      <c r="CZ2328" s="51"/>
      <c r="DA2328" s="51"/>
      <c r="DB2328" s="51"/>
      <c r="DC2328" s="51"/>
      <c r="DD2328" s="51"/>
      <c r="DE2328" s="51"/>
      <c r="DF2328" s="51"/>
      <c r="DG2328" s="51"/>
      <c r="DH2328" s="51"/>
      <c r="DI2328" s="51"/>
      <c r="DJ2328" s="51"/>
      <c r="DK2328" s="51"/>
      <c r="DL2328" s="51"/>
      <c r="DM2328" s="51"/>
      <c r="DN2328" s="51"/>
      <c r="DO2328" s="51"/>
      <c r="DP2328" s="51"/>
      <c r="DQ2328" s="51"/>
      <c r="DR2328" s="51"/>
      <c r="DS2328" s="51"/>
      <c r="DT2328" s="51"/>
      <c r="DU2328" s="51"/>
      <c r="DV2328" s="51"/>
      <c r="DW2328" s="51"/>
      <c r="DX2328" s="51"/>
      <c r="DY2328" s="51"/>
      <c r="DZ2328" s="51"/>
      <c r="EA2328" s="51"/>
      <c r="EB2328" s="51"/>
      <c r="EC2328" s="51"/>
      <c r="ED2328" s="51"/>
      <c r="EE2328" s="51"/>
      <c r="EF2328" s="51"/>
      <c r="EG2328" s="51"/>
      <c r="EH2328" s="51"/>
      <c r="EI2328" s="51"/>
      <c r="EJ2328" s="51"/>
      <c r="EK2328" s="51"/>
      <c r="EL2328" s="51"/>
      <c r="EM2328" s="51"/>
      <c r="EN2328" s="51"/>
      <c r="EO2328" s="51"/>
      <c r="EP2328" s="51"/>
      <c r="EQ2328" s="51"/>
      <c r="ER2328" s="51"/>
      <c r="ES2328" s="51"/>
      <c r="ET2328" s="51"/>
      <c r="EU2328" s="51"/>
      <c r="EV2328" s="51"/>
      <c r="EW2328" s="51"/>
      <c r="EX2328" s="51"/>
      <c r="EY2328" s="51"/>
      <c r="EZ2328" s="51"/>
      <c r="FA2328" s="51"/>
      <c r="FB2328" s="51"/>
      <c r="FC2328" s="51"/>
      <c r="FD2328" s="51"/>
      <c r="FE2328" s="51"/>
      <c r="FF2328" s="51"/>
      <c r="FG2328" s="51"/>
      <c r="FH2328" s="51"/>
      <c r="FI2328" s="51"/>
      <c r="FJ2328" s="51"/>
      <c r="FK2328" s="51"/>
      <c r="FL2328" s="51"/>
      <c r="FM2328" s="51"/>
      <c r="FN2328" s="51"/>
      <c r="FO2328" s="51"/>
      <c r="FP2328" s="51"/>
      <c r="FQ2328" s="51"/>
      <c r="FR2328" s="51"/>
      <c r="FS2328" s="51"/>
      <c r="FT2328" s="51"/>
      <c r="FU2328" s="51"/>
      <c r="FV2328" s="51"/>
      <c r="FW2328" s="51"/>
      <c r="FX2328" s="51"/>
      <c r="FY2328" s="51"/>
      <c r="FZ2328" s="51"/>
      <c r="GA2328" s="51"/>
      <c r="GB2328" s="51"/>
      <c r="GC2328" s="51"/>
      <c r="GD2328" s="51"/>
      <c r="GE2328" s="51"/>
      <c r="GF2328" s="51"/>
      <c r="GG2328" s="51"/>
      <c r="GH2328" s="51"/>
      <c r="GI2328" s="51"/>
      <c r="GJ2328" s="51"/>
      <c r="GK2328" s="51"/>
      <c r="GL2328" s="51"/>
      <c r="GM2328" s="51"/>
      <c r="GN2328" s="51"/>
      <c r="GO2328" s="51"/>
      <c r="GP2328" s="51"/>
      <c r="GQ2328" s="51"/>
      <c r="GR2328" s="51"/>
      <c r="GS2328" s="51"/>
      <c r="GT2328" s="51"/>
      <c r="GU2328" s="51"/>
      <c r="GV2328" s="51"/>
      <c r="GW2328" s="51"/>
      <c r="GX2328" s="51"/>
      <c r="GY2328" s="51"/>
      <c r="GZ2328" s="51"/>
      <c r="HA2328" s="51"/>
      <c r="HB2328" s="51"/>
      <c r="HC2328" s="51"/>
      <c r="HD2328" s="51"/>
      <c r="HE2328" s="51"/>
      <c r="HF2328" s="51"/>
      <c r="HG2328" s="51"/>
      <c r="HH2328" s="51"/>
      <c r="HI2328" s="51"/>
      <c r="HJ2328" s="51"/>
      <c r="HK2328" s="51"/>
      <c r="HL2328" s="51"/>
      <c r="HM2328" s="51"/>
      <c r="HN2328" s="51"/>
      <c r="HO2328" s="51"/>
      <c r="HP2328" s="51"/>
      <c r="HQ2328" s="51"/>
      <c r="HR2328" s="51"/>
      <c r="HS2328" s="51"/>
      <c r="HT2328" s="51"/>
      <c r="HU2328" s="51"/>
      <c r="HV2328" s="51"/>
      <c r="HW2328" s="51"/>
      <c r="HX2328" s="51"/>
      <c r="HY2328" s="51"/>
      <c r="HZ2328" s="51"/>
      <c r="IA2328" s="51"/>
      <c r="IB2328" s="51"/>
      <c r="IC2328" s="51"/>
      <c r="ID2328" s="51"/>
      <c r="IE2328" s="51"/>
      <c r="IF2328" s="51"/>
      <c r="IG2328" s="51"/>
      <c r="IH2328" s="51"/>
      <c r="II2328" s="51"/>
      <c r="IJ2328" s="51"/>
      <c r="IK2328" s="51"/>
      <c r="IL2328" s="51"/>
      <c r="IM2328" s="51"/>
      <c r="IN2328" s="51"/>
      <c r="IO2328" s="51"/>
      <c r="IP2328" s="51"/>
      <c r="IQ2328" s="51"/>
      <c r="IR2328" s="51"/>
      <c r="IS2328" s="51"/>
    </row>
    <row r="2329" spans="1:253" s="41" customFormat="1" ht="10.5" customHeight="1" x14ac:dyDescent="0.25">
      <c r="A2329" s="33"/>
      <c r="AH2329" s="95"/>
      <c r="AI2329" s="64"/>
      <c r="AJ2329" s="156" t="str">
        <f t="shared" si="437"/>
        <v>Riadok bude vidieť.</v>
      </c>
      <c r="AK2329" s="157" t="s">
        <v>207</v>
      </c>
      <c r="AL2329" s="2"/>
      <c r="AM2329" s="51"/>
      <c r="AN2329" s="51"/>
      <c r="AO2329" s="51"/>
      <c r="AP2329" s="51"/>
      <c r="AQ2329" s="51"/>
      <c r="AR2329" s="51"/>
      <c r="AS2329" s="51"/>
      <c r="AT2329" s="51"/>
      <c r="AU2329" s="51"/>
      <c r="AV2329" s="51"/>
      <c r="AW2329" s="51"/>
      <c r="AX2329" s="51"/>
      <c r="AY2329" s="51"/>
      <c r="AZ2329" s="51"/>
      <c r="BA2329" s="51"/>
      <c r="BB2329" s="51"/>
      <c r="BC2329" s="51"/>
      <c r="BD2329" s="51"/>
      <c r="BE2329" s="86">
        <v>1</v>
      </c>
      <c r="BF2329" s="51"/>
      <c r="BG2329" s="51"/>
      <c r="BH2329" s="51">
        <f t="shared" si="438"/>
        <v>1</v>
      </c>
      <c r="BI2329" s="51">
        <f t="shared" si="439"/>
        <v>1</v>
      </c>
      <c r="BJ2329" s="51"/>
      <c r="BK2329" s="51"/>
      <c r="BL2329" s="51"/>
      <c r="BM2329" s="51"/>
      <c r="BN2329" s="51"/>
      <c r="BO2329" s="51"/>
      <c r="BP2329" s="51"/>
      <c r="BQ2329" s="51"/>
      <c r="BR2329" s="51"/>
      <c r="BS2329" s="51"/>
      <c r="BT2329" s="51"/>
      <c r="BU2329" s="51"/>
      <c r="BV2329" s="51"/>
      <c r="BW2329" s="51"/>
      <c r="BX2329" s="116"/>
      <c r="BY2329" s="116"/>
      <c r="BZ2329" s="116"/>
      <c r="CA2329" s="113"/>
      <c r="CB2329" s="113"/>
      <c r="CC2329" s="113"/>
      <c r="CD2329" s="113"/>
      <c r="CE2329" s="113"/>
      <c r="CF2329" s="113"/>
      <c r="CG2329" s="113"/>
      <c r="CH2329" s="115"/>
      <c r="CI2329" s="116"/>
      <c r="CJ2329" s="116"/>
      <c r="CK2329" s="116"/>
      <c r="CL2329" s="116"/>
      <c r="CM2329" s="116"/>
      <c r="CN2329" s="116"/>
      <c r="CO2329" s="116"/>
      <c r="CP2329" s="116"/>
      <c r="CQ2329" s="116"/>
      <c r="CR2329" s="116"/>
      <c r="CS2329" s="116"/>
      <c r="CT2329" s="116"/>
      <c r="CU2329" s="116"/>
      <c r="CV2329" s="116"/>
      <c r="CW2329" s="116"/>
      <c r="CX2329" s="116"/>
      <c r="CY2329" s="116"/>
      <c r="CZ2329" s="51"/>
      <c r="DA2329" s="51"/>
      <c r="DB2329" s="51"/>
      <c r="DC2329" s="51"/>
      <c r="DD2329" s="51"/>
      <c r="DE2329" s="51"/>
      <c r="DF2329" s="51"/>
      <c r="DG2329" s="51"/>
      <c r="DH2329" s="51"/>
      <c r="DI2329" s="51"/>
      <c r="DJ2329" s="51"/>
      <c r="DK2329" s="51"/>
      <c r="DL2329" s="51"/>
      <c r="DM2329" s="51"/>
      <c r="DN2329" s="51"/>
      <c r="DO2329" s="51"/>
      <c r="DP2329" s="51"/>
      <c r="DQ2329" s="51"/>
      <c r="DR2329" s="51"/>
      <c r="DS2329" s="51"/>
      <c r="DT2329" s="51"/>
      <c r="DU2329" s="51"/>
      <c r="DV2329" s="51"/>
      <c r="DW2329" s="51"/>
      <c r="DX2329" s="51"/>
      <c r="DY2329" s="51"/>
      <c r="DZ2329" s="51"/>
      <c r="EA2329" s="51"/>
      <c r="EB2329" s="51"/>
      <c r="EC2329" s="51"/>
      <c r="ED2329" s="51"/>
      <c r="EE2329" s="51"/>
      <c r="EF2329" s="51"/>
      <c r="EG2329" s="51"/>
      <c r="EH2329" s="51"/>
      <c r="EI2329" s="51"/>
      <c r="EJ2329" s="51"/>
      <c r="EK2329" s="51"/>
      <c r="EL2329" s="51"/>
      <c r="EM2329" s="51"/>
      <c r="EN2329" s="51"/>
      <c r="EO2329" s="51"/>
      <c r="EP2329" s="51"/>
      <c r="EQ2329" s="51"/>
      <c r="ER2329" s="51"/>
      <c r="ES2329" s="51"/>
      <c r="ET2329" s="51"/>
      <c r="EU2329" s="51"/>
      <c r="EV2329" s="51"/>
      <c r="EW2329" s="51"/>
      <c r="EX2329" s="51"/>
      <c r="EY2329" s="51"/>
      <c r="EZ2329" s="51"/>
      <c r="FA2329" s="51"/>
      <c r="FB2329" s="51"/>
      <c r="FC2329" s="51"/>
      <c r="FD2329" s="51"/>
      <c r="FE2329" s="51"/>
      <c r="FF2329" s="51"/>
      <c r="FG2329" s="51"/>
      <c r="FH2329" s="51"/>
      <c r="FI2329" s="51"/>
      <c r="FJ2329" s="51"/>
      <c r="FK2329" s="51"/>
      <c r="FL2329" s="51"/>
      <c r="FM2329" s="51"/>
      <c r="FN2329" s="51"/>
      <c r="FO2329" s="51"/>
      <c r="FP2329" s="51"/>
      <c r="FQ2329" s="51"/>
      <c r="FR2329" s="51"/>
      <c r="FS2329" s="51"/>
      <c r="FT2329" s="51"/>
      <c r="FU2329" s="51"/>
      <c r="FV2329" s="51"/>
      <c r="FW2329" s="51"/>
      <c r="FX2329" s="51"/>
      <c r="FY2329" s="51"/>
      <c r="FZ2329" s="51"/>
      <c r="GA2329" s="51"/>
      <c r="GB2329" s="51"/>
      <c r="GC2329" s="51"/>
      <c r="GD2329" s="51"/>
      <c r="GE2329" s="51"/>
      <c r="GF2329" s="51"/>
      <c r="GG2329" s="51"/>
      <c r="GH2329" s="51"/>
      <c r="GI2329" s="51"/>
      <c r="GJ2329" s="51"/>
      <c r="GK2329" s="51"/>
      <c r="GL2329" s="51"/>
      <c r="GM2329" s="51"/>
      <c r="GN2329" s="51"/>
      <c r="GO2329" s="51"/>
      <c r="GP2329" s="51"/>
      <c r="GQ2329" s="51"/>
      <c r="GR2329" s="51"/>
      <c r="GS2329" s="51"/>
      <c r="GT2329" s="51"/>
      <c r="GU2329" s="51"/>
      <c r="GV2329" s="51"/>
      <c r="GW2329" s="51"/>
      <c r="GX2329" s="51"/>
      <c r="GY2329" s="51"/>
      <c r="GZ2329" s="51"/>
      <c r="HA2329" s="51"/>
      <c r="HB2329" s="51"/>
      <c r="HC2329" s="51"/>
      <c r="HD2329" s="51"/>
      <c r="HE2329" s="51"/>
      <c r="HF2329" s="51"/>
      <c r="HG2329" s="51"/>
      <c r="HH2329" s="51"/>
      <c r="HI2329" s="51"/>
      <c r="HJ2329" s="51"/>
      <c r="HK2329" s="51"/>
      <c r="HL2329" s="51"/>
      <c r="HM2329" s="51"/>
      <c r="HN2329" s="51"/>
      <c r="HO2329" s="51"/>
      <c r="HP2329" s="51"/>
      <c r="HQ2329" s="51"/>
      <c r="HR2329" s="51"/>
      <c r="HS2329" s="51"/>
      <c r="HT2329" s="51"/>
      <c r="HU2329" s="51"/>
      <c r="HV2329" s="51"/>
      <c r="HW2329" s="51"/>
      <c r="HX2329" s="51"/>
      <c r="HY2329" s="51"/>
      <c r="HZ2329" s="51"/>
      <c r="IA2329" s="51"/>
      <c r="IB2329" s="51"/>
      <c r="IC2329" s="51"/>
      <c r="ID2329" s="51"/>
      <c r="IE2329" s="51"/>
      <c r="IF2329" s="51"/>
      <c r="IG2329" s="51"/>
      <c r="IH2329" s="51"/>
      <c r="II2329" s="51"/>
      <c r="IJ2329" s="51"/>
      <c r="IK2329" s="51"/>
      <c r="IL2329" s="51"/>
      <c r="IM2329" s="51"/>
      <c r="IN2329" s="51"/>
      <c r="IO2329" s="51"/>
      <c r="IP2329" s="51"/>
      <c r="IQ2329" s="51"/>
      <c r="IR2329" s="51"/>
      <c r="IS2329" s="51"/>
    </row>
    <row r="2330" spans="1:253" s="41" customFormat="1" ht="10.5" customHeight="1" x14ac:dyDescent="0.25">
      <c r="A2330" s="33"/>
      <c r="B2330" s="95"/>
      <c r="C2330" s="51"/>
      <c r="D2330" s="51"/>
      <c r="E2330" s="51"/>
      <c r="F2330" s="51"/>
      <c r="G2330" s="51"/>
      <c r="H2330" s="51"/>
      <c r="I2330" s="51"/>
      <c r="J2330" s="51"/>
      <c r="K2330" s="51"/>
      <c r="L2330" s="51"/>
      <c r="M2330" s="51"/>
      <c r="N2330" s="51"/>
      <c r="O2330" s="51"/>
      <c r="P2330" s="51"/>
      <c r="Q2330" s="51"/>
      <c r="R2330" s="51"/>
      <c r="S2330" s="51"/>
      <c r="T2330" s="51"/>
      <c r="U2330" s="95"/>
      <c r="V2330" s="95"/>
      <c r="W2330" s="95"/>
      <c r="X2330" s="95"/>
      <c r="Y2330" s="95"/>
      <c r="Z2330" s="95"/>
      <c r="AA2330" s="95"/>
      <c r="AB2330" s="95"/>
      <c r="AC2330" s="95"/>
      <c r="AD2330" s="95"/>
      <c r="AE2330" s="95"/>
      <c r="AF2330" s="95"/>
      <c r="AG2330" s="95"/>
      <c r="AH2330" s="95"/>
      <c r="AI2330" s="64"/>
      <c r="AJ2330" s="156" t="str">
        <f t="shared" si="437"/>
        <v>Riadok bude vidieť.</v>
      </c>
      <c r="AK2330" s="157" t="s">
        <v>207</v>
      </c>
      <c r="AL2330" s="51"/>
      <c r="AM2330" s="51"/>
      <c r="AN2330" s="51"/>
      <c r="AO2330" s="51"/>
      <c r="AP2330" s="51"/>
      <c r="AQ2330" s="51"/>
      <c r="AR2330" s="51"/>
      <c r="AS2330" s="51"/>
      <c r="AT2330" s="51"/>
      <c r="AU2330" s="51"/>
      <c r="AV2330" s="51"/>
      <c r="AW2330" s="51"/>
      <c r="AX2330" s="51"/>
      <c r="AY2330" s="51"/>
      <c r="AZ2330" s="51"/>
      <c r="BA2330" s="51"/>
      <c r="BB2330" s="51"/>
      <c r="BC2330" s="51"/>
      <c r="BD2330" s="51"/>
      <c r="BE2330" s="86">
        <v>1</v>
      </c>
      <c r="BF2330" s="51"/>
      <c r="BG2330" s="51"/>
      <c r="BH2330" s="51">
        <f t="shared" si="438"/>
        <v>1</v>
      </c>
      <c r="BI2330" s="51">
        <f t="shared" si="439"/>
        <v>1</v>
      </c>
      <c r="BJ2330" s="51"/>
      <c r="BK2330" s="51"/>
      <c r="BL2330" s="51"/>
      <c r="BM2330" s="51"/>
      <c r="BN2330" s="51"/>
      <c r="BO2330" s="51"/>
      <c r="BP2330" s="51"/>
      <c r="BQ2330" s="51"/>
      <c r="BR2330" s="51"/>
      <c r="BS2330" s="51"/>
      <c r="BT2330" s="51"/>
      <c r="BU2330" s="51"/>
      <c r="BV2330" s="51"/>
      <c r="BW2330" s="51"/>
      <c r="BX2330" s="116"/>
      <c r="BY2330" s="116"/>
      <c r="BZ2330" s="116"/>
      <c r="CA2330" s="113"/>
      <c r="CB2330" s="113"/>
      <c r="CC2330" s="113"/>
      <c r="CD2330" s="113"/>
      <c r="CE2330" s="113"/>
      <c r="CF2330" s="113"/>
      <c r="CG2330" s="113"/>
      <c r="CH2330" s="115"/>
      <c r="CI2330" s="116"/>
      <c r="CJ2330" s="116"/>
      <c r="CK2330" s="116"/>
      <c r="CL2330" s="116"/>
      <c r="CM2330" s="116"/>
      <c r="CN2330" s="116"/>
      <c r="CO2330" s="116"/>
      <c r="CP2330" s="116"/>
      <c r="CQ2330" s="116"/>
      <c r="CR2330" s="116"/>
      <c r="CS2330" s="116"/>
      <c r="CT2330" s="116"/>
      <c r="CU2330" s="116"/>
      <c r="CV2330" s="116"/>
      <c r="CW2330" s="116"/>
      <c r="CX2330" s="116"/>
      <c r="CY2330" s="116"/>
      <c r="CZ2330" s="51"/>
      <c r="DA2330" s="51"/>
      <c r="DB2330" s="51"/>
      <c r="DC2330" s="51"/>
      <c r="DD2330" s="51"/>
      <c r="DE2330" s="51"/>
      <c r="DF2330" s="51"/>
      <c r="DG2330" s="51"/>
      <c r="DH2330" s="51"/>
      <c r="DI2330" s="51"/>
      <c r="DJ2330" s="51"/>
      <c r="DK2330" s="51"/>
      <c r="DL2330" s="51"/>
      <c r="DM2330" s="51"/>
      <c r="DN2330" s="51"/>
      <c r="DO2330" s="51"/>
      <c r="DP2330" s="51"/>
      <c r="DQ2330" s="51"/>
      <c r="DR2330" s="51"/>
      <c r="DS2330" s="51"/>
      <c r="DT2330" s="51"/>
      <c r="DU2330" s="51"/>
      <c r="DV2330" s="51"/>
      <c r="DW2330" s="51"/>
      <c r="DX2330" s="51"/>
      <c r="DY2330" s="51"/>
      <c r="DZ2330" s="51"/>
      <c r="EA2330" s="51"/>
      <c r="EB2330" s="51"/>
      <c r="EC2330" s="51"/>
      <c r="ED2330" s="51"/>
      <c r="EE2330" s="51"/>
      <c r="EF2330" s="51"/>
      <c r="EG2330" s="51"/>
      <c r="EH2330" s="51"/>
      <c r="EI2330" s="51"/>
      <c r="EJ2330" s="51"/>
      <c r="EK2330" s="51"/>
      <c r="EL2330" s="51"/>
      <c r="EM2330" s="51"/>
      <c r="EN2330" s="51"/>
      <c r="EO2330" s="51"/>
      <c r="EP2330" s="51"/>
      <c r="EQ2330" s="51"/>
      <c r="ER2330" s="51"/>
      <c r="ES2330" s="51"/>
      <c r="ET2330" s="51"/>
      <c r="EU2330" s="51"/>
      <c r="EV2330" s="51"/>
      <c r="EW2330" s="51"/>
      <c r="EX2330" s="51"/>
      <c r="EY2330" s="51"/>
      <c r="EZ2330" s="51"/>
      <c r="FA2330" s="51"/>
      <c r="FB2330" s="51"/>
      <c r="FC2330" s="51"/>
      <c r="FD2330" s="51"/>
      <c r="FE2330" s="51"/>
      <c r="FF2330" s="51"/>
      <c r="FG2330" s="51"/>
      <c r="FH2330" s="51"/>
      <c r="FI2330" s="51"/>
      <c r="FJ2330" s="51"/>
      <c r="FK2330" s="51"/>
      <c r="FL2330" s="51"/>
      <c r="FM2330" s="51"/>
      <c r="FN2330" s="51"/>
      <c r="FO2330" s="51"/>
      <c r="FP2330" s="51"/>
      <c r="FQ2330" s="51"/>
      <c r="FR2330" s="51"/>
      <c r="FS2330" s="51"/>
      <c r="FT2330" s="51"/>
      <c r="FU2330" s="51"/>
      <c r="FV2330" s="51"/>
      <c r="FW2330" s="51"/>
      <c r="FX2330" s="51"/>
      <c r="FY2330" s="51"/>
      <c r="FZ2330" s="51"/>
      <c r="GA2330" s="51"/>
      <c r="GB2330" s="51"/>
      <c r="GC2330" s="51"/>
      <c r="GD2330" s="51"/>
      <c r="GE2330" s="51"/>
      <c r="GF2330" s="51"/>
      <c r="GG2330" s="51"/>
      <c r="GH2330" s="51"/>
      <c r="GI2330" s="51"/>
      <c r="GJ2330" s="51"/>
      <c r="GK2330" s="51"/>
      <c r="GL2330" s="51"/>
      <c r="GM2330" s="51"/>
      <c r="GN2330" s="51"/>
      <c r="GO2330" s="51"/>
      <c r="GP2330" s="51"/>
      <c r="GQ2330" s="51"/>
      <c r="GR2330" s="51"/>
      <c r="GS2330" s="51"/>
      <c r="GT2330" s="51"/>
      <c r="GU2330" s="51"/>
      <c r="GV2330" s="51"/>
      <c r="GW2330" s="51"/>
      <c r="GX2330" s="51"/>
      <c r="GY2330" s="51"/>
      <c r="GZ2330" s="51"/>
      <c r="HA2330" s="51"/>
      <c r="HB2330" s="51"/>
      <c r="HC2330" s="51"/>
      <c r="HD2330" s="51"/>
      <c r="HE2330" s="51"/>
      <c r="HF2330" s="51"/>
      <c r="HG2330" s="51"/>
      <c r="HH2330" s="51"/>
      <c r="HI2330" s="51"/>
      <c r="HJ2330" s="51"/>
      <c r="HK2330" s="51"/>
      <c r="HL2330" s="51"/>
      <c r="HM2330" s="51"/>
      <c r="HN2330" s="51"/>
      <c r="HO2330" s="51"/>
      <c r="HP2330" s="51"/>
      <c r="HQ2330" s="51"/>
      <c r="HR2330" s="51"/>
      <c r="HS2330" s="51"/>
      <c r="HT2330" s="51"/>
      <c r="HU2330" s="51"/>
      <c r="HV2330" s="51"/>
      <c r="HW2330" s="51"/>
      <c r="HX2330" s="51"/>
      <c r="HY2330" s="51"/>
      <c r="HZ2330" s="51"/>
      <c r="IA2330" s="51"/>
      <c r="IB2330" s="51"/>
      <c r="IC2330" s="51"/>
      <c r="ID2330" s="51"/>
      <c r="IE2330" s="51"/>
      <c r="IF2330" s="51"/>
      <c r="IG2330" s="51"/>
      <c r="IH2330" s="51"/>
      <c r="II2330" s="51"/>
      <c r="IJ2330" s="51"/>
      <c r="IK2330" s="51"/>
      <c r="IL2330" s="51"/>
      <c r="IM2330" s="51"/>
      <c r="IN2330" s="51"/>
      <c r="IO2330" s="51"/>
      <c r="IP2330" s="51"/>
      <c r="IQ2330" s="51"/>
      <c r="IR2330" s="51"/>
      <c r="IS2330" s="51"/>
    </row>
    <row r="2331" spans="1:253" ht="7.5" customHeight="1" x14ac:dyDescent="0.25">
      <c r="A2331" s="33"/>
      <c r="B2331" s="33"/>
      <c r="C2331" s="33"/>
      <c r="D2331" s="33"/>
      <c r="E2331" s="33"/>
      <c r="F2331" s="33"/>
      <c r="G2331" s="33"/>
      <c r="H2331" s="33"/>
      <c r="I2331" s="33"/>
      <c r="J2331" s="33"/>
      <c r="K2331" s="33"/>
      <c r="L2331" s="33"/>
      <c r="M2331" s="33"/>
      <c r="N2331" s="33"/>
      <c r="O2331" s="33"/>
      <c r="P2331" s="33"/>
      <c r="Q2331" s="33"/>
      <c r="R2331" s="33"/>
      <c r="S2331" s="33"/>
      <c r="T2331" s="33"/>
      <c r="U2331" s="33"/>
      <c r="V2331" s="33"/>
      <c r="W2331" s="33"/>
      <c r="X2331" s="33"/>
      <c r="Y2331" s="33"/>
      <c r="Z2331" s="33"/>
      <c r="AA2331" s="33"/>
      <c r="AB2331" s="33"/>
      <c r="AC2331" s="33"/>
      <c r="AD2331" s="33"/>
      <c r="AE2331" s="33"/>
      <c r="AF2331" s="33"/>
      <c r="AG2331" s="33"/>
      <c r="AH2331" s="33"/>
      <c r="AI2331" s="60"/>
    </row>
  </sheetData>
  <sheetProtection password="DAA7" sheet="1" objects="1" scenarios="1" selectLockedCells="1" autoFilter="0"/>
  <autoFilter ref="AJ1:AJ2330" xr:uid="{00000000-0009-0000-0000-000001000000}">
    <filterColumn colId="0">
      <filters>
        <filter val="Riadok bude vidieť."/>
      </filters>
    </filterColumn>
  </autoFilter>
  <mergeCells count="5057">
    <mergeCell ref="K1115:P1115"/>
    <mergeCell ref="AC1115:AH1115"/>
    <mergeCell ref="B1116:J1116"/>
    <mergeCell ref="K1116:P1116"/>
    <mergeCell ref="Q1116:V1116"/>
    <mergeCell ref="Y1108:AH1108"/>
    <mergeCell ref="W1116:AB1116"/>
    <mergeCell ref="AC1116:AH1116"/>
    <mergeCell ref="W1118:AB1118"/>
    <mergeCell ref="B1123:J1124"/>
    <mergeCell ref="Q1123:V1124"/>
    <mergeCell ref="W1123:AB1124"/>
    <mergeCell ref="B1111:N1111"/>
    <mergeCell ref="O1111:X1111"/>
    <mergeCell ref="Y1111:AH1111"/>
    <mergeCell ref="K1118:P1118"/>
    <mergeCell ref="AC1118:AH1118"/>
    <mergeCell ref="AC1114:AH1114"/>
    <mergeCell ref="B1117:J1117"/>
    <mergeCell ref="W1117:AB1117"/>
    <mergeCell ref="B1118:J1118"/>
    <mergeCell ref="Q1118:V1118"/>
    <mergeCell ref="B1120:J1120"/>
    <mergeCell ref="K1120:P1120"/>
    <mergeCell ref="O1110:X1110"/>
    <mergeCell ref="Y1110:AH1110"/>
    <mergeCell ref="B1121:J1121"/>
    <mergeCell ref="K1121:P1121"/>
    <mergeCell ref="S2317:AH2317"/>
    <mergeCell ref="B984:I984"/>
    <mergeCell ref="J984:N984"/>
    <mergeCell ref="O984:S984"/>
    <mergeCell ref="T984:X984"/>
    <mergeCell ref="Y984:AC984"/>
    <mergeCell ref="AD984:AH984"/>
    <mergeCell ref="B1129:J1129"/>
    <mergeCell ref="K1129:P1129"/>
    <mergeCell ref="Q1129:V1129"/>
    <mergeCell ref="Q1127:V1127"/>
    <mergeCell ref="W1127:AB1127"/>
    <mergeCell ref="AC1127:AH1127"/>
    <mergeCell ref="B1128:J1128"/>
    <mergeCell ref="K1128:P1128"/>
    <mergeCell ref="Q1128:V1128"/>
    <mergeCell ref="W1128:AB1128"/>
    <mergeCell ref="AC1128:AH1128"/>
    <mergeCell ref="Q1121:V1121"/>
    <mergeCell ref="K1123:P1123"/>
    <mergeCell ref="H1132:K1132"/>
    <mergeCell ref="AC1123:AH1123"/>
    <mergeCell ref="K1124:P1124"/>
    <mergeCell ref="AC1124:AH1124"/>
    <mergeCell ref="B1125:J1125"/>
    <mergeCell ref="K1125:P1125"/>
    <mergeCell ref="Q1125:V1125"/>
    <mergeCell ref="W1125:AB1125"/>
    <mergeCell ref="K1138:R1138"/>
    <mergeCell ref="B1139:J1139"/>
    <mergeCell ref="K1139:R1139"/>
    <mergeCell ref="W1129:AB1129"/>
    <mergeCell ref="H1085:K1085"/>
    <mergeCell ref="S1136:Z1137"/>
    <mergeCell ref="AA1136:AH1137"/>
    <mergeCell ref="W1121:AB1121"/>
    <mergeCell ref="AC1121:AH1121"/>
    <mergeCell ref="K1117:P1117"/>
    <mergeCell ref="AC1117:AH1117"/>
    <mergeCell ref="B1105:N1106"/>
    <mergeCell ref="B1107:N1107"/>
    <mergeCell ref="O1107:X1107"/>
    <mergeCell ref="Y1107:AH1107"/>
    <mergeCell ref="B1108:N1108"/>
    <mergeCell ref="B1109:N1109"/>
    <mergeCell ref="B1114:J1115"/>
    <mergeCell ref="K1114:P1114"/>
    <mergeCell ref="Q1114:V1115"/>
    <mergeCell ref="W1114:AB1115"/>
    <mergeCell ref="O1108:X1108"/>
    <mergeCell ref="B1101:AH1101"/>
    <mergeCell ref="B1102:AH1102"/>
    <mergeCell ref="B1103:AH1103"/>
    <mergeCell ref="B1097:AH1097"/>
    <mergeCell ref="B1098:AH1098"/>
    <mergeCell ref="B1095:AH1095"/>
    <mergeCell ref="AC1129:AH1129"/>
    <mergeCell ref="B1130:J1130"/>
    <mergeCell ref="K1130:P1130"/>
    <mergeCell ref="Q1130:V1130"/>
    <mergeCell ref="W1130:AB1130"/>
    <mergeCell ref="AC1130:AH1130"/>
    <mergeCell ref="O1112:X1112"/>
    <mergeCell ref="Y1112:AH1112"/>
    <mergeCell ref="Z2131:AH2132"/>
    <mergeCell ref="B2133:K2133"/>
    <mergeCell ref="L2133:Y2133"/>
    <mergeCell ref="Z2133:AH2133"/>
    <mergeCell ref="B2141:AH2141"/>
    <mergeCell ref="L2136:Y2136"/>
    <mergeCell ref="Z2136:AH2136"/>
    <mergeCell ref="B2158:AH2158"/>
    <mergeCell ref="B2159:AH2159"/>
    <mergeCell ref="B2148:AH2148"/>
    <mergeCell ref="B2149:AH2149"/>
    <mergeCell ref="B2150:AH2150"/>
    <mergeCell ref="B2151:AH2151"/>
    <mergeCell ref="B2152:AH2152"/>
    <mergeCell ref="B2153:AH2153"/>
    <mergeCell ref="B2154:AH2154"/>
    <mergeCell ref="B2155:AH2155"/>
    <mergeCell ref="B2156:AH2156"/>
    <mergeCell ref="B2157:AH2157"/>
    <mergeCell ref="B2142:AH2142"/>
    <mergeCell ref="B2143:AH2143"/>
    <mergeCell ref="B2147:AH2147"/>
    <mergeCell ref="Z2135:AH2135"/>
    <mergeCell ref="B2137:K2137"/>
    <mergeCell ref="L2137:Y2137"/>
    <mergeCell ref="Z2137:AH2137"/>
    <mergeCell ref="B2145:AH2145"/>
    <mergeCell ref="B2146:AH2146"/>
    <mergeCell ref="B2190:AH2190"/>
    <mergeCell ref="B2191:AH2191"/>
    <mergeCell ref="B2192:AH2192"/>
    <mergeCell ref="B2193:AH2193"/>
    <mergeCell ref="B2240:K2240"/>
    <mergeCell ref="L2240:Y2240"/>
    <mergeCell ref="B2197:AH2197"/>
    <mergeCell ref="Z2240:AH2240"/>
    <mergeCell ref="AA2253:AH2253"/>
    <mergeCell ref="B2203:AH2203"/>
    <mergeCell ref="B2204:AH2204"/>
    <mergeCell ref="W2253:Z2253"/>
    <mergeCell ref="L2229:Y2229"/>
    <mergeCell ref="B2216:AH2216"/>
    <mergeCell ref="B2215:AH2215"/>
    <mergeCell ref="B2229:K2229"/>
    <mergeCell ref="B2211:AH2211"/>
    <mergeCell ref="B2214:AH2214"/>
    <mergeCell ref="B2227:K2227"/>
    <mergeCell ref="L2227:Y2227"/>
    <mergeCell ref="Z2227:AH2227"/>
    <mergeCell ref="B2217:AH2217"/>
    <mergeCell ref="H2208:K2208"/>
    <mergeCell ref="B2194:AH2194"/>
    <mergeCell ref="Z2231:AH2231"/>
    <mergeCell ref="B2200:AH2200"/>
    <mergeCell ref="B2201:AH2201"/>
    <mergeCell ref="B2202:AH2202"/>
    <mergeCell ref="B2252:V2252"/>
    <mergeCell ref="W2252:Z2252"/>
    <mergeCell ref="AA2252:AH2252"/>
    <mergeCell ref="B2195:AH2195"/>
    <mergeCell ref="B2180:K2180"/>
    <mergeCell ref="L2180:Y2180"/>
    <mergeCell ref="B2181:K2181"/>
    <mergeCell ref="L2181:Y2181"/>
    <mergeCell ref="B2182:K2182"/>
    <mergeCell ref="Z2171:AH2171"/>
    <mergeCell ref="Z2181:AH2181"/>
    <mergeCell ref="L2178:Y2178"/>
    <mergeCell ref="B2188:AH2188"/>
    <mergeCell ref="Z2173:AH2173"/>
    <mergeCell ref="Z2170:AH2170"/>
    <mergeCell ref="B2187:AH2187"/>
    <mergeCell ref="Z2182:AH2182"/>
    <mergeCell ref="B2140:AH2140"/>
    <mergeCell ref="B2185:AH2185"/>
    <mergeCell ref="Z2172:AH2172"/>
    <mergeCell ref="Z2178:AH2178"/>
    <mergeCell ref="Z2179:AH2179"/>
    <mergeCell ref="B2173:K2173"/>
    <mergeCell ref="L2182:Y2182"/>
    <mergeCell ref="B1970:L1970"/>
    <mergeCell ref="X1969:AH1969"/>
    <mergeCell ref="M1971:W1971"/>
    <mergeCell ref="X1970:AH1970"/>
    <mergeCell ref="AB1907:AH1907"/>
    <mergeCell ref="AA2090:AH2090"/>
    <mergeCell ref="B2089:O2089"/>
    <mergeCell ref="P2096:Z2096"/>
    <mergeCell ref="AA2096:AH2096"/>
    <mergeCell ref="O2011:AH2011"/>
    <mergeCell ref="Z2122:AH2123"/>
    <mergeCell ref="B2124:K2124"/>
    <mergeCell ref="L2124:Y2124"/>
    <mergeCell ref="Z2124:AH2124"/>
    <mergeCell ref="T2076:AH2076"/>
    <mergeCell ref="B2076:S2076"/>
    <mergeCell ref="AA2091:AH2091"/>
    <mergeCell ref="B2091:O2091"/>
    <mergeCell ref="T2072:AH2072"/>
    <mergeCell ref="B2096:O2096"/>
    <mergeCell ref="T2057:AH2057"/>
    <mergeCell ref="B2052:S2052"/>
    <mergeCell ref="B2043:S2043"/>
    <mergeCell ref="T2043:AH2043"/>
    <mergeCell ref="T2061:AH2061"/>
    <mergeCell ref="AB2113:AH2113"/>
    <mergeCell ref="B2113:T2113"/>
    <mergeCell ref="B2103:T2104"/>
    <mergeCell ref="U2103:AA2104"/>
    <mergeCell ref="U2108:AA2108"/>
    <mergeCell ref="AB2108:AH2108"/>
    <mergeCell ref="B2110:T2110"/>
    <mergeCell ref="J1637:M1637"/>
    <mergeCell ref="N1637:Q1637"/>
    <mergeCell ref="R1637:U1637"/>
    <mergeCell ref="V1637:Y1637"/>
    <mergeCell ref="B1645:AH1645"/>
    <mergeCell ref="B1646:AH1646"/>
    <mergeCell ref="B1647:AH1647"/>
    <mergeCell ref="P2095:Z2095"/>
    <mergeCell ref="B2097:O2097"/>
    <mergeCell ref="AA2097:AH2097"/>
    <mergeCell ref="AA2095:AH2095"/>
    <mergeCell ref="AA2094:AH2094"/>
    <mergeCell ref="B1994:AH1994"/>
    <mergeCell ref="B2125:K2125"/>
    <mergeCell ref="L2125:Y2125"/>
    <mergeCell ref="Z2125:AH2125"/>
    <mergeCell ref="B2126:K2126"/>
    <mergeCell ref="L2126:Y2126"/>
    <mergeCell ref="Z2126:AH2126"/>
    <mergeCell ref="B1643:AH1643"/>
    <mergeCell ref="B1644:AH1644"/>
    <mergeCell ref="B1992:AH1992"/>
    <mergeCell ref="B1988:AH1988"/>
    <mergeCell ref="B1984:AH1984"/>
    <mergeCell ref="AC1742:AH1742"/>
    <mergeCell ref="R1734:AB1734"/>
    <mergeCell ref="B1744:Q1744"/>
    <mergeCell ref="B1736:Q1736"/>
    <mergeCell ref="R1736:AB1736"/>
    <mergeCell ref="B1746:Q1746"/>
    <mergeCell ref="AC1736:AH1736"/>
    <mergeCell ref="AC1744:AH1744"/>
    <mergeCell ref="B1278:L1278"/>
    <mergeCell ref="M1278:Q1278"/>
    <mergeCell ref="R1278:U1278"/>
    <mergeCell ref="V1278:Y1278"/>
    <mergeCell ref="Z1278:AC1278"/>
    <mergeCell ref="AD1278:AH1278"/>
    <mergeCell ref="B1279:L1279"/>
    <mergeCell ref="M1279:Q1279"/>
    <mergeCell ref="R1279:U1279"/>
    <mergeCell ref="V1279:Y1279"/>
    <mergeCell ref="Z1279:AC1279"/>
    <mergeCell ref="AD1279:AH1279"/>
    <mergeCell ref="B1640:Y1640"/>
    <mergeCell ref="Z1640:AC1640"/>
    <mergeCell ref="AD1640:AH1640"/>
    <mergeCell ref="Z1638:AC1638"/>
    <mergeCell ref="J1636:M1636"/>
    <mergeCell ref="N1636:Q1636"/>
    <mergeCell ref="R1636:U1636"/>
    <mergeCell ref="V1636:Y1636"/>
    <mergeCell ref="Z1636:AC1636"/>
    <mergeCell ref="V1639:Y1639"/>
    <mergeCell ref="Z1639:AC1639"/>
    <mergeCell ref="B1639:I1639"/>
    <mergeCell ref="AD1639:AH1639"/>
    <mergeCell ref="Z1637:AC1637"/>
    <mergeCell ref="AD1637:AH1637"/>
    <mergeCell ref="J1638:M1638"/>
    <mergeCell ref="N1638:Q1638"/>
    <mergeCell ref="R1638:U1638"/>
    <mergeCell ref="V1638:Y1638"/>
    <mergeCell ref="B1637:I1637"/>
    <mergeCell ref="M1275:Q1275"/>
    <mergeCell ref="R1275:U1275"/>
    <mergeCell ref="V1275:Y1275"/>
    <mergeCell ref="Z1275:AC1275"/>
    <mergeCell ref="AD1275:AH1275"/>
    <mergeCell ref="B1276:L1276"/>
    <mergeCell ref="M1276:Q1276"/>
    <mergeCell ref="R1276:U1276"/>
    <mergeCell ref="V1276:Y1276"/>
    <mergeCell ref="Z1276:AC1276"/>
    <mergeCell ref="AD1276:AH1276"/>
    <mergeCell ref="B1277:L1277"/>
    <mergeCell ref="M1277:Q1277"/>
    <mergeCell ref="R1277:U1277"/>
    <mergeCell ref="V1277:Y1277"/>
    <mergeCell ref="Z1277:AC1277"/>
    <mergeCell ref="AD1277:AH1277"/>
    <mergeCell ref="J1639:M1639"/>
    <mergeCell ref="N1639:Q1639"/>
    <mergeCell ref="R1639:U1639"/>
    <mergeCell ref="I58:M58"/>
    <mergeCell ref="N58:Q58"/>
    <mergeCell ref="H55:J55"/>
    <mergeCell ref="B56:AH56"/>
    <mergeCell ref="B63:L63"/>
    <mergeCell ref="M63:X63"/>
    <mergeCell ref="Y60:AH60"/>
    <mergeCell ref="B60:X60"/>
    <mergeCell ref="B62:L62"/>
    <mergeCell ref="B61:L61"/>
    <mergeCell ref="B1266:L1266"/>
    <mergeCell ref="M1266:Q1266"/>
    <mergeCell ref="R1266:U1266"/>
    <mergeCell ref="V1266:Y1266"/>
    <mergeCell ref="Z1266:AC1266"/>
    <mergeCell ref="AD1266:AH1266"/>
    <mergeCell ref="B1267:L1267"/>
    <mergeCell ref="M1267:Q1267"/>
    <mergeCell ref="R1267:U1267"/>
    <mergeCell ref="V1267:Y1267"/>
    <mergeCell ref="Z1267:AC1267"/>
    <mergeCell ref="AD1267:AH1267"/>
    <mergeCell ref="B1268:L1268"/>
    <mergeCell ref="M1268:Q1268"/>
    <mergeCell ref="R1268:U1268"/>
    <mergeCell ref="B1023:K1023"/>
    <mergeCell ref="L1023:N1023"/>
    <mergeCell ref="O1023:R1023"/>
    <mergeCell ref="B1275:L1275"/>
    <mergeCell ref="S1023:V1023"/>
    <mergeCell ref="W1023:AH1023"/>
    <mergeCell ref="B1024:K1024"/>
    <mergeCell ref="L1024:N1024"/>
    <mergeCell ref="O1024:R1024"/>
    <mergeCell ref="S1024:V1024"/>
    <mergeCell ref="W1024:AH1024"/>
    <mergeCell ref="B1025:K1025"/>
    <mergeCell ref="L1025:N1025"/>
    <mergeCell ref="O1025:R1025"/>
    <mergeCell ref="S1025:V1025"/>
    <mergeCell ref="W1025:AH1025"/>
    <mergeCell ref="B1026:R1026"/>
    <mergeCell ref="S1026:V1026"/>
    <mergeCell ref="W1026:AH1026"/>
    <mergeCell ref="B1019:K1019"/>
    <mergeCell ref="L1019:N1019"/>
    <mergeCell ref="O1019:R1019"/>
    <mergeCell ref="S1019:V1019"/>
    <mergeCell ref="W1019:AH1019"/>
    <mergeCell ref="B1020:K1020"/>
    <mergeCell ref="L1020:N1020"/>
    <mergeCell ref="O1020:R1020"/>
    <mergeCell ref="S1020:V1020"/>
    <mergeCell ref="W1020:AH1020"/>
    <mergeCell ref="B1021:K1021"/>
    <mergeCell ref="L1021:N1021"/>
    <mergeCell ref="O1021:R1021"/>
    <mergeCell ref="S1021:V1021"/>
    <mergeCell ref="W1021:AH1021"/>
    <mergeCell ref="B1022:K1022"/>
    <mergeCell ref="L1022:N1022"/>
    <mergeCell ref="L1014:N1014"/>
    <mergeCell ref="O1014:R1014"/>
    <mergeCell ref="S1014:V1014"/>
    <mergeCell ref="W1014:AH1014"/>
    <mergeCell ref="O1022:R1022"/>
    <mergeCell ref="S1022:V1022"/>
    <mergeCell ref="W1022:AH1022"/>
    <mergeCell ref="B1015:K1015"/>
    <mergeCell ref="L1015:N1015"/>
    <mergeCell ref="O1015:R1015"/>
    <mergeCell ref="S1015:V1015"/>
    <mergeCell ref="W1015:AH1015"/>
    <mergeCell ref="B1016:K1016"/>
    <mergeCell ref="L1016:N1016"/>
    <mergeCell ref="O1016:R1016"/>
    <mergeCell ref="S1016:V1016"/>
    <mergeCell ref="W1016:AH1016"/>
    <mergeCell ref="B1017:K1017"/>
    <mergeCell ref="L1017:N1017"/>
    <mergeCell ref="O1017:R1017"/>
    <mergeCell ref="S1017:V1017"/>
    <mergeCell ref="W1017:AH1017"/>
    <mergeCell ref="B1018:K1018"/>
    <mergeCell ref="L1018:N1018"/>
    <mergeCell ref="O1018:R1018"/>
    <mergeCell ref="S1018:V1018"/>
    <mergeCell ref="W1018:AH1018"/>
    <mergeCell ref="J897:N898"/>
    <mergeCell ref="S1008:V1008"/>
    <mergeCell ref="B1010:K1010"/>
    <mergeCell ref="K595:N597"/>
    <mergeCell ref="B571:AH571"/>
    <mergeCell ref="B572:AH572"/>
    <mergeCell ref="O902:S902"/>
    <mergeCell ref="T902:X902"/>
    <mergeCell ref="J905:N905"/>
    <mergeCell ref="J906:N906"/>
    <mergeCell ref="O906:S906"/>
    <mergeCell ref="T906:X906"/>
    <mergeCell ref="Y906:AC906"/>
    <mergeCell ref="AD906:AH906"/>
    <mergeCell ref="L1010:N1010"/>
    <mergeCell ref="O1010:R1010"/>
    <mergeCell ref="S1010:V1010"/>
    <mergeCell ref="S875:V877"/>
    <mergeCell ref="B849:AH849"/>
    <mergeCell ref="B198:AH198"/>
    <mergeCell ref="X217:AH217"/>
    <mergeCell ref="B218:L218"/>
    <mergeCell ref="Y252:AC252"/>
    <mergeCell ref="B250:S251"/>
    <mergeCell ref="B190:AH190"/>
    <mergeCell ref="B191:AH191"/>
    <mergeCell ref="B294:S294"/>
    <mergeCell ref="T294:X294"/>
    <mergeCell ref="AD257:AH257"/>
    <mergeCell ref="Y256:AC256"/>
    <mergeCell ref="Y296:AC296"/>
    <mergeCell ref="B290:S290"/>
    <mergeCell ref="AD290:AH290"/>
    <mergeCell ref="B265:AH265"/>
    <mergeCell ref="B200:AH200"/>
    <mergeCell ref="B201:AH201"/>
    <mergeCell ref="B240:AH240"/>
    <mergeCell ref="X218:AH218"/>
    <mergeCell ref="B219:L219"/>
    <mergeCell ref="M219:W219"/>
    <mergeCell ref="Y253:AC253"/>
    <mergeCell ref="AD291:AH291"/>
    <mergeCell ref="T290:X290"/>
    <mergeCell ref="AD256:AH256"/>
    <mergeCell ref="B267:AH267"/>
    <mergeCell ref="B268:AH268"/>
    <mergeCell ref="X224:AH224"/>
    <mergeCell ref="T258:X258"/>
    <mergeCell ref="AD296:AH296"/>
    <mergeCell ref="Y292:AC292"/>
    <mergeCell ref="B270:AH270"/>
    <mergeCell ref="B183:M183"/>
    <mergeCell ref="N183:R183"/>
    <mergeCell ref="S183:W183"/>
    <mergeCell ref="X183:AB183"/>
    <mergeCell ref="AC183:AH183"/>
    <mergeCell ref="B184:M184"/>
    <mergeCell ref="N184:R184"/>
    <mergeCell ref="S184:W184"/>
    <mergeCell ref="X184:AB184"/>
    <mergeCell ref="AC184:AH184"/>
    <mergeCell ref="X185:AB185"/>
    <mergeCell ref="AC185:AH185"/>
    <mergeCell ref="B185:M185"/>
    <mergeCell ref="N185:R185"/>
    <mergeCell ref="S185:W185"/>
    <mergeCell ref="B196:AH196"/>
    <mergeCell ref="B194:AH194"/>
    <mergeCell ref="B195:AH195"/>
    <mergeCell ref="B189:AH189"/>
    <mergeCell ref="X179:AB179"/>
    <mergeCell ref="AC179:AH179"/>
    <mergeCell ref="B180:M180"/>
    <mergeCell ref="N180:R180"/>
    <mergeCell ref="S180:W180"/>
    <mergeCell ref="X180:AB180"/>
    <mergeCell ref="AC180:AH180"/>
    <mergeCell ref="B181:M181"/>
    <mergeCell ref="N181:R181"/>
    <mergeCell ref="S181:W181"/>
    <mergeCell ref="X181:AB181"/>
    <mergeCell ref="AC181:AH181"/>
    <mergeCell ref="B182:M182"/>
    <mergeCell ref="N182:R182"/>
    <mergeCell ref="S182:W182"/>
    <mergeCell ref="X182:AB182"/>
    <mergeCell ref="AC182:AH182"/>
    <mergeCell ref="N167:R167"/>
    <mergeCell ref="S167:W167"/>
    <mergeCell ref="X167:AB167"/>
    <mergeCell ref="AC167:AH167"/>
    <mergeCell ref="N166:R166"/>
    <mergeCell ref="B172:M172"/>
    <mergeCell ref="N172:R172"/>
    <mergeCell ref="S172:W172"/>
    <mergeCell ref="X172:AB172"/>
    <mergeCell ref="AC172:AH172"/>
    <mergeCell ref="N174:R174"/>
    <mergeCell ref="S174:W174"/>
    <mergeCell ref="X174:AB174"/>
    <mergeCell ref="AC174:AH174"/>
    <mergeCell ref="J1633:M1633"/>
    <mergeCell ref="N1633:Q1633"/>
    <mergeCell ref="R1633:U1633"/>
    <mergeCell ref="V1633:Y1633"/>
    <mergeCell ref="Z1633:AC1633"/>
    <mergeCell ref="N1632:Q1632"/>
    <mergeCell ref="R1632:U1632"/>
    <mergeCell ref="V1632:Y1632"/>
    <mergeCell ref="Z1632:AC1632"/>
    <mergeCell ref="AD1632:AH1632"/>
    <mergeCell ref="AD1633:AH1633"/>
    <mergeCell ref="Z1623:AC1623"/>
    <mergeCell ref="AD1623:AH1623"/>
    <mergeCell ref="V1622:Y1622"/>
    <mergeCell ref="AC178:AH178"/>
    <mergeCell ref="B179:M179"/>
    <mergeCell ref="N179:R179"/>
    <mergeCell ref="S179:W179"/>
    <mergeCell ref="AD1626:AH1626"/>
    <mergeCell ref="J1627:M1627"/>
    <mergeCell ref="N1627:Q1627"/>
    <mergeCell ref="R1627:U1627"/>
    <mergeCell ref="V1627:Y1627"/>
    <mergeCell ref="Z1627:AC1627"/>
    <mergeCell ref="J1635:M1635"/>
    <mergeCell ref="N1635:Q1635"/>
    <mergeCell ref="R1635:U1635"/>
    <mergeCell ref="V1635:Y1635"/>
    <mergeCell ref="Z1635:AC1635"/>
    <mergeCell ref="J1634:M1634"/>
    <mergeCell ref="N1634:Q1634"/>
    <mergeCell ref="R1634:U1634"/>
    <mergeCell ref="V1634:Y1634"/>
    <mergeCell ref="J1628:M1628"/>
    <mergeCell ref="N1628:Q1628"/>
    <mergeCell ref="R1628:U1628"/>
    <mergeCell ref="V1628:Y1628"/>
    <mergeCell ref="Z1628:AC1628"/>
    <mergeCell ref="B1629:AH1629"/>
    <mergeCell ref="J1630:M1630"/>
    <mergeCell ref="N1630:Q1630"/>
    <mergeCell ref="R1630:U1630"/>
    <mergeCell ref="V1630:Y1630"/>
    <mergeCell ref="Z1630:AC1630"/>
    <mergeCell ref="J1631:M1631"/>
    <mergeCell ref="J1632:M1632"/>
    <mergeCell ref="AD1634:AH1634"/>
    <mergeCell ref="N1623:Q1623"/>
    <mergeCell ref="R1623:U1623"/>
    <mergeCell ref="V1623:Y1623"/>
    <mergeCell ref="Z1624:AC1624"/>
    <mergeCell ref="J1625:M1625"/>
    <mergeCell ref="N1625:Q1625"/>
    <mergeCell ref="R1625:U1625"/>
    <mergeCell ref="V1625:Y1625"/>
    <mergeCell ref="Z1625:AC1625"/>
    <mergeCell ref="B1626:I1626"/>
    <mergeCell ref="J1626:M1626"/>
    <mergeCell ref="N1626:Q1626"/>
    <mergeCell ref="R1626:U1626"/>
    <mergeCell ref="V1626:Y1626"/>
    <mergeCell ref="Z1626:AC1626"/>
    <mergeCell ref="N1631:Q1631"/>
    <mergeCell ref="R1631:U1631"/>
    <mergeCell ref="V1631:Y1631"/>
    <mergeCell ref="Z1631:AC1631"/>
    <mergeCell ref="AD1624:AH1624"/>
    <mergeCell ref="B1622:I1622"/>
    <mergeCell ref="V1620:Y1620"/>
    <mergeCell ref="Z1620:AC1620"/>
    <mergeCell ref="N1615:Q1615"/>
    <mergeCell ref="R1615:U1615"/>
    <mergeCell ref="V1615:Y1615"/>
    <mergeCell ref="Z1615:AC1615"/>
    <mergeCell ref="J1616:M1616"/>
    <mergeCell ref="V1616:Y1616"/>
    <mergeCell ref="R1616:U1616"/>
    <mergeCell ref="J1619:M1619"/>
    <mergeCell ref="N1619:Q1619"/>
    <mergeCell ref="R1619:U1619"/>
    <mergeCell ref="V1619:Y1619"/>
    <mergeCell ref="Z1619:AC1619"/>
    <mergeCell ref="J1617:M1617"/>
    <mergeCell ref="N1617:Q1617"/>
    <mergeCell ref="AD1622:AH1622"/>
    <mergeCell ref="Z1617:AC1617"/>
    <mergeCell ref="AD1619:AH1619"/>
    <mergeCell ref="Z1621:AC1621"/>
    <mergeCell ref="AD1621:AH1621"/>
    <mergeCell ref="AD1617:AH1617"/>
    <mergeCell ref="AD1616:AH1616"/>
    <mergeCell ref="B1620:I1620"/>
    <mergeCell ref="J1620:M1620"/>
    <mergeCell ref="N1620:Q1620"/>
    <mergeCell ref="R1620:U1620"/>
    <mergeCell ref="R1624:U1624"/>
    <mergeCell ref="V1624:Y1624"/>
    <mergeCell ref="J1623:M1623"/>
    <mergeCell ref="Z1611:AC1611"/>
    <mergeCell ref="AD1595:AH1595"/>
    <mergeCell ref="R1593:U1595"/>
    <mergeCell ref="B1587:AH1587"/>
    <mergeCell ref="B1580:AH1580"/>
    <mergeCell ref="B1572:AH1572"/>
    <mergeCell ref="B1546:AH1546"/>
    <mergeCell ref="B1559:AH1559"/>
    <mergeCell ref="B1575:AH1575"/>
    <mergeCell ref="B1576:AH1576"/>
    <mergeCell ref="B1571:AH1571"/>
    <mergeCell ref="B1558:AH1558"/>
    <mergeCell ref="B1577:AH1577"/>
    <mergeCell ref="B1578:AH1578"/>
    <mergeCell ref="B1579:AH1579"/>
    <mergeCell ref="B1564:AH1564"/>
    <mergeCell ref="B1526:AH1526"/>
    <mergeCell ref="M1536:W1536"/>
    <mergeCell ref="J1593:M1595"/>
    <mergeCell ref="X1542:AH1542"/>
    <mergeCell ref="N1605:Q1605"/>
    <mergeCell ref="J1600:M1600"/>
    <mergeCell ref="H1533:J1533"/>
    <mergeCell ref="M1537:W1537"/>
    <mergeCell ref="B1555:AH1555"/>
    <mergeCell ref="H1568:K1568"/>
    <mergeCell ref="B1593:I1595"/>
    <mergeCell ref="B1574:AH1574"/>
    <mergeCell ref="B1563:AH1563"/>
    <mergeCell ref="B1560:AH1560"/>
    <mergeCell ref="B1561:AH1561"/>
    <mergeCell ref="B1562:AH1562"/>
    <mergeCell ref="B1538:L1538"/>
    <mergeCell ref="M1538:W1538"/>
    <mergeCell ref="X1538:AH1538"/>
    <mergeCell ref="B1539:L1539"/>
    <mergeCell ref="M1539:W1539"/>
    <mergeCell ref="N1598:Q1598"/>
    <mergeCell ref="J1609:M1609"/>
    <mergeCell ref="N1609:Q1609"/>
    <mergeCell ref="R1609:U1609"/>
    <mergeCell ref="V1609:Y1609"/>
    <mergeCell ref="R1600:U1600"/>
    <mergeCell ref="V1602:Y1602"/>
    <mergeCell ref="R1601:U1601"/>
    <mergeCell ref="N1604:Q1604"/>
    <mergeCell ref="N1601:Q1601"/>
    <mergeCell ref="T1393:X1393"/>
    <mergeCell ref="T1434:X1434"/>
    <mergeCell ref="O1434:S1434"/>
    <mergeCell ref="Y1416:AC1416"/>
    <mergeCell ref="AD1420:AH1420"/>
    <mergeCell ref="O1419:S1419"/>
    <mergeCell ref="B1425:I1425"/>
    <mergeCell ref="B1427:I1427"/>
    <mergeCell ref="AD1428:AH1428"/>
    <mergeCell ref="B1429:I1429"/>
    <mergeCell ref="B1465:J1467"/>
    <mergeCell ref="K1465:P1466"/>
    <mergeCell ref="Q1465:V1467"/>
    <mergeCell ref="K1467:P1467"/>
    <mergeCell ref="B1434:I1434"/>
    <mergeCell ref="AD1615:AH1615"/>
    <mergeCell ref="Z1622:AC1622"/>
    <mergeCell ref="AD1620:AH1620"/>
    <mergeCell ref="Z1634:AC1634"/>
    <mergeCell ref="B1621:I1621"/>
    <mergeCell ref="J1621:M1621"/>
    <mergeCell ref="N1621:Q1621"/>
    <mergeCell ref="R1621:U1621"/>
    <mergeCell ref="V1621:Y1621"/>
    <mergeCell ref="J1622:M1622"/>
    <mergeCell ref="B1624:I1624"/>
    <mergeCell ref="J1624:M1624"/>
    <mergeCell ref="N1624:Q1624"/>
    <mergeCell ref="O1385:S1385"/>
    <mergeCell ref="T1385:X1385"/>
    <mergeCell ref="Y1385:AC1385"/>
    <mergeCell ref="AD1385:AH1385"/>
    <mergeCell ref="AD1388:AH1388"/>
    <mergeCell ref="AD1391:AH1391"/>
    <mergeCell ref="B1392:I1392"/>
    <mergeCell ref="J1392:N1392"/>
    <mergeCell ref="O1392:S1392"/>
    <mergeCell ref="T1392:X1392"/>
    <mergeCell ref="Y1392:AC1392"/>
    <mergeCell ref="AD1392:AH1392"/>
    <mergeCell ref="B1391:I1391"/>
    <mergeCell ref="J1391:N1391"/>
    <mergeCell ref="Y1389:AC1389"/>
    <mergeCell ref="AD1389:AH1389"/>
    <mergeCell ref="B1390:I1390"/>
    <mergeCell ref="J1390:N1390"/>
    <mergeCell ref="O1390:S1390"/>
    <mergeCell ref="T1384:X1384"/>
    <mergeCell ref="Y1384:AC1384"/>
    <mergeCell ref="T1363:X1363"/>
    <mergeCell ref="Y1363:AC1363"/>
    <mergeCell ref="AD1363:AH1363"/>
    <mergeCell ref="B1387:I1387"/>
    <mergeCell ref="J1387:N1387"/>
    <mergeCell ref="O1387:S1387"/>
    <mergeCell ref="T1387:X1387"/>
    <mergeCell ref="Y1387:AC1387"/>
    <mergeCell ref="AD1387:AH1387"/>
    <mergeCell ref="B1385:I1385"/>
    <mergeCell ref="B1381:I1381"/>
    <mergeCell ref="J1381:N1381"/>
    <mergeCell ref="O1381:S1381"/>
    <mergeCell ref="T1381:X1381"/>
    <mergeCell ref="Y1381:AC1381"/>
    <mergeCell ref="AD1381:AH1381"/>
    <mergeCell ref="B1382:I1382"/>
    <mergeCell ref="J1382:N1382"/>
    <mergeCell ref="O1382:S1382"/>
    <mergeCell ref="T1382:X1382"/>
    <mergeCell ref="Y1382:AC1382"/>
    <mergeCell ref="AD1382:AH1382"/>
    <mergeCell ref="Y1377:AC1377"/>
    <mergeCell ref="AD1377:AH1377"/>
    <mergeCell ref="AD1384:AH1384"/>
    <mergeCell ref="B1383:I1383"/>
    <mergeCell ref="J1383:N1383"/>
    <mergeCell ref="Y1383:AC1383"/>
    <mergeCell ref="AD1383:AH1383"/>
    <mergeCell ref="B1378:I1378"/>
    <mergeCell ref="J1378:N1378"/>
    <mergeCell ref="O1378:S1378"/>
    <mergeCell ref="T1378:X1378"/>
    <mergeCell ref="Y1378:AC1378"/>
    <mergeCell ref="AD1378:AH1378"/>
    <mergeCell ref="B1379:I1379"/>
    <mergeCell ref="J1379:N1379"/>
    <mergeCell ref="O1379:S1379"/>
    <mergeCell ref="T1379:X1379"/>
    <mergeCell ref="Y1379:AC1379"/>
    <mergeCell ref="AD1379:AH1379"/>
    <mergeCell ref="B1380:I1380"/>
    <mergeCell ref="J1380:N1380"/>
    <mergeCell ref="O1380:S1380"/>
    <mergeCell ref="T1380:X1380"/>
    <mergeCell ref="Y1380:AC1380"/>
    <mergeCell ref="AD1380:AH1380"/>
    <mergeCell ref="Y1373:AC1373"/>
    <mergeCell ref="AD1373:AH1373"/>
    <mergeCell ref="B1374:I1374"/>
    <mergeCell ref="J1374:N1374"/>
    <mergeCell ref="O1374:S1374"/>
    <mergeCell ref="T1374:X1374"/>
    <mergeCell ref="Y1374:AC1374"/>
    <mergeCell ref="AD1374:AH1374"/>
    <mergeCell ref="B1373:I1373"/>
    <mergeCell ref="J1373:N1373"/>
    <mergeCell ref="B1375:I1375"/>
    <mergeCell ref="J1375:N1375"/>
    <mergeCell ref="O1375:S1375"/>
    <mergeCell ref="T1375:X1375"/>
    <mergeCell ref="O1373:S1373"/>
    <mergeCell ref="T1373:X1373"/>
    <mergeCell ref="B1376:I1376"/>
    <mergeCell ref="J1376:N1376"/>
    <mergeCell ref="O1376:S1376"/>
    <mergeCell ref="T1376:X1376"/>
    <mergeCell ref="Y1376:AC1376"/>
    <mergeCell ref="AD1376:AH1376"/>
    <mergeCell ref="AD1368:AH1368"/>
    <mergeCell ref="Y1369:AC1369"/>
    <mergeCell ref="AD1369:AH1369"/>
    <mergeCell ref="B1370:I1370"/>
    <mergeCell ref="J1370:N1370"/>
    <mergeCell ref="O1370:S1370"/>
    <mergeCell ref="T1370:X1370"/>
    <mergeCell ref="Y1370:AC1370"/>
    <mergeCell ref="AD1370:AH1370"/>
    <mergeCell ref="B1369:I1369"/>
    <mergeCell ref="J1369:N1369"/>
    <mergeCell ref="Y1371:AC1371"/>
    <mergeCell ref="AD1371:AH1371"/>
    <mergeCell ref="B1372:I1372"/>
    <mergeCell ref="J1372:N1372"/>
    <mergeCell ref="O1372:S1372"/>
    <mergeCell ref="T1372:X1372"/>
    <mergeCell ref="Y1372:AC1372"/>
    <mergeCell ref="AD1372:AH1372"/>
    <mergeCell ref="B1371:I1371"/>
    <mergeCell ref="J1371:N1371"/>
    <mergeCell ref="O1361:S1362"/>
    <mergeCell ref="T1361:X1362"/>
    <mergeCell ref="Y1361:AC1362"/>
    <mergeCell ref="AD1361:AH1362"/>
    <mergeCell ref="Y1365:AC1365"/>
    <mergeCell ref="AD1365:AH1365"/>
    <mergeCell ref="Y1375:AC1375"/>
    <mergeCell ref="AD1375:AH1375"/>
    <mergeCell ref="B1364:I1364"/>
    <mergeCell ref="J1364:N1364"/>
    <mergeCell ref="O1364:S1364"/>
    <mergeCell ref="T1364:X1364"/>
    <mergeCell ref="Y1364:AC1364"/>
    <mergeCell ref="AD1364:AH1364"/>
    <mergeCell ref="B1366:I1366"/>
    <mergeCell ref="J1366:N1366"/>
    <mergeCell ref="O1366:S1366"/>
    <mergeCell ref="T1366:X1366"/>
    <mergeCell ref="Y1366:AC1366"/>
    <mergeCell ref="AD1366:AH1366"/>
    <mergeCell ref="B1365:I1365"/>
    <mergeCell ref="J1365:N1365"/>
    <mergeCell ref="O1363:S1363"/>
    <mergeCell ref="O1365:S1365"/>
    <mergeCell ref="T1365:X1365"/>
    <mergeCell ref="Y1367:AC1367"/>
    <mergeCell ref="AD1367:AH1367"/>
    <mergeCell ref="B1368:I1368"/>
    <mergeCell ref="J1368:N1368"/>
    <mergeCell ref="O1368:S1368"/>
    <mergeCell ref="T1368:X1368"/>
    <mergeCell ref="Y1368:AC1368"/>
    <mergeCell ref="K1060:V1060"/>
    <mergeCell ref="W1060:AH1060"/>
    <mergeCell ref="B1240:AH1240"/>
    <mergeCell ref="H1169:K1169"/>
    <mergeCell ref="B1238:AH1238"/>
    <mergeCell ref="B1239:AH1239"/>
    <mergeCell ref="B1232:AH1232"/>
    <mergeCell ref="B1233:AH1233"/>
    <mergeCell ref="B1341:AH1341"/>
    <mergeCell ref="V1271:Y1271"/>
    <mergeCell ref="Z1271:AC1271"/>
    <mergeCell ref="AD1271:AH1271"/>
    <mergeCell ref="B1408:I1408"/>
    <mergeCell ref="Y1426:AC1426"/>
    <mergeCell ref="O1109:X1109"/>
    <mergeCell ref="Y1109:AH1109"/>
    <mergeCell ref="AD1395:AH1395"/>
    <mergeCell ref="T1390:X1390"/>
    <mergeCell ref="Y1390:AC1390"/>
    <mergeCell ref="AD1390:AH1390"/>
    <mergeCell ref="B1389:I1389"/>
    <mergeCell ref="J1389:N1389"/>
    <mergeCell ref="O1389:S1389"/>
    <mergeCell ref="T1389:X1389"/>
    <mergeCell ref="Y1393:AC1393"/>
    <mergeCell ref="AD1393:AH1393"/>
    <mergeCell ref="B1394:I1394"/>
    <mergeCell ref="J1394:N1394"/>
    <mergeCell ref="O1394:S1394"/>
    <mergeCell ref="T1394:X1394"/>
    <mergeCell ref="Y1394:AC1394"/>
    <mergeCell ref="AD1394:AH1394"/>
    <mergeCell ref="B1397:I1397"/>
    <mergeCell ref="J1397:N1397"/>
    <mergeCell ref="O1397:S1397"/>
    <mergeCell ref="T1397:X1397"/>
    <mergeCell ref="O1386:S1386"/>
    <mergeCell ref="T1386:X1386"/>
    <mergeCell ref="O1367:S1367"/>
    <mergeCell ref="T1367:X1367"/>
    <mergeCell ref="O1369:S1369"/>
    <mergeCell ref="B1377:I1377"/>
    <mergeCell ref="J1377:N1377"/>
    <mergeCell ref="O1377:S1377"/>
    <mergeCell ref="T1377:X1377"/>
    <mergeCell ref="B1396:I1396"/>
    <mergeCell ref="J1396:N1396"/>
    <mergeCell ref="O1396:S1396"/>
    <mergeCell ref="T1396:X1396"/>
    <mergeCell ref="B1367:I1367"/>
    <mergeCell ref="J1367:N1367"/>
    <mergeCell ref="B1388:I1388"/>
    <mergeCell ref="J1388:N1388"/>
    <mergeCell ref="O1388:S1388"/>
    <mergeCell ref="T1388:X1388"/>
    <mergeCell ref="J1395:N1395"/>
    <mergeCell ref="B1393:I1393"/>
    <mergeCell ref="J1393:N1393"/>
    <mergeCell ref="O1393:S1393"/>
    <mergeCell ref="O1383:S1383"/>
    <mergeCell ref="T1383:X1383"/>
    <mergeCell ref="B1384:I1384"/>
    <mergeCell ref="J1384:N1384"/>
    <mergeCell ref="O1384:S1384"/>
    <mergeCell ref="J1405:N1405"/>
    <mergeCell ref="O1405:S1405"/>
    <mergeCell ref="O1406:S1406"/>
    <mergeCell ref="T1406:X1406"/>
    <mergeCell ref="J1429:N1429"/>
    <mergeCell ref="K1055:AH1056"/>
    <mergeCell ref="S1057:V1057"/>
    <mergeCell ref="W1057:AD1057"/>
    <mergeCell ref="B1058:J1058"/>
    <mergeCell ref="AE1057:AH1057"/>
    <mergeCell ref="AD1051:AH1051"/>
    <mergeCell ref="B1050:I1050"/>
    <mergeCell ref="K1058:V1058"/>
    <mergeCell ref="J1032:N1035"/>
    <mergeCell ref="AD1032:AH1035"/>
    <mergeCell ref="O1032:S1035"/>
    <mergeCell ref="T1032:X1035"/>
    <mergeCell ref="Y1032:AC1035"/>
    <mergeCell ref="W1058:AH1058"/>
    <mergeCell ref="K1059:V1059"/>
    <mergeCell ref="W1059:AH1059"/>
    <mergeCell ref="B1055:J1057"/>
    <mergeCell ref="B1042:I1046"/>
    <mergeCell ref="T1043:X1046"/>
    <mergeCell ref="B1059:J1059"/>
    <mergeCell ref="K1057:R1057"/>
    <mergeCell ref="J1385:N1385"/>
    <mergeCell ref="T1369:X1369"/>
    <mergeCell ref="O1371:S1371"/>
    <mergeCell ref="T1371:X1371"/>
    <mergeCell ref="O1391:S1391"/>
    <mergeCell ref="T1391:X1391"/>
    <mergeCell ref="B989:AH989"/>
    <mergeCell ref="B987:AH987"/>
    <mergeCell ref="AD971:AH971"/>
    <mergeCell ref="T971:X971"/>
    <mergeCell ref="Y971:AC971"/>
    <mergeCell ref="B991:AH991"/>
    <mergeCell ref="J978:N978"/>
    <mergeCell ref="B992:AH992"/>
    <mergeCell ref="AD978:AH978"/>
    <mergeCell ref="B990:AH990"/>
    <mergeCell ref="B975:I975"/>
    <mergeCell ref="W1008:AH1008"/>
    <mergeCell ref="O970:S970"/>
    <mergeCell ref="B1009:K1009"/>
    <mergeCell ref="L1009:N1009"/>
    <mergeCell ref="O1009:R1009"/>
    <mergeCell ref="S1009:V1009"/>
    <mergeCell ref="J972:N972"/>
    <mergeCell ref="O972:S972"/>
    <mergeCell ref="T972:X972"/>
    <mergeCell ref="Y972:AC972"/>
    <mergeCell ref="O983:S983"/>
    <mergeCell ref="T983:X983"/>
    <mergeCell ref="Y983:AC983"/>
    <mergeCell ref="AD983:AH983"/>
    <mergeCell ref="AD981:AH981"/>
    <mergeCell ref="B982:I982"/>
    <mergeCell ref="H77:K77"/>
    <mergeCell ref="B136:AH136"/>
    <mergeCell ref="B137:AH137"/>
    <mergeCell ref="Y133:AC133"/>
    <mergeCell ref="K132:X132"/>
    <mergeCell ref="Y131:AC131"/>
    <mergeCell ref="AD131:AH131"/>
    <mergeCell ref="Y132:AC132"/>
    <mergeCell ref="AD133:AH133"/>
    <mergeCell ref="B142:AH142"/>
    <mergeCell ref="B140:AH140"/>
    <mergeCell ref="B147:AH147"/>
    <mergeCell ref="B148:AH148"/>
    <mergeCell ref="C74:AH74"/>
    <mergeCell ref="C78:AH78"/>
    <mergeCell ref="C79:AH79"/>
    <mergeCell ref="B131:J131"/>
    <mergeCell ref="B132:J132"/>
    <mergeCell ref="Y130:AC130"/>
    <mergeCell ref="B103:AH103"/>
    <mergeCell ref="AD129:AH129"/>
    <mergeCell ref="K116:X116"/>
    <mergeCell ref="Y116:AC116"/>
    <mergeCell ref="B105:AH105"/>
    <mergeCell ref="B106:AH106"/>
    <mergeCell ref="Q109:AH109"/>
    <mergeCell ref="B115:J115"/>
    <mergeCell ref="K115:X115"/>
    <mergeCell ref="B133:J133"/>
    <mergeCell ref="B149:AH149"/>
    <mergeCell ref="Y3:AG3"/>
    <mergeCell ref="P7:T7"/>
    <mergeCell ref="G11:M12"/>
    <mergeCell ref="G14:L16"/>
    <mergeCell ref="R49:Y49"/>
    <mergeCell ref="Z49:AG49"/>
    <mergeCell ref="B5:AH5"/>
    <mergeCell ref="P6:T6"/>
    <mergeCell ref="J49:Q49"/>
    <mergeCell ref="C45:I49"/>
    <mergeCell ref="J44:Q46"/>
    <mergeCell ref="R44:Y46"/>
    <mergeCell ref="Z44:AG47"/>
    <mergeCell ref="B53:AD53"/>
    <mergeCell ref="B64:L64"/>
    <mergeCell ref="M64:X64"/>
    <mergeCell ref="Y64:AC64"/>
    <mergeCell ref="AD64:AH64"/>
    <mergeCell ref="AD61:AH61"/>
    <mergeCell ref="AD63:AH63"/>
    <mergeCell ref="Y62:AC62"/>
    <mergeCell ref="AD62:AH62"/>
    <mergeCell ref="Y61:AC61"/>
    <mergeCell ref="Y63:AC63"/>
    <mergeCell ref="M61:X61"/>
    <mergeCell ref="M62:X62"/>
    <mergeCell ref="C71:AH71"/>
    <mergeCell ref="C72:AH72"/>
    <mergeCell ref="C73:AH73"/>
    <mergeCell ref="C80:AH80"/>
    <mergeCell ref="N164:R165"/>
    <mergeCell ref="S164:W165"/>
    <mergeCell ref="X164:AB165"/>
    <mergeCell ref="Y115:AC115"/>
    <mergeCell ref="AD115:AH115"/>
    <mergeCell ref="B113:J113"/>
    <mergeCell ref="K113:X113"/>
    <mergeCell ref="Y113:AC113"/>
    <mergeCell ref="B104:AH104"/>
    <mergeCell ref="K114:X114"/>
    <mergeCell ref="B93:AH93"/>
    <mergeCell ref="B94:AH94"/>
    <mergeCell ref="Z86:AH86"/>
    <mergeCell ref="Y129:AC129"/>
    <mergeCell ref="K119:X119"/>
    <mergeCell ref="Y119:AC119"/>
    <mergeCell ref="B587:AH587"/>
    <mergeCell ref="K128:X128"/>
    <mergeCell ref="K120:X120"/>
    <mergeCell ref="B119:J119"/>
    <mergeCell ref="B120:J120"/>
    <mergeCell ref="K121:X121"/>
    <mergeCell ref="K122:X122"/>
    <mergeCell ref="Y122:AC122"/>
    <mergeCell ref="B407:AH407"/>
    <mergeCell ref="T254:X254"/>
    <mergeCell ref="B118:J118"/>
    <mergeCell ref="B173:M173"/>
    <mergeCell ref="S173:W173"/>
    <mergeCell ref="X173:AB173"/>
    <mergeCell ref="AC173:AH173"/>
    <mergeCell ref="B174:M174"/>
    <mergeCell ref="B176:M176"/>
    <mergeCell ref="K117:X117"/>
    <mergeCell ref="Y117:AC117"/>
    <mergeCell ref="AD117:AH117"/>
    <mergeCell ref="B231:AH231"/>
    <mergeCell ref="AD124:AH124"/>
    <mergeCell ref="K133:X133"/>
    <mergeCell ref="AD130:AH130"/>
    <mergeCell ref="B143:AH143"/>
    <mergeCell ref="B144:AH144"/>
    <mergeCell ref="B145:AH145"/>
    <mergeCell ref="B146:AH146"/>
    <mergeCell ref="B130:J130"/>
    <mergeCell ref="AC168:AH168"/>
    <mergeCell ref="B169:M169"/>
    <mergeCell ref="N169:R169"/>
    <mergeCell ref="B197:AH197"/>
    <mergeCell ref="N176:R176"/>
    <mergeCell ref="S176:W176"/>
    <mergeCell ref="X176:AB176"/>
    <mergeCell ref="B151:AH151"/>
    <mergeCell ref="B152:AH152"/>
    <mergeCell ref="H161:I161"/>
    <mergeCell ref="B164:M165"/>
    <mergeCell ref="B168:M168"/>
    <mergeCell ref="N168:R168"/>
    <mergeCell ref="B153:AH153"/>
    <mergeCell ref="B154:AH154"/>
    <mergeCell ref="B155:AH155"/>
    <mergeCell ref="B156:AH156"/>
    <mergeCell ref="B157:AH157"/>
    <mergeCell ref="P209:AH209"/>
    <mergeCell ref="T905:X905"/>
    <mergeCell ref="Y905:AC905"/>
    <mergeCell ref="B906:I906"/>
    <mergeCell ref="AD116:AH116"/>
    <mergeCell ref="Y120:AC120"/>
    <mergeCell ref="J896:AH896"/>
    <mergeCell ref="U1898:AA1898"/>
    <mergeCell ref="B1895:T1895"/>
    <mergeCell ref="AB1875:AH1875"/>
    <mergeCell ref="P2097:Z2097"/>
    <mergeCell ref="U1867:AA1867"/>
    <mergeCell ref="B1821:AH1821"/>
    <mergeCell ref="B1860:T1860"/>
    <mergeCell ref="B2044:S2044"/>
    <mergeCell ref="T2044:AH2044"/>
    <mergeCell ref="B1824:AH1824"/>
    <mergeCell ref="B2007:N2007"/>
    <mergeCell ref="U1869:AA1869"/>
    <mergeCell ref="B2077:S2077"/>
    <mergeCell ref="T2077:AH2077"/>
    <mergeCell ref="B150:AH150"/>
    <mergeCell ref="AC170:AH170"/>
    <mergeCell ref="X169:AB169"/>
    <mergeCell ref="N171:R171"/>
    <mergeCell ref="S171:W171"/>
    <mergeCell ref="X171:AB171"/>
    <mergeCell ref="AC171:AH171"/>
    <mergeCell ref="B175:M175"/>
    <mergeCell ref="N175:R175"/>
    <mergeCell ref="S175:W175"/>
    <mergeCell ref="X175:AB175"/>
    <mergeCell ref="AC175:AH175"/>
    <mergeCell ref="AD118:AH118"/>
    <mergeCell ref="AC176:AH176"/>
    <mergeCell ref="N177:R177"/>
    <mergeCell ref="N178:R178"/>
    <mergeCell ref="O969:S969"/>
    <mergeCell ref="S608:V608"/>
    <mergeCell ref="S610:V610"/>
    <mergeCell ref="Y121:AC121"/>
    <mergeCell ref="AD121:AH121"/>
    <mergeCell ref="C365:AH365"/>
    <mergeCell ref="O595:R597"/>
    <mergeCell ref="B581:AH581"/>
    <mergeCell ref="B565:AH565"/>
    <mergeCell ref="B594:J597"/>
    <mergeCell ref="S595:V597"/>
    <mergeCell ref="X166:AB166"/>
    <mergeCell ref="AC164:AH165"/>
    <mergeCell ref="S166:W166"/>
    <mergeCell ref="AC166:AH166"/>
    <mergeCell ref="B170:M170"/>
    <mergeCell ref="N170:R170"/>
    <mergeCell ref="S170:W170"/>
    <mergeCell ref="X170:AB170"/>
    <mergeCell ref="AD297:AH297"/>
    <mergeCell ref="B573:AH573"/>
    <mergeCell ref="T252:X252"/>
    <mergeCell ref="S178:W178"/>
    <mergeCell ref="X178:AB178"/>
    <mergeCell ref="B166:M166"/>
    <mergeCell ref="B167:M167"/>
    <mergeCell ref="B905:I905"/>
    <mergeCell ref="O905:S905"/>
    <mergeCell ref="Y1413:AC1413"/>
    <mergeCell ref="O1415:S1415"/>
    <mergeCell ref="AD1408:AH1408"/>
    <mergeCell ref="AD126:AH126"/>
    <mergeCell ref="Y124:AC124"/>
    <mergeCell ref="K126:X126"/>
    <mergeCell ref="K118:X118"/>
    <mergeCell ref="S602:V602"/>
    <mergeCell ref="S603:V603"/>
    <mergeCell ref="AD127:AH127"/>
    <mergeCell ref="Y125:AC125"/>
    <mergeCell ref="AD125:AH125"/>
    <mergeCell ref="Y126:AC126"/>
    <mergeCell ref="B580:AH580"/>
    <mergeCell ref="B589:AH589"/>
    <mergeCell ref="B590:AH590"/>
    <mergeCell ref="B579:AH579"/>
    <mergeCell ref="S605:V605"/>
    <mergeCell ref="K605:N605"/>
    <mergeCell ref="B577:AH577"/>
    <mergeCell ref="B578:AH578"/>
    <mergeCell ref="B576:AH576"/>
    <mergeCell ref="AC595:AE597"/>
    <mergeCell ref="AF595:AH597"/>
    <mergeCell ref="B222:L222"/>
    <mergeCell ref="AD259:AH259"/>
    <mergeCell ref="M224:W224"/>
    <mergeCell ref="X221:AH221"/>
    <mergeCell ref="B315:AH315"/>
    <mergeCell ref="B316:AH316"/>
    <mergeCell ref="X223:AH223"/>
    <mergeCell ref="B224:L224"/>
    <mergeCell ref="B1997:AH1997"/>
    <mergeCell ref="B1999:AH1999"/>
    <mergeCell ref="O2010:AH2010"/>
    <mergeCell ref="B1969:L1969"/>
    <mergeCell ref="X1962:AH1963"/>
    <mergeCell ref="X1971:AH1971"/>
    <mergeCell ref="B1973:L1973"/>
    <mergeCell ref="M1969:W1969"/>
    <mergeCell ref="B2087:O2087"/>
    <mergeCell ref="Y1396:AC1396"/>
    <mergeCell ref="AD1396:AH1396"/>
    <mergeCell ref="B1395:I1395"/>
    <mergeCell ref="AC1467:AH1467"/>
    <mergeCell ref="B1417:I1417"/>
    <mergeCell ref="Y1428:AC1428"/>
    <mergeCell ref="O1395:S1395"/>
    <mergeCell ref="T1395:X1395"/>
    <mergeCell ref="O1431:S1431"/>
    <mergeCell ref="T1431:X1431"/>
    <mergeCell ref="AD1427:AH1427"/>
    <mergeCell ref="Y1429:AC1429"/>
    <mergeCell ref="AD1431:AH1431"/>
    <mergeCell ref="B1430:I1430"/>
    <mergeCell ref="B1433:I1433"/>
    <mergeCell ref="O1429:S1429"/>
    <mergeCell ref="O1427:S1427"/>
    <mergeCell ref="Y1427:AC1427"/>
    <mergeCell ref="B1435:I1435"/>
    <mergeCell ref="J1433:N1433"/>
    <mergeCell ref="O1433:S1433"/>
    <mergeCell ref="T1433:X1433"/>
    <mergeCell ref="V1611:Y1611"/>
    <mergeCell ref="H2041:I2041"/>
    <mergeCell ref="T2052:AH2052"/>
    <mergeCell ref="B2297:AH2297"/>
    <mergeCell ref="B2298:AH2298"/>
    <mergeCell ref="B2299:AH2299"/>
    <mergeCell ref="B2300:AH2300"/>
    <mergeCell ref="B2265:AH2265"/>
    <mergeCell ref="B2291:AH2291"/>
    <mergeCell ref="B2278:AH2278"/>
    <mergeCell ref="B2271:AH2271"/>
    <mergeCell ref="B2272:AH2272"/>
    <mergeCell ref="B2295:AH2295"/>
    <mergeCell ref="B2293:AH2293"/>
    <mergeCell ref="B2294:AH2294"/>
    <mergeCell ref="C2289:F2289"/>
    <mergeCell ref="G2289:I2289"/>
    <mergeCell ref="AA2251:AH2251"/>
    <mergeCell ref="B2127:K2127"/>
    <mergeCell ref="L2127:Y2127"/>
    <mergeCell ref="Z2127:AH2127"/>
    <mergeCell ref="B2046:S2046"/>
    <mergeCell ref="B2189:AH2189"/>
    <mergeCell ref="B2175:K2177"/>
    <mergeCell ref="B2136:K2136"/>
    <mergeCell ref="Z2180:AH2180"/>
    <mergeCell ref="B2134:K2134"/>
    <mergeCell ref="L2134:Y2134"/>
    <mergeCell ref="Z2134:AH2134"/>
    <mergeCell ref="B2135:K2135"/>
    <mergeCell ref="L2135:Y2135"/>
    <mergeCell ref="B2172:K2172"/>
    <mergeCell ref="B2144:AH2144"/>
    <mergeCell ref="B1761:AH1761"/>
    <mergeCell ref="Q1784:Y1784"/>
    <mergeCell ref="B1786:P1786"/>
    <mergeCell ref="B1779:P1779"/>
    <mergeCell ref="B1780:P1780"/>
    <mergeCell ref="O897:S898"/>
    <mergeCell ref="B1867:T1867"/>
    <mergeCell ref="B1816:AH1816"/>
    <mergeCell ref="B1817:AH1817"/>
    <mergeCell ref="B1818:AH1818"/>
    <mergeCell ref="B1819:AH1819"/>
    <mergeCell ref="B1901:T1901"/>
    <mergeCell ref="T2075:AH2075"/>
    <mergeCell ref="T2065:AH2065"/>
    <mergeCell ref="B2005:N2006"/>
    <mergeCell ref="B2048:S2048"/>
    <mergeCell ref="T2048:AH2048"/>
    <mergeCell ref="B2049:S2049"/>
    <mergeCell ref="Q1805:Y1805"/>
    <mergeCell ref="B902:I902"/>
    <mergeCell ref="B968:I969"/>
    <mergeCell ref="J969:N969"/>
    <mergeCell ref="Z1805:AH1805"/>
    <mergeCell ref="T2058:AH2058"/>
    <mergeCell ref="B1915:AH1915"/>
    <mergeCell ref="U1881:AA1881"/>
    <mergeCell ref="AB1880:AH1880"/>
    <mergeCell ref="B2062:S2062"/>
    <mergeCell ref="B2057:S2057"/>
    <mergeCell ref="B1991:AH1991"/>
    <mergeCell ref="B1986:AH1986"/>
    <mergeCell ref="B1987:AH1987"/>
    <mergeCell ref="B1823:AH1823"/>
    <mergeCell ref="Z1808:AH1808"/>
    <mergeCell ref="B1803:P1803"/>
    <mergeCell ref="Q1803:Y1803"/>
    <mergeCell ref="Z1803:AH1803"/>
    <mergeCell ref="B1807:P1807"/>
    <mergeCell ref="B1809:P1809"/>
    <mergeCell ref="Q1809:Y1809"/>
    <mergeCell ref="Z1809:AH1809"/>
    <mergeCell ref="B1763:AH1763"/>
    <mergeCell ref="B1764:AH1764"/>
    <mergeCell ref="H1792:K1792"/>
    <mergeCell ref="B1795:P1796"/>
    <mergeCell ref="B1765:AH1765"/>
    <mergeCell ref="B1769:AH1769"/>
    <mergeCell ref="B1768:AH1768"/>
    <mergeCell ref="Q1795:Y1796"/>
    <mergeCell ref="Z1795:AH1796"/>
    <mergeCell ref="B1802:P1802"/>
    <mergeCell ref="Q1802:Y1802"/>
    <mergeCell ref="Z1799:AH1799"/>
    <mergeCell ref="Z1781:AH1781"/>
    <mergeCell ref="B1788:P1788"/>
    <mergeCell ref="Q1788:Y1788"/>
    <mergeCell ref="Z1788:AH1788"/>
    <mergeCell ref="B1770:AH1770"/>
    <mergeCell ref="B1771:AH1771"/>
    <mergeCell ref="Q1779:Y1779"/>
    <mergeCell ref="B1776:P1777"/>
    <mergeCell ref="B1772:AH1772"/>
    <mergeCell ref="B1726:AH1726"/>
    <mergeCell ref="B1727:AH1727"/>
    <mergeCell ref="B1705:J1705"/>
    <mergeCell ref="K1705:N1705"/>
    <mergeCell ref="AC1738:AH1738"/>
    <mergeCell ref="R1739:AB1739"/>
    <mergeCell ref="AC1739:AH1739"/>
    <mergeCell ref="B1740:Q1740"/>
    <mergeCell ref="R1740:AB1740"/>
    <mergeCell ref="AC1740:AH1740"/>
    <mergeCell ref="B1739:Q1739"/>
    <mergeCell ref="H1751:K1751"/>
    <mergeCell ref="B1757:AH1757"/>
    <mergeCell ref="B1753:AH1753"/>
    <mergeCell ref="B1754:AH1754"/>
    <mergeCell ref="B1755:AH1755"/>
    <mergeCell ref="B1756:AH1756"/>
    <mergeCell ref="B1738:Q1738"/>
    <mergeCell ref="R1738:AB1738"/>
    <mergeCell ref="B1734:Q1734"/>
    <mergeCell ref="B1735:Q1735"/>
    <mergeCell ref="B1737:Q1737"/>
    <mergeCell ref="R1737:AB1737"/>
    <mergeCell ref="B1741:Q1741"/>
    <mergeCell ref="R1741:AB1741"/>
    <mergeCell ref="AC1737:AH1737"/>
    <mergeCell ref="B1742:Q1742"/>
    <mergeCell ref="R1742:AB1742"/>
    <mergeCell ref="R1735:AB1735"/>
    <mergeCell ref="AC1735:AH1735"/>
    <mergeCell ref="R1743:AB1743"/>
    <mergeCell ref="AC1743:AH1743"/>
    <mergeCell ref="O1701:R1701"/>
    <mergeCell ref="AA1701:AD1701"/>
    <mergeCell ref="AE1701:AH1701"/>
    <mergeCell ref="AA1698:AD1698"/>
    <mergeCell ref="B1697:J1697"/>
    <mergeCell ref="K1697:N1697"/>
    <mergeCell ref="O1702:R1702"/>
    <mergeCell ref="K1699:N1699"/>
    <mergeCell ref="O1699:R1699"/>
    <mergeCell ref="B1703:J1703"/>
    <mergeCell ref="S1702:V1702"/>
    <mergeCell ref="AE1699:AH1699"/>
    <mergeCell ref="B1711:AH1711"/>
    <mergeCell ref="B1704:J1704"/>
    <mergeCell ref="K1704:N1704"/>
    <mergeCell ref="W1704:Z1704"/>
    <mergeCell ref="O1705:R1705"/>
    <mergeCell ref="O1697:R1697"/>
    <mergeCell ref="B1698:J1698"/>
    <mergeCell ref="S1700:V1700"/>
    <mergeCell ref="W1700:Z1700"/>
    <mergeCell ref="AA1700:AD1700"/>
    <mergeCell ref="AA1704:AD1704"/>
    <mergeCell ref="AE1702:AH1702"/>
    <mergeCell ref="S1704:V1704"/>
    <mergeCell ref="AE1700:AH1700"/>
    <mergeCell ref="AE1704:AH1704"/>
    <mergeCell ref="B1678:AH1678"/>
    <mergeCell ref="B1680:AH1680"/>
    <mergeCell ref="B1681:AH1681"/>
    <mergeCell ref="B1670:AH1670"/>
    <mergeCell ref="B1671:AH1671"/>
    <mergeCell ref="B1672:AH1672"/>
    <mergeCell ref="B1673:AH1673"/>
    <mergeCell ref="V1256:Y1256"/>
    <mergeCell ref="Z1256:AC1256"/>
    <mergeCell ref="AD1256:AH1256"/>
    <mergeCell ref="B1290:AH1290"/>
    <mergeCell ref="B1285:AH1285"/>
    <mergeCell ref="B1286:AH1286"/>
    <mergeCell ref="B1257:L1257"/>
    <mergeCell ref="O1414:S1414"/>
    <mergeCell ref="B1360:I1362"/>
    <mergeCell ref="J1360:AH1360"/>
    <mergeCell ref="J1361:N1362"/>
    <mergeCell ref="AD1414:AH1414"/>
    <mergeCell ref="AD1434:AH1434"/>
    <mergeCell ref="R1270:U1270"/>
    <mergeCell ref="V1270:Y1270"/>
    <mergeCell ref="Z1270:AC1270"/>
    <mergeCell ref="AD1270:AH1270"/>
    <mergeCell ref="B1271:L1271"/>
    <mergeCell ref="M1271:Q1271"/>
    <mergeCell ref="R1271:U1271"/>
    <mergeCell ref="J1435:N1435"/>
    <mergeCell ref="O1435:S1435"/>
    <mergeCell ref="AD1423:AH1423"/>
    <mergeCell ref="Y1423:AC1423"/>
    <mergeCell ref="T1425:X1425"/>
    <mergeCell ref="B1272:L1272"/>
    <mergeCell ref="M1272:Q1272"/>
    <mergeCell ref="V1272:Y1272"/>
    <mergeCell ref="Z1272:AC1272"/>
    <mergeCell ref="AD1272:AH1272"/>
    <mergeCell ref="B1273:AH1273"/>
    <mergeCell ref="B1274:L1274"/>
    <mergeCell ref="M1274:Q1274"/>
    <mergeCell ref="R1274:U1274"/>
    <mergeCell ref="V1274:Y1274"/>
    <mergeCell ref="Z1274:AC1274"/>
    <mergeCell ref="AD1274:AH1274"/>
    <mergeCell ref="Z1217:AH1217"/>
    <mergeCell ref="AD1246:AH1246"/>
    <mergeCell ref="B1245:L1246"/>
    <mergeCell ref="Q1175:Y1175"/>
    <mergeCell ref="Q1184:Y1184"/>
    <mergeCell ref="Z1218:AH1218"/>
    <mergeCell ref="R1257:U1257"/>
    <mergeCell ref="V1257:Y1257"/>
    <mergeCell ref="B1258:L1258"/>
    <mergeCell ref="V1258:Y1258"/>
    <mergeCell ref="Z1258:AC1258"/>
    <mergeCell ref="B1213:P1213"/>
    <mergeCell ref="Q1213:Y1213"/>
    <mergeCell ref="Q1214:Y1214"/>
    <mergeCell ref="Z1214:AH1214"/>
    <mergeCell ref="Z1182:AH1182"/>
    <mergeCell ref="B1210:J1210"/>
    <mergeCell ref="B1212:P1212"/>
    <mergeCell ref="B1216:P1216"/>
    <mergeCell ref="Q1216:Y1216"/>
    <mergeCell ref="B1126:J1126"/>
    <mergeCell ref="K1126:P1126"/>
    <mergeCell ref="Q1126:V1126"/>
    <mergeCell ref="W1126:AB1126"/>
    <mergeCell ref="AC1126:AH1126"/>
    <mergeCell ref="B1127:J1127"/>
    <mergeCell ref="K1127:P1127"/>
    <mergeCell ref="S1140:Z1140"/>
    <mergeCell ref="AA1140:AH1140"/>
    <mergeCell ref="AC1120:AH1120"/>
    <mergeCell ref="B1119:J1119"/>
    <mergeCell ref="K1119:P1119"/>
    <mergeCell ref="Q1119:V1119"/>
    <mergeCell ref="W1119:AB1119"/>
    <mergeCell ref="Q1212:Y1212"/>
    <mergeCell ref="Z1212:AH1212"/>
    <mergeCell ref="B1194:P1194"/>
    <mergeCell ref="Q1194:Y1194"/>
    <mergeCell ref="B1203:J1203"/>
    <mergeCell ref="K1203:P1203"/>
    <mergeCell ref="Q1203:V1203"/>
    <mergeCell ref="W1203:AB1203"/>
    <mergeCell ref="W1200:AB1202"/>
    <mergeCell ref="B1142:J1142"/>
    <mergeCell ref="Q1181:Y1181"/>
    <mergeCell ref="B1146:AH1146"/>
    <mergeCell ref="B1162:AH1162"/>
    <mergeCell ref="Z1175:AH1175"/>
    <mergeCell ref="B1155:AH1155"/>
    <mergeCell ref="B1175:P1175"/>
    <mergeCell ref="B1182:P1182"/>
    <mergeCell ref="B1205:J1205"/>
    <mergeCell ref="H864:K864"/>
    <mergeCell ref="L864:O864"/>
    <mergeCell ref="H863:K863"/>
    <mergeCell ref="L863:O863"/>
    <mergeCell ref="B874:G877"/>
    <mergeCell ref="P886:R886"/>
    <mergeCell ref="S883:V883"/>
    <mergeCell ref="B866:G866"/>
    <mergeCell ref="B867:G867"/>
    <mergeCell ref="S864:V864"/>
    <mergeCell ref="AF867:AH867"/>
    <mergeCell ref="Z867:AB867"/>
    <mergeCell ref="H886:K886"/>
    <mergeCell ref="P866:R866"/>
    <mergeCell ref="S861:V861"/>
    <mergeCell ref="Z862:AB862"/>
    <mergeCell ref="P862:R862"/>
    <mergeCell ref="AC864:AE864"/>
    <mergeCell ref="AF866:AH866"/>
    <mergeCell ref="B865:AH865"/>
    <mergeCell ref="W883:Y883"/>
    <mergeCell ref="W882:Y882"/>
    <mergeCell ref="AC883:AE883"/>
    <mergeCell ref="L883:O883"/>
    <mergeCell ref="S862:V862"/>
    <mergeCell ref="B862:G862"/>
    <mergeCell ref="H862:K862"/>
    <mergeCell ref="L862:O862"/>
    <mergeCell ref="W879:Y879"/>
    <mergeCell ref="H869:K869"/>
    <mergeCell ref="L869:O869"/>
    <mergeCell ref="P869:R869"/>
    <mergeCell ref="AC727:AE727"/>
    <mergeCell ref="AA726:AB726"/>
    <mergeCell ref="H723:I723"/>
    <mergeCell ref="L735:M735"/>
    <mergeCell ref="T723:U723"/>
    <mergeCell ref="V723:X723"/>
    <mergeCell ref="Y723:Z723"/>
    <mergeCell ref="T728:U728"/>
    <mergeCell ref="AC726:AE726"/>
    <mergeCell ref="AF733:AH733"/>
    <mergeCell ref="AC732:AE732"/>
    <mergeCell ref="AC731:AE731"/>
    <mergeCell ref="B725:G725"/>
    <mergeCell ref="N725:P725"/>
    <mergeCell ref="AA727:AB727"/>
    <mergeCell ref="AF730:AH730"/>
    <mergeCell ref="AF728:AH728"/>
    <mergeCell ref="V728:X728"/>
    <mergeCell ref="Y728:Z728"/>
    <mergeCell ref="AA728:AB728"/>
    <mergeCell ref="Q725:S725"/>
    <mergeCell ref="N727:P727"/>
    <mergeCell ref="H726:I726"/>
    <mergeCell ref="H728:I728"/>
    <mergeCell ref="J728:K728"/>
    <mergeCell ref="L728:M728"/>
    <mergeCell ref="N731:P731"/>
    <mergeCell ref="B728:G728"/>
    <mergeCell ref="B727:G727"/>
    <mergeCell ref="H735:I735"/>
    <mergeCell ref="H732:I732"/>
    <mergeCell ref="J732:K732"/>
    <mergeCell ref="B839:AH839"/>
    <mergeCell ref="B872:G872"/>
    <mergeCell ref="H874:AH874"/>
    <mergeCell ref="L879:O879"/>
    <mergeCell ref="AA733:AB733"/>
    <mergeCell ref="AF732:AH732"/>
    <mergeCell ref="AC730:AE730"/>
    <mergeCell ref="B729:AH729"/>
    <mergeCell ref="B847:AH847"/>
    <mergeCell ref="B850:AH850"/>
    <mergeCell ref="B742:Y742"/>
    <mergeCell ref="O900:S900"/>
    <mergeCell ref="O832:R832"/>
    <mergeCell ref="J899:N899"/>
    <mergeCell ref="B868:G868"/>
    <mergeCell ref="AF864:AH864"/>
    <mergeCell ref="W871:Y871"/>
    <mergeCell ref="O899:S899"/>
    <mergeCell ref="T899:X899"/>
    <mergeCell ref="Y899:AC899"/>
    <mergeCell ref="AD899:AH899"/>
    <mergeCell ref="P879:R879"/>
    <mergeCell ref="AC890:AE890"/>
    <mergeCell ref="Y897:AC898"/>
    <mergeCell ref="AD897:AH898"/>
    <mergeCell ref="B900:I900"/>
    <mergeCell ref="J900:N900"/>
    <mergeCell ref="AC891:AE891"/>
    <mergeCell ref="L872:O872"/>
    <mergeCell ref="H872:K872"/>
    <mergeCell ref="Z879:AB879"/>
    <mergeCell ref="AC862:AE862"/>
    <mergeCell ref="S879:V879"/>
    <mergeCell ref="H880:K880"/>
    <mergeCell ref="L880:O880"/>
    <mergeCell ref="H885:K885"/>
    <mergeCell ref="S887:V887"/>
    <mergeCell ref="AD119:AH119"/>
    <mergeCell ref="Y114:AC114"/>
    <mergeCell ref="B177:M177"/>
    <mergeCell ref="Y901:AC901"/>
    <mergeCell ref="AD901:AH901"/>
    <mergeCell ref="Y118:AC118"/>
    <mergeCell ref="P88:Y88"/>
    <mergeCell ref="Z88:AH88"/>
    <mergeCell ref="B254:S254"/>
    <mergeCell ref="Y255:AC255"/>
    <mergeCell ref="B676:AH676"/>
    <mergeCell ref="B682:AH682"/>
    <mergeCell ref="Z742:AH742"/>
    <mergeCell ref="B687:AH687"/>
    <mergeCell ref="B688:AH688"/>
    <mergeCell ref="AC720:AE720"/>
    <mergeCell ref="B718:AH718"/>
    <mergeCell ref="AF720:AH720"/>
    <mergeCell ref="H708:I708"/>
    <mergeCell ref="B735:G735"/>
    <mergeCell ref="AF721:AH721"/>
    <mergeCell ref="Q732:S732"/>
    <mergeCell ref="H738:I738"/>
    <mergeCell ref="B685:AH685"/>
    <mergeCell ref="B686:AH686"/>
    <mergeCell ref="B733:G733"/>
    <mergeCell ref="Q733:S733"/>
    <mergeCell ref="B86:O86"/>
    <mergeCell ref="B88:O88"/>
    <mergeCell ref="P85:Y85"/>
    <mergeCell ref="B101:AH101"/>
    <mergeCell ref="B841:AH841"/>
    <mergeCell ref="Z864:AB864"/>
    <mergeCell ref="W864:Y864"/>
    <mergeCell ref="P864:R864"/>
    <mergeCell ref="AC860:AE860"/>
    <mergeCell ref="AF860:AH860"/>
    <mergeCell ref="Z861:AB861"/>
    <mergeCell ref="AC861:AE861"/>
    <mergeCell ref="AF861:AH861"/>
    <mergeCell ref="J735:K735"/>
    <mergeCell ref="AC789:AH789"/>
    <mergeCell ref="B788:P788"/>
    <mergeCell ref="Q788:V788"/>
    <mergeCell ref="W788:AB788"/>
    <mergeCell ref="AC788:AH788"/>
    <mergeCell ref="AF736:AH736"/>
    <mergeCell ref="Q787:V787"/>
    <mergeCell ref="W787:AB787"/>
    <mergeCell ref="B838:AH838"/>
    <mergeCell ref="AF862:AH862"/>
    <mergeCell ref="B851:AH851"/>
    <mergeCell ref="AC728:AE728"/>
    <mergeCell ref="AC787:AH787"/>
    <mergeCell ref="B225:AH225"/>
    <mergeCell ref="B227:AH227"/>
    <mergeCell ref="B217:L217"/>
    <mergeCell ref="Y254:AC254"/>
    <mergeCell ref="B255:S255"/>
    <mergeCell ref="Z87:AH87"/>
    <mergeCell ref="P86:Y86"/>
    <mergeCell ref="Z85:AH85"/>
    <mergeCell ref="B92:AH92"/>
    <mergeCell ref="B95:AH95"/>
    <mergeCell ref="B214:L214"/>
    <mergeCell ref="M214:W214"/>
    <mergeCell ref="X214:AH214"/>
    <mergeCell ref="AD123:AH123"/>
    <mergeCell ref="B199:AH199"/>
    <mergeCell ref="B188:AH188"/>
    <mergeCell ref="B139:AH139"/>
    <mergeCell ref="S169:W169"/>
    <mergeCell ref="AD132:AH132"/>
    <mergeCell ref="AD113:AH113"/>
    <mergeCell ref="B141:AH141"/>
    <mergeCell ref="P211:R211"/>
    <mergeCell ref="B193:AH193"/>
    <mergeCell ref="K123:X123"/>
    <mergeCell ref="AD114:AH114"/>
    <mergeCell ref="AD120:AH120"/>
    <mergeCell ref="K124:X124"/>
    <mergeCell ref="B102:AH102"/>
    <mergeCell ref="B100:AH100"/>
    <mergeCell ref="B87:O87"/>
    <mergeCell ref="B89:O89"/>
    <mergeCell ref="B85:O85"/>
    <mergeCell ref="B98:AH98"/>
    <mergeCell ref="P87:Y87"/>
    <mergeCell ref="B96:AH96"/>
    <mergeCell ref="B127:J127"/>
    <mergeCell ref="B107:AH107"/>
    <mergeCell ref="AC733:AE733"/>
    <mergeCell ref="AA730:AB730"/>
    <mergeCell ref="B720:G720"/>
    <mergeCell ref="N720:P720"/>
    <mergeCell ref="Q720:S720"/>
    <mergeCell ref="J711:K711"/>
    <mergeCell ref="T711:U711"/>
    <mergeCell ref="B711:G711"/>
    <mergeCell ref="J720:K720"/>
    <mergeCell ref="L720:M720"/>
    <mergeCell ref="T720:U720"/>
    <mergeCell ref="N735:P735"/>
    <mergeCell ref="V735:X735"/>
    <mergeCell ref="Y735:Z735"/>
    <mergeCell ref="AA735:AB735"/>
    <mergeCell ref="B731:G731"/>
    <mergeCell ref="B724:AH724"/>
    <mergeCell ref="AF722:AH722"/>
    <mergeCell ref="N712:P712"/>
    <mergeCell ref="AC712:AE712"/>
    <mergeCell ref="N711:P711"/>
    <mergeCell ref="Q711:S711"/>
    <mergeCell ref="B712:G712"/>
    <mergeCell ref="J726:K726"/>
    <mergeCell ref="L726:M726"/>
    <mergeCell ref="T726:U726"/>
    <mergeCell ref="V726:X726"/>
    <mergeCell ref="Y726:Z726"/>
    <mergeCell ref="N726:P726"/>
    <mergeCell ref="Q726:S726"/>
    <mergeCell ref="T735:U735"/>
    <mergeCell ref="B734:AH734"/>
    <mergeCell ref="C81:AH81"/>
    <mergeCell ref="B1492:L1492"/>
    <mergeCell ref="K1477:P1477"/>
    <mergeCell ref="B468:AH468"/>
    <mergeCell ref="Y1414:AC1414"/>
    <mergeCell ref="O978:S978"/>
    <mergeCell ref="T978:X978"/>
    <mergeCell ref="Y973:AC973"/>
    <mergeCell ref="B941:AH941"/>
    <mergeCell ref="B618:J621"/>
    <mergeCell ref="B583:AH583"/>
    <mergeCell ref="Y2:AG2"/>
    <mergeCell ref="B4:AH4"/>
    <mergeCell ref="B302:AH302"/>
    <mergeCell ref="B303:AH303"/>
    <mergeCell ref="Y295:AC295"/>
    <mergeCell ref="B97:AH97"/>
    <mergeCell ref="B99:AH99"/>
    <mergeCell ref="AD288:AH288"/>
    <mergeCell ref="AD295:AH295"/>
    <mergeCell ref="B461:AH461"/>
    <mergeCell ref="B462:AH462"/>
    <mergeCell ref="B433:AH433"/>
    <mergeCell ref="B473:AH473"/>
    <mergeCell ref="B445:AH445"/>
    <mergeCell ref="B467:AH467"/>
    <mergeCell ref="B447:AH447"/>
    <mergeCell ref="B456:AH456"/>
    <mergeCell ref="B444:AH444"/>
    <mergeCell ref="K127:X127"/>
    <mergeCell ref="Y127:AC127"/>
    <mergeCell ref="B848:AH848"/>
    <mergeCell ref="B2064:S2064"/>
    <mergeCell ref="T2064:AH2064"/>
    <mergeCell ref="AB1873:AH1873"/>
    <mergeCell ref="B2058:S2058"/>
    <mergeCell ref="K1698:N1698"/>
    <mergeCell ref="S1697:V1697"/>
    <mergeCell ref="W1697:Z1697"/>
    <mergeCell ref="S1699:V1699"/>
    <mergeCell ref="W1699:Z1699"/>
    <mergeCell ref="B1728:AH1728"/>
    <mergeCell ref="B1729:AH1729"/>
    <mergeCell ref="B1717:AH1717"/>
    <mergeCell ref="B1718:AH1718"/>
    <mergeCell ref="H1709:L1709"/>
    <mergeCell ref="B1715:AH1715"/>
    <mergeCell ref="B1720:AH1720"/>
    <mergeCell ref="B1721:AH1721"/>
    <mergeCell ref="B1722:AH1722"/>
    <mergeCell ref="K1700:N1700"/>
    <mergeCell ref="B1766:AH1766"/>
    <mergeCell ref="B1989:AH1989"/>
    <mergeCell ref="AA1703:AD1703"/>
    <mergeCell ref="AA1699:AD1699"/>
    <mergeCell ref="AE1705:AH1705"/>
    <mergeCell ref="S1703:V1703"/>
    <mergeCell ref="AA1702:AD1702"/>
    <mergeCell ref="B1725:AH1725"/>
    <mergeCell ref="B1719:AH1719"/>
    <mergeCell ref="B1714:AH1714"/>
    <mergeCell ref="S1705:V1705"/>
    <mergeCell ref="B1730:AH1730"/>
    <mergeCell ref="AC1734:AH1734"/>
    <mergeCell ref="B1667:AH1667"/>
    <mergeCell ref="B1668:AH1668"/>
    <mergeCell ref="O1700:R1700"/>
    <mergeCell ref="O1704:R1704"/>
    <mergeCell ref="W1703:Z1703"/>
    <mergeCell ref="N1593:Q1595"/>
    <mergeCell ref="B1557:AH1557"/>
    <mergeCell ref="B1556:AH1556"/>
    <mergeCell ref="B1554:AH1554"/>
    <mergeCell ref="B1588:AH1588"/>
    <mergeCell ref="B1583:AH1583"/>
    <mergeCell ref="AD1635:AH1635"/>
    <mergeCell ref="B1638:I1638"/>
    <mergeCell ref="AD1638:AH1638"/>
    <mergeCell ref="B1632:I1632"/>
    <mergeCell ref="B1633:I1633"/>
    <mergeCell ref="B1679:AH1679"/>
    <mergeCell ref="B1669:AH1669"/>
    <mergeCell ref="B1636:I1636"/>
    <mergeCell ref="AD1636:AH1636"/>
    <mergeCell ref="H1664:L1664"/>
    <mergeCell ref="B1656:AH1656"/>
    <mergeCell ref="B1619:I1619"/>
    <mergeCell ref="N1622:Q1622"/>
    <mergeCell ref="R1622:U1622"/>
    <mergeCell ref="B1623:I1623"/>
    <mergeCell ref="B1608:I1608"/>
    <mergeCell ref="B1611:I1611"/>
    <mergeCell ref="J1611:M1611"/>
    <mergeCell ref="N1611:Q1611"/>
    <mergeCell ref="S1691:V1691"/>
    <mergeCell ref="AA1694:AD1694"/>
    <mergeCell ref="H2069:I2069"/>
    <mergeCell ref="B2075:S2075"/>
    <mergeCell ref="U1895:AA1895"/>
    <mergeCell ref="T2081:AH2081"/>
    <mergeCell ref="S1506:W1506"/>
    <mergeCell ref="B1515:AH1515"/>
    <mergeCell ref="W2014:AH2014"/>
    <mergeCell ref="AD1614:AH1614"/>
    <mergeCell ref="M1506:R1506"/>
    <mergeCell ref="M1542:W1542"/>
    <mergeCell ref="B1506:L1506"/>
    <mergeCell ref="K1703:N1703"/>
    <mergeCell ref="O1703:R1703"/>
    <mergeCell ref="AA1705:AD1705"/>
    <mergeCell ref="B1700:J1700"/>
    <mergeCell ref="AA1697:AD1697"/>
    <mergeCell ref="O1698:R1698"/>
    <mergeCell ref="S1698:V1698"/>
    <mergeCell ref="S1701:V1701"/>
    <mergeCell ref="W1701:Z1701"/>
    <mergeCell ref="B1712:AH1712"/>
    <mergeCell ref="B1800:P1800"/>
    <mergeCell ref="Q1800:Y1800"/>
    <mergeCell ref="B1990:AH1990"/>
    <mergeCell ref="AE1698:AH1698"/>
    <mergeCell ref="B1699:J1699"/>
    <mergeCell ref="B1648:AH1648"/>
    <mergeCell ref="B1649:AH1649"/>
    <mergeCell ref="AD1605:AH1605"/>
    <mergeCell ref="AD1598:AH1598"/>
    <mergeCell ref="B1677:AH1677"/>
    <mergeCell ref="B1666:AH1666"/>
    <mergeCell ref="O2012:AH2012"/>
    <mergeCell ref="M1962:W1963"/>
    <mergeCell ref="B1713:AH1713"/>
    <mergeCell ref="AE1703:AH1703"/>
    <mergeCell ref="S931:V931"/>
    <mergeCell ref="B1782:P1782"/>
    <mergeCell ref="B1293:AH1293"/>
    <mergeCell ref="B1312:Y1312"/>
    <mergeCell ref="B1287:AH1287"/>
    <mergeCell ref="Z1312:AH1312"/>
    <mergeCell ref="Z1776:AH1777"/>
    <mergeCell ref="Q1780:Y1780"/>
    <mergeCell ref="B1783:P1783"/>
    <mergeCell ref="Q1783:Y1783"/>
    <mergeCell ref="B1778:P1778"/>
    <mergeCell ref="W1695:Z1695"/>
    <mergeCell ref="W1702:Z1702"/>
    <mergeCell ref="K1695:N1695"/>
    <mergeCell ref="B1657:AH1657"/>
    <mergeCell ref="B1762:AH1762"/>
    <mergeCell ref="Z1780:AH1780"/>
    <mergeCell ref="B1781:P1781"/>
    <mergeCell ref="Q1781:Y1781"/>
    <mergeCell ref="B1767:AH1767"/>
    <mergeCell ref="Q1778:Y1778"/>
    <mergeCell ref="AE1696:AH1696"/>
    <mergeCell ref="O1696:R1696"/>
    <mergeCell ref="S1696:V1696"/>
    <mergeCell ref="S932:V932"/>
    <mergeCell ref="S934:V934"/>
    <mergeCell ref="S1142:Z1142"/>
    <mergeCell ref="B1983:AH1983"/>
    <mergeCell ref="U1901:AA1901"/>
    <mergeCell ref="AA2093:AH2093"/>
    <mergeCell ref="T2071:AH2071"/>
    <mergeCell ref="B2079:S2079"/>
    <mergeCell ref="T2078:AH2078"/>
    <mergeCell ref="B2073:S2073"/>
    <mergeCell ref="T2060:AH2060"/>
    <mergeCell ref="B2066:S2066"/>
    <mergeCell ref="T2066:AH2066"/>
    <mergeCell ref="T2079:AH2079"/>
    <mergeCell ref="T2074:AH2074"/>
    <mergeCell ref="T2045:AH2045"/>
    <mergeCell ref="AB2107:AH2107"/>
    <mergeCell ref="B2080:S2080"/>
    <mergeCell ref="U2107:AA2107"/>
    <mergeCell ref="P2092:Z2092"/>
    <mergeCell ref="AA2092:AH2092"/>
    <mergeCell ref="P2088:Z2088"/>
    <mergeCell ref="B2078:S2078"/>
    <mergeCell ref="M1975:W1975"/>
    <mergeCell ref="X1966:AH1966"/>
    <mergeCell ref="M1967:W1967"/>
    <mergeCell ref="M1974:W1974"/>
    <mergeCell ref="B1974:L1974"/>
    <mergeCell ref="B1995:AH1995"/>
    <mergeCell ref="B2092:O2092"/>
    <mergeCell ref="T2050:AH2050"/>
    <mergeCell ref="B2045:S2045"/>
    <mergeCell ref="B1985:AH1985"/>
    <mergeCell ref="B1982:AH1982"/>
    <mergeCell ref="AB1910:AH1910"/>
    <mergeCell ref="AB1903:AH1903"/>
    <mergeCell ref="H871:K871"/>
    <mergeCell ref="AC871:AE871"/>
    <mergeCell ref="AF871:AH871"/>
    <mergeCell ref="B863:G863"/>
    <mergeCell ref="B2128:K2128"/>
    <mergeCell ref="L2128:Y2128"/>
    <mergeCell ref="Z2128:AH2128"/>
    <mergeCell ref="B2130:K2132"/>
    <mergeCell ref="L2130:AH2130"/>
    <mergeCell ref="L2131:Y2132"/>
    <mergeCell ref="B609:AH609"/>
    <mergeCell ref="B614:AH614"/>
    <mergeCell ref="B622:AH622"/>
    <mergeCell ref="AF615:AH615"/>
    <mergeCell ref="AC615:AE615"/>
    <mergeCell ref="AC616:AE616"/>
    <mergeCell ref="W616:Y616"/>
    <mergeCell ref="B842:AH842"/>
    <mergeCell ref="K615:N615"/>
    <mergeCell ref="B2074:S2074"/>
    <mergeCell ref="B2072:S2072"/>
    <mergeCell ref="B2067:S2067"/>
    <mergeCell ref="T2073:AH2073"/>
    <mergeCell ref="P2091:Z2091"/>
    <mergeCell ref="T2067:AH2067"/>
    <mergeCell ref="B2071:S2071"/>
    <mergeCell ref="T2049:AH2049"/>
    <mergeCell ref="B2061:S2061"/>
    <mergeCell ref="W2115:AH2115"/>
    <mergeCell ref="B2112:T2112"/>
    <mergeCell ref="U2112:AA2112"/>
    <mergeCell ref="AB2112:AH2112"/>
    <mergeCell ref="B2275:AH2275"/>
    <mergeCell ref="B2276:AH2276"/>
    <mergeCell ref="B2277:AH2277"/>
    <mergeCell ref="P2287:AH2287"/>
    <mergeCell ref="O607:R607"/>
    <mergeCell ref="Z882:AB882"/>
    <mergeCell ref="AC882:AE882"/>
    <mergeCell ref="AF882:AH882"/>
    <mergeCell ref="S882:V882"/>
    <mergeCell ref="O605:R605"/>
    <mergeCell ref="O603:R603"/>
    <mergeCell ref="S600:V600"/>
    <mergeCell ref="O611:R611"/>
    <mergeCell ref="O613:R613"/>
    <mergeCell ref="B840:AH840"/>
    <mergeCell ref="AC721:AE721"/>
    <mergeCell ref="H881:K881"/>
    <mergeCell ref="L881:O881"/>
    <mergeCell ref="P881:R881"/>
    <mergeCell ref="S881:V881"/>
    <mergeCell ref="W881:Y881"/>
    <mergeCell ref="W880:Y880"/>
    <mergeCell ref="Z880:AB880"/>
    <mergeCell ref="H875:K877"/>
    <mergeCell ref="L875:O877"/>
    <mergeCell ref="P875:R877"/>
    <mergeCell ref="Z866:AB866"/>
    <mergeCell ref="AC875:AE877"/>
    <mergeCell ref="Z869:AB869"/>
    <mergeCell ref="B844:AH844"/>
    <mergeCell ref="B845:AH845"/>
    <mergeCell ref="AF872:AH872"/>
    <mergeCell ref="B2296:AH2296"/>
    <mergeCell ref="AA2258:AH2258"/>
    <mergeCell ref="B2233:K2235"/>
    <mergeCell ref="B2305:AH2305"/>
    <mergeCell ref="B2292:AH2292"/>
    <mergeCell ref="B2218:AH2218"/>
    <mergeCell ref="B2279:AH2279"/>
    <mergeCell ref="AA2247:AH2247"/>
    <mergeCell ref="B2254:V2254"/>
    <mergeCell ref="W2254:Z2254"/>
    <mergeCell ref="AA2254:AH2254"/>
    <mergeCell ref="B2249:V2249"/>
    <mergeCell ref="W2249:Z2249"/>
    <mergeCell ref="AA2260:AH2260"/>
    <mergeCell ref="Z2229:AH2229"/>
    <mergeCell ref="B2224:K2226"/>
    <mergeCell ref="L2224:AH2224"/>
    <mergeCell ref="H2244:I2244"/>
    <mergeCell ref="B2247:V2247"/>
    <mergeCell ref="W2247:Z2247"/>
    <mergeCell ref="B2248:V2248"/>
    <mergeCell ref="W2248:Z2248"/>
    <mergeCell ref="AA2248:AH2248"/>
    <mergeCell ref="AA2250:AH2250"/>
    <mergeCell ref="L2239:Y2239"/>
    <mergeCell ref="Z2239:AH2239"/>
    <mergeCell ref="Z2234:AH2235"/>
    <mergeCell ref="Z2228:AH2228"/>
    <mergeCell ref="Z2230:AH2230"/>
    <mergeCell ref="B2284:AH2284"/>
    <mergeCell ref="B2273:AH2273"/>
    <mergeCell ref="B2274:AH2274"/>
    <mergeCell ref="AD66:AH66"/>
    <mergeCell ref="Z1263:AC1264"/>
    <mergeCell ref="C82:AH82"/>
    <mergeCell ref="C75:AH75"/>
    <mergeCell ref="AD68:AH68"/>
    <mergeCell ref="B68:AC68"/>
    <mergeCell ref="L2170:Y2170"/>
    <mergeCell ref="L2171:Y2171"/>
    <mergeCell ref="L2172:Y2172"/>
    <mergeCell ref="B2306:AH2306"/>
    <mergeCell ref="B2280:AH2280"/>
    <mergeCell ref="B2281:AH2281"/>
    <mergeCell ref="L2231:Y2231"/>
    <mergeCell ref="Z2236:AH2236"/>
    <mergeCell ref="B2237:K2237"/>
    <mergeCell ref="L2237:Y2237"/>
    <mergeCell ref="Z2237:AH2237"/>
    <mergeCell ref="B2236:K2236"/>
    <mergeCell ref="L2236:Y2236"/>
    <mergeCell ref="B2302:AH2302"/>
    <mergeCell ref="B2303:AH2303"/>
    <mergeCell ref="B2304:AH2304"/>
    <mergeCell ref="B2251:V2251"/>
    <mergeCell ref="W2251:Z2251"/>
    <mergeCell ref="AA2249:AH2249"/>
    <mergeCell ref="B2250:V2250"/>
    <mergeCell ref="B2301:AH2301"/>
    <mergeCell ref="AB1901:AH1901"/>
    <mergeCell ref="B1918:AH1918"/>
    <mergeCell ref="B1952:AH1952"/>
    <mergeCell ref="B1906:T1906"/>
    <mergeCell ref="U1906:AA1906"/>
    <mergeCell ref="AD65:AH65"/>
    <mergeCell ref="Y67:AC67"/>
    <mergeCell ref="B1263:L1264"/>
    <mergeCell ref="M1263:Q1263"/>
    <mergeCell ref="Y66:AC66"/>
    <mergeCell ref="B65:L65"/>
    <mergeCell ref="AD67:AH67"/>
    <mergeCell ref="B424:AH424"/>
    <mergeCell ref="U1859:AA1859"/>
    <mergeCell ref="AB1859:AH1859"/>
    <mergeCell ref="M65:X65"/>
    <mergeCell ref="B66:L66"/>
    <mergeCell ref="M66:X66"/>
    <mergeCell ref="B67:L67"/>
    <mergeCell ref="M67:X67"/>
    <mergeCell ref="Y65:AC65"/>
    <mergeCell ref="M1970:W1970"/>
    <mergeCell ref="Z1779:AH1779"/>
    <mergeCell ref="AB1884:AH1884"/>
    <mergeCell ref="AB1887:AH1887"/>
    <mergeCell ref="B1886:T1886"/>
    <mergeCell ref="U1903:AA1903"/>
    <mergeCell ref="B1925:AH1925"/>
    <mergeCell ref="B1941:AH1941"/>
    <mergeCell ref="B1932:AH1932"/>
    <mergeCell ref="B1933:AH1933"/>
    <mergeCell ref="B1931:AH1931"/>
    <mergeCell ref="B1930:AH1930"/>
    <mergeCell ref="B1928:AH1928"/>
    <mergeCell ref="B1929:AH1929"/>
    <mergeCell ref="B1926:AH1926"/>
    <mergeCell ref="H1937:K1937"/>
    <mergeCell ref="B1905:T1905"/>
    <mergeCell ref="AB1905:AH1905"/>
    <mergeCell ref="AB1906:AH1906"/>
    <mergeCell ref="B1907:T1907"/>
    <mergeCell ref="U1907:AA1907"/>
    <mergeCell ref="B1916:AH1916"/>
    <mergeCell ref="B1917:AH1917"/>
    <mergeCell ref="B1908:T1908"/>
    <mergeCell ref="U1908:AA1908"/>
    <mergeCell ref="AB1908:AH1908"/>
    <mergeCell ref="B1909:T1909"/>
    <mergeCell ref="U1905:AA1905"/>
    <mergeCell ref="B604:AH604"/>
    <mergeCell ref="AC866:AE866"/>
    <mergeCell ref="Z1807:AH1807"/>
    <mergeCell ref="Z1804:AH1804"/>
    <mergeCell ref="Z1802:AH1802"/>
    <mergeCell ref="Z1806:AH1806"/>
    <mergeCell ref="AB1869:AH1869"/>
    <mergeCell ref="B1904:T1904"/>
    <mergeCell ref="U1904:AA1904"/>
    <mergeCell ref="AB1904:AH1904"/>
    <mergeCell ref="U1863:AA1863"/>
    <mergeCell ref="B1871:T1871"/>
    <mergeCell ref="U1875:AA1875"/>
    <mergeCell ref="B1806:P1806"/>
    <mergeCell ref="Q1806:Y1806"/>
    <mergeCell ref="U1882:AA1882"/>
    <mergeCell ref="B1879:T1879"/>
    <mergeCell ref="B1891:T1891"/>
    <mergeCell ref="U1889:AA1889"/>
    <mergeCell ref="B1874:T1874"/>
    <mergeCell ref="B1259:L1259"/>
    <mergeCell ref="B1265:AH1265"/>
    <mergeCell ref="R1263:U1264"/>
    <mergeCell ref="X1306:AC1306"/>
    <mergeCell ref="B1889:T1889"/>
    <mergeCell ref="V1263:Y1264"/>
    <mergeCell ref="B1292:AH1292"/>
    <mergeCell ref="B1288:AH1288"/>
    <mergeCell ref="B1289:AH1289"/>
    <mergeCell ref="B1298:AH1298"/>
    <mergeCell ref="S1695:V1695"/>
    <mergeCell ref="AE1695:AH1695"/>
    <mergeCell ref="B1696:J1696"/>
    <mergeCell ref="K1696:N1696"/>
    <mergeCell ref="R1744:AB1744"/>
    <mergeCell ref="Z1778:AH1778"/>
    <mergeCell ref="B1322:Y1322"/>
    <mergeCell ref="B1338:AH1338"/>
    <mergeCell ref="Z1314:AH1314"/>
    <mergeCell ref="V1268:Y1268"/>
    <mergeCell ref="Z1268:AC1268"/>
    <mergeCell ref="AD1268:AH1268"/>
    <mergeCell ref="B1269:L1269"/>
    <mergeCell ref="M1269:Q1269"/>
    <mergeCell ref="R1269:U1269"/>
    <mergeCell ref="B1716:AH1716"/>
    <mergeCell ref="B1694:J1694"/>
    <mergeCell ref="O1695:R1695"/>
    <mergeCell ref="AD1599:AH1599"/>
    <mergeCell ref="B1527:AH1527"/>
    <mergeCell ref="B1545:AH1545"/>
    <mergeCell ref="B1603:I1603"/>
    <mergeCell ref="V1269:Y1269"/>
    <mergeCell ref="B1284:AH1284"/>
    <mergeCell ref="Z1269:AC1269"/>
    <mergeCell ref="AD1269:AH1269"/>
    <mergeCell ref="B1270:L1270"/>
    <mergeCell ref="M1270:Q1270"/>
    <mergeCell ref="W1465:AB1467"/>
    <mergeCell ref="J1602:M1602"/>
    <mergeCell ref="R1597:U1597"/>
    <mergeCell ref="R1598:U1598"/>
    <mergeCell ref="Q1776:Y1777"/>
    <mergeCell ref="J1599:M1599"/>
    <mergeCell ref="AD1257:AH1257"/>
    <mergeCell ref="M1257:Q1257"/>
    <mergeCell ref="M1258:Q1258"/>
    <mergeCell ref="B1787:P1787"/>
    <mergeCell ref="Q1787:Y1787"/>
    <mergeCell ref="Q1786:Y1786"/>
    <mergeCell ref="B1784:P1784"/>
    <mergeCell ref="Z1786:AH1786"/>
    <mergeCell ref="Z1784:AH1784"/>
    <mergeCell ref="Z1785:AH1785"/>
    <mergeCell ref="R1272:U1272"/>
    <mergeCell ref="AD1263:AH1263"/>
    <mergeCell ref="M1264:Q1264"/>
    <mergeCell ref="AD1264:AH1264"/>
    <mergeCell ref="AD1435:AH1435"/>
    <mergeCell ref="J1414:N1414"/>
    <mergeCell ref="AD1436:AH1436"/>
    <mergeCell ref="W1705:Z1705"/>
    <mergeCell ref="Z1783:AH1783"/>
    <mergeCell ref="B1723:AH1723"/>
    <mergeCell ref="B1724:AH1724"/>
    <mergeCell ref="Z1787:AH1787"/>
    <mergeCell ref="O1691:R1691"/>
    <mergeCell ref="X1537:AH1537"/>
    <mergeCell ref="B1436:I1436"/>
    <mergeCell ref="J1436:N1436"/>
    <mergeCell ref="Y1436:AC1436"/>
    <mergeCell ref="B1296:AH1296"/>
    <mergeCell ref="B1297:AH1297"/>
    <mergeCell ref="B1337:AH1337"/>
    <mergeCell ref="Z1309:AH1310"/>
    <mergeCell ref="O1436:S1436"/>
    <mergeCell ref="AF875:AH877"/>
    <mergeCell ref="H879:K879"/>
    <mergeCell ref="B1658:AH1658"/>
    <mergeCell ref="S1693:V1693"/>
    <mergeCell ref="S1694:V1694"/>
    <mergeCell ref="B1691:J1691"/>
    <mergeCell ref="K1701:N1701"/>
    <mergeCell ref="W1694:Z1694"/>
    <mergeCell ref="W1696:Z1696"/>
    <mergeCell ref="W1698:Z1698"/>
    <mergeCell ref="K1694:N1694"/>
    <mergeCell ref="W1693:Z1693"/>
    <mergeCell ref="B1695:J1695"/>
    <mergeCell ref="B1702:J1702"/>
    <mergeCell ref="K1702:N1702"/>
    <mergeCell ref="AE1694:AH1694"/>
    <mergeCell ref="B1682:AH1682"/>
    <mergeCell ref="W1691:Z1691"/>
    <mergeCell ref="W875:Y877"/>
    <mergeCell ref="L887:O887"/>
    <mergeCell ref="P883:R883"/>
    <mergeCell ref="AA930:AD930"/>
    <mergeCell ref="AE930:AH930"/>
    <mergeCell ref="W933:Z933"/>
    <mergeCell ref="W931:Z931"/>
    <mergeCell ref="B1690:J1690"/>
    <mergeCell ref="K1691:N1691"/>
    <mergeCell ref="AE1691:AH1691"/>
    <mergeCell ref="B1683:AH1683"/>
    <mergeCell ref="B1692:J1692"/>
    <mergeCell ref="AA1691:AD1691"/>
    <mergeCell ref="AE1697:AH1697"/>
    <mergeCell ref="B1685:AH1685"/>
    <mergeCell ref="B1616:I1616"/>
    <mergeCell ref="B1617:I1617"/>
    <mergeCell ref="B1653:AH1653"/>
    <mergeCell ref="B1654:AH1654"/>
    <mergeCell ref="B1627:I1627"/>
    <mergeCell ref="AD1627:AH1627"/>
    <mergeCell ref="B1634:I1634"/>
    <mergeCell ref="B1676:AH1676"/>
    <mergeCell ref="B1625:I1625"/>
    <mergeCell ref="B1540:L1540"/>
    <mergeCell ref="X1505:AB1505"/>
    <mergeCell ref="B1513:AH1513"/>
    <mergeCell ref="B1541:L1541"/>
    <mergeCell ref="V1593:Y1595"/>
    <mergeCell ref="B1586:AH1586"/>
    <mergeCell ref="B1589:AH1589"/>
    <mergeCell ref="B1519:AH1519"/>
    <mergeCell ref="J1605:M1605"/>
    <mergeCell ref="B1655:AH1655"/>
    <mergeCell ref="B1650:AH1650"/>
    <mergeCell ref="B1524:AH1524"/>
    <mergeCell ref="B1525:AH1525"/>
    <mergeCell ref="B1340:AH1340"/>
    <mergeCell ref="B1294:AH1294"/>
    <mergeCell ref="B1295:AH1295"/>
    <mergeCell ref="X1540:AH1540"/>
    <mergeCell ref="X1539:AH1539"/>
    <mergeCell ref="B1529:AH1529"/>
    <mergeCell ref="B1570:AH1570"/>
    <mergeCell ref="Y1417:AC1417"/>
    <mergeCell ref="O1417:S1417"/>
    <mergeCell ref="X1507:AB1507"/>
    <mergeCell ref="B1518:AH1518"/>
    <mergeCell ref="B1504:L1504"/>
    <mergeCell ref="B1516:AH1516"/>
    <mergeCell ref="B1507:L1507"/>
    <mergeCell ref="T1428:X1428"/>
    <mergeCell ref="Y1431:AC1431"/>
    <mergeCell ref="B1522:AH1522"/>
    <mergeCell ref="B1523:AH1523"/>
    <mergeCell ref="B1517:AH1517"/>
    <mergeCell ref="B1536:L1537"/>
    <mergeCell ref="S1500:W1503"/>
    <mergeCell ref="X1500:AB1503"/>
    <mergeCell ref="B1469:J1469"/>
    <mergeCell ref="K1469:P1469"/>
    <mergeCell ref="Q1469:V1469"/>
    <mergeCell ref="K1474:P1474"/>
    <mergeCell ref="Q1470:V1470"/>
    <mergeCell ref="B1473:J1473"/>
    <mergeCell ref="Y1433:AC1433"/>
    <mergeCell ref="B1291:AH1291"/>
    <mergeCell ref="AC1465:AH1466"/>
    <mergeCell ref="T1436:X1436"/>
    <mergeCell ref="Z1595:AC1595"/>
    <mergeCell ref="B1547:AH1547"/>
    <mergeCell ref="B1520:AH1520"/>
    <mergeCell ref="X1504:AB1504"/>
    <mergeCell ref="M1540:W1540"/>
    <mergeCell ref="B1510:AH1510"/>
    <mergeCell ref="B1514:AH1514"/>
    <mergeCell ref="B1511:AH1511"/>
    <mergeCell ref="B1512:AH1512"/>
    <mergeCell ref="B1418:I1418"/>
    <mergeCell ref="B1421:I1421"/>
    <mergeCell ref="B1423:I1423"/>
    <mergeCell ref="J1419:N1419"/>
    <mergeCell ref="J1418:N1418"/>
    <mergeCell ref="B1424:I1424"/>
    <mergeCell ref="J1425:N1425"/>
    <mergeCell ref="Y1419:AC1419"/>
    <mergeCell ref="J1427:N1427"/>
    <mergeCell ref="Q1477:V1477"/>
    <mergeCell ref="Z1311:AH1311"/>
    <mergeCell ref="T1414:X1414"/>
    <mergeCell ref="AC1477:AH1477"/>
    <mergeCell ref="T1435:X1435"/>
    <mergeCell ref="Y1435:AC1435"/>
    <mergeCell ref="AC1505:AH1505"/>
    <mergeCell ref="B1475:J1475"/>
    <mergeCell ref="K1475:P1475"/>
    <mergeCell ref="B1477:J1477"/>
    <mergeCell ref="B1432:I1432"/>
    <mergeCell ref="B1528:AH1528"/>
    <mergeCell ref="B1521:AH1521"/>
    <mergeCell ref="AD1433:AH1433"/>
    <mergeCell ref="AD1419:AH1419"/>
    <mergeCell ref="AD1418:AH1418"/>
    <mergeCell ref="O1418:S1418"/>
    <mergeCell ref="T1418:X1418"/>
    <mergeCell ref="T1432:X1432"/>
    <mergeCell ref="Y1432:AC1432"/>
    <mergeCell ref="AD1432:AH1432"/>
    <mergeCell ref="AD1429:AH1429"/>
    <mergeCell ref="T1419:X1419"/>
    <mergeCell ref="O1424:S1424"/>
    <mergeCell ref="J1430:N1430"/>
    <mergeCell ref="O1430:S1430"/>
    <mergeCell ref="T1430:X1430"/>
    <mergeCell ref="Y1430:AC1430"/>
    <mergeCell ref="AD1422:AH1422"/>
    <mergeCell ref="Y1425:AC1425"/>
    <mergeCell ref="T1424:X1424"/>
    <mergeCell ref="Y1424:AC1424"/>
    <mergeCell ref="T1423:X1423"/>
    <mergeCell ref="O1422:S1422"/>
    <mergeCell ref="T1426:X1426"/>
    <mergeCell ref="B1426:I1426"/>
    <mergeCell ref="Y1418:AC1418"/>
    <mergeCell ref="Y1420:AC1420"/>
    <mergeCell ref="O1423:S1423"/>
    <mergeCell ref="J1421:N1421"/>
    <mergeCell ref="T1420:X1420"/>
    <mergeCell ref="B1419:I1419"/>
    <mergeCell ref="T1422:X1422"/>
    <mergeCell ref="B1480:J1480"/>
    <mergeCell ref="K1480:P1480"/>
    <mergeCell ref="Q1480:V1480"/>
    <mergeCell ref="J1426:N1426"/>
    <mergeCell ref="W1480:AB1480"/>
    <mergeCell ref="AD1416:AH1416"/>
    <mergeCell ref="J1417:N1417"/>
    <mergeCell ref="O1420:S1420"/>
    <mergeCell ref="AD1430:AH1430"/>
    <mergeCell ref="B1428:I1428"/>
    <mergeCell ref="J1428:N1428"/>
    <mergeCell ref="O1428:S1428"/>
    <mergeCell ref="Y1434:AC1434"/>
    <mergeCell ref="J1434:N1434"/>
    <mergeCell ref="J1432:N1432"/>
    <mergeCell ref="O1432:S1432"/>
    <mergeCell ref="T1429:X1429"/>
    <mergeCell ref="O1421:S1421"/>
    <mergeCell ref="B1431:I1431"/>
    <mergeCell ref="T1427:X1427"/>
    <mergeCell ref="AD1424:AH1424"/>
    <mergeCell ref="J1423:N1423"/>
    <mergeCell ref="O1425:S1425"/>
    <mergeCell ref="O1426:S1426"/>
    <mergeCell ref="O1407:S1407"/>
    <mergeCell ref="T1407:X1407"/>
    <mergeCell ref="Y1407:AC1407"/>
    <mergeCell ref="Y1391:AC1391"/>
    <mergeCell ref="Y1388:AC1388"/>
    <mergeCell ref="J1411:N1411"/>
    <mergeCell ref="O1411:S1411"/>
    <mergeCell ref="T1411:X1411"/>
    <mergeCell ref="Y1411:AC1411"/>
    <mergeCell ref="T1402:X1403"/>
    <mergeCell ref="T1409:X1409"/>
    <mergeCell ref="AC1473:AH1473"/>
    <mergeCell ref="Q1473:V1473"/>
    <mergeCell ref="W1473:AB1473"/>
    <mergeCell ref="K1472:P1472"/>
    <mergeCell ref="AC1469:AH1469"/>
    <mergeCell ref="B1456:AH1456"/>
    <mergeCell ref="B1455:AH1455"/>
    <mergeCell ref="B1468:J1468"/>
    <mergeCell ref="B1401:I1403"/>
    <mergeCell ref="B1405:I1405"/>
    <mergeCell ref="T1405:X1405"/>
    <mergeCell ref="AD1411:AH1411"/>
    <mergeCell ref="Y1409:AC1409"/>
    <mergeCell ref="AD1409:AH1409"/>
    <mergeCell ref="AD1407:AH1407"/>
    <mergeCell ref="J1408:N1408"/>
    <mergeCell ref="B1410:I1410"/>
    <mergeCell ref="J1410:N1410"/>
    <mergeCell ref="O1408:S1408"/>
    <mergeCell ref="T1408:X1408"/>
    <mergeCell ref="Y1412:AC1412"/>
    <mergeCell ref="T1404:X1404"/>
    <mergeCell ref="H1357:K1357"/>
    <mergeCell ref="B1347:AH1347"/>
    <mergeCell ref="B1445:AH1445"/>
    <mergeCell ref="B1446:AH1446"/>
    <mergeCell ref="B1447:AH1447"/>
    <mergeCell ref="B1448:AH1448"/>
    <mergeCell ref="AD1438:AH1438"/>
    <mergeCell ref="B1442:AH1442"/>
    <mergeCell ref="B1443:AH1443"/>
    <mergeCell ref="B1444:AH1444"/>
    <mergeCell ref="Y1404:AC1404"/>
    <mergeCell ref="O1413:S1413"/>
    <mergeCell ref="T1413:X1413"/>
    <mergeCell ref="B1407:I1407"/>
    <mergeCell ref="J1407:N1407"/>
    <mergeCell ref="Y1408:AC1408"/>
    <mergeCell ref="O1409:S1409"/>
    <mergeCell ref="J1386:N1386"/>
    <mergeCell ref="B1412:I1412"/>
    <mergeCell ref="J1412:N1412"/>
    <mergeCell ref="O1412:S1412"/>
    <mergeCell ref="T1412:X1412"/>
    <mergeCell ref="Y1397:AC1397"/>
    <mergeCell ref="Y1405:AC1405"/>
    <mergeCell ref="B1413:I1413"/>
    <mergeCell ref="J1413:N1413"/>
    <mergeCell ref="B1409:I1409"/>
    <mergeCell ref="J1409:N1409"/>
    <mergeCell ref="B1404:I1404"/>
    <mergeCell ref="J1404:N1404"/>
    <mergeCell ref="O1404:S1404"/>
    <mergeCell ref="B1345:AH1345"/>
    <mergeCell ref="B1346:AH1346"/>
    <mergeCell ref="B1353:AH1353"/>
    <mergeCell ref="AD1386:AH1386"/>
    <mergeCell ref="Y1422:AC1422"/>
    <mergeCell ref="Y1386:AC1386"/>
    <mergeCell ref="B1438:I1438"/>
    <mergeCell ref="J1438:N1438"/>
    <mergeCell ref="O1438:S1438"/>
    <mergeCell ref="T1438:X1438"/>
    <mergeCell ref="Y1438:AC1438"/>
    <mergeCell ref="T1421:X1421"/>
    <mergeCell ref="Y1421:AC1421"/>
    <mergeCell ref="AD1410:AH1410"/>
    <mergeCell ref="AD1412:AH1412"/>
    <mergeCell ref="B1411:I1411"/>
    <mergeCell ref="B1386:I1386"/>
    <mergeCell ref="B1348:AH1348"/>
    <mergeCell ref="B1349:AH1349"/>
    <mergeCell ref="B1350:AH1350"/>
    <mergeCell ref="B1351:AH1351"/>
    <mergeCell ref="B1352:AH1352"/>
    <mergeCell ref="B1363:I1363"/>
    <mergeCell ref="J1363:N1363"/>
    <mergeCell ref="AD1397:AH1397"/>
    <mergeCell ref="Y1395:AC1395"/>
    <mergeCell ref="O1402:S1403"/>
    <mergeCell ref="AD1415:AH1415"/>
    <mergeCell ref="Y1415:AC1415"/>
    <mergeCell ref="B1414:I1414"/>
    <mergeCell ref="Y1410:AC1410"/>
    <mergeCell ref="B1415:I1415"/>
    <mergeCell ref="B1319:Y1319"/>
    <mergeCell ref="B1324:Y1324"/>
    <mergeCell ref="Z1328:AH1328"/>
    <mergeCell ref="B1329:Y1329"/>
    <mergeCell ref="Z1329:AH1329"/>
    <mergeCell ref="Z1319:AH1319"/>
    <mergeCell ref="B1320:Y1320"/>
    <mergeCell ref="Z1320:AH1320"/>
    <mergeCell ref="B1327:Y1327"/>
    <mergeCell ref="Z1327:AH1327"/>
    <mergeCell ref="B1328:Y1328"/>
    <mergeCell ref="B1309:Y1310"/>
    <mergeCell ref="B1311:Y1311"/>
    <mergeCell ref="B1313:Y1313"/>
    <mergeCell ref="B1342:AH1342"/>
    <mergeCell ref="B1343:AH1343"/>
    <mergeCell ref="B1344:AH1344"/>
    <mergeCell ref="W1469:AB1469"/>
    <mergeCell ref="B1422:I1422"/>
    <mergeCell ref="AD1413:AH1413"/>
    <mergeCell ref="B1437:I1437"/>
    <mergeCell ref="J1437:N1437"/>
    <mergeCell ref="T1415:X1415"/>
    <mergeCell ref="B1406:I1406"/>
    <mergeCell ref="J1406:N1406"/>
    <mergeCell ref="AD1426:AH1426"/>
    <mergeCell ref="J1431:N1431"/>
    <mergeCell ref="AD1406:AH1406"/>
    <mergeCell ref="J1401:AH1401"/>
    <mergeCell ref="J1402:N1403"/>
    <mergeCell ref="B1451:AH1451"/>
    <mergeCell ref="B1441:AH1441"/>
    <mergeCell ref="B1420:I1420"/>
    <mergeCell ref="J1420:N1420"/>
    <mergeCell ref="J1424:N1424"/>
    <mergeCell ref="J1422:N1422"/>
    <mergeCell ref="B1416:I1416"/>
    <mergeCell ref="J1416:N1416"/>
    <mergeCell ref="O1416:S1416"/>
    <mergeCell ref="T1416:X1416"/>
    <mergeCell ref="T1417:X1417"/>
    <mergeCell ref="AD1417:AH1417"/>
    <mergeCell ref="AD1425:AH1425"/>
    <mergeCell ref="Y1406:AC1406"/>
    <mergeCell ref="J1415:N1415"/>
    <mergeCell ref="Y1402:AC1403"/>
    <mergeCell ref="AD1402:AH1403"/>
    <mergeCell ref="AD1405:AH1405"/>
    <mergeCell ref="AD1404:AH1404"/>
    <mergeCell ref="V1259:Y1259"/>
    <mergeCell ref="Z1259:AC1259"/>
    <mergeCell ref="AD1259:AH1259"/>
    <mergeCell ref="B1260:L1260"/>
    <mergeCell ref="M1260:Q1260"/>
    <mergeCell ref="R1260:U1260"/>
    <mergeCell ref="B1283:AH1283"/>
    <mergeCell ref="M1261:Q1261"/>
    <mergeCell ref="O1437:S1437"/>
    <mergeCell ref="T1437:X1437"/>
    <mergeCell ref="Y1437:AC1437"/>
    <mergeCell ref="AD1437:AH1437"/>
    <mergeCell ref="AD1421:AH1421"/>
    <mergeCell ref="Z1330:AH1330"/>
    <mergeCell ref="Z1325:AH1325"/>
    <mergeCell ref="B1326:Y1326"/>
    <mergeCell ref="Z1326:AH1326"/>
    <mergeCell ref="B1339:AH1339"/>
    <mergeCell ref="B1335:AH1335"/>
    <mergeCell ref="B1336:AH1336"/>
    <mergeCell ref="B1334:AH1334"/>
    <mergeCell ref="O1410:S1410"/>
    <mergeCell ref="T1410:X1410"/>
    <mergeCell ref="B1325:Y1325"/>
    <mergeCell ref="AD1260:AH1260"/>
    <mergeCell ref="V1261:Y1261"/>
    <mergeCell ref="Z1261:AC1261"/>
    <mergeCell ref="Z1313:AH1313"/>
    <mergeCell ref="Z1260:AC1260"/>
    <mergeCell ref="Z1321:AH1321"/>
    <mergeCell ref="B1323:Y1323"/>
    <mergeCell ref="B1330:Y1330"/>
    <mergeCell ref="R1258:U1258"/>
    <mergeCell ref="Z1257:AC1257"/>
    <mergeCell ref="B1251:L1251"/>
    <mergeCell ref="M1251:Q1251"/>
    <mergeCell ref="R1251:U1251"/>
    <mergeCell ref="B1252:L1252"/>
    <mergeCell ref="B1254:L1254"/>
    <mergeCell ref="B1256:L1256"/>
    <mergeCell ref="R1256:U1256"/>
    <mergeCell ref="Z1254:AC1254"/>
    <mergeCell ref="B1331:Y1331"/>
    <mergeCell ref="Z1331:AH1331"/>
    <mergeCell ref="B1314:Y1314"/>
    <mergeCell ref="B1317:Y1317"/>
    <mergeCell ref="B1318:Y1318"/>
    <mergeCell ref="Z1318:AH1318"/>
    <mergeCell ref="B1299:AH1299"/>
    <mergeCell ref="B1300:AH1300"/>
    <mergeCell ref="AD1252:AH1252"/>
    <mergeCell ref="AD1258:AH1258"/>
    <mergeCell ref="AD1254:AH1254"/>
    <mergeCell ref="M1254:Q1254"/>
    <mergeCell ref="M1256:Q1256"/>
    <mergeCell ref="M1259:Q1259"/>
    <mergeCell ref="R1259:U1259"/>
    <mergeCell ref="B1301:AH1301"/>
    <mergeCell ref="Z1317:AH1317"/>
    <mergeCell ref="B1315:Y1315"/>
    <mergeCell ref="Z1315:AH1315"/>
    <mergeCell ref="B1316:Y1316"/>
    <mergeCell ref="Z1316:AH1316"/>
    <mergeCell ref="B1321:Y1321"/>
    <mergeCell ref="B1217:P1217"/>
    <mergeCell ref="V1245:Y1246"/>
    <mergeCell ref="B1208:J1208"/>
    <mergeCell ref="B1226:AH1226"/>
    <mergeCell ref="AD1245:AH1245"/>
    <mergeCell ref="M1245:Q1245"/>
    <mergeCell ref="B1228:AH1228"/>
    <mergeCell ref="B1229:AH1229"/>
    <mergeCell ref="B1230:AH1230"/>
    <mergeCell ref="B1231:AH1231"/>
    <mergeCell ref="Z1248:AC1248"/>
    <mergeCell ref="Z1252:AC1252"/>
    <mergeCell ref="AD1250:AH1250"/>
    <mergeCell ref="B1234:AH1234"/>
    <mergeCell ref="B1235:AH1235"/>
    <mergeCell ref="B1249:L1249"/>
    <mergeCell ref="M1246:Q1246"/>
    <mergeCell ref="R1245:U1246"/>
    <mergeCell ref="Q1217:Y1217"/>
    <mergeCell ref="R1248:U1248"/>
    <mergeCell ref="V1248:Y1248"/>
    <mergeCell ref="K1208:P1208"/>
    <mergeCell ref="Q1208:V1208"/>
    <mergeCell ref="W1208:AB1208"/>
    <mergeCell ref="AC1208:AH1208"/>
    <mergeCell ref="M1249:Q1249"/>
    <mergeCell ref="Q1188:Y1188"/>
    <mergeCell ref="Z1188:AH1188"/>
    <mergeCell ref="B1193:P1193"/>
    <mergeCell ref="K1205:P1205"/>
    <mergeCell ref="Q1205:V1205"/>
    <mergeCell ref="M1252:Q1252"/>
    <mergeCell ref="R1252:U1252"/>
    <mergeCell ref="R1253:U1253"/>
    <mergeCell ref="B1206:J1206"/>
    <mergeCell ref="Z1253:AC1253"/>
    <mergeCell ref="B1227:AH1227"/>
    <mergeCell ref="B1253:L1253"/>
    <mergeCell ref="M1253:Q1253"/>
    <mergeCell ref="Q1200:V1202"/>
    <mergeCell ref="V1252:Y1252"/>
    <mergeCell ref="V1253:Y1253"/>
    <mergeCell ref="B1222:AH1222"/>
    <mergeCell ref="B1223:AH1223"/>
    <mergeCell ref="AD1249:AH1249"/>
    <mergeCell ref="AD1248:AH1248"/>
    <mergeCell ref="B1247:AH1247"/>
    <mergeCell ref="V1251:Y1251"/>
    <mergeCell ref="Z1251:AC1251"/>
    <mergeCell ref="AD1251:AH1251"/>
    <mergeCell ref="AC1200:AH1201"/>
    <mergeCell ref="Z1213:AH1213"/>
    <mergeCell ref="B1215:P1215"/>
    <mergeCell ref="Q1215:Y1215"/>
    <mergeCell ref="Z1215:AH1215"/>
    <mergeCell ref="B1214:P1214"/>
    <mergeCell ref="Z1216:AH1216"/>
    <mergeCell ref="B1218:P1218"/>
    <mergeCell ref="Z1185:AH1185"/>
    <mergeCell ref="B1183:P1183"/>
    <mergeCell ref="B1176:P1176"/>
    <mergeCell ref="T970:X970"/>
    <mergeCell ref="B1140:J1140"/>
    <mergeCell ref="K1140:R1140"/>
    <mergeCell ref="K1200:P1201"/>
    <mergeCell ref="AD1253:AH1253"/>
    <mergeCell ref="J1050:N1050"/>
    <mergeCell ref="B1250:L1250"/>
    <mergeCell ref="AC1205:AH1205"/>
    <mergeCell ref="AC1207:AH1207"/>
    <mergeCell ref="Q1172:Y1174"/>
    <mergeCell ref="Z1172:AH1174"/>
    <mergeCell ref="Z1190:AH1190"/>
    <mergeCell ref="Q1183:Y1183"/>
    <mergeCell ref="Z1183:AH1183"/>
    <mergeCell ref="B1161:AH1161"/>
    <mergeCell ref="Q1193:Y1193"/>
    <mergeCell ref="Z1193:AH1193"/>
    <mergeCell ref="B1186:P1186"/>
    <mergeCell ref="Q1190:Y1190"/>
    <mergeCell ref="B1172:P1174"/>
    <mergeCell ref="Q1178:Y1178"/>
    <mergeCell ref="Z1178:AH1178"/>
    <mergeCell ref="B1180:P1180"/>
    <mergeCell ref="Q1180:Y1180"/>
    <mergeCell ref="B1178:P1178"/>
    <mergeCell ref="B1165:AH1165"/>
    <mergeCell ref="B1184:P1184"/>
    <mergeCell ref="B1190:P1190"/>
    <mergeCell ref="Z1191:AH1191"/>
    <mergeCell ref="Z1176:AH1176"/>
    <mergeCell ref="B1147:AH1147"/>
    <mergeCell ref="AA1142:AH1142"/>
    <mergeCell ref="Q1218:Y1218"/>
    <mergeCell ref="B1221:AH1221"/>
    <mergeCell ref="M1248:Q1248"/>
    <mergeCell ref="B1224:AH1224"/>
    <mergeCell ref="R1249:U1249"/>
    <mergeCell ref="V1249:Y1249"/>
    <mergeCell ref="Z1249:AC1249"/>
    <mergeCell ref="B1207:J1207"/>
    <mergeCell ref="AC1209:AH1209"/>
    <mergeCell ref="AC1210:AH1210"/>
    <mergeCell ref="B1160:AH1160"/>
    <mergeCell ref="B1153:AH1153"/>
    <mergeCell ref="K1142:R1142"/>
    <mergeCell ref="B1156:AH1156"/>
    <mergeCell ref="B1157:AH1157"/>
    <mergeCell ref="Q1182:Y1182"/>
    <mergeCell ref="B1236:AH1236"/>
    <mergeCell ref="B1237:AH1237"/>
    <mergeCell ref="B1200:J1202"/>
    <mergeCell ref="B1248:L1248"/>
    <mergeCell ref="Z1181:AH1181"/>
    <mergeCell ref="B1152:AH1152"/>
    <mergeCell ref="B1151:AH1151"/>
    <mergeCell ref="B1143:J1143"/>
    <mergeCell ref="B1159:AH1159"/>
    <mergeCell ref="Q1177:Y1177"/>
    <mergeCell ref="Q1185:Y1185"/>
    <mergeCell ref="B1150:AH1150"/>
    <mergeCell ref="W1205:AB1205"/>
    <mergeCell ref="B1163:AH1163"/>
    <mergeCell ref="B1080:AH1080"/>
    <mergeCell ref="B1078:AH1078"/>
    <mergeCell ref="AC1203:AH1203"/>
    <mergeCell ref="K1202:P1202"/>
    <mergeCell ref="Q1191:Y1191"/>
    <mergeCell ref="Z1194:AH1194"/>
    <mergeCell ref="B1195:P1195"/>
    <mergeCell ref="Z1250:AC1250"/>
    <mergeCell ref="Y1049:AC1049"/>
    <mergeCell ref="B988:AH988"/>
    <mergeCell ref="Z1195:AH1195"/>
    <mergeCell ref="Z1179:AH1179"/>
    <mergeCell ref="Z1180:AH1180"/>
    <mergeCell ref="Q1179:Y1179"/>
    <mergeCell ref="Q1204:V1204"/>
    <mergeCell ref="W1204:AB1204"/>
    <mergeCell ref="AC1204:AH1204"/>
    <mergeCell ref="AC1202:AH1202"/>
    <mergeCell ref="B1209:J1209"/>
    <mergeCell ref="K1209:P1209"/>
    <mergeCell ref="Q1209:V1209"/>
    <mergeCell ref="W1209:AB1209"/>
    <mergeCell ref="K1207:P1207"/>
    <mergeCell ref="Q1207:V1207"/>
    <mergeCell ref="V1250:Y1250"/>
    <mergeCell ref="M1250:Q1250"/>
    <mergeCell ref="R1250:U1250"/>
    <mergeCell ref="B1164:AH1164"/>
    <mergeCell ref="Q1176:Y1176"/>
    <mergeCell ref="B1141:J1141"/>
    <mergeCell ref="K1141:R1141"/>
    <mergeCell ref="AA1143:AH1143"/>
    <mergeCell ref="K1143:R1143"/>
    <mergeCell ref="AC1125:AH1125"/>
    <mergeCell ref="J1042:AH1042"/>
    <mergeCell ref="Y1043:AC1046"/>
    <mergeCell ref="O1047:S1047"/>
    <mergeCell ref="T1039:X1039"/>
    <mergeCell ref="O1050:S1050"/>
    <mergeCell ref="T1050:X1050"/>
    <mergeCell ref="Y1050:AC1050"/>
    <mergeCell ref="Q1120:V1120"/>
    <mergeCell ref="W1120:AB1120"/>
    <mergeCell ref="B1051:I1051"/>
    <mergeCell ref="J1051:N1051"/>
    <mergeCell ref="B1154:AH1154"/>
    <mergeCell ref="S1141:Z1141"/>
    <mergeCell ref="AA1141:AH1141"/>
    <mergeCell ref="Q1117:V1117"/>
    <mergeCell ref="B1136:J1137"/>
    <mergeCell ref="K1136:R1137"/>
    <mergeCell ref="B1148:AH1148"/>
    <mergeCell ref="AC1119:AH1119"/>
    <mergeCell ref="S1138:Z1138"/>
    <mergeCell ref="AA1138:AH1138"/>
    <mergeCell ref="S1139:Z1139"/>
    <mergeCell ref="AA1139:AH1139"/>
    <mergeCell ref="O1105:X1105"/>
    <mergeCell ref="Y1105:AH1105"/>
    <mergeCell ref="O1106:X1106"/>
    <mergeCell ref="O1051:S1051"/>
    <mergeCell ref="B1138:J1138"/>
    <mergeCell ref="S1143:Z1143"/>
    <mergeCell ref="T1051:X1051"/>
    <mergeCell ref="Y1051:AC1051"/>
    <mergeCell ref="B1069:AH1069"/>
    <mergeCell ref="AD1050:AH1050"/>
    <mergeCell ref="B1000:AH1000"/>
    <mergeCell ref="O974:S974"/>
    <mergeCell ref="T974:X974"/>
    <mergeCell ref="B1100:AH1100"/>
    <mergeCell ref="B1087:AH1087"/>
    <mergeCell ref="B1088:AH1088"/>
    <mergeCell ref="B1089:AH1089"/>
    <mergeCell ref="B1090:AH1090"/>
    <mergeCell ref="B1091:AH1091"/>
    <mergeCell ref="B1092:AH1092"/>
    <mergeCell ref="B1049:I1049"/>
    <mergeCell ref="J1049:N1049"/>
    <mergeCell ref="O1049:S1049"/>
    <mergeCell ref="T1049:X1049"/>
    <mergeCell ref="B1047:I1047"/>
    <mergeCell ref="J1047:N1047"/>
    <mergeCell ref="T1047:X1047"/>
    <mergeCell ref="AD1049:AH1049"/>
    <mergeCell ref="B1060:J1060"/>
    <mergeCell ref="AD1043:AH1046"/>
    <mergeCell ref="O1048:S1048"/>
    <mergeCell ref="O1039:S1039"/>
    <mergeCell ref="B1040:I1040"/>
    <mergeCell ref="J1040:N1040"/>
    <mergeCell ref="O1040:S1040"/>
    <mergeCell ref="AD1039:AH1039"/>
    <mergeCell ref="Y1047:AC1047"/>
    <mergeCell ref="AD1047:AH1047"/>
    <mergeCell ref="H1028:K1028"/>
    <mergeCell ref="J1031:AH1031"/>
    <mergeCell ref="Y1036:AC1036"/>
    <mergeCell ref="AD1036:AH1036"/>
    <mergeCell ref="H1005:K1005"/>
    <mergeCell ref="B1036:I1036"/>
    <mergeCell ref="J1036:N1036"/>
    <mergeCell ref="O1036:S1036"/>
    <mergeCell ref="T1036:X1036"/>
    <mergeCell ref="B1031:I1035"/>
    <mergeCell ref="W1009:AH1009"/>
    <mergeCell ref="B1008:H1008"/>
    <mergeCell ref="I1008:K1008"/>
    <mergeCell ref="L1008:N1008"/>
    <mergeCell ref="O1008:R1008"/>
    <mergeCell ref="W1010:AH1010"/>
    <mergeCell ref="S1011:V1011"/>
    <mergeCell ref="W1011:AH1011"/>
    <mergeCell ref="B1012:K1012"/>
    <mergeCell ref="L1012:N1012"/>
    <mergeCell ref="O1012:R1012"/>
    <mergeCell ref="S1012:V1012"/>
    <mergeCell ref="W1012:AH1012"/>
    <mergeCell ref="B1013:K1013"/>
    <mergeCell ref="B1011:K1011"/>
    <mergeCell ref="L1011:N1011"/>
    <mergeCell ref="O1011:R1011"/>
    <mergeCell ref="L1013:N1013"/>
    <mergeCell ref="O1013:R1013"/>
    <mergeCell ref="S1013:V1013"/>
    <mergeCell ref="W1013:AH1013"/>
    <mergeCell ref="B1014:K1014"/>
    <mergeCell ref="B1038:I1038"/>
    <mergeCell ref="J1038:N1038"/>
    <mergeCell ref="O1038:S1038"/>
    <mergeCell ref="T1038:X1038"/>
    <mergeCell ref="AD1038:AH1038"/>
    <mergeCell ref="AD1048:AH1048"/>
    <mergeCell ref="O1037:S1037"/>
    <mergeCell ref="T1037:X1037"/>
    <mergeCell ref="Y1037:AC1037"/>
    <mergeCell ref="AD1037:AH1037"/>
    <mergeCell ref="Y1038:AC1038"/>
    <mergeCell ref="T1040:X1040"/>
    <mergeCell ref="Y1040:AC1040"/>
    <mergeCell ref="B1037:I1037"/>
    <mergeCell ref="J1037:N1037"/>
    <mergeCell ref="T1048:X1048"/>
    <mergeCell ref="Y1048:AC1048"/>
    <mergeCell ref="B1066:AH1066"/>
    <mergeCell ref="B1067:AH1067"/>
    <mergeCell ref="B1068:AH1068"/>
    <mergeCell ref="AD1040:AH1040"/>
    <mergeCell ref="B1039:I1039"/>
    <mergeCell ref="J1039:N1039"/>
    <mergeCell ref="Y1039:AC1039"/>
    <mergeCell ref="J1043:N1046"/>
    <mergeCell ref="O1043:S1046"/>
    <mergeCell ref="B1048:I1048"/>
    <mergeCell ref="J1048:N1048"/>
    <mergeCell ref="T975:X975"/>
    <mergeCell ref="J971:N971"/>
    <mergeCell ref="O971:S971"/>
    <mergeCell ref="B993:AH993"/>
    <mergeCell ref="AD980:AH980"/>
    <mergeCell ref="B979:I979"/>
    <mergeCell ref="J979:N979"/>
    <mergeCell ref="O979:S979"/>
    <mergeCell ref="B999:AH999"/>
    <mergeCell ref="AD979:AH979"/>
    <mergeCell ref="O981:S981"/>
    <mergeCell ref="T981:X981"/>
    <mergeCell ref="Y981:AC981"/>
    <mergeCell ref="B977:I978"/>
    <mergeCell ref="J982:N982"/>
    <mergeCell ref="O982:S982"/>
    <mergeCell ref="T982:X982"/>
    <mergeCell ref="Y982:AC982"/>
    <mergeCell ref="AD982:AH982"/>
    <mergeCell ref="B983:I983"/>
    <mergeCell ref="J983:N983"/>
    <mergeCell ref="B980:I980"/>
    <mergeCell ref="J980:N980"/>
    <mergeCell ref="O980:S980"/>
    <mergeCell ref="T980:X980"/>
    <mergeCell ref="Y980:AC980"/>
    <mergeCell ref="B972:I972"/>
    <mergeCell ref="AA931:AD931"/>
    <mergeCell ref="AE931:AH931"/>
    <mergeCell ref="AA933:AD933"/>
    <mergeCell ref="AE933:AH933"/>
    <mergeCell ref="AA932:AD932"/>
    <mergeCell ref="B948:AH948"/>
    <mergeCell ref="B954:AH954"/>
    <mergeCell ref="B955:AH955"/>
    <mergeCell ref="B953:AH953"/>
    <mergeCell ref="B950:AH950"/>
    <mergeCell ref="B951:AH951"/>
    <mergeCell ref="B952:AH952"/>
    <mergeCell ref="AE936:AH936"/>
    <mergeCell ref="AE932:AH932"/>
    <mergeCell ref="B957:AH957"/>
    <mergeCell ref="F966:I966"/>
    <mergeCell ref="J968:AH968"/>
    <mergeCell ref="O973:S973"/>
    <mergeCell ref="B974:I974"/>
    <mergeCell ref="J974:N974"/>
    <mergeCell ref="N963:Q963"/>
    <mergeCell ref="AD972:AH972"/>
    <mergeCell ref="T969:X969"/>
    <mergeCell ref="J973:N973"/>
    <mergeCell ref="B958:AH958"/>
    <mergeCell ref="AD969:AH969"/>
    <mergeCell ref="AE928:AH928"/>
    <mergeCell ref="Z888:AB888"/>
    <mergeCell ref="AC888:AE888"/>
    <mergeCell ref="B889:AH889"/>
    <mergeCell ref="AF888:AH888"/>
    <mergeCell ref="B890:G890"/>
    <mergeCell ref="W891:Y891"/>
    <mergeCell ref="AA929:AD929"/>
    <mergeCell ref="AE929:AH929"/>
    <mergeCell ref="B901:I901"/>
    <mergeCell ref="J901:N901"/>
    <mergeCell ref="S927:V927"/>
    <mergeCell ref="W927:Z927"/>
    <mergeCell ref="AA917:AD917"/>
    <mergeCell ref="Y902:AC902"/>
    <mergeCell ref="B903:I903"/>
    <mergeCell ref="O904:S904"/>
    <mergeCell ref="W890:Y890"/>
    <mergeCell ref="AE927:AH927"/>
    <mergeCell ref="AF890:AH890"/>
    <mergeCell ref="J919:N919"/>
    <mergeCell ref="B926:I926"/>
    <mergeCell ref="B928:I928"/>
    <mergeCell ref="J928:N928"/>
    <mergeCell ref="O926:R926"/>
    <mergeCell ref="W926:Z926"/>
    <mergeCell ref="AA925:AD925"/>
    <mergeCell ref="O925:R925"/>
    <mergeCell ref="AA922:AD922"/>
    <mergeCell ref="AA923:AD923"/>
    <mergeCell ref="AA921:AD921"/>
    <mergeCell ref="B927:I927"/>
    <mergeCell ref="AF885:AH885"/>
    <mergeCell ref="AE921:AH921"/>
    <mergeCell ref="Z887:AB887"/>
    <mergeCell ref="AA916:AD916"/>
    <mergeCell ref="AD904:AH904"/>
    <mergeCell ref="Y904:AC904"/>
    <mergeCell ref="Z891:AB891"/>
    <mergeCell ref="AD903:AH903"/>
    <mergeCell ref="AE916:AH916"/>
    <mergeCell ref="AC885:AE885"/>
    <mergeCell ref="T897:X898"/>
    <mergeCell ref="AA926:AD926"/>
    <mergeCell ref="W919:Z919"/>
    <mergeCell ref="AA919:AD919"/>
    <mergeCell ref="AE919:AH919"/>
    <mergeCell ref="W886:Y886"/>
    <mergeCell ref="S924:V924"/>
    <mergeCell ref="T900:X900"/>
    <mergeCell ref="S885:V885"/>
    <mergeCell ref="W888:Y888"/>
    <mergeCell ref="Y900:AC900"/>
    <mergeCell ref="AD900:AH900"/>
    <mergeCell ref="AE926:AH926"/>
    <mergeCell ref="W887:Y887"/>
    <mergeCell ref="Z886:AB886"/>
    <mergeCell ref="AC886:AE886"/>
    <mergeCell ref="AF886:AH886"/>
    <mergeCell ref="AF887:AH887"/>
    <mergeCell ref="AE925:AH925"/>
    <mergeCell ref="S925:V925"/>
    <mergeCell ref="W925:Z925"/>
    <mergeCell ref="S926:V926"/>
    <mergeCell ref="B789:P789"/>
    <mergeCell ref="Q789:V789"/>
    <mergeCell ref="W789:AB789"/>
    <mergeCell ref="Q767:V767"/>
    <mergeCell ref="Z872:AB872"/>
    <mergeCell ref="L871:O871"/>
    <mergeCell ref="P871:R871"/>
    <mergeCell ref="W872:Y872"/>
    <mergeCell ref="S869:V869"/>
    <mergeCell ref="AC867:AE867"/>
    <mergeCell ref="W868:Y868"/>
    <mergeCell ref="J903:N903"/>
    <mergeCell ref="Z868:AB868"/>
    <mergeCell ref="S866:V866"/>
    <mergeCell ref="W867:Y867"/>
    <mergeCell ref="AF868:AH868"/>
    <mergeCell ref="Y903:AC903"/>
    <mergeCell ref="AF891:AH891"/>
    <mergeCell ref="P880:R880"/>
    <mergeCell ref="S880:V880"/>
    <mergeCell ref="Z883:AB883"/>
    <mergeCell ref="B884:AH884"/>
    <mergeCell ref="H883:K883"/>
    <mergeCell ref="H887:K887"/>
    <mergeCell ref="B885:G885"/>
    <mergeCell ref="B883:G883"/>
    <mergeCell ref="L888:O888"/>
    <mergeCell ref="B896:I898"/>
    <mergeCell ref="B899:I899"/>
    <mergeCell ref="H888:K888"/>
    <mergeCell ref="W780:AB780"/>
    <mergeCell ref="Q780:V780"/>
    <mergeCell ref="T736:U736"/>
    <mergeCell ref="V736:X736"/>
    <mergeCell ref="Y736:Z736"/>
    <mergeCell ref="AA736:AB736"/>
    <mergeCell ref="AC773:AH773"/>
    <mergeCell ref="AC769:AH769"/>
    <mergeCell ref="AA912:AH913"/>
    <mergeCell ref="Z875:AB877"/>
    <mergeCell ref="B878:AH878"/>
    <mergeCell ref="W917:Z917"/>
    <mergeCell ref="B881:G881"/>
    <mergeCell ref="AF883:AH883"/>
    <mergeCell ref="B880:G880"/>
    <mergeCell ref="H882:K882"/>
    <mergeCell ref="L882:O882"/>
    <mergeCell ref="AF880:AH880"/>
    <mergeCell ref="Z890:AB890"/>
    <mergeCell ref="AD805:AH805"/>
    <mergeCell ref="X804:AC804"/>
    <mergeCell ref="AC736:AE736"/>
    <mergeCell ref="P885:R885"/>
    <mergeCell ref="W885:Y885"/>
    <mergeCell ref="Z885:AB885"/>
    <mergeCell ref="AC887:AE887"/>
    <mergeCell ref="H893:I893"/>
    <mergeCell ref="P887:R887"/>
    <mergeCell ref="P888:R888"/>
    <mergeCell ref="S888:V888"/>
    <mergeCell ref="S886:V886"/>
    <mergeCell ref="L885:O885"/>
    <mergeCell ref="P882:R882"/>
    <mergeCell ref="B912:I915"/>
    <mergeCell ref="B741:Y741"/>
    <mergeCell ref="Z743:AH743"/>
    <mergeCell ref="B748:Z748"/>
    <mergeCell ref="AC765:AH765"/>
    <mergeCell ref="Q764:V764"/>
    <mergeCell ref="AA749:AH749"/>
    <mergeCell ref="W784:AB784"/>
    <mergeCell ref="P860:R860"/>
    <mergeCell ref="W862:Y862"/>
    <mergeCell ref="B852:AH852"/>
    <mergeCell ref="B853:AH853"/>
    <mergeCell ref="B846:AH846"/>
    <mergeCell ref="AC784:AH784"/>
    <mergeCell ref="AC782:AH782"/>
    <mergeCell ref="H775:I775"/>
    <mergeCell ref="B834:AH834"/>
    <mergeCell ref="Q735:S735"/>
    <mergeCell ref="AC783:AH783"/>
    <mergeCell ref="AC735:AE735"/>
    <mergeCell ref="W772:AB772"/>
    <mergeCell ref="B752:Z752"/>
    <mergeCell ref="X798:AC798"/>
    <mergeCell ref="X796:AC796"/>
    <mergeCell ref="B743:Y743"/>
    <mergeCell ref="B837:AH837"/>
    <mergeCell ref="AD804:AH804"/>
    <mergeCell ref="X805:AC805"/>
    <mergeCell ref="B826:AH826"/>
    <mergeCell ref="B835:AH835"/>
    <mergeCell ref="B836:AH836"/>
    <mergeCell ref="B843:AH843"/>
    <mergeCell ref="L736:M736"/>
    <mergeCell ref="AA748:AH748"/>
    <mergeCell ref="W768:AB768"/>
    <mergeCell ref="AC763:AH763"/>
    <mergeCell ref="AC764:AH764"/>
    <mergeCell ref="AC772:AH772"/>
    <mergeCell ref="AC770:AH770"/>
    <mergeCell ref="AC771:AH771"/>
    <mergeCell ref="B756:Z756"/>
    <mergeCell ref="AA756:AH756"/>
    <mergeCell ref="B768:P768"/>
    <mergeCell ref="W763:AB763"/>
    <mergeCell ref="B766:P766"/>
    <mergeCell ref="Q766:V766"/>
    <mergeCell ref="W771:AB771"/>
    <mergeCell ref="AA752:AH752"/>
    <mergeCell ref="B751:Z751"/>
    <mergeCell ref="AA751:AH751"/>
    <mergeCell ref="Q763:V763"/>
    <mergeCell ref="B754:Z754"/>
    <mergeCell ref="W767:AB767"/>
    <mergeCell ref="AC768:AH768"/>
    <mergeCell ref="Q727:S727"/>
    <mergeCell ref="B780:P780"/>
    <mergeCell ref="H719:I719"/>
    <mergeCell ref="AF726:AH726"/>
    <mergeCell ref="H731:I731"/>
    <mergeCell ref="V731:X731"/>
    <mergeCell ref="N732:P732"/>
    <mergeCell ref="L731:M731"/>
    <mergeCell ref="J731:K731"/>
    <mergeCell ref="H730:I730"/>
    <mergeCell ref="Z741:AH741"/>
    <mergeCell ref="B736:G736"/>
    <mergeCell ref="H707:I707"/>
    <mergeCell ref="N708:P708"/>
    <mergeCell ref="L711:M711"/>
    <mergeCell ref="B781:P781"/>
    <mergeCell ref="W779:AB779"/>
    <mergeCell ref="B771:P771"/>
    <mergeCell ref="Q771:V771"/>
    <mergeCell ref="B772:P772"/>
    <mergeCell ref="B770:P770"/>
    <mergeCell ref="AA754:AH754"/>
    <mergeCell ref="B779:P779"/>
    <mergeCell ref="Q779:V779"/>
    <mergeCell ref="Q773:V773"/>
    <mergeCell ref="H760:I760"/>
    <mergeCell ref="Q778:V778"/>
    <mergeCell ref="W778:AB778"/>
    <mergeCell ref="Q765:V765"/>
    <mergeCell ref="B719:G719"/>
    <mergeCell ref="B767:P767"/>
    <mergeCell ref="Q768:V768"/>
    <mergeCell ref="B703:G703"/>
    <mergeCell ref="N709:P709"/>
    <mergeCell ref="V703:X703"/>
    <mergeCell ref="Y703:Z703"/>
    <mergeCell ref="J708:K708"/>
    <mergeCell ref="Q709:S709"/>
    <mergeCell ref="T707:U707"/>
    <mergeCell ref="V707:X707"/>
    <mergeCell ref="L707:M707"/>
    <mergeCell ref="AF735:AH735"/>
    <mergeCell ref="M796:W796"/>
    <mergeCell ref="B726:G726"/>
    <mergeCell ref="T706:U706"/>
    <mergeCell ref="H725:I725"/>
    <mergeCell ref="N733:P733"/>
    <mergeCell ref="B730:G730"/>
    <mergeCell ref="W785:AB785"/>
    <mergeCell ref="B796:L796"/>
    <mergeCell ref="Q786:V786"/>
    <mergeCell ref="W786:AB786"/>
    <mergeCell ref="Q784:V784"/>
    <mergeCell ref="Q782:V782"/>
    <mergeCell ref="W782:AB782"/>
    <mergeCell ref="AC766:AH766"/>
    <mergeCell ref="AC767:AH767"/>
    <mergeCell ref="AA753:AH753"/>
    <mergeCell ref="B749:Z749"/>
    <mergeCell ref="AD795:AH795"/>
    <mergeCell ref="V720:X720"/>
    <mergeCell ref="Y720:Z720"/>
    <mergeCell ref="Q721:S721"/>
    <mergeCell ref="AC725:AE725"/>
    <mergeCell ref="AC722:AE722"/>
    <mergeCell ref="AC709:AE709"/>
    <mergeCell ref="B721:G721"/>
    <mergeCell ref="N721:P721"/>
    <mergeCell ref="J719:K719"/>
    <mergeCell ref="L719:M719"/>
    <mergeCell ref="J712:K712"/>
    <mergeCell ref="AF719:AH719"/>
    <mergeCell ref="AF711:AH711"/>
    <mergeCell ref="B722:G722"/>
    <mergeCell ref="AF709:AH709"/>
    <mergeCell ref="AC708:AE708"/>
    <mergeCell ref="AA706:AB706"/>
    <mergeCell ref="AF723:AH723"/>
    <mergeCell ref="AF725:AH725"/>
    <mergeCell ref="AC723:AE723"/>
    <mergeCell ref="B723:G723"/>
    <mergeCell ref="Q723:S723"/>
    <mergeCell ref="H709:I709"/>
    <mergeCell ref="J707:K707"/>
    <mergeCell ref="B707:G707"/>
    <mergeCell ref="B706:G706"/>
    <mergeCell ref="Q712:S712"/>
    <mergeCell ref="L708:M708"/>
    <mergeCell ref="Q708:S708"/>
    <mergeCell ref="H712:I712"/>
    <mergeCell ref="AC711:AE711"/>
    <mergeCell ref="N722:P722"/>
    <mergeCell ref="Q722:S722"/>
    <mergeCell ref="H791:I791"/>
    <mergeCell ref="AC778:AH778"/>
    <mergeCell ref="B750:Z750"/>
    <mergeCell ref="AA750:AH750"/>
    <mergeCell ref="W766:AB766"/>
    <mergeCell ref="B765:P765"/>
    <mergeCell ref="B786:P786"/>
    <mergeCell ref="AC786:AH786"/>
    <mergeCell ref="Q772:V772"/>
    <mergeCell ref="N730:P730"/>
    <mergeCell ref="Q730:S730"/>
    <mergeCell ref="Y731:Z731"/>
    <mergeCell ref="T731:U731"/>
    <mergeCell ref="H736:I736"/>
    <mergeCell ref="J736:K736"/>
    <mergeCell ref="B785:P785"/>
    <mergeCell ref="Q785:V785"/>
    <mergeCell ref="B753:Z753"/>
    <mergeCell ref="Q781:V781"/>
    <mergeCell ref="AC785:AH785"/>
    <mergeCell ref="B787:P787"/>
    <mergeCell ref="B784:P784"/>
    <mergeCell ref="AF731:AH731"/>
    <mergeCell ref="J730:K730"/>
    <mergeCell ref="L730:M730"/>
    <mergeCell ref="T730:U730"/>
    <mergeCell ref="V730:X730"/>
    <mergeCell ref="Y730:Z730"/>
    <mergeCell ref="N736:P736"/>
    <mergeCell ref="Q736:S736"/>
    <mergeCell ref="W764:AB764"/>
    <mergeCell ref="W765:AB765"/>
    <mergeCell ref="B755:Z755"/>
    <mergeCell ref="AA755:AH755"/>
    <mergeCell ref="W781:AB781"/>
    <mergeCell ref="B773:P773"/>
    <mergeCell ref="Q715:S717"/>
    <mergeCell ref="T715:U717"/>
    <mergeCell ref="T719:U719"/>
    <mergeCell ref="V719:X719"/>
    <mergeCell ref="L721:M721"/>
    <mergeCell ref="T721:U721"/>
    <mergeCell ref="AF698:AH698"/>
    <mergeCell ref="AF703:AH703"/>
    <mergeCell ref="N702:P702"/>
    <mergeCell ref="Q702:S702"/>
    <mergeCell ref="Y699:Z699"/>
    <mergeCell ref="AC706:AE706"/>
    <mergeCell ref="AF706:AH706"/>
    <mergeCell ref="Q706:S706"/>
    <mergeCell ref="V702:X702"/>
    <mergeCell ref="B700:AH700"/>
    <mergeCell ref="T704:U704"/>
    <mergeCell ref="H704:I704"/>
    <mergeCell ref="J704:K704"/>
    <mergeCell ref="L704:M704"/>
    <mergeCell ref="AA703:AB703"/>
    <mergeCell ref="J701:K701"/>
    <mergeCell ref="L701:M701"/>
    <mergeCell ref="T701:U701"/>
    <mergeCell ref="B698:G698"/>
    <mergeCell ref="B699:G699"/>
    <mergeCell ref="H698:I698"/>
    <mergeCell ref="AC781:AH781"/>
    <mergeCell ref="N703:P703"/>
    <mergeCell ref="AC704:AE704"/>
    <mergeCell ref="V704:X704"/>
    <mergeCell ref="Y706:Z706"/>
    <mergeCell ref="L706:M706"/>
    <mergeCell ref="N706:P706"/>
    <mergeCell ref="H706:I706"/>
    <mergeCell ref="V697:X697"/>
    <mergeCell ref="Y697:Z697"/>
    <mergeCell ref="H697:I697"/>
    <mergeCell ref="J697:K697"/>
    <mergeCell ref="AC697:AE697"/>
    <mergeCell ref="AC699:AE699"/>
    <mergeCell ref="N698:P698"/>
    <mergeCell ref="Q698:S698"/>
    <mergeCell ref="N697:P697"/>
    <mergeCell ref="AA697:AB697"/>
    <mergeCell ref="Q697:S697"/>
    <mergeCell ref="J702:K702"/>
    <mergeCell ref="L702:M702"/>
    <mergeCell ref="H703:I703"/>
    <mergeCell ref="J703:K703"/>
    <mergeCell ref="L703:M703"/>
    <mergeCell ref="T703:U703"/>
    <mergeCell ref="H701:I701"/>
    <mergeCell ref="AA699:AB699"/>
    <mergeCell ref="AA701:AB701"/>
    <mergeCell ref="AC701:AE701"/>
    <mergeCell ref="Q703:S703"/>
    <mergeCell ref="AC703:AE703"/>
    <mergeCell ref="B652:Z652"/>
    <mergeCell ref="AF640:AH640"/>
    <mergeCell ref="K640:N640"/>
    <mergeCell ref="B672:AH672"/>
    <mergeCell ref="H696:I696"/>
    <mergeCell ref="B647:Y647"/>
    <mergeCell ref="B680:AH680"/>
    <mergeCell ref="AA652:AH652"/>
    <mergeCell ref="AA654:AH654"/>
    <mergeCell ref="B655:Z655"/>
    <mergeCell ref="B683:AH683"/>
    <mergeCell ref="AA660:AH660"/>
    <mergeCell ref="B661:Z661"/>
    <mergeCell ref="B681:AH681"/>
    <mergeCell ref="B675:AH675"/>
    <mergeCell ref="H667:K667"/>
    <mergeCell ref="T696:U696"/>
    <mergeCell ref="B695:G695"/>
    <mergeCell ref="Q696:S696"/>
    <mergeCell ref="Y695:Z695"/>
    <mergeCell ref="B662:Z662"/>
    <mergeCell ref="AA662:AH662"/>
    <mergeCell ref="B648:Y648"/>
    <mergeCell ref="B656:Z656"/>
    <mergeCell ref="B670:AH670"/>
    <mergeCell ref="B654:Z654"/>
    <mergeCell ref="B677:AH677"/>
    <mergeCell ref="B679:AH679"/>
    <mergeCell ref="V701:X701"/>
    <mergeCell ref="J698:K698"/>
    <mergeCell ref="L698:M698"/>
    <mergeCell ref="B702:G702"/>
    <mergeCell ref="B638:AH638"/>
    <mergeCell ref="B637:J637"/>
    <mergeCell ref="AC636:AE636"/>
    <mergeCell ref="AF637:AH637"/>
    <mergeCell ref="W636:Y636"/>
    <mergeCell ref="K637:N637"/>
    <mergeCell ref="K635:N635"/>
    <mergeCell ref="O635:R635"/>
    <mergeCell ref="S635:V635"/>
    <mergeCell ref="O636:R636"/>
    <mergeCell ref="S636:V636"/>
    <mergeCell ref="AA655:AH655"/>
    <mergeCell ref="AA658:AH658"/>
    <mergeCell ref="B657:Z657"/>
    <mergeCell ref="Q699:S699"/>
    <mergeCell ref="L697:M697"/>
    <mergeCell ref="T697:U697"/>
    <mergeCell ref="Z637:AB637"/>
    <mergeCell ref="B635:J635"/>
    <mergeCell ref="AC637:AE637"/>
    <mergeCell ref="Z648:AH648"/>
    <mergeCell ref="B646:Y646"/>
    <mergeCell ref="Z646:AH646"/>
    <mergeCell ref="AA656:AH656"/>
    <mergeCell ref="B658:Z658"/>
    <mergeCell ref="AA663:AH663"/>
    <mergeCell ref="N699:P699"/>
    <mergeCell ref="AC698:AE698"/>
    <mergeCell ref="H702:I702"/>
    <mergeCell ref="T698:U698"/>
    <mergeCell ref="H699:I699"/>
    <mergeCell ref="Z631:AB631"/>
    <mergeCell ref="AC631:AE631"/>
    <mergeCell ref="AF631:AH631"/>
    <mergeCell ref="AF634:AH634"/>
    <mergeCell ref="W631:Y631"/>
    <mergeCell ref="Z632:AB632"/>
    <mergeCell ref="AC632:AE632"/>
    <mergeCell ref="AF632:AH632"/>
    <mergeCell ref="AC634:AE634"/>
    <mergeCell ref="B633:AH633"/>
    <mergeCell ref="B636:J636"/>
    <mergeCell ref="AF635:AH635"/>
    <mergeCell ref="K634:N634"/>
    <mergeCell ref="O634:R634"/>
    <mergeCell ref="S634:V634"/>
    <mergeCell ref="Z634:AB634"/>
    <mergeCell ref="Z635:AB635"/>
    <mergeCell ref="W634:Y634"/>
    <mergeCell ref="AC635:AE635"/>
    <mergeCell ref="AF636:AH636"/>
    <mergeCell ref="B627:J627"/>
    <mergeCell ref="K627:N627"/>
    <mergeCell ref="O627:R627"/>
    <mergeCell ref="B629:J629"/>
    <mergeCell ref="B630:J630"/>
    <mergeCell ref="K636:N636"/>
    <mergeCell ref="B640:J640"/>
    <mergeCell ref="B674:AH674"/>
    <mergeCell ref="B690:G693"/>
    <mergeCell ref="W629:Y629"/>
    <mergeCell ref="B632:J632"/>
    <mergeCell ref="W632:Y632"/>
    <mergeCell ref="W637:Y637"/>
    <mergeCell ref="B660:Z660"/>
    <mergeCell ref="B634:J634"/>
    <mergeCell ref="Z647:AH647"/>
    <mergeCell ref="AF691:AH693"/>
    <mergeCell ref="AF629:AH629"/>
    <mergeCell ref="Z630:AB630"/>
    <mergeCell ref="AC630:AE630"/>
    <mergeCell ref="Z629:AB629"/>
    <mergeCell ref="AF630:AH630"/>
    <mergeCell ref="AC629:AE629"/>
    <mergeCell ref="Z636:AB636"/>
    <mergeCell ref="H643:I643"/>
    <mergeCell ref="B639:J639"/>
    <mergeCell ref="AF639:AH639"/>
    <mergeCell ref="W639:Y639"/>
    <mergeCell ref="Z639:AB639"/>
    <mergeCell ref="AC639:AE639"/>
    <mergeCell ref="O637:R637"/>
    <mergeCell ref="S637:V637"/>
    <mergeCell ref="O616:R616"/>
    <mergeCell ref="K611:N611"/>
    <mergeCell ref="W612:Y612"/>
    <mergeCell ref="O610:R610"/>
    <mergeCell ref="O612:R612"/>
    <mergeCell ref="K612:N612"/>
    <mergeCell ref="Z616:AB616"/>
    <mergeCell ref="AC612:AE612"/>
    <mergeCell ref="AF616:AH616"/>
    <mergeCell ref="Z623:AB623"/>
    <mergeCell ref="AC623:AE623"/>
    <mergeCell ref="AF623:AH623"/>
    <mergeCell ref="B624:J624"/>
    <mergeCell ref="T691:U693"/>
    <mergeCell ref="V691:X693"/>
    <mergeCell ref="Y691:Z693"/>
    <mergeCell ref="AA691:AB693"/>
    <mergeCell ref="AC691:AE693"/>
    <mergeCell ref="B659:Z659"/>
    <mergeCell ref="Z626:AB626"/>
    <mergeCell ref="AC626:AE626"/>
    <mergeCell ref="AF626:AH626"/>
    <mergeCell ref="Z627:AB627"/>
    <mergeCell ref="AC627:AE627"/>
    <mergeCell ref="AF627:AH627"/>
    <mergeCell ref="B626:J626"/>
    <mergeCell ref="W626:Y626"/>
    <mergeCell ref="K626:N626"/>
    <mergeCell ref="O626:R626"/>
    <mergeCell ref="W627:Y627"/>
    <mergeCell ref="B631:J631"/>
    <mergeCell ref="W635:Y635"/>
    <mergeCell ref="B138:AH138"/>
    <mergeCell ref="B244:AH244"/>
    <mergeCell ref="B399:AH399"/>
    <mergeCell ref="B264:AH264"/>
    <mergeCell ref="AD260:AH260"/>
    <mergeCell ref="B340:AH340"/>
    <mergeCell ref="B466:AH466"/>
    <mergeCell ref="B442:AH442"/>
    <mergeCell ref="B469:AH469"/>
    <mergeCell ref="B345:AH345"/>
    <mergeCell ref="B389:AH389"/>
    <mergeCell ref="K129:X129"/>
    <mergeCell ref="T288:X288"/>
    <mergeCell ref="B192:AH192"/>
    <mergeCell ref="T260:X260"/>
    <mergeCell ref="B263:AH263"/>
    <mergeCell ref="K131:X131"/>
    <mergeCell ref="Y261:AC261"/>
    <mergeCell ref="X216:AH216"/>
    <mergeCell ref="B233:AH233"/>
    <mergeCell ref="B235:AH235"/>
    <mergeCell ref="B266:AH266"/>
    <mergeCell ref="B236:AH236"/>
    <mergeCell ref="T259:X259"/>
    <mergeCell ref="T250:X251"/>
    <mergeCell ref="Y250:AC251"/>
    <mergeCell ref="AD250:AH251"/>
    <mergeCell ref="AD254:AH254"/>
    <mergeCell ref="S177:W177"/>
    <mergeCell ref="X177:AB177"/>
    <mergeCell ref="AC177:AH177"/>
    <mergeCell ref="B178:M178"/>
    <mergeCell ref="AD252:AH252"/>
    <mergeCell ref="Y257:AC257"/>
    <mergeCell ref="B277:AH277"/>
    <mergeCell ref="B276:AH276"/>
    <mergeCell ref="B272:AH272"/>
    <mergeCell ref="T286:X287"/>
    <mergeCell ref="B237:AH237"/>
    <mergeCell ref="B242:AH242"/>
    <mergeCell ref="AD122:AH122"/>
    <mergeCell ref="Y123:AC123"/>
    <mergeCell ref="S168:W168"/>
    <mergeCell ref="X168:AB168"/>
    <mergeCell ref="AC169:AH169"/>
    <mergeCell ref="Y128:AC128"/>
    <mergeCell ref="AD128:AH128"/>
    <mergeCell ref="Y259:AC259"/>
    <mergeCell ref="M215:W215"/>
    <mergeCell ref="X215:AH215"/>
    <mergeCell ref="Y260:AC260"/>
    <mergeCell ref="B216:L216"/>
    <mergeCell ref="B278:AH278"/>
    <mergeCell ref="M223:W223"/>
    <mergeCell ref="B260:S260"/>
    <mergeCell ref="B261:S261"/>
    <mergeCell ref="B281:AH281"/>
    <mergeCell ref="B249:AH249"/>
    <mergeCell ref="B256:S256"/>
    <mergeCell ref="T256:X256"/>
    <mergeCell ref="B245:AH245"/>
    <mergeCell ref="B243:AH243"/>
    <mergeCell ref="B246:AH246"/>
    <mergeCell ref="B252:S252"/>
    <mergeCell ref="B114:J114"/>
    <mergeCell ref="B121:J121"/>
    <mergeCell ref="B116:J116"/>
    <mergeCell ref="B123:J123"/>
    <mergeCell ref="B124:J124"/>
    <mergeCell ref="B125:J125"/>
    <mergeCell ref="B126:J126"/>
    <mergeCell ref="B171:M171"/>
    <mergeCell ref="K125:X125"/>
    <mergeCell ref="AD292:AH292"/>
    <mergeCell ref="T261:X261"/>
    <mergeCell ref="B117:J117"/>
    <mergeCell ref="B239:AH239"/>
    <mergeCell ref="M218:W218"/>
    <mergeCell ref="B598:AH598"/>
    <mergeCell ref="B538:AH538"/>
    <mergeCell ref="B539:AH539"/>
    <mergeCell ref="Y293:AC293"/>
    <mergeCell ref="B295:S295"/>
    <mergeCell ref="B215:L215"/>
    <mergeCell ref="N173:R173"/>
    <mergeCell ref="B128:J128"/>
    <mergeCell ref="B129:J129"/>
    <mergeCell ref="K130:X130"/>
    <mergeCell ref="B122:J122"/>
    <mergeCell ref="Y294:AC294"/>
    <mergeCell ref="B586:AH586"/>
    <mergeCell ref="B585:AH585"/>
    <mergeCell ref="B588:AH588"/>
    <mergeCell ref="B584:AH584"/>
    <mergeCell ref="C226:AH226"/>
    <mergeCell ref="M220:W220"/>
    <mergeCell ref="T297:X297"/>
    <mergeCell ref="B313:AH313"/>
    <mergeCell ref="B325:AH325"/>
    <mergeCell ref="B398:AH398"/>
    <mergeCell ref="B324:AH324"/>
    <mergeCell ref="B322:AH322"/>
    <mergeCell ref="B319:AH319"/>
    <mergeCell ref="B338:AH338"/>
    <mergeCell ref="B291:S291"/>
    <mergeCell ref="B328:AH328"/>
    <mergeCell ref="B344:AH344"/>
    <mergeCell ref="B341:AH341"/>
    <mergeCell ref="B356:AH356"/>
    <mergeCell ref="B396:AH396"/>
    <mergeCell ref="B397:AH397"/>
    <mergeCell ref="B351:AH351"/>
    <mergeCell ref="B349:AH349"/>
    <mergeCell ref="B348:AH348"/>
    <mergeCell ref="B350:AH350"/>
    <mergeCell ref="B311:AH311"/>
    <mergeCell ref="B312:AH312"/>
    <mergeCell ref="C321:AH321"/>
    <mergeCell ref="B314:AH314"/>
    <mergeCell ref="B307:AH307"/>
    <mergeCell ref="B332:AH332"/>
    <mergeCell ref="B333:AH333"/>
    <mergeCell ref="T293:X293"/>
    <mergeCell ref="B339:AH339"/>
    <mergeCell ref="B371:AH371"/>
    <mergeCell ref="B367:AH367"/>
    <mergeCell ref="B373:AH373"/>
    <mergeCell ref="B326:AH326"/>
    <mergeCell ref="B330:AH330"/>
    <mergeCell ref="B438:AH438"/>
    <mergeCell ref="B403:AH403"/>
    <mergeCell ref="B413:AH413"/>
    <mergeCell ref="B436:AH436"/>
    <mergeCell ref="B416:AH416"/>
    <mergeCell ref="B440:AH440"/>
    <mergeCell ref="B441:AH441"/>
    <mergeCell ref="B435:AH435"/>
    <mergeCell ref="B412:AH412"/>
    <mergeCell ref="B429:AH429"/>
    <mergeCell ref="B419:AH419"/>
    <mergeCell ref="B369:AH369"/>
    <mergeCell ref="B363:AH363"/>
    <mergeCell ref="B327:AH327"/>
    <mergeCell ref="B357:AH357"/>
    <mergeCell ref="B411:AH411"/>
    <mergeCell ref="B425:AH425"/>
    <mergeCell ref="B426:AH426"/>
    <mergeCell ref="B368:AH368"/>
    <mergeCell ref="B394:AH394"/>
    <mergeCell ref="B380:AH380"/>
    <mergeCell ref="B392:AH392"/>
    <mergeCell ref="B393:AH393"/>
    <mergeCell ref="B417:AH417"/>
    <mergeCell ref="B434:AH434"/>
    <mergeCell ref="B427:AH427"/>
    <mergeCell ref="B432:AH432"/>
    <mergeCell ref="B405:AH405"/>
    <mergeCell ref="B395:AH395"/>
    <mergeCell ref="B414:AH414"/>
    <mergeCell ref="B421:AH421"/>
    <mergeCell ref="B492:AH492"/>
    <mergeCell ref="B415:AH415"/>
    <mergeCell ref="B476:AH476"/>
    <mergeCell ref="B400:AH400"/>
    <mergeCell ref="B401:AH401"/>
    <mergeCell ref="B402:AH402"/>
    <mergeCell ref="B477:AH477"/>
    <mergeCell ref="B437:AH437"/>
    <mergeCell ref="B490:AH490"/>
    <mergeCell ref="B495:AH495"/>
    <mergeCell ref="B482:AH482"/>
    <mergeCell ref="B498:AH498"/>
    <mergeCell ref="B515:AH515"/>
    <mergeCell ref="B420:AH420"/>
    <mergeCell ref="B443:AH443"/>
    <mergeCell ref="B458:AH458"/>
    <mergeCell ref="B410:AH410"/>
    <mergeCell ref="B460:AH460"/>
    <mergeCell ref="B446:AH446"/>
    <mergeCell ref="B455:AH455"/>
    <mergeCell ref="B459:AH459"/>
    <mergeCell ref="O606:R606"/>
    <mergeCell ref="B517:AH517"/>
    <mergeCell ref="W602:Y602"/>
    <mergeCell ref="AF599:AH599"/>
    <mergeCell ref="AF603:AH603"/>
    <mergeCell ref="B513:AH513"/>
    <mergeCell ref="B478:AH478"/>
    <mergeCell ref="B465:AH465"/>
    <mergeCell ref="B504:AH504"/>
    <mergeCell ref="B510:AH510"/>
    <mergeCell ref="B511:AH511"/>
    <mergeCell ref="B516:AH516"/>
    <mergeCell ref="B470:AH470"/>
    <mergeCell ref="B471:AH471"/>
    <mergeCell ref="B480:AH480"/>
    <mergeCell ref="B501:AH501"/>
    <mergeCell ref="B502:AH502"/>
    <mergeCell ref="B574:AH574"/>
    <mergeCell ref="H569:K569"/>
    <mergeCell ref="B582:AH582"/>
    <mergeCell ref="K601:N601"/>
    <mergeCell ref="O600:R600"/>
    <mergeCell ref="O601:R601"/>
    <mergeCell ref="S599:V599"/>
    <mergeCell ref="K599:N599"/>
    <mergeCell ref="O599:R599"/>
    <mergeCell ref="B575:AH575"/>
    <mergeCell ref="W595:Y597"/>
    <mergeCell ref="Z595:AB597"/>
    <mergeCell ref="B483:AH483"/>
    <mergeCell ref="B503:AH503"/>
    <mergeCell ref="B561:AH561"/>
    <mergeCell ref="B562:AH562"/>
    <mergeCell ref="B534:AH534"/>
    <mergeCell ref="B535:AH535"/>
    <mergeCell ref="C519:AH519"/>
    <mergeCell ref="B528:AH528"/>
    <mergeCell ref="B523:AH523"/>
    <mergeCell ref="B524:AH524"/>
    <mergeCell ref="S601:V601"/>
    <mergeCell ref="AC601:AE601"/>
    <mergeCell ref="B530:AH530"/>
    <mergeCell ref="B531:AH531"/>
    <mergeCell ref="B514:AH514"/>
    <mergeCell ref="K603:N603"/>
    <mergeCell ref="AF605:AH605"/>
    <mergeCell ref="K602:N602"/>
    <mergeCell ref="AD797:AH797"/>
    <mergeCell ref="X799:AC799"/>
    <mergeCell ref="Q770:V770"/>
    <mergeCell ref="W770:AB770"/>
    <mergeCell ref="B794:L795"/>
    <mergeCell ref="M794:W795"/>
    <mergeCell ref="X794:AH794"/>
    <mergeCell ref="X795:AC795"/>
    <mergeCell ref="B778:P778"/>
    <mergeCell ref="AF607:AH607"/>
    <mergeCell ref="K607:N607"/>
    <mergeCell ref="S607:V607"/>
    <mergeCell ref="Z613:AB613"/>
    <mergeCell ref="W615:Y615"/>
    <mergeCell ref="W613:Y613"/>
    <mergeCell ref="W623:Y623"/>
    <mergeCell ref="S623:V623"/>
    <mergeCell ref="B611:J611"/>
    <mergeCell ref="B613:J613"/>
    <mergeCell ref="B612:J612"/>
    <mergeCell ref="B694:AH694"/>
    <mergeCell ref="T695:U695"/>
    <mergeCell ref="W630:Y630"/>
    <mergeCell ref="K631:N631"/>
    <mergeCell ref="O631:R631"/>
    <mergeCell ref="S631:V631"/>
    <mergeCell ref="AC640:AE640"/>
    <mergeCell ref="AC696:AE696"/>
    <mergeCell ref="J696:K696"/>
    <mergeCell ref="L696:M696"/>
    <mergeCell ref="AF708:AH708"/>
    <mergeCell ref="AA708:AB708"/>
    <mergeCell ref="B2308:AH2308"/>
    <mergeCell ref="M797:W797"/>
    <mergeCell ref="B798:L798"/>
    <mergeCell ref="B809:AH809"/>
    <mergeCell ref="B827:AH827"/>
    <mergeCell ref="Z856:AB858"/>
    <mergeCell ref="AC856:AE858"/>
    <mergeCell ref="B799:L799"/>
    <mergeCell ref="M799:W799"/>
    <mergeCell ref="B801:L801"/>
    <mergeCell ref="B994:AH994"/>
    <mergeCell ref="B2307:AH2307"/>
    <mergeCell ref="B804:L804"/>
    <mergeCell ref="B805:L805"/>
    <mergeCell ref="M805:W805"/>
    <mergeCell ref="W863:Y863"/>
    <mergeCell ref="B864:G864"/>
    <mergeCell ref="B879:G879"/>
    <mergeCell ref="S914:V915"/>
    <mergeCell ref="J912:N915"/>
    <mergeCell ref="O912:R915"/>
    <mergeCell ref="S912:Z913"/>
    <mergeCell ref="M1966:W1966"/>
    <mergeCell ref="B800:L800"/>
    <mergeCell ref="M800:W800"/>
    <mergeCell ref="AE924:AH924"/>
    <mergeCell ref="AE922:AH922"/>
    <mergeCell ref="O918:R918"/>
    <mergeCell ref="AE923:AH923"/>
    <mergeCell ref="AE914:AH915"/>
    <mergeCell ref="AA914:AD915"/>
    <mergeCell ref="AA927:AD927"/>
    <mergeCell ref="AC1474:AH1474"/>
    <mergeCell ref="K1473:P1473"/>
    <mergeCell ref="M801:W801"/>
    <mergeCell ref="B1064:AH1064"/>
    <mergeCell ref="B1187:P1187"/>
    <mergeCell ref="Z1186:AH1186"/>
    <mergeCell ref="Q1186:Y1186"/>
    <mergeCell ref="J929:N929"/>
    <mergeCell ref="J931:N931"/>
    <mergeCell ref="B653:Z653"/>
    <mergeCell ref="AD289:AH289"/>
    <mergeCell ref="B262:AH262"/>
    <mergeCell ref="B258:S258"/>
    <mergeCell ref="T257:X257"/>
    <mergeCell ref="B732:G732"/>
    <mergeCell ref="B929:I929"/>
    <mergeCell ref="B1179:P1179"/>
    <mergeCell ref="B1185:P1185"/>
    <mergeCell ref="B1063:AH1063"/>
    <mergeCell ref="B763:P763"/>
    <mergeCell ref="B764:P764"/>
    <mergeCell ref="W773:AB773"/>
    <mergeCell ref="B422:AH422"/>
    <mergeCell ref="B418:AH418"/>
    <mergeCell ref="AC695:AE695"/>
    <mergeCell ref="AF697:AH697"/>
    <mergeCell ref="AA698:AB698"/>
    <mergeCell ref="V699:X699"/>
    <mergeCell ref="AA659:AH659"/>
    <mergeCell ref="B981:I981"/>
    <mergeCell ref="B451:AH451"/>
    <mergeCell ref="B463:AH463"/>
    <mergeCell ref="AD800:AH800"/>
    <mergeCell ref="AD798:AH798"/>
    <mergeCell ref="O629:R629"/>
    <mergeCell ref="K639:N639"/>
    <mergeCell ref="O624:R624"/>
    <mergeCell ref="AA653:AH653"/>
    <mergeCell ref="K606:N606"/>
    <mergeCell ref="B610:J610"/>
    <mergeCell ref="Q695:S695"/>
    <mergeCell ref="V1254:Y1254"/>
    <mergeCell ref="AF699:AH699"/>
    <mergeCell ref="N701:P701"/>
    <mergeCell ref="Q701:S701"/>
    <mergeCell ref="AF701:AH701"/>
    <mergeCell ref="Y701:Z701"/>
    <mergeCell ref="L699:M699"/>
    <mergeCell ref="T699:U699"/>
    <mergeCell ref="K618:AH618"/>
    <mergeCell ref="AF613:AH613"/>
    <mergeCell ref="Z615:AB615"/>
    <mergeCell ref="O615:R615"/>
    <mergeCell ref="W611:Y611"/>
    <mergeCell ref="Z611:AB611"/>
    <mergeCell ref="AF611:AH611"/>
    <mergeCell ref="S632:V632"/>
    <mergeCell ref="Y698:Z698"/>
    <mergeCell ref="Q1196:Y1196"/>
    <mergeCell ref="W1207:AB1207"/>
    <mergeCell ref="B1112:N1112"/>
    <mergeCell ref="B1081:AH1081"/>
    <mergeCell ref="B1093:AH1093"/>
    <mergeCell ref="L695:M695"/>
    <mergeCell ref="C2327:R2327"/>
    <mergeCell ref="C2323:R2323"/>
    <mergeCell ref="B488:AH488"/>
    <mergeCell ref="B489:AH489"/>
    <mergeCell ref="B485:AH485"/>
    <mergeCell ref="B486:AH486"/>
    <mergeCell ref="B487:AH487"/>
    <mergeCell ref="B2212:AH2212"/>
    <mergeCell ref="C2325:R2325"/>
    <mergeCell ref="B507:AH507"/>
    <mergeCell ref="AA661:AH661"/>
    <mergeCell ref="AC619:AE621"/>
    <mergeCell ref="AF619:AH621"/>
    <mergeCell ref="AC608:AE608"/>
    <mergeCell ref="Z612:AB612"/>
    <mergeCell ref="Z599:AB599"/>
    <mergeCell ref="W605:Y605"/>
    <mergeCell ref="W599:Y599"/>
    <mergeCell ref="S606:V606"/>
    <mergeCell ref="W610:Y610"/>
    <mergeCell ref="Z610:AB610"/>
    <mergeCell ref="B608:J608"/>
    <mergeCell ref="K610:N610"/>
    <mergeCell ref="B615:J615"/>
    <mergeCell ref="K623:N623"/>
    <mergeCell ref="B525:AH525"/>
    <mergeCell ref="Z602:AB602"/>
    <mergeCell ref="B554:AH554"/>
    <mergeCell ref="C2326:R2326"/>
    <mergeCell ref="C2317:R2317"/>
    <mergeCell ref="C2318:R2318"/>
    <mergeCell ref="AF695:AH695"/>
    <mergeCell ref="B323:AH323"/>
    <mergeCell ref="B1584:AH1584"/>
    <mergeCell ref="B1596:AH1596"/>
    <mergeCell ref="Z1322:AH1322"/>
    <mergeCell ref="B1188:P1188"/>
    <mergeCell ref="Q1187:Y1187"/>
    <mergeCell ref="Z1187:AH1187"/>
    <mergeCell ref="B1177:P1177"/>
    <mergeCell ref="B797:L797"/>
    <mergeCell ref="Z1177:AH1177"/>
    <mergeCell ref="B472:AH472"/>
    <mergeCell ref="B481:AH481"/>
    <mergeCell ref="Z619:AB621"/>
    <mergeCell ref="B509:AH509"/>
    <mergeCell ref="B464:AH464"/>
    <mergeCell ref="B499:AH499"/>
    <mergeCell ref="B404:AH404"/>
    <mergeCell ref="J699:K699"/>
    <mergeCell ref="N695:P695"/>
    <mergeCell ref="L691:M693"/>
    <mergeCell ref="N691:P693"/>
    <mergeCell ref="Q691:S693"/>
    <mergeCell ref="B1261:L1261"/>
    <mergeCell ref="AC1480:AH1480"/>
    <mergeCell ref="Q1481:V1481"/>
    <mergeCell ref="AD1593:AH1594"/>
    <mergeCell ref="K1210:P1210"/>
    <mergeCell ref="X801:AC801"/>
    <mergeCell ref="AC779:AH779"/>
    <mergeCell ref="W783:AB783"/>
    <mergeCell ref="AC780:AH780"/>
    <mergeCell ref="B669:AH669"/>
    <mergeCell ref="B522:AH522"/>
    <mergeCell ref="B526:AH526"/>
    <mergeCell ref="B527:AH527"/>
    <mergeCell ref="B555:AH555"/>
    <mergeCell ref="AC605:AE605"/>
    <mergeCell ref="V698:X698"/>
    <mergeCell ref="B493:AH493"/>
    <mergeCell ref="C475:AH475"/>
    <mergeCell ref="B491:AH491"/>
    <mergeCell ref="W608:Y608"/>
    <mergeCell ref="B494:AH494"/>
    <mergeCell ref="B500:AH500"/>
    <mergeCell ref="B505:AH505"/>
    <mergeCell ref="B512:AH512"/>
    <mergeCell ref="Z605:AB605"/>
    <mergeCell ref="AF601:AH601"/>
    <mergeCell ref="AF602:AH602"/>
    <mergeCell ref="AC603:AE603"/>
    <mergeCell ref="B520:AH520"/>
    <mergeCell ref="B521:AH521"/>
    <mergeCell ref="B536:AH536"/>
    <mergeCell ref="B529:AH529"/>
    <mergeCell ref="B532:AH532"/>
    <mergeCell ref="C542:AH542"/>
    <mergeCell ref="B549:AH549"/>
    <mergeCell ref="B546:AH546"/>
    <mergeCell ref="B537:AH537"/>
    <mergeCell ref="B533:AH533"/>
    <mergeCell ref="K632:N632"/>
    <mergeCell ref="O632:R632"/>
    <mergeCell ref="H695:I695"/>
    <mergeCell ref="J695:K695"/>
    <mergeCell ref="B375:AH375"/>
    <mergeCell ref="T296:X296"/>
    <mergeCell ref="T295:X295"/>
    <mergeCell ref="T292:X292"/>
    <mergeCell ref="B347:AH347"/>
    <mergeCell ref="B782:P782"/>
    <mergeCell ref="B547:AH547"/>
    <mergeCell ref="K594:AH594"/>
    <mergeCell ref="B603:J603"/>
    <mergeCell ref="B439:AH439"/>
    <mergeCell ref="Z601:AB601"/>
    <mergeCell ref="B599:J599"/>
    <mergeCell ref="B747:Z747"/>
    <mergeCell ref="AA747:AH747"/>
    <mergeCell ref="AA695:AB695"/>
    <mergeCell ref="K619:N621"/>
    <mergeCell ref="AC606:AE606"/>
    <mergeCell ref="B684:AH684"/>
    <mergeCell ref="B678:AH678"/>
    <mergeCell ref="B423:AH423"/>
    <mergeCell ref="B450:AH450"/>
    <mergeCell ref="W640:Y640"/>
    <mergeCell ref="B628:AH628"/>
    <mergeCell ref="AF624:AH624"/>
    <mergeCell ref="B625:J625"/>
    <mergeCell ref="W625:Y625"/>
    <mergeCell ref="Z625:AB625"/>
    <mergeCell ref="AC625:AE625"/>
    <mergeCell ref="W624:Y624"/>
    <mergeCell ref="AF625:AH625"/>
    <mergeCell ref="AC624:AE624"/>
    <mergeCell ref="Z624:AB624"/>
    <mergeCell ref="X222:AH222"/>
    <mergeCell ref="M222:W222"/>
    <mergeCell ref="B223:L223"/>
    <mergeCell ref="Y290:AC290"/>
    <mergeCell ref="T291:X291"/>
    <mergeCell ref="B292:S292"/>
    <mergeCell ref="B293:S293"/>
    <mergeCell ref="Y291:AC291"/>
    <mergeCell ref="B308:AH308"/>
    <mergeCell ref="Y297:AC297"/>
    <mergeCell ref="B337:AH337"/>
    <mergeCell ref="B221:L221"/>
    <mergeCell ref="M221:W221"/>
    <mergeCell ref="B229:AH229"/>
    <mergeCell ref="B230:AH230"/>
    <mergeCell ref="Y289:AC289"/>
    <mergeCell ref="B274:AH274"/>
    <mergeCell ref="B285:AH285"/>
    <mergeCell ref="Y288:AC288"/>
    <mergeCell ref="B288:S288"/>
    <mergeCell ref="B273:AH273"/>
    <mergeCell ref="B269:AH269"/>
    <mergeCell ref="B275:AH275"/>
    <mergeCell ref="B286:S287"/>
    <mergeCell ref="AD286:AH287"/>
    <mergeCell ref="AD261:AH261"/>
    <mergeCell ref="AD294:AH294"/>
    <mergeCell ref="B318:AH318"/>
    <mergeCell ref="B301:AH301"/>
    <mergeCell ref="B317:AH317"/>
    <mergeCell ref="B296:S296"/>
    <mergeCell ref="B305:AH305"/>
    <mergeCell ref="C2328:R2328"/>
    <mergeCell ref="T255:X255"/>
    <mergeCell ref="AD255:AH255"/>
    <mergeCell ref="B372:AH372"/>
    <mergeCell ref="C2316:R2316"/>
    <mergeCell ref="B454:AH454"/>
    <mergeCell ref="B390:AH390"/>
    <mergeCell ref="W1470:AB1470"/>
    <mergeCell ref="AC1470:AH1470"/>
    <mergeCell ref="Z1323:AH1323"/>
    <mergeCell ref="B1911:T1911"/>
    <mergeCell ref="O2007:AH2007"/>
    <mergeCell ref="O2008:AH2008"/>
    <mergeCell ref="O2009:AH2009"/>
    <mergeCell ref="U1911:AA1911"/>
    <mergeCell ref="U1864:AA1864"/>
    <mergeCell ref="B1866:T1866"/>
    <mergeCell ref="U1890:AA1890"/>
    <mergeCell ref="U1891:AA1891"/>
    <mergeCell ref="U1894:AA1894"/>
    <mergeCell ref="B1900:T1900"/>
    <mergeCell ref="B297:S297"/>
    <mergeCell ref="Y258:AC258"/>
    <mergeCell ref="AD258:AH258"/>
    <mergeCell ref="B257:S257"/>
    <mergeCell ref="B384:AH384"/>
    <mergeCell ref="B1065:AH1065"/>
    <mergeCell ref="B1181:P1181"/>
    <mergeCell ref="Z1184:AH1184"/>
    <mergeCell ref="B457:AH457"/>
    <mergeCell ref="B484:AH484"/>
    <mergeCell ref="AD799:AH799"/>
    <mergeCell ref="L861:O861"/>
    <mergeCell ref="P861:R861"/>
    <mergeCell ref="P863:R863"/>
    <mergeCell ref="S863:V863"/>
    <mergeCell ref="B886:G886"/>
    <mergeCell ref="B882:G882"/>
    <mergeCell ref="Z640:AB640"/>
    <mergeCell ref="O640:R640"/>
    <mergeCell ref="S640:V640"/>
    <mergeCell ref="AA696:AB696"/>
    <mergeCell ref="B671:AH671"/>
    <mergeCell ref="B673:AH673"/>
    <mergeCell ref="O625:R625"/>
    <mergeCell ref="S625:V625"/>
    <mergeCell ref="B828:AH828"/>
    <mergeCell ref="M803:W803"/>
    <mergeCell ref="M802:W802"/>
    <mergeCell ref="B824:AH824"/>
    <mergeCell ref="B783:P783"/>
    <mergeCell ref="Q783:V783"/>
    <mergeCell ref="B819:AH819"/>
    <mergeCell ref="B820:AH820"/>
    <mergeCell ref="B821:AH821"/>
    <mergeCell ref="B822:AH822"/>
    <mergeCell ref="B769:P769"/>
    <mergeCell ref="Q769:V769"/>
    <mergeCell ref="W769:AB769"/>
    <mergeCell ref="AD801:AH801"/>
    <mergeCell ref="AD796:AH796"/>
    <mergeCell ref="X797:AC797"/>
    <mergeCell ref="X800:AC800"/>
    <mergeCell ref="M798:W798"/>
    <mergeCell ref="AD802:AH802"/>
    <mergeCell ref="X803:AC803"/>
    <mergeCell ref="AD803:AH803"/>
    <mergeCell ref="B817:AH817"/>
    <mergeCell ref="B806:L806"/>
    <mergeCell ref="M806:W806"/>
    <mergeCell ref="B811:AH811"/>
    <mergeCell ref="B812:AH812"/>
    <mergeCell ref="X806:AC806"/>
    <mergeCell ref="B802:L802"/>
    <mergeCell ref="B823:AH823"/>
    <mergeCell ref="B815:AH815"/>
    <mergeCell ref="B816:AH816"/>
    <mergeCell ref="AD806:AH806"/>
    <mergeCell ref="B813:AH813"/>
    <mergeCell ref="B814:AH814"/>
    <mergeCell ref="B818:AH818"/>
    <mergeCell ref="X802:AC802"/>
    <mergeCell ref="M804:W804"/>
    <mergeCell ref="B803:L803"/>
    <mergeCell ref="B810:AH810"/>
    <mergeCell ref="L886:O886"/>
    <mergeCell ref="P872:R872"/>
    <mergeCell ref="AC868:AE868"/>
    <mergeCell ref="W918:Z918"/>
    <mergeCell ref="AA918:AD918"/>
    <mergeCell ref="O903:S903"/>
    <mergeCell ref="T903:X903"/>
    <mergeCell ref="T904:X904"/>
    <mergeCell ref="AD905:AH905"/>
    <mergeCell ref="B888:G888"/>
    <mergeCell ref="J902:N902"/>
    <mergeCell ref="W869:Y869"/>
    <mergeCell ref="S871:V871"/>
    <mergeCell ref="S868:V868"/>
    <mergeCell ref="AF869:AH869"/>
    <mergeCell ref="L867:O867"/>
    <mergeCell ref="P867:R867"/>
    <mergeCell ref="S867:V867"/>
    <mergeCell ref="AF879:AH879"/>
    <mergeCell ref="AC879:AE879"/>
    <mergeCell ref="Z881:AB881"/>
    <mergeCell ref="W914:Z915"/>
    <mergeCell ref="H908:I908"/>
    <mergeCell ref="H890:K890"/>
    <mergeCell ref="L890:O890"/>
    <mergeCell ref="P890:R890"/>
    <mergeCell ref="AD902:AH902"/>
    <mergeCell ref="O901:S901"/>
    <mergeCell ref="T901:X901"/>
    <mergeCell ref="S890:V890"/>
    <mergeCell ref="B871:G871"/>
    <mergeCell ref="H868:K868"/>
    <mergeCell ref="B855:G858"/>
    <mergeCell ref="H856:K858"/>
    <mergeCell ref="L856:O858"/>
    <mergeCell ref="P856:R858"/>
    <mergeCell ref="B859:AH859"/>
    <mergeCell ref="S856:V858"/>
    <mergeCell ref="AF856:AH858"/>
    <mergeCell ref="S860:V860"/>
    <mergeCell ref="J904:N904"/>
    <mergeCell ref="B904:I904"/>
    <mergeCell ref="B825:AH825"/>
    <mergeCell ref="W860:Y860"/>
    <mergeCell ref="Z860:AB860"/>
    <mergeCell ref="B861:G861"/>
    <mergeCell ref="B860:G860"/>
    <mergeCell ref="W856:Y858"/>
    <mergeCell ref="H861:K861"/>
    <mergeCell ref="H860:K860"/>
    <mergeCell ref="L860:O860"/>
    <mergeCell ref="H891:K891"/>
    <mergeCell ref="L891:O891"/>
    <mergeCell ref="P891:R891"/>
    <mergeCell ref="S891:V891"/>
    <mergeCell ref="AC881:AE881"/>
    <mergeCell ref="AF881:AH881"/>
    <mergeCell ref="AC880:AE880"/>
    <mergeCell ref="L868:O868"/>
    <mergeCell ref="B891:G891"/>
    <mergeCell ref="B887:G887"/>
    <mergeCell ref="H867:K867"/>
    <mergeCell ref="H866:K866"/>
    <mergeCell ref="L866:O866"/>
    <mergeCell ref="H855:AH855"/>
    <mergeCell ref="W861:Y861"/>
    <mergeCell ref="Z863:AB863"/>
    <mergeCell ref="AC863:AE863"/>
    <mergeCell ref="AF863:AH863"/>
    <mergeCell ref="Z871:AB871"/>
    <mergeCell ref="AC872:AE872"/>
    <mergeCell ref="AC869:AE869"/>
    <mergeCell ref="W866:Y866"/>
    <mergeCell ref="AE917:AH917"/>
    <mergeCell ref="B920:I920"/>
    <mergeCell ref="J920:N920"/>
    <mergeCell ref="O919:R919"/>
    <mergeCell ref="S919:V919"/>
    <mergeCell ref="O923:R923"/>
    <mergeCell ref="S923:V923"/>
    <mergeCell ref="J922:N922"/>
    <mergeCell ref="O922:R922"/>
    <mergeCell ref="S922:V922"/>
    <mergeCell ref="O916:R916"/>
    <mergeCell ref="S916:V916"/>
    <mergeCell ref="W916:Z916"/>
    <mergeCell ref="S920:V920"/>
    <mergeCell ref="W920:Z920"/>
    <mergeCell ref="AA920:AD920"/>
    <mergeCell ref="AE920:AH920"/>
    <mergeCell ref="AE918:AH918"/>
    <mergeCell ref="B918:I918"/>
    <mergeCell ref="J918:N918"/>
    <mergeCell ref="B916:I916"/>
    <mergeCell ref="J916:N916"/>
    <mergeCell ref="B917:I917"/>
    <mergeCell ref="J927:N927"/>
    <mergeCell ref="J926:N926"/>
    <mergeCell ref="B921:I921"/>
    <mergeCell ref="J921:N921"/>
    <mergeCell ref="O921:R921"/>
    <mergeCell ref="O924:R924"/>
    <mergeCell ref="W924:Z924"/>
    <mergeCell ref="B924:I924"/>
    <mergeCell ref="J924:N924"/>
    <mergeCell ref="B923:I923"/>
    <mergeCell ref="W923:Z923"/>
    <mergeCell ref="S921:V921"/>
    <mergeCell ref="W921:Z921"/>
    <mergeCell ref="J923:N923"/>
    <mergeCell ref="B922:I922"/>
    <mergeCell ref="O927:R927"/>
    <mergeCell ref="AA924:AD924"/>
    <mergeCell ref="B959:AH959"/>
    <mergeCell ref="B946:AH946"/>
    <mergeCell ref="B956:AH956"/>
    <mergeCell ref="B949:AH949"/>
    <mergeCell ref="O933:R933"/>
    <mergeCell ref="B944:AH944"/>
    <mergeCell ref="B934:I934"/>
    <mergeCell ref="J934:N934"/>
    <mergeCell ref="B933:I933"/>
    <mergeCell ref="B973:I973"/>
    <mergeCell ref="B942:AH942"/>
    <mergeCell ref="S933:V933"/>
    <mergeCell ref="B945:AH945"/>
    <mergeCell ref="B935:I935"/>
    <mergeCell ref="J935:N935"/>
    <mergeCell ref="B940:AH940"/>
    <mergeCell ref="B943:AH943"/>
    <mergeCell ref="J933:N933"/>
    <mergeCell ref="B947:AH947"/>
    <mergeCell ref="W934:Z934"/>
    <mergeCell ref="O934:R934"/>
    <mergeCell ref="Y970:AC970"/>
    <mergeCell ref="Y969:AC969"/>
    <mergeCell ref="B971:I971"/>
    <mergeCell ref="B970:I970"/>
    <mergeCell ref="J970:N970"/>
    <mergeCell ref="AD970:AH970"/>
    <mergeCell ref="B1001:AH1001"/>
    <mergeCell ref="AD973:AH973"/>
    <mergeCell ref="Y975:AC975"/>
    <mergeCell ref="AD974:AH974"/>
    <mergeCell ref="S2315:AH2315"/>
    <mergeCell ref="B995:AH995"/>
    <mergeCell ref="B996:AH996"/>
    <mergeCell ref="B997:AH997"/>
    <mergeCell ref="B998:AH998"/>
    <mergeCell ref="J975:N975"/>
    <mergeCell ref="O975:S975"/>
    <mergeCell ref="Y978:AC978"/>
    <mergeCell ref="AD975:AH975"/>
    <mergeCell ref="J981:N981"/>
    <mergeCell ref="T973:X973"/>
    <mergeCell ref="J977:AH977"/>
    <mergeCell ref="Y974:AC974"/>
    <mergeCell ref="T979:X979"/>
    <mergeCell ref="Y979:AC979"/>
    <mergeCell ref="C2315:R2315"/>
    <mergeCell ref="U1900:AA1900"/>
    <mergeCell ref="B1899:T1899"/>
    <mergeCell ref="U1899:AA1899"/>
    <mergeCell ref="AB1891:AH1891"/>
    <mergeCell ref="B1893:T1893"/>
    <mergeCell ref="U1893:AA1893"/>
    <mergeCell ref="AB1899:AH1899"/>
    <mergeCell ref="B1894:T1894"/>
    <mergeCell ref="U1876:AA1876"/>
    <mergeCell ref="B2186:AH2186"/>
    <mergeCell ref="B1472:J1472"/>
    <mergeCell ref="Q1472:V1472"/>
    <mergeCell ref="S2316:AH2316"/>
    <mergeCell ref="B1073:AH1073"/>
    <mergeCell ref="B1074:AH1074"/>
    <mergeCell ref="B1075:AH1075"/>
    <mergeCell ref="B1076:AH1076"/>
    <mergeCell ref="B1077:AH1077"/>
    <mergeCell ref="Z1192:AH1192"/>
    <mergeCell ref="Q1195:Y1195"/>
    <mergeCell ref="B1079:AH1079"/>
    <mergeCell ref="X1536:AH1536"/>
    <mergeCell ref="M1965:W1965"/>
    <mergeCell ref="M1964:W1964"/>
    <mergeCell ref="AB1911:AH1911"/>
    <mergeCell ref="B1881:T1881"/>
    <mergeCell ref="U1902:AA1902"/>
    <mergeCell ref="B1910:T1910"/>
    <mergeCell ref="U1873:AA1873"/>
    <mergeCell ref="U1866:AA1866"/>
    <mergeCell ref="B1862:T1862"/>
    <mergeCell ref="W1474:AB1474"/>
    <mergeCell ref="B1914:AH1914"/>
    <mergeCell ref="R1254:U1254"/>
    <mergeCell ref="W1472:AB1472"/>
    <mergeCell ref="AC1472:AH1472"/>
    <mergeCell ref="Z1324:AH1324"/>
    <mergeCell ref="V1260:Y1260"/>
    <mergeCell ref="B1196:P1196"/>
    <mergeCell ref="B1615:I1615"/>
    <mergeCell ref="AD1261:AH1261"/>
    <mergeCell ref="B1255:AH1255"/>
    <mergeCell ref="Z1196:AH1196"/>
    <mergeCell ref="Q1210:V1210"/>
    <mergeCell ref="B1070:AH1070"/>
    <mergeCell ref="B1071:AH1071"/>
    <mergeCell ref="B1072:AH1072"/>
    <mergeCell ref="B1471:J1471"/>
    <mergeCell ref="K1471:P1471"/>
    <mergeCell ref="Q1471:V1471"/>
    <mergeCell ref="W1471:AB1471"/>
    <mergeCell ref="AC1471:AH1471"/>
    <mergeCell ref="B1192:P1192"/>
    <mergeCell ref="Q1192:Y1192"/>
    <mergeCell ref="W1210:AB1210"/>
    <mergeCell ref="R1261:U1261"/>
    <mergeCell ref="B1282:AH1282"/>
    <mergeCell ref="Z1245:AC1246"/>
    <mergeCell ref="B1225:AH1225"/>
    <mergeCell ref="B1094:AH1094"/>
    <mergeCell ref="B1099:AH1099"/>
    <mergeCell ref="B1096:AH1096"/>
    <mergeCell ref="Q1189:Y1189"/>
    <mergeCell ref="B1191:P1191"/>
    <mergeCell ref="Z1189:AH1189"/>
    <mergeCell ref="B1189:P1189"/>
    <mergeCell ref="B1110:N1110"/>
    <mergeCell ref="B1204:J1204"/>
    <mergeCell ref="K1204:P1204"/>
    <mergeCell ref="Y1106:AH1106"/>
    <mergeCell ref="K1206:P1206"/>
    <mergeCell ref="Q1206:V1206"/>
    <mergeCell ref="W1206:AB1206"/>
    <mergeCell ref="AC1206:AH1206"/>
    <mergeCell ref="B1158:AH1158"/>
    <mergeCell ref="B1149:AH1149"/>
    <mergeCell ref="B1479:J1479"/>
    <mergeCell ref="W1476:AB1476"/>
    <mergeCell ref="Q1476:V1476"/>
    <mergeCell ref="K1476:P1476"/>
    <mergeCell ref="B1476:J1476"/>
    <mergeCell ref="W1477:AB1477"/>
    <mergeCell ref="H1462:K1462"/>
    <mergeCell ref="B1449:AH1449"/>
    <mergeCell ref="B1450:AH1450"/>
    <mergeCell ref="Q1475:V1475"/>
    <mergeCell ref="W1475:AB1475"/>
    <mergeCell ref="AC1475:AH1475"/>
    <mergeCell ref="AC1479:AH1479"/>
    <mergeCell ref="B1478:J1478"/>
    <mergeCell ref="K1478:P1478"/>
    <mergeCell ref="Q1478:V1478"/>
    <mergeCell ref="W1478:AB1478"/>
    <mergeCell ref="AC1478:AH1478"/>
    <mergeCell ref="B1452:AH1452"/>
    <mergeCell ref="B1458:AH1458"/>
    <mergeCell ref="K1470:P1470"/>
    <mergeCell ref="B1453:AH1453"/>
    <mergeCell ref="B1457:AH1457"/>
    <mergeCell ref="Q1474:V1474"/>
    <mergeCell ref="B1454:AH1454"/>
    <mergeCell ref="K1468:P1468"/>
    <mergeCell ref="Q1468:V1468"/>
    <mergeCell ref="W1468:AB1468"/>
    <mergeCell ref="AC1468:AH1468"/>
    <mergeCell ref="B1470:J1470"/>
    <mergeCell ref="AC1476:AH1476"/>
    <mergeCell ref="B1474:J1474"/>
    <mergeCell ref="X1506:AB1506"/>
    <mergeCell ref="M1493:W1493"/>
    <mergeCell ref="B1490:L1490"/>
    <mergeCell ref="X1491:AH1491"/>
    <mergeCell ref="X1492:AH1492"/>
    <mergeCell ref="M1490:W1490"/>
    <mergeCell ref="X1490:AH1490"/>
    <mergeCell ref="B1491:L1491"/>
    <mergeCell ref="M1491:W1491"/>
    <mergeCell ref="AC1507:AH1507"/>
    <mergeCell ref="B1505:L1505"/>
    <mergeCell ref="X1494:AH1494"/>
    <mergeCell ref="AC1504:AH1504"/>
    <mergeCell ref="W1481:AB1481"/>
    <mergeCell ref="AC1481:AH1481"/>
    <mergeCell ref="B1482:J1482"/>
    <mergeCell ref="B1481:J1481"/>
    <mergeCell ref="K1481:P1481"/>
    <mergeCell ref="K1482:P1482"/>
    <mergeCell ref="Q1482:V1482"/>
    <mergeCell ref="W1482:AB1482"/>
    <mergeCell ref="W1483:AB1483"/>
    <mergeCell ref="AC1483:AH1483"/>
    <mergeCell ref="B1495:L1495"/>
    <mergeCell ref="M1495:W1495"/>
    <mergeCell ref="X1495:AH1495"/>
    <mergeCell ref="M1504:R1504"/>
    <mergeCell ref="S1504:W1504"/>
    <mergeCell ref="M1505:R1505"/>
    <mergeCell ref="S1505:W1505"/>
    <mergeCell ref="B1494:L1494"/>
    <mergeCell ref="M1494:W1494"/>
    <mergeCell ref="AC1482:AH1482"/>
    <mergeCell ref="B1493:L1493"/>
    <mergeCell ref="B1483:J1483"/>
    <mergeCell ref="K1483:P1483"/>
    <mergeCell ref="Q1483:V1483"/>
    <mergeCell ref="B1487:L1488"/>
    <mergeCell ref="M1492:W1492"/>
    <mergeCell ref="B1489:L1489"/>
    <mergeCell ref="M1489:W1489"/>
    <mergeCell ref="X1489:AH1489"/>
    <mergeCell ref="M1488:W1488"/>
    <mergeCell ref="K1479:P1479"/>
    <mergeCell ref="B1551:AH1551"/>
    <mergeCell ref="B1552:AH1552"/>
    <mergeCell ref="B1553:AH1553"/>
    <mergeCell ref="Q1479:V1479"/>
    <mergeCell ref="W1479:AB1479"/>
    <mergeCell ref="X1488:AH1488"/>
    <mergeCell ref="M1487:AH1487"/>
    <mergeCell ref="X1493:AH1493"/>
    <mergeCell ref="M1503:R1503"/>
    <mergeCell ref="AC1503:AH1503"/>
    <mergeCell ref="H1497:I1497"/>
    <mergeCell ref="AC1506:AH1506"/>
    <mergeCell ref="M1507:R1507"/>
    <mergeCell ref="S1507:W1507"/>
    <mergeCell ref="B1500:L1503"/>
    <mergeCell ref="M1500:R1502"/>
    <mergeCell ref="AC1500:AH1502"/>
    <mergeCell ref="M1541:W1541"/>
    <mergeCell ref="X1541:AH1541"/>
    <mergeCell ref="B1542:L1542"/>
    <mergeCell ref="B1550:AH1550"/>
    <mergeCell ref="B1573:AH1573"/>
    <mergeCell ref="B1548:AH1548"/>
    <mergeCell ref="B1582:AH1582"/>
    <mergeCell ref="Z1598:AC1598"/>
    <mergeCell ref="Z1599:AC1599"/>
    <mergeCell ref="B1598:I1598"/>
    <mergeCell ref="N1600:Q1600"/>
    <mergeCell ref="Z1597:AC1597"/>
    <mergeCell ref="N1599:Q1599"/>
    <mergeCell ref="B1597:I1597"/>
    <mergeCell ref="V1600:Y1600"/>
    <mergeCell ref="R1599:U1599"/>
    <mergeCell ref="N1597:Q1597"/>
    <mergeCell ref="Z1600:AC1600"/>
    <mergeCell ref="B1585:AH1585"/>
    <mergeCell ref="B1581:AH1581"/>
    <mergeCell ref="B1549:AH1549"/>
    <mergeCell ref="Z1593:AC1594"/>
    <mergeCell ref="Z1601:AC1601"/>
    <mergeCell ref="V1598:Y1598"/>
    <mergeCell ref="V1599:Y1599"/>
    <mergeCell ref="V1597:Y1597"/>
    <mergeCell ref="N1602:Q1602"/>
    <mergeCell ref="AD1604:AH1604"/>
    <mergeCell ref="R1602:U1602"/>
    <mergeCell ref="AD1597:AH1597"/>
    <mergeCell ref="J1604:M1604"/>
    <mergeCell ref="J1597:M1597"/>
    <mergeCell ref="J1598:M1598"/>
    <mergeCell ref="B1601:I1601"/>
    <mergeCell ref="N1603:Q1603"/>
    <mergeCell ref="B1600:I1600"/>
    <mergeCell ref="J1601:M1601"/>
    <mergeCell ref="B1602:I1602"/>
    <mergeCell ref="AD1600:AH1600"/>
    <mergeCell ref="AD1602:AH1602"/>
    <mergeCell ref="B1599:I1599"/>
    <mergeCell ref="B1606:I1606"/>
    <mergeCell ref="B1604:I1604"/>
    <mergeCell ref="J1606:M1606"/>
    <mergeCell ref="R1605:U1605"/>
    <mergeCell ref="B1605:I1605"/>
    <mergeCell ref="Z1608:AC1608"/>
    <mergeCell ref="AD1601:AH1601"/>
    <mergeCell ref="R1604:U1604"/>
    <mergeCell ref="Z1603:AC1603"/>
    <mergeCell ref="Z1604:AC1604"/>
    <mergeCell ref="R1603:U1603"/>
    <mergeCell ref="V1601:Y1601"/>
    <mergeCell ref="V1603:Y1603"/>
    <mergeCell ref="Z1602:AC1602"/>
    <mergeCell ref="V1604:Y1604"/>
    <mergeCell ref="AD1603:AH1603"/>
    <mergeCell ref="B1747:Q1747"/>
    <mergeCell ref="R1747:AB1747"/>
    <mergeCell ref="N1612:Q1612"/>
    <mergeCell ref="R1612:U1612"/>
    <mergeCell ref="V1612:Y1612"/>
    <mergeCell ref="B1609:I1609"/>
    <mergeCell ref="AD1609:AH1609"/>
    <mergeCell ref="B1610:I1610"/>
    <mergeCell ref="AD1610:AH1610"/>
    <mergeCell ref="J1610:M1610"/>
    <mergeCell ref="B1630:I1630"/>
    <mergeCell ref="B1614:I1614"/>
    <mergeCell ref="R1611:U1611"/>
    <mergeCell ref="AD1625:AH1625"/>
    <mergeCell ref="Z1609:AC1609"/>
    <mergeCell ref="N1614:Q1614"/>
    <mergeCell ref="R1614:U1614"/>
    <mergeCell ref="Z1610:AC1610"/>
    <mergeCell ref="Z1612:AC1612"/>
    <mergeCell ref="Z1616:AC1616"/>
    <mergeCell ref="J1613:M1613"/>
    <mergeCell ref="N1613:Q1613"/>
    <mergeCell ref="R1613:U1613"/>
    <mergeCell ref="V1613:Y1613"/>
    <mergeCell ref="Z1613:AC1613"/>
    <mergeCell ref="J1614:M1614"/>
    <mergeCell ref="R1617:U1617"/>
    <mergeCell ref="V1617:Y1617"/>
    <mergeCell ref="V1614:Y1614"/>
    <mergeCell ref="B1618:AH1618"/>
    <mergeCell ref="J1615:M1615"/>
    <mergeCell ref="AC1741:AH1741"/>
    <mergeCell ref="O1693:R1693"/>
    <mergeCell ref="AD1611:AH1611"/>
    <mergeCell ref="AD1630:AH1630"/>
    <mergeCell ref="B1631:I1631"/>
    <mergeCell ref="AD1631:AH1631"/>
    <mergeCell ref="AD1628:AH1628"/>
    <mergeCell ref="B1628:I1628"/>
    <mergeCell ref="B1613:I1613"/>
    <mergeCell ref="AD1613:AH1613"/>
    <mergeCell ref="B1612:I1612"/>
    <mergeCell ref="AD1612:AH1612"/>
    <mergeCell ref="J1612:M1612"/>
    <mergeCell ref="AA1690:AH1690"/>
    <mergeCell ref="AA1693:AD1693"/>
    <mergeCell ref="AE1693:AH1693"/>
    <mergeCell ref="B1635:I1635"/>
    <mergeCell ref="AD1608:AH1608"/>
    <mergeCell ref="J1608:M1608"/>
    <mergeCell ref="N1608:Q1608"/>
    <mergeCell ref="N1606:Q1606"/>
    <mergeCell ref="R1606:U1606"/>
    <mergeCell ref="V1606:Y1606"/>
    <mergeCell ref="Z1606:AC1606"/>
    <mergeCell ref="R1608:U1608"/>
    <mergeCell ref="V1608:Y1608"/>
    <mergeCell ref="V1605:Y1605"/>
    <mergeCell ref="B1607:AH1607"/>
    <mergeCell ref="AD1606:AH1606"/>
    <mergeCell ref="Z1605:AC1605"/>
    <mergeCell ref="J1603:M1603"/>
    <mergeCell ref="AB1872:AH1872"/>
    <mergeCell ref="N1610:Q1610"/>
    <mergeCell ref="R1610:U1610"/>
    <mergeCell ref="V1610:Y1610"/>
    <mergeCell ref="Z1614:AC1614"/>
    <mergeCell ref="N1616:Q1616"/>
    <mergeCell ref="Z1797:AH1797"/>
    <mergeCell ref="Q1797:Y1797"/>
    <mergeCell ref="B1801:P1801"/>
    <mergeCell ref="Q1801:Y1801"/>
    <mergeCell ref="Z1801:AH1801"/>
    <mergeCell ref="B1797:P1797"/>
    <mergeCell ref="B1799:P1799"/>
    <mergeCell ref="Q1799:Y1799"/>
    <mergeCell ref="R1745:AB1745"/>
    <mergeCell ref="AC1745:AH1745"/>
    <mergeCell ref="B1743:Q1743"/>
    <mergeCell ref="B1785:P1785"/>
    <mergeCell ref="B1651:AH1651"/>
    <mergeCell ref="B1652:AH1652"/>
    <mergeCell ref="B1701:J1701"/>
    <mergeCell ref="AA1696:AD1696"/>
    <mergeCell ref="AA1695:AD1695"/>
    <mergeCell ref="U1874:AA1874"/>
    <mergeCell ref="U1877:AA1877"/>
    <mergeCell ref="AB1856:AH1857"/>
    <mergeCell ref="U1872:AA1872"/>
    <mergeCell ref="AB1870:AH1870"/>
    <mergeCell ref="AB1871:AH1871"/>
    <mergeCell ref="AB1896:AH1896"/>
    <mergeCell ref="AB1902:AH1902"/>
    <mergeCell ref="B1846:AH1846"/>
    <mergeCell ref="K1690:R1690"/>
    <mergeCell ref="S1690:Z1690"/>
    <mergeCell ref="R1746:AB1746"/>
    <mergeCell ref="AC1746:AH1746"/>
    <mergeCell ref="B1885:T1885"/>
    <mergeCell ref="U1885:AA1885"/>
    <mergeCell ref="U1862:AA1862"/>
    <mergeCell ref="U1871:AA1871"/>
    <mergeCell ref="B1873:T1873"/>
    <mergeCell ref="B1758:AH1758"/>
    <mergeCell ref="B1759:AH1759"/>
    <mergeCell ref="B1760:AH1760"/>
    <mergeCell ref="B1684:AH1684"/>
    <mergeCell ref="O1694:R1694"/>
    <mergeCell ref="B1870:T1870"/>
    <mergeCell ref="B1868:T1868"/>
    <mergeCell ref="U1878:AA1878"/>
    <mergeCell ref="AB1879:AH1879"/>
    <mergeCell ref="AC1747:AH1747"/>
    <mergeCell ref="B1745:Q1745"/>
    <mergeCell ref="AB1878:AH1878"/>
    <mergeCell ref="B1875:T1875"/>
    <mergeCell ref="AB1874:AH1874"/>
    <mergeCell ref="U1858:AA1858"/>
    <mergeCell ref="AB1858:AH1858"/>
    <mergeCell ref="U1870:AA1870"/>
    <mergeCell ref="AB1868:AH1868"/>
    <mergeCell ref="B1838:AH1838"/>
    <mergeCell ref="B1839:AH1839"/>
    <mergeCell ref="AB1864:AH1864"/>
    <mergeCell ref="B1864:T1864"/>
    <mergeCell ref="B1858:T1858"/>
    <mergeCell ref="Q1785:Y1785"/>
    <mergeCell ref="B1865:T1865"/>
    <mergeCell ref="Z1800:AH1800"/>
    <mergeCell ref="Z1798:AH1798"/>
    <mergeCell ref="B1804:P1804"/>
    <mergeCell ref="Q1804:Y1804"/>
    <mergeCell ref="U1860:AA1860"/>
    <mergeCell ref="AB1867:AH1867"/>
    <mergeCell ref="B1876:T1876"/>
    <mergeCell ref="AB1865:AH1865"/>
    <mergeCell ref="AB1863:AH1863"/>
    <mergeCell ref="B1878:T1878"/>
    <mergeCell ref="B1869:T1869"/>
    <mergeCell ref="AB1877:AH1877"/>
    <mergeCell ref="Q1810:Y1810"/>
    <mergeCell ref="Z1810:AH1810"/>
    <mergeCell ref="B1822:AH1822"/>
    <mergeCell ref="B1820:AH1820"/>
    <mergeCell ref="AB1894:AH1894"/>
    <mergeCell ref="U1892:AA1892"/>
    <mergeCell ref="AB1862:AH1862"/>
    <mergeCell ref="B1861:T1861"/>
    <mergeCell ref="B1872:T1872"/>
    <mergeCell ref="AB1892:AH1892"/>
    <mergeCell ref="B1898:T1898"/>
    <mergeCell ref="AB1889:AH1889"/>
    <mergeCell ref="AB1881:AH1881"/>
    <mergeCell ref="AB1900:AH1900"/>
    <mergeCell ref="AB1898:AH1898"/>
    <mergeCell ref="AB1886:AH1886"/>
    <mergeCell ref="B1882:T1882"/>
    <mergeCell ref="AB1893:AH1893"/>
    <mergeCell ref="Q1798:Y1798"/>
    <mergeCell ref="Q1782:Y1782"/>
    <mergeCell ref="Z1782:AH1782"/>
    <mergeCell ref="B1888:T1888"/>
    <mergeCell ref="B1880:T1880"/>
    <mergeCell ref="U1880:AA1880"/>
    <mergeCell ref="B1810:P1810"/>
    <mergeCell ref="Q1807:Y1807"/>
    <mergeCell ref="B1808:P1808"/>
    <mergeCell ref="Q1808:Y1808"/>
    <mergeCell ref="B1813:AH1813"/>
    <mergeCell ref="B1814:AH1814"/>
    <mergeCell ref="B1815:AH1815"/>
    <mergeCell ref="B1805:P1805"/>
    <mergeCell ref="U1897:AA1897"/>
    <mergeCell ref="AB1897:AH1897"/>
    <mergeCell ref="H1829:K1829"/>
    <mergeCell ref="U1887:AA1887"/>
    <mergeCell ref="C2324:R2324"/>
    <mergeCell ref="B2111:T2111"/>
    <mergeCell ref="U2111:AA2111"/>
    <mergeCell ref="B2035:AH2035"/>
    <mergeCell ref="B2036:AH2036"/>
    <mergeCell ref="B2031:AH2031"/>
    <mergeCell ref="B2032:AH2032"/>
    <mergeCell ref="B2037:AH2037"/>
    <mergeCell ref="B2033:AH2033"/>
    <mergeCell ref="C2320:R2320"/>
    <mergeCell ref="B2018:AH2018"/>
    <mergeCell ref="B1993:AH1993"/>
    <mergeCell ref="B2011:N2011"/>
    <mergeCell ref="B1998:AH1998"/>
    <mergeCell ref="O2006:AH2006"/>
    <mergeCell ref="O2005:AH2005"/>
    <mergeCell ref="B2008:N2008"/>
    <mergeCell ref="B2010:N2010"/>
    <mergeCell ref="B2311:AH2311"/>
    <mergeCell ref="B2000:AH2000"/>
    <mergeCell ref="B2001:AH2001"/>
    <mergeCell ref="B2309:AH2309"/>
    <mergeCell ref="B2310:AH2310"/>
    <mergeCell ref="B2314:AH2314"/>
    <mergeCell ref="L2121:AH2121"/>
    <mergeCell ref="Z2167:AH2168"/>
    <mergeCell ref="B2166:K2168"/>
    <mergeCell ref="L2166:AH2166"/>
    <mergeCell ref="B2109:T2109"/>
    <mergeCell ref="AB2110:AH2110"/>
    <mergeCell ref="B2094:O2094"/>
    <mergeCell ref="P2094:Z2094"/>
    <mergeCell ref="C2319:R2319"/>
    <mergeCell ref="C2322:R2322"/>
    <mergeCell ref="C2321:R2321"/>
    <mergeCell ref="B2027:AH2027"/>
    <mergeCell ref="B2025:AH2025"/>
    <mergeCell ref="B2028:AH2028"/>
    <mergeCell ref="H2016:K2016"/>
    <mergeCell ref="B334:AH334"/>
    <mergeCell ref="B335:AH335"/>
    <mergeCell ref="B336:AH336"/>
    <mergeCell ref="B346:AH346"/>
    <mergeCell ref="B279:AH279"/>
    <mergeCell ref="B304:AH304"/>
    <mergeCell ref="B289:S289"/>
    <mergeCell ref="T289:X289"/>
    <mergeCell ref="Y286:AC287"/>
    <mergeCell ref="B300:AH300"/>
    <mergeCell ref="B1946:AH1946"/>
    <mergeCell ref="B1947:AH1947"/>
    <mergeCell ref="B1948:AH1948"/>
    <mergeCell ref="B1949:AH1949"/>
    <mergeCell ref="S630:V630"/>
    <mergeCell ref="U1886:AA1886"/>
    <mergeCell ref="U1868:AA1868"/>
    <mergeCell ref="AB1860:AH1860"/>
    <mergeCell ref="AB1866:AH1866"/>
    <mergeCell ref="AB1890:AH1890"/>
    <mergeCell ref="B1847:AH1847"/>
    <mergeCell ref="B280:AH280"/>
    <mergeCell ref="B283:AH283"/>
    <mergeCell ref="B548:AH548"/>
    <mergeCell ref="B428:AH428"/>
    <mergeCell ref="AK27:AM30"/>
    <mergeCell ref="B358:AH358"/>
    <mergeCell ref="B359:AH359"/>
    <mergeCell ref="B360:AH360"/>
    <mergeCell ref="B361:AH361"/>
    <mergeCell ref="B271:AH271"/>
    <mergeCell ref="B282:AH282"/>
    <mergeCell ref="B376:AH376"/>
    <mergeCell ref="B377:AH377"/>
    <mergeCell ref="B378:AH378"/>
    <mergeCell ref="B379:AH379"/>
    <mergeCell ref="C387:AH387"/>
    <mergeCell ref="B388:AH388"/>
    <mergeCell ref="B381:AH381"/>
    <mergeCell ref="B382:AH382"/>
    <mergeCell ref="B383:AH383"/>
    <mergeCell ref="AD293:AH293"/>
    <mergeCell ref="B247:AH247"/>
    <mergeCell ref="B331:AH331"/>
    <mergeCell ref="B232:AH232"/>
    <mergeCell ref="B309:AH309"/>
    <mergeCell ref="B306:AH306"/>
    <mergeCell ref="B310:AH310"/>
    <mergeCell ref="AD253:AH253"/>
    <mergeCell ref="H208:J208"/>
    <mergeCell ref="M216:W216"/>
    <mergeCell ref="X219:AH219"/>
    <mergeCell ref="B253:S253"/>
    <mergeCell ref="T253:X253"/>
    <mergeCell ref="M217:W217"/>
    <mergeCell ref="B241:AH241"/>
    <mergeCell ref="B234:AH234"/>
    <mergeCell ref="B479:AH479"/>
    <mergeCell ref="B448:AH448"/>
    <mergeCell ref="B449:AH449"/>
    <mergeCell ref="B557:AH557"/>
    <mergeCell ref="B558:AH558"/>
    <mergeCell ref="B559:AH559"/>
    <mergeCell ref="B508:AH508"/>
    <mergeCell ref="B556:AH556"/>
    <mergeCell ref="B543:AH543"/>
    <mergeCell ref="B544:AH544"/>
    <mergeCell ref="B545:AH545"/>
    <mergeCell ref="B560:AH560"/>
    <mergeCell ref="AC599:AE599"/>
    <mergeCell ref="B506:AH506"/>
    <mergeCell ref="K600:N600"/>
    <mergeCell ref="X203:AH203"/>
    <mergeCell ref="P89:Y89"/>
    <mergeCell ref="B366:AH366"/>
    <mergeCell ref="B362:AH362"/>
    <mergeCell ref="B352:AH352"/>
    <mergeCell ref="B353:AH353"/>
    <mergeCell ref="B354:AH354"/>
    <mergeCell ref="B355:AH355"/>
    <mergeCell ref="B329:AH329"/>
    <mergeCell ref="B259:S259"/>
    <mergeCell ref="B391:AH391"/>
    <mergeCell ref="B385:AH385"/>
    <mergeCell ref="B370:AH370"/>
    <mergeCell ref="B220:L220"/>
    <mergeCell ref="X220:AH220"/>
    <mergeCell ref="B228:AH228"/>
    <mergeCell ref="B238:AH238"/>
    <mergeCell ref="AC607:AE607"/>
    <mergeCell ref="B623:J623"/>
    <mergeCell ref="B616:J616"/>
    <mergeCell ref="S639:V639"/>
    <mergeCell ref="B550:AH550"/>
    <mergeCell ref="B551:AH551"/>
    <mergeCell ref="B552:AH552"/>
    <mergeCell ref="B553:AH553"/>
    <mergeCell ref="B600:J600"/>
    <mergeCell ref="AF600:AH600"/>
    <mergeCell ref="S629:V629"/>
    <mergeCell ref="K624:N624"/>
    <mergeCell ref="S626:V626"/>
    <mergeCell ref="S627:V627"/>
    <mergeCell ref="K629:N629"/>
    <mergeCell ref="AF612:AH612"/>
    <mergeCell ref="AC613:AE613"/>
    <mergeCell ref="AC611:AE611"/>
    <mergeCell ref="K616:N616"/>
    <mergeCell ref="S615:V615"/>
    <mergeCell ref="S616:V616"/>
    <mergeCell ref="S611:V611"/>
    <mergeCell ref="S612:V612"/>
    <mergeCell ref="S613:V613"/>
    <mergeCell ref="AC602:AE602"/>
    <mergeCell ref="AC600:AE600"/>
    <mergeCell ref="Z600:AB600"/>
    <mergeCell ref="O602:R602"/>
    <mergeCell ref="W603:Y603"/>
    <mergeCell ref="Z603:AB603"/>
    <mergeCell ref="O608:R608"/>
    <mergeCell ref="K608:N608"/>
    <mergeCell ref="B701:G701"/>
    <mergeCell ref="B704:G704"/>
    <mergeCell ref="AA702:AB702"/>
    <mergeCell ref="AF702:AH702"/>
    <mergeCell ref="B602:J602"/>
    <mergeCell ref="B406:AH406"/>
    <mergeCell ref="B374:AH374"/>
    <mergeCell ref="Z606:AB606"/>
    <mergeCell ref="O623:R623"/>
    <mergeCell ref="B601:J601"/>
    <mergeCell ref="W601:Y601"/>
    <mergeCell ref="W600:Y600"/>
    <mergeCell ref="O639:R639"/>
    <mergeCell ref="B605:J605"/>
    <mergeCell ref="S619:V621"/>
    <mergeCell ref="O619:R621"/>
    <mergeCell ref="AC610:AE610"/>
    <mergeCell ref="AF608:AH608"/>
    <mergeCell ref="Z608:AB608"/>
    <mergeCell ref="K630:N630"/>
    <mergeCell ref="O630:R630"/>
    <mergeCell ref="S624:V624"/>
    <mergeCell ref="W619:Y621"/>
    <mergeCell ref="AF610:AH610"/>
    <mergeCell ref="AF606:AH606"/>
    <mergeCell ref="W606:Y606"/>
    <mergeCell ref="Z607:AB607"/>
    <mergeCell ref="K613:N613"/>
    <mergeCell ref="K625:N625"/>
    <mergeCell ref="B607:J607"/>
    <mergeCell ref="W607:Y607"/>
    <mergeCell ref="B606:J606"/>
    <mergeCell ref="V709:X709"/>
    <mergeCell ref="Y709:Z709"/>
    <mergeCell ref="V711:X711"/>
    <mergeCell ref="Y711:Z711"/>
    <mergeCell ref="AA711:AB711"/>
    <mergeCell ref="B710:AH710"/>
    <mergeCell ref="B709:G709"/>
    <mergeCell ref="H711:I711"/>
    <mergeCell ref="AA657:AH657"/>
    <mergeCell ref="H690:AH690"/>
    <mergeCell ref="H691:I693"/>
    <mergeCell ref="J691:K693"/>
    <mergeCell ref="B663:Z663"/>
    <mergeCell ref="V695:X695"/>
    <mergeCell ref="AF696:AH696"/>
    <mergeCell ref="T702:U702"/>
    <mergeCell ref="Y707:Z707"/>
    <mergeCell ref="Y704:Z704"/>
    <mergeCell ref="AA704:AB704"/>
    <mergeCell ref="AA707:AB707"/>
    <mergeCell ref="N707:P707"/>
    <mergeCell ref="Q707:S707"/>
    <mergeCell ref="V706:X706"/>
    <mergeCell ref="Q704:S704"/>
    <mergeCell ref="AC702:AE702"/>
    <mergeCell ref="V696:X696"/>
    <mergeCell ref="Y696:Z696"/>
    <mergeCell ref="N696:P696"/>
    <mergeCell ref="N704:P704"/>
    <mergeCell ref="AF704:AH704"/>
    <mergeCell ref="B696:G696"/>
    <mergeCell ref="B697:G697"/>
    <mergeCell ref="AA712:AB712"/>
    <mergeCell ref="AA715:AB717"/>
    <mergeCell ref="H714:AH714"/>
    <mergeCell ref="AF712:AH712"/>
    <mergeCell ref="N719:P719"/>
    <mergeCell ref="L712:M712"/>
    <mergeCell ref="AC715:AE717"/>
    <mergeCell ref="AC719:AE719"/>
    <mergeCell ref="Y702:Z702"/>
    <mergeCell ref="J706:K706"/>
    <mergeCell ref="T708:U708"/>
    <mergeCell ref="V708:X708"/>
    <mergeCell ref="Y708:Z708"/>
    <mergeCell ref="AC707:AE707"/>
    <mergeCell ref="B705:AH705"/>
    <mergeCell ref="AF707:AH707"/>
    <mergeCell ref="B708:G708"/>
    <mergeCell ref="AA709:AB709"/>
    <mergeCell ref="V715:X717"/>
    <mergeCell ref="AF715:AH717"/>
    <mergeCell ref="B714:G717"/>
    <mergeCell ref="H715:I717"/>
    <mergeCell ref="J715:K717"/>
    <mergeCell ref="L715:M717"/>
    <mergeCell ref="N715:P717"/>
    <mergeCell ref="Y715:Z717"/>
    <mergeCell ref="T712:U712"/>
    <mergeCell ref="V712:X712"/>
    <mergeCell ref="Y712:Z712"/>
    <mergeCell ref="J709:K709"/>
    <mergeCell ref="L709:M709"/>
    <mergeCell ref="T709:U709"/>
    <mergeCell ref="N723:P723"/>
    <mergeCell ref="J723:K723"/>
    <mergeCell ref="N728:P728"/>
    <mergeCell ref="Q731:S731"/>
    <mergeCell ref="AA725:AB725"/>
    <mergeCell ref="AA719:AB719"/>
    <mergeCell ref="Y721:Z721"/>
    <mergeCell ref="AA721:AB721"/>
    <mergeCell ref="V721:X721"/>
    <mergeCell ref="Y719:Z719"/>
    <mergeCell ref="AA720:AB720"/>
    <mergeCell ref="H721:I721"/>
    <mergeCell ref="J721:K721"/>
    <mergeCell ref="H720:I720"/>
    <mergeCell ref="Q719:S719"/>
    <mergeCell ref="H727:I727"/>
    <mergeCell ref="J727:K727"/>
    <mergeCell ref="L727:M727"/>
    <mergeCell ref="T727:U727"/>
    <mergeCell ref="V727:X727"/>
    <mergeCell ref="Y727:Z727"/>
    <mergeCell ref="AA731:AB731"/>
    <mergeCell ref="AA723:AB723"/>
    <mergeCell ref="H722:I722"/>
    <mergeCell ref="J722:K722"/>
    <mergeCell ref="J725:K725"/>
    <mergeCell ref="L725:M725"/>
    <mergeCell ref="T725:U725"/>
    <mergeCell ref="V725:X725"/>
    <mergeCell ref="Y725:Z725"/>
    <mergeCell ref="L723:M723"/>
    <mergeCell ref="Q728:S728"/>
    <mergeCell ref="O920:R920"/>
    <mergeCell ref="S918:V918"/>
    <mergeCell ref="O917:R917"/>
    <mergeCell ref="S917:V917"/>
    <mergeCell ref="P868:R868"/>
    <mergeCell ref="B870:AH870"/>
    <mergeCell ref="B869:G869"/>
    <mergeCell ref="S872:V872"/>
    <mergeCell ref="W922:Z922"/>
    <mergeCell ref="AA928:AD928"/>
    <mergeCell ref="B919:I919"/>
    <mergeCell ref="J917:N917"/>
    <mergeCell ref="B932:I932"/>
    <mergeCell ref="J932:N932"/>
    <mergeCell ref="O932:R932"/>
    <mergeCell ref="O928:R928"/>
    <mergeCell ref="L722:M722"/>
    <mergeCell ref="T722:U722"/>
    <mergeCell ref="V722:X722"/>
    <mergeCell ref="Y722:Z722"/>
    <mergeCell ref="AA722:AB722"/>
    <mergeCell ref="H733:I733"/>
    <mergeCell ref="J733:K733"/>
    <mergeCell ref="L733:M733"/>
    <mergeCell ref="T733:U733"/>
    <mergeCell ref="V733:X733"/>
    <mergeCell ref="Y733:Z733"/>
    <mergeCell ref="L732:M732"/>
    <mergeCell ref="T732:U732"/>
    <mergeCell ref="V732:X732"/>
    <mergeCell ref="Y732:Z732"/>
    <mergeCell ref="AA732:AB732"/>
    <mergeCell ref="AB1883:AH1883"/>
    <mergeCell ref="B1883:T1883"/>
    <mergeCell ref="U1883:AA1883"/>
    <mergeCell ref="U1884:AA1884"/>
    <mergeCell ref="AB1876:AH1876"/>
    <mergeCell ref="B1877:T1877"/>
    <mergeCell ref="AB1882:AH1882"/>
    <mergeCell ref="AB1885:AH1885"/>
    <mergeCell ref="B1892:T1892"/>
    <mergeCell ref="B1890:T1890"/>
    <mergeCell ref="B1848:AH1848"/>
    <mergeCell ref="B1849:AH1849"/>
    <mergeCell ref="B1850:AH1850"/>
    <mergeCell ref="B1851:AH1851"/>
    <mergeCell ref="B1856:T1857"/>
    <mergeCell ref="B1844:AH1844"/>
    <mergeCell ref="B1845:AH1845"/>
    <mergeCell ref="U1861:AA1861"/>
    <mergeCell ref="B1859:T1859"/>
    <mergeCell ref="U1879:AA1879"/>
    <mergeCell ref="AB1888:AH1888"/>
    <mergeCell ref="B1884:T1884"/>
    <mergeCell ref="B1887:T1887"/>
    <mergeCell ref="U1888:AA1888"/>
    <mergeCell ref="W930:Z930"/>
    <mergeCell ref="B931:I931"/>
    <mergeCell ref="O929:R929"/>
    <mergeCell ref="U1856:AA1857"/>
    <mergeCell ref="B925:I925"/>
    <mergeCell ref="J925:N925"/>
    <mergeCell ref="B930:I930"/>
    <mergeCell ref="B936:Z936"/>
    <mergeCell ref="AA936:AD936"/>
    <mergeCell ref="AE934:AH934"/>
    <mergeCell ref="AA934:AD934"/>
    <mergeCell ref="O931:R931"/>
    <mergeCell ref="S928:V928"/>
    <mergeCell ref="W928:Z928"/>
    <mergeCell ref="S929:V929"/>
    <mergeCell ref="W932:Z932"/>
    <mergeCell ref="W929:Z929"/>
    <mergeCell ref="O930:R930"/>
    <mergeCell ref="S930:V930"/>
    <mergeCell ref="J930:N930"/>
    <mergeCell ref="B1674:AH1674"/>
    <mergeCell ref="B1675:AH1675"/>
    <mergeCell ref="B1693:J1693"/>
    <mergeCell ref="K1693:N1693"/>
    <mergeCell ref="B1798:P1798"/>
    <mergeCell ref="B1836:AH1836"/>
    <mergeCell ref="B1837:AH1837"/>
    <mergeCell ref="AE935:AH935"/>
    <mergeCell ref="B1840:AH1840"/>
    <mergeCell ref="B1841:AH1841"/>
    <mergeCell ref="B1842:AH1842"/>
    <mergeCell ref="B1843:AH1843"/>
    <mergeCell ref="B1939:AH1939"/>
    <mergeCell ref="B1940:AH1940"/>
    <mergeCell ref="B1922:AH1922"/>
    <mergeCell ref="B1923:AH1923"/>
    <mergeCell ref="B1924:AH1924"/>
    <mergeCell ref="B1942:AH1942"/>
    <mergeCell ref="U1909:AA1909"/>
    <mergeCell ref="AB1909:AH1909"/>
    <mergeCell ref="U1910:AA1910"/>
    <mergeCell ref="B1919:AH1919"/>
    <mergeCell ref="B1920:AH1920"/>
    <mergeCell ref="B1921:AH1921"/>
    <mergeCell ref="B1927:AH1927"/>
    <mergeCell ref="B1950:AH1950"/>
    <mergeCell ref="B1951:AH1951"/>
    <mergeCell ref="O935:R935"/>
    <mergeCell ref="S935:V935"/>
    <mergeCell ref="W935:Z935"/>
    <mergeCell ref="AA935:AD935"/>
    <mergeCell ref="B1832:AH1832"/>
    <mergeCell ref="B1833:AH1833"/>
    <mergeCell ref="B1834:AH1834"/>
    <mergeCell ref="B1835:AH1835"/>
    <mergeCell ref="AB1861:AH1861"/>
    <mergeCell ref="B1903:T1903"/>
    <mergeCell ref="B1896:T1896"/>
    <mergeCell ref="U1896:AA1896"/>
    <mergeCell ref="B1897:T1897"/>
    <mergeCell ref="B1902:T1902"/>
    <mergeCell ref="B1863:T1863"/>
    <mergeCell ref="U1865:AA1865"/>
    <mergeCell ref="AB1895:AH1895"/>
    <mergeCell ref="L2176:Y2177"/>
    <mergeCell ref="Z2176:AH2177"/>
    <mergeCell ref="B1962:L1964"/>
    <mergeCell ref="X1964:AH1964"/>
    <mergeCell ref="B1953:AH1953"/>
    <mergeCell ref="B1954:AH1954"/>
    <mergeCell ref="B1955:AH1955"/>
    <mergeCell ref="B1956:AH1956"/>
    <mergeCell ref="B1957:AH1957"/>
    <mergeCell ref="B1958:AH1958"/>
    <mergeCell ref="B1943:AH1943"/>
    <mergeCell ref="B1944:AH1944"/>
    <mergeCell ref="B1945:AH1945"/>
    <mergeCell ref="B2060:S2060"/>
    <mergeCell ref="P2087:Z2087"/>
    <mergeCell ref="B2053:S2053"/>
    <mergeCell ref="T2053:AH2053"/>
    <mergeCell ref="T2046:AH2046"/>
    <mergeCell ref="AB2103:AH2104"/>
    <mergeCell ref="T2047:AH2047"/>
    <mergeCell ref="B2021:AH2021"/>
    <mergeCell ref="L2122:Y2123"/>
    <mergeCell ref="AB2111:AH2111"/>
    <mergeCell ref="H2119:K2119"/>
    <mergeCell ref="B1972:L1972"/>
    <mergeCell ref="L2173:Y2173"/>
    <mergeCell ref="B1996:AH1996"/>
    <mergeCell ref="B2009:N2009"/>
    <mergeCell ref="B2012:N2012"/>
    <mergeCell ref="B2050:S2050"/>
    <mergeCell ref="B2171:K2171"/>
    <mergeCell ref="U2110:AA2110"/>
    <mergeCell ref="B2029:AH2029"/>
    <mergeCell ref="B2030:AH2030"/>
    <mergeCell ref="H2101:K2101"/>
    <mergeCell ref="B2178:K2178"/>
    <mergeCell ref="B1975:L1975"/>
    <mergeCell ref="B1976:L1976"/>
    <mergeCell ref="M1976:W1976"/>
    <mergeCell ref="X1976:AH1976"/>
    <mergeCell ref="B1966:L1966"/>
    <mergeCell ref="B1967:L1967"/>
    <mergeCell ref="M1968:W1968"/>
    <mergeCell ref="X1968:AH1968"/>
    <mergeCell ref="X1965:AH1965"/>
    <mergeCell ref="B1965:L1965"/>
    <mergeCell ref="B1968:L1968"/>
    <mergeCell ref="M1972:W1972"/>
    <mergeCell ref="X1967:AH1967"/>
    <mergeCell ref="B2019:AH2019"/>
    <mergeCell ref="B2026:AH2026"/>
    <mergeCell ref="B2020:AH2020"/>
    <mergeCell ref="T2062:AH2062"/>
    <mergeCell ref="B2063:S2063"/>
    <mergeCell ref="T2059:AH2059"/>
    <mergeCell ref="B2065:S2065"/>
    <mergeCell ref="X1975:AH1975"/>
    <mergeCell ref="X1973:AH1973"/>
    <mergeCell ref="X1974:AH1974"/>
    <mergeCell ref="B1971:L1971"/>
    <mergeCell ref="B2047:S2047"/>
    <mergeCell ref="M1973:W1973"/>
    <mergeCell ref="U2106:AA2106"/>
    <mergeCell ref="X1972:AH1972"/>
    <mergeCell ref="AB2106:AH2106"/>
    <mergeCell ref="U2105:AA2105"/>
    <mergeCell ref="B2106:T2106"/>
    <mergeCell ref="B2093:O2093"/>
    <mergeCell ref="P2089:Z2089"/>
    <mergeCell ref="B2090:O2090"/>
    <mergeCell ref="P2090:Z2090"/>
    <mergeCell ref="AB2105:AH2105"/>
    <mergeCell ref="H2055:I2055"/>
    <mergeCell ref="T2051:AH2051"/>
    <mergeCell ref="B2051:S2051"/>
    <mergeCell ref="B2059:S2059"/>
    <mergeCell ref="T2063:AH2063"/>
    <mergeCell ref="T2080:AH2080"/>
    <mergeCell ref="L2167:Y2168"/>
    <mergeCell ref="L2169:Y2169"/>
    <mergeCell ref="U2113:AA2113"/>
    <mergeCell ref="Z2169:AH2169"/>
    <mergeCell ref="H2163:K2163"/>
    <mergeCell ref="B2121:K2123"/>
    <mergeCell ref="U2109:AA2109"/>
    <mergeCell ref="B2108:T2108"/>
    <mergeCell ref="B2081:S2081"/>
    <mergeCell ref="B2105:T2105"/>
    <mergeCell ref="P2093:Z2093"/>
    <mergeCell ref="AA2088:AH2088"/>
    <mergeCell ref="B2088:O2088"/>
    <mergeCell ref="B2095:O2095"/>
    <mergeCell ref="B2107:T2107"/>
    <mergeCell ref="AA2089:AH2089"/>
    <mergeCell ref="AB2109:AH2109"/>
    <mergeCell ref="H2085:K2085"/>
    <mergeCell ref="Z2225:AH2226"/>
    <mergeCell ref="W2250:Z2250"/>
    <mergeCell ref="B2253:V2253"/>
    <mergeCell ref="B2219:AH2219"/>
    <mergeCell ref="B2220:AH2220"/>
    <mergeCell ref="B2228:K2228"/>
    <mergeCell ref="L2228:Y2228"/>
    <mergeCell ref="B2198:AH2198"/>
    <mergeCell ref="B2199:AH2199"/>
    <mergeCell ref="B2257:V2257"/>
    <mergeCell ref="W2257:Z2257"/>
    <mergeCell ref="AA2257:AH2257"/>
    <mergeCell ref="B2255:V2255"/>
    <mergeCell ref="B2258:V2258"/>
    <mergeCell ref="W2258:Z2258"/>
    <mergeCell ref="B2238:K2238"/>
    <mergeCell ref="L2238:Y2238"/>
    <mergeCell ref="Z2238:AH2238"/>
    <mergeCell ref="B2230:K2230"/>
    <mergeCell ref="L2230:Y2230"/>
    <mergeCell ref="B2231:K2231"/>
    <mergeCell ref="W2255:Z2255"/>
    <mergeCell ref="AA2255:AH2255"/>
    <mergeCell ref="B2256:V2256"/>
    <mergeCell ref="W2256:Z2256"/>
    <mergeCell ref="AA2256:AH2256"/>
    <mergeCell ref="L2233:AH2233"/>
    <mergeCell ref="L2234:Y2235"/>
    <mergeCell ref="B2239:K2239"/>
    <mergeCell ref="B2213:AH2213"/>
    <mergeCell ref="Z89:AH89"/>
    <mergeCell ref="B540:AH540"/>
    <mergeCell ref="B2282:AH2282"/>
    <mergeCell ref="B2283:AH2283"/>
    <mergeCell ref="B2267:AH2267"/>
    <mergeCell ref="B2268:AH2268"/>
    <mergeCell ref="B2269:AH2269"/>
    <mergeCell ref="B2270:AH2270"/>
    <mergeCell ref="B2266:AH2266"/>
    <mergeCell ref="B2261:V2261"/>
    <mergeCell ref="B2179:K2179"/>
    <mergeCell ref="L2179:Y2179"/>
    <mergeCell ref="L2175:AH2175"/>
    <mergeCell ref="H1980:J1980"/>
    <mergeCell ref="B2034:AH2034"/>
    <mergeCell ref="B2022:AH2022"/>
    <mergeCell ref="B2023:AH2023"/>
    <mergeCell ref="B2024:AH2024"/>
    <mergeCell ref="B2169:K2169"/>
    <mergeCell ref="B2170:K2170"/>
    <mergeCell ref="AA2259:AH2259"/>
    <mergeCell ref="W2261:Z2261"/>
    <mergeCell ref="AA2261:AH2261"/>
    <mergeCell ref="B2262:V2262"/>
    <mergeCell ref="W2262:Z2262"/>
    <mergeCell ref="AA2262:AH2262"/>
    <mergeCell ref="B2260:V2260"/>
    <mergeCell ref="W2260:Z2260"/>
    <mergeCell ref="B2259:V2259"/>
    <mergeCell ref="W2259:Z2259"/>
    <mergeCell ref="B2196:AH2196"/>
    <mergeCell ref="L2225:Y2226"/>
  </mergeCells>
  <conditionalFormatting sqref="AK55:AK2330">
    <cfRule type="containsText" dxfId="1" priority="9" stopIfTrue="1" operator="containsText" text="Chcem skryť riadok.">
      <formula>NOT(ISERROR(SEARCH("Chcem skryť riadok.",AK55)))</formula>
    </cfRule>
  </conditionalFormatting>
  <conditionalFormatting sqref="AJ2:AJ2330">
    <cfRule type="containsText" dxfId="0" priority="2" stopIfTrue="1" operator="containsText" text="Riadok bude skrytý.">
      <formula>NOT(ISERROR(SEARCH("Riadok bude skrytý.",AJ2)))</formula>
    </cfRule>
  </conditionalFormatting>
  <dataValidations count="36">
    <dataValidation type="whole" allowBlank="1" showInputMessage="1" showErrorMessage="1" sqref="X1537 M1537 L2175 O2006 U1856:AH1857 X1692:Z1692 W1691:W1692 T1692:V1692 S1691:S1692 P1692:R1692 O1691:O1692 L1692:N1692 AB1692:AD1692 AA1691:AA1692 AE1691:AE1692 K1691:K1692 AF1692:AH1692 X1488 M1503 M1488 AC1503 J1042:AH1042 J1031:AH1031 J968:AH968 H874:AH874 H855:AH855 H690:AH690 H714:AH714 Z741:AH741 Z646:AH646 K618:AH618 K594:AH594 J896:AH896 Z1312:AH1312 Z1309:AH1310 Z1324:AH1324 Z1172 Q1212 Q1172 Z1212 J977:AH977 Q1795:AH1796 U2103:AH2104 L2166 L2121 L2130" xr:uid="{00000000-0002-0000-0100-000000000000}">
      <formula1>2008</formula1>
      <formula2>2020</formula2>
    </dataValidation>
    <dataValidation type="list" allowBlank="1" showInputMessage="1" showErrorMessage="1" sqref="H2163:K2163 H1085 H2208:K2208 H1709:L1709 H1568:K1568 H1357:K1357 H1462:K1462 H1005:K1005 H667 O832:R832 H569 N963:Q963 H1169:K1169 H2119:K2119 I2244 H2101:K2101 H2016:K2016" xr:uid="{00000000-0002-0000-0100-000001000000}">
      <formula1>"eviduje,neeviduje"</formula1>
    </dataValidation>
    <dataValidation type="whole" operator="greaterThanOrEqual" allowBlank="1" showInputMessage="1" showErrorMessage="1" sqref="Z2227:AH2231 AA86:AH88 Z86:Z89 Q86:Y88 P86:P89 U1901:AH1901 U1870:AH1870 U1881:AH1881 U1891:AH1891 U1904:AH1904 K1705:AH1705 J1392:AC1392 AD1430:AH1436 AD1413:AH1419 AD1422:AH1428 M1504:AH1507 AD1405:AH1411 J1416:AC1416 J1438:AH1438 AD1389:AH1395 M1489:AH1495 J1425:AC1426 J1397:AC1397 AD1397:AH1400 Q1468:Q1483 J1433:AC1433 J1375:AC1375 AD1364:AH1370 AD1372:AH1378 J1384:AC1384 AD1381:AH1387 Y1112 O1112 J1051:AC1051 AD1036:AH1040 J1040:AC1040 AD1047:AH1051 Y975 T975 O975 J975 AD971:AD975 AD970:AH970 AF885:AH888 H888:AE888 H883:AE883 AF879:AH883 Q779:Q789 AD781:AH787 H890:AH891 H871:AH872 AF866:AH869 H869:AE869 H864:AE864 AF860:AH864 Q764:Q773 X764:AB764 AC764:AC773 X773:AB773 R764:V764 R773:V773 AD766:AH773 AD764:AH764 AF695:AH698 H699:AH699 AF701:AH704 H704:AE704 H709:AH709 AF706:AH709 H711:AH712 Z742:AH743 AF730:AH733 W764:W773 R779:V779 H735:AH736 Z647:AH648 AF719:AH722 H723:AH723 AF725:AH728 H728:AE728 H733:AH733 AC779:AC789 X779:AB779 W779:W789 AD779:AH779 U1858:AH1858 S637 K632 O632 S632 O627 K627 S627 AF634:AH636 W632:AH632 AF629:AH631 W627:AH627 AF623:AH626 W608:AH608 W603:AH603 AF610:AH612 AF605:AH607 AF599:AH602 W613:AH613 O603 W615:AH616 S639:S640 O639:O640 W637:AH637 K637 O637 W639:AH640 K639:K640 S615:S616 O615:O616 S608 S613 K603 K608 K613 O613 O608 K615:K616 S603 Y906 J906 AE903:AH904 AD899:AD906 T906 O906 Z1313:AH1323 Z1325:AH1331 Z1311:AH1311 Q1203:Q1210 Q1213:AH1213 Q1175:AH1175 Q1186:AH1186 K1143:S1143 AD1597:AH1606 AD1630:AH1639 AD1619:AH1628 AD1608:AH1617 Q1800:AH1800 Q1797:AH1797 Z2178:AH2182 U2105:AH2113 Z2169:AH2173 Z2236:AH2240 Z2124:AH2128 Z2133:AH2137 AA1143 AE971:AH973 Y984 T984 O984 J984 AD980:AD984 AD979:AH979 AE980:AH982" xr:uid="{00000000-0002-0000-0100-000002000000}">
      <formula1>0</formula1>
    </dataValidation>
    <dataValidation type="list" allowBlank="1" showInputMessage="1" showErrorMessage="1" sqref="H2069:I2069 H1497:I1497 H775:I775 H738:I738 H643:I643 H791:I791 H760:I760 H161:I161 H893:I893 H908:I908 H2244 H2055:I2055 H2041:I2041" xr:uid="{00000000-0002-0000-0100-000003000000}">
      <formula1>"má,nemá"</formula1>
    </dataValidation>
    <dataValidation type="whole" operator="lessThan" allowBlank="1" showInputMessage="1" showErrorMessage="1" sqref="M1976 V1267:Y1272 V1274:Y1278 X1468:AB1482 W1468:W1483 T1389:AC1395 T1381:AC1387 T1398:AC1400 T1413:AC1419 T1364:AC1370 T1372:AC1378 T1430:AC1436 T1422:AC1428 T1405:AC1411 T1036:AC1039 T1047:AC1050 U971:X973 Y971:Y974 Z971:AC973 T970:AC970 H881:AE881 H868:AE868 H862:AE862 H721:AE721 H708:AE708 H703:AE703 H697:AE697 H887:AE887 H732:AE732 H727:AE727 O636 K631 S631 K625 S625 W601:AE601 W625:AE625 O631 W612:AE612 O601 W631:AE631 O625 O607 K601 W607:AE607 W636:AE636 K636 S636 S612 O612 K607 K612 S601 S607 Y899:Y905 T899:T905 Z903:AC904 U903:X904 V1249:Y1254 V1256:Y1260 W1203:AB1210 M1541:AH1541 X1976 M1965:AH1974 W1116:AB1120 W1125:AB1129 T971:T974 U980:X982 Y980:Y983 Z980:AC982 T979:AC979 T980:T983" xr:uid="{00000000-0002-0000-0100-000004000000}">
      <formula1>0</formula1>
    </dataValidation>
    <dataValidation type="list" allowBlank="1" showInputMessage="1" showErrorMessage="1" sqref="AK567:AK1658 AK1662:AK2012 AK208:AK562 AK111:AK157 AK161:AK201 AK55:AK107 AK2016:AK2113 AK2117:AK2330" xr:uid="{00000000-0002-0000-0100-000005000000}">
      <formula1>"Chcem skryť riadok.,Automatické skrytie riadku."</formula1>
    </dataValidation>
    <dataValidation type="list" allowBlank="1" showInputMessage="1" showErrorMessage="1" sqref="G2289:I2289" xr:uid="{00000000-0002-0000-0100-000006000000}">
      <formula1>"nastali,nenastali"</formula1>
    </dataValidation>
    <dataValidation type="whole" operator="greaterThan" allowBlank="1" showInputMessage="1" showErrorMessage="1" sqref="AA2088:AH2097" xr:uid="{00000000-0002-0000-0100-000007000000}">
      <formula1>0</formula1>
    </dataValidation>
    <dataValidation operator="greaterThanOrEqual" allowBlank="1" showInputMessage="1" showErrorMessage="1" sqref="L2227:Y2231 L2169:Y2173 L2178:Y2182 L2236:Y2240 L2124:Y2128 L2133:Y2137" xr:uid="{00000000-0002-0000-0100-000008000000}"/>
    <dataValidation type="list" allowBlank="1" showInputMessage="1" showErrorMessage="1" sqref="H2085:K2085" xr:uid="{00000000-0002-0000-0100-000009000000}">
      <formula1>"prenajíma,neprenajíma"</formula1>
    </dataValidation>
    <dataValidation type="list" allowBlank="1" showInputMessage="1" showErrorMessage="1" sqref="H1980:J1980" xr:uid="{00000000-0002-0000-0100-00000A000000}">
      <formula1>"mala,nemala"</formula1>
    </dataValidation>
    <dataValidation type="whole" allowBlank="1" showInputMessage="1" showErrorMessage="1" sqref="M1964:X1964" xr:uid="{00000000-0002-0000-0100-00000B000000}">
      <formula1>2008</formula1>
      <formula2>2010</formula2>
    </dataValidation>
    <dataValidation type="list" allowBlank="1" showInputMessage="1" showErrorMessage="1" sqref="H1937" xr:uid="{00000000-0002-0000-0100-00000C000000}">
      <formula1>"použila,nepoužila"</formula1>
    </dataValidation>
    <dataValidation operator="lessThan" allowBlank="1" showInputMessage="1" showErrorMessage="1" sqref="M1975:AH1975 V1266:Y1266 V1248:Y1248" xr:uid="{00000000-0002-0000-0100-00000D000000}"/>
    <dataValidation type="list" allowBlank="1" showInputMessage="1" showErrorMessage="1" sqref="H1829:K1829" xr:uid="{00000000-0002-0000-0100-00000E000000}">
      <formula1>"účtovala,neúčtovala"</formula1>
    </dataValidation>
    <dataValidation type="list" allowBlank="1" showInputMessage="1" showErrorMessage="1" sqref="Q1778:Y1788" xr:uid="{00000000-0002-0000-0100-00000F000000}">
      <formula1>"dotácia,grant"</formula1>
    </dataValidation>
    <dataValidation type="list" allowBlank="1" showInputMessage="1" showErrorMessage="1" sqref="H1792:K1792" xr:uid="{00000000-0002-0000-0100-000010000000}">
      <formula1>"dosiahla,nedosiahla"</formula1>
    </dataValidation>
    <dataValidation type="list" allowBlank="1" showInputMessage="1" showErrorMessage="1" sqref="H1664" xr:uid="{00000000-0002-0000-0100-000011000000}">
      <formula1>"dosahovala,nedosahovala"</formula1>
    </dataValidation>
    <dataValidation type="list" allowBlank="1" showInputMessage="1" showErrorMessage="1" sqref="R1735:AB1747" xr:uid="{00000000-0002-0000-0100-000012000000}">
      <formula1>"prijatý dar,osobitný výnos,prijaté zákonné poplatky,ostatný výnos"</formula1>
    </dataValidation>
    <dataValidation type="list" allowBlank="1" showInputMessage="1" showErrorMessage="1" sqref="H1751:K1751" xr:uid="{00000000-0002-0000-0100-000013000000}">
      <formula1>"prijala,neprijala"</formula1>
    </dataValidation>
    <dataValidation type="list" allowBlank="1" showInputMessage="1" showErrorMessage="1" sqref="H1533:J1533 H1028:K1028 F966:I966" xr:uid="{00000000-0002-0000-0100-000014000000}">
      <formula1>"tvorila,netvorila"</formula1>
    </dataValidation>
    <dataValidation type="list" allowBlank="1" showInputMessage="1" showErrorMessage="1" sqref="X1306:AC1306" xr:uid="{00000000-0002-0000-0100-000015000000}">
      <formula1>"účtovným ziskom.,účtovnou stratou."</formula1>
    </dataValidation>
    <dataValidation type="list" allowBlank="1" showInputMessage="1" showErrorMessage="1" sqref="H1132:K1132" xr:uid="{00000000-0002-0000-0100-000016000000}">
      <formula1>"ocenila,neocenila"</formula1>
    </dataValidation>
    <dataValidation type="decimal" allowBlank="1" showInputMessage="1" showErrorMessage="1" sqref="J916:S935" xr:uid="{00000000-0002-0000-0100-000017000000}">
      <formula1>0</formula1>
      <formula2>100</formula2>
    </dataValidation>
    <dataValidation type="whole" operator="greaterThan" allowBlank="1" showInputMessage="1" showErrorMessage="1" sqref="M796:W806" xr:uid="{00000000-0002-0000-0100-000018000000}">
      <formula1>1</formula1>
    </dataValidation>
    <dataValidation type="list" allowBlank="1" showInputMessage="1" showErrorMessage="1" sqref="AA653:AH663 AA748:AA756 AB748:AH755" xr:uid="{00000000-0002-0000-0100-000019000000}">
      <formula1>"záložné právo, obmedzené právo nakladania"</formula1>
    </dataValidation>
    <dataValidation type="list" allowBlank="1" showInputMessage="1" showErrorMessage="1" sqref="H208:J208" xr:uid="{00000000-0002-0000-0100-00001A000000}">
      <formula1>"bola,nebola"</formula1>
    </dataValidation>
    <dataValidation type="list" allowBlank="1" showInputMessage="1" showErrorMessage="1" sqref="P211:R211" xr:uid="{00000000-0002-0000-0100-00001B000000}">
      <formula1>"boli,neboli"</formula1>
    </dataValidation>
    <dataValidation type="list" allowBlank="1" showInputMessage="1" showErrorMessage="1" sqref="H77:K77" xr:uid="{00000000-0002-0000-0100-00001C000000}">
      <formula1>"vykonáva,nevykonáva "</formula1>
    </dataValidation>
    <dataValidation type="whole" allowBlank="1" showInputMessage="1" showErrorMessage="1" error="Tu musí byť rok." sqref="P85:AH85" xr:uid="{00000000-0002-0000-0100-00001D000000}">
      <formula1>2008</formula1>
      <formula2>2020</formula2>
    </dataValidation>
    <dataValidation type="list" allowBlank="1" showInputMessage="1" showErrorMessage="1" sqref="I58:M58" xr:uid="{00000000-0002-0000-0100-00001E000000}">
      <formula1>"založená dňa:,zriadená dňa:"</formula1>
    </dataValidation>
    <dataValidation type="list" allowBlank="1" showInputMessage="1" showErrorMessage="1" sqref="Y62:AC67" xr:uid="{00000000-0002-0000-0100-00001F000000}">
      <formula1>"peňažný,nepeňažný"</formula1>
    </dataValidation>
    <dataValidation type="list" allowBlank="1" showInputMessage="1" showErrorMessage="1" sqref="N166:R185" xr:uid="{00000000-0002-0000-0100-000020000000}">
      <formula1>"príspevková,rozpočtová,iná právnická osoba"</formula1>
    </dataValidation>
    <dataValidation type="list" allowBlank="1" showInputMessage="1" showErrorMessage="1" sqref="AC166:AC185" xr:uid="{00000000-0002-0000-0100-000021000000}">
      <formula1>"zriadenie,zrušenie,zmena právnej formy,založenie,kúpa podielu,predaj podielu"</formula1>
    </dataValidation>
    <dataValidation type="list" allowBlank="1" showInputMessage="1" showErrorMessage="1" sqref="O1009:R1025" xr:uid="{00000000-0002-0000-0100-000022000000}">
      <formula1>"z hlavnej činnosti, z podnikania"</formula1>
    </dataValidation>
    <dataValidation type="list" allowBlank="1" showInputMessage="1" showErrorMessage="1" sqref="H55:J55" xr:uid="{00000000-0002-0000-0100-000023000000}">
      <formula1>"uvádza,neuvádza"</formula1>
    </dataValidation>
  </dataValidations>
  <printOptions horizontalCentered="1"/>
  <pageMargins left="0.51181102362204722" right="0.35433070866141736" top="0.59" bottom="0.66" header="0.52" footer="0.44"/>
  <pageSetup paperSize="9" orientation="portrait" horizontalDpi="300" verticalDpi="300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SI</vt:lpstr>
      <vt:lpstr>Poznamky_k_UZ</vt:lpstr>
      <vt:lpstr>Poznamky_k_UZ!_Toc530739901</vt:lpstr>
      <vt:lpstr>Poznamky_k_UZ!Oblasť_tlače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Marian Cernanec</cp:lastModifiedBy>
  <cp:lastPrinted>2018-12-06T13:54:02Z</cp:lastPrinted>
  <dcterms:created xsi:type="dcterms:W3CDTF">2012-01-12T21:00:01Z</dcterms:created>
  <dcterms:modified xsi:type="dcterms:W3CDTF">2018-12-06T14:20:20Z</dcterms:modified>
</cp:coreProperties>
</file>